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-15" windowWidth="15105" windowHeight="12420" tabRatio="832" firstSheet="2" activeTab="5"/>
  </bookViews>
  <sheets>
    <sheet name="Nouveaux Codes PRESTA" sheetId="1" state="hidden" r:id="rId1"/>
    <sheet name="Nouveaux codes MARCHANDISES" sheetId="3" state="hidden" r:id="rId2"/>
    <sheet name="FEUILLE 1" sheetId="12" r:id="rId3"/>
    <sheet name="FEUILLE 2" sheetId="6" r:id="rId4"/>
    <sheet name="Ecarts de marge" sheetId="10" r:id="rId5"/>
    <sheet name="Recherche " sheetId="13" r:id="rId6"/>
  </sheets>
  <definedNames>
    <definedName name="_xlnm._FilterDatabase" localSheetId="2" hidden="1">'FEUILLE 1'!$A$4:$DW$339</definedName>
    <definedName name="_xlnm._FilterDatabase" localSheetId="3" hidden="1">'FEUILLE 2'!$A$1:$R$3888</definedName>
    <definedName name="_xlnm._FilterDatabase" localSheetId="0" hidden="1">'Nouveaux Codes PRESTA'!$A$1:$E$51</definedName>
  </definedNames>
  <calcPr calcId="145621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3888" i="6" l="1"/>
  <c r="B3888" i="6"/>
  <c r="Q3888" i="6"/>
  <c r="A3888" i="6"/>
  <c r="R3887" i="6"/>
  <c r="B3887" i="6"/>
  <c r="Q3887" i="6"/>
  <c r="A3887" i="6"/>
  <c r="R3886" i="6"/>
  <c r="B3886" i="6"/>
  <c r="Q3886" i="6"/>
  <c r="A3886" i="6"/>
  <c r="R3885" i="6"/>
  <c r="B3885" i="6"/>
  <c r="Q3885" i="6"/>
  <c r="A3885" i="6"/>
  <c r="R3884" i="6"/>
  <c r="B3884" i="6"/>
  <c r="Q3884" i="6"/>
  <c r="A3884" i="6"/>
  <c r="R3883" i="6"/>
  <c r="B3883" i="6"/>
  <c r="Q3883" i="6"/>
  <c r="A3883" i="6"/>
  <c r="R3882" i="6"/>
  <c r="B3882" i="6"/>
  <c r="Q3882" i="6"/>
  <c r="A3882" i="6"/>
  <c r="R3881" i="6"/>
  <c r="B3881" i="6"/>
  <c r="Q3881" i="6"/>
  <c r="A3881" i="6"/>
  <c r="R3880" i="6"/>
  <c r="B3880" i="6"/>
  <c r="Q3880" i="6"/>
  <c r="A3880" i="6"/>
  <c r="R3879" i="6"/>
  <c r="B3879" i="6"/>
  <c r="Q3879" i="6"/>
  <c r="A3879" i="6"/>
  <c r="R3878" i="6"/>
  <c r="B3878" i="6"/>
  <c r="Q3878" i="6"/>
  <c r="A3878" i="6"/>
  <c r="R3877" i="6"/>
  <c r="B3877" i="6"/>
  <c r="Q3877" i="6"/>
  <c r="A3877" i="6"/>
  <c r="R3876" i="6"/>
  <c r="B3876" i="6"/>
  <c r="Q3876" i="6"/>
  <c r="A3876" i="6"/>
  <c r="R3875" i="6"/>
  <c r="B3875" i="6"/>
  <c r="Q3875" i="6"/>
  <c r="A3875" i="6"/>
  <c r="R3874" i="6"/>
  <c r="B3874" i="6"/>
  <c r="Q3874" i="6"/>
  <c r="A3874" i="6"/>
  <c r="R3873" i="6"/>
  <c r="B3873" i="6"/>
  <c r="Q3873" i="6"/>
  <c r="A3873" i="6"/>
  <c r="R3872" i="6"/>
  <c r="B3872" i="6"/>
  <c r="Q3872" i="6"/>
  <c r="A3872" i="6"/>
  <c r="R3871" i="6"/>
  <c r="B3871" i="6"/>
  <c r="Q3871" i="6"/>
  <c r="A3871" i="6"/>
  <c r="R3870" i="6"/>
  <c r="B3870" i="6"/>
  <c r="Q3870" i="6"/>
  <c r="A3870" i="6"/>
  <c r="R3869" i="6"/>
  <c r="B3869" i="6"/>
  <c r="Q3869" i="6"/>
  <c r="A3869" i="6"/>
  <c r="R3868" i="6"/>
  <c r="B3868" i="6"/>
  <c r="Q3868" i="6"/>
  <c r="A3868" i="6"/>
  <c r="R3867" i="6"/>
  <c r="B3867" i="6"/>
  <c r="Q3867" i="6"/>
  <c r="A3867" i="6"/>
  <c r="R3866" i="6"/>
  <c r="B3866" i="6"/>
  <c r="Q3866" i="6"/>
  <c r="A3866" i="6"/>
  <c r="R3865" i="6"/>
  <c r="B3865" i="6"/>
  <c r="Q3865" i="6"/>
  <c r="A3865" i="6"/>
  <c r="R3864" i="6"/>
  <c r="B3864" i="6"/>
  <c r="Q3864" i="6"/>
  <c r="A3864" i="6"/>
  <c r="R3863" i="6"/>
  <c r="B3863" i="6"/>
  <c r="Q3863" i="6"/>
  <c r="A3863" i="6"/>
  <c r="R3862" i="6"/>
  <c r="B3862" i="6"/>
  <c r="Q3862" i="6"/>
  <c r="A3862" i="6"/>
  <c r="R3861" i="6"/>
  <c r="B3861" i="6"/>
  <c r="Q3861" i="6"/>
  <c r="A3861" i="6"/>
  <c r="R3860" i="6"/>
  <c r="B3860" i="6"/>
  <c r="Q3860" i="6"/>
  <c r="A3860" i="6"/>
  <c r="R3859" i="6"/>
  <c r="B3859" i="6"/>
  <c r="Q3859" i="6"/>
  <c r="A3859" i="6"/>
  <c r="R3858" i="6"/>
  <c r="B3858" i="6"/>
  <c r="Q3858" i="6"/>
  <c r="A3858" i="6"/>
  <c r="R3857" i="6"/>
  <c r="B3857" i="6"/>
  <c r="Q3857" i="6"/>
  <c r="A3857" i="6"/>
  <c r="R3856" i="6"/>
  <c r="B3856" i="6"/>
  <c r="Q3856" i="6"/>
  <c r="A3856" i="6"/>
  <c r="R3855" i="6"/>
  <c r="B3855" i="6"/>
  <c r="Q3855" i="6"/>
  <c r="A3855" i="6"/>
  <c r="R3854" i="6"/>
  <c r="B3854" i="6"/>
  <c r="Q3854" i="6"/>
  <c r="A3854" i="6"/>
  <c r="R3853" i="6"/>
  <c r="B3853" i="6"/>
  <c r="Q3853" i="6"/>
  <c r="A3853" i="6"/>
  <c r="R3852" i="6"/>
  <c r="B3852" i="6"/>
  <c r="Q3852" i="6"/>
  <c r="A3852" i="6"/>
  <c r="R3851" i="6"/>
  <c r="B3851" i="6"/>
  <c r="Q3851" i="6"/>
  <c r="A3851" i="6"/>
  <c r="R3850" i="6"/>
  <c r="B3850" i="6"/>
  <c r="Q3850" i="6"/>
  <c r="A3850" i="6"/>
  <c r="R3849" i="6"/>
  <c r="B3849" i="6"/>
  <c r="Q3849" i="6"/>
  <c r="A3849" i="6"/>
  <c r="R3848" i="6"/>
  <c r="B3848" i="6"/>
  <c r="Q3848" i="6"/>
  <c r="A3848" i="6"/>
  <c r="R3847" i="6"/>
  <c r="B3847" i="6"/>
  <c r="Q3847" i="6"/>
  <c r="A3847" i="6"/>
  <c r="R3846" i="6"/>
  <c r="B3846" i="6"/>
  <c r="Q3846" i="6"/>
  <c r="A3846" i="6"/>
  <c r="R3845" i="6"/>
  <c r="B3845" i="6"/>
  <c r="Q3845" i="6"/>
  <c r="A3845" i="6"/>
  <c r="R3844" i="6"/>
  <c r="B3844" i="6"/>
  <c r="Q3844" i="6"/>
  <c r="A3844" i="6"/>
  <c r="R3843" i="6"/>
  <c r="B3843" i="6"/>
  <c r="Q3843" i="6"/>
  <c r="A3843" i="6"/>
  <c r="R3842" i="6"/>
  <c r="B3842" i="6"/>
  <c r="Q3842" i="6"/>
  <c r="A3842" i="6"/>
  <c r="R3841" i="6"/>
  <c r="B3841" i="6"/>
  <c r="Q3841" i="6"/>
  <c r="A3841" i="6"/>
  <c r="R3840" i="6"/>
  <c r="B3840" i="6"/>
  <c r="Q3840" i="6"/>
  <c r="A3840" i="6"/>
  <c r="R3839" i="6"/>
  <c r="B3839" i="6"/>
  <c r="Q3839" i="6"/>
  <c r="A3839" i="6"/>
  <c r="R3838" i="6"/>
  <c r="B3838" i="6"/>
  <c r="Q3838" i="6"/>
  <c r="A3838" i="6"/>
  <c r="R3837" i="6"/>
  <c r="B3837" i="6"/>
  <c r="Q3837" i="6"/>
  <c r="A3837" i="6"/>
  <c r="R3836" i="6"/>
  <c r="B3836" i="6"/>
  <c r="Q3836" i="6"/>
  <c r="A3836" i="6"/>
  <c r="R3835" i="6"/>
  <c r="B3835" i="6"/>
  <c r="Q3835" i="6"/>
  <c r="A3835" i="6"/>
  <c r="R3834" i="6"/>
  <c r="B3834" i="6"/>
  <c r="Q3834" i="6"/>
  <c r="A3834" i="6"/>
  <c r="R3833" i="6"/>
  <c r="B3833" i="6"/>
  <c r="Q3833" i="6"/>
  <c r="A3833" i="6"/>
  <c r="R3832" i="6"/>
  <c r="B3832" i="6"/>
  <c r="Q3832" i="6"/>
  <c r="A3832" i="6"/>
  <c r="R3831" i="6"/>
  <c r="B3831" i="6"/>
  <c r="Q3831" i="6"/>
  <c r="A3831" i="6"/>
  <c r="R3830" i="6"/>
  <c r="B3830" i="6"/>
  <c r="Q3830" i="6"/>
  <c r="A3830" i="6"/>
  <c r="R3829" i="6"/>
  <c r="B3829" i="6"/>
  <c r="Q3829" i="6"/>
  <c r="A3829" i="6"/>
  <c r="R3828" i="6"/>
  <c r="B3828" i="6"/>
  <c r="Q3828" i="6"/>
  <c r="A3828" i="6"/>
  <c r="R3827" i="6"/>
  <c r="B3827" i="6"/>
  <c r="Q3827" i="6"/>
  <c r="A3827" i="6"/>
  <c r="R3826" i="6"/>
  <c r="B3826" i="6"/>
  <c r="Q3826" i="6"/>
  <c r="A3826" i="6"/>
  <c r="R3825" i="6"/>
  <c r="B3825" i="6"/>
  <c r="Q3825" i="6"/>
  <c r="A3825" i="6"/>
  <c r="R3824" i="6"/>
  <c r="B3824" i="6"/>
  <c r="Q3824" i="6"/>
  <c r="A3824" i="6"/>
  <c r="R3823" i="6"/>
  <c r="B3823" i="6"/>
  <c r="Q3823" i="6"/>
  <c r="A3823" i="6"/>
  <c r="R3822" i="6"/>
  <c r="B3822" i="6"/>
  <c r="Q3822" i="6"/>
  <c r="A3822" i="6"/>
  <c r="R3821" i="6"/>
  <c r="B3821" i="6"/>
  <c r="Q3821" i="6"/>
  <c r="A3821" i="6"/>
  <c r="R3820" i="6"/>
  <c r="B3820" i="6"/>
  <c r="Q3820" i="6"/>
  <c r="A3820" i="6"/>
  <c r="R3819" i="6"/>
  <c r="B3819" i="6"/>
  <c r="Q3819" i="6"/>
  <c r="A3819" i="6"/>
  <c r="R3818" i="6"/>
  <c r="B3818" i="6"/>
  <c r="Q3818" i="6"/>
  <c r="A3818" i="6"/>
  <c r="R3817" i="6"/>
  <c r="B3817" i="6"/>
  <c r="Q3817" i="6"/>
  <c r="A3817" i="6"/>
  <c r="R3816" i="6"/>
  <c r="B3816" i="6"/>
  <c r="Q3816" i="6"/>
  <c r="A3816" i="6"/>
  <c r="R3815" i="6"/>
  <c r="B3815" i="6"/>
  <c r="Q3815" i="6"/>
  <c r="A3815" i="6"/>
  <c r="R3814" i="6"/>
  <c r="B3814" i="6"/>
  <c r="Q3814" i="6"/>
  <c r="A3814" i="6"/>
  <c r="R3813" i="6"/>
  <c r="B3813" i="6"/>
  <c r="Q3813" i="6"/>
  <c r="A3813" i="6"/>
  <c r="R3812" i="6"/>
  <c r="B3812" i="6"/>
  <c r="Q3812" i="6"/>
  <c r="A3812" i="6"/>
  <c r="R3811" i="6"/>
  <c r="B3811" i="6"/>
  <c r="Q3811" i="6"/>
  <c r="A3811" i="6"/>
  <c r="R3810" i="6"/>
  <c r="B3810" i="6"/>
  <c r="Q3810" i="6"/>
  <c r="A3810" i="6"/>
  <c r="R3809" i="6"/>
  <c r="B3809" i="6"/>
  <c r="Q3809" i="6"/>
  <c r="A3809" i="6"/>
  <c r="R3808" i="6"/>
  <c r="B3808" i="6"/>
  <c r="Q3808" i="6"/>
  <c r="A3808" i="6"/>
  <c r="R3807" i="6"/>
  <c r="B3807" i="6"/>
  <c r="Q3807" i="6"/>
  <c r="A3807" i="6"/>
  <c r="R3806" i="6"/>
  <c r="B3806" i="6"/>
  <c r="Q3806" i="6"/>
  <c r="A3806" i="6"/>
  <c r="R3805" i="6"/>
  <c r="B3805" i="6"/>
  <c r="Q3805" i="6"/>
  <c r="A3805" i="6"/>
  <c r="R3804" i="6"/>
  <c r="B3804" i="6"/>
  <c r="Q3804" i="6"/>
  <c r="A3804" i="6"/>
  <c r="R3803" i="6"/>
  <c r="B3803" i="6"/>
  <c r="Q3803" i="6"/>
  <c r="A3803" i="6"/>
  <c r="R3802" i="6"/>
  <c r="B3802" i="6"/>
  <c r="Q3802" i="6"/>
  <c r="A3802" i="6"/>
  <c r="R3801" i="6"/>
  <c r="B3801" i="6"/>
  <c r="Q3801" i="6"/>
  <c r="A3801" i="6"/>
  <c r="R3800" i="6"/>
  <c r="B3800" i="6"/>
  <c r="Q3800" i="6"/>
  <c r="A3800" i="6"/>
  <c r="R3799" i="6"/>
  <c r="B3799" i="6"/>
  <c r="Q3799" i="6"/>
  <c r="A3799" i="6"/>
  <c r="R3798" i="6"/>
  <c r="B3798" i="6"/>
  <c r="Q3798" i="6"/>
  <c r="A3798" i="6"/>
  <c r="R3797" i="6"/>
  <c r="B3797" i="6"/>
  <c r="Q3797" i="6"/>
  <c r="A3797" i="6"/>
  <c r="R3796" i="6"/>
  <c r="B3796" i="6"/>
  <c r="Q3796" i="6"/>
  <c r="A3796" i="6"/>
  <c r="R3795" i="6"/>
  <c r="B3795" i="6"/>
  <c r="Q3795" i="6"/>
  <c r="A3795" i="6"/>
  <c r="R3794" i="6"/>
  <c r="B3794" i="6"/>
  <c r="Q3794" i="6"/>
  <c r="A3794" i="6"/>
  <c r="R3793" i="6"/>
  <c r="B3793" i="6"/>
  <c r="Q3793" i="6"/>
  <c r="A3793" i="6"/>
  <c r="R3792" i="6"/>
  <c r="B3792" i="6"/>
  <c r="Q3792" i="6"/>
  <c r="A3792" i="6"/>
  <c r="R3791" i="6"/>
  <c r="B3791" i="6"/>
  <c r="Q3791" i="6"/>
  <c r="A3791" i="6"/>
  <c r="R3790" i="6"/>
  <c r="B3790" i="6"/>
  <c r="Q3790" i="6"/>
  <c r="A3790" i="6"/>
  <c r="R3789" i="6"/>
  <c r="B3789" i="6"/>
  <c r="Q3789" i="6"/>
  <c r="A3789" i="6"/>
  <c r="R3788" i="6"/>
  <c r="B3788" i="6"/>
  <c r="Q3788" i="6"/>
  <c r="A3788" i="6"/>
  <c r="R3787" i="6"/>
  <c r="B3787" i="6"/>
  <c r="Q3787" i="6"/>
  <c r="A3787" i="6"/>
  <c r="R3786" i="6"/>
  <c r="B3786" i="6"/>
  <c r="Q3786" i="6"/>
  <c r="A3786" i="6"/>
  <c r="R3785" i="6"/>
  <c r="B3785" i="6"/>
  <c r="Q3785" i="6"/>
  <c r="A3785" i="6"/>
  <c r="R3784" i="6"/>
  <c r="B3784" i="6"/>
  <c r="Q3784" i="6"/>
  <c r="A3784" i="6"/>
  <c r="R3783" i="6"/>
  <c r="B3783" i="6"/>
  <c r="Q3783" i="6"/>
  <c r="A3783" i="6"/>
  <c r="R3782" i="6"/>
  <c r="B3782" i="6"/>
  <c r="Q3782" i="6"/>
  <c r="A3782" i="6"/>
  <c r="R3781" i="6"/>
  <c r="B3781" i="6"/>
  <c r="Q3781" i="6"/>
  <c r="A3781" i="6"/>
  <c r="R3780" i="6"/>
  <c r="B3780" i="6"/>
  <c r="Q3780" i="6"/>
  <c r="A3780" i="6"/>
  <c r="R3779" i="6"/>
  <c r="B3779" i="6"/>
  <c r="Q3779" i="6"/>
  <c r="A3779" i="6"/>
  <c r="R3778" i="6"/>
  <c r="B3778" i="6"/>
  <c r="Q3778" i="6"/>
  <c r="A3778" i="6"/>
  <c r="R3777" i="6"/>
  <c r="B3777" i="6"/>
  <c r="Q3777" i="6"/>
  <c r="A3777" i="6"/>
  <c r="R3776" i="6"/>
  <c r="B3776" i="6"/>
  <c r="Q3776" i="6"/>
  <c r="A3776" i="6"/>
  <c r="R3775" i="6"/>
  <c r="B3775" i="6"/>
  <c r="Q3775" i="6"/>
  <c r="A3775" i="6"/>
  <c r="R3774" i="6"/>
  <c r="B3774" i="6"/>
  <c r="Q3774" i="6"/>
  <c r="A3774" i="6"/>
  <c r="R3773" i="6"/>
  <c r="B3773" i="6"/>
  <c r="Q3773" i="6"/>
  <c r="A3773" i="6"/>
  <c r="R3772" i="6"/>
  <c r="B3772" i="6"/>
  <c r="Q3772" i="6"/>
  <c r="A3772" i="6"/>
  <c r="R3771" i="6"/>
  <c r="B3771" i="6"/>
  <c r="Q3771" i="6"/>
  <c r="A3771" i="6"/>
  <c r="R3770" i="6"/>
  <c r="B3770" i="6"/>
  <c r="Q3770" i="6"/>
  <c r="A3770" i="6"/>
  <c r="R3769" i="6"/>
  <c r="B3769" i="6"/>
  <c r="Q3769" i="6"/>
  <c r="A3769" i="6"/>
  <c r="R3768" i="6"/>
  <c r="B3768" i="6"/>
  <c r="Q3768" i="6"/>
  <c r="A3768" i="6"/>
  <c r="R3767" i="6"/>
  <c r="B3767" i="6"/>
  <c r="Q3767" i="6"/>
  <c r="A3767" i="6"/>
  <c r="R3766" i="6"/>
  <c r="B3766" i="6"/>
  <c r="Q3766" i="6"/>
  <c r="A3766" i="6"/>
  <c r="R3765" i="6"/>
  <c r="B3765" i="6"/>
  <c r="Q3765" i="6"/>
  <c r="A3765" i="6"/>
  <c r="R3764" i="6"/>
  <c r="B3764" i="6"/>
  <c r="Q3764" i="6"/>
  <c r="A3764" i="6"/>
  <c r="R3763" i="6"/>
  <c r="B3763" i="6"/>
  <c r="Q3763" i="6"/>
  <c r="A3763" i="6"/>
  <c r="R3762" i="6"/>
  <c r="B3762" i="6"/>
  <c r="Q3762" i="6"/>
  <c r="A3762" i="6"/>
  <c r="R3761" i="6"/>
  <c r="B3761" i="6"/>
  <c r="Q3761" i="6"/>
  <c r="A3761" i="6"/>
  <c r="R3760" i="6"/>
  <c r="B3760" i="6"/>
  <c r="Q3760" i="6"/>
  <c r="A3760" i="6"/>
  <c r="R3759" i="6"/>
  <c r="B3759" i="6"/>
  <c r="Q3759" i="6"/>
  <c r="A3759" i="6"/>
  <c r="R3758" i="6"/>
  <c r="B3758" i="6"/>
  <c r="Q3758" i="6"/>
  <c r="A3758" i="6"/>
  <c r="R3757" i="6"/>
  <c r="B3757" i="6"/>
  <c r="Q3757" i="6"/>
  <c r="A3757" i="6"/>
  <c r="R3756" i="6"/>
  <c r="B3756" i="6"/>
  <c r="Q3756" i="6"/>
  <c r="A3756" i="6"/>
  <c r="R3755" i="6"/>
  <c r="B3755" i="6"/>
  <c r="Q3755" i="6"/>
  <c r="A3755" i="6"/>
  <c r="R3754" i="6"/>
  <c r="B3754" i="6"/>
  <c r="Q3754" i="6"/>
  <c r="A3754" i="6"/>
  <c r="R3753" i="6"/>
  <c r="B3753" i="6"/>
  <c r="Q3753" i="6"/>
  <c r="A3753" i="6"/>
  <c r="R3752" i="6"/>
  <c r="B3752" i="6"/>
  <c r="Q3752" i="6"/>
  <c r="A3752" i="6"/>
  <c r="R3751" i="6"/>
  <c r="B3751" i="6"/>
  <c r="Q3751" i="6"/>
  <c r="A3751" i="6"/>
  <c r="R3750" i="6"/>
  <c r="B3750" i="6"/>
  <c r="Q3750" i="6"/>
  <c r="A3750" i="6"/>
  <c r="R3749" i="6"/>
  <c r="B3749" i="6"/>
  <c r="Q3749" i="6"/>
  <c r="A3749" i="6"/>
  <c r="R3748" i="6"/>
  <c r="B3748" i="6"/>
  <c r="Q3748" i="6"/>
  <c r="A3748" i="6"/>
  <c r="R3747" i="6"/>
  <c r="B3747" i="6"/>
  <c r="Q3747" i="6"/>
  <c r="A3747" i="6"/>
  <c r="R3746" i="6"/>
  <c r="B3746" i="6"/>
  <c r="Q3746" i="6"/>
  <c r="A3746" i="6"/>
  <c r="R3745" i="6"/>
  <c r="B3745" i="6"/>
  <c r="Q3745" i="6"/>
  <c r="A3745" i="6"/>
  <c r="R3744" i="6"/>
  <c r="B3744" i="6"/>
  <c r="Q3744" i="6"/>
  <c r="A3744" i="6"/>
  <c r="R3743" i="6"/>
  <c r="B3743" i="6"/>
  <c r="Q3743" i="6"/>
  <c r="A3743" i="6"/>
  <c r="R3742" i="6"/>
  <c r="B3742" i="6"/>
  <c r="Q3742" i="6"/>
  <c r="A3742" i="6"/>
  <c r="R3741" i="6"/>
  <c r="B3741" i="6"/>
  <c r="Q3741" i="6"/>
  <c r="A3741" i="6"/>
  <c r="R3740" i="6"/>
  <c r="B3740" i="6"/>
  <c r="Q3740" i="6"/>
  <c r="A3740" i="6"/>
  <c r="R3739" i="6"/>
  <c r="B3739" i="6"/>
  <c r="Q3739" i="6"/>
  <c r="A3739" i="6"/>
  <c r="R3738" i="6"/>
  <c r="B3738" i="6"/>
  <c r="Q3738" i="6"/>
  <c r="A3738" i="6"/>
  <c r="R3737" i="6"/>
  <c r="B3737" i="6"/>
  <c r="Q3737" i="6"/>
  <c r="A3737" i="6"/>
  <c r="R3736" i="6"/>
  <c r="B3736" i="6"/>
  <c r="Q3736" i="6"/>
  <c r="A3736" i="6"/>
  <c r="R3735" i="6"/>
  <c r="B3735" i="6"/>
  <c r="Q3735" i="6"/>
  <c r="A3735" i="6"/>
  <c r="R3734" i="6"/>
  <c r="B3734" i="6"/>
  <c r="Q3734" i="6"/>
  <c r="A3734" i="6"/>
  <c r="R3733" i="6"/>
  <c r="B3733" i="6"/>
  <c r="Q3733" i="6"/>
  <c r="A3733" i="6"/>
  <c r="R3732" i="6"/>
  <c r="B3732" i="6"/>
  <c r="Q3732" i="6"/>
  <c r="A3732" i="6"/>
  <c r="R3731" i="6"/>
  <c r="B3731" i="6"/>
  <c r="Q3731" i="6"/>
  <c r="A3731" i="6"/>
  <c r="R3730" i="6"/>
  <c r="B3730" i="6"/>
  <c r="Q3730" i="6"/>
  <c r="A3730" i="6"/>
  <c r="R3729" i="6"/>
  <c r="B3729" i="6"/>
  <c r="Q3729" i="6"/>
  <c r="A3729" i="6"/>
  <c r="R3728" i="6"/>
  <c r="B3728" i="6"/>
  <c r="Q3728" i="6"/>
  <c r="A3728" i="6"/>
  <c r="R3727" i="6"/>
  <c r="B3727" i="6"/>
  <c r="Q3727" i="6"/>
  <c r="A3727" i="6"/>
  <c r="R3726" i="6"/>
  <c r="B3726" i="6"/>
  <c r="Q3726" i="6"/>
  <c r="A3726" i="6"/>
  <c r="R3725" i="6"/>
  <c r="B3725" i="6"/>
  <c r="Q3725" i="6"/>
  <c r="A3725" i="6"/>
  <c r="R3724" i="6"/>
  <c r="B3724" i="6"/>
  <c r="Q3724" i="6"/>
  <c r="A3724" i="6"/>
  <c r="R3723" i="6"/>
  <c r="B3723" i="6"/>
  <c r="Q3723" i="6"/>
  <c r="A3723" i="6"/>
  <c r="R3722" i="6"/>
  <c r="B3722" i="6"/>
  <c r="Q3722" i="6"/>
  <c r="A3722" i="6"/>
  <c r="R3721" i="6"/>
  <c r="B3721" i="6"/>
  <c r="Q3721" i="6"/>
  <c r="A3721" i="6"/>
  <c r="R3720" i="6"/>
  <c r="B3720" i="6"/>
  <c r="Q3720" i="6"/>
  <c r="A3720" i="6"/>
  <c r="R3719" i="6"/>
  <c r="B3719" i="6"/>
  <c r="Q3719" i="6"/>
  <c r="A3719" i="6"/>
  <c r="R3718" i="6"/>
  <c r="B3718" i="6"/>
  <c r="Q3718" i="6"/>
  <c r="A3718" i="6"/>
  <c r="R3717" i="6"/>
  <c r="B3717" i="6"/>
  <c r="Q3717" i="6"/>
  <c r="A3717" i="6"/>
  <c r="R3716" i="6"/>
  <c r="B3716" i="6"/>
  <c r="Q3716" i="6"/>
  <c r="A3716" i="6"/>
  <c r="R3715" i="6"/>
  <c r="B3715" i="6"/>
  <c r="Q3715" i="6"/>
  <c r="A3715" i="6"/>
  <c r="R3714" i="6"/>
  <c r="B3714" i="6"/>
  <c r="Q3714" i="6"/>
  <c r="A3714" i="6"/>
  <c r="R3713" i="6"/>
  <c r="B3713" i="6"/>
  <c r="Q3713" i="6"/>
  <c r="A3713" i="6"/>
  <c r="R3712" i="6"/>
  <c r="B3712" i="6"/>
  <c r="Q3712" i="6"/>
  <c r="A3712" i="6"/>
  <c r="R3711" i="6"/>
  <c r="B3711" i="6"/>
  <c r="Q3711" i="6"/>
  <c r="A3711" i="6"/>
  <c r="R3710" i="6"/>
  <c r="B3710" i="6"/>
  <c r="Q3710" i="6"/>
  <c r="A3710" i="6"/>
  <c r="R3709" i="6"/>
  <c r="B3709" i="6"/>
  <c r="Q3709" i="6"/>
  <c r="A3709" i="6"/>
  <c r="R3708" i="6"/>
  <c r="B3708" i="6"/>
  <c r="Q3708" i="6"/>
  <c r="A3708" i="6"/>
  <c r="R3707" i="6"/>
  <c r="B3707" i="6"/>
  <c r="Q3707" i="6"/>
  <c r="A3707" i="6"/>
  <c r="R3706" i="6"/>
  <c r="B3706" i="6"/>
  <c r="Q3706" i="6"/>
  <c r="A3706" i="6"/>
  <c r="R3705" i="6"/>
  <c r="B3705" i="6"/>
  <c r="Q3705" i="6"/>
  <c r="A3705" i="6"/>
  <c r="R3704" i="6"/>
  <c r="B3704" i="6"/>
  <c r="Q3704" i="6"/>
  <c r="A3704" i="6"/>
  <c r="R3703" i="6"/>
  <c r="B3703" i="6"/>
  <c r="Q3703" i="6"/>
  <c r="A3703" i="6"/>
  <c r="R3702" i="6"/>
  <c r="B3702" i="6"/>
  <c r="Q3702" i="6"/>
  <c r="A3702" i="6"/>
  <c r="R3701" i="6"/>
  <c r="B3701" i="6"/>
  <c r="Q3701" i="6"/>
  <c r="A3701" i="6"/>
  <c r="R3700" i="6"/>
  <c r="B3700" i="6"/>
  <c r="Q3700" i="6"/>
  <c r="A3700" i="6"/>
  <c r="R3699" i="6"/>
  <c r="B3699" i="6"/>
  <c r="Q3699" i="6"/>
  <c r="A3699" i="6"/>
  <c r="R3698" i="6"/>
  <c r="B3698" i="6"/>
  <c r="Q3698" i="6"/>
  <c r="A3698" i="6"/>
  <c r="R3697" i="6"/>
  <c r="B3697" i="6"/>
  <c r="Q3697" i="6"/>
  <c r="A3697" i="6"/>
  <c r="R3696" i="6"/>
  <c r="B3696" i="6"/>
  <c r="Q3696" i="6"/>
  <c r="A3696" i="6"/>
  <c r="R3695" i="6"/>
  <c r="B3695" i="6"/>
  <c r="Q3695" i="6"/>
  <c r="A3695" i="6"/>
  <c r="R3694" i="6"/>
  <c r="B3694" i="6"/>
  <c r="Q3694" i="6"/>
  <c r="A3694" i="6"/>
  <c r="R3693" i="6"/>
  <c r="B3693" i="6"/>
  <c r="Q3693" i="6"/>
  <c r="A3693" i="6"/>
  <c r="R3692" i="6"/>
  <c r="B3692" i="6"/>
  <c r="Q3692" i="6"/>
  <c r="A3692" i="6"/>
  <c r="R3691" i="6"/>
  <c r="B3691" i="6"/>
  <c r="Q3691" i="6"/>
  <c r="A3691" i="6"/>
  <c r="R3690" i="6"/>
  <c r="B3690" i="6"/>
  <c r="Q3690" i="6"/>
  <c r="A3690" i="6"/>
  <c r="R3689" i="6"/>
  <c r="B3689" i="6"/>
  <c r="Q3689" i="6"/>
  <c r="A3689" i="6"/>
  <c r="R3688" i="6"/>
  <c r="B3688" i="6"/>
  <c r="Q3688" i="6"/>
  <c r="A3688" i="6"/>
  <c r="R3687" i="6"/>
  <c r="B3687" i="6"/>
  <c r="Q3687" i="6"/>
  <c r="A3687" i="6"/>
  <c r="R3686" i="6"/>
  <c r="B3686" i="6"/>
  <c r="Q3686" i="6"/>
  <c r="A3686" i="6"/>
  <c r="R3685" i="6"/>
  <c r="B3685" i="6"/>
  <c r="Q3685" i="6"/>
  <c r="A3685" i="6"/>
  <c r="R3684" i="6"/>
  <c r="B3684" i="6"/>
  <c r="Q3684" i="6"/>
  <c r="A3684" i="6"/>
  <c r="R3683" i="6"/>
  <c r="B3683" i="6"/>
  <c r="Q3683" i="6"/>
  <c r="A3683" i="6"/>
  <c r="R3682" i="6"/>
  <c r="B3682" i="6"/>
  <c r="Q3682" i="6"/>
  <c r="A3682" i="6"/>
  <c r="R3681" i="6"/>
  <c r="B3681" i="6"/>
  <c r="Q3681" i="6"/>
  <c r="A3681" i="6"/>
  <c r="R3680" i="6"/>
  <c r="B3680" i="6"/>
  <c r="Q3680" i="6"/>
  <c r="A3680" i="6"/>
  <c r="R3679" i="6"/>
  <c r="B3679" i="6"/>
  <c r="Q3679" i="6"/>
  <c r="A3679" i="6"/>
  <c r="R3678" i="6"/>
  <c r="B3678" i="6"/>
  <c r="Q3678" i="6"/>
  <c r="A3678" i="6"/>
  <c r="R3677" i="6"/>
  <c r="B3677" i="6"/>
  <c r="Q3677" i="6"/>
  <c r="A3677" i="6"/>
  <c r="R3676" i="6"/>
  <c r="B3676" i="6"/>
  <c r="Q3676" i="6"/>
  <c r="A3676" i="6"/>
  <c r="R3675" i="6"/>
  <c r="B3675" i="6"/>
  <c r="Q3675" i="6"/>
  <c r="A3675" i="6"/>
  <c r="R3674" i="6"/>
  <c r="B3674" i="6"/>
  <c r="Q3674" i="6"/>
  <c r="A3674" i="6"/>
  <c r="R3673" i="6"/>
  <c r="B3673" i="6"/>
  <c r="Q3673" i="6"/>
  <c r="A3673" i="6"/>
  <c r="R3672" i="6"/>
  <c r="B3672" i="6"/>
  <c r="Q3672" i="6"/>
  <c r="A3672" i="6"/>
  <c r="R3671" i="6"/>
  <c r="B3671" i="6"/>
  <c r="Q3671" i="6"/>
  <c r="A3671" i="6"/>
  <c r="R3670" i="6"/>
  <c r="B3670" i="6"/>
  <c r="Q3670" i="6"/>
  <c r="A3670" i="6"/>
  <c r="R3669" i="6"/>
  <c r="B3669" i="6"/>
  <c r="Q3669" i="6"/>
  <c r="A3669" i="6"/>
  <c r="R3668" i="6"/>
  <c r="B3668" i="6"/>
  <c r="Q3668" i="6"/>
  <c r="A3668" i="6"/>
  <c r="R3667" i="6"/>
  <c r="B3667" i="6"/>
  <c r="Q3667" i="6"/>
  <c r="A3667" i="6"/>
  <c r="R3666" i="6"/>
  <c r="B3666" i="6"/>
  <c r="Q3666" i="6"/>
  <c r="A3666" i="6"/>
  <c r="R3665" i="6"/>
  <c r="B3665" i="6"/>
  <c r="Q3665" i="6"/>
  <c r="A3665" i="6"/>
  <c r="R3664" i="6"/>
  <c r="B3664" i="6"/>
  <c r="Q3664" i="6"/>
  <c r="A3664" i="6"/>
  <c r="R3663" i="6"/>
  <c r="B3663" i="6"/>
  <c r="Q3663" i="6"/>
  <c r="A3663" i="6"/>
  <c r="R3662" i="6"/>
  <c r="B3662" i="6"/>
  <c r="Q3662" i="6"/>
  <c r="A3662" i="6"/>
  <c r="R3661" i="6"/>
  <c r="B3661" i="6"/>
  <c r="Q3661" i="6"/>
  <c r="A3661" i="6"/>
  <c r="R3660" i="6"/>
  <c r="B3660" i="6"/>
  <c r="Q3660" i="6"/>
  <c r="A3660" i="6"/>
  <c r="R3659" i="6"/>
  <c r="B3659" i="6"/>
  <c r="Q3659" i="6"/>
  <c r="A3659" i="6"/>
  <c r="R3658" i="6"/>
  <c r="B3658" i="6"/>
  <c r="Q3658" i="6"/>
  <c r="A3658" i="6"/>
  <c r="R3657" i="6"/>
  <c r="B3657" i="6"/>
  <c r="Q3657" i="6"/>
  <c r="A3657" i="6"/>
  <c r="R3656" i="6"/>
  <c r="B3656" i="6"/>
  <c r="Q3656" i="6"/>
  <c r="A3656" i="6"/>
  <c r="R3655" i="6"/>
  <c r="B3655" i="6"/>
  <c r="Q3655" i="6"/>
  <c r="A3655" i="6"/>
  <c r="R3654" i="6"/>
  <c r="B3654" i="6"/>
  <c r="Q3654" i="6"/>
  <c r="A3654" i="6"/>
  <c r="R3653" i="6"/>
  <c r="B3653" i="6"/>
  <c r="Q3653" i="6"/>
  <c r="A3653" i="6"/>
  <c r="R3652" i="6"/>
  <c r="B3652" i="6"/>
  <c r="Q3652" i="6"/>
  <c r="A3652" i="6"/>
  <c r="R3651" i="6"/>
  <c r="B3651" i="6"/>
  <c r="Q3651" i="6"/>
  <c r="A3651" i="6"/>
  <c r="R3650" i="6"/>
  <c r="B3650" i="6"/>
  <c r="Q3650" i="6"/>
  <c r="A3650" i="6"/>
  <c r="R3649" i="6"/>
  <c r="B3649" i="6"/>
  <c r="Q3649" i="6"/>
  <c r="A3649" i="6"/>
  <c r="R3648" i="6"/>
  <c r="B3648" i="6"/>
  <c r="Q3648" i="6"/>
  <c r="A3648" i="6"/>
  <c r="R3647" i="6"/>
  <c r="B3647" i="6"/>
  <c r="Q3647" i="6"/>
  <c r="A3647" i="6"/>
  <c r="R3646" i="6"/>
  <c r="B3646" i="6"/>
  <c r="Q3646" i="6"/>
  <c r="A3646" i="6"/>
  <c r="R3645" i="6"/>
  <c r="B3645" i="6"/>
  <c r="Q3645" i="6"/>
  <c r="A3645" i="6"/>
  <c r="R3644" i="6"/>
  <c r="B3644" i="6"/>
  <c r="Q3644" i="6"/>
  <c r="A3644" i="6"/>
  <c r="R3643" i="6"/>
  <c r="B3643" i="6"/>
  <c r="Q3643" i="6"/>
  <c r="A3643" i="6"/>
  <c r="R3642" i="6"/>
  <c r="B3642" i="6"/>
  <c r="Q3642" i="6"/>
  <c r="A3642" i="6"/>
  <c r="R3641" i="6"/>
  <c r="B3641" i="6"/>
  <c r="Q3641" i="6"/>
  <c r="A3641" i="6"/>
  <c r="R3640" i="6"/>
  <c r="B3640" i="6"/>
  <c r="Q3640" i="6"/>
  <c r="A3640" i="6"/>
  <c r="R3639" i="6"/>
  <c r="B3639" i="6"/>
  <c r="Q3639" i="6"/>
  <c r="A3639" i="6"/>
  <c r="R3638" i="6"/>
  <c r="B3638" i="6"/>
  <c r="Q3638" i="6"/>
  <c r="A3638" i="6"/>
  <c r="R3637" i="6"/>
  <c r="B3637" i="6"/>
  <c r="Q3637" i="6"/>
  <c r="A3637" i="6"/>
  <c r="R3636" i="6"/>
  <c r="B3636" i="6"/>
  <c r="Q3636" i="6"/>
  <c r="A3636" i="6"/>
  <c r="R3635" i="6"/>
  <c r="B3635" i="6"/>
  <c r="Q3635" i="6"/>
  <c r="A3635" i="6"/>
  <c r="R3634" i="6"/>
  <c r="B3634" i="6"/>
  <c r="Q3634" i="6"/>
  <c r="A3634" i="6"/>
  <c r="R3633" i="6"/>
  <c r="B3633" i="6"/>
  <c r="Q3633" i="6"/>
  <c r="A3633" i="6"/>
  <c r="R3632" i="6"/>
  <c r="B3632" i="6"/>
  <c r="Q3632" i="6"/>
  <c r="A3632" i="6"/>
  <c r="R3631" i="6"/>
  <c r="B3631" i="6"/>
  <c r="Q3631" i="6"/>
  <c r="A3631" i="6"/>
  <c r="R3630" i="6"/>
  <c r="B3630" i="6"/>
  <c r="Q3630" i="6"/>
  <c r="A3630" i="6"/>
  <c r="R3629" i="6"/>
  <c r="B3629" i="6"/>
  <c r="Q3629" i="6"/>
  <c r="A3629" i="6"/>
  <c r="R3628" i="6"/>
  <c r="B3628" i="6"/>
  <c r="Q3628" i="6"/>
  <c r="A3628" i="6"/>
  <c r="R3627" i="6"/>
  <c r="B3627" i="6"/>
  <c r="Q3627" i="6"/>
  <c r="A3627" i="6"/>
  <c r="R3626" i="6"/>
  <c r="B3626" i="6"/>
  <c r="Q3626" i="6"/>
  <c r="A3626" i="6"/>
  <c r="R3625" i="6"/>
  <c r="B3625" i="6"/>
  <c r="Q3625" i="6"/>
  <c r="A3625" i="6"/>
  <c r="R3624" i="6"/>
  <c r="B3624" i="6"/>
  <c r="Q3624" i="6"/>
  <c r="A3624" i="6"/>
  <c r="R3623" i="6"/>
  <c r="B3623" i="6"/>
  <c r="Q3623" i="6"/>
  <c r="A3623" i="6"/>
  <c r="R3622" i="6"/>
  <c r="B3622" i="6"/>
  <c r="Q3622" i="6"/>
  <c r="A3622" i="6"/>
  <c r="R3621" i="6"/>
  <c r="B3621" i="6"/>
  <c r="Q3621" i="6"/>
  <c r="A3621" i="6"/>
  <c r="R3620" i="6"/>
  <c r="B3620" i="6"/>
  <c r="Q3620" i="6"/>
  <c r="A3620" i="6"/>
  <c r="R3619" i="6"/>
  <c r="B3619" i="6"/>
  <c r="Q3619" i="6"/>
  <c r="A3619" i="6"/>
  <c r="R3618" i="6"/>
  <c r="B3618" i="6"/>
  <c r="Q3618" i="6"/>
  <c r="A3618" i="6"/>
  <c r="R3617" i="6"/>
  <c r="B3617" i="6"/>
  <c r="Q3617" i="6"/>
  <c r="A3617" i="6"/>
  <c r="R3616" i="6"/>
  <c r="B3616" i="6"/>
  <c r="Q3616" i="6"/>
  <c r="A3616" i="6"/>
  <c r="R3615" i="6"/>
  <c r="B3615" i="6"/>
  <c r="Q3615" i="6"/>
  <c r="A3615" i="6"/>
  <c r="R3614" i="6"/>
  <c r="B3614" i="6"/>
  <c r="Q3614" i="6"/>
  <c r="A3614" i="6"/>
  <c r="R3613" i="6"/>
  <c r="B3613" i="6"/>
  <c r="Q3613" i="6"/>
  <c r="A3613" i="6"/>
  <c r="R3612" i="6"/>
  <c r="B3612" i="6"/>
  <c r="Q3612" i="6"/>
  <c r="A3612" i="6"/>
  <c r="R3611" i="6"/>
  <c r="B3611" i="6"/>
  <c r="Q3611" i="6"/>
  <c r="A3611" i="6"/>
  <c r="R3610" i="6"/>
  <c r="B3610" i="6"/>
  <c r="Q3610" i="6"/>
  <c r="A3610" i="6"/>
  <c r="R3609" i="6"/>
  <c r="B3609" i="6"/>
  <c r="Q3609" i="6"/>
  <c r="A3609" i="6"/>
  <c r="R3608" i="6"/>
  <c r="B3608" i="6"/>
  <c r="Q3608" i="6"/>
  <c r="A3608" i="6"/>
  <c r="R3607" i="6"/>
  <c r="B3607" i="6"/>
  <c r="Q3607" i="6"/>
  <c r="A3607" i="6"/>
  <c r="R3606" i="6"/>
  <c r="B3606" i="6"/>
  <c r="Q3606" i="6"/>
  <c r="A3606" i="6"/>
  <c r="R3605" i="6"/>
  <c r="B3605" i="6"/>
  <c r="Q3605" i="6"/>
  <c r="A3605" i="6"/>
  <c r="R3604" i="6"/>
  <c r="B3604" i="6"/>
  <c r="Q3604" i="6"/>
  <c r="A3604" i="6"/>
  <c r="R3603" i="6"/>
  <c r="B3603" i="6"/>
  <c r="Q3603" i="6"/>
  <c r="A3603" i="6"/>
  <c r="R3602" i="6"/>
  <c r="B3602" i="6"/>
  <c r="Q3602" i="6"/>
  <c r="A3602" i="6"/>
  <c r="R3601" i="6"/>
  <c r="B3601" i="6"/>
  <c r="Q3601" i="6"/>
  <c r="A3601" i="6"/>
  <c r="R3600" i="6"/>
  <c r="B3600" i="6"/>
  <c r="Q3600" i="6"/>
  <c r="A3600" i="6"/>
  <c r="R3599" i="6"/>
  <c r="B3599" i="6"/>
  <c r="Q3599" i="6"/>
  <c r="A3599" i="6"/>
  <c r="R3598" i="6"/>
  <c r="B3598" i="6"/>
  <c r="Q3598" i="6"/>
  <c r="A3598" i="6"/>
  <c r="R3597" i="6"/>
  <c r="B3597" i="6"/>
  <c r="Q3597" i="6"/>
  <c r="A3597" i="6"/>
  <c r="R3596" i="6"/>
  <c r="B3596" i="6"/>
  <c r="Q3596" i="6"/>
  <c r="A3596" i="6"/>
  <c r="R3595" i="6"/>
  <c r="B3595" i="6"/>
  <c r="Q3595" i="6"/>
  <c r="A3595" i="6"/>
  <c r="R3594" i="6"/>
  <c r="B3594" i="6"/>
  <c r="Q3594" i="6"/>
  <c r="A3594" i="6"/>
  <c r="R3593" i="6"/>
  <c r="B3593" i="6"/>
  <c r="Q3593" i="6"/>
  <c r="A3593" i="6"/>
  <c r="R3592" i="6"/>
  <c r="B3592" i="6"/>
  <c r="Q3592" i="6"/>
  <c r="A3592" i="6"/>
  <c r="R3591" i="6"/>
  <c r="B3591" i="6"/>
  <c r="Q3591" i="6"/>
  <c r="A3591" i="6"/>
  <c r="R3590" i="6"/>
  <c r="B3590" i="6"/>
  <c r="Q3590" i="6"/>
  <c r="A3590" i="6"/>
  <c r="R3589" i="6"/>
  <c r="B3589" i="6"/>
  <c r="Q3589" i="6"/>
  <c r="A3589" i="6"/>
  <c r="R3588" i="6"/>
  <c r="B3588" i="6"/>
  <c r="Q3588" i="6"/>
  <c r="A3588" i="6"/>
  <c r="R3587" i="6"/>
  <c r="B3587" i="6"/>
  <c r="Q3587" i="6"/>
  <c r="A3587" i="6"/>
  <c r="R3586" i="6"/>
  <c r="B3586" i="6"/>
  <c r="Q3586" i="6"/>
  <c r="A3586" i="6"/>
  <c r="R3585" i="6"/>
  <c r="B3585" i="6"/>
  <c r="Q3585" i="6"/>
  <c r="A3585" i="6"/>
  <c r="R3584" i="6"/>
  <c r="B3584" i="6"/>
  <c r="Q3584" i="6"/>
  <c r="A3584" i="6"/>
  <c r="R3583" i="6"/>
  <c r="B3583" i="6"/>
  <c r="Q3583" i="6"/>
  <c r="A3583" i="6"/>
  <c r="R3582" i="6"/>
  <c r="B3582" i="6"/>
  <c r="Q3582" i="6"/>
  <c r="A3582" i="6"/>
  <c r="R3581" i="6"/>
  <c r="B3581" i="6"/>
  <c r="Q3581" i="6"/>
  <c r="A3581" i="6"/>
  <c r="R3580" i="6"/>
  <c r="B3580" i="6"/>
  <c r="Q3580" i="6"/>
  <c r="A3580" i="6"/>
  <c r="R3579" i="6"/>
  <c r="B3579" i="6"/>
  <c r="Q3579" i="6"/>
  <c r="A3579" i="6"/>
  <c r="R3578" i="6"/>
  <c r="B3578" i="6"/>
  <c r="Q3578" i="6"/>
  <c r="A3578" i="6"/>
  <c r="R3577" i="6"/>
  <c r="B3577" i="6"/>
  <c r="Q3577" i="6"/>
  <c r="A3577" i="6"/>
  <c r="R3576" i="6"/>
  <c r="B3576" i="6"/>
  <c r="Q3576" i="6"/>
  <c r="A3576" i="6"/>
  <c r="R3575" i="6"/>
  <c r="B3575" i="6"/>
  <c r="Q3575" i="6"/>
  <c r="A3575" i="6"/>
  <c r="R3574" i="6"/>
  <c r="B3574" i="6"/>
  <c r="Q3574" i="6"/>
  <c r="A3574" i="6"/>
  <c r="R3573" i="6"/>
  <c r="B3573" i="6"/>
  <c r="Q3573" i="6"/>
  <c r="A3573" i="6"/>
  <c r="R3572" i="6"/>
  <c r="B3572" i="6"/>
  <c r="Q3572" i="6"/>
  <c r="A3572" i="6"/>
  <c r="R3571" i="6"/>
  <c r="B3571" i="6"/>
  <c r="Q3571" i="6"/>
  <c r="A3571" i="6"/>
  <c r="R3570" i="6"/>
  <c r="B3570" i="6"/>
  <c r="Q3570" i="6"/>
  <c r="A3570" i="6"/>
  <c r="R3569" i="6"/>
  <c r="B3569" i="6"/>
  <c r="Q3569" i="6"/>
  <c r="A3569" i="6"/>
  <c r="R3568" i="6"/>
  <c r="B3568" i="6"/>
  <c r="Q3568" i="6"/>
  <c r="A3568" i="6"/>
  <c r="R3567" i="6"/>
  <c r="B3567" i="6"/>
  <c r="Q3567" i="6"/>
  <c r="A3567" i="6"/>
  <c r="R3566" i="6"/>
  <c r="B3566" i="6"/>
  <c r="Q3566" i="6"/>
  <c r="A3566" i="6"/>
  <c r="R3565" i="6"/>
  <c r="B3565" i="6"/>
  <c r="Q3565" i="6"/>
  <c r="A3565" i="6"/>
  <c r="R3564" i="6"/>
  <c r="B3564" i="6"/>
  <c r="Q3564" i="6"/>
  <c r="A3564" i="6"/>
  <c r="R3563" i="6"/>
  <c r="B3563" i="6"/>
  <c r="Q3563" i="6"/>
  <c r="A3563" i="6"/>
  <c r="R3562" i="6"/>
  <c r="B3562" i="6"/>
  <c r="Q3562" i="6"/>
  <c r="A3562" i="6"/>
  <c r="R3561" i="6"/>
  <c r="B3561" i="6"/>
  <c r="Q3561" i="6"/>
  <c r="A3561" i="6"/>
  <c r="R3560" i="6"/>
  <c r="B3560" i="6"/>
  <c r="Q3560" i="6"/>
  <c r="A3560" i="6"/>
  <c r="R3559" i="6"/>
  <c r="B3559" i="6"/>
  <c r="Q3559" i="6"/>
  <c r="A3559" i="6"/>
  <c r="R3558" i="6"/>
  <c r="B3558" i="6"/>
  <c r="Q3558" i="6"/>
  <c r="A3558" i="6"/>
  <c r="R3557" i="6"/>
  <c r="B3557" i="6"/>
  <c r="Q3557" i="6"/>
  <c r="A3557" i="6"/>
  <c r="R3556" i="6"/>
  <c r="B3556" i="6"/>
  <c r="Q3556" i="6"/>
  <c r="A3556" i="6"/>
  <c r="R3555" i="6"/>
  <c r="B3555" i="6"/>
  <c r="Q3555" i="6"/>
  <c r="A3555" i="6"/>
  <c r="R3554" i="6"/>
  <c r="B3554" i="6"/>
  <c r="Q3554" i="6"/>
  <c r="A3554" i="6"/>
  <c r="R3553" i="6"/>
  <c r="B3553" i="6"/>
  <c r="Q3553" i="6"/>
  <c r="A3553" i="6"/>
  <c r="R3552" i="6"/>
  <c r="B3552" i="6"/>
  <c r="Q3552" i="6"/>
  <c r="A3552" i="6"/>
  <c r="R3551" i="6"/>
  <c r="B3551" i="6"/>
  <c r="Q3551" i="6"/>
  <c r="A3551" i="6"/>
  <c r="R3550" i="6"/>
  <c r="B3550" i="6"/>
  <c r="Q3550" i="6"/>
  <c r="A3550" i="6"/>
  <c r="R3549" i="6"/>
  <c r="B3549" i="6"/>
  <c r="Q3549" i="6"/>
  <c r="A3549" i="6"/>
  <c r="R3548" i="6"/>
  <c r="B3548" i="6"/>
  <c r="Q3548" i="6"/>
  <c r="A3548" i="6"/>
  <c r="R3547" i="6"/>
  <c r="B3547" i="6"/>
  <c r="Q3547" i="6"/>
  <c r="A3547" i="6"/>
  <c r="R3546" i="6"/>
  <c r="B3546" i="6"/>
  <c r="Q3546" i="6"/>
  <c r="A3546" i="6"/>
  <c r="R3545" i="6"/>
  <c r="B3545" i="6"/>
  <c r="Q3545" i="6"/>
  <c r="A3545" i="6"/>
  <c r="R3544" i="6"/>
  <c r="B3544" i="6"/>
  <c r="Q3544" i="6"/>
  <c r="A3544" i="6"/>
  <c r="R3543" i="6"/>
  <c r="B3543" i="6"/>
  <c r="Q3543" i="6"/>
  <c r="A3543" i="6"/>
  <c r="R3542" i="6"/>
  <c r="B3542" i="6"/>
  <c r="Q3542" i="6"/>
  <c r="A3542" i="6"/>
  <c r="R3541" i="6"/>
  <c r="B3541" i="6"/>
  <c r="Q3541" i="6"/>
  <c r="A3541" i="6"/>
  <c r="R3540" i="6"/>
  <c r="B3540" i="6"/>
  <c r="Q3540" i="6"/>
  <c r="A3540" i="6"/>
  <c r="R3539" i="6"/>
  <c r="B3539" i="6"/>
  <c r="Q3539" i="6"/>
  <c r="A3539" i="6"/>
  <c r="R3538" i="6"/>
  <c r="B3538" i="6"/>
  <c r="Q3538" i="6"/>
  <c r="A3538" i="6"/>
  <c r="R3537" i="6"/>
  <c r="B3537" i="6"/>
  <c r="Q3537" i="6"/>
  <c r="A3537" i="6"/>
  <c r="R3536" i="6"/>
  <c r="B3536" i="6"/>
  <c r="Q3536" i="6"/>
  <c r="A3536" i="6"/>
  <c r="R3535" i="6"/>
  <c r="B3535" i="6"/>
  <c r="Q3535" i="6"/>
  <c r="A3535" i="6"/>
  <c r="R3534" i="6"/>
  <c r="B3534" i="6"/>
  <c r="Q3534" i="6"/>
  <c r="A3534" i="6"/>
  <c r="R3533" i="6"/>
  <c r="B3533" i="6"/>
  <c r="Q3533" i="6"/>
  <c r="A3533" i="6"/>
  <c r="R3532" i="6"/>
  <c r="B3532" i="6"/>
  <c r="Q3532" i="6"/>
  <c r="A3532" i="6"/>
  <c r="R3531" i="6"/>
  <c r="B3531" i="6"/>
  <c r="Q3531" i="6"/>
  <c r="A3531" i="6"/>
  <c r="R3530" i="6"/>
  <c r="B3530" i="6"/>
  <c r="Q3530" i="6"/>
  <c r="A3530" i="6"/>
  <c r="R3529" i="6"/>
  <c r="B3529" i="6"/>
  <c r="Q3529" i="6"/>
  <c r="A3529" i="6"/>
  <c r="R3528" i="6"/>
  <c r="B3528" i="6"/>
  <c r="Q3528" i="6"/>
  <c r="A3528" i="6"/>
  <c r="R3527" i="6"/>
  <c r="B3527" i="6"/>
  <c r="Q3527" i="6"/>
  <c r="A3527" i="6"/>
  <c r="R3526" i="6"/>
  <c r="B3526" i="6"/>
  <c r="Q3526" i="6"/>
  <c r="A3526" i="6"/>
  <c r="R3525" i="6"/>
  <c r="B3525" i="6"/>
  <c r="Q3525" i="6"/>
  <c r="A3525" i="6"/>
  <c r="R3524" i="6"/>
  <c r="B3524" i="6"/>
  <c r="Q3524" i="6"/>
  <c r="A3524" i="6"/>
  <c r="R3523" i="6"/>
  <c r="B3523" i="6"/>
  <c r="Q3523" i="6"/>
  <c r="A3523" i="6"/>
  <c r="R3522" i="6"/>
  <c r="B3522" i="6"/>
  <c r="Q3522" i="6"/>
  <c r="A3522" i="6"/>
  <c r="R3521" i="6"/>
  <c r="B3521" i="6"/>
  <c r="Q3521" i="6"/>
  <c r="A3521" i="6"/>
  <c r="R3520" i="6"/>
  <c r="B3520" i="6"/>
  <c r="Q3520" i="6"/>
  <c r="A3520" i="6"/>
  <c r="R3519" i="6"/>
  <c r="B3519" i="6"/>
  <c r="Q3519" i="6"/>
  <c r="A3519" i="6"/>
  <c r="R3518" i="6"/>
  <c r="B3518" i="6"/>
  <c r="Q3518" i="6"/>
  <c r="A3518" i="6"/>
  <c r="R3517" i="6"/>
  <c r="B3517" i="6"/>
  <c r="Q3517" i="6"/>
  <c r="A3517" i="6"/>
  <c r="R3516" i="6"/>
  <c r="B3516" i="6"/>
  <c r="Q3516" i="6"/>
  <c r="A3516" i="6"/>
  <c r="R3515" i="6"/>
  <c r="B3515" i="6"/>
  <c r="Q3515" i="6"/>
  <c r="A3515" i="6"/>
  <c r="R3514" i="6"/>
  <c r="B3514" i="6"/>
  <c r="Q3514" i="6"/>
  <c r="A3514" i="6"/>
  <c r="R3513" i="6"/>
  <c r="B3513" i="6"/>
  <c r="Q3513" i="6"/>
  <c r="A3513" i="6"/>
  <c r="R3512" i="6"/>
  <c r="B3512" i="6"/>
  <c r="Q3512" i="6"/>
  <c r="A3512" i="6"/>
  <c r="R3511" i="6"/>
  <c r="B3511" i="6"/>
  <c r="Q3511" i="6"/>
  <c r="A3511" i="6"/>
  <c r="R3510" i="6"/>
  <c r="B3510" i="6"/>
  <c r="Q3510" i="6"/>
  <c r="A3510" i="6"/>
  <c r="R3509" i="6"/>
  <c r="B3509" i="6"/>
  <c r="Q3509" i="6"/>
  <c r="A3509" i="6"/>
  <c r="R3508" i="6"/>
  <c r="B3508" i="6"/>
  <c r="Q3508" i="6"/>
  <c r="A3508" i="6"/>
  <c r="R3507" i="6"/>
  <c r="B3507" i="6"/>
  <c r="Q3507" i="6"/>
  <c r="A3507" i="6"/>
  <c r="R3506" i="6"/>
  <c r="B3506" i="6"/>
  <c r="Q3506" i="6"/>
  <c r="A3506" i="6"/>
  <c r="R3505" i="6"/>
  <c r="B3505" i="6"/>
  <c r="Q3505" i="6"/>
  <c r="A3505" i="6"/>
  <c r="R3504" i="6"/>
  <c r="B3504" i="6"/>
  <c r="Q3504" i="6"/>
  <c r="A3504" i="6"/>
  <c r="R3503" i="6"/>
  <c r="B3503" i="6"/>
  <c r="Q3503" i="6"/>
  <c r="A3503" i="6"/>
  <c r="R3502" i="6"/>
  <c r="B3502" i="6"/>
  <c r="Q3502" i="6"/>
  <c r="A3502" i="6"/>
  <c r="R3501" i="6"/>
  <c r="B3501" i="6"/>
  <c r="Q3501" i="6"/>
  <c r="A3501" i="6"/>
  <c r="R3500" i="6"/>
  <c r="B3500" i="6"/>
  <c r="Q3500" i="6"/>
  <c r="A3500" i="6"/>
  <c r="R3499" i="6"/>
  <c r="B3499" i="6"/>
  <c r="Q3499" i="6"/>
  <c r="A3499" i="6"/>
  <c r="R3498" i="6"/>
  <c r="B3498" i="6"/>
  <c r="Q3498" i="6"/>
  <c r="A3498" i="6"/>
  <c r="R3497" i="6"/>
  <c r="B3497" i="6"/>
  <c r="Q3497" i="6"/>
  <c r="A3497" i="6"/>
  <c r="R3496" i="6"/>
  <c r="B3496" i="6"/>
  <c r="Q3496" i="6"/>
  <c r="A3496" i="6"/>
  <c r="R3495" i="6"/>
  <c r="B3495" i="6"/>
  <c r="Q3495" i="6"/>
  <c r="A3495" i="6"/>
  <c r="R3494" i="6"/>
  <c r="B3494" i="6"/>
  <c r="Q3494" i="6"/>
  <c r="A3494" i="6"/>
  <c r="R3493" i="6"/>
  <c r="B3493" i="6"/>
  <c r="Q3493" i="6"/>
  <c r="A3493" i="6"/>
  <c r="R3492" i="6"/>
  <c r="B3492" i="6"/>
  <c r="Q3492" i="6"/>
  <c r="A3492" i="6"/>
  <c r="R3491" i="6"/>
  <c r="B3491" i="6"/>
  <c r="Q3491" i="6"/>
  <c r="A3491" i="6"/>
  <c r="R3490" i="6"/>
  <c r="B3490" i="6"/>
  <c r="Q3490" i="6"/>
  <c r="A3490" i="6"/>
  <c r="R3489" i="6"/>
  <c r="B3489" i="6"/>
  <c r="Q3489" i="6"/>
  <c r="A3489" i="6"/>
  <c r="R3488" i="6"/>
  <c r="B3488" i="6"/>
  <c r="Q3488" i="6"/>
  <c r="A3488" i="6"/>
  <c r="R3487" i="6"/>
  <c r="B3487" i="6"/>
  <c r="Q3487" i="6"/>
  <c r="A3487" i="6"/>
  <c r="R3486" i="6"/>
  <c r="B3486" i="6"/>
  <c r="Q3486" i="6"/>
  <c r="A3486" i="6"/>
  <c r="R3485" i="6"/>
  <c r="B3485" i="6"/>
  <c r="Q3485" i="6"/>
  <c r="A3485" i="6"/>
  <c r="R3484" i="6"/>
  <c r="B3484" i="6"/>
  <c r="Q3484" i="6"/>
  <c r="A3484" i="6"/>
  <c r="R3483" i="6"/>
  <c r="B3483" i="6"/>
  <c r="Q3483" i="6"/>
  <c r="A3483" i="6"/>
  <c r="R3482" i="6"/>
  <c r="B3482" i="6"/>
  <c r="Q3482" i="6"/>
  <c r="A3482" i="6"/>
  <c r="R3481" i="6"/>
  <c r="B3481" i="6"/>
  <c r="Q3481" i="6"/>
  <c r="A3481" i="6"/>
  <c r="R3480" i="6"/>
  <c r="B3480" i="6"/>
  <c r="Q3480" i="6"/>
  <c r="A3480" i="6"/>
  <c r="R3479" i="6"/>
  <c r="B3479" i="6"/>
  <c r="Q3479" i="6"/>
  <c r="A3479" i="6"/>
  <c r="R3478" i="6"/>
  <c r="B3478" i="6"/>
  <c r="Q3478" i="6"/>
  <c r="A3478" i="6"/>
  <c r="R3477" i="6"/>
  <c r="B3477" i="6"/>
  <c r="Q3477" i="6"/>
  <c r="A3477" i="6"/>
  <c r="R3476" i="6"/>
  <c r="B3476" i="6"/>
  <c r="Q3476" i="6"/>
  <c r="A3476" i="6"/>
  <c r="R3475" i="6"/>
  <c r="B3475" i="6"/>
  <c r="Q3475" i="6"/>
  <c r="A3475" i="6"/>
  <c r="R3474" i="6"/>
  <c r="B3474" i="6"/>
  <c r="Q3474" i="6"/>
  <c r="A3474" i="6"/>
  <c r="R3473" i="6"/>
  <c r="B3473" i="6"/>
  <c r="Q3473" i="6"/>
  <c r="A3473" i="6"/>
  <c r="R3472" i="6"/>
  <c r="B3472" i="6"/>
  <c r="Q3472" i="6"/>
  <c r="A3472" i="6"/>
  <c r="R3471" i="6"/>
  <c r="B3471" i="6"/>
  <c r="Q3471" i="6"/>
  <c r="A3471" i="6"/>
  <c r="R3470" i="6"/>
  <c r="B3470" i="6"/>
  <c r="Q3470" i="6"/>
  <c r="A3470" i="6"/>
  <c r="R3469" i="6"/>
  <c r="B3469" i="6"/>
  <c r="Q3469" i="6"/>
  <c r="A3469" i="6"/>
  <c r="R3468" i="6"/>
  <c r="B3468" i="6"/>
  <c r="Q3468" i="6"/>
  <c r="A3468" i="6"/>
  <c r="R3467" i="6"/>
  <c r="B3467" i="6"/>
  <c r="Q3467" i="6"/>
  <c r="A3467" i="6"/>
  <c r="R3466" i="6"/>
  <c r="B3466" i="6"/>
  <c r="Q3466" i="6"/>
  <c r="A3466" i="6"/>
  <c r="R3465" i="6"/>
  <c r="B3465" i="6"/>
  <c r="Q3465" i="6"/>
  <c r="A3465" i="6"/>
  <c r="R3464" i="6"/>
  <c r="B3464" i="6"/>
  <c r="Q3464" i="6"/>
  <c r="A3464" i="6"/>
  <c r="R3463" i="6"/>
  <c r="B3463" i="6"/>
  <c r="Q3463" i="6"/>
  <c r="A3463" i="6"/>
  <c r="R3462" i="6"/>
  <c r="B3462" i="6"/>
  <c r="Q3462" i="6"/>
  <c r="A3462" i="6"/>
  <c r="R3461" i="6"/>
  <c r="B3461" i="6"/>
  <c r="Q3461" i="6"/>
  <c r="A3461" i="6"/>
  <c r="R3460" i="6"/>
  <c r="B3460" i="6"/>
  <c r="Q3460" i="6"/>
  <c r="A3460" i="6"/>
  <c r="R3459" i="6"/>
  <c r="B3459" i="6"/>
  <c r="Q3459" i="6"/>
  <c r="A3459" i="6"/>
  <c r="R3458" i="6"/>
  <c r="B3458" i="6"/>
  <c r="Q3458" i="6"/>
  <c r="A3458" i="6"/>
  <c r="R3457" i="6"/>
  <c r="B3457" i="6"/>
  <c r="Q3457" i="6"/>
  <c r="A3457" i="6"/>
  <c r="R3456" i="6"/>
  <c r="B3456" i="6"/>
  <c r="Q3456" i="6"/>
  <c r="A3456" i="6"/>
  <c r="R3455" i="6"/>
  <c r="B3455" i="6"/>
  <c r="Q3455" i="6"/>
  <c r="A3455" i="6"/>
  <c r="R3454" i="6"/>
  <c r="B3454" i="6"/>
  <c r="Q3454" i="6"/>
  <c r="A3454" i="6"/>
  <c r="R3453" i="6"/>
  <c r="B3453" i="6"/>
  <c r="Q3453" i="6"/>
  <c r="A3453" i="6"/>
  <c r="R3452" i="6"/>
  <c r="B3452" i="6"/>
  <c r="Q3452" i="6"/>
  <c r="A3452" i="6"/>
  <c r="R3451" i="6"/>
  <c r="B3451" i="6"/>
  <c r="Q3451" i="6"/>
  <c r="A3451" i="6"/>
  <c r="R3450" i="6"/>
  <c r="B3450" i="6"/>
  <c r="Q3450" i="6"/>
  <c r="A3450" i="6"/>
  <c r="R3449" i="6"/>
  <c r="B3449" i="6"/>
  <c r="Q3449" i="6"/>
  <c r="A3449" i="6"/>
  <c r="R3448" i="6"/>
  <c r="B3448" i="6"/>
  <c r="Q3448" i="6"/>
  <c r="A3448" i="6"/>
  <c r="R3447" i="6"/>
  <c r="B3447" i="6"/>
  <c r="Q3447" i="6"/>
  <c r="A3447" i="6"/>
  <c r="R3446" i="6"/>
  <c r="B3446" i="6"/>
  <c r="Q3446" i="6"/>
  <c r="A3446" i="6"/>
  <c r="R3445" i="6"/>
  <c r="B3445" i="6"/>
  <c r="Q3445" i="6"/>
  <c r="A3445" i="6"/>
  <c r="R3444" i="6"/>
  <c r="B3444" i="6"/>
  <c r="Q3444" i="6"/>
  <c r="A3444" i="6"/>
  <c r="R3443" i="6"/>
  <c r="B3443" i="6"/>
  <c r="Q3443" i="6"/>
  <c r="A3443" i="6"/>
  <c r="R3442" i="6"/>
  <c r="B3442" i="6"/>
  <c r="Q3442" i="6"/>
  <c r="A3442" i="6"/>
  <c r="R3441" i="6"/>
  <c r="B3441" i="6"/>
  <c r="Q3441" i="6"/>
  <c r="A3441" i="6"/>
  <c r="R3440" i="6"/>
  <c r="B3440" i="6"/>
  <c r="Q3440" i="6"/>
  <c r="A3440" i="6"/>
  <c r="R3439" i="6"/>
  <c r="B3439" i="6"/>
  <c r="Q3439" i="6"/>
  <c r="A3439" i="6"/>
  <c r="R3438" i="6"/>
  <c r="B3438" i="6"/>
  <c r="Q3438" i="6"/>
  <c r="A3438" i="6"/>
  <c r="R3437" i="6"/>
  <c r="B3437" i="6"/>
  <c r="Q3437" i="6"/>
  <c r="A3437" i="6"/>
  <c r="R3436" i="6"/>
  <c r="B3436" i="6"/>
  <c r="Q3436" i="6"/>
  <c r="A3436" i="6"/>
  <c r="R3435" i="6"/>
  <c r="B3435" i="6"/>
  <c r="Q3435" i="6"/>
  <c r="A3435" i="6"/>
  <c r="R3434" i="6"/>
  <c r="B3434" i="6"/>
  <c r="Q3434" i="6"/>
  <c r="A3434" i="6"/>
  <c r="R3433" i="6"/>
  <c r="B3433" i="6"/>
  <c r="Q3433" i="6"/>
  <c r="A3433" i="6"/>
  <c r="R3432" i="6"/>
  <c r="B3432" i="6"/>
  <c r="Q3432" i="6"/>
  <c r="A3432" i="6"/>
  <c r="R3431" i="6"/>
  <c r="B3431" i="6"/>
  <c r="Q3431" i="6"/>
  <c r="A3431" i="6"/>
  <c r="R3430" i="6"/>
  <c r="B3430" i="6"/>
  <c r="Q3430" i="6"/>
  <c r="A3430" i="6"/>
  <c r="R3429" i="6"/>
  <c r="B3429" i="6"/>
  <c r="Q3429" i="6"/>
  <c r="A3429" i="6"/>
  <c r="R3428" i="6"/>
  <c r="B3428" i="6"/>
  <c r="Q3428" i="6"/>
  <c r="A3428" i="6"/>
  <c r="R3427" i="6"/>
  <c r="B3427" i="6"/>
  <c r="Q3427" i="6"/>
  <c r="A3427" i="6"/>
  <c r="R3426" i="6"/>
  <c r="B3426" i="6"/>
  <c r="Q3426" i="6"/>
  <c r="A3426" i="6"/>
  <c r="R3425" i="6"/>
  <c r="B3425" i="6"/>
  <c r="Q3425" i="6"/>
  <c r="A3425" i="6"/>
  <c r="R3424" i="6"/>
  <c r="B3424" i="6"/>
  <c r="Q3424" i="6"/>
  <c r="A3424" i="6"/>
  <c r="R3423" i="6"/>
  <c r="B3423" i="6"/>
  <c r="Q3423" i="6"/>
  <c r="A3423" i="6"/>
  <c r="R3422" i="6"/>
  <c r="B3422" i="6"/>
  <c r="Q3422" i="6"/>
  <c r="A3422" i="6"/>
  <c r="R3421" i="6"/>
  <c r="B3421" i="6"/>
  <c r="Q3421" i="6"/>
  <c r="A3421" i="6"/>
  <c r="R3420" i="6"/>
  <c r="B3420" i="6"/>
  <c r="Q3420" i="6"/>
  <c r="A3420" i="6"/>
  <c r="R3419" i="6"/>
  <c r="B3419" i="6"/>
  <c r="Q3419" i="6"/>
  <c r="A3419" i="6"/>
  <c r="R3418" i="6"/>
  <c r="B3418" i="6"/>
  <c r="Q3418" i="6"/>
  <c r="A3418" i="6"/>
  <c r="R3417" i="6"/>
  <c r="B3417" i="6"/>
  <c r="Q3417" i="6"/>
  <c r="A3417" i="6"/>
  <c r="R3416" i="6"/>
  <c r="B3416" i="6"/>
  <c r="Q3416" i="6"/>
  <c r="A3416" i="6"/>
  <c r="R3415" i="6"/>
  <c r="B3415" i="6"/>
  <c r="Q3415" i="6"/>
  <c r="A3415" i="6"/>
  <c r="R3414" i="6"/>
  <c r="B3414" i="6"/>
  <c r="Q3414" i="6"/>
  <c r="A3414" i="6"/>
  <c r="R3413" i="6"/>
  <c r="B3413" i="6"/>
  <c r="Q3413" i="6"/>
  <c r="A3413" i="6"/>
  <c r="R3412" i="6"/>
  <c r="B3412" i="6"/>
  <c r="Q3412" i="6"/>
  <c r="A3412" i="6"/>
  <c r="R3411" i="6"/>
  <c r="B3411" i="6"/>
  <c r="Q3411" i="6"/>
  <c r="A3411" i="6"/>
  <c r="R3410" i="6"/>
  <c r="B3410" i="6"/>
  <c r="Q3410" i="6"/>
  <c r="A3410" i="6"/>
  <c r="R3409" i="6"/>
  <c r="B3409" i="6"/>
  <c r="Q3409" i="6"/>
  <c r="A3409" i="6"/>
  <c r="R3408" i="6"/>
  <c r="B3408" i="6"/>
  <c r="Q3408" i="6"/>
  <c r="A3408" i="6"/>
  <c r="R3407" i="6"/>
  <c r="B3407" i="6"/>
  <c r="Q3407" i="6"/>
  <c r="A3407" i="6"/>
  <c r="R3406" i="6"/>
  <c r="B3406" i="6"/>
  <c r="Q3406" i="6"/>
  <c r="A3406" i="6"/>
  <c r="R3405" i="6"/>
  <c r="B3405" i="6"/>
  <c r="Q3405" i="6"/>
  <c r="A3405" i="6"/>
  <c r="R3404" i="6"/>
  <c r="B3404" i="6"/>
  <c r="Q3404" i="6"/>
  <c r="A3404" i="6"/>
  <c r="R3403" i="6"/>
  <c r="B3403" i="6"/>
  <c r="Q3403" i="6"/>
  <c r="A3403" i="6"/>
  <c r="R3402" i="6"/>
  <c r="B3402" i="6"/>
  <c r="Q3402" i="6"/>
  <c r="A3402" i="6"/>
  <c r="R3401" i="6"/>
  <c r="B3401" i="6"/>
  <c r="Q3401" i="6"/>
  <c r="A3401" i="6"/>
  <c r="R3400" i="6"/>
  <c r="B3400" i="6"/>
  <c r="Q3400" i="6"/>
  <c r="A3400" i="6"/>
  <c r="R3399" i="6"/>
  <c r="B3399" i="6"/>
  <c r="Q3399" i="6"/>
  <c r="A3399" i="6"/>
  <c r="R3398" i="6"/>
  <c r="B3398" i="6"/>
  <c r="Q3398" i="6"/>
  <c r="A3398" i="6"/>
  <c r="R3397" i="6"/>
  <c r="B3397" i="6"/>
  <c r="Q3397" i="6"/>
  <c r="A3397" i="6"/>
  <c r="R3396" i="6"/>
  <c r="B3396" i="6"/>
  <c r="Q3396" i="6"/>
  <c r="A3396" i="6"/>
  <c r="R3395" i="6"/>
  <c r="B3395" i="6"/>
  <c r="Q3395" i="6"/>
  <c r="A3395" i="6"/>
  <c r="R3394" i="6"/>
  <c r="B3394" i="6"/>
  <c r="Q3394" i="6"/>
  <c r="A3394" i="6"/>
  <c r="R3393" i="6"/>
  <c r="B3393" i="6"/>
  <c r="Q3393" i="6"/>
  <c r="A3393" i="6"/>
  <c r="R3392" i="6"/>
  <c r="B3392" i="6"/>
  <c r="Q3392" i="6"/>
  <c r="A3392" i="6"/>
  <c r="R3391" i="6"/>
  <c r="B3391" i="6"/>
  <c r="Q3391" i="6"/>
  <c r="A3391" i="6"/>
  <c r="R3390" i="6"/>
  <c r="B3390" i="6"/>
  <c r="Q3390" i="6"/>
  <c r="A3390" i="6"/>
  <c r="R3389" i="6"/>
  <c r="B3389" i="6"/>
  <c r="Q3389" i="6"/>
  <c r="A3389" i="6"/>
  <c r="R3388" i="6"/>
  <c r="B3388" i="6"/>
  <c r="Q3388" i="6"/>
  <c r="A3388" i="6"/>
  <c r="R3387" i="6"/>
  <c r="B3387" i="6"/>
  <c r="Q3387" i="6"/>
  <c r="A3387" i="6"/>
  <c r="R3386" i="6"/>
  <c r="B3386" i="6"/>
  <c r="Q3386" i="6"/>
  <c r="A3386" i="6"/>
  <c r="R3385" i="6"/>
  <c r="B3385" i="6"/>
  <c r="Q3385" i="6"/>
  <c r="A3385" i="6"/>
  <c r="R3384" i="6"/>
  <c r="B3384" i="6"/>
  <c r="Q3384" i="6"/>
  <c r="A3384" i="6"/>
  <c r="R3383" i="6"/>
  <c r="B3383" i="6"/>
  <c r="Q3383" i="6"/>
  <c r="A3383" i="6"/>
  <c r="R3382" i="6"/>
  <c r="B3382" i="6"/>
  <c r="Q3382" i="6"/>
  <c r="A3382" i="6"/>
  <c r="R3381" i="6"/>
  <c r="B3381" i="6"/>
  <c r="Q3381" i="6"/>
  <c r="A3381" i="6"/>
  <c r="R3380" i="6"/>
  <c r="B3380" i="6"/>
  <c r="Q3380" i="6"/>
  <c r="A3380" i="6"/>
  <c r="R3379" i="6"/>
  <c r="B3379" i="6"/>
  <c r="Q3379" i="6"/>
  <c r="A3379" i="6"/>
  <c r="R3378" i="6"/>
  <c r="B3378" i="6"/>
  <c r="Q3378" i="6"/>
  <c r="A3378" i="6"/>
  <c r="R3377" i="6"/>
  <c r="B3377" i="6"/>
  <c r="Q3377" i="6"/>
  <c r="A3377" i="6"/>
  <c r="R3376" i="6"/>
  <c r="B3376" i="6"/>
  <c r="Q3376" i="6"/>
  <c r="A3376" i="6"/>
  <c r="R3375" i="6"/>
  <c r="B3375" i="6"/>
  <c r="Q3375" i="6"/>
  <c r="A3375" i="6"/>
  <c r="R3374" i="6"/>
  <c r="B3374" i="6"/>
  <c r="Q3374" i="6"/>
  <c r="A3374" i="6"/>
  <c r="R3373" i="6"/>
  <c r="B3373" i="6"/>
  <c r="Q3373" i="6"/>
  <c r="A3373" i="6"/>
  <c r="R3372" i="6"/>
  <c r="B3372" i="6"/>
  <c r="Q3372" i="6"/>
  <c r="A3372" i="6"/>
  <c r="R3371" i="6"/>
  <c r="B3371" i="6"/>
  <c r="Q3371" i="6"/>
  <c r="A3371" i="6"/>
  <c r="R3370" i="6"/>
  <c r="B3370" i="6"/>
  <c r="Q3370" i="6"/>
  <c r="A3370" i="6"/>
  <c r="R3369" i="6"/>
  <c r="B3369" i="6"/>
  <c r="Q3369" i="6"/>
  <c r="A3369" i="6"/>
  <c r="R3368" i="6"/>
  <c r="B3368" i="6"/>
  <c r="Q3368" i="6"/>
  <c r="A3368" i="6"/>
  <c r="R3367" i="6"/>
  <c r="B3367" i="6"/>
  <c r="Q3367" i="6"/>
  <c r="A3367" i="6"/>
  <c r="R3366" i="6"/>
  <c r="B3366" i="6"/>
  <c r="Q3366" i="6"/>
  <c r="A3366" i="6"/>
  <c r="R3365" i="6"/>
  <c r="B3365" i="6"/>
  <c r="Q3365" i="6"/>
  <c r="A3365" i="6"/>
  <c r="R3364" i="6"/>
  <c r="B3364" i="6"/>
  <c r="Q3364" i="6"/>
  <c r="A3364" i="6"/>
  <c r="R3363" i="6"/>
  <c r="B3363" i="6"/>
  <c r="Q3363" i="6"/>
  <c r="A3363" i="6"/>
  <c r="R3362" i="6"/>
  <c r="B3362" i="6"/>
  <c r="Q3362" i="6"/>
  <c r="A3362" i="6"/>
  <c r="R3361" i="6"/>
  <c r="B3361" i="6"/>
  <c r="Q3361" i="6"/>
  <c r="A3361" i="6"/>
  <c r="R3360" i="6"/>
  <c r="B3360" i="6"/>
  <c r="Q3360" i="6"/>
  <c r="A3360" i="6"/>
  <c r="R3359" i="6"/>
  <c r="B3359" i="6"/>
  <c r="Q3359" i="6"/>
  <c r="A3359" i="6"/>
  <c r="R3358" i="6"/>
  <c r="B3358" i="6"/>
  <c r="Q3358" i="6"/>
  <c r="A3358" i="6"/>
  <c r="R3357" i="6"/>
  <c r="B3357" i="6"/>
  <c r="Q3357" i="6"/>
  <c r="A3357" i="6"/>
  <c r="R3356" i="6"/>
  <c r="B3356" i="6"/>
  <c r="Q3356" i="6"/>
  <c r="A3356" i="6"/>
  <c r="R3355" i="6"/>
  <c r="B3355" i="6"/>
  <c r="Q3355" i="6"/>
  <c r="A3355" i="6"/>
  <c r="R3354" i="6"/>
  <c r="B3354" i="6"/>
  <c r="Q3354" i="6"/>
  <c r="A3354" i="6"/>
  <c r="R3353" i="6"/>
  <c r="B3353" i="6"/>
  <c r="Q3353" i="6"/>
  <c r="A3353" i="6"/>
  <c r="R3352" i="6"/>
  <c r="B3352" i="6"/>
  <c r="Q3352" i="6"/>
  <c r="A3352" i="6"/>
  <c r="R3351" i="6"/>
  <c r="B3351" i="6"/>
  <c r="Q3351" i="6"/>
  <c r="A3351" i="6"/>
  <c r="R3350" i="6"/>
  <c r="B3350" i="6"/>
  <c r="Q3350" i="6"/>
  <c r="A3350" i="6"/>
  <c r="R3349" i="6"/>
  <c r="B3349" i="6"/>
  <c r="Q3349" i="6"/>
  <c r="A3349" i="6"/>
  <c r="R3348" i="6"/>
  <c r="B3348" i="6"/>
  <c r="Q3348" i="6"/>
  <c r="A3348" i="6"/>
  <c r="R3347" i="6"/>
  <c r="B3347" i="6"/>
  <c r="Q3347" i="6"/>
  <c r="A3347" i="6"/>
  <c r="R3346" i="6"/>
  <c r="B3346" i="6"/>
  <c r="Q3346" i="6"/>
  <c r="A3346" i="6"/>
  <c r="R3345" i="6"/>
  <c r="B3345" i="6"/>
  <c r="Q3345" i="6"/>
  <c r="A3345" i="6"/>
  <c r="R3344" i="6"/>
  <c r="B3344" i="6"/>
  <c r="Q3344" i="6"/>
  <c r="A3344" i="6"/>
  <c r="R3343" i="6"/>
  <c r="B3343" i="6"/>
  <c r="Q3343" i="6"/>
  <c r="A3343" i="6"/>
  <c r="R3342" i="6"/>
  <c r="B3342" i="6"/>
  <c r="Q3342" i="6"/>
  <c r="A3342" i="6"/>
  <c r="R3341" i="6"/>
  <c r="B3341" i="6"/>
  <c r="Q3341" i="6"/>
  <c r="A3341" i="6"/>
  <c r="R3340" i="6"/>
  <c r="B3340" i="6"/>
  <c r="Q3340" i="6"/>
  <c r="A3340" i="6"/>
  <c r="R3339" i="6"/>
  <c r="B3339" i="6"/>
  <c r="Q3339" i="6"/>
  <c r="A3339" i="6"/>
  <c r="R3338" i="6"/>
  <c r="B3338" i="6"/>
  <c r="Q3338" i="6"/>
  <c r="A3338" i="6"/>
  <c r="R3337" i="6"/>
  <c r="B3337" i="6"/>
  <c r="Q3337" i="6"/>
  <c r="A3337" i="6"/>
  <c r="R3336" i="6"/>
  <c r="B3336" i="6"/>
  <c r="Q3336" i="6"/>
  <c r="A3336" i="6"/>
  <c r="R3335" i="6"/>
  <c r="B3335" i="6"/>
  <c r="Q3335" i="6"/>
  <c r="A3335" i="6"/>
  <c r="R3334" i="6"/>
  <c r="B3334" i="6"/>
  <c r="Q3334" i="6"/>
  <c r="A3334" i="6"/>
  <c r="R3333" i="6"/>
  <c r="B3333" i="6"/>
  <c r="Q3333" i="6"/>
  <c r="A3333" i="6"/>
  <c r="R3332" i="6"/>
  <c r="B3332" i="6"/>
  <c r="Q3332" i="6"/>
  <c r="A3332" i="6"/>
  <c r="R3331" i="6"/>
  <c r="B3331" i="6"/>
  <c r="Q3331" i="6"/>
  <c r="A3331" i="6"/>
  <c r="R3330" i="6"/>
  <c r="B3330" i="6"/>
  <c r="Q3330" i="6"/>
  <c r="A3330" i="6"/>
  <c r="R3329" i="6"/>
  <c r="B3329" i="6"/>
  <c r="Q3329" i="6"/>
  <c r="A3329" i="6"/>
  <c r="R3328" i="6"/>
  <c r="B3328" i="6"/>
  <c r="Q3328" i="6"/>
  <c r="A3328" i="6"/>
  <c r="R3327" i="6"/>
  <c r="B3327" i="6"/>
  <c r="Q3327" i="6"/>
  <c r="A3327" i="6"/>
  <c r="R3326" i="6"/>
  <c r="B3326" i="6"/>
  <c r="Q3326" i="6"/>
  <c r="A3326" i="6"/>
  <c r="R3325" i="6"/>
  <c r="B3325" i="6"/>
  <c r="Q3325" i="6"/>
  <c r="A3325" i="6"/>
  <c r="R3324" i="6"/>
  <c r="B3324" i="6"/>
  <c r="Q3324" i="6"/>
  <c r="A3324" i="6"/>
  <c r="R3323" i="6"/>
  <c r="B3323" i="6"/>
  <c r="Q3323" i="6"/>
  <c r="A3323" i="6"/>
  <c r="R3322" i="6"/>
  <c r="B3322" i="6"/>
  <c r="Q3322" i="6"/>
  <c r="A3322" i="6"/>
  <c r="R3321" i="6"/>
  <c r="B3321" i="6"/>
  <c r="Q3321" i="6"/>
  <c r="A3321" i="6"/>
  <c r="R3320" i="6"/>
  <c r="B3320" i="6"/>
  <c r="Q3320" i="6"/>
  <c r="A3320" i="6"/>
  <c r="R3319" i="6"/>
  <c r="B3319" i="6"/>
  <c r="Q3319" i="6"/>
  <c r="A3319" i="6"/>
  <c r="R3318" i="6"/>
  <c r="B3318" i="6"/>
  <c r="Q3318" i="6"/>
  <c r="A3318" i="6"/>
  <c r="R3317" i="6"/>
  <c r="B3317" i="6"/>
  <c r="Q3317" i="6"/>
  <c r="A3317" i="6"/>
  <c r="R3316" i="6"/>
  <c r="B3316" i="6"/>
  <c r="Q3316" i="6"/>
  <c r="A3316" i="6"/>
  <c r="R3315" i="6"/>
  <c r="B3315" i="6"/>
  <c r="Q3315" i="6"/>
  <c r="A3315" i="6"/>
  <c r="R3314" i="6"/>
  <c r="B3314" i="6"/>
  <c r="Q3314" i="6"/>
  <c r="A3314" i="6"/>
  <c r="R3313" i="6"/>
  <c r="B3313" i="6"/>
  <c r="Q3313" i="6"/>
  <c r="A3313" i="6"/>
  <c r="R3312" i="6"/>
  <c r="B3312" i="6"/>
  <c r="Q3312" i="6"/>
  <c r="A3312" i="6"/>
  <c r="R3311" i="6"/>
  <c r="B3311" i="6"/>
  <c r="Q3311" i="6"/>
  <c r="A3311" i="6"/>
  <c r="R3310" i="6"/>
  <c r="B3310" i="6"/>
  <c r="Q3310" i="6"/>
  <c r="A3310" i="6"/>
  <c r="R3309" i="6"/>
  <c r="B3309" i="6"/>
  <c r="Q3309" i="6"/>
  <c r="A3309" i="6"/>
  <c r="R3308" i="6"/>
  <c r="B3308" i="6"/>
  <c r="Q3308" i="6"/>
  <c r="A3308" i="6"/>
  <c r="R3307" i="6"/>
  <c r="B3307" i="6"/>
  <c r="Q3307" i="6"/>
  <c r="A3307" i="6"/>
  <c r="R3306" i="6"/>
  <c r="B3306" i="6"/>
  <c r="Q3306" i="6"/>
  <c r="A3306" i="6"/>
  <c r="R3305" i="6"/>
  <c r="B3305" i="6"/>
  <c r="Q3305" i="6"/>
  <c r="A3305" i="6"/>
  <c r="R3304" i="6"/>
  <c r="B3304" i="6"/>
  <c r="Q3304" i="6"/>
  <c r="A3304" i="6"/>
  <c r="R3303" i="6"/>
  <c r="B3303" i="6"/>
  <c r="Q3303" i="6"/>
  <c r="A3303" i="6"/>
  <c r="R3302" i="6"/>
  <c r="B3302" i="6"/>
  <c r="Q3302" i="6"/>
  <c r="A3302" i="6"/>
  <c r="R3301" i="6"/>
  <c r="B3301" i="6"/>
  <c r="Q3301" i="6"/>
  <c r="A3301" i="6"/>
  <c r="R3300" i="6"/>
  <c r="B3300" i="6"/>
  <c r="Q3300" i="6"/>
  <c r="A3300" i="6"/>
  <c r="R3299" i="6"/>
  <c r="B3299" i="6"/>
  <c r="Q3299" i="6"/>
  <c r="A3299" i="6"/>
  <c r="R3298" i="6"/>
  <c r="B3298" i="6"/>
  <c r="Q3298" i="6"/>
  <c r="A3298" i="6"/>
  <c r="R3297" i="6"/>
  <c r="B3297" i="6"/>
  <c r="Q3297" i="6"/>
  <c r="A3297" i="6"/>
  <c r="R3296" i="6"/>
  <c r="B3296" i="6"/>
  <c r="Q3296" i="6"/>
  <c r="A3296" i="6"/>
  <c r="R3295" i="6"/>
  <c r="B3295" i="6"/>
  <c r="Q3295" i="6"/>
  <c r="A3295" i="6"/>
  <c r="R3294" i="6"/>
  <c r="B3294" i="6"/>
  <c r="Q3294" i="6"/>
  <c r="A3294" i="6"/>
  <c r="R3293" i="6"/>
  <c r="B3293" i="6"/>
  <c r="Q3293" i="6"/>
  <c r="A3293" i="6"/>
  <c r="R3292" i="6"/>
  <c r="B3292" i="6"/>
  <c r="Q3292" i="6"/>
  <c r="A3292" i="6"/>
  <c r="R3291" i="6"/>
  <c r="B3291" i="6"/>
  <c r="Q3291" i="6"/>
  <c r="A3291" i="6"/>
  <c r="R3290" i="6"/>
  <c r="B3290" i="6"/>
  <c r="Q3290" i="6"/>
  <c r="A3290" i="6"/>
  <c r="R3289" i="6"/>
  <c r="B3289" i="6"/>
  <c r="Q3289" i="6"/>
  <c r="A3289" i="6"/>
  <c r="R3288" i="6"/>
  <c r="B3288" i="6"/>
  <c r="Q3288" i="6"/>
  <c r="A3288" i="6"/>
  <c r="R3287" i="6"/>
  <c r="B3287" i="6"/>
  <c r="Q3287" i="6"/>
  <c r="A3287" i="6"/>
  <c r="R3286" i="6"/>
  <c r="B3286" i="6"/>
  <c r="Q3286" i="6"/>
  <c r="A3286" i="6"/>
  <c r="R3285" i="6"/>
  <c r="B3285" i="6"/>
  <c r="Q3285" i="6"/>
  <c r="A3285" i="6"/>
  <c r="R3284" i="6"/>
  <c r="B3284" i="6"/>
  <c r="Q3284" i="6"/>
  <c r="A3284" i="6"/>
  <c r="R3283" i="6"/>
  <c r="B3283" i="6"/>
  <c r="Q3283" i="6"/>
  <c r="A3283" i="6"/>
  <c r="R3282" i="6"/>
  <c r="B3282" i="6"/>
  <c r="Q3282" i="6"/>
  <c r="A3282" i="6"/>
  <c r="R3281" i="6"/>
  <c r="B3281" i="6"/>
  <c r="Q3281" i="6"/>
  <c r="A3281" i="6"/>
  <c r="R3280" i="6"/>
  <c r="B3280" i="6"/>
  <c r="Q3280" i="6"/>
  <c r="A3280" i="6"/>
  <c r="R3279" i="6"/>
  <c r="B3279" i="6"/>
  <c r="Q3279" i="6"/>
  <c r="A3279" i="6"/>
  <c r="R3278" i="6"/>
  <c r="B3278" i="6"/>
  <c r="Q3278" i="6"/>
  <c r="A3278" i="6"/>
  <c r="R3277" i="6"/>
  <c r="B3277" i="6"/>
  <c r="Q3277" i="6"/>
  <c r="A3277" i="6"/>
  <c r="R3276" i="6"/>
  <c r="B3276" i="6"/>
  <c r="Q3276" i="6"/>
  <c r="A3276" i="6"/>
  <c r="R3275" i="6"/>
  <c r="B3275" i="6"/>
  <c r="Q3275" i="6"/>
  <c r="A3275" i="6"/>
  <c r="R3274" i="6"/>
  <c r="B3274" i="6"/>
  <c r="Q3274" i="6"/>
  <c r="A3274" i="6"/>
  <c r="R3273" i="6"/>
  <c r="B3273" i="6"/>
  <c r="Q3273" i="6"/>
  <c r="A3273" i="6"/>
  <c r="R3272" i="6"/>
  <c r="B3272" i="6"/>
  <c r="Q3272" i="6"/>
  <c r="A3272" i="6"/>
  <c r="R3271" i="6"/>
  <c r="B3271" i="6"/>
  <c r="Q3271" i="6"/>
  <c r="A3271" i="6"/>
  <c r="R3270" i="6"/>
  <c r="B3270" i="6"/>
  <c r="Q3270" i="6"/>
  <c r="A3270" i="6"/>
  <c r="R3269" i="6"/>
  <c r="B3269" i="6"/>
  <c r="Q3269" i="6"/>
  <c r="A3269" i="6"/>
  <c r="R3268" i="6"/>
  <c r="B3268" i="6"/>
  <c r="Q3268" i="6"/>
  <c r="A3268" i="6"/>
  <c r="R3267" i="6"/>
  <c r="B3267" i="6"/>
  <c r="Q3267" i="6"/>
  <c r="A3267" i="6"/>
  <c r="R3266" i="6"/>
  <c r="B3266" i="6"/>
  <c r="Q3266" i="6"/>
  <c r="A3266" i="6"/>
  <c r="R3265" i="6"/>
  <c r="B3265" i="6"/>
  <c r="Q3265" i="6"/>
  <c r="A3265" i="6"/>
  <c r="R3264" i="6"/>
  <c r="B3264" i="6"/>
  <c r="Q3264" i="6"/>
  <c r="A3264" i="6"/>
  <c r="R3263" i="6"/>
  <c r="B3263" i="6"/>
  <c r="Q3263" i="6"/>
  <c r="A3263" i="6"/>
  <c r="R3262" i="6"/>
  <c r="B3262" i="6"/>
  <c r="Q3262" i="6"/>
  <c r="A3262" i="6"/>
  <c r="R3261" i="6"/>
  <c r="B3261" i="6"/>
  <c r="Q3261" i="6"/>
  <c r="A3261" i="6"/>
  <c r="R3260" i="6"/>
  <c r="B3260" i="6"/>
  <c r="Q3260" i="6"/>
  <c r="A3260" i="6"/>
  <c r="R3259" i="6"/>
  <c r="B3259" i="6"/>
  <c r="Q3259" i="6"/>
  <c r="A3259" i="6"/>
  <c r="R3258" i="6"/>
  <c r="B3258" i="6"/>
  <c r="Q3258" i="6"/>
  <c r="A3258" i="6"/>
  <c r="R3257" i="6"/>
  <c r="B3257" i="6"/>
  <c r="Q3257" i="6"/>
  <c r="A3257" i="6"/>
  <c r="R3256" i="6"/>
  <c r="B3256" i="6"/>
  <c r="Q3256" i="6"/>
  <c r="A3256" i="6"/>
  <c r="R3255" i="6"/>
  <c r="B3255" i="6"/>
  <c r="Q3255" i="6"/>
  <c r="A3255" i="6"/>
  <c r="R3254" i="6"/>
  <c r="B3254" i="6"/>
  <c r="Q3254" i="6"/>
  <c r="A3254" i="6"/>
  <c r="R3253" i="6"/>
  <c r="B3253" i="6"/>
  <c r="Q3253" i="6"/>
  <c r="A3253" i="6"/>
  <c r="R3252" i="6"/>
  <c r="B3252" i="6"/>
  <c r="Q3252" i="6"/>
  <c r="A3252" i="6"/>
  <c r="R3251" i="6"/>
  <c r="B3251" i="6"/>
  <c r="Q3251" i="6"/>
  <c r="A3251" i="6"/>
  <c r="R3250" i="6"/>
  <c r="B3250" i="6"/>
  <c r="Q3250" i="6"/>
  <c r="A3250" i="6"/>
  <c r="R3249" i="6"/>
  <c r="B3249" i="6"/>
  <c r="Q3249" i="6"/>
  <c r="A3249" i="6"/>
  <c r="R3248" i="6"/>
  <c r="B3248" i="6"/>
  <c r="Q3248" i="6"/>
  <c r="A3248" i="6"/>
  <c r="R3247" i="6"/>
  <c r="B3247" i="6"/>
  <c r="Q3247" i="6"/>
  <c r="A3247" i="6"/>
  <c r="R3246" i="6"/>
  <c r="B3246" i="6"/>
  <c r="Q3246" i="6"/>
  <c r="A3246" i="6"/>
  <c r="R3245" i="6"/>
  <c r="B3245" i="6"/>
  <c r="Q3245" i="6"/>
  <c r="A3245" i="6"/>
  <c r="R3244" i="6"/>
  <c r="B3244" i="6"/>
  <c r="Q3244" i="6"/>
  <c r="A3244" i="6"/>
  <c r="R3243" i="6"/>
  <c r="B3243" i="6"/>
  <c r="Q3243" i="6"/>
  <c r="A3243" i="6"/>
  <c r="R3242" i="6"/>
  <c r="B3242" i="6"/>
  <c r="Q3242" i="6"/>
  <c r="A3242" i="6"/>
  <c r="R3241" i="6"/>
  <c r="B3241" i="6"/>
  <c r="Q3241" i="6"/>
  <c r="A3241" i="6"/>
  <c r="R3240" i="6"/>
  <c r="B3240" i="6"/>
  <c r="Q3240" i="6"/>
  <c r="A3240" i="6"/>
  <c r="R3239" i="6"/>
  <c r="B3239" i="6"/>
  <c r="Q3239" i="6"/>
  <c r="A3239" i="6"/>
  <c r="R3238" i="6"/>
  <c r="B3238" i="6"/>
  <c r="Q3238" i="6"/>
  <c r="A3238" i="6"/>
  <c r="R3237" i="6"/>
  <c r="B3237" i="6"/>
  <c r="Q3237" i="6"/>
  <c r="A3237" i="6"/>
  <c r="R3236" i="6"/>
  <c r="B3236" i="6"/>
  <c r="Q3236" i="6"/>
  <c r="A3236" i="6"/>
  <c r="R3235" i="6"/>
  <c r="B3235" i="6"/>
  <c r="Q3235" i="6"/>
  <c r="A3235" i="6"/>
  <c r="R3234" i="6"/>
  <c r="B3234" i="6"/>
  <c r="Q3234" i="6"/>
  <c r="A3234" i="6"/>
  <c r="R3233" i="6"/>
  <c r="B3233" i="6"/>
  <c r="Q3233" i="6"/>
  <c r="A3233" i="6"/>
  <c r="R3232" i="6"/>
  <c r="B3232" i="6"/>
  <c r="Q3232" i="6"/>
  <c r="A3232" i="6"/>
  <c r="R3231" i="6"/>
  <c r="B3231" i="6"/>
  <c r="Q3231" i="6"/>
  <c r="A3231" i="6"/>
  <c r="R3230" i="6"/>
  <c r="B3230" i="6"/>
  <c r="Q3230" i="6"/>
  <c r="A3230" i="6"/>
  <c r="R3229" i="6"/>
  <c r="B3229" i="6"/>
  <c r="Q3229" i="6"/>
  <c r="A3229" i="6"/>
  <c r="R3228" i="6"/>
  <c r="B3228" i="6"/>
  <c r="Q3228" i="6"/>
  <c r="A3228" i="6"/>
  <c r="R3227" i="6"/>
  <c r="B3227" i="6"/>
  <c r="Q3227" i="6"/>
  <c r="A3227" i="6"/>
  <c r="R3226" i="6"/>
  <c r="B3226" i="6"/>
  <c r="Q3226" i="6"/>
  <c r="A3226" i="6"/>
  <c r="R3225" i="6"/>
  <c r="B3225" i="6"/>
  <c r="Q3225" i="6"/>
  <c r="A3225" i="6"/>
  <c r="R3224" i="6"/>
  <c r="B3224" i="6"/>
  <c r="Q3224" i="6"/>
  <c r="A3224" i="6"/>
  <c r="R3223" i="6"/>
  <c r="B3223" i="6"/>
  <c r="Q3223" i="6"/>
  <c r="A3223" i="6"/>
  <c r="R3222" i="6"/>
  <c r="B3222" i="6"/>
  <c r="Q3222" i="6"/>
  <c r="A3222" i="6"/>
  <c r="R3221" i="6"/>
  <c r="B3221" i="6"/>
  <c r="Q3221" i="6"/>
  <c r="A3221" i="6"/>
  <c r="R3220" i="6"/>
  <c r="B3220" i="6"/>
  <c r="Q3220" i="6"/>
  <c r="A3220" i="6"/>
  <c r="R3219" i="6"/>
  <c r="B3219" i="6"/>
  <c r="Q3219" i="6"/>
  <c r="A3219" i="6"/>
  <c r="R3218" i="6"/>
  <c r="B3218" i="6"/>
  <c r="Q3218" i="6"/>
  <c r="A3218" i="6"/>
  <c r="R3217" i="6"/>
  <c r="B3217" i="6"/>
  <c r="Q3217" i="6"/>
  <c r="A3217" i="6"/>
  <c r="R3216" i="6"/>
  <c r="B3216" i="6"/>
  <c r="Q3216" i="6"/>
  <c r="A3216" i="6"/>
  <c r="R3215" i="6"/>
  <c r="B3215" i="6"/>
  <c r="Q3215" i="6"/>
  <c r="A3215" i="6"/>
  <c r="R3214" i="6"/>
  <c r="B3214" i="6"/>
  <c r="Q3214" i="6"/>
  <c r="A3214" i="6"/>
  <c r="R3213" i="6"/>
  <c r="B3213" i="6"/>
  <c r="Q3213" i="6"/>
  <c r="A3213" i="6"/>
  <c r="R3212" i="6"/>
  <c r="B3212" i="6"/>
  <c r="Q3212" i="6"/>
  <c r="A3212" i="6"/>
  <c r="B3211" i="6"/>
  <c r="S3211" i="6"/>
  <c r="R3211" i="6"/>
  <c r="Q3211" i="6"/>
  <c r="A3211" i="6"/>
  <c r="B3210" i="6"/>
  <c r="S3210" i="6"/>
  <c r="R3210" i="6"/>
  <c r="Q3210" i="6"/>
  <c r="A3210" i="6"/>
  <c r="B3209" i="6"/>
  <c r="S3209" i="6"/>
  <c r="R3209" i="6"/>
  <c r="Q3209" i="6"/>
  <c r="A3209" i="6"/>
  <c r="R3208" i="6"/>
  <c r="B3208" i="6"/>
  <c r="Q3208" i="6"/>
  <c r="A3208" i="6"/>
  <c r="B3207" i="6"/>
  <c r="S3207" i="6"/>
  <c r="R3207" i="6"/>
  <c r="Q3207" i="6"/>
  <c r="A3207" i="6"/>
  <c r="R3206" i="6"/>
  <c r="B3206" i="6"/>
  <c r="Q3206" i="6"/>
  <c r="A3206" i="6"/>
  <c r="R3205" i="6"/>
  <c r="B3205" i="6"/>
  <c r="Q3205" i="6"/>
  <c r="A3205" i="6"/>
  <c r="R3204" i="6"/>
  <c r="B3204" i="6"/>
  <c r="Q3204" i="6"/>
  <c r="A3204" i="6"/>
  <c r="R3203" i="6"/>
  <c r="B3203" i="6"/>
  <c r="Q3203" i="6"/>
  <c r="A3203" i="6"/>
  <c r="R3202" i="6"/>
  <c r="B3202" i="6"/>
  <c r="Q3202" i="6"/>
  <c r="A3202" i="6"/>
  <c r="R3201" i="6"/>
  <c r="B3201" i="6"/>
  <c r="Q3201" i="6"/>
  <c r="A3201" i="6"/>
  <c r="R3200" i="6"/>
  <c r="B3200" i="6"/>
  <c r="Q3200" i="6"/>
  <c r="A3200" i="6"/>
  <c r="R3199" i="6"/>
  <c r="B3199" i="6"/>
  <c r="Q3199" i="6"/>
  <c r="A3199" i="6"/>
  <c r="R3198" i="6"/>
  <c r="B3198" i="6"/>
  <c r="Q3198" i="6"/>
  <c r="A3198" i="6"/>
  <c r="R3197" i="6"/>
  <c r="B3197" i="6"/>
  <c r="Q3197" i="6"/>
  <c r="A3197" i="6"/>
  <c r="R3196" i="6"/>
  <c r="B3196" i="6"/>
  <c r="Q3196" i="6"/>
  <c r="A3196" i="6"/>
  <c r="R3195" i="6"/>
  <c r="B3195" i="6"/>
  <c r="Q3195" i="6"/>
  <c r="A3195" i="6"/>
  <c r="R3194" i="6"/>
  <c r="B3194" i="6"/>
  <c r="Q3194" i="6"/>
  <c r="A3194" i="6"/>
  <c r="R3193" i="6"/>
  <c r="B3193" i="6"/>
  <c r="Q3193" i="6"/>
  <c r="A3193" i="6"/>
  <c r="R3192" i="6"/>
  <c r="B3192" i="6"/>
  <c r="Q3192" i="6"/>
  <c r="A3192" i="6"/>
  <c r="R3191" i="6"/>
  <c r="B3191" i="6"/>
  <c r="Q3191" i="6"/>
  <c r="A3191" i="6"/>
  <c r="R3190" i="6"/>
  <c r="B3190" i="6"/>
  <c r="Q3190" i="6"/>
  <c r="A3190" i="6"/>
  <c r="R3189" i="6"/>
  <c r="B3189" i="6"/>
  <c r="Q3189" i="6"/>
  <c r="A3189" i="6"/>
  <c r="R3188" i="6"/>
  <c r="B3188" i="6"/>
  <c r="Q3188" i="6"/>
  <c r="A3188" i="6"/>
  <c r="R3187" i="6"/>
  <c r="B3187" i="6"/>
  <c r="Q3187" i="6"/>
  <c r="A3187" i="6"/>
  <c r="R3186" i="6"/>
  <c r="B3186" i="6"/>
  <c r="Q3186" i="6"/>
  <c r="A3186" i="6"/>
  <c r="R3185" i="6"/>
  <c r="B3185" i="6"/>
  <c r="Q3185" i="6"/>
  <c r="A3185" i="6"/>
  <c r="R3184" i="6"/>
  <c r="B3184" i="6"/>
  <c r="Q3184" i="6"/>
  <c r="A3184" i="6"/>
  <c r="R3183" i="6"/>
  <c r="B3183" i="6"/>
  <c r="Q3183" i="6"/>
  <c r="A3183" i="6"/>
  <c r="R3182" i="6"/>
  <c r="B3182" i="6"/>
  <c r="Q3182" i="6"/>
  <c r="A3182" i="6"/>
  <c r="R3181" i="6"/>
  <c r="B3181" i="6"/>
  <c r="Q3181" i="6"/>
  <c r="A3181" i="6"/>
  <c r="R3180" i="6"/>
  <c r="B3180" i="6"/>
  <c r="Q3180" i="6"/>
  <c r="A3180" i="6"/>
  <c r="R3179" i="6"/>
  <c r="B3179" i="6"/>
  <c r="Q3179" i="6"/>
  <c r="A3179" i="6"/>
  <c r="R3178" i="6"/>
  <c r="B3178" i="6"/>
  <c r="Q3178" i="6"/>
  <c r="A3178" i="6"/>
  <c r="R3177" i="6"/>
  <c r="B3177" i="6"/>
  <c r="Q3177" i="6"/>
  <c r="A3177" i="6"/>
  <c r="R3176" i="6"/>
  <c r="B3176" i="6"/>
  <c r="Q3176" i="6"/>
  <c r="A3176" i="6"/>
  <c r="R3175" i="6"/>
  <c r="B3175" i="6"/>
  <c r="Q3175" i="6"/>
  <c r="A3175" i="6"/>
  <c r="R3174" i="6"/>
  <c r="B3174" i="6"/>
  <c r="Q3174" i="6"/>
  <c r="A3174" i="6"/>
  <c r="R3173" i="6"/>
  <c r="B3173" i="6"/>
  <c r="Q3173" i="6"/>
  <c r="A3173" i="6"/>
  <c r="R3172" i="6"/>
  <c r="B3172" i="6"/>
  <c r="Q3172" i="6"/>
  <c r="A3172" i="6"/>
  <c r="R3171" i="6"/>
  <c r="B3171" i="6"/>
  <c r="Q3171" i="6"/>
  <c r="A3171" i="6"/>
  <c r="R3170" i="6"/>
  <c r="B3170" i="6"/>
  <c r="Q3170" i="6"/>
  <c r="A3170" i="6"/>
  <c r="R3169" i="6"/>
  <c r="B3169" i="6"/>
  <c r="Q3169" i="6"/>
  <c r="A3169" i="6"/>
  <c r="R3168" i="6"/>
  <c r="B3168" i="6"/>
  <c r="Q3168" i="6"/>
  <c r="A3168" i="6"/>
  <c r="R3167" i="6"/>
  <c r="B3167" i="6"/>
  <c r="Q3167" i="6"/>
  <c r="A3167" i="6"/>
  <c r="R3166" i="6"/>
  <c r="B3166" i="6"/>
  <c r="Q3166" i="6"/>
  <c r="A3166" i="6"/>
  <c r="R3165" i="6"/>
  <c r="B3165" i="6"/>
  <c r="Q3165" i="6"/>
  <c r="A3165" i="6"/>
  <c r="R3164" i="6"/>
  <c r="B3164" i="6"/>
  <c r="Q3164" i="6"/>
  <c r="A3164" i="6"/>
  <c r="R3163" i="6"/>
  <c r="B3163" i="6"/>
  <c r="Q3163" i="6"/>
  <c r="A3163" i="6"/>
  <c r="R3162" i="6"/>
  <c r="B3162" i="6"/>
  <c r="Q3162" i="6"/>
  <c r="A3162" i="6"/>
  <c r="R3161" i="6"/>
  <c r="B3161" i="6"/>
  <c r="Q3161" i="6"/>
  <c r="A3161" i="6"/>
  <c r="R3160" i="6"/>
  <c r="B3160" i="6"/>
  <c r="Q3160" i="6"/>
  <c r="A3160" i="6"/>
  <c r="R3159" i="6"/>
  <c r="B3159" i="6"/>
  <c r="Q3159" i="6"/>
  <c r="A3159" i="6"/>
  <c r="R3158" i="6"/>
  <c r="B3158" i="6"/>
  <c r="Q3158" i="6"/>
  <c r="A3158" i="6"/>
  <c r="R3157" i="6"/>
  <c r="B3157" i="6"/>
  <c r="Q3157" i="6"/>
  <c r="A3157" i="6"/>
  <c r="R3156" i="6"/>
  <c r="B3156" i="6"/>
  <c r="Q3156" i="6"/>
  <c r="A3156" i="6"/>
  <c r="R3155" i="6"/>
  <c r="B3155" i="6"/>
  <c r="Q3155" i="6"/>
  <c r="A3155" i="6"/>
  <c r="R3154" i="6"/>
  <c r="B3154" i="6"/>
  <c r="Q3154" i="6"/>
  <c r="A3154" i="6"/>
  <c r="R3153" i="6"/>
  <c r="B3153" i="6"/>
  <c r="Q3153" i="6"/>
  <c r="A3153" i="6"/>
  <c r="R3152" i="6"/>
  <c r="B3152" i="6"/>
  <c r="Q3152" i="6"/>
  <c r="A3152" i="6"/>
  <c r="R3151" i="6"/>
  <c r="B3151" i="6"/>
  <c r="Q3151" i="6"/>
  <c r="A3151" i="6"/>
  <c r="R3150" i="6"/>
  <c r="B3150" i="6"/>
  <c r="Q3150" i="6"/>
  <c r="A3150" i="6"/>
  <c r="R3149" i="6"/>
  <c r="B3149" i="6"/>
  <c r="Q3149" i="6"/>
  <c r="A3149" i="6"/>
  <c r="R3148" i="6"/>
  <c r="B3148" i="6"/>
  <c r="Q3148" i="6"/>
  <c r="A3148" i="6"/>
  <c r="R3147" i="6"/>
  <c r="B3147" i="6"/>
  <c r="Q3147" i="6"/>
  <c r="A3147" i="6"/>
  <c r="R3146" i="6"/>
  <c r="B3146" i="6"/>
  <c r="Q3146" i="6"/>
  <c r="A3146" i="6"/>
  <c r="R3145" i="6"/>
  <c r="B3145" i="6"/>
  <c r="Q3145" i="6"/>
  <c r="A3145" i="6"/>
  <c r="R3144" i="6"/>
  <c r="B3144" i="6"/>
  <c r="Q3144" i="6"/>
  <c r="A3144" i="6"/>
  <c r="R3143" i="6"/>
  <c r="B3143" i="6"/>
  <c r="Q3143" i="6"/>
  <c r="A3143" i="6"/>
  <c r="R3142" i="6"/>
  <c r="B3142" i="6"/>
  <c r="Q3142" i="6"/>
  <c r="A3142" i="6"/>
  <c r="R3141" i="6"/>
  <c r="B3141" i="6"/>
  <c r="Q3141" i="6"/>
  <c r="A3141" i="6"/>
  <c r="R3140" i="6"/>
  <c r="B3140" i="6"/>
  <c r="Q3140" i="6"/>
  <c r="A3140" i="6"/>
  <c r="R3139" i="6"/>
  <c r="B3139" i="6"/>
  <c r="Q3139" i="6"/>
  <c r="A3139" i="6"/>
  <c r="R3138" i="6"/>
  <c r="B3138" i="6"/>
  <c r="Q3138" i="6"/>
  <c r="A3138" i="6"/>
  <c r="R3137" i="6"/>
  <c r="B3137" i="6"/>
  <c r="Q3137" i="6"/>
  <c r="A3137" i="6"/>
  <c r="R3136" i="6"/>
  <c r="B3136" i="6"/>
  <c r="Q3136" i="6"/>
  <c r="A3136" i="6"/>
  <c r="R3135" i="6"/>
  <c r="B3135" i="6"/>
  <c r="Q3135" i="6"/>
  <c r="A3135" i="6"/>
  <c r="R3134" i="6"/>
  <c r="B3134" i="6"/>
  <c r="Q3134" i="6"/>
  <c r="A3134" i="6"/>
  <c r="R3133" i="6"/>
  <c r="B3133" i="6"/>
  <c r="Q3133" i="6"/>
  <c r="A3133" i="6"/>
  <c r="R3132" i="6"/>
  <c r="B3132" i="6"/>
  <c r="Q3132" i="6"/>
  <c r="A3132" i="6"/>
  <c r="R3131" i="6"/>
  <c r="B3131" i="6"/>
  <c r="Q3131" i="6"/>
  <c r="A3131" i="6"/>
  <c r="R3130" i="6"/>
  <c r="B3130" i="6"/>
  <c r="Q3130" i="6"/>
  <c r="A3130" i="6"/>
  <c r="R3129" i="6"/>
  <c r="B3129" i="6"/>
  <c r="Q3129" i="6"/>
  <c r="A3129" i="6"/>
  <c r="R3128" i="6"/>
  <c r="B3128" i="6"/>
  <c r="Q3128" i="6"/>
  <c r="A3128" i="6"/>
  <c r="R3127" i="6"/>
  <c r="B3127" i="6"/>
  <c r="Q3127" i="6"/>
  <c r="A3127" i="6"/>
  <c r="R3126" i="6"/>
  <c r="B3126" i="6"/>
  <c r="Q3126" i="6"/>
  <c r="A3126" i="6"/>
  <c r="R3125" i="6"/>
  <c r="B3125" i="6"/>
  <c r="Q3125" i="6"/>
  <c r="A3125" i="6"/>
  <c r="R3124" i="6"/>
  <c r="B3124" i="6"/>
  <c r="Q3124" i="6"/>
  <c r="A3124" i="6"/>
  <c r="R3123" i="6"/>
  <c r="B3123" i="6"/>
  <c r="Q3123" i="6"/>
  <c r="A3123" i="6"/>
  <c r="R3122" i="6"/>
  <c r="B3122" i="6"/>
  <c r="Q3122" i="6"/>
  <c r="A3122" i="6"/>
  <c r="R3121" i="6"/>
  <c r="B3121" i="6"/>
  <c r="Q3121" i="6"/>
  <c r="A3121" i="6"/>
  <c r="R3120" i="6"/>
  <c r="B3120" i="6"/>
  <c r="Q3120" i="6"/>
  <c r="A3120" i="6"/>
  <c r="R3119" i="6"/>
  <c r="B3119" i="6"/>
  <c r="Q3119" i="6"/>
  <c r="A3119" i="6"/>
  <c r="R3118" i="6"/>
  <c r="B3118" i="6"/>
  <c r="Q3118" i="6"/>
  <c r="A3118" i="6"/>
  <c r="R3117" i="6"/>
  <c r="B3117" i="6"/>
  <c r="Q3117" i="6"/>
  <c r="A3117" i="6"/>
  <c r="R3116" i="6"/>
  <c r="B3116" i="6"/>
  <c r="Q3116" i="6"/>
  <c r="A3116" i="6"/>
  <c r="R3115" i="6"/>
  <c r="B3115" i="6"/>
  <c r="Q3115" i="6"/>
  <c r="A3115" i="6"/>
  <c r="R3114" i="6"/>
  <c r="B3114" i="6"/>
  <c r="Q3114" i="6"/>
  <c r="A3114" i="6"/>
  <c r="R3113" i="6"/>
  <c r="B3113" i="6"/>
  <c r="Q3113" i="6"/>
  <c r="A3113" i="6"/>
  <c r="R3112" i="6"/>
  <c r="B3112" i="6"/>
  <c r="Q3112" i="6"/>
  <c r="A3112" i="6"/>
  <c r="R3111" i="6"/>
  <c r="B3111" i="6"/>
  <c r="Q3111" i="6"/>
  <c r="A3111" i="6"/>
  <c r="R3110" i="6"/>
  <c r="B3110" i="6"/>
  <c r="Q3110" i="6"/>
  <c r="A3110" i="6"/>
  <c r="R3109" i="6"/>
  <c r="B3109" i="6"/>
  <c r="Q3109" i="6"/>
  <c r="A3109" i="6"/>
  <c r="R3108" i="6"/>
  <c r="B3108" i="6"/>
  <c r="Q3108" i="6"/>
  <c r="A3108" i="6"/>
  <c r="R3107" i="6"/>
  <c r="B3107" i="6"/>
  <c r="Q3107" i="6"/>
  <c r="A3107" i="6"/>
  <c r="R3106" i="6"/>
  <c r="B3106" i="6"/>
  <c r="Q3106" i="6"/>
  <c r="A3106" i="6"/>
  <c r="R3105" i="6"/>
  <c r="B3105" i="6"/>
  <c r="Q3105" i="6"/>
  <c r="A3105" i="6"/>
  <c r="R3104" i="6"/>
  <c r="B3104" i="6"/>
  <c r="Q3104" i="6"/>
  <c r="A3104" i="6"/>
  <c r="R3103" i="6"/>
  <c r="B3103" i="6"/>
  <c r="Q3103" i="6"/>
  <c r="A3103" i="6"/>
  <c r="R3102" i="6"/>
  <c r="B3102" i="6"/>
  <c r="Q3102" i="6"/>
  <c r="A3102" i="6"/>
  <c r="R3101" i="6"/>
  <c r="B3101" i="6"/>
  <c r="Q3101" i="6"/>
  <c r="A3101" i="6"/>
  <c r="R3100" i="6"/>
  <c r="B3100" i="6"/>
  <c r="Q3100" i="6"/>
  <c r="A3100" i="6"/>
  <c r="R3099" i="6"/>
  <c r="B3099" i="6"/>
  <c r="Q3099" i="6"/>
  <c r="A3099" i="6"/>
  <c r="R3098" i="6"/>
  <c r="B3098" i="6"/>
  <c r="Q3098" i="6"/>
  <c r="A3098" i="6"/>
  <c r="R3097" i="6"/>
  <c r="B3097" i="6"/>
  <c r="Q3097" i="6"/>
  <c r="A3097" i="6"/>
  <c r="R3096" i="6"/>
  <c r="B3096" i="6"/>
  <c r="Q3096" i="6"/>
  <c r="A3096" i="6"/>
  <c r="R3095" i="6"/>
  <c r="B3095" i="6"/>
  <c r="Q3095" i="6"/>
  <c r="A3095" i="6"/>
  <c r="R3094" i="6"/>
  <c r="B3094" i="6"/>
  <c r="Q3094" i="6"/>
  <c r="A3094" i="6"/>
  <c r="R3093" i="6"/>
  <c r="B3093" i="6"/>
  <c r="Q3093" i="6"/>
  <c r="A3093" i="6"/>
  <c r="R3092" i="6"/>
  <c r="B3092" i="6"/>
  <c r="Q3092" i="6"/>
  <c r="A3092" i="6"/>
  <c r="R3091" i="6"/>
  <c r="B3091" i="6"/>
  <c r="Q3091" i="6"/>
  <c r="A3091" i="6"/>
  <c r="R3090" i="6"/>
  <c r="B3090" i="6"/>
  <c r="Q3090" i="6"/>
  <c r="A3090" i="6"/>
  <c r="R3089" i="6"/>
  <c r="B3089" i="6"/>
  <c r="Q3089" i="6"/>
  <c r="A3089" i="6"/>
  <c r="R3088" i="6"/>
  <c r="B3088" i="6"/>
  <c r="Q3088" i="6"/>
  <c r="A3088" i="6"/>
  <c r="R3087" i="6"/>
  <c r="B3087" i="6"/>
  <c r="Q3087" i="6"/>
  <c r="A3087" i="6"/>
  <c r="R3086" i="6"/>
  <c r="B3086" i="6"/>
  <c r="Q3086" i="6"/>
  <c r="A3086" i="6"/>
  <c r="R3085" i="6"/>
  <c r="B3085" i="6"/>
  <c r="Q3085" i="6"/>
  <c r="A3085" i="6"/>
  <c r="R3084" i="6"/>
  <c r="B3084" i="6"/>
  <c r="Q3084" i="6"/>
  <c r="A3084" i="6"/>
  <c r="R3083" i="6"/>
  <c r="B3083" i="6"/>
  <c r="Q3083" i="6"/>
  <c r="A3083" i="6"/>
  <c r="R3082" i="6"/>
  <c r="B3082" i="6"/>
  <c r="Q3082" i="6"/>
  <c r="A3082" i="6"/>
  <c r="R3081" i="6"/>
  <c r="B3081" i="6"/>
  <c r="Q3081" i="6"/>
  <c r="A3081" i="6"/>
  <c r="R3080" i="6"/>
  <c r="B3080" i="6"/>
  <c r="Q3080" i="6"/>
  <c r="A3080" i="6"/>
  <c r="R3079" i="6"/>
  <c r="B3079" i="6"/>
  <c r="Q3079" i="6"/>
  <c r="A3079" i="6"/>
  <c r="R3078" i="6"/>
  <c r="B3078" i="6"/>
  <c r="Q3078" i="6"/>
  <c r="A3078" i="6"/>
  <c r="R3077" i="6"/>
  <c r="B3077" i="6"/>
  <c r="Q3077" i="6"/>
  <c r="A3077" i="6"/>
  <c r="R3076" i="6"/>
  <c r="B3076" i="6"/>
  <c r="Q3076" i="6"/>
  <c r="A3076" i="6"/>
  <c r="R3075" i="6"/>
  <c r="B3075" i="6"/>
  <c r="Q3075" i="6"/>
  <c r="A3075" i="6"/>
  <c r="R3074" i="6"/>
  <c r="B3074" i="6"/>
  <c r="Q3074" i="6"/>
  <c r="A3074" i="6"/>
  <c r="R3073" i="6"/>
  <c r="B3073" i="6"/>
  <c r="Q3073" i="6"/>
  <c r="A3073" i="6"/>
  <c r="R3072" i="6"/>
  <c r="B3072" i="6"/>
  <c r="Q3072" i="6"/>
  <c r="A3072" i="6"/>
  <c r="R3071" i="6"/>
  <c r="B3071" i="6"/>
  <c r="Q3071" i="6"/>
  <c r="A3071" i="6"/>
  <c r="R3070" i="6"/>
  <c r="B3070" i="6"/>
  <c r="Q3070" i="6"/>
  <c r="A3070" i="6"/>
  <c r="R3069" i="6"/>
  <c r="B3069" i="6"/>
  <c r="Q3069" i="6"/>
  <c r="A3069" i="6"/>
  <c r="R3068" i="6"/>
  <c r="B3068" i="6"/>
  <c r="Q3068" i="6"/>
  <c r="A3068" i="6"/>
  <c r="R3067" i="6"/>
  <c r="B3067" i="6"/>
  <c r="Q3067" i="6"/>
  <c r="A3067" i="6"/>
  <c r="R3066" i="6"/>
  <c r="B3066" i="6"/>
  <c r="Q3066" i="6"/>
  <c r="A3066" i="6"/>
  <c r="R3065" i="6"/>
  <c r="B3065" i="6"/>
  <c r="Q3065" i="6"/>
  <c r="A3065" i="6"/>
  <c r="R3064" i="6"/>
  <c r="B3064" i="6"/>
  <c r="Q3064" i="6"/>
  <c r="A3064" i="6"/>
  <c r="R3063" i="6"/>
  <c r="B3063" i="6"/>
  <c r="Q3063" i="6"/>
  <c r="A3063" i="6"/>
  <c r="R3062" i="6"/>
  <c r="B3062" i="6"/>
  <c r="Q3062" i="6"/>
  <c r="A3062" i="6"/>
  <c r="R3061" i="6"/>
  <c r="B3061" i="6"/>
  <c r="Q3061" i="6"/>
  <c r="A3061" i="6"/>
  <c r="R3060" i="6"/>
  <c r="B3060" i="6"/>
  <c r="Q3060" i="6"/>
  <c r="A3060" i="6"/>
  <c r="R3059" i="6"/>
  <c r="B3059" i="6"/>
  <c r="Q3059" i="6"/>
  <c r="A3059" i="6"/>
  <c r="R3058" i="6"/>
  <c r="B3058" i="6"/>
  <c r="Q3058" i="6"/>
  <c r="A3058" i="6"/>
  <c r="R3057" i="6"/>
  <c r="B3057" i="6"/>
  <c r="Q3057" i="6"/>
  <c r="A3057" i="6"/>
  <c r="R3056" i="6"/>
  <c r="B3056" i="6"/>
  <c r="Q3056" i="6"/>
  <c r="A3056" i="6"/>
  <c r="R3055" i="6"/>
  <c r="B3055" i="6"/>
  <c r="Q3055" i="6"/>
  <c r="A3055" i="6"/>
  <c r="R3054" i="6"/>
  <c r="B3054" i="6"/>
  <c r="Q3054" i="6"/>
  <c r="A3054" i="6"/>
  <c r="R3053" i="6"/>
  <c r="B3053" i="6"/>
  <c r="Q3053" i="6"/>
  <c r="A3053" i="6"/>
  <c r="R3052" i="6"/>
  <c r="B3052" i="6"/>
  <c r="Q3052" i="6"/>
  <c r="A3052" i="6"/>
  <c r="R3051" i="6"/>
  <c r="B3051" i="6"/>
  <c r="Q3051" i="6"/>
  <c r="A3051" i="6"/>
  <c r="R3050" i="6"/>
  <c r="B3050" i="6"/>
  <c r="Q3050" i="6"/>
  <c r="A3050" i="6"/>
  <c r="R3049" i="6"/>
  <c r="B3049" i="6"/>
  <c r="Q3049" i="6"/>
  <c r="A3049" i="6"/>
  <c r="R3048" i="6"/>
  <c r="B3048" i="6"/>
  <c r="Q3048" i="6"/>
  <c r="A3048" i="6"/>
  <c r="R3047" i="6"/>
  <c r="B3047" i="6"/>
  <c r="Q3047" i="6"/>
  <c r="A3047" i="6"/>
  <c r="R3046" i="6"/>
  <c r="B3046" i="6"/>
  <c r="Q3046" i="6"/>
  <c r="A3046" i="6"/>
  <c r="R3045" i="6"/>
  <c r="B3045" i="6"/>
  <c r="Q3045" i="6"/>
  <c r="A3045" i="6"/>
  <c r="R3044" i="6"/>
  <c r="B3044" i="6"/>
  <c r="Q3044" i="6"/>
  <c r="A3044" i="6"/>
  <c r="R3043" i="6"/>
  <c r="B3043" i="6"/>
  <c r="Q3043" i="6"/>
  <c r="A3043" i="6"/>
  <c r="R3042" i="6"/>
  <c r="B3042" i="6"/>
  <c r="Q3042" i="6"/>
  <c r="A3042" i="6"/>
  <c r="R3041" i="6"/>
  <c r="B3041" i="6"/>
  <c r="Q3041" i="6"/>
  <c r="A3041" i="6"/>
  <c r="R3040" i="6"/>
  <c r="B3040" i="6"/>
  <c r="Q3040" i="6"/>
  <c r="A3040" i="6"/>
  <c r="R3039" i="6"/>
  <c r="B3039" i="6"/>
  <c r="Q3039" i="6"/>
  <c r="A3039" i="6"/>
  <c r="R3038" i="6"/>
  <c r="B3038" i="6"/>
  <c r="Q3038" i="6"/>
  <c r="A3038" i="6"/>
  <c r="R3037" i="6"/>
  <c r="B3037" i="6"/>
  <c r="Q3037" i="6"/>
  <c r="A3037" i="6"/>
  <c r="R3036" i="6"/>
  <c r="B3036" i="6"/>
  <c r="Q3036" i="6"/>
  <c r="A3036" i="6"/>
  <c r="R3035" i="6"/>
  <c r="B3035" i="6"/>
  <c r="Q3035" i="6"/>
  <c r="A3035" i="6"/>
  <c r="R3034" i="6"/>
  <c r="B3034" i="6"/>
  <c r="Q3034" i="6"/>
  <c r="A3034" i="6"/>
  <c r="R3033" i="6"/>
  <c r="B3033" i="6"/>
  <c r="Q3033" i="6"/>
  <c r="A3033" i="6"/>
  <c r="R3032" i="6"/>
  <c r="B3032" i="6"/>
  <c r="Q3032" i="6"/>
  <c r="A3032" i="6"/>
  <c r="R3031" i="6"/>
  <c r="B3031" i="6"/>
  <c r="Q3031" i="6"/>
  <c r="A3031" i="6"/>
  <c r="R3030" i="6"/>
  <c r="B3030" i="6"/>
  <c r="Q3030" i="6"/>
  <c r="A3030" i="6"/>
  <c r="R3029" i="6"/>
  <c r="B3029" i="6"/>
  <c r="Q3029" i="6"/>
  <c r="A3029" i="6"/>
  <c r="R3028" i="6"/>
  <c r="B3028" i="6"/>
  <c r="Q3028" i="6"/>
  <c r="A3028" i="6"/>
  <c r="R3027" i="6"/>
  <c r="B3027" i="6"/>
  <c r="Q3027" i="6"/>
  <c r="A3027" i="6"/>
  <c r="R3026" i="6"/>
  <c r="B3026" i="6"/>
  <c r="Q3026" i="6"/>
  <c r="A3026" i="6"/>
  <c r="R3025" i="6"/>
  <c r="B3025" i="6"/>
  <c r="Q3025" i="6"/>
  <c r="A3025" i="6"/>
  <c r="R3024" i="6"/>
  <c r="B3024" i="6"/>
  <c r="Q3024" i="6"/>
  <c r="A3024" i="6"/>
  <c r="R3023" i="6"/>
  <c r="B3023" i="6"/>
  <c r="Q3023" i="6"/>
  <c r="A3023" i="6"/>
  <c r="R3022" i="6"/>
  <c r="B3022" i="6"/>
  <c r="Q3022" i="6"/>
  <c r="A3022" i="6"/>
  <c r="R3021" i="6"/>
  <c r="B3021" i="6"/>
  <c r="Q3021" i="6"/>
  <c r="A3021" i="6"/>
  <c r="R3020" i="6"/>
  <c r="B3020" i="6"/>
  <c r="Q3020" i="6"/>
  <c r="A3020" i="6"/>
  <c r="R3019" i="6"/>
  <c r="B3019" i="6"/>
  <c r="Q3019" i="6"/>
  <c r="A3019" i="6"/>
  <c r="R3018" i="6"/>
  <c r="B3018" i="6"/>
  <c r="Q3018" i="6"/>
  <c r="A3018" i="6"/>
  <c r="R3017" i="6"/>
  <c r="B3017" i="6"/>
  <c r="Q3017" i="6"/>
  <c r="A3017" i="6"/>
  <c r="R3016" i="6"/>
  <c r="B3016" i="6"/>
  <c r="Q3016" i="6"/>
  <c r="A3016" i="6"/>
  <c r="R3015" i="6"/>
  <c r="B3015" i="6"/>
  <c r="Q3015" i="6"/>
  <c r="A3015" i="6"/>
  <c r="R3014" i="6"/>
  <c r="B3014" i="6"/>
  <c r="Q3014" i="6"/>
  <c r="A3014" i="6"/>
  <c r="R3013" i="6"/>
  <c r="B3013" i="6"/>
  <c r="Q3013" i="6"/>
  <c r="A3013" i="6"/>
  <c r="R3012" i="6"/>
  <c r="B3012" i="6"/>
  <c r="Q3012" i="6"/>
  <c r="A3012" i="6"/>
  <c r="R3011" i="6"/>
  <c r="B3011" i="6"/>
  <c r="Q3011" i="6"/>
  <c r="A3011" i="6"/>
  <c r="R3010" i="6"/>
  <c r="B3010" i="6"/>
  <c r="Q3010" i="6"/>
  <c r="A3010" i="6"/>
  <c r="R3009" i="6"/>
  <c r="B3009" i="6"/>
  <c r="Q3009" i="6"/>
  <c r="A3009" i="6"/>
  <c r="R3008" i="6"/>
  <c r="B3008" i="6"/>
  <c r="Q3008" i="6"/>
  <c r="A3008" i="6"/>
  <c r="R3007" i="6"/>
  <c r="B3007" i="6"/>
  <c r="Q3007" i="6"/>
  <c r="A3007" i="6"/>
  <c r="R3006" i="6"/>
  <c r="B3006" i="6"/>
  <c r="Q3006" i="6"/>
  <c r="A3006" i="6"/>
  <c r="R3005" i="6"/>
  <c r="B3005" i="6"/>
  <c r="Q3005" i="6"/>
  <c r="A3005" i="6"/>
  <c r="R3004" i="6"/>
  <c r="B3004" i="6"/>
  <c r="Q3004" i="6"/>
  <c r="A3004" i="6"/>
  <c r="R3003" i="6"/>
  <c r="B3003" i="6"/>
  <c r="Q3003" i="6"/>
  <c r="A3003" i="6"/>
  <c r="R3002" i="6"/>
  <c r="B3002" i="6"/>
  <c r="Q3002" i="6"/>
  <c r="A3002" i="6"/>
  <c r="R3001" i="6"/>
  <c r="B3001" i="6"/>
  <c r="Q3001" i="6"/>
  <c r="A3001" i="6"/>
  <c r="R3000" i="6"/>
  <c r="B3000" i="6"/>
  <c r="Q3000" i="6"/>
  <c r="A3000" i="6"/>
  <c r="R2999" i="6"/>
  <c r="B2999" i="6"/>
  <c r="Q2999" i="6"/>
  <c r="A2999" i="6"/>
  <c r="R2998" i="6"/>
  <c r="B2998" i="6"/>
  <c r="Q2998" i="6"/>
  <c r="A2998" i="6"/>
  <c r="R2997" i="6"/>
  <c r="B2997" i="6"/>
  <c r="Q2997" i="6"/>
  <c r="A2997" i="6"/>
  <c r="R2996" i="6"/>
  <c r="B2996" i="6"/>
  <c r="Q2996" i="6"/>
  <c r="A2996" i="6"/>
  <c r="R2995" i="6"/>
  <c r="B2995" i="6"/>
  <c r="Q2995" i="6"/>
  <c r="A2995" i="6"/>
  <c r="R2994" i="6"/>
  <c r="B2994" i="6"/>
  <c r="Q2994" i="6"/>
  <c r="A2994" i="6"/>
  <c r="R2993" i="6"/>
  <c r="B2993" i="6"/>
  <c r="Q2993" i="6"/>
  <c r="A2993" i="6"/>
  <c r="R2992" i="6"/>
  <c r="B2992" i="6"/>
  <c r="Q2992" i="6"/>
  <c r="A2992" i="6"/>
  <c r="R2991" i="6"/>
  <c r="B2991" i="6"/>
  <c r="Q2991" i="6"/>
  <c r="A2991" i="6"/>
  <c r="R2990" i="6"/>
  <c r="B2990" i="6"/>
  <c r="Q2990" i="6"/>
  <c r="A2990" i="6"/>
  <c r="R2989" i="6"/>
  <c r="B2989" i="6"/>
  <c r="Q2989" i="6"/>
  <c r="A2989" i="6"/>
  <c r="R2988" i="6"/>
  <c r="B2988" i="6"/>
  <c r="Q2988" i="6"/>
  <c r="A2988" i="6"/>
  <c r="R2987" i="6"/>
  <c r="B2987" i="6"/>
  <c r="Q2987" i="6"/>
  <c r="A2987" i="6"/>
  <c r="R2986" i="6"/>
  <c r="B2986" i="6"/>
  <c r="Q2986" i="6"/>
  <c r="A2986" i="6"/>
  <c r="R2985" i="6"/>
  <c r="B2985" i="6"/>
  <c r="Q2985" i="6"/>
  <c r="A2985" i="6"/>
  <c r="R2984" i="6"/>
  <c r="B2984" i="6"/>
  <c r="Q2984" i="6"/>
  <c r="A2984" i="6"/>
  <c r="R2983" i="6"/>
  <c r="B2983" i="6"/>
  <c r="Q2983" i="6"/>
  <c r="A2983" i="6"/>
  <c r="R2982" i="6"/>
  <c r="B2982" i="6"/>
  <c r="Q2982" i="6"/>
  <c r="A2982" i="6"/>
  <c r="R2981" i="6"/>
  <c r="B2981" i="6"/>
  <c r="Q2981" i="6"/>
  <c r="A2981" i="6"/>
  <c r="R2980" i="6"/>
  <c r="B2980" i="6"/>
  <c r="Q2980" i="6"/>
  <c r="A2980" i="6"/>
  <c r="R2979" i="6"/>
  <c r="B2979" i="6"/>
  <c r="Q2979" i="6"/>
  <c r="A2979" i="6"/>
  <c r="R2978" i="6"/>
  <c r="B2978" i="6"/>
  <c r="Q2978" i="6"/>
  <c r="A2978" i="6"/>
  <c r="R2977" i="6"/>
  <c r="B2977" i="6"/>
  <c r="Q2977" i="6"/>
  <c r="A2977" i="6"/>
  <c r="R2976" i="6"/>
  <c r="B2976" i="6"/>
  <c r="Q2976" i="6"/>
  <c r="A2976" i="6"/>
  <c r="R2975" i="6"/>
  <c r="B2975" i="6"/>
  <c r="Q2975" i="6"/>
  <c r="A2975" i="6"/>
  <c r="R2974" i="6"/>
  <c r="B2974" i="6"/>
  <c r="Q2974" i="6"/>
  <c r="A2974" i="6"/>
  <c r="R2973" i="6"/>
  <c r="B2973" i="6"/>
  <c r="Q2973" i="6"/>
  <c r="A2973" i="6"/>
  <c r="R2972" i="6"/>
  <c r="B2972" i="6"/>
  <c r="Q2972" i="6"/>
  <c r="A2972" i="6"/>
  <c r="R2971" i="6"/>
  <c r="B2971" i="6"/>
  <c r="Q2971" i="6"/>
  <c r="A2971" i="6"/>
  <c r="R2970" i="6"/>
  <c r="B2970" i="6"/>
  <c r="Q2970" i="6"/>
  <c r="A2970" i="6"/>
  <c r="R2969" i="6"/>
  <c r="B2969" i="6"/>
  <c r="Q2969" i="6"/>
  <c r="A2969" i="6"/>
  <c r="R2968" i="6"/>
  <c r="B2968" i="6"/>
  <c r="Q2968" i="6"/>
  <c r="A2968" i="6"/>
  <c r="R2967" i="6"/>
  <c r="B2967" i="6"/>
  <c r="Q2967" i="6"/>
  <c r="A2967" i="6"/>
  <c r="R2966" i="6"/>
  <c r="B2966" i="6"/>
  <c r="Q2966" i="6"/>
  <c r="A2966" i="6"/>
  <c r="R2965" i="6"/>
  <c r="B2965" i="6"/>
  <c r="Q2965" i="6"/>
  <c r="A2965" i="6"/>
  <c r="R2964" i="6"/>
  <c r="B2964" i="6"/>
  <c r="Q2964" i="6"/>
  <c r="A2964" i="6"/>
  <c r="R2963" i="6"/>
  <c r="B2963" i="6"/>
  <c r="Q2963" i="6"/>
  <c r="A2963" i="6"/>
  <c r="R2962" i="6"/>
  <c r="B2962" i="6"/>
  <c r="Q2962" i="6"/>
  <c r="A2962" i="6"/>
  <c r="R2961" i="6"/>
  <c r="B2961" i="6"/>
  <c r="Q2961" i="6"/>
  <c r="A2961" i="6"/>
  <c r="R2960" i="6"/>
  <c r="B2960" i="6"/>
  <c r="Q2960" i="6"/>
  <c r="A2960" i="6"/>
  <c r="R2959" i="6"/>
  <c r="B2959" i="6"/>
  <c r="Q2959" i="6"/>
  <c r="A2959" i="6"/>
  <c r="R2958" i="6"/>
  <c r="B2958" i="6"/>
  <c r="Q2958" i="6"/>
  <c r="A2958" i="6"/>
  <c r="R2957" i="6"/>
  <c r="B2957" i="6"/>
  <c r="Q2957" i="6"/>
  <c r="A2957" i="6"/>
  <c r="R2956" i="6"/>
  <c r="B2956" i="6"/>
  <c r="Q2956" i="6"/>
  <c r="A2956" i="6"/>
  <c r="R2955" i="6"/>
  <c r="B2955" i="6"/>
  <c r="Q2955" i="6"/>
  <c r="A2955" i="6"/>
  <c r="R2954" i="6"/>
  <c r="B2954" i="6"/>
  <c r="Q2954" i="6"/>
  <c r="A2954" i="6"/>
  <c r="R2953" i="6"/>
  <c r="B2953" i="6"/>
  <c r="Q2953" i="6"/>
  <c r="A2953" i="6"/>
  <c r="R2952" i="6"/>
  <c r="B2952" i="6"/>
  <c r="Q2952" i="6"/>
  <c r="A2952" i="6"/>
  <c r="R2951" i="6"/>
  <c r="B2951" i="6"/>
  <c r="Q2951" i="6"/>
  <c r="A2951" i="6"/>
  <c r="R2950" i="6"/>
  <c r="B2950" i="6"/>
  <c r="Q2950" i="6"/>
  <c r="A2950" i="6"/>
  <c r="R2949" i="6"/>
  <c r="B2949" i="6"/>
  <c r="Q2949" i="6"/>
  <c r="A2949" i="6"/>
  <c r="R2948" i="6"/>
  <c r="B2948" i="6"/>
  <c r="Q2948" i="6"/>
  <c r="A2948" i="6"/>
  <c r="R2947" i="6"/>
  <c r="B2947" i="6"/>
  <c r="Q2947" i="6"/>
  <c r="A2947" i="6"/>
  <c r="R2946" i="6"/>
  <c r="B2946" i="6"/>
  <c r="Q2946" i="6"/>
  <c r="A2946" i="6"/>
  <c r="R2945" i="6"/>
  <c r="B2945" i="6"/>
  <c r="Q2945" i="6"/>
  <c r="A2945" i="6"/>
  <c r="R2944" i="6"/>
  <c r="B2944" i="6"/>
  <c r="Q2944" i="6"/>
  <c r="A2944" i="6"/>
  <c r="R2943" i="6"/>
  <c r="B2943" i="6"/>
  <c r="Q2943" i="6"/>
  <c r="A2943" i="6"/>
  <c r="R2942" i="6"/>
  <c r="B2942" i="6"/>
  <c r="Q2942" i="6"/>
  <c r="A2942" i="6"/>
  <c r="R2941" i="6"/>
  <c r="B2941" i="6"/>
  <c r="Q2941" i="6"/>
  <c r="A2941" i="6"/>
  <c r="R2940" i="6"/>
  <c r="B2940" i="6"/>
  <c r="Q2940" i="6"/>
  <c r="A2940" i="6"/>
  <c r="R2939" i="6"/>
  <c r="B2939" i="6"/>
  <c r="Q2939" i="6"/>
  <c r="A2939" i="6"/>
  <c r="R2938" i="6"/>
  <c r="B2938" i="6"/>
  <c r="Q2938" i="6"/>
  <c r="A2938" i="6"/>
  <c r="R2937" i="6"/>
  <c r="B2937" i="6"/>
  <c r="Q2937" i="6"/>
  <c r="A2937" i="6"/>
  <c r="R2936" i="6"/>
  <c r="B2936" i="6"/>
  <c r="Q2936" i="6"/>
  <c r="A2936" i="6"/>
  <c r="R2935" i="6"/>
  <c r="B2935" i="6"/>
  <c r="Q2935" i="6"/>
  <c r="A2935" i="6"/>
  <c r="R2934" i="6"/>
  <c r="B2934" i="6"/>
  <c r="Q2934" i="6"/>
  <c r="A2934" i="6"/>
  <c r="R2933" i="6"/>
  <c r="B2933" i="6"/>
  <c r="Q2933" i="6"/>
  <c r="A2933" i="6"/>
  <c r="R2932" i="6"/>
  <c r="B2932" i="6"/>
  <c r="Q2932" i="6"/>
  <c r="A2932" i="6"/>
  <c r="R2931" i="6"/>
  <c r="B2931" i="6"/>
  <c r="Q2931" i="6"/>
  <c r="A2931" i="6"/>
  <c r="R2930" i="6"/>
  <c r="B2930" i="6"/>
  <c r="Q2930" i="6"/>
  <c r="A2930" i="6"/>
  <c r="R2929" i="6"/>
  <c r="B2929" i="6"/>
  <c r="Q2929" i="6"/>
  <c r="A2929" i="6"/>
  <c r="R2928" i="6"/>
  <c r="B2928" i="6"/>
  <c r="Q2928" i="6"/>
  <c r="A2928" i="6"/>
  <c r="R2927" i="6"/>
  <c r="B2927" i="6"/>
  <c r="Q2927" i="6"/>
  <c r="A2927" i="6"/>
  <c r="R2926" i="6"/>
  <c r="B2926" i="6"/>
  <c r="Q2926" i="6"/>
  <c r="A2926" i="6"/>
  <c r="R2925" i="6"/>
  <c r="B2925" i="6"/>
  <c r="Q2925" i="6"/>
  <c r="A2925" i="6"/>
  <c r="R2924" i="6"/>
  <c r="B2924" i="6"/>
  <c r="Q2924" i="6"/>
  <c r="A2924" i="6"/>
  <c r="R2923" i="6"/>
  <c r="B2923" i="6"/>
  <c r="Q2923" i="6"/>
  <c r="A2923" i="6"/>
  <c r="R2922" i="6"/>
  <c r="B2922" i="6"/>
  <c r="Q2922" i="6"/>
  <c r="A2922" i="6"/>
  <c r="R2921" i="6"/>
  <c r="B2921" i="6"/>
  <c r="Q2921" i="6"/>
  <c r="A2921" i="6"/>
  <c r="R2920" i="6"/>
  <c r="B2920" i="6"/>
  <c r="Q2920" i="6"/>
  <c r="A2920" i="6"/>
  <c r="R2919" i="6"/>
  <c r="B2919" i="6"/>
  <c r="Q2919" i="6"/>
  <c r="A2919" i="6"/>
  <c r="R2918" i="6"/>
  <c r="B2918" i="6"/>
  <c r="Q2918" i="6"/>
  <c r="A2918" i="6"/>
  <c r="R2917" i="6"/>
  <c r="B2917" i="6"/>
  <c r="Q2917" i="6"/>
  <c r="A2917" i="6"/>
  <c r="R2916" i="6"/>
  <c r="B2916" i="6"/>
  <c r="Q2916" i="6"/>
  <c r="A2916" i="6"/>
  <c r="R2915" i="6"/>
  <c r="B2915" i="6"/>
  <c r="Q2915" i="6"/>
  <c r="A2915" i="6"/>
  <c r="R2914" i="6"/>
  <c r="B2914" i="6"/>
  <c r="Q2914" i="6"/>
  <c r="A2914" i="6"/>
  <c r="R2913" i="6"/>
  <c r="B2913" i="6"/>
  <c r="Q2913" i="6"/>
  <c r="A2913" i="6"/>
  <c r="R2912" i="6"/>
  <c r="B2912" i="6"/>
  <c r="Q2912" i="6"/>
  <c r="A2912" i="6"/>
  <c r="R2911" i="6"/>
  <c r="B2911" i="6"/>
  <c r="Q2911" i="6"/>
  <c r="A2911" i="6"/>
  <c r="R2910" i="6"/>
  <c r="B2910" i="6"/>
  <c r="Q2910" i="6"/>
  <c r="A2910" i="6"/>
  <c r="R2909" i="6"/>
  <c r="B2909" i="6"/>
  <c r="Q2909" i="6"/>
  <c r="A2909" i="6"/>
  <c r="R2908" i="6"/>
  <c r="B2908" i="6"/>
  <c r="Q2908" i="6"/>
  <c r="A2908" i="6"/>
  <c r="R2907" i="6"/>
  <c r="B2907" i="6"/>
  <c r="Q2907" i="6"/>
  <c r="A2907" i="6"/>
  <c r="R2906" i="6"/>
  <c r="B2906" i="6"/>
  <c r="Q2906" i="6"/>
  <c r="A2906" i="6"/>
  <c r="R2905" i="6"/>
  <c r="B2905" i="6"/>
  <c r="Q2905" i="6"/>
  <c r="A2905" i="6"/>
  <c r="R2904" i="6"/>
  <c r="B2904" i="6"/>
  <c r="Q2904" i="6"/>
  <c r="A2904" i="6"/>
  <c r="R2903" i="6"/>
  <c r="B2903" i="6"/>
  <c r="Q2903" i="6"/>
  <c r="A2903" i="6"/>
  <c r="R2902" i="6"/>
  <c r="B2902" i="6"/>
  <c r="Q2902" i="6"/>
  <c r="A2902" i="6"/>
  <c r="R2901" i="6"/>
  <c r="B2901" i="6"/>
  <c r="Q2901" i="6"/>
  <c r="A2901" i="6"/>
  <c r="R2900" i="6"/>
  <c r="B2900" i="6"/>
  <c r="Q2900" i="6"/>
  <c r="A2900" i="6"/>
  <c r="R2899" i="6"/>
  <c r="B2899" i="6"/>
  <c r="Q2899" i="6"/>
  <c r="A2899" i="6"/>
  <c r="R2898" i="6"/>
  <c r="B2898" i="6"/>
  <c r="Q2898" i="6"/>
  <c r="A2898" i="6"/>
  <c r="R2897" i="6"/>
  <c r="B2897" i="6"/>
  <c r="Q2897" i="6"/>
  <c r="A2897" i="6"/>
  <c r="R2896" i="6"/>
  <c r="B2896" i="6"/>
  <c r="Q2896" i="6"/>
  <c r="A2896" i="6"/>
  <c r="R2895" i="6"/>
  <c r="B2895" i="6"/>
  <c r="Q2895" i="6"/>
  <c r="A2895" i="6"/>
  <c r="R2894" i="6"/>
  <c r="B2894" i="6"/>
  <c r="Q2894" i="6"/>
  <c r="A2894" i="6"/>
  <c r="R2893" i="6"/>
  <c r="B2893" i="6"/>
  <c r="Q2893" i="6"/>
  <c r="A2893" i="6"/>
  <c r="R2892" i="6"/>
  <c r="B2892" i="6"/>
  <c r="Q2892" i="6"/>
  <c r="A2892" i="6"/>
  <c r="R2891" i="6"/>
  <c r="B2891" i="6"/>
  <c r="Q2891" i="6"/>
  <c r="A2891" i="6"/>
  <c r="R2890" i="6"/>
  <c r="B2890" i="6"/>
  <c r="Q2890" i="6"/>
  <c r="A2890" i="6"/>
  <c r="R2889" i="6"/>
  <c r="B2889" i="6"/>
  <c r="Q2889" i="6"/>
  <c r="A2889" i="6"/>
  <c r="R2888" i="6"/>
  <c r="B2888" i="6"/>
  <c r="Q2888" i="6"/>
  <c r="A2888" i="6"/>
  <c r="R2887" i="6"/>
  <c r="B2887" i="6"/>
  <c r="Q2887" i="6"/>
  <c r="A2887" i="6"/>
  <c r="R2886" i="6"/>
  <c r="B2886" i="6"/>
  <c r="Q2886" i="6"/>
  <c r="A2886" i="6"/>
  <c r="R2885" i="6"/>
  <c r="B2885" i="6"/>
  <c r="Q2885" i="6"/>
  <c r="A2885" i="6"/>
  <c r="R2884" i="6"/>
  <c r="B2884" i="6"/>
  <c r="Q2884" i="6"/>
  <c r="A2884" i="6"/>
  <c r="R2883" i="6"/>
  <c r="B2883" i="6"/>
  <c r="Q2883" i="6"/>
  <c r="A2883" i="6"/>
  <c r="R2882" i="6"/>
  <c r="B2882" i="6"/>
  <c r="Q2882" i="6"/>
  <c r="A2882" i="6"/>
  <c r="R2881" i="6"/>
  <c r="B2881" i="6"/>
  <c r="Q2881" i="6"/>
  <c r="A2881" i="6"/>
  <c r="R2880" i="6"/>
  <c r="B2880" i="6"/>
  <c r="Q2880" i="6"/>
  <c r="A2880" i="6"/>
  <c r="R2879" i="6"/>
  <c r="B2879" i="6"/>
  <c r="Q2879" i="6"/>
  <c r="A2879" i="6"/>
  <c r="R2878" i="6"/>
  <c r="B2878" i="6"/>
  <c r="Q2878" i="6"/>
  <c r="A2878" i="6"/>
  <c r="R2877" i="6"/>
  <c r="B2877" i="6"/>
  <c r="Q2877" i="6"/>
  <c r="A2877" i="6"/>
  <c r="R2876" i="6"/>
  <c r="B2876" i="6"/>
  <c r="Q2876" i="6"/>
  <c r="A2876" i="6"/>
  <c r="R2875" i="6"/>
  <c r="B2875" i="6"/>
  <c r="Q2875" i="6"/>
  <c r="A2875" i="6"/>
  <c r="R2874" i="6"/>
  <c r="B2874" i="6"/>
  <c r="Q2874" i="6"/>
  <c r="A2874" i="6"/>
  <c r="R2873" i="6"/>
  <c r="B2873" i="6"/>
  <c r="Q2873" i="6"/>
  <c r="A2873" i="6"/>
  <c r="R2872" i="6"/>
  <c r="B2872" i="6"/>
  <c r="Q2872" i="6"/>
  <c r="A2872" i="6"/>
  <c r="R2871" i="6"/>
  <c r="B2871" i="6"/>
  <c r="Q2871" i="6"/>
  <c r="A2871" i="6"/>
  <c r="R2870" i="6"/>
  <c r="B2870" i="6"/>
  <c r="Q2870" i="6"/>
  <c r="A2870" i="6"/>
  <c r="R2869" i="6"/>
  <c r="B2869" i="6"/>
  <c r="Q2869" i="6"/>
  <c r="A2869" i="6"/>
  <c r="R2868" i="6"/>
  <c r="B2868" i="6"/>
  <c r="Q2868" i="6"/>
  <c r="A2868" i="6"/>
  <c r="R2867" i="6"/>
  <c r="B2867" i="6"/>
  <c r="Q2867" i="6"/>
  <c r="A2867" i="6"/>
  <c r="R2866" i="6"/>
  <c r="B2866" i="6"/>
  <c r="Q2866" i="6"/>
  <c r="A2866" i="6"/>
  <c r="R2865" i="6"/>
  <c r="B2865" i="6"/>
  <c r="Q2865" i="6"/>
  <c r="A2865" i="6"/>
  <c r="R2864" i="6"/>
  <c r="B2864" i="6"/>
  <c r="Q2864" i="6"/>
  <c r="A2864" i="6"/>
  <c r="R2863" i="6"/>
  <c r="B2863" i="6"/>
  <c r="Q2863" i="6"/>
  <c r="A2863" i="6"/>
  <c r="R2862" i="6"/>
  <c r="B2862" i="6"/>
  <c r="Q2862" i="6"/>
  <c r="A2862" i="6"/>
  <c r="R2861" i="6"/>
  <c r="B2861" i="6"/>
  <c r="Q2861" i="6"/>
  <c r="A2861" i="6"/>
  <c r="R2860" i="6"/>
  <c r="B2860" i="6"/>
  <c r="Q2860" i="6"/>
  <c r="A2860" i="6"/>
  <c r="R2859" i="6"/>
  <c r="B2859" i="6"/>
  <c r="Q2859" i="6"/>
  <c r="A2859" i="6"/>
  <c r="R2858" i="6"/>
  <c r="B2858" i="6"/>
  <c r="Q2858" i="6"/>
  <c r="A2858" i="6"/>
  <c r="R2857" i="6"/>
  <c r="B2857" i="6"/>
  <c r="Q2857" i="6"/>
  <c r="A2857" i="6"/>
  <c r="R2856" i="6"/>
  <c r="B2856" i="6"/>
  <c r="Q2856" i="6"/>
  <c r="A2856" i="6"/>
  <c r="R2855" i="6"/>
  <c r="B2855" i="6"/>
  <c r="Q2855" i="6"/>
  <c r="A2855" i="6"/>
  <c r="R2854" i="6"/>
  <c r="B2854" i="6"/>
  <c r="Q2854" i="6"/>
  <c r="A2854" i="6"/>
  <c r="R2853" i="6"/>
  <c r="B2853" i="6"/>
  <c r="Q2853" i="6"/>
  <c r="A2853" i="6"/>
  <c r="R2852" i="6"/>
  <c r="B2852" i="6"/>
  <c r="Q2852" i="6"/>
  <c r="A2852" i="6"/>
  <c r="R2851" i="6"/>
  <c r="B2851" i="6"/>
  <c r="Q2851" i="6"/>
  <c r="A2851" i="6"/>
  <c r="R2850" i="6"/>
  <c r="B2850" i="6"/>
  <c r="Q2850" i="6"/>
  <c r="A2850" i="6"/>
  <c r="R2849" i="6"/>
  <c r="B2849" i="6"/>
  <c r="Q2849" i="6"/>
  <c r="A2849" i="6"/>
  <c r="R2848" i="6"/>
  <c r="B2848" i="6"/>
  <c r="Q2848" i="6"/>
  <c r="A2848" i="6"/>
  <c r="R2847" i="6"/>
  <c r="B2847" i="6"/>
  <c r="Q2847" i="6"/>
  <c r="A2847" i="6"/>
  <c r="R2846" i="6"/>
  <c r="B2846" i="6"/>
  <c r="Q2846" i="6"/>
  <c r="A2846" i="6"/>
  <c r="R2845" i="6"/>
  <c r="B2845" i="6"/>
  <c r="Q2845" i="6"/>
  <c r="A2845" i="6"/>
  <c r="R2844" i="6"/>
  <c r="B2844" i="6"/>
  <c r="Q2844" i="6"/>
  <c r="A2844" i="6"/>
  <c r="R2843" i="6"/>
  <c r="B2843" i="6"/>
  <c r="Q2843" i="6"/>
  <c r="A2843" i="6"/>
  <c r="R2842" i="6"/>
  <c r="B2842" i="6"/>
  <c r="Q2842" i="6"/>
  <c r="A2842" i="6"/>
  <c r="R2841" i="6"/>
  <c r="B2841" i="6"/>
  <c r="Q2841" i="6"/>
  <c r="A2841" i="6"/>
  <c r="R2840" i="6"/>
  <c r="B2840" i="6"/>
  <c r="Q2840" i="6"/>
  <c r="A2840" i="6"/>
  <c r="R2839" i="6"/>
  <c r="B2839" i="6"/>
  <c r="Q2839" i="6"/>
  <c r="A2839" i="6"/>
  <c r="R2838" i="6"/>
  <c r="B2838" i="6"/>
  <c r="Q2838" i="6"/>
  <c r="A2838" i="6"/>
  <c r="R2837" i="6"/>
  <c r="B2837" i="6"/>
  <c r="Q2837" i="6"/>
  <c r="A2837" i="6"/>
  <c r="R2836" i="6"/>
  <c r="B2836" i="6"/>
  <c r="Q2836" i="6"/>
  <c r="A2836" i="6"/>
  <c r="R2835" i="6"/>
  <c r="B2835" i="6"/>
  <c r="Q2835" i="6"/>
  <c r="A2835" i="6"/>
  <c r="R2834" i="6"/>
  <c r="B2834" i="6"/>
  <c r="Q2834" i="6"/>
  <c r="A2834" i="6"/>
  <c r="R2833" i="6"/>
  <c r="B2833" i="6"/>
  <c r="Q2833" i="6"/>
  <c r="A2833" i="6"/>
  <c r="R2832" i="6"/>
  <c r="B2832" i="6"/>
  <c r="Q2832" i="6"/>
  <c r="A2832" i="6"/>
  <c r="R2831" i="6"/>
  <c r="B2831" i="6"/>
  <c r="Q2831" i="6"/>
  <c r="A2831" i="6"/>
  <c r="R2830" i="6"/>
  <c r="B2830" i="6"/>
  <c r="Q2830" i="6"/>
  <c r="A2830" i="6"/>
  <c r="R2829" i="6"/>
  <c r="B2829" i="6"/>
  <c r="Q2829" i="6"/>
  <c r="A2829" i="6"/>
  <c r="R2828" i="6"/>
  <c r="B2828" i="6"/>
  <c r="Q2828" i="6"/>
  <c r="A2828" i="6"/>
  <c r="R2827" i="6"/>
  <c r="B2827" i="6"/>
  <c r="Q2827" i="6"/>
  <c r="A2827" i="6"/>
  <c r="R2826" i="6"/>
  <c r="B2826" i="6"/>
  <c r="Q2826" i="6"/>
  <c r="A2826" i="6"/>
  <c r="R2825" i="6"/>
  <c r="B2825" i="6"/>
  <c r="Q2825" i="6"/>
  <c r="A2825" i="6"/>
  <c r="R2824" i="6"/>
  <c r="B2824" i="6"/>
  <c r="Q2824" i="6"/>
  <c r="A2824" i="6"/>
  <c r="R2823" i="6"/>
  <c r="B2823" i="6"/>
  <c r="Q2823" i="6"/>
  <c r="A2823" i="6"/>
  <c r="R2822" i="6"/>
  <c r="B2822" i="6"/>
  <c r="Q2822" i="6"/>
  <c r="A2822" i="6"/>
  <c r="R2821" i="6"/>
  <c r="B2821" i="6"/>
  <c r="Q2821" i="6"/>
  <c r="A2821" i="6"/>
  <c r="R2820" i="6"/>
  <c r="B2820" i="6"/>
  <c r="Q2820" i="6"/>
  <c r="A2820" i="6"/>
  <c r="R2819" i="6"/>
  <c r="B2819" i="6"/>
  <c r="Q2819" i="6"/>
  <c r="A2819" i="6"/>
  <c r="R2818" i="6"/>
  <c r="B2818" i="6"/>
  <c r="Q2818" i="6"/>
  <c r="A2818" i="6"/>
  <c r="R2817" i="6"/>
  <c r="B2817" i="6"/>
  <c r="Q2817" i="6"/>
  <c r="A2817" i="6"/>
  <c r="R2816" i="6"/>
  <c r="B2816" i="6"/>
  <c r="Q2816" i="6"/>
  <c r="A2816" i="6"/>
  <c r="R2815" i="6"/>
  <c r="B2815" i="6"/>
  <c r="Q2815" i="6"/>
  <c r="A2815" i="6"/>
  <c r="R2814" i="6"/>
  <c r="B2814" i="6"/>
  <c r="Q2814" i="6"/>
  <c r="A2814" i="6"/>
  <c r="R2813" i="6"/>
  <c r="B2813" i="6"/>
  <c r="Q2813" i="6"/>
  <c r="A2813" i="6"/>
  <c r="R2812" i="6"/>
  <c r="B2812" i="6"/>
  <c r="Q2812" i="6"/>
  <c r="A2812" i="6"/>
  <c r="R2811" i="6"/>
  <c r="B2811" i="6"/>
  <c r="Q2811" i="6"/>
  <c r="A2811" i="6"/>
  <c r="R2810" i="6"/>
  <c r="B2810" i="6"/>
  <c r="Q2810" i="6"/>
  <c r="A2810" i="6"/>
  <c r="R2809" i="6"/>
  <c r="B2809" i="6"/>
  <c r="Q2809" i="6"/>
  <c r="A2809" i="6"/>
  <c r="R2808" i="6"/>
  <c r="B2808" i="6"/>
  <c r="Q2808" i="6"/>
  <c r="A2808" i="6"/>
  <c r="R2807" i="6"/>
  <c r="B2807" i="6"/>
  <c r="Q2807" i="6"/>
  <c r="A2807" i="6"/>
  <c r="R2806" i="6"/>
  <c r="B2806" i="6"/>
  <c r="Q2806" i="6"/>
  <c r="A2806" i="6"/>
  <c r="R2805" i="6"/>
  <c r="B2805" i="6"/>
  <c r="Q2805" i="6"/>
  <c r="A2805" i="6"/>
  <c r="R2804" i="6"/>
  <c r="B2804" i="6"/>
  <c r="Q2804" i="6"/>
  <c r="A2804" i="6"/>
  <c r="R2803" i="6"/>
  <c r="B2803" i="6"/>
  <c r="Q2803" i="6"/>
  <c r="A2803" i="6"/>
  <c r="R2802" i="6"/>
  <c r="B2802" i="6"/>
  <c r="Q2802" i="6"/>
  <c r="A2802" i="6"/>
  <c r="R2801" i="6"/>
  <c r="B2801" i="6"/>
  <c r="Q2801" i="6"/>
  <c r="A2801" i="6"/>
  <c r="R2800" i="6"/>
  <c r="B2800" i="6"/>
  <c r="Q2800" i="6"/>
  <c r="A2800" i="6"/>
  <c r="R2799" i="6"/>
  <c r="B2799" i="6"/>
  <c r="Q2799" i="6"/>
  <c r="A2799" i="6"/>
  <c r="R2798" i="6"/>
  <c r="B2798" i="6"/>
  <c r="Q2798" i="6"/>
  <c r="A2798" i="6"/>
  <c r="R2797" i="6"/>
  <c r="B2797" i="6"/>
  <c r="Q2797" i="6"/>
  <c r="A2797" i="6"/>
  <c r="R2796" i="6"/>
  <c r="B2796" i="6"/>
  <c r="Q2796" i="6"/>
  <c r="A2796" i="6"/>
  <c r="R2795" i="6"/>
  <c r="B2795" i="6"/>
  <c r="Q2795" i="6"/>
  <c r="A2795" i="6"/>
  <c r="R2794" i="6"/>
  <c r="B2794" i="6"/>
  <c r="Q2794" i="6"/>
  <c r="A2794" i="6"/>
  <c r="R2793" i="6"/>
  <c r="B2793" i="6"/>
  <c r="Q2793" i="6"/>
  <c r="A2793" i="6"/>
  <c r="R2792" i="6"/>
  <c r="B2792" i="6"/>
  <c r="Q2792" i="6"/>
  <c r="A2792" i="6"/>
  <c r="R2791" i="6"/>
  <c r="B2791" i="6"/>
  <c r="Q2791" i="6"/>
  <c r="A2791" i="6"/>
  <c r="R2790" i="6"/>
  <c r="B2790" i="6"/>
  <c r="Q2790" i="6"/>
  <c r="A2790" i="6"/>
  <c r="R2789" i="6"/>
  <c r="B2789" i="6"/>
  <c r="Q2789" i="6"/>
  <c r="A2789" i="6"/>
  <c r="R2788" i="6"/>
  <c r="B2788" i="6"/>
  <c r="Q2788" i="6"/>
  <c r="A2788" i="6"/>
  <c r="R2787" i="6"/>
  <c r="B2787" i="6"/>
  <c r="Q2787" i="6"/>
  <c r="A2787" i="6"/>
  <c r="R2786" i="6"/>
  <c r="B2786" i="6"/>
  <c r="Q2786" i="6"/>
  <c r="A2786" i="6"/>
  <c r="R2785" i="6"/>
  <c r="B2785" i="6"/>
  <c r="Q2785" i="6"/>
  <c r="A2785" i="6"/>
  <c r="R2784" i="6"/>
  <c r="B2784" i="6"/>
  <c r="Q2784" i="6"/>
  <c r="A2784" i="6"/>
  <c r="R2783" i="6"/>
  <c r="B2783" i="6"/>
  <c r="Q2783" i="6"/>
  <c r="A2783" i="6"/>
  <c r="R2782" i="6"/>
  <c r="B2782" i="6"/>
  <c r="Q2782" i="6"/>
  <c r="A2782" i="6"/>
  <c r="R2781" i="6"/>
  <c r="B2781" i="6"/>
  <c r="Q2781" i="6"/>
  <c r="A2781" i="6"/>
  <c r="R2780" i="6"/>
  <c r="B2780" i="6"/>
  <c r="Q2780" i="6"/>
  <c r="A2780" i="6"/>
  <c r="R2779" i="6"/>
  <c r="B2779" i="6"/>
  <c r="Q2779" i="6"/>
  <c r="A2779" i="6"/>
  <c r="R2778" i="6"/>
  <c r="B2778" i="6"/>
  <c r="Q2778" i="6"/>
  <c r="A2778" i="6"/>
  <c r="R2777" i="6"/>
  <c r="B2777" i="6"/>
  <c r="Q2777" i="6"/>
  <c r="A2777" i="6"/>
  <c r="R2776" i="6"/>
  <c r="B2776" i="6"/>
  <c r="Q2776" i="6"/>
  <c r="A2776" i="6"/>
  <c r="R2775" i="6"/>
  <c r="B2775" i="6"/>
  <c r="Q2775" i="6"/>
  <c r="A2775" i="6"/>
  <c r="R2774" i="6"/>
  <c r="B2774" i="6"/>
  <c r="Q2774" i="6"/>
  <c r="A2774" i="6"/>
  <c r="R2773" i="6"/>
  <c r="B2773" i="6"/>
  <c r="Q2773" i="6"/>
  <c r="A2773" i="6"/>
  <c r="R2772" i="6"/>
  <c r="B2772" i="6"/>
  <c r="Q2772" i="6"/>
  <c r="A2772" i="6"/>
  <c r="R2771" i="6"/>
  <c r="B2771" i="6"/>
  <c r="Q2771" i="6"/>
  <c r="A2771" i="6"/>
  <c r="R2770" i="6"/>
  <c r="B2770" i="6"/>
  <c r="Q2770" i="6"/>
  <c r="A2770" i="6"/>
  <c r="R2769" i="6"/>
  <c r="B2769" i="6"/>
  <c r="Q2769" i="6"/>
  <c r="A2769" i="6"/>
  <c r="R2768" i="6"/>
  <c r="B2768" i="6"/>
  <c r="Q2768" i="6"/>
  <c r="A2768" i="6"/>
  <c r="R2767" i="6"/>
  <c r="B2767" i="6"/>
  <c r="Q2767" i="6"/>
  <c r="A2767" i="6"/>
  <c r="R2766" i="6"/>
  <c r="B2766" i="6"/>
  <c r="Q2766" i="6"/>
  <c r="A2766" i="6"/>
  <c r="R2765" i="6"/>
  <c r="B2765" i="6"/>
  <c r="Q2765" i="6"/>
  <c r="A2765" i="6"/>
  <c r="R2764" i="6"/>
  <c r="B2764" i="6"/>
  <c r="Q2764" i="6"/>
  <c r="A2764" i="6"/>
  <c r="R2763" i="6"/>
  <c r="B2763" i="6"/>
  <c r="Q2763" i="6"/>
  <c r="A2763" i="6"/>
  <c r="R2762" i="6"/>
  <c r="B2762" i="6"/>
  <c r="Q2762" i="6"/>
  <c r="A2762" i="6"/>
  <c r="R2761" i="6"/>
  <c r="B2761" i="6"/>
  <c r="Q2761" i="6"/>
  <c r="A2761" i="6"/>
  <c r="R2760" i="6"/>
  <c r="B2760" i="6"/>
  <c r="Q2760" i="6"/>
  <c r="A2760" i="6"/>
  <c r="R2759" i="6"/>
  <c r="B2759" i="6"/>
  <c r="Q2759" i="6"/>
  <c r="A2759" i="6"/>
  <c r="R2758" i="6"/>
  <c r="B2758" i="6"/>
  <c r="Q2758" i="6"/>
  <c r="A2758" i="6"/>
  <c r="R2757" i="6"/>
  <c r="B2757" i="6"/>
  <c r="Q2757" i="6"/>
  <c r="A2757" i="6"/>
  <c r="R2756" i="6"/>
  <c r="B2756" i="6"/>
  <c r="Q2756" i="6"/>
  <c r="A2756" i="6"/>
  <c r="R2755" i="6"/>
  <c r="B2755" i="6"/>
  <c r="Q2755" i="6"/>
  <c r="A2755" i="6"/>
  <c r="R2754" i="6"/>
  <c r="B2754" i="6"/>
  <c r="Q2754" i="6"/>
  <c r="A2754" i="6"/>
  <c r="R2753" i="6"/>
  <c r="B2753" i="6"/>
  <c r="Q2753" i="6"/>
  <c r="A2753" i="6"/>
  <c r="R2752" i="6"/>
  <c r="B2752" i="6"/>
  <c r="Q2752" i="6"/>
  <c r="A2752" i="6"/>
  <c r="R2751" i="6"/>
  <c r="B2751" i="6"/>
  <c r="Q2751" i="6"/>
  <c r="A2751" i="6"/>
  <c r="R2750" i="6"/>
  <c r="B2750" i="6"/>
  <c r="Q2750" i="6"/>
  <c r="A2750" i="6"/>
  <c r="R2749" i="6"/>
  <c r="B2749" i="6"/>
  <c r="Q2749" i="6"/>
  <c r="A2749" i="6"/>
  <c r="R2748" i="6"/>
  <c r="B2748" i="6"/>
  <c r="Q2748" i="6"/>
  <c r="A2748" i="6"/>
  <c r="R2747" i="6"/>
  <c r="B2747" i="6"/>
  <c r="Q2747" i="6"/>
  <c r="A2747" i="6"/>
  <c r="R2746" i="6"/>
  <c r="B2746" i="6"/>
  <c r="Q2746" i="6"/>
  <c r="A2746" i="6"/>
  <c r="R2745" i="6"/>
  <c r="B2745" i="6"/>
  <c r="Q2745" i="6"/>
  <c r="A2745" i="6"/>
  <c r="R2744" i="6"/>
  <c r="B2744" i="6"/>
  <c r="Q2744" i="6"/>
  <c r="A2744" i="6"/>
  <c r="R2743" i="6"/>
  <c r="B2743" i="6"/>
  <c r="Q2743" i="6"/>
  <c r="A2743" i="6"/>
  <c r="R2742" i="6"/>
  <c r="B2742" i="6"/>
  <c r="Q2742" i="6"/>
  <c r="A2742" i="6"/>
  <c r="R2741" i="6"/>
  <c r="B2741" i="6"/>
  <c r="Q2741" i="6"/>
  <c r="A2741" i="6"/>
  <c r="R2740" i="6"/>
  <c r="B2740" i="6"/>
  <c r="Q2740" i="6"/>
  <c r="A2740" i="6"/>
  <c r="R2739" i="6"/>
  <c r="B2739" i="6"/>
  <c r="Q2739" i="6"/>
  <c r="A2739" i="6"/>
  <c r="R2738" i="6"/>
  <c r="B2738" i="6"/>
  <c r="Q2738" i="6"/>
  <c r="A2738" i="6"/>
  <c r="R2737" i="6"/>
  <c r="B2737" i="6"/>
  <c r="Q2737" i="6"/>
  <c r="A2737" i="6"/>
  <c r="R2736" i="6"/>
  <c r="B2736" i="6"/>
  <c r="Q2736" i="6"/>
  <c r="A2736" i="6"/>
  <c r="R2735" i="6"/>
  <c r="B2735" i="6"/>
  <c r="Q2735" i="6"/>
  <c r="A2735" i="6"/>
  <c r="R2734" i="6"/>
  <c r="B2734" i="6"/>
  <c r="Q2734" i="6"/>
  <c r="A2734" i="6"/>
  <c r="R2733" i="6"/>
  <c r="B2733" i="6"/>
  <c r="Q2733" i="6"/>
  <c r="A2733" i="6"/>
  <c r="R2732" i="6"/>
  <c r="B2732" i="6"/>
  <c r="Q2732" i="6"/>
  <c r="A2732" i="6"/>
  <c r="R2731" i="6"/>
  <c r="B2731" i="6"/>
  <c r="Q2731" i="6"/>
  <c r="A2731" i="6"/>
  <c r="R2730" i="6"/>
  <c r="B2730" i="6"/>
  <c r="Q2730" i="6"/>
  <c r="A2730" i="6"/>
  <c r="R2729" i="6"/>
  <c r="B2729" i="6"/>
  <c r="Q2729" i="6"/>
  <c r="A2729" i="6"/>
  <c r="R2728" i="6"/>
  <c r="B2728" i="6"/>
  <c r="Q2728" i="6"/>
  <c r="A2728" i="6"/>
  <c r="R2727" i="6"/>
  <c r="B2727" i="6"/>
  <c r="Q2727" i="6"/>
  <c r="A2727" i="6"/>
  <c r="R2726" i="6"/>
  <c r="B2726" i="6"/>
  <c r="Q2726" i="6"/>
  <c r="A2726" i="6"/>
  <c r="R2725" i="6"/>
  <c r="B2725" i="6"/>
  <c r="Q2725" i="6"/>
  <c r="A2725" i="6"/>
  <c r="R2724" i="6"/>
  <c r="B2724" i="6"/>
  <c r="Q2724" i="6"/>
  <c r="A2724" i="6"/>
  <c r="R2723" i="6"/>
  <c r="B2723" i="6"/>
  <c r="Q2723" i="6"/>
  <c r="A2723" i="6"/>
  <c r="R2722" i="6"/>
  <c r="B2722" i="6"/>
  <c r="Q2722" i="6"/>
  <c r="A2722" i="6"/>
  <c r="R2721" i="6"/>
  <c r="B2721" i="6"/>
  <c r="Q2721" i="6"/>
  <c r="A2721" i="6"/>
  <c r="R2720" i="6"/>
  <c r="B2720" i="6"/>
  <c r="Q2720" i="6"/>
  <c r="A2720" i="6"/>
  <c r="R2719" i="6"/>
  <c r="B2719" i="6"/>
  <c r="Q2719" i="6"/>
  <c r="A2719" i="6"/>
  <c r="R2718" i="6"/>
  <c r="B2718" i="6"/>
  <c r="Q2718" i="6"/>
  <c r="A2718" i="6"/>
  <c r="R2717" i="6"/>
  <c r="B2717" i="6"/>
  <c r="Q2717" i="6"/>
  <c r="A2717" i="6"/>
  <c r="R2716" i="6"/>
  <c r="B2716" i="6"/>
  <c r="Q2716" i="6"/>
  <c r="A2716" i="6"/>
  <c r="R2715" i="6"/>
  <c r="B2715" i="6"/>
  <c r="Q2715" i="6"/>
  <c r="A2715" i="6"/>
  <c r="R2714" i="6"/>
  <c r="B2714" i="6"/>
  <c r="Q2714" i="6"/>
  <c r="A2714" i="6"/>
  <c r="R2713" i="6"/>
  <c r="B2713" i="6"/>
  <c r="Q2713" i="6"/>
  <c r="A2713" i="6"/>
  <c r="R2712" i="6"/>
  <c r="B2712" i="6"/>
  <c r="Q2712" i="6"/>
  <c r="A2712" i="6"/>
  <c r="R2711" i="6"/>
  <c r="B2711" i="6"/>
  <c r="Q2711" i="6"/>
  <c r="A2711" i="6"/>
  <c r="R2710" i="6"/>
  <c r="B2710" i="6"/>
  <c r="Q2710" i="6"/>
  <c r="A2710" i="6"/>
  <c r="R2709" i="6"/>
  <c r="B2709" i="6"/>
  <c r="Q2709" i="6"/>
  <c r="A2709" i="6"/>
  <c r="R2708" i="6"/>
  <c r="B2708" i="6"/>
  <c r="Q2708" i="6"/>
  <c r="A2708" i="6"/>
  <c r="R2707" i="6"/>
  <c r="B2707" i="6"/>
  <c r="Q2707" i="6"/>
  <c r="A2707" i="6"/>
  <c r="R2706" i="6"/>
  <c r="B2706" i="6"/>
  <c r="Q2706" i="6"/>
  <c r="A2706" i="6"/>
  <c r="R2705" i="6"/>
  <c r="B2705" i="6"/>
  <c r="Q2705" i="6"/>
  <c r="A2705" i="6"/>
  <c r="R2704" i="6"/>
  <c r="B2704" i="6"/>
  <c r="Q2704" i="6"/>
  <c r="A2704" i="6"/>
  <c r="R2703" i="6"/>
  <c r="B2703" i="6"/>
  <c r="Q2703" i="6"/>
  <c r="A2703" i="6"/>
  <c r="R2702" i="6"/>
  <c r="B2702" i="6"/>
  <c r="Q2702" i="6"/>
  <c r="A2702" i="6"/>
  <c r="R2701" i="6"/>
  <c r="B2701" i="6"/>
  <c r="Q2701" i="6"/>
  <c r="A2701" i="6"/>
  <c r="R2700" i="6"/>
  <c r="B2700" i="6"/>
  <c r="Q2700" i="6"/>
  <c r="A2700" i="6"/>
  <c r="R2699" i="6"/>
  <c r="B2699" i="6"/>
  <c r="Q2699" i="6"/>
  <c r="A2699" i="6"/>
  <c r="R2698" i="6"/>
  <c r="B2698" i="6"/>
  <c r="Q2698" i="6"/>
  <c r="A2698" i="6"/>
  <c r="R2697" i="6"/>
  <c r="B2697" i="6"/>
  <c r="Q2697" i="6"/>
  <c r="A2697" i="6"/>
  <c r="R2696" i="6"/>
  <c r="B2696" i="6"/>
  <c r="Q2696" i="6"/>
  <c r="A2696" i="6"/>
  <c r="R2695" i="6"/>
  <c r="B2695" i="6"/>
  <c r="Q2695" i="6"/>
  <c r="A2695" i="6"/>
  <c r="R2694" i="6"/>
  <c r="B2694" i="6"/>
  <c r="Q2694" i="6"/>
  <c r="A2694" i="6"/>
  <c r="R2693" i="6"/>
  <c r="B2693" i="6"/>
  <c r="Q2693" i="6"/>
  <c r="A2693" i="6"/>
  <c r="R2692" i="6"/>
  <c r="B2692" i="6"/>
  <c r="Q2692" i="6"/>
  <c r="A2692" i="6"/>
  <c r="R2691" i="6"/>
  <c r="B2691" i="6"/>
  <c r="Q2691" i="6"/>
  <c r="A2691" i="6"/>
  <c r="R2690" i="6"/>
  <c r="B2690" i="6"/>
  <c r="Q2690" i="6"/>
  <c r="A2690" i="6"/>
  <c r="R2689" i="6"/>
  <c r="B2689" i="6"/>
  <c r="Q2689" i="6"/>
  <c r="A2689" i="6"/>
  <c r="R2688" i="6"/>
  <c r="B2688" i="6"/>
  <c r="Q2688" i="6"/>
  <c r="A2688" i="6"/>
  <c r="R2687" i="6"/>
  <c r="B2687" i="6"/>
  <c r="Q2687" i="6"/>
  <c r="A2687" i="6"/>
  <c r="R2686" i="6"/>
  <c r="B2686" i="6"/>
  <c r="Q2686" i="6"/>
  <c r="A2686" i="6"/>
  <c r="R2685" i="6"/>
  <c r="B2685" i="6"/>
  <c r="Q2685" i="6"/>
  <c r="A2685" i="6"/>
  <c r="R2684" i="6"/>
  <c r="B2684" i="6"/>
  <c r="Q2684" i="6"/>
  <c r="A2684" i="6"/>
  <c r="R2683" i="6"/>
  <c r="B2683" i="6"/>
  <c r="Q2683" i="6"/>
  <c r="A2683" i="6"/>
  <c r="R2682" i="6"/>
  <c r="B2682" i="6"/>
  <c r="Q2682" i="6"/>
  <c r="A2682" i="6"/>
  <c r="R2681" i="6"/>
  <c r="B2681" i="6"/>
  <c r="Q2681" i="6"/>
  <c r="A2681" i="6"/>
  <c r="R2680" i="6"/>
  <c r="B2680" i="6"/>
  <c r="Q2680" i="6"/>
  <c r="A2680" i="6"/>
  <c r="R2679" i="6"/>
  <c r="B2679" i="6"/>
  <c r="Q2679" i="6"/>
  <c r="A2679" i="6"/>
  <c r="R2678" i="6"/>
  <c r="B2678" i="6"/>
  <c r="Q2678" i="6"/>
  <c r="A2678" i="6"/>
  <c r="R2677" i="6"/>
  <c r="B2677" i="6"/>
  <c r="Q2677" i="6"/>
  <c r="A2677" i="6"/>
  <c r="R2676" i="6"/>
  <c r="B2676" i="6"/>
  <c r="Q2676" i="6"/>
  <c r="A2676" i="6"/>
  <c r="R2675" i="6"/>
  <c r="B2675" i="6"/>
  <c r="Q2675" i="6"/>
  <c r="A2675" i="6"/>
  <c r="R2674" i="6"/>
  <c r="B2674" i="6"/>
  <c r="Q2674" i="6"/>
  <c r="A2674" i="6"/>
  <c r="R2673" i="6"/>
  <c r="B2673" i="6"/>
  <c r="Q2673" i="6"/>
  <c r="A2673" i="6"/>
  <c r="R2672" i="6"/>
  <c r="B2672" i="6"/>
  <c r="Q2672" i="6"/>
  <c r="A2672" i="6"/>
  <c r="R2671" i="6"/>
  <c r="B2671" i="6"/>
  <c r="Q2671" i="6"/>
  <c r="A2671" i="6"/>
  <c r="R2670" i="6"/>
  <c r="B2670" i="6"/>
  <c r="Q2670" i="6"/>
  <c r="A2670" i="6"/>
  <c r="R2669" i="6"/>
  <c r="B2669" i="6"/>
  <c r="Q2669" i="6"/>
  <c r="A2669" i="6"/>
  <c r="R2668" i="6"/>
  <c r="B2668" i="6"/>
  <c r="Q2668" i="6"/>
  <c r="A2668" i="6"/>
  <c r="R2667" i="6"/>
  <c r="B2667" i="6"/>
  <c r="Q2667" i="6"/>
  <c r="A2667" i="6"/>
  <c r="R2666" i="6"/>
  <c r="B2666" i="6"/>
  <c r="Q2666" i="6"/>
  <c r="A2666" i="6"/>
  <c r="R2665" i="6"/>
  <c r="B2665" i="6"/>
  <c r="Q2665" i="6"/>
  <c r="A2665" i="6"/>
  <c r="R2664" i="6"/>
  <c r="B2664" i="6"/>
  <c r="Q2664" i="6"/>
  <c r="A2664" i="6"/>
  <c r="R2663" i="6"/>
  <c r="B2663" i="6"/>
  <c r="Q2663" i="6"/>
  <c r="A2663" i="6"/>
  <c r="R2662" i="6"/>
  <c r="B2662" i="6"/>
  <c r="Q2662" i="6"/>
  <c r="A2662" i="6"/>
  <c r="R2661" i="6"/>
  <c r="B2661" i="6"/>
  <c r="Q2661" i="6"/>
  <c r="A2661" i="6"/>
  <c r="R2660" i="6"/>
  <c r="B2660" i="6"/>
  <c r="Q2660" i="6"/>
  <c r="A2660" i="6"/>
  <c r="R2659" i="6"/>
  <c r="B2659" i="6"/>
  <c r="Q2659" i="6"/>
  <c r="A2659" i="6"/>
  <c r="R2658" i="6"/>
  <c r="B2658" i="6"/>
  <c r="Q2658" i="6"/>
  <c r="A2658" i="6"/>
  <c r="R2657" i="6"/>
  <c r="B2657" i="6"/>
  <c r="Q2657" i="6"/>
  <c r="A2657" i="6"/>
  <c r="R2656" i="6"/>
  <c r="B2656" i="6"/>
  <c r="Q2656" i="6"/>
  <c r="A2656" i="6"/>
  <c r="R2655" i="6"/>
  <c r="B2655" i="6"/>
  <c r="Q2655" i="6"/>
  <c r="A2655" i="6"/>
  <c r="R2654" i="6"/>
  <c r="B2654" i="6"/>
  <c r="Q2654" i="6"/>
  <c r="A2654" i="6"/>
  <c r="R2653" i="6"/>
  <c r="B2653" i="6"/>
  <c r="Q2653" i="6"/>
  <c r="A2653" i="6"/>
  <c r="R2652" i="6"/>
  <c r="B2652" i="6"/>
  <c r="Q2652" i="6"/>
  <c r="A2652" i="6"/>
  <c r="R2651" i="6"/>
  <c r="B2651" i="6"/>
  <c r="Q2651" i="6"/>
  <c r="A2651" i="6"/>
  <c r="R2650" i="6"/>
  <c r="B2650" i="6"/>
  <c r="Q2650" i="6"/>
  <c r="A2650" i="6"/>
  <c r="R2649" i="6"/>
  <c r="B2649" i="6"/>
  <c r="Q2649" i="6"/>
  <c r="A2649" i="6"/>
  <c r="R2648" i="6"/>
  <c r="B2648" i="6"/>
  <c r="Q2648" i="6"/>
  <c r="A2648" i="6"/>
  <c r="R2647" i="6"/>
  <c r="B2647" i="6"/>
  <c r="Q2647" i="6"/>
  <c r="A2647" i="6"/>
  <c r="R2646" i="6"/>
  <c r="B2646" i="6"/>
  <c r="Q2646" i="6"/>
  <c r="A2646" i="6"/>
  <c r="R2645" i="6"/>
  <c r="B2645" i="6"/>
  <c r="Q2645" i="6"/>
  <c r="A2645" i="6"/>
  <c r="R2644" i="6"/>
  <c r="B2644" i="6"/>
  <c r="Q2644" i="6"/>
  <c r="A2644" i="6"/>
  <c r="R2643" i="6"/>
  <c r="B2643" i="6"/>
  <c r="Q2643" i="6"/>
  <c r="A2643" i="6"/>
  <c r="R2642" i="6"/>
  <c r="B2642" i="6"/>
  <c r="Q2642" i="6"/>
  <c r="A2642" i="6"/>
  <c r="R2641" i="6"/>
  <c r="B2641" i="6"/>
  <c r="Q2641" i="6"/>
  <c r="A2641" i="6"/>
  <c r="R2640" i="6"/>
  <c r="B2640" i="6"/>
  <c r="Q2640" i="6"/>
  <c r="A2640" i="6"/>
  <c r="R2639" i="6"/>
  <c r="B2639" i="6"/>
  <c r="Q2639" i="6"/>
  <c r="A2639" i="6"/>
  <c r="R2638" i="6"/>
  <c r="B2638" i="6"/>
  <c r="Q2638" i="6"/>
  <c r="A2638" i="6"/>
  <c r="R2637" i="6"/>
  <c r="B2637" i="6"/>
  <c r="Q2637" i="6"/>
  <c r="A2637" i="6"/>
  <c r="R2636" i="6"/>
  <c r="B2636" i="6"/>
  <c r="Q2636" i="6"/>
  <c r="A2636" i="6"/>
  <c r="R2635" i="6"/>
  <c r="B2635" i="6"/>
  <c r="Q2635" i="6"/>
  <c r="A2635" i="6"/>
  <c r="R2634" i="6"/>
  <c r="B2634" i="6"/>
  <c r="Q2634" i="6"/>
  <c r="A2634" i="6"/>
  <c r="R2633" i="6"/>
  <c r="B2633" i="6"/>
  <c r="Q2633" i="6"/>
  <c r="A2633" i="6"/>
  <c r="R2632" i="6"/>
  <c r="B2632" i="6"/>
  <c r="Q2632" i="6"/>
  <c r="A2632" i="6"/>
  <c r="R2631" i="6"/>
  <c r="B2631" i="6"/>
  <c r="Q2631" i="6"/>
  <c r="A2631" i="6"/>
  <c r="R2630" i="6"/>
  <c r="B2630" i="6"/>
  <c r="Q2630" i="6"/>
  <c r="A2630" i="6"/>
  <c r="R2629" i="6"/>
  <c r="B2629" i="6"/>
  <c r="Q2629" i="6"/>
  <c r="A2629" i="6"/>
  <c r="R2628" i="6"/>
  <c r="B2628" i="6"/>
  <c r="Q2628" i="6"/>
  <c r="A2628" i="6"/>
  <c r="R2627" i="6"/>
  <c r="B2627" i="6"/>
  <c r="Q2627" i="6"/>
  <c r="A2627" i="6"/>
  <c r="R2626" i="6"/>
  <c r="B2626" i="6"/>
  <c r="Q2626" i="6"/>
  <c r="A2626" i="6"/>
  <c r="R2625" i="6"/>
  <c r="B2625" i="6"/>
  <c r="Q2625" i="6"/>
  <c r="A2625" i="6"/>
  <c r="R2624" i="6"/>
  <c r="B2624" i="6"/>
  <c r="Q2624" i="6"/>
  <c r="A2624" i="6"/>
  <c r="R2623" i="6"/>
  <c r="B2623" i="6"/>
  <c r="Q2623" i="6"/>
  <c r="A2623" i="6"/>
  <c r="R2622" i="6"/>
  <c r="B2622" i="6"/>
  <c r="Q2622" i="6"/>
  <c r="A2622" i="6"/>
  <c r="R2621" i="6"/>
  <c r="B2621" i="6"/>
  <c r="Q2621" i="6"/>
  <c r="A2621" i="6"/>
  <c r="R2620" i="6"/>
  <c r="B2620" i="6"/>
  <c r="Q2620" i="6"/>
  <c r="A2620" i="6"/>
  <c r="R2619" i="6"/>
  <c r="B2619" i="6"/>
  <c r="Q2619" i="6"/>
  <c r="A2619" i="6"/>
  <c r="R2618" i="6"/>
  <c r="B2618" i="6"/>
  <c r="Q2618" i="6"/>
  <c r="A2618" i="6"/>
  <c r="R2617" i="6"/>
  <c r="B2617" i="6"/>
  <c r="Q2617" i="6"/>
  <c r="A2617" i="6"/>
  <c r="R2616" i="6"/>
  <c r="B2616" i="6"/>
  <c r="Q2616" i="6"/>
  <c r="A2616" i="6"/>
  <c r="R2615" i="6"/>
  <c r="B2615" i="6"/>
  <c r="Q2615" i="6"/>
  <c r="A2615" i="6"/>
  <c r="R2614" i="6"/>
  <c r="B2614" i="6"/>
  <c r="Q2614" i="6"/>
  <c r="A2614" i="6"/>
  <c r="R2613" i="6"/>
  <c r="B2613" i="6"/>
  <c r="Q2613" i="6"/>
  <c r="A2613" i="6"/>
  <c r="R2612" i="6"/>
  <c r="B2612" i="6"/>
  <c r="Q2612" i="6"/>
  <c r="A2612" i="6"/>
  <c r="R2611" i="6"/>
  <c r="B2611" i="6"/>
  <c r="Q2611" i="6"/>
  <c r="A2611" i="6"/>
  <c r="R2610" i="6"/>
  <c r="B2610" i="6"/>
  <c r="Q2610" i="6"/>
  <c r="A2610" i="6"/>
  <c r="R2609" i="6"/>
  <c r="B2609" i="6"/>
  <c r="Q2609" i="6"/>
  <c r="A2609" i="6"/>
  <c r="R2608" i="6"/>
  <c r="B2608" i="6"/>
  <c r="Q2608" i="6"/>
  <c r="A2608" i="6"/>
  <c r="R2607" i="6"/>
  <c r="B2607" i="6"/>
  <c r="Q2607" i="6"/>
  <c r="A2607" i="6"/>
  <c r="R2606" i="6"/>
  <c r="B2606" i="6"/>
  <c r="Q2606" i="6"/>
  <c r="A2606" i="6"/>
  <c r="R2605" i="6"/>
  <c r="B2605" i="6"/>
  <c r="Q2605" i="6"/>
  <c r="A2605" i="6"/>
  <c r="R2604" i="6"/>
  <c r="B2604" i="6"/>
  <c r="Q2604" i="6"/>
  <c r="A2604" i="6"/>
  <c r="R2603" i="6"/>
  <c r="B2603" i="6"/>
  <c r="Q2603" i="6"/>
  <c r="A2603" i="6"/>
  <c r="R2602" i="6"/>
  <c r="B2602" i="6"/>
  <c r="Q2602" i="6"/>
  <c r="A2602" i="6"/>
  <c r="R2601" i="6"/>
  <c r="B2601" i="6"/>
  <c r="Q2601" i="6"/>
  <c r="A2601" i="6"/>
  <c r="R2600" i="6"/>
  <c r="B2600" i="6"/>
  <c r="Q2600" i="6"/>
  <c r="A2600" i="6"/>
  <c r="R2599" i="6"/>
  <c r="B2599" i="6"/>
  <c r="Q2599" i="6"/>
  <c r="A2599" i="6"/>
  <c r="R2598" i="6"/>
  <c r="B2598" i="6"/>
  <c r="Q2598" i="6"/>
  <c r="A2598" i="6"/>
  <c r="R2597" i="6"/>
  <c r="B2597" i="6"/>
  <c r="Q2597" i="6"/>
  <c r="A2597" i="6"/>
  <c r="R2596" i="6"/>
  <c r="B2596" i="6"/>
  <c r="Q2596" i="6"/>
  <c r="A2596" i="6"/>
  <c r="R2595" i="6"/>
  <c r="B2595" i="6"/>
  <c r="Q2595" i="6"/>
  <c r="A2595" i="6"/>
  <c r="R2594" i="6"/>
  <c r="B2594" i="6"/>
  <c r="Q2594" i="6"/>
  <c r="A2594" i="6"/>
  <c r="R2593" i="6"/>
  <c r="B2593" i="6"/>
  <c r="Q2593" i="6"/>
  <c r="A2593" i="6"/>
  <c r="R2592" i="6"/>
  <c r="B2592" i="6"/>
  <c r="Q2592" i="6"/>
  <c r="A2592" i="6"/>
  <c r="R2591" i="6"/>
  <c r="B2591" i="6"/>
  <c r="Q2591" i="6"/>
  <c r="A2591" i="6"/>
  <c r="R2590" i="6"/>
  <c r="B2590" i="6"/>
  <c r="Q2590" i="6"/>
  <c r="A2590" i="6"/>
  <c r="R2589" i="6"/>
  <c r="B2589" i="6"/>
  <c r="Q2589" i="6"/>
  <c r="A2589" i="6"/>
  <c r="R2588" i="6"/>
  <c r="B2588" i="6"/>
  <c r="Q2588" i="6"/>
  <c r="A2588" i="6"/>
  <c r="R2587" i="6"/>
  <c r="B2587" i="6"/>
  <c r="Q2587" i="6"/>
  <c r="A2587" i="6"/>
  <c r="R2586" i="6"/>
  <c r="B2586" i="6"/>
  <c r="Q2586" i="6"/>
  <c r="A2586" i="6"/>
  <c r="R2585" i="6"/>
  <c r="B2585" i="6"/>
  <c r="Q2585" i="6"/>
  <c r="A2585" i="6"/>
  <c r="R2584" i="6"/>
  <c r="B2584" i="6"/>
  <c r="Q2584" i="6"/>
  <c r="A2584" i="6"/>
  <c r="R2583" i="6"/>
  <c r="B2583" i="6"/>
  <c r="Q2583" i="6"/>
  <c r="A2583" i="6"/>
  <c r="R2582" i="6"/>
  <c r="B2582" i="6"/>
  <c r="Q2582" i="6"/>
  <c r="A2582" i="6"/>
  <c r="R2581" i="6"/>
  <c r="B2581" i="6"/>
  <c r="Q2581" i="6"/>
  <c r="A2581" i="6"/>
  <c r="R2580" i="6"/>
  <c r="B2580" i="6"/>
  <c r="Q2580" i="6"/>
  <c r="A2580" i="6"/>
  <c r="R2579" i="6"/>
  <c r="B2579" i="6"/>
  <c r="Q2579" i="6"/>
  <c r="A2579" i="6"/>
  <c r="R2578" i="6"/>
  <c r="B2578" i="6"/>
  <c r="Q2578" i="6"/>
  <c r="A2578" i="6"/>
  <c r="R2577" i="6"/>
  <c r="B2577" i="6"/>
  <c r="Q2577" i="6"/>
  <c r="A2577" i="6"/>
  <c r="R2576" i="6"/>
  <c r="B2576" i="6"/>
  <c r="Q2576" i="6"/>
  <c r="A2576" i="6"/>
  <c r="R2575" i="6"/>
  <c r="B2575" i="6"/>
  <c r="Q2575" i="6"/>
  <c r="A2575" i="6"/>
  <c r="R2574" i="6"/>
  <c r="B2574" i="6"/>
  <c r="Q2574" i="6"/>
  <c r="A2574" i="6"/>
  <c r="R2573" i="6"/>
  <c r="B2573" i="6"/>
  <c r="Q2573" i="6"/>
  <c r="A2573" i="6"/>
  <c r="R2572" i="6"/>
  <c r="B2572" i="6"/>
  <c r="Q2572" i="6"/>
  <c r="A2572" i="6"/>
  <c r="R2571" i="6"/>
  <c r="B2571" i="6"/>
  <c r="Q2571" i="6"/>
  <c r="A2571" i="6"/>
  <c r="R2570" i="6"/>
  <c r="B2570" i="6"/>
  <c r="Q2570" i="6"/>
  <c r="A2570" i="6"/>
  <c r="R2569" i="6"/>
  <c r="B2569" i="6"/>
  <c r="Q2569" i="6"/>
  <c r="A2569" i="6"/>
  <c r="R2568" i="6"/>
  <c r="B2568" i="6"/>
  <c r="Q2568" i="6"/>
  <c r="A2568" i="6"/>
  <c r="R2567" i="6"/>
  <c r="B2567" i="6"/>
  <c r="Q2567" i="6"/>
  <c r="A2567" i="6"/>
  <c r="R2566" i="6"/>
  <c r="B2566" i="6"/>
  <c r="Q2566" i="6"/>
  <c r="A2566" i="6"/>
  <c r="R2565" i="6"/>
  <c r="B2565" i="6"/>
  <c r="Q2565" i="6"/>
  <c r="A2565" i="6"/>
  <c r="R2564" i="6"/>
  <c r="B2564" i="6"/>
  <c r="Q2564" i="6"/>
  <c r="A2564" i="6"/>
  <c r="R2563" i="6"/>
  <c r="B2563" i="6"/>
  <c r="Q2563" i="6"/>
  <c r="A2563" i="6"/>
  <c r="R2562" i="6"/>
  <c r="B2562" i="6"/>
  <c r="Q2562" i="6"/>
  <c r="A2562" i="6"/>
  <c r="R2561" i="6"/>
  <c r="B2561" i="6"/>
  <c r="Q2561" i="6"/>
  <c r="A2561" i="6"/>
  <c r="R2560" i="6"/>
  <c r="B2560" i="6"/>
  <c r="Q2560" i="6"/>
  <c r="A2560" i="6"/>
  <c r="R2559" i="6"/>
  <c r="B2559" i="6"/>
  <c r="Q2559" i="6"/>
  <c r="A2559" i="6"/>
  <c r="R2558" i="6"/>
  <c r="B2558" i="6"/>
  <c r="Q2558" i="6"/>
  <c r="A2558" i="6"/>
  <c r="R2557" i="6"/>
  <c r="B2557" i="6"/>
  <c r="Q2557" i="6"/>
  <c r="A2557" i="6"/>
  <c r="R2556" i="6"/>
  <c r="B2556" i="6"/>
  <c r="Q2556" i="6"/>
  <c r="A2556" i="6"/>
  <c r="R2555" i="6"/>
  <c r="B2555" i="6"/>
  <c r="Q2555" i="6"/>
  <c r="A2555" i="6"/>
  <c r="R2554" i="6"/>
  <c r="B2554" i="6"/>
  <c r="Q2554" i="6"/>
  <c r="A2554" i="6"/>
  <c r="R2553" i="6"/>
  <c r="B2553" i="6"/>
  <c r="Q2553" i="6"/>
  <c r="A2553" i="6"/>
  <c r="R2552" i="6"/>
  <c r="B2552" i="6"/>
  <c r="Q2552" i="6"/>
  <c r="A2552" i="6"/>
  <c r="R2551" i="6"/>
  <c r="B2551" i="6"/>
  <c r="Q2551" i="6"/>
  <c r="A2551" i="6"/>
  <c r="R2550" i="6"/>
  <c r="B2550" i="6"/>
  <c r="Q2550" i="6"/>
  <c r="A2550" i="6"/>
  <c r="R2549" i="6"/>
  <c r="B2549" i="6"/>
  <c r="Q2549" i="6"/>
  <c r="A2549" i="6"/>
  <c r="R2548" i="6"/>
  <c r="B2548" i="6"/>
  <c r="Q2548" i="6"/>
  <c r="A2548" i="6"/>
  <c r="R2547" i="6"/>
  <c r="B2547" i="6"/>
  <c r="Q2547" i="6"/>
  <c r="A2547" i="6"/>
  <c r="R2546" i="6"/>
  <c r="B2546" i="6"/>
  <c r="Q2546" i="6"/>
  <c r="A2546" i="6"/>
  <c r="R2545" i="6"/>
  <c r="B2545" i="6"/>
  <c r="Q2545" i="6"/>
  <c r="A2545" i="6"/>
  <c r="R2544" i="6"/>
  <c r="B2544" i="6"/>
  <c r="Q2544" i="6"/>
  <c r="A2544" i="6"/>
  <c r="R2543" i="6"/>
  <c r="B2543" i="6"/>
  <c r="Q2543" i="6"/>
  <c r="A2543" i="6"/>
  <c r="R2542" i="6"/>
  <c r="B2542" i="6"/>
  <c r="Q2542" i="6"/>
  <c r="A2542" i="6"/>
  <c r="R2541" i="6"/>
  <c r="B2541" i="6"/>
  <c r="Q2541" i="6"/>
  <c r="A2541" i="6"/>
  <c r="R2540" i="6"/>
  <c r="B2540" i="6"/>
  <c r="Q2540" i="6"/>
  <c r="A2540" i="6"/>
  <c r="R2539" i="6"/>
  <c r="B2539" i="6"/>
  <c r="Q2539" i="6"/>
  <c r="A2539" i="6"/>
  <c r="R2538" i="6"/>
  <c r="B2538" i="6"/>
  <c r="Q2538" i="6"/>
  <c r="A2538" i="6"/>
  <c r="R2537" i="6"/>
  <c r="B2537" i="6"/>
  <c r="Q2537" i="6"/>
  <c r="A2537" i="6"/>
  <c r="R2536" i="6"/>
  <c r="B2536" i="6"/>
  <c r="Q2536" i="6"/>
  <c r="A2536" i="6"/>
  <c r="R2535" i="6"/>
  <c r="B2535" i="6"/>
  <c r="Q2535" i="6"/>
  <c r="A2535" i="6"/>
  <c r="R2534" i="6"/>
  <c r="B2534" i="6"/>
  <c r="Q2534" i="6"/>
  <c r="A2534" i="6"/>
  <c r="R2533" i="6"/>
  <c r="B2533" i="6"/>
  <c r="Q2533" i="6"/>
  <c r="A2533" i="6"/>
  <c r="R2532" i="6"/>
  <c r="B2532" i="6"/>
  <c r="Q2532" i="6"/>
  <c r="A2532" i="6"/>
  <c r="R2531" i="6"/>
  <c r="B2531" i="6"/>
  <c r="Q2531" i="6"/>
  <c r="A2531" i="6"/>
  <c r="R2530" i="6"/>
  <c r="B2530" i="6"/>
  <c r="Q2530" i="6"/>
  <c r="A2530" i="6"/>
  <c r="R2529" i="6"/>
  <c r="B2529" i="6"/>
  <c r="Q2529" i="6"/>
  <c r="A2529" i="6"/>
  <c r="R2528" i="6"/>
  <c r="B2528" i="6"/>
  <c r="Q2528" i="6"/>
  <c r="A2528" i="6"/>
  <c r="R2527" i="6"/>
  <c r="B2527" i="6"/>
  <c r="Q2527" i="6"/>
  <c r="A2527" i="6"/>
  <c r="R2526" i="6"/>
  <c r="B2526" i="6"/>
  <c r="Q2526" i="6"/>
  <c r="A2526" i="6"/>
  <c r="R2525" i="6"/>
  <c r="B2525" i="6"/>
  <c r="Q2525" i="6"/>
  <c r="A2525" i="6"/>
  <c r="R2524" i="6"/>
  <c r="B2524" i="6"/>
  <c r="Q2524" i="6"/>
  <c r="A2524" i="6"/>
  <c r="R2523" i="6"/>
  <c r="B2523" i="6"/>
  <c r="Q2523" i="6"/>
  <c r="A2523" i="6"/>
  <c r="R2522" i="6"/>
  <c r="B2522" i="6"/>
  <c r="Q2522" i="6"/>
  <c r="A2522" i="6"/>
  <c r="R2521" i="6"/>
  <c r="B2521" i="6"/>
  <c r="Q2521" i="6"/>
  <c r="A2521" i="6"/>
  <c r="R2520" i="6"/>
  <c r="B2520" i="6"/>
  <c r="Q2520" i="6"/>
  <c r="A2520" i="6"/>
  <c r="R2519" i="6"/>
  <c r="B2519" i="6"/>
  <c r="Q2519" i="6"/>
  <c r="A2519" i="6"/>
  <c r="R2518" i="6"/>
  <c r="B2518" i="6"/>
  <c r="Q2518" i="6"/>
  <c r="A2518" i="6"/>
  <c r="R2517" i="6"/>
  <c r="B2517" i="6"/>
  <c r="Q2517" i="6"/>
  <c r="A2517" i="6"/>
  <c r="R2516" i="6"/>
  <c r="B2516" i="6"/>
  <c r="Q2516" i="6"/>
  <c r="A2516" i="6"/>
  <c r="R2515" i="6"/>
  <c r="B2515" i="6"/>
  <c r="Q2515" i="6"/>
  <c r="A2515" i="6"/>
  <c r="R2514" i="6"/>
  <c r="B2514" i="6"/>
  <c r="Q2514" i="6"/>
  <c r="A2514" i="6"/>
  <c r="R2513" i="6"/>
  <c r="B2513" i="6"/>
  <c r="Q2513" i="6"/>
  <c r="A2513" i="6"/>
  <c r="R2512" i="6"/>
  <c r="B2512" i="6"/>
  <c r="Q2512" i="6"/>
  <c r="A2512" i="6"/>
  <c r="R2511" i="6"/>
  <c r="B2511" i="6"/>
  <c r="Q2511" i="6"/>
  <c r="A2511" i="6"/>
  <c r="R2510" i="6"/>
  <c r="B2510" i="6"/>
  <c r="Q2510" i="6"/>
  <c r="A2510" i="6"/>
  <c r="R2509" i="6"/>
  <c r="B2509" i="6"/>
  <c r="Q2509" i="6"/>
  <c r="A2509" i="6"/>
  <c r="R2508" i="6"/>
  <c r="B2508" i="6"/>
  <c r="Q2508" i="6"/>
  <c r="A2508" i="6"/>
  <c r="R2507" i="6"/>
  <c r="B2507" i="6"/>
  <c r="Q2507" i="6"/>
  <c r="A2507" i="6"/>
  <c r="R2506" i="6"/>
  <c r="B2506" i="6"/>
  <c r="Q2506" i="6"/>
  <c r="A2506" i="6"/>
  <c r="R2505" i="6"/>
  <c r="B2505" i="6"/>
  <c r="Q2505" i="6"/>
  <c r="A2505" i="6"/>
  <c r="R2504" i="6"/>
  <c r="B2504" i="6"/>
  <c r="Q2504" i="6"/>
  <c r="A2504" i="6"/>
  <c r="R2503" i="6"/>
  <c r="B2503" i="6"/>
  <c r="Q2503" i="6"/>
  <c r="A2503" i="6"/>
  <c r="R2502" i="6"/>
  <c r="B2502" i="6"/>
  <c r="Q2502" i="6"/>
  <c r="A2502" i="6"/>
  <c r="R2501" i="6"/>
  <c r="B2501" i="6"/>
  <c r="Q2501" i="6"/>
  <c r="A2501" i="6"/>
  <c r="R2500" i="6"/>
  <c r="B2500" i="6"/>
  <c r="Q2500" i="6"/>
  <c r="A2500" i="6"/>
  <c r="R2499" i="6"/>
  <c r="B2499" i="6"/>
  <c r="Q2499" i="6"/>
  <c r="A2499" i="6"/>
  <c r="R2498" i="6"/>
  <c r="B2498" i="6"/>
  <c r="Q2498" i="6"/>
  <c r="A2498" i="6"/>
  <c r="R2497" i="6"/>
  <c r="B2497" i="6"/>
  <c r="Q2497" i="6"/>
  <c r="A2497" i="6"/>
  <c r="R2496" i="6"/>
  <c r="B2496" i="6"/>
  <c r="Q2496" i="6"/>
  <c r="A2496" i="6"/>
  <c r="R2495" i="6"/>
  <c r="B2495" i="6"/>
  <c r="Q2495" i="6"/>
  <c r="A2495" i="6"/>
  <c r="R2494" i="6"/>
  <c r="B2494" i="6"/>
  <c r="Q2494" i="6"/>
  <c r="A2494" i="6"/>
  <c r="R2493" i="6"/>
  <c r="B2493" i="6"/>
  <c r="Q2493" i="6"/>
  <c r="A2493" i="6"/>
  <c r="R2492" i="6"/>
  <c r="B2492" i="6"/>
  <c r="Q2492" i="6"/>
  <c r="A2492" i="6"/>
  <c r="R2491" i="6"/>
  <c r="B2491" i="6"/>
  <c r="Q2491" i="6"/>
  <c r="A2491" i="6"/>
  <c r="R2490" i="6"/>
  <c r="B2490" i="6"/>
  <c r="Q2490" i="6"/>
  <c r="A2490" i="6"/>
  <c r="R2489" i="6"/>
  <c r="B2489" i="6"/>
  <c r="Q2489" i="6"/>
  <c r="A2489" i="6"/>
  <c r="R2488" i="6"/>
  <c r="B2488" i="6"/>
  <c r="Q2488" i="6"/>
  <c r="A2488" i="6"/>
  <c r="R2487" i="6"/>
  <c r="B2487" i="6"/>
  <c r="Q2487" i="6"/>
  <c r="A2487" i="6"/>
  <c r="R2486" i="6"/>
  <c r="B2486" i="6"/>
  <c r="Q2486" i="6"/>
  <c r="A2486" i="6"/>
  <c r="R2485" i="6"/>
  <c r="B2485" i="6"/>
  <c r="Q2485" i="6"/>
  <c r="A2485" i="6"/>
  <c r="R2484" i="6"/>
  <c r="B2484" i="6"/>
  <c r="Q2484" i="6"/>
  <c r="A2484" i="6"/>
  <c r="R2483" i="6"/>
  <c r="B2483" i="6"/>
  <c r="Q2483" i="6"/>
  <c r="A2483" i="6"/>
  <c r="R2482" i="6"/>
  <c r="B2482" i="6"/>
  <c r="Q2482" i="6"/>
  <c r="A2482" i="6"/>
  <c r="R2481" i="6"/>
  <c r="B2481" i="6"/>
  <c r="Q2481" i="6"/>
  <c r="A2481" i="6"/>
  <c r="R2480" i="6"/>
  <c r="B2480" i="6"/>
  <c r="Q2480" i="6"/>
  <c r="A2480" i="6"/>
  <c r="R2479" i="6"/>
  <c r="B2479" i="6"/>
  <c r="Q2479" i="6"/>
  <c r="A2479" i="6"/>
  <c r="R2478" i="6"/>
  <c r="B2478" i="6"/>
  <c r="Q2478" i="6"/>
  <c r="A2478" i="6"/>
  <c r="R2477" i="6"/>
  <c r="B2477" i="6"/>
  <c r="Q2477" i="6"/>
  <c r="A2477" i="6"/>
  <c r="R2476" i="6"/>
  <c r="B2476" i="6"/>
  <c r="Q2476" i="6"/>
  <c r="A2476" i="6"/>
  <c r="R2475" i="6"/>
  <c r="B2475" i="6"/>
  <c r="Q2475" i="6"/>
  <c r="A2475" i="6"/>
  <c r="R2474" i="6"/>
  <c r="B2474" i="6"/>
  <c r="Q2474" i="6"/>
  <c r="A2474" i="6"/>
  <c r="R2473" i="6"/>
  <c r="B2473" i="6"/>
  <c r="Q2473" i="6"/>
  <c r="A2473" i="6"/>
  <c r="R2472" i="6"/>
  <c r="B2472" i="6"/>
  <c r="Q2472" i="6"/>
  <c r="A2472" i="6"/>
  <c r="R2471" i="6"/>
  <c r="B2471" i="6"/>
  <c r="Q2471" i="6"/>
  <c r="A2471" i="6"/>
  <c r="R2470" i="6"/>
  <c r="B2470" i="6"/>
  <c r="Q2470" i="6"/>
  <c r="A2470" i="6"/>
  <c r="R2469" i="6"/>
  <c r="B2469" i="6"/>
  <c r="Q2469" i="6"/>
  <c r="A2469" i="6"/>
  <c r="R2468" i="6"/>
  <c r="B2468" i="6"/>
  <c r="Q2468" i="6"/>
  <c r="A2468" i="6"/>
  <c r="R2467" i="6"/>
  <c r="B2467" i="6"/>
  <c r="Q2467" i="6"/>
  <c r="A2467" i="6"/>
  <c r="R2466" i="6"/>
  <c r="B2466" i="6"/>
  <c r="Q2466" i="6"/>
  <c r="A2466" i="6"/>
  <c r="R2465" i="6"/>
  <c r="B2465" i="6"/>
  <c r="Q2465" i="6"/>
  <c r="A2465" i="6"/>
  <c r="R2464" i="6"/>
  <c r="B2464" i="6"/>
  <c r="Q2464" i="6"/>
  <c r="A2464" i="6"/>
  <c r="R2463" i="6"/>
  <c r="B2463" i="6"/>
  <c r="Q2463" i="6"/>
  <c r="A2463" i="6"/>
  <c r="R2462" i="6"/>
  <c r="B2462" i="6"/>
  <c r="Q2462" i="6"/>
  <c r="A2462" i="6"/>
  <c r="R2461" i="6"/>
  <c r="B2461" i="6"/>
  <c r="Q2461" i="6"/>
  <c r="A2461" i="6"/>
  <c r="R2460" i="6"/>
  <c r="B2460" i="6"/>
  <c r="Q2460" i="6"/>
  <c r="A2460" i="6"/>
  <c r="R2459" i="6"/>
  <c r="B2459" i="6"/>
  <c r="Q2459" i="6"/>
  <c r="A2459" i="6"/>
  <c r="R2458" i="6"/>
  <c r="B2458" i="6"/>
  <c r="Q2458" i="6"/>
  <c r="A2458" i="6"/>
  <c r="R2457" i="6"/>
  <c r="B2457" i="6"/>
  <c r="Q2457" i="6"/>
  <c r="A2457" i="6"/>
  <c r="R2456" i="6"/>
  <c r="B2456" i="6"/>
  <c r="Q2456" i="6"/>
  <c r="A2456" i="6"/>
  <c r="R2455" i="6"/>
  <c r="B2455" i="6"/>
  <c r="Q2455" i="6"/>
  <c r="A2455" i="6"/>
  <c r="R2454" i="6"/>
  <c r="B2454" i="6"/>
  <c r="Q2454" i="6"/>
  <c r="A2454" i="6"/>
  <c r="R2453" i="6"/>
  <c r="B2453" i="6"/>
  <c r="Q2453" i="6"/>
  <c r="A2453" i="6"/>
  <c r="R2452" i="6"/>
  <c r="B2452" i="6"/>
  <c r="Q2452" i="6"/>
  <c r="A2452" i="6"/>
  <c r="R2451" i="6"/>
  <c r="B2451" i="6"/>
  <c r="Q2451" i="6"/>
  <c r="A2451" i="6"/>
  <c r="R2450" i="6"/>
  <c r="B2450" i="6"/>
  <c r="Q2450" i="6"/>
  <c r="A2450" i="6"/>
  <c r="R2449" i="6"/>
  <c r="B2449" i="6"/>
  <c r="Q2449" i="6"/>
  <c r="A2449" i="6"/>
  <c r="R2448" i="6"/>
  <c r="B2448" i="6"/>
  <c r="Q2448" i="6"/>
  <c r="A2448" i="6"/>
  <c r="R2447" i="6"/>
  <c r="B2447" i="6"/>
  <c r="Q2447" i="6"/>
  <c r="A2447" i="6"/>
  <c r="R2446" i="6"/>
  <c r="B2446" i="6"/>
  <c r="Q2446" i="6"/>
  <c r="A2446" i="6"/>
  <c r="R2445" i="6"/>
  <c r="B2445" i="6"/>
  <c r="Q2445" i="6"/>
  <c r="A2445" i="6"/>
  <c r="R2444" i="6"/>
  <c r="B2444" i="6"/>
  <c r="Q2444" i="6"/>
  <c r="A2444" i="6"/>
  <c r="R2443" i="6"/>
  <c r="B2443" i="6"/>
  <c r="Q2443" i="6"/>
  <c r="A2443" i="6"/>
  <c r="R2442" i="6"/>
  <c r="B2442" i="6"/>
  <c r="Q2442" i="6"/>
  <c r="A2442" i="6"/>
  <c r="R2441" i="6"/>
  <c r="B2441" i="6"/>
  <c r="Q2441" i="6"/>
  <c r="A2441" i="6"/>
  <c r="R2440" i="6"/>
  <c r="B2440" i="6"/>
  <c r="Q2440" i="6"/>
  <c r="A2440" i="6"/>
  <c r="R2439" i="6"/>
  <c r="B2439" i="6"/>
  <c r="Q2439" i="6"/>
  <c r="A2439" i="6"/>
  <c r="R2438" i="6"/>
  <c r="B2438" i="6"/>
  <c r="Q2438" i="6"/>
  <c r="A2438" i="6"/>
  <c r="R2437" i="6"/>
  <c r="B2437" i="6"/>
  <c r="Q2437" i="6"/>
  <c r="A2437" i="6"/>
  <c r="R2436" i="6"/>
  <c r="B2436" i="6"/>
  <c r="Q2436" i="6"/>
  <c r="A2436" i="6"/>
  <c r="R2435" i="6"/>
  <c r="B2435" i="6"/>
  <c r="Q2435" i="6"/>
  <c r="A2435" i="6"/>
  <c r="R2434" i="6"/>
  <c r="B2434" i="6"/>
  <c r="Q2434" i="6"/>
  <c r="A2434" i="6"/>
  <c r="R2433" i="6"/>
  <c r="B2433" i="6"/>
  <c r="Q2433" i="6"/>
  <c r="A2433" i="6"/>
  <c r="R2432" i="6"/>
  <c r="B2432" i="6"/>
  <c r="Q2432" i="6"/>
  <c r="A2432" i="6"/>
  <c r="R2431" i="6"/>
  <c r="B2431" i="6"/>
  <c r="Q2431" i="6"/>
  <c r="A2431" i="6"/>
  <c r="R2430" i="6"/>
  <c r="B2430" i="6"/>
  <c r="Q2430" i="6"/>
  <c r="A2430" i="6"/>
  <c r="R2429" i="6"/>
  <c r="B2429" i="6"/>
  <c r="Q2429" i="6"/>
  <c r="A2429" i="6"/>
  <c r="R2428" i="6"/>
  <c r="B2428" i="6"/>
  <c r="Q2428" i="6"/>
  <c r="A2428" i="6"/>
  <c r="R2427" i="6"/>
  <c r="B2427" i="6"/>
  <c r="Q2427" i="6"/>
  <c r="A2427" i="6"/>
  <c r="R2426" i="6"/>
  <c r="B2426" i="6"/>
  <c r="Q2426" i="6"/>
  <c r="A2426" i="6"/>
  <c r="R2425" i="6"/>
  <c r="B2425" i="6"/>
  <c r="Q2425" i="6"/>
  <c r="A2425" i="6"/>
  <c r="R2424" i="6"/>
  <c r="B2424" i="6"/>
  <c r="Q2424" i="6"/>
  <c r="A2424" i="6"/>
  <c r="R2423" i="6"/>
  <c r="B2423" i="6"/>
  <c r="Q2423" i="6"/>
  <c r="A2423" i="6"/>
  <c r="R2422" i="6"/>
  <c r="B2422" i="6"/>
  <c r="Q2422" i="6"/>
  <c r="A2422" i="6"/>
  <c r="R2421" i="6"/>
  <c r="B2421" i="6"/>
  <c r="Q2421" i="6"/>
  <c r="A2421" i="6"/>
  <c r="R2420" i="6"/>
  <c r="B2420" i="6"/>
  <c r="Q2420" i="6"/>
  <c r="A2420" i="6"/>
  <c r="R2419" i="6"/>
  <c r="B2419" i="6"/>
  <c r="Q2419" i="6"/>
  <c r="A2419" i="6"/>
  <c r="R2418" i="6"/>
  <c r="B2418" i="6"/>
  <c r="Q2418" i="6"/>
  <c r="A2418" i="6"/>
  <c r="R2417" i="6"/>
  <c r="B2417" i="6"/>
  <c r="Q2417" i="6"/>
  <c r="A2417" i="6"/>
  <c r="R2416" i="6"/>
  <c r="B2416" i="6"/>
  <c r="Q2416" i="6"/>
  <c r="A2416" i="6"/>
  <c r="R2415" i="6"/>
  <c r="B2415" i="6"/>
  <c r="Q2415" i="6"/>
  <c r="A2415" i="6"/>
  <c r="R2414" i="6"/>
  <c r="B2414" i="6"/>
  <c r="Q2414" i="6"/>
  <c r="A2414" i="6"/>
  <c r="R2413" i="6"/>
  <c r="B2413" i="6"/>
  <c r="Q2413" i="6"/>
  <c r="A2413" i="6"/>
  <c r="R2412" i="6"/>
  <c r="B2412" i="6"/>
  <c r="Q2412" i="6"/>
  <c r="A2412" i="6"/>
  <c r="R2411" i="6"/>
  <c r="B2411" i="6"/>
  <c r="Q2411" i="6"/>
  <c r="A2411" i="6"/>
  <c r="R2410" i="6"/>
  <c r="B2410" i="6"/>
  <c r="Q2410" i="6"/>
  <c r="A2410" i="6"/>
  <c r="R2409" i="6"/>
  <c r="B2409" i="6"/>
  <c r="Q2409" i="6"/>
  <c r="A2409" i="6"/>
  <c r="R2408" i="6"/>
  <c r="B2408" i="6"/>
  <c r="Q2408" i="6"/>
  <c r="A2408" i="6"/>
  <c r="R2407" i="6"/>
  <c r="B2407" i="6"/>
  <c r="Q2407" i="6"/>
  <c r="A2407" i="6"/>
  <c r="R2406" i="6"/>
  <c r="B2406" i="6"/>
  <c r="Q2406" i="6"/>
  <c r="A2406" i="6"/>
  <c r="R2405" i="6"/>
  <c r="B2405" i="6"/>
  <c r="Q2405" i="6"/>
  <c r="A2405" i="6"/>
  <c r="R2404" i="6"/>
  <c r="B2404" i="6"/>
  <c r="Q2404" i="6"/>
  <c r="A2404" i="6"/>
  <c r="R2403" i="6"/>
  <c r="B2403" i="6"/>
  <c r="Q2403" i="6"/>
  <c r="A2403" i="6"/>
  <c r="R2402" i="6"/>
  <c r="B2402" i="6"/>
  <c r="Q2402" i="6"/>
  <c r="A2402" i="6"/>
  <c r="R2401" i="6"/>
  <c r="B2401" i="6"/>
  <c r="Q2401" i="6"/>
  <c r="A2401" i="6"/>
  <c r="R2400" i="6"/>
  <c r="B2400" i="6"/>
  <c r="Q2400" i="6"/>
  <c r="A2400" i="6"/>
  <c r="R2399" i="6"/>
  <c r="B2399" i="6"/>
  <c r="Q2399" i="6"/>
  <c r="A2399" i="6"/>
  <c r="R2398" i="6"/>
  <c r="B2398" i="6"/>
  <c r="Q2398" i="6"/>
  <c r="A2398" i="6"/>
  <c r="R2397" i="6"/>
  <c r="B2397" i="6"/>
  <c r="Q2397" i="6"/>
  <c r="A2397" i="6"/>
  <c r="R2396" i="6"/>
  <c r="B2396" i="6"/>
  <c r="Q2396" i="6"/>
  <c r="A2396" i="6"/>
  <c r="R2395" i="6"/>
  <c r="B2395" i="6"/>
  <c r="Q2395" i="6"/>
  <c r="A2395" i="6"/>
  <c r="R2394" i="6"/>
  <c r="B2394" i="6"/>
  <c r="Q2394" i="6"/>
  <c r="A2394" i="6"/>
  <c r="R2393" i="6"/>
  <c r="B2393" i="6"/>
  <c r="Q2393" i="6"/>
  <c r="A2393" i="6"/>
  <c r="R2392" i="6"/>
  <c r="B2392" i="6"/>
  <c r="Q2392" i="6"/>
  <c r="A2392" i="6"/>
  <c r="R2391" i="6"/>
  <c r="B2391" i="6"/>
  <c r="Q2391" i="6"/>
  <c r="A2391" i="6"/>
  <c r="R2390" i="6"/>
  <c r="B2390" i="6"/>
  <c r="Q2390" i="6"/>
  <c r="A2390" i="6"/>
  <c r="R2389" i="6"/>
  <c r="B2389" i="6"/>
  <c r="Q2389" i="6"/>
  <c r="A2389" i="6"/>
  <c r="R2388" i="6"/>
  <c r="B2388" i="6"/>
  <c r="Q2388" i="6"/>
  <c r="A2388" i="6"/>
  <c r="R2387" i="6"/>
  <c r="B2387" i="6"/>
  <c r="Q2387" i="6"/>
  <c r="A2387" i="6"/>
  <c r="R2386" i="6"/>
  <c r="B2386" i="6"/>
  <c r="Q2386" i="6"/>
  <c r="A2386" i="6"/>
  <c r="R2385" i="6"/>
  <c r="B2385" i="6"/>
  <c r="Q2385" i="6"/>
  <c r="A2385" i="6"/>
  <c r="R2384" i="6"/>
  <c r="B2384" i="6"/>
  <c r="Q2384" i="6"/>
  <c r="A2384" i="6"/>
  <c r="R2383" i="6"/>
  <c r="B2383" i="6"/>
  <c r="Q2383" i="6"/>
  <c r="A2383" i="6"/>
  <c r="R2382" i="6"/>
  <c r="B2382" i="6"/>
  <c r="Q2382" i="6"/>
  <c r="A2382" i="6"/>
  <c r="R2381" i="6"/>
  <c r="B2381" i="6"/>
  <c r="Q2381" i="6"/>
  <c r="A2381" i="6"/>
  <c r="R2380" i="6"/>
  <c r="B2380" i="6"/>
  <c r="Q2380" i="6"/>
  <c r="A2380" i="6"/>
  <c r="R2379" i="6"/>
  <c r="B2379" i="6"/>
  <c r="Q2379" i="6"/>
  <c r="A2379" i="6"/>
  <c r="R2378" i="6"/>
  <c r="B2378" i="6"/>
  <c r="Q2378" i="6"/>
  <c r="A2378" i="6"/>
  <c r="R2377" i="6"/>
  <c r="B2377" i="6"/>
  <c r="Q2377" i="6"/>
  <c r="A2377" i="6"/>
  <c r="R2376" i="6"/>
  <c r="B2376" i="6"/>
  <c r="Q2376" i="6"/>
  <c r="A2376" i="6"/>
  <c r="R2375" i="6"/>
  <c r="B2375" i="6"/>
  <c r="Q2375" i="6"/>
  <c r="A2375" i="6"/>
  <c r="R2374" i="6"/>
  <c r="B2374" i="6"/>
  <c r="Q2374" i="6"/>
  <c r="A2374" i="6"/>
  <c r="R2373" i="6"/>
  <c r="B2373" i="6"/>
  <c r="Q2373" i="6"/>
  <c r="A2373" i="6"/>
  <c r="R2372" i="6"/>
  <c r="B2372" i="6"/>
  <c r="Q2372" i="6"/>
  <c r="A2372" i="6"/>
  <c r="R2371" i="6"/>
  <c r="B2371" i="6"/>
  <c r="Q2371" i="6"/>
  <c r="A2371" i="6"/>
  <c r="R2370" i="6"/>
  <c r="B2370" i="6"/>
  <c r="Q2370" i="6"/>
  <c r="A2370" i="6"/>
  <c r="R2369" i="6"/>
  <c r="B2369" i="6"/>
  <c r="Q2369" i="6"/>
  <c r="A2369" i="6"/>
  <c r="R2368" i="6"/>
  <c r="B2368" i="6"/>
  <c r="Q2368" i="6"/>
  <c r="A2368" i="6"/>
  <c r="R2367" i="6"/>
  <c r="B2367" i="6"/>
  <c r="Q2367" i="6"/>
  <c r="A2367" i="6"/>
  <c r="R2366" i="6"/>
  <c r="B2366" i="6"/>
  <c r="Q2366" i="6"/>
  <c r="A2366" i="6"/>
  <c r="R2365" i="6"/>
  <c r="B2365" i="6"/>
  <c r="Q2365" i="6"/>
  <c r="A2365" i="6"/>
  <c r="R2364" i="6"/>
  <c r="B2364" i="6"/>
  <c r="Q2364" i="6"/>
  <c r="A2364" i="6"/>
  <c r="R2363" i="6"/>
  <c r="B2363" i="6"/>
  <c r="Q2363" i="6"/>
  <c r="A2363" i="6"/>
  <c r="R2362" i="6"/>
  <c r="B2362" i="6"/>
  <c r="Q2362" i="6"/>
  <c r="A2362" i="6"/>
  <c r="R2361" i="6"/>
  <c r="B2361" i="6"/>
  <c r="Q2361" i="6"/>
  <c r="A2361" i="6"/>
  <c r="R2360" i="6"/>
  <c r="B2360" i="6"/>
  <c r="Q2360" i="6"/>
  <c r="A2360" i="6"/>
  <c r="R2359" i="6"/>
  <c r="B2359" i="6"/>
  <c r="Q2359" i="6"/>
  <c r="A2359" i="6"/>
  <c r="R2358" i="6"/>
  <c r="B2358" i="6"/>
  <c r="Q2358" i="6"/>
  <c r="A2358" i="6"/>
  <c r="R2357" i="6"/>
  <c r="B2357" i="6"/>
  <c r="Q2357" i="6"/>
  <c r="A2357" i="6"/>
  <c r="R2356" i="6"/>
  <c r="B2356" i="6"/>
  <c r="Q2356" i="6"/>
  <c r="A2356" i="6"/>
  <c r="R2355" i="6"/>
  <c r="B2355" i="6"/>
  <c r="Q2355" i="6"/>
  <c r="A2355" i="6"/>
  <c r="R2354" i="6"/>
  <c r="B2354" i="6"/>
  <c r="Q2354" i="6"/>
  <c r="A2354" i="6"/>
  <c r="R2353" i="6"/>
  <c r="B2353" i="6"/>
  <c r="Q2353" i="6"/>
  <c r="A2353" i="6"/>
  <c r="R2352" i="6"/>
  <c r="B2352" i="6"/>
  <c r="Q2352" i="6"/>
  <c r="A2352" i="6"/>
  <c r="R2351" i="6"/>
  <c r="B2351" i="6"/>
  <c r="Q2351" i="6"/>
  <c r="A2351" i="6"/>
  <c r="R2350" i="6"/>
  <c r="B2350" i="6"/>
  <c r="Q2350" i="6"/>
  <c r="A2350" i="6"/>
  <c r="R2349" i="6"/>
  <c r="B2349" i="6"/>
  <c r="Q2349" i="6"/>
  <c r="A2349" i="6"/>
  <c r="R2348" i="6"/>
  <c r="B2348" i="6"/>
  <c r="Q2348" i="6"/>
  <c r="A2348" i="6"/>
  <c r="R2347" i="6"/>
  <c r="B2347" i="6"/>
  <c r="Q2347" i="6"/>
  <c r="A2347" i="6"/>
  <c r="R2346" i="6"/>
  <c r="B2346" i="6"/>
  <c r="Q2346" i="6"/>
  <c r="A2346" i="6"/>
  <c r="R2345" i="6"/>
  <c r="B2345" i="6"/>
  <c r="Q2345" i="6"/>
  <c r="A2345" i="6"/>
  <c r="R2344" i="6"/>
  <c r="B2344" i="6"/>
  <c r="Q2344" i="6"/>
  <c r="A2344" i="6"/>
  <c r="R2343" i="6"/>
  <c r="B2343" i="6"/>
  <c r="Q2343" i="6"/>
  <c r="A2343" i="6"/>
  <c r="R2342" i="6"/>
  <c r="B2342" i="6"/>
  <c r="Q2342" i="6"/>
  <c r="A2342" i="6"/>
  <c r="R2341" i="6"/>
  <c r="B2341" i="6"/>
  <c r="Q2341" i="6"/>
  <c r="A2341" i="6"/>
  <c r="R2340" i="6"/>
  <c r="B2340" i="6"/>
  <c r="Q2340" i="6"/>
  <c r="A2340" i="6"/>
  <c r="R2339" i="6"/>
  <c r="B2339" i="6"/>
  <c r="Q2339" i="6"/>
  <c r="A2339" i="6"/>
  <c r="R2338" i="6"/>
  <c r="B2338" i="6"/>
  <c r="Q2338" i="6"/>
  <c r="A2338" i="6"/>
  <c r="R2337" i="6"/>
  <c r="B2337" i="6"/>
  <c r="Q2337" i="6"/>
  <c r="A2337" i="6"/>
  <c r="R2336" i="6"/>
  <c r="B2336" i="6"/>
  <c r="Q2336" i="6"/>
  <c r="A2336" i="6"/>
  <c r="R2335" i="6"/>
  <c r="B2335" i="6"/>
  <c r="Q2335" i="6"/>
  <c r="A2335" i="6"/>
  <c r="R2334" i="6"/>
  <c r="B2334" i="6"/>
  <c r="Q2334" i="6"/>
  <c r="A2334" i="6"/>
  <c r="R2333" i="6"/>
  <c r="B2333" i="6"/>
  <c r="Q2333" i="6"/>
  <c r="A2333" i="6"/>
  <c r="R2332" i="6"/>
  <c r="B2332" i="6"/>
  <c r="Q2332" i="6"/>
  <c r="A2332" i="6"/>
  <c r="R2331" i="6"/>
  <c r="B2331" i="6"/>
  <c r="Q2331" i="6"/>
  <c r="A2331" i="6"/>
  <c r="R2330" i="6"/>
  <c r="B2330" i="6"/>
  <c r="Q2330" i="6"/>
  <c r="A2330" i="6"/>
  <c r="R2329" i="6"/>
  <c r="B2329" i="6"/>
  <c r="Q2329" i="6"/>
  <c r="A2329" i="6"/>
  <c r="R2328" i="6"/>
  <c r="B2328" i="6"/>
  <c r="Q2328" i="6"/>
  <c r="A2328" i="6"/>
  <c r="R2327" i="6"/>
  <c r="B2327" i="6"/>
  <c r="Q2327" i="6"/>
  <c r="A2327" i="6"/>
  <c r="R2326" i="6"/>
  <c r="B2326" i="6"/>
  <c r="Q2326" i="6"/>
  <c r="A2326" i="6"/>
  <c r="R2325" i="6"/>
  <c r="B2325" i="6"/>
  <c r="Q2325" i="6"/>
  <c r="A2325" i="6"/>
  <c r="R2324" i="6"/>
  <c r="B2324" i="6"/>
  <c r="Q2324" i="6"/>
  <c r="A2324" i="6"/>
  <c r="R2323" i="6"/>
  <c r="B2323" i="6"/>
  <c r="Q2323" i="6"/>
  <c r="A2323" i="6"/>
  <c r="R2322" i="6"/>
  <c r="B2322" i="6"/>
  <c r="Q2322" i="6"/>
  <c r="A2322" i="6"/>
  <c r="R2321" i="6"/>
  <c r="B2321" i="6"/>
  <c r="Q2321" i="6"/>
  <c r="A2321" i="6"/>
  <c r="R2320" i="6"/>
  <c r="B2320" i="6"/>
  <c r="Q2320" i="6"/>
  <c r="A2320" i="6"/>
  <c r="R2319" i="6"/>
  <c r="B2319" i="6"/>
  <c r="Q2319" i="6"/>
  <c r="A2319" i="6"/>
  <c r="R2318" i="6"/>
  <c r="B2318" i="6"/>
  <c r="Q2318" i="6"/>
  <c r="A2318" i="6"/>
  <c r="R2317" i="6"/>
  <c r="B2317" i="6"/>
  <c r="Q2317" i="6"/>
  <c r="A2317" i="6"/>
  <c r="R2316" i="6"/>
  <c r="B2316" i="6"/>
  <c r="Q2316" i="6"/>
  <c r="A2316" i="6"/>
  <c r="R2315" i="6"/>
  <c r="B2315" i="6"/>
  <c r="Q2315" i="6"/>
  <c r="A2315" i="6"/>
  <c r="R2314" i="6"/>
  <c r="B2314" i="6"/>
  <c r="Q2314" i="6"/>
  <c r="A2314" i="6"/>
  <c r="R2313" i="6"/>
  <c r="B2313" i="6"/>
  <c r="Q2313" i="6"/>
  <c r="A2313" i="6"/>
  <c r="R2312" i="6"/>
  <c r="B2312" i="6"/>
  <c r="Q2312" i="6"/>
  <c r="A2312" i="6"/>
  <c r="R2311" i="6"/>
  <c r="B2311" i="6"/>
  <c r="Q2311" i="6"/>
  <c r="A2311" i="6"/>
  <c r="R2310" i="6"/>
  <c r="B2310" i="6"/>
  <c r="Q2310" i="6"/>
  <c r="A2310" i="6"/>
  <c r="R2309" i="6"/>
  <c r="B2309" i="6"/>
  <c r="Q2309" i="6"/>
  <c r="A2309" i="6"/>
  <c r="R2308" i="6"/>
  <c r="B2308" i="6"/>
  <c r="Q2308" i="6"/>
  <c r="A2308" i="6"/>
  <c r="R2307" i="6"/>
  <c r="B2307" i="6"/>
  <c r="Q2307" i="6"/>
  <c r="A2307" i="6"/>
  <c r="R2306" i="6"/>
  <c r="B2306" i="6"/>
  <c r="Q2306" i="6"/>
  <c r="A2306" i="6"/>
  <c r="R2305" i="6"/>
  <c r="B2305" i="6"/>
  <c r="Q2305" i="6"/>
  <c r="A2305" i="6"/>
  <c r="R2304" i="6"/>
  <c r="B2304" i="6"/>
  <c r="Q2304" i="6"/>
  <c r="A2304" i="6"/>
  <c r="R2303" i="6"/>
  <c r="B2303" i="6"/>
  <c r="Q2303" i="6"/>
  <c r="A2303" i="6"/>
  <c r="R2302" i="6"/>
  <c r="B2302" i="6"/>
  <c r="Q2302" i="6"/>
  <c r="A2302" i="6"/>
  <c r="R2301" i="6"/>
  <c r="B2301" i="6"/>
  <c r="Q2301" i="6"/>
  <c r="A2301" i="6"/>
  <c r="R2300" i="6"/>
  <c r="B2300" i="6"/>
  <c r="Q2300" i="6"/>
  <c r="A2300" i="6"/>
  <c r="R2299" i="6"/>
  <c r="B2299" i="6"/>
  <c r="Q2299" i="6"/>
  <c r="A2299" i="6"/>
  <c r="R2298" i="6"/>
  <c r="B2298" i="6"/>
  <c r="Q2298" i="6"/>
  <c r="A2298" i="6"/>
  <c r="R2297" i="6"/>
  <c r="B2297" i="6"/>
  <c r="Q2297" i="6"/>
  <c r="A2297" i="6"/>
  <c r="R2296" i="6"/>
  <c r="B2296" i="6"/>
  <c r="Q2296" i="6"/>
  <c r="A2296" i="6"/>
  <c r="R2295" i="6"/>
  <c r="B2295" i="6"/>
  <c r="Q2295" i="6"/>
  <c r="A2295" i="6"/>
  <c r="R2294" i="6"/>
  <c r="B2294" i="6"/>
  <c r="Q2294" i="6"/>
  <c r="A2294" i="6"/>
  <c r="R2293" i="6"/>
  <c r="B2293" i="6"/>
  <c r="Q2293" i="6"/>
  <c r="A2293" i="6"/>
  <c r="R2292" i="6"/>
  <c r="B2292" i="6"/>
  <c r="Q2292" i="6"/>
  <c r="A2292" i="6"/>
  <c r="R2291" i="6"/>
  <c r="B2291" i="6"/>
  <c r="Q2291" i="6"/>
  <c r="A2291" i="6"/>
  <c r="R2290" i="6"/>
  <c r="B2290" i="6"/>
  <c r="Q2290" i="6"/>
  <c r="A2290" i="6"/>
  <c r="R2289" i="6"/>
  <c r="B2289" i="6"/>
  <c r="Q2289" i="6"/>
  <c r="A2289" i="6"/>
  <c r="R2288" i="6"/>
  <c r="B2288" i="6"/>
  <c r="Q2288" i="6"/>
  <c r="A2288" i="6"/>
  <c r="R2287" i="6"/>
  <c r="B2287" i="6"/>
  <c r="Q2287" i="6"/>
  <c r="A2287" i="6"/>
  <c r="R2286" i="6"/>
  <c r="B2286" i="6"/>
  <c r="Q2286" i="6"/>
  <c r="A2286" i="6"/>
  <c r="R2285" i="6"/>
  <c r="B2285" i="6"/>
  <c r="Q2285" i="6"/>
  <c r="A2285" i="6"/>
  <c r="R2284" i="6"/>
  <c r="B2284" i="6"/>
  <c r="Q2284" i="6"/>
  <c r="A2284" i="6"/>
  <c r="R2283" i="6"/>
  <c r="B2283" i="6"/>
  <c r="Q2283" i="6"/>
  <c r="A2283" i="6"/>
  <c r="R2282" i="6"/>
  <c r="B2282" i="6"/>
  <c r="Q2282" i="6"/>
  <c r="A2282" i="6"/>
  <c r="R2281" i="6"/>
  <c r="B2281" i="6"/>
  <c r="Q2281" i="6"/>
  <c r="A2281" i="6"/>
  <c r="R2280" i="6"/>
  <c r="B2280" i="6"/>
  <c r="Q2280" i="6"/>
  <c r="A2280" i="6"/>
  <c r="R2279" i="6"/>
  <c r="B2279" i="6"/>
  <c r="Q2279" i="6"/>
  <c r="A2279" i="6"/>
  <c r="R2278" i="6"/>
  <c r="B2278" i="6"/>
  <c r="Q2278" i="6"/>
  <c r="A2278" i="6"/>
  <c r="R2277" i="6"/>
  <c r="B2277" i="6"/>
  <c r="Q2277" i="6"/>
  <c r="A2277" i="6"/>
  <c r="R2276" i="6"/>
  <c r="B2276" i="6"/>
  <c r="Q2276" i="6"/>
  <c r="A2276" i="6"/>
  <c r="R2275" i="6"/>
  <c r="B2275" i="6"/>
  <c r="Q2275" i="6"/>
  <c r="A2275" i="6"/>
  <c r="R2274" i="6"/>
  <c r="B2274" i="6"/>
  <c r="Q2274" i="6"/>
  <c r="A2274" i="6"/>
  <c r="R2273" i="6"/>
  <c r="B2273" i="6"/>
  <c r="Q2273" i="6"/>
  <c r="A2273" i="6"/>
  <c r="R2272" i="6"/>
  <c r="B2272" i="6"/>
  <c r="Q2272" i="6"/>
  <c r="A2272" i="6"/>
  <c r="R2271" i="6"/>
  <c r="B2271" i="6"/>
  <c r="Q2271" i="6"/>
  <c r="A2271" i="6"/>
  <c r="R2270" i="6"/>
  <c r="B2270" i="6"/>
  <c r="Q2270" i="6"/>
  <c r="A2270" i="6"/>
  <c r="R2269" i="6"/>
  <c r="B2269" i="6"/>
  <c r="Q2269" i="6"/>
  <c r="A2269" i="6"/>
  <c r="R2268" i="6"/>
  <c r="B2268" i="6"/>
  <c r="Q2268" i="6"/>
  <c r="A2268" i="6"/>
  <c r="R2267" i="6"/>
  <c r="B2267" i="6"/>
  <c r="Q2267" i="6"/>
  <c r="A2267" i="6"/>
  <c r="R2266" i="6"/>
  <c r="B2266" i="6"/>
  <c r="Q2266" i="6"/>
  <c r="A2266" i="6"/>
  <c r="R2265" i="6"/>
  <c r="B2265" i="6"/>
  <c r="Q2265" i="6"/>
  <c r="A2265" i="6"/>
  <c r="R2264" i="6"/>
  <c r="B2264" i="6"/>
  <c r="Q2264" i="6"/>
  <c r="A2264" i="6"/>
  <c r="R2263" i="6"/>
  <c r="B2263" i="6"/>
  <c r="Q2263" i="6"/>
  <c r="A2263" i="6"/>
  <c r="R2262" i="6"/>
  <c r="B2262" i="6"/>
  <c r="Q2262" i="6"/>
  <c r="A2262" i="6"/>
  <c r="R2261" i="6"/>
  <c r="B2261" i="6"/>
  <c r="Q2261" i="6"/>
  <c r="A2261" i="6"/>
  <c r="R2260" i="6"/>
  <c r="B2260" i="6"/>
  <c r="Q2260" i="6"/>
  <c r="A2260" i="6"/>
  <c r="R2259" i="6"/>
  <c r="B2259" i="6"/>
  <c r="Q2259" i="6"/>
  <c r="A2259" i="6"/>
  <c r="R2258" i="6"/>
  <c r="B2258" i="6"/>
  <c r="Q2258" i="6"/>
  <c r="A2258" i="6"/>
  <c r="R2257" i="6"/>
  <c r="B2257" i="6"/>
  <c r="Q2257" i="6"/>
  <c r="A2257" i="6"/>
  <c r="R2256" i="6"/>
  <c r="B2256" i="6"/>
  <c r="Q2256" i="6"/>
  <c r="A2256" i="6"/>
  <c r="R2255" i="6"/>
  <c r="B2255" i="6"/>
  <c r="Q2255" i="6"/>
  <c r="A2255" i="6"/>
  <c r="R2254" i="6"/>
  <c r="B2254" i="6"/>
  <c r="Q2254" i="6"/>
  <c r="A2254" i="6"/>
  <c r="R2253" i="6"/>
  <c r="B2253" i="6"/>
  <c r="Q2253" i="6"/>
  <c r="A2253" i="6"/>
  <c r="R2252" i="6"/>
  <c r="B2252" i="6"/>
  <c r="Q2252" i="6"/>
  <c r="A2252" i="6"/>
  <c r="R2251" i="6"/>
  <c r="B2251" i="6"/>
  <c r="Q2251" i="6"/>
  <c r="A2251" i="6"/>
  <c r="R2250" i="6"/>
  <c r="B2250" i="6"/>
  <c r="Q2250" i="6"/>
  <c r="A2250" i="6"/>
  <c r="R2249" i="6"/>
  <c r="B2249" i="6"/>
  <c r="Q2249" i="6"/>
  <c r="A2249" i="6"/>
  <c r="R2248" i="6"/>
  <c r="B2248" i="6"/>
  <c r="Q2248" i="6"/>
  <c r="A2248" i="6"/>
  <c r="R2247" i="6"/>
  <c r="B2247" i="6"/>
  <c r="Q2247" i="6"/>
  <c r="A2247" i="6"/>
  <c r="R2246" i="6"/>
  <c r="B2246" i="6"/>
  <c r="Q2246" i="6"/>
  <c r="A2246" i="6"/>
  <c r="R2245" i="6"/>
  <c r="B2245" i="6"/>
  <c r="Q2245" i="6"/>
  <c r="A2245" i="6"/>
  <c r="R2244" i="6"/>
  <c r="B2244" i="6"/>
  <c r="Q2244" i="6"/>
  <c r="A2244" i="6"/>
  <c r="R2243" i="6"/>
  <c r="B2243" i="6"/>
  <c r="Q2243" i="6"/>
  <c r="A2243" i="6"/>
  <c r="R2242" i="6"/>
  <c r="B2242" i="6"/>
  <c r="Q2242" i="6"/>
  <c r="A2242" i="6"/>
  <c r="R2241" i="6"/>
  <c r="B2241" i="6"/>
  <c r="Q2241" i="6"/>
  <c r="A2241" i="6"/>
  <c r="R2240" i="6"/>
  <c r="B2240" i="6"/>
  <c r="Q2240" i="6"/>
  <c r="A2240" i="6"/>
  <c r="R2239" i="6"/>
  <c r="B2239" i="6"/>
  <c r="Q2239" i="6"/>
  <c r="A2239" i="6"/>
  <c r="R2238" i="6"/>
  <c r="B2238" i="6"/>
  <c r="Q2238" i="6"/>
  <c r="A2238" i="6"/>
  <c r="R2237" i="6"/>
  <c r="B2237" i="6"/>
  <c r="Q2237" i="6"/>
  <c r="A2237" i="6"/>
  <c r="R2236" i="6"/>
  <c r="B2236" i="6"/>
  <c r="Q2236" i="6"/>
  <c r="A2236" i="6"/>
  <c r="R2235" i="6"/>
  <c r="B2235" i="6"/>
  <c r="Q2235" i="6"/>
  <c r="A2235" i="6"/>
  <c r="R2234" i="6"/>
  <c r="B2234" i="6"/>
  <c r="Q2234" i="6"/>
  <c r="A2234" i="6"/>
  <c r="R2233" i="6"/>
  <c r="B2233" i="6"/>
  <c r="Q2233" i="6"/>
  <c r="A2233" i="6"/>
  <c r="R2232" i="6"/>
  <c r="B2232" i="6"/>
  <c r="Q2232" i="6"/>
  <c r="A2232" i="6"/>
  <c r="R2231" i="6"/>
  <c r="B2231" i="6"/>
  <c r="Q2231" i="6"/>
  <c r="A2231" i="6"/>
  <c r="R2230" i="6"/>
  <c r="B2230" i="6"/>
  <c r="Q2230" i="6"/>
  <c r="A2230" i="6"/>
  <c r="R2229" i="6"/>
  <c r="B2229" i="6"/>
  <c r="Q2229" i="6"/>
  <c r="A2229" i="6"/>
  <c r="R2228" i="6"/>
  <c r="B2228" i="6"/>
  <c r="Q2228" i="6"/>
  <c r="A2228" i="6"/>
  <c r="R2227" i="6"/>
  <c r="B2227" i="6"/>
  <c r="Q2227" i="6"/>
  <c r="A2227" i="6"/>
  <c r="R2226" i="6"/>
  <c r="B2226" i="6"/>
  <c r="Q2226" i="6"/>
  <c r="A2226" i="6"/>
  <c r="R2225" i="6"/>
  <c r="B2225" i="6"/>
  <c r="Q2225" i="6"/>
  <c r="A2225" i="6"/>
  <c r="R2224" i="6"/>
  <c r="B2224" i="6"/>
  <c r="Q2224" i="6"/>
  <c r="A2224" i="6"/>
  <c r="R2223" i="6"/>
  <c r="B2223" i="6"/>
  <c r="Q2223" i="6"/>
  <c r="A2223" i="6"/>
  <c r="R2222" i="6"/>
  <c r="B2222" i="6"/>
  <c r="Q2222" i="6"/>
  <c r="A2222" i="6"/>
  <c r="R2221" i="6"/>
  <c r="B2221" i="6"/>
  <c r="Q2221" i="6"/>
  <c r="A2221" i="6"/>
  <c r="R2220" i="6"/>
  <c r="B2220" i="6"/>
  <c r="Q2220" i="6"/>
  <c r="A2220" i="6"/>
  <c r="B2219" i="6"/>
  <c r="S2219" i="6"/>
  <c r="R2219" i="6"/>
  <c r="Q2219" i="6"/>
  <c r="A2219" i="6"/>
  <c r="R2218" i="6"/>
  <c r="B2218" i="6"/>
  <c r="Q2218" i="6"/>
  <c r="A2218" i="6"/>
  <c r="R2217" i="6"/>
  <c r="B2217" i="6"/>
  <c r="Q2217" i="6"/>
  <c r="A2217" i="6"/>
  <c r="B2216" i="6"/>
  <c r="S2216" i="6"/>
  <c r="R2216" i="6"/>
  <c r="Q2216" i="6"/>
  <c r="A2216" i="6"/>
  <c r="R2215" i="6"/>
  <c r="B2215" i="6"/>
  <c r="Q2215" i="6"/>
  <c r="A2215" i="6"/>
  <c r="R2214" i="6"/>
  <c r="B2214" i="6"/>
  <c r="Q2214" i="6"/>
  <c r="A2214" i="6"/>
  <c r="R2213" i="6"/>
  <c r="B2213" i="6"/>
  <c r="Q2213" i="6"/>
  <c r="A2213" i="6"/>
  <c r="R2212" i="6"/>
  <c r="B2212" i="6"/>
  <c r="Q2212" i="6"/>
  <c r="A2212" i="6"/>
  <c r="R2211" i="6"/>
  <c r="B2211" i="6"/>
  <c r="Q2211" i="6"/>
  <c r="A2211" i="6"/>
  <c r="R2210" i="6"/>
  <c r="B2210" i="6"/>
  <c r="Q2210" i="6"/>
  <c r="A2210" i="6"/>
  <c r="R2209" i="6"/>
  <c r="B2209" i="6"/>
  <c r="Q2209" i="6"/>
  <c r="A2209" i="6"/>
  <c r="R2208" i="6"/>
  <c r="B2208" i="6"/>
  <c r="Q2208" i="6"/>
  <c r="A2208" i="6"/>
  <c r="R2207" i="6"/>
  <c r="B2207" i="6"/>
  <c r="Q2207" i="6"/>
  <c r="A2207" i="6"/>
  <c r="R2206" i="6"/>
  <c r="B2206" i="6"/>
  <c r="Q2206" i="6"/>
  <c r="A2206" i="6"/>
  <c r="R2205" i="6"/>
  <c r="B2205" i="6"/>
  <c r="Q2205" i="6"/>
  <c r="A2205" i="6"/>
  <c r="R2204" i="6"/>
  <c r="B2204" i="6"/>
  <c r="Q2204" i="6"/>
  <c r="A2204" i="6"/>
  <c r="R2203" i="6"/>
  <c r="B2203" i="6"/>
  <c r="Q2203" i="6"/>
  <c r="A2203" i="6"/>
  <c r="R2202" i="6"/>
  <c r="B2202" i="6"/>
  <c r="Q2202" i="6"/>
  <c r="A2202" i="6"/>
  <c r="R2201" i="6"/>
  <c r="B2201" i="6"/>
  <c r="Q2201" i="6"/>
  <c r="A2201" i="6"/>
  <c r="R2200" i="6"/>
  <c r="B2200" i="6"/>
  <c r="Q2200" i="6"/>
  <c r="A2200" i="6"/>
  <c r="R2199" i="6"/>
  <c r="B2199" i="6"/>
  <c r="Q2199" i="6"/>
  <c r="A2199" i="6"/>
  <c r="R2198" i="6"/>
  <c r="B2198" i="6"/>
  <c r="Q2198" i="6"/>
  <c r="A2198" i="6"/>
  <c r="R2197" i="6"/>
  <c r="B2197" i="6"/>
  <c r="Q2197" i="6"/>
  <c r="A2197" i="6"/>
  <c r="R2196" i="6"/>
  <c r="B2196" i="6"/>
  <c r="Q2196" i="6"/>
  <c r="A2196" i="6"/>
  <c r="R2195" i="6"/>
  <c r="B2195" i="6"/>
  <c r="Q2195" i="6"/>
  <c r="A2195" i="6"/>
  <c r="R2194" i="6"/>
  <c r="B2194" i="6"/>
  <c r="Q2194" i="6"/>
  <c r="A2194" i="6"/>
  <c r="R2193" i="6"/>
  <c r="B2193" i="6"/>
  <c r="Q2193" i="6"/>
  <c r="A2193" i="6"/>
  <c r="R2192" i="6"/>
  <c r="B2192" i="6"/>
  <c r="Q2192" i="6"/>
  <c r="A2192" i="6"/>
  <c r="R2191" i="6"/>
  <c r="B2191" i="6"/>
  <c r="Q2191" i="6"/>
  <c r="A2191" i="6"/>
  <c r="R2190" i="6"/>
  <c r="B2190" i="6"/>
  <c r="Q2190" i="6"/>
  <c r="A2190" i="6"/>
  <c r="R2189" i="6"/>
  <c r="B2189" i="6"/>
  <c r="Q2189" i="6"/>
  <c r="A2189" i="6"/>
  <c r="R2188" i="6"/>
  <c r="B2188" i="6"/>
  <c r="Q2188" i="6"/>
  <c r="A2188" i="6"/>
  <c r="R2187" i="6"/>
  <c r="B2187" i="6"/>
  <c r="Q2187" i="6"/>
  <c r="A2187" i="6"/>
  <c r="R2186" i="6"/>
  <c r="B2186" i="6"/>
  <c r="Q2186" i="6"/>
  <c r="A2186" i="6"/>
  <c r="R2185" i="6"/>
  <c r="B2185" i="6"/>
  <c r="Q2185" i="6"/>
  <c r="A2185" i="6"/>
  <c r="R2184" i="6"/>
  <c r="B2184" i="6"/>
  <c r="Q2184" i="6"/>
  <c r="A2184" i="6"/>
  <c r="R2183" i="6"/>
  <c r="B2183" i="6"/>
  <c r="Q2183" i="6"/>
  <c r="A2183" i="6"/>
  <c r="R2182" i="6"/>
  <c r="B2182" i="6"/>
  <c r="Q2182" i="6"/>
  <c r="A2182" i="6"/>
  <c r="R2181" i="6"/>
  <c r="B2181" i="6"/>
  <c r="Q2181" i="6"/>
  <c r="A2181" i="6"/>
  <c r="R2180" i="6"/>
  <c r="B2180" i="6"/>
  <c r="Q2180" i="6"/>
  <c r="A2180" i="6"/>
  <c r="R2179" i="6"/>
  <c r="B2179" i="6"/>
  <c r="Q2179" i="6"/>
  <c r="A2179" i="6"/>
  <c r="R2178" i="6"/>
  <c r="B2178" i="6"/>
  <c r="Q2178" i="6"/>
  <c r="A2178" i="6"/>
  <c r="R2177" i="6"/>
  <c r="B2177" i="6"/>
  <c r="Q2177" i="6"/>
  <c r="A2177" i="6"/>
  <c r="R2176" i="6"/>
  <c r="B2176" i="6"/>
  <c r="Q2176" i="6"/>
  <c r="A2176" i="6"/>
  <c r="R2175" i="6"/>
  <c r="B2175" i="6"/>
  <c r="Q2175" i="6"/>
  <c r="A2175" i="6"/>
  <c r="R2174" i="6"/>
  <c r="B2174" i="6"/>
  <c r="Q2174" i="6"/>
  <c r="A2174" i="6"/>
  <c r="R2173" i="6"/>
  <c r="B2173" i="6"/>
  <c r="Q2173" i="6"/>
  <c r="A2173" i="6"/>
  <c r="R2172" i="6"/>
  <c r="B2172" i="6"/>
  <c r="Q2172" i="6"/>
  <c r="A2172" i="6"/>
  <c r="R2171" i="6"/>
  <c r="B2171" i="6"/>
  <c r="Q2171" i="6"/>
  <c r="A2171" i="6"/>
  <c r="R2170" i="6"/>
  <c r="B2170" i="6"/>
  <c r="Q2170" i="6"/>
  <c r="A2170" i="6"/>
  <c r="R2169" i="6"/>
  <c r="B2169" i="6"/>
  <c r="Q2169" i="6"/>
  <c r="A2169" i="6"/>
  <c r="R2168" i="6"/>
  <c r="B2168" i="6"/>
  <c r="Q2168" i="6"/>
  <c r="A2168" i="6"/>
  <c r="R2167" i="6"/>
  <c r="B2167" i="6"/>
  <c r="Q2167" i="6"/>
  <c r="A2167" i="6"/>
  <c r="R2166" i="6"/>
  <c r="B2166" i="6"/>
  <c r="Q2166" i="6"/>
  <c r="A2166" i="6"/>
  <c r="R2165" i="6"/>
  <c r="B2165" i="6"/>
  <c r="Q2165" i="6"/>
  <c r="A2165" i="6"/>
  <c r="R2164" i="6"/>
  <c r="B2164" i="6"/>
  <c r="Q2164" i="6"/>
  <c r="A2164" i="6"/>
  <c r="R2163" i="6"/>
  <c r="B2163" i="6"/>
  <c r="Q2163" i="6"/>
  <c r="A2163" i="6"/>
  <c r="R2162" i="6"/>
  <c r="B2162" i="6"/>
  <c r="Q2162" i="6"/>
  <c r="A2162" i="6"/>
  <c r="R2161" i="6"/>
  <c r="B2161" i="6"/>
  <c r="Q2161" i="6"/>
  <c r="A2161" i="6"/>
  <c r="R2160" i="6"/>
  <c r="B2160" i="6"/>
  <c r="Q2160" i="6"/>
  <c r="A2160" i="6"/>
  <c r="R2159" i="6"/>
  <c r="B2159" i="6"/>
  <c r="Q2159" i="6"/>
  <c r="A2159" i="6"/>
  <c r="R2158" i="6"/>
  <c r="B2158" i="6"/>
  <c r="Q2158" i="6"/>
  <c r="A2158" i="6"/>
  <c r="R2157" i="6"/>
  <c r="B2157" i="6"/>
  <c r="Q2157" i="6"/>
  <c r="A2157" i="6"/>
  <c r="R2156" i="6"/>
  <c r="B2156" i="6"/>
  <c r="Q2156" i="6"/>
  <c r="A2156" i="6"/>
  <c r="R2155" i="6"/>
  <c r="B2155" i="6"/>
  <c r="Q2155" i="6"/>
  <c r="A2155" i="6"/>
  <c r="R2154" i="6"/>
  <c r="B2154" i="6"/>
  <c r="Q2154" i="6"/>
  <c r="A2154" i="6"/>
  <c r="R2153" i="6"/>
  <c r="B2153" i="6"/>
  <c r="Q2153" i="6"/>
  <c r="A2153" i="6"/>
  <c r="R2152" i="6"/>
  <c r="B2152" i="6"/>
  <c r="Q2152" i="6"/>
  <c r="A2152" i="6"/>
  <c r="R2151" i="6"/>
  <c r="B2151" i="6"/>
  <c r="Q2151" i="6"/>
  <c r="A2151" i="6"/>
  <c r="R2150" i="6"/>
  <c r="B2150" i="6"/>
  <c r="Q2150" i="6"/>
  <c r="A2150" i="6"/>
  <c r="R2149" i="6"/>
  <c r="B2149" i="6"/>
  <c r="Q2149" i="6"/>
  <c r="A2149" i="6"/>
  <c r="R2148" i="6"/>
  <c r="B2148" i="6"/>
  <c r="Q2148" i="6"/>
  <c r="A2148" i="6"/>
  <c r="R2147" i="6"/>
  <c r="B2147" i="6"/>
  <c r="Q2147" i="6"/>
  <c r="A2147" i="6"/>
  <c r="R2146" i="6"/>
  <c r="B2146" i="6"/>
  <c r="Q2146" i="6"/>
  <c r="A2146" i="6"/>
  <c r="R2145" i="6"/>
  <c r="B2145" i="6"/>
  <c r="Q2145" i="6"/>
  <c r="A2145" i="6"/>
  <c r="R2144" i="6"/>
  <c r="B2144" i="6"/>
  <c r="Q2144" i="6"/>
  <c r="A2144" i="6"/>
  <c r="R2143" i="6"/>
  <c r="B2143" i="6"/>
  <c r="Q2143" i="6"/>
  <c r="A2143" i="6"/>
  <c r="R2142" i="6"/>
  <c r="B2142" i="6"/>
  <c r="Q2142" i="6"/>
  <c r="A2142" i="6"/>
  <c r="R2141" i="6"/>
  <c r="B2141" i="6"/>
  <c r="Q2141" i="6"/>
  <c r="A2141" i="6"/>
  <c r="R2140" i="6"/>
  <c r="B2140" i="6"/>
  <c r="Q2140" i="6"/>
  <c r="A2140" i="6"/>
  <c r="R2139" i="6"/>
  <c r="B2139" i="6"/>
  <c r="Q2139" i="6"/>
  <c r="A2139" i="6"/>
  <c r="R2138" i="6"/>
  <c r="B2138" i="6"/>
  <c r="Q2138" i="6"/>
  <c r="A2138" i="6"/>
  <c r="R2137" i="6"/>
  <c r="B2137" i="6"/>
  <c r="Q2137" i="6"/>
  <c r="A2137" i="6"/>
  <c r="R2136" i="6"/>
  <c r="B2136" i="6"/>
  <c r="Q2136" i="6"/>
  <c r="A2136" i="6"/>
  <c r="R2135" i="6"/>
  <c r="B2135" i="6"/>
  <c r="Q2135" i="6"/>
  <c r="A2135" i="6"/>
  <c r="R2134" i="6"/>
  <c r="B2134" i="6"/>
  <c r="Q2134" i="6"/>
  <c r="A2134" i="6"/>
  <c r="R2133" i="6"/>
  <c r="B2133" i="6"/>
  <c r="Q2133" i="6"/>
  <c r="A2133" i="6"/>
  <c r="R2132" i="6"/>
  <c r="B2132" i="6"/>
  <c r="Q2132" i="6"/>
  <c r="A2132" i="6"/>
  <c r="R2131" i="6"/>
  <c r="B2131" i="6"/>
  <c r="Q2131" i="6"/>
  <c r="A2131" i="6"/>
  <c r="R2130" i="6"/>
  <c r="B2130" i="6"/>
  <c r="Q2130" i="6"/>
  <c r="A2130" i="6"/>
  <c r="R2129" i="6"/>
  <c r="B2129" i="6"/>
  <c r="Q2129" i="6"/>
  <c r="A2129" i="6"/>
  <c r="R2128" i="6"/>
  <c r="B2128" i="6"/>
  <c r="Q2128" i="6"/>
  <c r="A2128" i="6"/>
  <c r="R2127" i="6"/>
  <c r="B2127" i="6"/>
  <c r="Q2127" i="6"/>
  <c r="A2127" i="6"/>
  <c r="R2126" i="6"/>
  <c r="B2126" i="6"/>
  <c r="Q2126" i="6"/>
  <c r="A2126" i="6"/>
  <c r="R2125" i="6"/>
  <c r="B2125" i="6"/>
  <c r="Q2125" i="6"/>
  <c r="A2125" i="6"/>
  <c r="R2124" i="6"/>
  <c r="B2124" i="6"/>
  <c r="Q2124" i="6"/>
  <c r="A2124" i="6"/>
  <c r="R2123" i="6"/>
  <c r="B2123" i="6"/>
  <c r="Q2123" i="6"/>
  <c r="A2123" i="6"/>
  <c r="R2122" i="6"/>
  <c r="B2122" i="6"/>
  <c r="Q2122" i="6"/>
  <c r="A2122" i="6"/>
  <c r="R2121" i="6"/>
  <c r="B2121" i="6"/>
  <c r="Q2121" i="6"/>
  <c r="A2121" i="6"/>
  <c r="R2120" i="6"/>
  <c r="B2120" i="6"/>
  <c r="Q2120" i="6"/>
  <c r="A2120" i="6"/>
  <c r="R2119" i="6"/>
  <c r="B2119" i="6"/>
  <c r="Q2119" i="6"/>
  <c r="A2119" i="6"/>
  <c r="R2118" i="6"/>
  <c r="B2118" i="6"/>
  <c r="Q2118" i="6"/>
  <c r="A2118" i="6"/>
  <c r="R2117" i="6"/>
  <c r="B2117" i="6"/>
  <c r="Q2117" i="6"/>
  <c r="A2117" i="6"/>
  <c r="R2116" i="6"/>
  <c r="B2116" i="6"/>
  <c r="Q2116" i="6"/>
  <c r="A2116" i="6"/>
  <c r="R2115" i="6"/>
  <c r="B2115" i="6"/>
  <c r="Q2115" i="6"/>
  <c r="A2115" i="6"/>
  <c r="R2114" i="6"/>
  <c r="B2114" i="6"/>
  <c r="Q2114" i="6"/>
  <c r="A2114" i="6"/>
  <c r="R2113" i="6"/>
  <c r="B2113" i="6"/>
  <c r="Q2113" i="6"/>
  <c r="A2113" i="6"/>
  <c r="R2112" i="6"/>
  <c r="B2112" i="6"/>
  <c r="Q2112" i="6"/>
  <c r="A2112" i="6"/>
  <c r="R2111" i="6"/>
  <c r="B2111" i="6"/>
  <c r="Q2111" i="6"/>
  <c r="A2111" i="6"/>
  <c r="R2110" i="6"/>
  <c r="B2110" i="6"/>
  <c r="Q2110" i="6"/>
  <c r="A2110" i="6"/>
  <c r="R2109" i="6"/>
  <c r="B2109" i="6"/>
  <c r="Q2109" i="6"/>
  <c r="A2109" i="6"/>
  <c r="R2108" i="6"/>
  <c r="B2108" i="6"/>
  <c r="Q2108" i="6"/>
  <c r="A2108" i="6"/>
  <c r="R2107" i="6"/>
  <c r="B2107" i="6"/>
  <c r="Q2107" i="6"/>
  <c r="A2107" i="6"/>
  <c r="R2106" i="6"/>
  <c r="B2106" i="6"/>
  <c r="Q2106" i="6"/>
  <c r="A2106" i="6"/>
  <c r="R2105" i="6"/>
  <c r="B2105" i="6"/>
  <c r="Q2105" i="6"/>
  <c r="A2105" i="6"/>
  <c r="R2104" i="6"/>
  <c r="B2104" i="6"/>
  <c r="Q2104" i="6"/>
  <c r="A2104" i="6"/>
  <c r="R2103" i="6"/>
  <c r="B2103" i="6"/>
  <c r="Q2103" i="6"/>
  <c r="A2103" i="6"/>
  <c r="R2102" i="6"/>
  <c r="B2102" i="6"/>
  <c r="Q2102" i="6"/>
  <c r="A2102" i="6"/>
  <c r="R2101" i="6"/>
  <c r="B2101" i="6"/>
  <c r="Q2101" i="6"/>
  <c r="A2101" i="6"/>
  <c r="R2100" i="6"/>
  <c r="B2100" i="6"/>
  <c r="Q2100" i="6"/>
  <c r="A2100" i="6"/>
  <c r="R2099" i="6"/>
  <c r="B2099" i="6"/>
  <c r="Q2099" i="6"/>
  <c r="A2099" i="6"/>
  <c r="R2098" i="6"/>
  <c r="B2098" i="6"/>
  <c r="Q2098" i="6"/>
  <c r="A2098" i="6"/>
  <c r="R2097" i="6"/>
  <c r="B2097" i="6"/>
  <c r="Q2097" i="6"/>
  <c r="A2097" i="6"/>
  <c r="R2096" i="6"/>
  <c r="B2096" i="6"/>
  <c r="Q2096" i="6"/>
  <c r="A2096" i="6"/>
  <c r="R2095" i="6"/>
  <c r="B2095" i="6"/>
  <c r="Q2095" i="6"/>
  <c r="A2095" i="6"/>
  <c r="R2094" i="6"/>
  <c r="B2094" i="6"/>
  <c r="Q2094" i="6"/>
  <c r="A2094" i="6"/>
  <c r="R2093" i="6"/>
  <c r="B2093" i="6"/>
  <c r="Q2093" i="6"/>
  <c r="A2093" i="6"/>
  <c r="R2092" i="6"/>
  <c r="B2092" i="6"/>
  <c r="Q2092" i="6"/>
  <c r="A2092" i="6"/>
  <c r="R2091" i="6"/>
  <c r="B2091" i="6"/>
  <c r="Q2091" i="6"/>
  <c r="A2091" i="6"/>
  <c r="R2090" i="6"/>
  <c r="B2090" i="6"/>
  <c r="Q2090" i="6"/>
  <c r="A2090" i="6"/>
  <c r="R2089" i="6"/>
  <c r="B2089" i="6"/>
  <c r="Q2089" i="6"/>
  <c r="A2089" i="6"/>
  <c r="R2088" i="6"/>
  <c r="B2088" i="6"/>
  <c r="Q2088" i="6"/>
  <c r="A2088" i="6"/>
  <c r="R2087" i="6"/>
  <c r="B2087" i="6"/>
  <c r="Q2087" i="6"/>
  <c r="A2087" i="6"/>
  <c r="R2086" i="6"/>
  <c r="B2086" i="6"/>
  <c r="Q2086" i="6"/>
  <c r="A2086" i="6"/>
  <c r="R2085" i="6"/>
  <c r="B2085" i="6"/>
  <c r="Q2085" i="6"/>
  <c r="A2085" i="6"/>
  <c r="R2084" i="6"/>
  <c r="B2084" i="6"/>
  <c r="Q2084" i="6"/>
  <c r="A2084" i="6"/>
  <c r="R2083" i="6"/>
  <c r="B2083" i="6"/>
  <c r="Q2083" i="6"/>
  <c r="A2083" i="6"/>
  <c r="R2082" i="6"/>
  <c r="B2082" i="6"/>
  <c r="Q2082" i="6"/>
  <c r="A2082" i="6"/>
  <c r="R2081" i="6"/>
  <c r="B2081" i="6"/>
  <c r="Q2081" i="6"/>
  <c r="A2081" i="6"/>
  <c r="R2080" i="6"/>
  <c r="B2080" i="6"/>
  <c r="Q2080" i="6"/>
  <c r="A2080" i="6"/>
  <c r="R2079" i="6"/>
  <c r="B2079" i="6"/>
  <c r="Q2079" i="6"/>
  <c r="A2079" i="6"/>
  <c r="R2078" i="6"/>
  <c r="B2078" i="6"/>
  <c r="Q2078" i="6"/>
  <c r="A2078" i="6"/>
  <c r="R2077" i="6"/>
  <c r="B2077" i="6"/>
  <c r="Q2077" i="6"/>
  <c r="A2077" i="6"/>
  <c r="R2076" i="6"/>
  <c r="B2076" i="6"/>
  <c r="Q2076" i="6"/>
  <c r="A2076" i="6"/>
  <c r="R2075" i="6"/>
  <c r="B2075" i="6"/>
  <c r="Q2075" i="6"/>
  <c r="A2075" i="6"/>
  <c r="R2074" i="6"/>
  <c r="B2074" i="6"/>
  <c r="Q2074" i="6"/>
  <c r="A2074" i="6"/>
  <c r="R2073" i="6"/>
  <c r="B2073" i="6"/>
  <c r="Q2073" i="6"/>
  <c r="A2073" i="6"/>
  <c r="R2072" i="6"/>
  <c r="B2072" i="6"/>
  <c r="Q2072" i="6"/>
  <c r="A2072" i="6"/>
  <c r="R2071" i="6"/>
  <c r="B2071" i="6"/>
  <c r="Q2071" i="6"/>
  <c r="A2071" i="6"/>
  <c r="R2070" i="6"/>
  <c r="B2070" i="6"/>
  <c r="Q2070" i="6"/>
  <c r="A2070" i="6"/>
  <c r="R2069" i="6"/>
  <c r="B2069" i="6"/>
  <c r="Q2069" i="6"/>
  <c r="A2069" i="6"/>
  <c r="R2068" i="6"/>
  <c r="B2068" i="6"/>
  <c r="Q2068" i="6"/>
  <c r="A2068" i="6"/>
  <c r="R2067" i="6"/>
  <c r="B2067" i="6"/>
  <c r="Q2067" i="6"/>
  <c r="A2067" i="6"/>
  <c r="R2066" i="6"/>
  <c r="B2066" i="6"/>
  <c r="Q2066" i="6"/>
  <c r="A2066" i="6"/>
  <c r="R2065" i="6"/>
  <c r="B2065" i="6"/>
  <c r="Q2065" i="6"/>
  <c r="A2065" i="6"/>
  <c r="R2064" i="6"/>
  <c r="B2064" i="6"/>
  <c r="Q2064" i="6"/>
  <c r="A2064" i="6"/>
  <c r="R2063" i="6"/>
  <c r="B2063" i="6"/>
  <c r="Q2063" i="6"/>
  <c r="A2063" i="6"/>
  <c r="R2062" i="6"/>
  <c r="B2062" i="6"/>
  <c r="Q2062" i="6"/>
  <c r="A2062" i="6"/>
  <c r="R2061" i="6"/>
  <c r="B2061" i="6"/>
  <c r="Q2061" i="6"/>
  <c r="A2061" i="6"/>
  <c r="R2060" i="6"/>
  <c r="B2060" i="6"/>
  <c r="Q2060" i="6"/>
  <c r="A2060" i="6"/>
  <c r="R2059" i="6"/>
  <c r="B2059" i="6"/>
  <c r="Q2059" i="6"/>
  <c r="A2059" i="6"/>
  <c r="R2058" i="6"/>
  <c r="B2058" i="6"/>
  <c r="Q2058" i="6"/>
  <c r="A2058" i="6"/>
  <c r="R2057" i="6"/>
  <c r="B2057" i="6"/>
  <c r="Q2057" i="6"/>
  <c r="A2057" i="6"/>
  <c r="R2056" i="6"/>
  <c r="B2056" i="6"/>
  <c r="Q2056" i="6"/>
  <c r="A2056" i="6"/>
  <c r="R2055" i="6"/>
  <c r="B2055" i="6"/>
  <c r="Q2055" i="6"/>
  <c r="A2055" i="6"/>
  <c r="R2054" i="6"/>
  <c r="B2054" i="6"/>
  <c r="Q2054" i="6"/>
  <c r="A2054" i="6"/>
  <c r="R2053" i="6"/>
  <c r="B2053" i="6"/>
  <c r="Q2053" i="6"/>
  <c r="A2053" i="6"/>
  <c r="R2052" i="6"/>
  <c r="B2052" i="6"/>
  <c r="Q2052" i="6"/>
  <c r="A2052" i="6"/>
  <c r="R2051" i="6"/>
  <c r="B2051" i="6"/>
  <c r="Q2051" i="6"/>
  <c r="A2051" i="6"/>
  <c r="R2050" i="6"/>
  <c r="B2050" i="6"/>
  <c r="Q2050" i="6"/>
  <c r="A2050" i="6"/>
  <c r="R2049" i="6"/>
  <c r="B2049" i="6"/>
  <c r="Q2049" i="6"/>
  <c r="A2049" i="6"/>
  <c r="R2048" i="6"/>
  <c r="B2048" i="6"/>
  <c r="Q2048" i="6"/>
  <c r="A2048" i="6"/>
  <c r="R2047" i="6"/>
  <c r="B2047" i="6"/>
  <c r="Q2047" i="6"/>
  <c r="A2047" i="6"/>
  <c r="R2046" i="6"/>
  <c r="B2046" i="6"/>
  <c r="Q2046" i="6"/>
  <c r="A2046" i="6"/>
  <c r="R2045" i="6"/>
  <c r="B2045" i="6"/>
  <c r="Q2045" i="6"/>
  <c r="A2045" i="6"/>
  <c r="R2044" i="6"/>
  <c r="B2044" i="6"/>
  <c r="Q2044" i="6"/>
  <c r="A2044" i="6"/>
  <c r="R2043" i="6"/>
  <c r="B2043" i="6"/>
  <c r="Q2043" i="6"/>
  <c r="A2043" i="6"/>
  <c r="R2042" i="6"/>
  <c r="B2042" i="6"/>
  <c r="Q2042" i="6"/>
  <c r="A2042" i="6"/>
  <c r="R2041" i="6"/>
  <c r="B2041" i="6"/>
  <c r="Q2041" i="6"/>
  <c r="A2041" i="6"/>
  <c r="R2040" i="6"/>
  <c r="B2040" i="6"/>
  <c r="Q2040" i="6"/>
  <c r="A2040" i="6"/>
  <c r="R2039" i="6"/>
  <c r="B2039" i="6"/>
  <c r="Q2039" i="6"/>
  <c r="A2039" i="6"/>
  <c r="R2038" i="6"/>
  <c r="B2038" i="6"/>
  <c r="Q2038" i="6"/>
  <c r="A2038" i="6"/>
  <c r="R2037" i="6"/>
  <c r="B2037" i="6"/>
  <c r="Q2037" i="6"/>
  <c r="A2037" i="6"/>
  <c r="R2036" i="6"/>
  <c r="B2036" i="6"/>
  <c r="Q2036" i="6"/>
  <c r="A2036" i="6"/>
  <c r="R2035" i="6"/>
  <c r="B2035" i="6"/>
  <c r="Q2035" i="6"/>
  <c r="A2035" i="6"/>
  <c r="R2034" i="6"/>
  <c r="B2034" i="6"/>
  <c r="Q2034" i="6"/>
  <c r="A2034" i="6"/>
  <c r="R2033" i="6"/>
  <c r="B2033" i="6"/>
  <c r="Q2033" i="6"/>
  <c r="A2033" i="6"/>
  <c r="R2032" i="6"/>
  <c r="B2032" i="6"/>
  <c r="Q2032" i="6"/>
  <c r="A2032" i="6"/>
  <c r="R2031" i="6"/>
  <c r="B2031" i="6"/>
  <c r="Q2031" i="6"/>
  <c r="A2031" i="6"/>
  <c r="R2030" i="6"/>
  <c r="B2030" i="6"/>
  <c r="Q2030" i="6"/>
  <c r="A2030" i="6"/>
  <c r="R2029" i="6"/>
  <c r="B2029" i="6"/>
  <c r="Q2029" i="6"/>
  <c r="A2029" i="6"/>
  <c r="R2028" i="6"/>
  <c r="B2028" i="6"/>
  <c r="Q2028" i="6"/>
  <c r="A2028" i="6"/>
  <c r="R2027" i="6"/>
  <c r="B2027" i="6"/>
  <c r="Q2027" i="6"/>
  <c r="A2027" i="6"/>
  <c r="R2026" i="6"/>
  <c r="B2026" i="6"/>
  <c r="Q2026" i="6"/>
  <c r="A2026" i="6"/>
  <c r="R2025" i="6"/>
  <c r="B2025" i="6"/>
  <c r="Q2025" i="6"/>
  <c r="A2025" i="6"/>
  <c r="R2024" i="6"/>
  <c r="B2024" i="6"/>
  <c r="Q2024" i="6"/>
  <c r="A2024" i="6"/>
  <c r="R2023" i="6"/>
  <c r="B2023" i="6"/>
  <c r="Q2023" i="6"/>
  <c r="A2023" i="6"/>
  <c r="R2022" i="6"/>
  <c r="B2022" i="6"/>
  <c r="Q2022" i="6"/>
  <c r="A2022" i="6"/>
  <c r="R2021" i="6"/>
  <c r="B2021" i="6"/>
  <c r="Q2021" i="6"/>
  <c r="A2021" i="6"/>
  <c r="R2020" i="6"/>
  <c r="B2020" i="6"/>
  <c r="Q2020" i="6"/>
  <c r="A2020" i="6"/>
  <c r="R2019" i="6"/>
  <c r="B2019" i="6"/>
  <c r="Q2019" i="6"/>
  <c r="A2019" i="6"/>
  <c r="R2018" i="6"/>
  <c r="B2018" i="6"/>
  <c r="Q2018" i="6"/>
  <c r="A2018" i="6"/>
  <c r="R2017" i="6"/>
  <c r="B2017" i="6"/>
  <c r="Q2017" i="6"/>
  <c r="A2017" i="6"/>
  <c r="R2016" i="6"/>
  <c r="B2016" i="6"/>
  <c r="Q2016" i="6"/>
  <c r="A2016" i="6"/>
  <c r="R2015" i="6"/>
  <c r="B2015" i="6"/>
  <c r="Q2015" i="6"/>
  <c r="A2015" i="6"/>
  <c r="R2014" i="6"/>
  <c r="B2014" i="6"/>
  <c r="Q2014" i="6"/>
  <c r="A2014" i="6"/>
  <c r="R2013" i="6"/>
  <c r="B2013" i="6"/>
  <c r="Q2013" i="6"/>
  <c r="A2013" i="6"/>
  <c r="R2012" i="6"/>
  <c r="B2012" i="6"/>
  <c r="Q2012" i="6"/>
  <c r="A2012" i="6"/>
  <c r="R2011" i="6"/>
  <c r="B2011" i="6"/>
  <c r="Q2011" i="6"/>
  <c r="A2011" i="6"/>
  <c r="R2010" i="6"/>
  <c r="B2010" i="6"/>
  <c r="Q2010" i="6"/>
  <c r="A2010" i="6"/>
  <c r="R2009" i="6"/>
  <c r="B2009" i="6"/>
  <c r="Q2009" i="6"/>
  <c r="A2009" i="6"/>
  <c r="R2008" i="6"/>
  <c r="B2008" i="6"/>
  <c r="Q2008" i="6"/>
  <c r="A2008" i="6"/>
  <c r="R2007" i="6"/>
  <c r="B2007" i="6"/>
  <c r="Q2007" i="6"/>
  <c r="A2007" i="6"/>
  <c r="R2006" i="6"/>
  <c r="B2006" i="6"/>
  <c r="Q2006" i="6"/>
  <c r="A2006" i="6"/>
  <c r="R2005" i="6"/>
  <c r="B2005" i="6"/>
  <c r="Q2005" i="6"/>
  <c r="A2005" i="6"/>
  <c r="R2004" i="6"/>
  <c r="B2004" i="6"/>
  <c r="Q2004" i="6"/>
  <c r="A2004" i="6"/>
  <c r="R2003" i="6"/>
  <c r="B2003" i="6"/>
  <c r="Q2003" i="6"/>
  <c r="A2003" i="6"/>
  <c r="R2002" i="6"/>
  <c r="B2002" i="6"/>
  <c r="Q2002" i="6"/>
  <c r="A2002" i="6"/>
  <c r="R2001" i="6"/>
  <c r="B2001" i="6"/>
  <c r="Q2001" i="6"/>
  <c r="A2001" i="6"/>
  <c r="R2000" i="6"/>
  <c r="B2000" i="6"/>
  <c r="Q2000" i="6"/>
  <c r="A2000" i="6"/>
  <c r="R1999" i="6"/>
  <c r="B1999" i="6"/>
  <c r="Q1999" i="6"/>
  <c r="A1999" i="6"/>
  <c r="R1998" i="6"/>
  <c r="B1998" i="6"/>
  <c r="Q1998" i="6"/>
  <c r="A1998" i="6"/>
  <c r="R1997" i="6"/>
  <c r="B1997" i="6"/>
  <c r="Q1997" i="6"/>
  <c r="A1997" i="6"/>
  <c r="R1996" i="6"/>
  <c r="B1996" i="6"/>
  <c r="Q1996" i="6"/>
  <c r="A1996" i="6"/>
  <c r="R1995" i="6"/>
  <c r="B1995" i="6"/>
  <c r="Q1995" i="6"/>
  <c r="A1995" i="6"/>
  <c r="R1994" i="6"/>
  <c r="B1994" i="6"/>
  <c r="Q1994" i="6"/>
  <c r="A1994" i="6"/>
  <c r="R1993" i="6"/>
  <c r="B1993" i="6"/>
  <c r="Q1993" i="6"/>
  <c r="A1993" i="6"/>
  <c r="R1992" i="6"/>
  <c r="B1992" i="6"/>
  <c r="Q1992" i="6"/>
  <c r="A1992" i="6"/>
  <c r="R1991" i="6"/>
  <c r="B1991" i="6"/>
  <c r="Q1991" i="6"/>
  <c r="A1991" i="6"/>
  <c r="R1990" i="6"/>
  <c r="B1990" i="6"/>
  <c r="Q1990" i="6"/>
  <c r="A1990" i="6"/>
  <c r="R1989" i="6"/>
  <c r="B1989" i="6"/>
  <c r="Q1989" i="6"/>
  <c r="A1989" i="6"/>
  <c r="R1988" i="6"/>
  <c r="B1988" i="6"/>
  <c r="Q1988" i="6"/>
  <c r="A1988" i="6"/>
  <c r="R1987" i="6"/>
  <c r="B1987" i="6"/>
  <c r="Q1987" i="6"/>
  <c r="A1987" i="6"/>
  <c r="R1986" i="6"/>
  <c r="B1986" i="6"/>
  <c r="Q1986" i="6"/>
  <c r="A1986" i="6"/>
  <c r="R1985" i="6"/>
  <c r="B1985" i="6"/>
  <c r="Q1985" i="6"/>
  <c r="A1985" i="6"/>
  <c r="R1984" i="6"/>
  <c r="B1984" i="6"/>
  <c r="Q1984" i="6"/>
  <c r="A1984" i="6"/>
  <c r="R1983" i="6"/>
  <c r="B1983" i="6"/>
  <c r="Q1983" i="6"/>
  <c r="A1983" i="6"/>
  <c r="R1982" i="6"/>
  <c r="B1982" i="6"/>
  <c r="Q1982" i="6"/>
  <c r="A1982" i="6"/>
  <c r="R1981" i="6"/>
  <c r="B1981" i="6"/>
  <c r="Q1981" i="6"/>
  <c r="A1981" i="6"/>
  <c r="R1980" i="6"/>
  <c r="B1980" i="6"/>
  <c r="Q1980" i="6"/>
  <c r="A1980" i="6"/>
  <c r="R1979" i="6"/>
  <c r="B1979" i="6"/>
  <c r="Q1979" i="6"/>
  <c r="A1979" i="6"/>
  <c r="R1978" i="6"/>
  <c r="B1978" i="6"/>
  <c r="Q1978" i="6"/>
  <c r="A1978" i="6"/>
  <c r="R1977" i="6"/>
  <c r="B1977" i="6"/>
  <c r="Q1977" i="6"/>
  <c r="A1977" i="6"/>
  <c r="R1976" i="6"/>
  <c r="B1976" i="6"/>
  <c r="Q1976" i="6"/>
  <c r="A1976" i="6"/>
  <c r="R1975" i="6"/>
  <c r="B1975" i="6"/>
  <c r="Q1975" i="6"/>
  <c r="A1975" i="6"/>
  <c r="R1974" i="6"/>
  <c r="B1974" i="6"/>
  <c r="Q1974" i="6"/>
  <c r="A1974" i="6"/>
  <c r="R1973" i="6"/>
  <c r="B1973" i="6"/>
  <c r="Q1973" i="6"/>
  <c r="A1973" i="6"/>
  <c r="R1972" i="6"/>
  <c r="B1972" i="6"/>
  <c r="Q1972" i="6"/>
  <c r="A1972" i="6"/>
  <c r="R1971" i="6"/>
  <c r="B1971" i="6"/>
  <c r="Q1971" i="6"/>
  <c r="A1971" i="6"/>
  <c r="R1970" i="6"/>
  <c r="B1970" i="6"/>
  <c r="Q1970" i="6"/>
  <c r="A1970" i="6"/>
  <c r="R1969" i="6"/>
  <c r="B1969" i="6"/>
  <c r="Q1969" i="6"/>
  <c r="A1969" i="6"/>
  <c r="R1968" i="6"/>
  <c r="B1968" i="6"/>
  <c r="Q1968" i="6"/>
  <c r="A1968" i="6"/>
  <c r="R1967" i="6"/>
  <c r="B1967" i="6"/>
  <c r="Q1967" i="6"/>
  <c r="A1967" i="6"/>
  <c r="R1966" i="6"/>
  <c r="B1966" i="6"/>
  <c r="Q1966" i="6"/>
  <c r="A1966" i="6"/>
  <c r="R1965" i="6"/>
  <c r="B1965" i="6"/>
  <c r="Q1965" i="6"/>
  <c r="A1965" i="6"/>
  <c r="R1964" i="6"/>
  <c r="B1964" i="6"/>
  <c r="Q1964" i="6"/>
  <c r="A1964" i="6"/>
  <c r="R1963" i="6"/>
  <c r="B1963" i="6"/>
  <c r="Q1963" i="6"/>
  <c r="A1963" i="6"/>
  <c r="R1962" i="6"/>
  <c r="B1962" i="6"/>
  <c r="Q1962" i="6"/>
  <c r="A1962" i="6"/>
  <c r="R1961" i="6"/>
  <c r="B1961" i="6"/>
  <c r="Q1961" i="6"/>
  <c r="A1961" i="6"/>
  <c r="R1960" i="6"/>
  <c r="B1960" i="6"/>
  <c r="Q1960" i="6"/>
  <c r="A1960" i="6"/>
  <c r="R1959" i="6"/>
  <c r="B1959" i="6"/>
  <c r="Q1959" i="6"/>
  <c r="A1959" i="6"/>
  <c r="R1958" i="6"/>
  <c r="B1958" i="6"/>
  <c r="Q1958" i="6"/>
  <c r="A1958" i="6"/>
  <c r="R1957" i="6"/>
  <c r="B1957" i="6"/>
  <c r="Q1957" i="6"/>
  <c r="A1957" i="6"/>
  <c r="R1956" i="6"/>
  <c r="B1956" i="6"/>
  <c r="Q1956" i="6"/>
  <c r="A1956" i="6"/>
  <c r="R1955" i="6"/>
  <c r="B1955" i="6"/>
  <c r="Q1955" i="6"/>
  <c r="A1955" i="6"/>
  <c r="R1954" i="6"/>
  <c r="B1954" i="6"/>
  <c r="Q1954" i="6"/>
  <c r="A1954" i="6"/>
  <c r="R1953" i="6"/>
  <c r="B1953" i="6"/>
  <c r="Q1953" i="6"/>
  <c r="A1953" i="6"/>
  <c r="R1952" i="6"/>
  <c r="B1952" i="6"/>
  <c r="Q1952" i="6"/>
  <c r="A1952" i="6"/>
  <c r="R1951" i="6"/>
  <c r="B1951" i="6"/>
  <c r="Q1951" i="6"/>
  <c r="A1951" i="6"/>
  <c r="R1950" i="6"/>
  <c r="B1950" i="6"/>
  <c r="Q1950" i="6"/>
  <c r="A1950" i="6"/>
  <c r="R1949" i="6"/>
  <c r="B1949" i="6"/>
  <c r="Q1949" i="6"/>
  <c r="A1949" i="6"/>
  <c r="R1948" i="6"/>
  <c r="B1948" i="6"/>
  <c r="Q1948" i="6"/>
  <c r="A1948" i="6"/>
  <c r="R1947" i="6"/>
  <c r="B1947" i="6"/>
  <c r="Q1947" i="6"/>
  <c r="A1947" i="6"/>
  <c r="R1946" i="6"/>
  <c r="B1946" i="6"/>
  <c r="Q1946" i="6"/>
  <c r="A1946" i="6"/>
  <c r="R1945" i="6"/>
  <c r="B1945" i="6"/>
  <c r="Q1945" i="6"/>
  <c r="A1945" i="6"/>
  <c r="R1944" i="6"/>
  <c r="B1944" i="6"/>
  <c r="Q1944" i="6"/>
  <c r="A1944" i="6"/>
  <c r="R1943" i="6"/>
  <c r="B1943" i="6"/>
  <c r="Q1943" i="6"/>
  <c r="A1943" i="6"/>
  <c r="R1942" i="6"/>
  <c r="B1942" i="6"/>
  <c r="Q1942" i="6"/>
  <c r="A1942" i="6"/>
  <c r="R1941" i="6"/>
  <c r="B1941" i="6"/>
  <c r="Q1941" i="6"/>
  <c r="A1941" i="6"/>
  <c r="R1940" i="6"/>
  <c r="B1940" i="6"/>
  <c r="Q1940" i="6"/>
  <c r="A1940" i="6"/>
  <c r="R1939" i="6"/>
  <c r="B1939" i="6"/>
  <c r="Q1939" i="6"/>
  <c r="A1939" i="6"/>
  <c r="R1938" i="6"/>
  <c r="B1938" i="6"/>
  <c r="Q1938" i="6"/>
  <c r="A1938" i="6"/>
  <c r="R1937" i="6"/>
  <c r="B1937" i="6"/>
  <c r="Q1937" i="6"/>
  <c r="A1937" i="6"/>
  <c r="R1936" i="6"/>
  <c r="B1936" i="6"/>
  <c r="Q1936" i="6"/>
  <c r="A1936" i="6"/>
  <c r="R1935" i="6"/>
  <c r="B1935" i="6"/>
  <c r="Q1935" i="6"/>
  <c r="A1935" i="6"/>
  <c r="R1934" i="6"/>
  <c r="B1934" i="6"/>
  <c r="Q1934" i="6"/>
  <c r="A1934" i="6"/>
  <c r="R1933" i="6"/>
  <c r="B1933" i="6"/>
  <c r="Q1933" i="6"/>
  <c r="A1933" i="6"/>
  <c r="R1932" i="6"/>
  <c r="B1932" i="6"/>
  <c r="Q1932" i="6"/>
  <c r="A1932" i="6"/>
  <c r="R1931" i="6"/>
  <c r="B1931" i="6"/>
  <c r="Q1931" i="6"/>
  <c r="A1931" i="6"/>
  <c r="R1930" i="6"/>
  <c r="B1930" i="6"/>
  <c r="Q1930" i="6"/>
  <c r="A1930" i="6"/>
  <c r="R1929" i="6"/>
  <c r="B1929" i="6"/>
  <c r="Q1929" i="6"/>
  <c r="A1929" i="6"/>
  <c r="R1928" i="6"/>
  <c r="B1928" i="6"/>
  <c r="Q1928" i="6"/>
  <c r="A1928" i="6"/>
  <c r="R1927" i="6"/>
  <c r="B1927" i="6"/>
  <c r="Q1927" i="6"/>
  <c r="A1927" i="6"/>
  <c r="R1926" i="6"/>
  <c r="B1926" i="6"/>
  <c r="Q1926" i="6"/>
  <c r="A1926" i="6"/>
  <c r="R1925" i="6"/>
  <c r="B1925" i="6"/>
  <c r="Q1925" i="6"/>
  <c r="A1925" i="6"/>
  <c r="R1924" i="6"/>
  <c r="B1924" i="6"/>
  <c r="Q1924" i="6"/>
  <c r="A1924" i="6"/>
  <c r="R1923" i="6"/>
  <c r="B1923" i="6"/>
  <c r="Q1923" i="6"/>
  <c r="A1923" i="6"/>
  <c r="R1922" i="6"/>
  <c r="B1922" i="6"/>
  <c r="Q1922" i="6"/>
  <c r="A1922" i="6"/>
  <c r="R1921" i="6"/>
  <c r="B1921" i="6"/>
  <c r="Q1921" i="6"/>
  <c r="A1921" i="6"/>
  <c r="R1920" i="6"/>
  <c r="B1920" i="6"/>
  <c r="Q1920" i="6"/>
  <c r="A1920" i="6"/>
  <c r="R1919" i="6"/>
  <c r="B1919" i="6"/>
  <c r="Q1919" i="6"/>
  <c r="A1919" i="6"/>
  <c r="R1918" i="6"/>
  <c r="B1918" i="6"/>
  <c r="Q1918" i="6"/>
  <c r="A1918" i="6"/>
  <c r="R1917" i="6"/>
  <c r="B1917" i="6"/>
  <c r="Q1917" i="6"/>
  <c r="A1917" i="6"/>
  <c r="R1916" i="6"/>
  <c r="B1916" i="6"/>
  <c r="Q1916" i="6"/>
  <c r="A1916" i="6"/>
  <c r="R1915" i="6"/>
  <c r="B1915" i="6"/>
  <c r="Q1915" i="6"/>
  <c r="A1915" i="6"/>
  <c r="R1914" i="6"/>
  <c r="B1914" i="6"/>
  <c r="Q1914" i="6"/>
  <c r="A1914" i="6"/>
  <c r="R1913" i="6"/>
  <c r="B1913" i="6"/>
  <c r="Q1913" i="6"/>
  <c r="A1913" i="6"/>
  <c r="R1912" i="6"/>
  <c r="B1912" i="6"/>
  <c r="Q1912" i="6"/>
  <c r="A1912" i="6"/>
  <c r="R1911" i="6"/>
  <c r="B1911" i="6"/>
  <c r="Q1911" i="6"/>
  <c r="A1911" i="6"/>
  <c r="R1910" i="6"/>
  <c r="B1910" i="6"/>
  <c r="Q1910" i="6"/>
  <c r="A1910" i="6"/>
  <c r="R1909" i="6"/>
  <c r="B1909" i="6"/>
  <c r="Q1909" i="6"/>
  <c r="A1909" i="6"/>
  <c r="R1908" i="6"/>
  <c r="B1908" i="6"/>
  <c r="Q1908" i="6"/>
  <c r="A1908" i="6"/>
  <c r="R1907" i="6"/>
  <c r="B1907" i="6"/>
  <c r="Q1907" i="6"/>
  <c r="A1907" i="6"/>
  <c r="R1906" i="6"/>
  <c r="B1906" i="6"/>
  <c r="Q1906" i="6"/>
  <c r="A1906" i="6"/>
  <c r="R1905" i="6"/>
  <c r="B1905" i="6"/>
  <c r="Q1905" i="6"/>
  <c r="A1905" i="6"/>
  <c r="R1904" i="6"/>
  <c r="B1904" i="6"/>
  <c r="Q1904" i="6"/>
  <c r="A1904" i="6"/>
  <c r="R1903" i="6"/>
  <c r="B1903" i="6"/>
  <c r="Q1903" i="6"/>
  <c r="A1903" i="6"/>
  <c r="R1902" i="6"/>
  <c r="B1902" i="6"/>
  <c r="Q1902" i="6"/>
  <c r="A1902" i="6"/>
  <c r="R1901" i="6"/>
  <c r="B1901" i="6"/>
  <c r="Q1901" i="6"/>
  <c r="A1901" i="6"/>
  <c r="R1900" i="6"/>
  <c r="B1900" i="6"/>
  <c r="Q1900" i="6"/>
  <c r="A1900" i="6"/>
  <c r="R1899" i="6"/>
  <c r="B1899" i="6"/>
  <c r="Q1899" i="6"/>
  <c r="A1899" i="6"/>
  <c r="R1898" i="6"/>
  <c r="B1898" i="6"/>
  <c r="Q1898" i="6"/>
  <c r="A1898" i="6"/>
  <c r="R1897" i="6"/>
  <c r="B1897" i="6"/>
  <c r="Q1897" i="6"/>
  <c r="A1897" i="6"/>
  <c r="R1896" i="6"/>
  <c r="B1896" i="6"/>
  <c r="Q1896" i="6"/>
  <c r="A1896" i="6"/>
  <c r="R1895" i="6"/>
  <c r="B1895" i="6"/>
  <c r="Q1895" i="6"/>
  <c r="A1895" i="6"/>
  <c r="R1894" i="6"/>
  <c r="B1894" i="6"/>
  <c r="Q1894" i="6"/>
  <c r="A1894" i="6"/>
  <c r="R1893" i="6"/>
  <c r="B1893" i="6"/>
  <c r="Q1893" i="6"/>
  <c r="A1893" i="6"/>
  <c r="R1892" i="6"/>
  <c r="B1892" i="6"/>
  <c r="Q1892" i="6"/>
  <c r="A1892" i="6"/>
  <c r="R1891" i="6"/>
  <c r="B1891" i="6"/>
  <c r="Q1891" i="6"/>
  <c r="A1891" i="6"/>
  <c r="R1890" i="6"/>
  <c r="B1890" i="6"/>
  <c r="Q1890" i="6"/>
  <c r="A1890" i="6"/>
  <c r="R1889" i="6"/>
  <c r="B1889" i="6"/>
  <c r="Q1889" i="6"/>
  <c r="A1889" i="6"/>
  <c r="R1888" i="6"/>
  <c r="B1888" i="6"/>
  <c r="Q1888" i="6"/>
  <c r="A1888" i="6"/>
  <c r="R1887" i="6"/>
  <c r="B1887" i="6"/>
  <c r="Q1887" i="6"/>
  <c r="A1887" i="6"/>
  <c r="R1886" i="6"/>
  <c r="B1886" i="6"/>
  <c r="Q1886" i="6"/>
  <c r="A1886" i="6"/>
  <c r="R1885" i="6"/>
  <c r="B1885" i="6"/>
  <c r="Q1885" i="6"/>
  <c r="A1885" i="6"/>
  <c r="R1884" i="6"/>
  <c r="B1884" i="6"/>
  <c r="Q1884" i="6"/>
  <c r="A1884" i="6"/>
  <c r="R1883" i="6"/>
  <c r="B1883" i="6"/>
  <c r="Q1883" i="6"/>
  <c r="A1883" i="6"/>
  <c r="R1882" i="6"/>
  <c r="B1882" i="6"/>
  <c r="Q1882" i="6"/>
  <c r="A1882" i="6"/>
  <c r="R1881" i="6"/>
  <c r="B1881" i="6"/>
  <c r="Q1881" i="6"/>
  <c r="A1881" i="6"/>
  <c r="R1880" i="6"/>
  <c r="B1880" i="6"/>
  <c r="Q1880" i="6"/>
  <c r="A1880" i="6"/>
  <c r="R1879" i="6"/>
  <c r="B1879" i="6"/>
  <c r="Q1879" i="6"/>
  <c r="A1879" i="6"/>
  <c r="R1878" i="6"/>
  <c r="B1878" i="6"/>
  <c r="Q1878" i="6"/>
  <c r="A1878" i="6"/>
  <c r="R1877" i="6"/>
  <c r="B1877" i="6"/>
  <c r="Q1877" i="6"/>
  <c r="A1877" i="6"/>
  <c r="R1876" i="6"/>
  <c r="B1876" i="6"/>
  <c r="Q1876" i="6"/>
  <c r="A1876" i="6"/>
  <c r="R1875" i="6"/>
  <c r="B1875" i="6"/>
  <c r="Q1875" i="6"/>
  <c r="A1875" i="6"/>
  <c r="R1874" i="6"/>
  <c r="B1874" i="6"/>
  <c r="Q1874" i="6"/>
  <c r="A1874" i="6"/>
  <c r="R1873" i="6"/>
  <c r="B1873" i="6"/>
  <c r="Q1873" i="6"/>
  <c r="A1873" i="6"/>
  <c r="R1872" i="6"/>
  <c r="B1872" i="6"/>
  <c r="Q1872" i="6"/>
  <c r="A1872" i="6"/>
  <c r="R1871" i="6"/>
  <c r="B1871" i="6"/>
  <c r="Q1871" i="6"/>
  <c r="A1871" i="6"/>
  <c r="R1870" i="6"/>
  <c r="B1870" i="6"/>
  <c r="Q1870" i="6"/>
  <c r="A1870" i="6"/>
  <c r="R1869" i="6"/>
  <c r="B1869" i="6"/>
  <c r="Q1869" i="6"/>
  <c r="A1869" i="6"/>
  <c r="R1868" i="6"/>
  <c r="B1868" i="6"/>
  <c r="Q1868" i="6"/>
  <c r="A1868" i="6"/>
  <c r="R1867" i="6"/>
  <c r="B1867" i="6"/>
  <c r="Q1867" i="6"/>
  <c r="A1867" i="6"/>
  <c r="R1866" i="6"/>
  <c r="B1866" i="6"/>
  <c r="Q1866" i="6"/>
  <c r="A1866" i="6"/>
  <c r="R1865" i="6"/>
  <c r="B1865" i="6"/>
  <c r="Q1865" i="6"/>
  <c r="A1865" i="6"/>
  <c r="R1864" i="6"/>
  <c r="B1864" i="6"/>
  <c r="Q1864" i="6"/>
  <c r="A1864" i="6"/>
  <c r="R1863" i="6"/>
  <c r="B1863" i="6"/>
  <c r="Q1863" i="6"/>
  <c r="A1863" i="6"/>
  <c r="R1862" i="6"/>
  <c r="B1862" i="6"/>
  <c r="Q1862" i="6"/>
  <c r="A1862" i="6"/>
  <c r="R1861" i="6"/>
  <c r="B1861" i="6"/>
  <c r="Q1861" i="6"/>
  <c r="A1861" i="6"/>
  <c r="R1860" i="6"/>
  <c r="B1860" i="6"/>
  <c r="Q1860" i="6"/>
  <c r="A1860" i="6"/>
  <c r="R1859" i="6"/>
  <c r="B1859" i="6"/>
  <c r="Q1859" i="6"/>
  <c r="A1859" i="6"/>
  <c r="R1858" i="6"/>
  <c r="B1858" i="6"/>
  <c r="Q1858" i="6"/>
  <c r="A1858" i="6"/>
  <c r="R1857" i="6"/>
  <c r="B1857" i="6"/>
  <c r="Q1857" i="6"/>
  <c r="A1857" i="6"/>
  <c r="R1856" i="6"/>
  <c r="B1856" i="6"/>
  <c r="Q1856" i="6"/>
  <c r="A1856" i="6"/>
  <c r="R1855" i="6"/>
  <c r="B1855" i="6"/>
  <c r="Q1855" i="6"/>
  <c r="A1855" i="6"/>
  <c r="R1854" i="6"/>
  <c r="B1854" i="6"/>
  <c r="Q1854" i="6"/>
  <c r="A1854" i="6"/>
  <c r="R1853" i="6"/>
  <c r="B1853" i="6"/>
  <c r="Q1853" i="6"/>
  <c r="A1853" i="6"/>
  <c r="R1852" i="6"/>
  <c r="B1852" i="6"/>
  <c r="Q1852" i="6"/>
  <c r="A1852" i="6"/>
  <c r="R1851" i="6"/>
  <c r="B1851" i="6"/>
  <c r="Q1851" i="6"/>
  <c r="A1851" i="6"/>
  <c r="R1850" i="6"/>
  <c r="B1850" i="6"/>
  <c r="Q1850" i="6"/>
  <c r="A1850" i="6"/>
  <c r="R1849" i="6"/>
  <c r="B1849" i="6"/>
  <c r="Q1849" i="6"/>
  <c r="A1849" i="6"/>
  <c r="R1848" i="6"/>
  <c r="B1848" i="6"/>
  <c r="Q1848" i="6"/>
  <c r="A1848" i="6"/>
  <c r="R1847" i="6"/>
  <c r="B1847" i="6"/>
  <c r="Q1847" i="6"/>
  <c r="A1847" i="6"/>
  <c r="R1846" i="6"/>
  <c r="B1846" i="6"/>
  <c r="Q1846" i="6"/>
  <c r="A1846" i="6"/>
  <c r="R1845" i="6"/>
  <c r="B1845" i="6"/>
  <c r="Q1845" i="6"/>
  <c r="A1845" i="6"/>
  <c r="R1844" i="6"/>
  <c r="B1844" i="6"/>
  <c r="Q1844" i="6"/>
  <c r="A1844" i="6"/>
  <c r="R1843" i="6"/>
  <c r="B1843" i="6"/>
  <c r="Q1843" i="6"/>
  <c r="A1843" i="6"/>
  <c r="R1842" i="6"/>
  <c r="B1842" i="6"/>
  <c r="Q1842" i="6"/>
  <c r="A1842" i="6"/>
  <c r="R1841" i="6"/>
  <c r="B1841" i="6"/>
  <c r="Q1841" i="6"/>
  <c r="A1841" i="6"/>
  <c r="R1840" i="6"/>
  <c r="B1840" i="6"/>
  <c r="Q1840" i="6"/>
  <c r="A1840" i="6"/>
  <c r="R1839" i="6"/>
  <c r="B1839" i="6"/>
  <c r="Q1839" i="6"/>
  <c r="A1839" i="6"/>
  <c r="R1838" i="6"/>
  <c r="B1838" i="6"/>
  <c r="Q1838" i="6"/>
  <c r="A1838" i="6"/>
  <c r="R1837" i="6"/>
  <c r="B1837" i="6"/>
  <c r="Q1837" i="6"/>
  <c r="A1837" i="6"/>
  <c r="R1836" i="6"/>
  <c r="B1836" i="6"/>
  <c r="Q1836" i="6"/>
  <c r="A1836" i="6"/>
  <c r="R1835" i="6"/>
  <c r="B1835" i="6"/>
  <c r="Q1835" i="6"/>
  <c r="A1835" i="6"/>
  <c r="R1834" i="6"/>
  <c r="B1834" i="6"/>
  <c r="Q1834" i="6"/>
  <c r="A1834" i="6"/>
  <c r="R1833" i="6"/>
  <c r="B1833" i="6"/>
  <c r="Q1833" i="6"/>
  <c r="A1833" i="6"/>
  <c r="R1832" i="6"/>
  <c r="B1832" i="6"/>
  <c r="Q1832" i="6"/>
  <c r="A1832" i="6"/>
  <c r="R1831" i="6"/>
  <c r="B1831" i="6"/>
  <c r="Q1831" i="6"/>
  <c r="A1831" i="6"/>
  <c r="R1830" i="6"/>
  <c r="B1830" i="6"/>
  <c r="Q1830" i="6"/>
  <c r="A1830" i="6"/>
  <c r="R1829" i="6"/>
  <c r="B1829" i="6"/>
  <c r="Q1829" i="6"/>
  <c r="A1829" i="6"/>
  <c r="R1828" i="6"/>
  <c r="B1828" i="6"/>
  <c r="Q1828" i="6"/>
  <c r="A1828" i="6"/>
  <c r="R1827" i="6"/>
  <c r="B1827" i="6"/>
  <c r="Q1827" i="6"/>
  <c r="A1827" i="6"/>
  <c r="R1826" i="6"/>
  <c r="B1826" i="6"/>
  <c r="Q1826" i="6"/>
  <c r="A1826" i="6"/>
  <c r="R1825" i="6"/>
  <c r="B1825" i="6"/>
  <c r="Q1825" i="6"/>
  <c r="A1825" i="6"/>
  <c r="R1824" i="6"/>
  <c r="B1824" i="6"/>
  <c r="Q1824" i="6"/>
  <c r="A1824" i="6"/>
  <c r="R1823" i="6"/>
  <c r="B1823" i="6"/>
  <c r="Q1823" i="6"/>
  <c r="A1823" i="6"/>
  <c r="R1822" i="6"/>
  <c r="B1822" i="6"/>
  <c r="Q1822" i="6"/>
  <c r="A1822" i="6"/>
  <c r="R1821" i="6"/>
  <c r="B1821" i="6"/>
  <c r="Q1821" i="6"/>
  <c r="A1821" i="6"/>
  <c r="R1820" i="6"/>
  <c r="B1820" i="6"/>
  <c r="Q1820" i="6"/>
  <c r="A1820" i="6"/>
  <c r="R1819" i="6"/>
  <c r="B1819" i="6"/>
  <c r="Q1819" i="6"/>
  <c r="A1819" i="6"/>
  <c r="R1818" i="6"/>
  <c r="B1818" i="6"/>
  <c r="Q1818" i="6"/>
  <c r="A1818" i="6"/>
  <c r="R1817" i="6"/>
  <c r="B1817" i="6"/>
  <c r="Q1817" i="6"/>
  <c r="A1817" i="6"/>
  <c r="R1816" i="6"/>
  <c r="B1816" i="6"/>
  <c r="Q1816" i="6"/>
  <c r="A1816" i="6"/>
  <c r="R1815" i="6"/>
  <c r="B1815" i="6"/>
  <c r="Q1815" i="6"/>
  <c r="A1815" i="6"/>
  <c r="R1814" i="6"/>
  <c r="B1814" i="6"/>
  <c r="Q1814" i="6"/>
  <c r="A1814" i="6"/>
  <c r="R1813" i="6"/>
  <c r="B1813" i="6"/>
  <c r="Q1813" i="6"/>
  <c r="A1813" i="6"/>
  <c r="R1812" i="6"/>
  <c r="B1812" i="6"/>
  <c r="Q1812" i="6"/>
  <c r="A1812" i="6"/>
  <c r="R1811" i="6"/>
  <c r="B1811" i="6"/>
  <c r="Q1811" i="6"/>
  <c r="A1811" i="6"/>
  <c r="R1810" i="6"/>
  <c r="B1810" i="6"/>
  <c r="Q1810" i="6"/>
  <c r="A1810" i="6"/>
  <c r="R1809" i="6"/>
  <c r="B1809" i="6"/>
  <c r="Q1809" i="6"/>
  <c r="A1809" i="6"/>
  <c r="R1808" i="6"/>
  <c r="B1808" i="6"/>
  <c r="Q1808" i="6"/>
  <c r="A1808" i="6"/>
  <c r="R1807" i="6"/>
  <c r="B1807" i="6"/>
  <c r="Q1807" i="6"/>
  <c r="A1807" i="6"/>
  <c r="R1806" i="6"/>
  <c r="B1806" i="6"/>
  <c r="Q1806" i="6"/>
  <c r="A1806" i="6"/>
  <c r="R1805" i="6"/>
  <c r="B1805" i="6"/>
  <c r="Q1805" i="6"/>
  <c r="A1805" i="6"/>
  <c r="R1804" i="6"/>
  <c r="B1804" i="6"/>
  <c r="Q1804" i="6"/>
  <c r="A1804" i="6"/>
  <c r="R1803" i="6"/>
  <c r="B1803" i="6"/>
  <c r="Q1803" i="6"/>
  <c r="A1803" i="6"/>
  <c r="R1802" i="6"/>
  <c r="B1802" i="6"/>
  <c r="Q1802" i="6"/>
  <c r="A1802" i="6"/>
  <c r="R1801" i="6"/>
  <c r="B1801" i="6"/>
  <c r="Q1801" i="6"/>
  <c r="A1801" i="6"/>
  <c r="R1800" i="6"/>
  <c r="B1800" i="6"/>
  <c r="Q1800" i="6"/>
  <c r="A1800" i="6"/>
  <c r="R1799" i="6"/>
  <c r="B1799" i="6"/>
  <c r="Q1799" i="6"/>
  <c r="A1799" i="6"/>
  <c r="R1798" i="6"/>
  <c r="B1798" i="6"/>
  <c r="Q1798" i="6"/>
  <c r="A1798" i="6"/>
  <c r="R1797" i="6"/>
  <c r="B1797" i="6"/>
  <c r="Q1797" i="6"/>
  <c r="A1797" i="6"/>
  <c r="R1796" i="6"/>
  <c r="B1796" i="6"/>
  <c r="Q1796" i="6"/>
  <c r="A1796" i="6"/>
  <c r="R1795" i="6"/>
  <c r="B1795" i="6"/>
  <c r="Q1795" i="6"/>
  <c r="A1795" i="6"/>
  <c r="R1794" i="6"/>
  <c r="B1794" i="6"/>
  <c r="Q1794" i="6"/>
  <c r="A1794" i="6"/>
  <c r="R1793" i="6"/>
  <c r="B1793" i="6"/>
  <c r="Q1793" i="6"/>
  <c r="A1793" i="6"/>
  <c r="R1792" i="6"/>
  <c r="B1792" i="6"/>
  <c r="Q1792" i="6"/>
  <c r="A1792" i="6"/>
  <c r="R1791" i="6"/>
  <c r="B1791" i="6"/>
  <c r="Q1791" i="6"/>
  <c r="A1791" i="6"/>
  <c r="R1790" i="6"/>
  <c r="B1790" i="6"/>
  <c r="Q1790" i="6"/>
  <c r="A1790" i="6"/>
  <c r="R1789" i="6"/>
  <c r="B1789" i="6"/>
  <c r="Q1789" i="6"/>
  <c r="A1789" i="6"/>
  <c r="R1788" i="6"/>
  <c r="B1788" i="6"/>
  <c r="Q1788" i="6"/>
  <c r="A1788" i="6"/>
  <c r="R1787" i="6"/>
  <c r="B1787" i="6"/>
  <c r="Q1787" i="6"/>
  <c r="A1787" i="6"/>
  <c r="R1786" i="6"/>
  <c r="B1786" i="6"/>
  <c r="Q1786" i="6"/>
  <c r="A1786" i="6"/>
  <c r="R1785" i="6"/>
  <c r="B1785" i="6"/>
  <c r="Q1785" i="6"/>
  <c r="A1785" i="6"/>
  <c r="R1784" i="6"/>
  <c r="B1784" i="6"/>
  <c r="Q1784" i="6"/>
  <c r="A1784" i="6"/>
  <c r="R1783" i="6"/>
  <c r="B1783" i="6"/>
  <c r="Q1783" i="6"/>
  <c r="A1783" i="6"/>
  <c r="R1782" i="6"/>
  <c r="B1782" i="6"/>
  <c r="Q1782" i="6"/>
  <c r="A1782" i="6"/>
  <c r="R1781" i="6"/>
  <c r="B1781" i="6"/>
  <c r="Q1781" i="6"/>
  <c r="A1781" i="6"/>
  <c r="R1780" i="6"/>
  <c r="B1780" i="6"/>
  <c r="Q1780" i="6"/>
  <c r="A1780" i="6"/>
  <c r="R1779" i="6"/>
  <c r="B1779" i="6"/>
  <c r="Q1779" i="6"/>
  <c r="A1779" i="6"/>
  <c r="R1778" i="6"/>
  <c r="B1778" i="6"/>
  <c r="Q1778" i="6"/>
  <c r="A1778" i="6"/>
  <c r="R1777" i="6"/>
  <c r="B1777" i="6"/>
  <c r="Q1777" i="6"/>
  <c r="A1777" i="6"/>
  <c r="R1776" i="6"/>
  <c r="B1776" i="6"/>
  <c r="Q1776" i="6"/>
  <c r="A1776" i="6"/>
  <c r="R1775" i="6"/>
  <c r="B1775" i="6"/>
  <c r="Q1775" i="6"/>
  <c r="A1775" i="6"/>
  <c r="R1774" i="6"/>
  <c r="B1774" i="6"/>
  <c r="Q1774" i="6"/>
  <c r="A1774" i="6"/>
  <c r="R1773" i="6"/>
  <c r="B1773" i="6"/>
  <c r="Q1773" i="6"/>
  <c r="A1773" i="6"/>
  <c r="R1772" i="6"/>
  <c r="B1772" i="6"/>
  <c r="Q1772" i="6"/>
  <c r="A1772" i="6"/>
  <c r="R1771" i="6"/>
  <c r="B1771" i="6"/>
  <c r="Q1771" i="6"/>
  <c r="A1771" i="6"/>
  <c r="R1770" i="6"/>
  <c r="B1770" i="6"/>
  <c r="Q1770" i="6"/>
  <c r="A1770" i="6"/>
  <c r="R1769" i="6"/>
  <c r="B1769" i="6"/>
  <c r="Q1769" i="6"/>
  <c r="A1769" i="6"/>
  <c r="R1768" i="6"/>
  <c r="B1768" i="6"/>
  <c r="Q1768" i="6"/>
  <c r="A1768" i="6"/>
  <c r="R1767" i="6"/>
  <c r="B1767" i="6"/>
  <c r="Q1767" i="6"/>
  <c r="A1767" i="6"/>
  <c r="R1766" i="6"/>
  <c r="B1766" i="6"/>
  <c r="Q1766" i="6"/>
  <c r="A1766" i="6"/>
  <c r="R1765" i="6"/>
  <c r="B1765" i="6"/>
  <c r="Q1765" i="6"/>
  <c r="A1765" i="6"/>
  <c r="R1764" i="6"/>
  <c r="B1764" i="6"/>
  <c r="Q1764" i="6"/>
  <c r="A1764" i="6"/>
  <c r="R1763" i="6"/>
  <c r="B1763" i="6"/>
  <c r="Q1763" i="6"/>
  <c r="A1763" i="6"/>
  <c r="R1762" i="6"/>
  <c r="B1762" i="6"/>
  <c r="Q1762" i="6"/>
  <c r="A1762" i="6"/>
  <c r="R1761" i="6"/>
  <c r="B1761" i="6"/>
  <c r="Q1761" i="6"/>
  <c r="A1761" i="6"/>
  <c r="R1760" i="6"/>
  <c r="B1760" i="6"/>
  <c r="Q1760" i="6"/>
  <c r="A1760" i="6"/>
  <c r="R1759" i="6"/>
  <c r="B1759" i="6"/>
  <c r="Q1759" i="6"/>
  <c r="A1759" i="6"/>
  <c r="R1758" i="6"/>
  <c r="B1758" i="6"/>
  <c r="Q1758" i="6"/>
  <c r="A1758" i="6"/>
  <c r="R1757" i="6"/>
  <c r="B1757" i="6"/>
  <c r="Q1757" i="6"/>
  <c r="A1757" i="6"/>
  <c r="R1756" i="6"/>
  <c r="B1756" i="6"/>
  <c r="Q1756" i="6"/>
  <c r="A1756" i="6"/>
  <c r="R1755" i="6"/>
  <c r="B1755" i="6"/>
  <c r="Q1755" i="6"/>
  <c r="A1755" i="6"/>
  <c r="R1754" i="6"/>
  <c r="B1754" i="6"/>
  <c r="Q1754" i="6"/>
  <c r="A1754" i="6"/>
  <c r="R1753" i="6"/>
  <c r="B1753" i="6"/>
  <c r="Q1753" i="6"/>
  <c r="A1753" i="6"/>
  <c r="R1752" i="6"/>
  <c r="B1752" i="6"/>
  <c r="Q1752" i="6"/>
  <c r="A1752" i="6"/>
  <c r="R1751" i="6"/>
  <c r="B1751" i="6"/>
  <c r="Q1751" i="6"/>
  <c r="A1751" i="6"/>
  <c r="R1750" i="6"/>
  <c r="B1750" i="6"/>
  <c r="Q1750" i="6"/>
  <c r="A1750" i="6"/>
  <c r="R1749" i="6"/>
  <c r="B1749" i="6"/>
  <c r="Q1749" i="6"/>
  <c r="A1749" i="6"/>
  <c r="R1748" i="6"/>
  <c r="B1748" i="6"/>
  <c r="Q1748" i="6"/>
  <c r="A1748" i="6"/>
  <c r="R1747" i="6"/>
  <c r="B1747" i="6"/>
  <c r="Q1747" i="6"/>
  <c r="A1747" i="6"/>
  <c r="R1746" i="6"/>
  <c r="B1746" i="6"/>
  <c r="Q1746" i="6"/>
  <c r="A1746" i="6"/>
  <c r="R1745" i="6"/>
  <c r="B1745" i="6"/>
  <c r="Q1745" i="6"/>
  <c r="A1745" i="6"/>
  <c r="R1744" i="6"/>
  <c r="B1744" i="6"/>
  <c r="Q1744" i="6"/>
  <c r="A1744" i="6"/>
  <c r="R1743" i="6"/>
  <c r="B1743" i="6"/>
  <c r="Q1743" i="6"/>
  <c r="A1743" i="6"/>
  <c r="R1742" i="6"/>
  <c r="B1742" i="6"/>
  <c r="Q1742" i="6"/>
  <c r="A1742" i="6"/>
  <c r="R1741" i="6"/>
  <c r="B1741" i="6"/>
  <c r="Q1741" i="6"/>
  <c r="A1741" i="6"/>
  <c r="R1740" i="6"/>
  <c r="B1740" i="6"/>
  <c r="Q1740" i="6"/>
  <c r="A1740" i="6"/>
  <c r="R1739" i="6"/>
  <c r="B1739" i="6"/>
  <c r="Q1739" i="6"/>
  <c r="A1739" i="6"/>
  <c r="R1738" i="6"/>
  <c r="B1738" i="6"/>
  <c r="Q1738" i="6"/>
  <c r="A1738" i="6"/>
  <c r="R1737" i="6"/>
  <c r="B1737" i="6"/>
  <c r="Q1737" i="6"/>
  <c r="A1737" i="6"/>
  <c r="R1736" i="6"/>
  <c r="B1736" i="6"/>
  <c r="Q1736" i="6"/>
  <c r="A1736" i="6"/>
  <c r="R1735" i="6"/>
  <c r="B1735" i="6"/>
  <c r="Q1735" i="6"/>
  <c r="A1735" i="6"/>
  <c r="R1734" i="6"/>
  <c r="B1734" i="6"/>
  <c r="Q1734" i="6"/>
  <c r="A1734" i="6"/>
  <c r="R1733" i="6"/>
  <c r="B1733" i="6"/>
  <c r="Q1733" i="6"/>
  <c r="A1733" i="6"/>
  <c r="R1732" i="6"/>
  <c r="B1732" i="6"/>
  <c r="Q1732" i="6"/>
  <c r="A1732" i="6"/>
  <c r="R1731" i="6"/>
  <c r="B1731" i="6"/>
  <c r="Q1731" i="6"/>
  <c r="A1731" i="6"/>
  <c r="R1730" i="6"/>
  <c r="B1730" i="6"/>
  <c r="Q1730" i="6"/>
  <c r="A1730" i="6"/>
  <c r="R1729" i="6"/>
  <c r="B1729" i="6"/>
  <c r="Q1729" i="6"/>
  <c r="A1729" i="6"/>
  <c r="R1728" i="6"/>
  <c r="B1728" i="6"/>
  <c r="Q1728" i="6"/>
  <c r="A1728" i="6"/>
  <c r="R1727" i="6"/>
  <c r="B1727" i="6"/>
  <c r="Q1727" i="6"/>
  <c r="A1727" i="6"/>
  <c r="R1726" i="6"/>
  <c r="B1726" i="6"/>
  <c r="Q1726" i="6"/>
  <c r="A1726" i="6"/>
  <c r="R1725" i="6"/>
  <c r="B1725" i="6"/>
  <c r="Q1725" i="6"/>
  <c r="A1725" i="6"/>
  <c r="R1724" i="6"/>
  <c r="B1724" i="6"/>
  <c r="Q1724" i="6"/>
  <c r="A1724" i="6"/>
  <c r="R1723" i="6"/>
  <c r="B1723" i="6"/>
  <c r="Q1723" i="6"/>
  <c r="A1723" i="6"/>
  <c r="R1722" i="6"/>
  <c r="B1722" i="6"/>
  <c r="Q1722" i="6"/>
  <c r="A1722" i="6"/>
  <c r="R1721" i="6"/>
  <c r="B1721" i="6"/>
  <c r="Q1721" i="6"/>
  <c r="A1721" i="6"/>
  <c r="R1720" i="6"/>
  <c r="B1720" i="6"/>
  <c r="Q1720" i="6"/>
  <c r="A1720" i="6"/>
  <c r="R1719" i="6"/>
  <c r="B1719" i="6"/>
  <c r="Q1719" i="6"/>
  <c r="A1719" i="6"/>
  <c r="R1718" i="6"/>
  <c r="B1718" i="6"/>
  <c r="Q1718" i="6"/>
  <c r="A1718" i="6"/>
  <c r="R1717" i="6"/>
  <c r="B1717" i="6"/>
  <c r="Q1717" i="6"/>
  <c r="A1717" i="6"/>
  <c r="R1716" i="6"/>
  <c r="B1716" i="6"/>
  <c r="Q1716" i="6"/>
  <c r="A1716" i="6"/>
  <c r="R1715" i="6"/>
  <c r="B1715" i="6"/>
  <c r="Q1715" i="6"/>
  <c r="A1715" i="6"/>
  <c r="R1714" i="6"/>
  <c r="B1714" i="6"/>
  <c r="Q1714" i="6"/>
  <c r="A1714" i="6"/>
  <c r="R1713" i="6"/>
  <c r="B1713" i="6"/>
  <c r="Q1713" i="6"/>
  <c r="A1713" i="6"/>
  <c r="R1712" i="6"/>
  <c r="B1712" i="6"/>
  <c r="Q1712" i="6"/>
  <c r="A1712" i="6"/>
  <c r="R1711" i="6"/>
  <c r="B1711" i="6"/>
  <c r="Q1711" i="6"/>
  <c r="A1711" i="6"/>
  <c r="R1710" i="6"/>
  <c r="B1710" i="6"/>
  <c r="Q1710" i="6"/>
  <c r="A1710" i="6"/>
  <c r="R1709" i="6"/>
  <c r="B1709" i="6"/>
  <c r="Q1709" i="6"/>
  <c r="A1709" i="6"/>
  <c r="R1708" i="6"/>
  <c r="B1708" i="6"/>
  <c r="Q1708" i="6"/>
  <c r="A1708" i="6"/>
  <c r="R1707" i="6"/>
  <c r="B1707" i="6"/>
  <c r="Q1707" i="6"/>
  <c r="A1707" i="6"/>
  <c r="R1706" i="6"/>
  <c r="B1706" i="6"/>
  <c r="Q1706" i="6"/>
  <c r="A1706" i="6"/>
  <c r="R1705" i="6"/>
  <c r="B1705" i="6"/>
  <c r="Q1705" i="6"/>
  <c r="A1705" i="6"/>
  <c r="R1704" i="6"/>
  <c r="B1704" i="6"/>
  <c r="Q1704" i="6"/>
  <c r="A1704" i="6"/>
  <c r="R1703" i="6"/>
  <c r="B1703" i="6"/>
  <c r="Q1703" i="6"/>
  <c r="A1703" i="6"/>
  <c r="R1702" i="6"/>
  <c r="B1702" i="6"/>
  <c r="Q1702" i="6"/>
  <c r="A1702" i="6"/>
  <c r="R1701" i="6"/>
  <c r="B1701" i="6"/>
  <c r="Q1701" i="6"/>
  <c r="A1701" i="6"/>
  <c r="R1700" i="6"/>
  <c r="B1700" i="6"/>
  <c r="Q1700" i="6"/>
  <c r="A1700" i="6"/>
  <c r="R1699" i="6"/>
  <c r="B1699" i="6"/>
  <c r="Q1699" i="6"/>
  <c r="A1699" i="6"/>
  <c r="R1698" i="6"/>
  <c r="B1698" i="6"/>
  <c r="Q1698" i="6"/>
  <c r="A1698" i="6"/>
  <c r="R1697" i="6"/>
  <c r="B1697" i="6"/>
  <c r="Q1697" i="6"/>
  <c r="A1697" i="6"/>
  <c r="R1696" i="6"/>
  <c r="B1696" i="6"/>
  <c r="Q1696" i="6"/>
  <c r="A1696" i="6"/>
  <c r="R1695" i="6"/>
  <c r="B1695" i="6"/>
  <c r="Q1695" i="6"/>
  <c r="A1695" i="6"/>
  <c r="R1694" i="6"/>
  <c r="B1694" i="6"/>
  <c r="Q1694" i="6"/>
  <c r="A1694" i="6"/>
  <c r="R1693" i="6"/>
  <c r="B1693" i="6"/>
  <c r="Q1693" i="6"/>
  <c r="A1693" i="6"/>
  <c r="R1692" i="6"/>
  <c r="B1692" i="6"/>
  <c r="Q1692" i="6"/>
  <c r="A1692" i="6"/>
  <c r="R1691" i="6"/>
  <c r="B1691" i="6"/>
  <c r="Q1691" i="6"/>
  <c r="A1691" i="6"/>
  <c r="R1690" i="6"/>
  <c r="B1690" i="6"/>
  <c r="Q1690" i="6"/>
  <c r="A1690" i="6"/>
  <c r="R1689" i="6"/>
  <c r="B1689" i="6"/>
  <c r="Q1689" i="6"/>
  <c r="A1689" i="6"/>
  <c r="R1688" i="6"/>
  <c r="B1688" i="6"/>
  <c r="Q1688" i="6"/>
  <c r="A1688" i="6"/>
  <c r="R1687" i="6"/>
  <c r="B1687" i="6"/>
  <c r="Q1687" i="6"/>
  <c r="A1687" i="6"/>
  <c r="R1686" i="6"/>
  <c r="B1686" i="6"/>
  <c r="Q1686" i="6"/>
  <c r="A1686" i="6"/>
  <c r="R1685" i="6"/>
  <c r="B1685" i="6"/>
  <c r="Q1685" i="6"/>
  <c r="A1685" i="6"/>
  <c r="R1684" i="6"/>
  <c r="B1684" i="6"/>
  <c r="Q1684" i="6"/>
  <c r="A1684" i="6"/>
  <c r="R1683" i="6"/>
  <c r="B1683" i="6"/>
  <c r="Q1683" i="6"/>
  <c r="A1683" i="6"/>
  <c r="R1682" i="6"/>
  <c r="B1682" i="6"/>
  <c r="Q1682" i="6"/>
  <c r="A1682" i="6"/>
  <c r="R1681" i="6"/>
  <c r="B1681" i="6"/>
  <c r="Q1681" i="6"/>
  <c r="A1681" i="6"/>
  <c r="R1680" i="6"/>
  <c r="B1680" i="6"/>
  <c r="Q1680" i="6"/>
  <c r="A1680" i="6"/>
  <c r="R1679" i="6"/>
  <c r="B1679" i="6"/>
  <c r="Q1679" i="6"/>
  <c r="A1679" i="6"/>
  <c r="R1678" i="6"/>
  <c r="B1678" i="6"/>
  <c r="Q1678" i="6"/>
  <c r="A1678" i="6"/>
  <c r="R1677" i="6"/>
  <c r="B1677" i="6"/>
  <c r="Q1677" i="6"/>
  <c r="A1677" i="6"/>
  <c r="R1676" i="6"/>
  <c r="B1676" i="6"/>
  <c r="Q1676" i="6"/>
  <c r="A1676" i="6"/>
  <c r="R1675" i="6"/>
  <c r="B1675" i="6"/>
  <c r="Q1675" i="6"/>
  <c r="A1675" i="6"/>
  <c r="R1674" i="6"/>
  <c r="B1674" i="6"/>
  <c r="Q1674" i="6"/>
  <c r="A1674" i="6"/>
  <c r="R1673" i="6"/>
  <c r="B1673" i="6"/>
  <c r="Q1673" i="6"/>
  <c r="A1673" i="6"/>
  <c r="R1672" i="6"/>
  <c r="B1672" i="6"/>
  <c r="Q1672" i="6"/>
  <c r="A1672" i="6"/>
  <c r="R1671" i="6"/>
  <c r="B1671" i="6"/>
  <c r="Q1671" i="6"/>
  <c r="A1671" i="6"/>
  <c r="R1670" i="6"/>
  <c r="B1670" i="6"/>
  <c r="Q1670" i="6"/>
  <c r="A1670" i="6"/>
  <c r="R1669" i="6"/>
  <c r="B1669" i="6"/>
  <c r="Q1669" i="6"/>
  <c r="A1669" i="6"/>
  <c r="R1668" i="6"/>
  <c r="B1668" i="6"/>
  <c r="Q1668" i="6"/>
  <c r="A1668" i="6"/>
  <c r="R1667" i="6"/>
  <c r="B1667" i="6"/>
  <c r="Q1667" i="6"/>
  <c r="A1667" i="6"/>
  <c r="R1666" i="6"/>
  <c r="B1666" i="6"/>
  <c r="Q1666" i="6"/>
  <c r="A1666" i="6"/>
  <c r="R1665" i="6"/>
  <c r="B1665" i="6"/>
  <c r="Q1665" i="6"/>
  <c r="A1665" i="6"/>
  <c r="R1664" i="6"/>
  <c r="B1664" i="6"/>
  <c r="Q1664" i="6"/>
  <c r="A1664" i="6"/>
  <c r="R1663" i="6"/>
  <c r="B1663" i="6"/>
  <c r="Q1663" i="6"/>
  <c r="A1663" i="6"/>
  <c r="R1662" i="6"/>
  <c r="B1662" i="6"/>
  <c r="Q1662" i="6"/>
  <c r="A1662" i="6"/>
  <c r="R1661" i="6"/>
  <c r="B1661" i="6"/>
  <c r="Q1661" i="6"/>
  <c r="A1661" i="6"/>
  <c r="R1660" i="6"/>
  <c r="B1660" i="6"/>
  <c r="Q1660" i="6"/>
  <c r="A1660" i="6"/>
  <c r="R1659" i="6"/>
  <c r="B1659" i="6"/>
  <c r="Q1659" i="6"/>
  <c r="A1659" i="6"/>
  <c r="R1658" i="6"/>
  <c r="B1658" i="6"/>
  <c r="Q1658" i="6"/>
  <c r="A1658" i="6"/>
  <c r="R1657" i="6"/>
  <c r="B1657" i="6"/>
  <c r="Q1657" i="6"/>
  <c r="A1657" i="6"/>
  <c r="R1656" i="6"/>
  <c r="B1656" i="6"/>
  <c r="Q1656" i="6"/>
  <c r="A1656" i="6"/>
  <c r="R1655" i="6"/>
  <c r="B1655" i="6"/>
  <c r="Q1655" i="6"/>
  <c r="A1655" i="6"/>
  <c r="R1654" i="6"/>
  <c r="B1654" i="6"/>
  <c r="Q1654" i="6"/>
  <c r="A1654" i="6"/>
  <c r="R1653" i="6"/>
  <c r="B1653" i="6"/>
  <c r="Q1653" i="6"/>
  <c r="A1653" i="6"/>
  <c r="R1652" i="6"/>
  <c r="B1652" i="6"/>
  <c r="Q1652" i="6"/>
  <c r="A1652" i="6"/>
  <c r="R1651" i="6"/>
  <c r="B1651" i="6"/>
  <c r="Q1651" i="6"/>
  <c r="A1651" i="6"/>
  <c r="R1650" i="6"/>
  <c r="B1650" i="6"/>
  <c r="Q1650" i="6"/>
  <c r="A1650" i="6"/>
  <c r="R1649" i="6"/>
  <c r="B1649" i="6"/>
  <c r="Q1649" i="6"/>
  <c r="A1649" i="6"/>
  <c r="R1648" i="6"/>
  <c r="B1648" i="6"/>
  <c r="Q1648" i="6"/>
  <c r="A1648" i="6"/>
  <c r="R1647" i="6"/>
  <c r="B1647" i="6"/>
  <c r="Q1647" i="6"/>
  <c r="A1647" i="6"/>
  <c r="R1646" i="6"/>
  <c r="B1646" i="6"/>
  <c r="Q1646" i="6"/>
  <c r="A1646" i="6"/>
  <c r="R1645" i="6"/>
  <c r="B1645" i="6"/>
  <c r="Q1645" i="6"/>
  <c r="A1645" i="6"/>
  <c r="R1644" i="6"/>
  <c r="B1644" i="6"/>
  <c r="Q1644" i="6"/>
  <c r="A1644" i="6"/>
  <c r="R1643" i="6"/>
  <c r="B1643" i="6"/>
  <c r="Q1643" i="6"/>
  <c r="A1643" i="6"/>
  <c r="R1642" i="6"/>
  <c r="B1642" i="6"/>
  <c r="Q1642" i="6"/>
  <c r="A1642" i="6"/>
  <c r="R1641" i="6"/>
  <c r="B1641" i="6"/>
  <c r="Q1641" i="6"/>
  <c r="A1641" i="6"/>
  <c r="R1640" i="6"/>
  <c r="B1640" i="6"/>
  <c r="Q1640" i="6"/>
  <c r="A1640" i="6"/>
  <c r="R1639" i="6"/>
  <c r="B1639" i="6"/>
  <c r="Q1639" i="6"/>
  <c r="A1639" i="6"/>
  <c r="R1638" i="6"/>
  <c r="B1638" i="6"/>
  <c r="Q1638" i="6"/>
  <c r="A1638" i="6"/>
  <c r="R1637" i="6"/>
  <c r="B1637" i="6"/>
  <c r="Q1637" i="6"/>
  <c r="A1637" i="6"/>
  <c r="R1636" i="6"/>
  <c r="B1636" i="6"/>
  <c r="Q1636" i="6"/>
  <c r="A1636" i="6"/>
  <c r="R1635" i="6"/>
  <c r="B1635" i="6"/>
  <c r="Q1635" i="6"/>
  <c r="A1635" i="6"/>
  <c r="R1634" i="6"/>
  <c r="B1634" i="6"/>
  <c r="Q1634" i="6"/>
  <c r="A1634" i="6"/>
  <c r="R1633" i="6"/>
  <c r="B1633" i="6"/>
  <c r="Q1633" i="6"/>
  <c r="A1633" i="6"/>
  <c r="R1632" i="6"/>
  <c r="B1632" i="6"/>
  <c r="Q1632" i="6"/>
  <c r="A1632" i="6"/>
  <c r="R1631" i="6"/>
  <c r="B1631" i="6"/>
  <c r="Q1631" i="6"/>
  <c r="A1631" i="6"/>
  <c r="R1630" i="6"/>
  <c r="B1630" i="6"/>
  <c r="Q1630" i="6"/>
  <c r="A1630" i="6"/>
  <c r="R1629" i="6"/>
  <c r="B1629" i="6"/>
  <c r="Q1629" i="6"/>
  <c r="A1629" i="6"/>
  <c r="R1628" i="6"/>
  <c r="B1628" i="6"/>
  <c r="Q1628" i="6"/>
  <c r="A1628" i="6"/>
  <c r="R1627" i="6"/>
  <c r="B1627" i="6"/>
  <c r="Q1627" i="6"/>
  <c r="A1627" i="6"/>
  <c r="R1626" i="6"/>
  <c r="B1626" i="6"/>
  <c r="Q1626" i="6"/>
  <c r="A1626" i="6"/>
  <c r="R1625" i="6"/>
  <c r="B1625" i="6"/>
  <c r="Q1625" i="6"/>
  <c r="A1625" i="6"/>
  <c r="R1624" i="6"/>
  <c r="B1624" i="6"/>
  <c r="Q1624" i="6"/>
  <c r="A1624" i="6"/>
  <c r="R1623" i="6"/>
  <c r="B1623" i="6"/>
  <c r="Q1623" i="6"/>
  <c r="A1623" i="6"/>
  <c r="R1622" i="6"/>
  <c r="B1622" i="6"/>
  <c r="Q1622" i="6"/>
  <c r="A1622" i="6"/>
  <c r="R1621" i="6"/>
  <c r="B1621" i="6"/>
  <c r="Q1621" i="6"/>
  <c r="A1621" i="6"/>
  <c r="R1620" i="6"/>
  <c r="B1620" i="6"/>
  <c r="Q1620" i="6"/>
  <c r="A1620" i="6"/>
  <c r="R1619" i="6"/>
  <c r="B1619" i="6"/>
  <c r="Q1619" i="6"/>
  <c r="A1619" i="6"/>
  <c r="R1618" i="6"/>
  <c r="B1618" i="6"/>
  <c r="Q1618" i="6"/>
  <c r="A1618" i="6"/>
  <c r="R1617" i="6"/>
  <c r="B1617" i="6"/>
  <c r="Q1617" i="6"/>
  <c r="A1617" i="6"/>
  <c r="R1616" i="6"/>
  <c r="B1616" i="6"/>
  <c r="Q1616" i="6"/>
  <c r="A1616" i="6"/>
  <c r="R1615" i="6"/>
  <c r="B1615" i="6"/>
  <c r="Q1615" i="6"/>
  <c r="A1615" i="6"/>
  <c r="R1614" i="6"/>
  <c r="B1614" i="6"/>
  <c r="Q1614" i="6"/>
  <c r="A1614" i="6"/>
  <c r="R1613" i="6"/>
  <c r="B1613" i="6"/>
  <c r="Q1613" i="6"/>
  <c r="A1613" i="6"/>
  <c r="R1612" i="6"/>
  <c r="B1612" i="6"/>
  <c r="Q1612" i="6"/>
  <c r="A1612" i="6"/>
  <c r="R1611" i="6"/>
  <c r="B1611" i="6"/>
  <c r="Q1611" i="6"/>
  <c r="A1611" i="6"/>
  <c r="R1610" i="6"/>
  <c r="B1610" i="6"/>
  <c r="Q1610" i="6"/>
  <c r="A1610" i="6"/>
  <c r="R1609" i="6"/>
  <c r="B1609" i="6"/>
  <c r="Q1609" i="6"/>
  <c r="A1609" i="6"/>
  <c r="R1608" i="6"/>
  <c r="B1608" i="6"/>
  <c r="Q1608" i="6"/>
  <c r="A1608" i="6"/>
  <c r="R1607" i="6"/>
  <c r="B1607" i="6"/>
  <c r="Q1607" i="6"/>
  <c r="A1607" i="6"/>
  <c r="R1606" i="6"/>
  <c r="B1606" i="6"/>
  <c r="Q1606" i="6"/>
  <c r="A1606" i="6"/>
  <c r="R1605" i="6"/>
  <c r="B1605" i="6"/>
  <c r="Q1605" i="6"/>
  <c r="A1605" i="6"/>
  <c r="R1604" i="6"/>
  <c r="B1604" i="6"/>
  <c r="Q1604" i="6"/>
  <c r="A1604" i="6"/>
  <c r="R1603" i="6"/>
  <c r="B1603" i="6"/>
  <c r="Q1603" i="6"/>
  <c r="A1603" i="6"/>
  <c r="R1602" i="6"/>
  <c r="B1602" i="6"/>
  <c r="Q1602" i="6"/>
  <c r="A1602" i="6"/>
  <c r="R1601" i="6"/>
  <c r="B1601" i="6"/>
  <c r="Q1601" i="6"/>
  <c r="A1601" i="6"/>
  <c r="R1600" i="6"/>
  <c r="B1600" i="6"/>
  <c r="Q1600" i="6"/>
  <c r="A1600" i="6"/>
  <c r="R1599" i="6"/>
  <c r="B1599" i="6"/>
  <c r="Q1599" i="6"/>
  <c r="A1599" i="6"/>
  <c r="R1598" i="6"/>
  <c r="B1598" i="6"/>
  <c r="Q1598" i="6"/>
  <c r="A1598" i="6"/>
  <c r="R1597" i="6"/>
  <c r="B1597" i="6"/>
  <c r="Q1597" i="6"/>
  <c r="A1597" i="6"/>
  <c r="R1596" i="6"/>
  <c r="B1596" i="6"/>
  <c r="Q1596" i="6"/>
  <c r="A1596" i="6"/>
  <c r="R1595" i="6"/>
  <c r="B1595" i="6"/>
  <c r="Q1595" i="6"/>
  <c r="A1595" i="6"/>
  <c r="R1594" i="6"/>
  <c r="B1594" i="6"/>
  <c r="Q1594" i="6"/>
  <c r="A1594" i="6"/>
  <c r="R1593" i="6"/>
  <c r="B1593" i="6"/>
  <c r="Q1593" i="6"/>
  <c r="A1593" i="6"/>
  <c r="R1592" i="6"/>
  <c r="B1592" i="6"/>
  <c r="Q1592" i="6"/>
  <c r="A1592" i="6"/>
  <c r="R1591" i="6"/>
  <c r="B1591" i="6"/>
  <c r="Q1591" i="6"/>
  <c r="A1591" i="6"/>
  <c r="R1590" i="6"/>
  <c r="B1590" i="6"/>
  <c r="Q1590" i="6"/>
  <c r="A1590" i="6"/>
  <c r="R1589" i="6"/>
  <c r="B1589" i="6"/>
  <c r="Q1589" i="6"/>
  <c r="A1589" i="6"/>
  <c r="R1588" i="6"/>
  <c r="B1588" i="6"/>
  <c r="Q1588" i="6"/>
  <c r="A1588" i="6"/>
  <c r="R1587" i="6"/>
  <c r="B1587" i="6"/>
  <c r="Q1587" i="6"/>
  <c r="A1587" i="6"/>
  <c r="R1586" i="6"/>
  <c r="B1586" i="6"/>
  <c r="Q1586" i="6"/>
  <c r="A1586" i="6"/>
  <c r="R1585" i="6"/>
  <c r="B1585" i="6"/>
  <c r="Q1585" i="6"/>
  <c r="A1585" i="6"/>
  <c r="R1584" i="6"/>
  <c r="B1584" i="6"/>
  <c r="Q1584" i="6"/>
  <c r="A1584" i="6"/>
  <c r="R1583" i="6"/>
  <c r="B1583" i="6"/>
  <c r="Q1583" i="6"/>
  <c r="A1583" i="6"/>
  <c r="R1582" i="6"/>
  <c r="B1582" i="6"/>
  <c r="Q1582" i="6"/>
  <c r="A1582" i="6"/>
  <c r="R1581" i="6"/>
  <c r="B1581" i="6"/>
  <c r="Q1581" i="6"/>
  <c r="A1581" i="6"/>
  <c r="R1580" i="6"/>
  <c r="B1580" i="6"/>
  <c r="Q1580" i="6"/>
  <c r="A1580" i="6"/>
  <c r="R1579" i="6"/>
  <c r="B1579" i="6"/>
  <c r="Q1579" i="6"/>
  <c r="A1579" i="6"/>
  <c r="R1578" i="6"/>
  <c r="B1578" i="6"/>
  <c r="Q1578" i="6"/>
  <c r="A1578" i="6"/>
  <c r="R1577" i="6"/>
  <c r="B1577" i="6"/>
  <c r="Q1577" i="6"/>
  <c r="A1577" i="6"/>
  <c r="R1576" i="6"/>
  <c r="B1576" i="6"/>
  <c r="Q1576" i="6"/>
  <c r="A1576" i="6"/>
  <c r="R1575" i="6"/>
  <c r="B1575" i="6"/>
  <c r="Q1575" i="6"/>
  <c r="A1575" i="6"/>
  <c r="R1574" i="6"/>
  <c r="B1574" i="6"/>
  <c r="Q1574" i="6"/>
  <c r="A1574" i="6"/>
  <c r="R1573" i="6"/>
  <c r="B1573" i="6"/>
  <c r="Q1573" i="6"/>
  <c r="A1573" i="6"/>
  <c r="R1572" i="6"/>
  <c r="B1572" i="6"/>
  <c r="Q1572" i="6"/>
  <c r="A1572" i="6"/>
  <c r="R1571" i="6"/>
  <c r="B1571" i="6"/>
  <c r="Q1571" i="6"/>
  <c r="A1571" i="6"/>
  <c r="R1570" i="6"/>
  <c r="B1570" i="6"/>
  <c r="Q1570" i="6"/>
  <c r="A1570" i="6"/>
  <c r="R1569" i="6"/>
  <c r="B1569" i="6"/>
  <c r="Q1569" i="6"/>
  <c r="A1569" i="6"/>
  <c r="R1568" i="6"/>
  <c r="B1568" i="6"/>
  <c r="Q1568" i="6"/>
  <c r="A1568" i="6"/>
  <c r="R1567" i="6"/>
  <c r="B1567" i="6"/>
  <c r="Q1567" i="6"/>
  <c r="A1567" i="6"/>
  <c r="R1566" i="6"/>
  <c r="B1566" i="6"/>
  <c r="Q1566" i="6"/>
  <c r="A1566" i="6"/>
  <c r="R1565" i="6"/>
  <c r="B1565" i="6"/>
  <c r="Q1565" i="6"/>
  <c r="A1565" i="6"/>
  <c r="R1564" i="6"/>
  <c r="B1564" i="6"/>
  <c r="Q1564" i="6"/>
  <c r="A1564" i="6"/>
  <c r="R1563" i="6"/>
  <c r="B1563" i="6"/>
  <c r="Q1563" i="6"/>
  <c r="A1563" i="6"/>
  <c r="R1562" i="6"/>
  <c r="B1562" i="6"/>
  <c r="Q1562" i="6"/>
  <c r="A1562" i="6"/>
  <c r="R1561" i="6"/>
  <c r="B1561" i="6"/>
  <c r="Q1561" i="6"/>
  <c r="A1561" i="6"/>
  <c r="R1560" i="6"/>
  <c r="B1560" i="6"/>
  <c r="Q1560" i="6"/>
  <c r="A1560" i="6"/>
  <c r="R1559" i="6"/>
  <c r="B1559" i="6"/>
  <c r="Q1559" i="6"/>
  <c r="A1559" i="6"/>
  <c r="R1558" i="6"/>
  <c r="B1558" i="6"/>
  <c r="Q1558" i="6"/>
  <c r="A1558" i="6"/>
  <c r="R1557" i="6"/>
  <c r="B1557" i="6"/>
  <c r="Q1557" i="6"/>
  <c r="A1557" i="6"/>
  <c r="R1556" i="6"/>
  <c r="B1556" i="6"/>
  <c r="Q1556" i="6"/>
  <c r="A1556" i="6"/>
  <c r="R1555" i="6"/>
  <c r="B1555" i="6"/>
  <c r="Q1555" i="6"/>
  <c r="A1555" i="6"/>
  <c r="R1554" i="6"/>
  <c r="B1554" i="6"/>
  <c r="Q1554" i="6"/>
  <c r="A1554" i="6"/>
  <c r="R1553" i="6"/>
  <c r="B1553" i="6"/>
  <c r="Q1553" i="6"/>
  <c r="A1553" i="6"/>
  <c r="R1552" i="6"/>
  <c r="B1552" i="6"/>
  <c r="Q1552" i="6"/>
  <c r="A1552" i="6"/>
  <c r="R1551" i="6"/>
  <c r="B1551" i="6"/>
  <c r="Q1551" i="6"/>
  <c r="A1551" i="6"/>
  <c r="R1550" i="6"/>
  <c r="B1550" i="6"/>
  <c r="Q1550" i="6"/>
  <c r="A1550" i="6"/>
  <c r="R1549" i="6"/>
  <c r="B1549" i="6"/>
  <c r="Q1549" i="6"/>
  <c r="A1549" i="6"/>
  <c r="R1548" i="6"/>
  <c r="B1548" i="6"/>
  <c r="Q1548" i="6"/>
  <c r="A1548" i="6"/>
  <c r="R1547" i="6"/>
  <c r="B1547" i="6"/>
  <c r="Q1547" i="6"/>
  <c r="A1547" i="6"/>
  <c r="R1546" i="6"/>
  <c r="B1546" i="6"/>
  <c r="Q1546" i="6"/>
  <c r="A1546" i="6"/>
  <c r="R1545" i="6"/>
  <c r="B1545" i="6"/>
  <c r="Q1545" i="6"/>
  <c r="A1545" i="6"/>
  <c r="R1544" i="6"/>
  <c r="B1544" i="6"/>
  <c r="Q1544" i="6"/>
  <c r="A1544" i="6"/>
  <c r="R1543" i="6"/>
  <c r="B1543" i="6"/>
  <c r="Q1543" i="6"/>
  <c r="A1543" i="6"/>
  <c r="R1542" i="6"/>
  <c r="B1542" i="6"/>
  <c r="Q1542" i="6"/>
  <c r="A1542" i="6"/>
  <c r="R1541" i="6"/>
  <c r="B1541" i="6"/>
  <c r="Q1541" i="6"/>
  <c r="A1541" i="6"/>
  <c r="R1540" i="6"/>
  <c r="B1540" i="6"/>
  <c r="Q1540" i="6"/>
  <c r="A1540" i="6"/>
  <c r="R1539" i="6"/>
  <c r="B1539" i="6"/>
  <c r="Q1539" i="6"/>
  <c r="A1539" i="6"/>
  <c r="R1538" i="6"/>
  <c r="B1538" i="6"/>
  <c r="Q1538" i="6"/>
  <c r="A1538" i="6"/>
  <c r="R1537" i="6"/>
  <c r="B1537" i="6"/>
  <c r="Q1537" i="6"/>
  <c r="A1537" i="6"/>
  <c r="R1536" i="6"/>
  <c r="B1536" i="6"/>
  <c r="Q1536" i="6"/>
  <c r="A1536" i="6"/>
  <c r="R1535" i="6"/>
  <c r="B1535" i="6"/>
  <c r="Q1535" i="6"/>
  <c r="A1535" i="6"/>
  <c r="R1534" i="6"/>
  <c r="B1534" i="6"/>
  <c r="Q1534" i="6"/>
  <c r="A1534" i="6"/>
  <c r="R1533" i="6"/>
  <c r="B1533" i="6"/>
  <c r="Q1533" i="6"/>
  <c r="A1533" i="6"/>
  <c r="R1532" i="6"/>
  <c r="B1532" i="6"/>
  <c r="Q1532" i="6"/>
  <c r="A1532" i="6"/>
  <c r="R1531" i="6"/>
  <c r="B1531" i="6"/>
  <c r="Q1531" i="6"/>
  <c r="A1531" i="6"/>
  <c r="R1530" i="6"/>
  <c r="B1530" i="6"/>
  <c r="Q1530" i="6"/>
  <c r="A1530" i="6"/>
  <c r="R1529" i="6"/>
  <c r="B1529" i="6"/>
  <c r="Q1529" i="6"/>
  <c r="A1529" i="6"/>
  <c r="R1528" i="6"/>
  <c r="B1528" i="6"/>
  <c r="Q1528" i="6"/>
  <c r="A1528" i="6"/>
  <c r="R1527" i="6"/>
  <c r="B1527" i="6"/>
  <c r="Q1527" i="6"/>
  <c r="A1527" i="6"/>
  <c r="R1526" i="6"/>
  <c r="B1526" i="6"/>
  <c r="Q1526" i="6"/>
  <c r="A1526" i="6"/>
  <c r="R1525" i="6"/>
  <c r="B1525" i="6"/>
  <c r="Q1525" i="6"/>
  <c r="A1525" i="6"/>
  <c r="R1524" i="6"/>
  <c r="B1524" i="6"/>
  <c r="Q1524" i="6"/>
  <c r="A1524" i="6"/>
  <c r="R1523" i="6"/>
  <c r="B1523" i="6"/>
  <c r="Q1523" i="6"/>
  <c r="A1523" i="6"/>
  <c r="R1522" i="6"/>
  <c r="B1522" i="6"/>
  <c r="Q1522" i="6"/>
  <c r="A1522" i="6"/>
  <c r="R1521" i="6"/>
  <c r="B1521" i="6"/>
  <c r="Q1521" i="6"/>
  <c r="A1521" i="6"/>
  <c r="R1520" i="6"/>
  <c r="B1520" i="6"/>
  <c r="Q1520" i="6"/>
  <c r="A1520" i="6"/>
  <c r="R1519" i="6"/>
  <c r="B1519" i="6"/>
  <c r="Q1519" i="6"/>
  <c r="A1519" i="6"/>
  <c r="R1518" i="6"/>
  <c r="B1518" i="6"/>
  <c r="Q1518" i="6"/>
  <c r="A1518" i="6"/>
  <c r="R1517" i="6"/>
  <c r="B1517" i="6"/>
  <c r="Q1517" i="6"/>
  <c r="A1517" i="6"/>
  <c r="R1516" i="6"/>
  <c r="B1516" i="6"/>
  <c r="Q1516" i="6"/>
  <c r="A1516" i="6"/>
  <c r="R1515" i="6"/>
  <c r="B1515" i="6"/>
  <c r="Q1515" i="6"/>
  <c r="A1515" i="6"/>
  <c r="R1514" i="6"/>
  <c r="B1514" i="6"/>
  <c r="Q1514" i="6"/>
  <c r="A1514" i="6"/>
  <c r="R1513" i="6"/>
  <c r="B1513" i="6"/>
  <c r="Q1513" i="6"/>
  <c r="A1513" i="6"/>
  <c r="R1512" i="6"/>
  <c r="B1512" i="6"/>
  <c r="Q1512" i="6"/>
  <c r="A1512" i="6"/>
  <c r="R1511" i="6"/>
  <c r="B1511" i="6"/>
  <c r="Q1511" i="6"/>
  <c r="A1511" i="6"/>
  <c r="R1510" i="6"/>
  <c r="B1510" i="6"/>
  <c r="Q1510" i="6"/>
  <c r="A1510" i="6"/>
  <c r="R1509" i="6"/>
  <c r="B1509" i="6"/>
  <c r="Q1509" i="6"/>
  <c r="A1509" i="6"/>
  <c r="R1508" i="6"/>
  <c r="B1508" i="6"/>
  <c r="Q1508" i="6"/>
  <c r="A1508" i="6"/>
  <c r="R1507" i="6"/>
  <c r="B1507" i="6"/>
  <c r="Q1507" i="6"/>
  <c r="A1507" i="6"/>
  <c r="R1506" i="6"/>
  <c r="B1506" i="6"/>
  <c r="Q1506" i="6"/>
  <c r="A1506" i="6"/>
  <c r="R1505" i="6"/>
  <c r="B1505" i="6"/>
  <c r="Q1505" i="6"/>
  <c r="A1505" i="6"/>
  <c r="R1504" i="6"/>
  <c r="B1504" i="6"/>
  <c r="Q1504" i="6"/>
  <c r="A1504" i="6"/>
  <c r="R1503" i="6"/>
  <c r="B1503" i="6"/>
  <c r="Q1503" i="6"/>
  <c r="A1503" i="6"/>
  <c r="R1502" i="6"/>
  <c r="B1502" i="6"/>
  <c r="Q1502" i="6"/>
  <c r="A1502" i="6"/>
  <c r="R1501" i="6"/>
  <c r="B1501" i="6"/>
  <c r="Q1501" i="6"/>
  <c r="A1501" i="6"/>
  <c r="R1500" i="6"/>
  <c r="B1500" i="6"/>
  <c r="Q1500" i="6"/>
  <c r="A1500" i="6"/>
  <c r="R1499" i="6"/>
  <c r="B1499" i="6"/>
  <c r="Q1499" i="6"/>
  <c r="A1499" i="6"/>
  <c r="R1498" i="6"/>
  <c r="B1498" i="6"/>
  <c r="Q1498" i="6"/>
  <c r="A1498" i="6"/>
  <c r="R1497" i="6"/>
  <c r="B1497" i="6"/>
  <c r="Q1497" i="6"/>
  <c r="A1497" i="6"/>
  <c r="R1496" i="6"/>
  <c r="B1496" i="6"/>
  <c r="Q1496" i="6"/>
  <c r="A1496" i="6"/>
  <c r="R1495" i="6"/>
  <c r="B1495" i="6"/>
  <c r="Q1495" i="6"/>
  <c r="A1495" i="6"/>
  <c r="R1494" i="6"/>
  <c r="B1494" i="6"/>
  <c r="Q1494" i="6"/>
  <c r="A1494" i="6"/>
  <c r="R1493" i="6"/>
  <c r="B1493" i="6"/>
  <c r="Q1493" i="6"/>
  <c r="A1493" i="6"/>
  <c r="R1492" i="6"/>
  <c r="B1492" i="6"/>
  <c r="Q1492" i="6"/>
  <c r="A1492" i="6"/>
  <c r="R1491" i="6"/>
  <c r="B1491" i="6"/>
  <c r="Q1491" i="6"/>
  <c r="A1491" i="6"/>
  <c r="R1490" i="6"/>
  <c r="B1490" i="6"/>
  <c r="Q1490" i="6"/>
  <c r="A1490" i="6"/>
  <c r="R1489" i="6"/>
  <c r="B1489" i="6"/>
  <c r="Q1489" i="6"/>
  <c r="A1489" i="6"/>
  <c r="R1488" i="6"/>
  <c r="B1488" i="6"/>
  <c r="Q1488" i="6"/>
  <c r="A1488" i="6"/>
  <c r="R1487" i="6"/>
  <c r="B1487" i="6"/>
  <c r="Q1487" i="6"/>
  <c r="A1487" i="6"/>
  <c r="R1486" i="6"/>
  <c r="B1486" i="6"/>
  <c r="Q1486" i="6"/>
  <c r="A1486" i="6"/>
  <c r="R1485" i="6"/>
  <c r="B1485" i="6"/>
  <c r="Q1485" i="6"/>
  <c r="A1485" i="6"/>
  <c r="R1484" i="6"/>
  <c r="B1484" i="6"/>
  <c r="Q1484" i="6"/>
  <c r="A1484" i="6"/>
  <c r="R1483" i="6"/>
  <c r="B1483" i="6"/>
  <c r="Q1483" i="6"/>
  <c r="A1483" i="6"/>
  <c r="R1482" i="6"/>
  <c r="B1482" i="6"/>
  <c r="Q1482" i="6"/>
  <c r="A1482" i="6"/>
  <c r="R1481" i="6"/>
  <c r="B1481" i="6"/>
  <c r="Q1481" i="6"/>
  <c r="A1481" i="6"/>
  <c r="R1480" i="6"/>
  <c r="B1480" i="6"/>
  <c r="Q1480" i="6"/>
  <c r="A1480" i="6"/>
  <c r="R1479" i="6"/>
  <c r="B1479" i="6"/>
  <c r="Q1479" i="6"/>
  <c r="A1479" i="6"/>
  <c r="R1478" i="6"/>
  <c r="B1478" i="6"/>
  <c r="Q1478" i="6"/>
  <c r="A1478" i="6"/>
  <c r="R1477" i="6"/>
  <c r="B1477" i="6"/>
  <c r="Q1477" i="6"/>
  <c r="A1477" i="6"/>
  <c r="R1476" i="6"/>
  <c r="B1476" i="6"/>
  <c r="Q1476" i="6"/>
  <c r="A1476" i="6"/>
  <c r="R1475" i="6"/>
  <c r="B1475" i="6"/>
  <c r="Q1475" i="6"/>
  <c r="A1475" i="6"/>
  <c r="R1474" i="6"/>
  <c r="B1474" i="6"/>
  <c r="Q1474" i="6"/>
  <c r="A1474" i="6"/>
  <c r="R1473" i="6"/>
  <c r="B1473" i="6"/>
  <c r="Q1473" i="6"/>
  <c r="A1473" i="6"/>
  <c r="R1472" i="6"/>
  <c r="B1472" i="6"/>
  <c r="Q1472" i="6"/>
  <c r="A1472" i="6"/>
  <c r="R1471" i="6"/>
  <c r="B1471" i="6"/>
  <c r="Q1471" i="6"/>
  <c r="A1471" i="6"/>
  <c r="R1470" i="6"/>
  <c r="B1470" i="6"/>
  <c r="Q1470" i="6"/>
  <c r="A1470" i="6"/>
  <c r="R1469" i="6"/>
  <c r="B1469" i="6"/>
  <c r="Q1469" i="6"/>
  <c r="A1469" i="6"/>
  <c r="R1468" i="6"/>
  <c r="B1468" i="6"/>
  <c r="Q1468" i="6"/>
  <c r="A1468" i="6"/>
  <c r="R1467" i="6"/>
  <c r="B1467" i="6"/>
  <c r="Q1467" i="6"/>
  <c r="A1467" i="6"/>
  <c r="R1466" i="6"/>
  <c r="B1466" i="6"/>
  <c r="Q1466" i="6"/>
  <c r="A1466" i="6"/>
  <c r="R1465" i="6"/>
  <c r="B1465" i="6"/>
  <c r="Q1465" i="6"/>
  <c r="A1465" i="6"/>
  <c r="R1464" i="6"/>
  <c r="B1464" i="6"/>
  <c r="Q1464" i="6"/>
  <c r="A1464" i="6"/>
  <c r="R1463" i="6"/>
  <c r="B1463" i="6"/>
  <c r="Q1463" i="6"/>
  <c r="A1463" i="6"/>
  <c r="R1462" i="6"/>
  <c r="B1462" i="6"/>
  <c r="Q1462" i="6"/>
  <c r="A1462" i="6"/>
  <c r="R1461" i="6"/>
  <c r="B1461" i="6"/>
  <c r="Q1461" i="6"/>
  <c r="A1461" i="6"/>
  <c r="R1460" i="6"/>
  <c r="B1460" i="6"/>
  <c r="Q1460" i="6"/>
  <c r="A1460" i="6"/>
  <c r="R1459" i="6"/>
  <c r="B1459" i="6"/>
  <c r="Q1459" i="6"/>
  <c r="A1459" i="6"/>
  <c r="R1458" i="6"/>
  <c r="B1458" i="6"/>
  <c r="Q1458" i="6"/>
  <c r="A1458" i="6"/>
  <c r="R1457" i="6"/>
  <c r="B1457" i="6"/>
  <c r="Q1457" i="6"/>
  <c r="A1457" i="6"/>
  <c r="R1456" i="6"/>
  <c r="B1456" i="6"/>
  <c r="Q1456" i="6"/>
  <c r="A1456" i="6"/>
  <c r="R1455" i="6"/>
  <c r="B1455" i="6"/>
  <c r="Q1455" i="6"/>
  <c r="A1455" i="6"/>
  <c r="R1454" i="6"/>
  <c r="B1454" i="6"/>
  <c r="Q1454" i="6"/>
  <c r="A1454" i="6"/>
  <c r="R1453" i="6"/>
  <c r="B1453" i="6"/>
  <c r="Q1453" i="6"/>
  <c r="A1453" i="6"/>
  <c r="R1452" i="6"/>
  <c r="B1452" i="6"/>
  <c r="Q1452" i="6"/>
  <c r="A1452" i="6"/>
  <c r="R1451" i="6"/>
  <c r="B1451" i="6"/>
  <c r="Q1451" i="6"/>
  <c r="A1451" i="6"/>
  <c r="R1450" i="6"/>
  <c r="B1450" i="6"/>
  <c r="Q1450" i="6"/>
  <c r="A1450" i="6"/>
  <c r="R1449" i="6"/>
  <c r="B1449" i="6"/>
  <c r="Q1449" i="6"/>
  <c r="A1449" i="6"/>
  <c r="R1448" i="6"/>
  <c r="B1448" i="6"/>
  <c r="Q1448" i="6"/>
  <c r="A1448" i="6"/>
  <c r="R1447" i="6"/>
  <c r="B1447" i="6"/>
  <c r="Q1447" i="6"/>
  <c r="A1447" i="6"/>
  <c r="R1446" i="6"/>
  <c r="B1446" i="6"/>
  <c r="Q1446" i="6"/>
  <c r="A1446" i="6"/>
  <c r="R1445" i="6"/>
  <c r="B1445" i="6"/>
  <c r="Q1445" i="6"/>
  <c r="A1445" i="6"/>
  <c r="R1444" i="6"/>
  <c r="B1444" i="6"/>
  <c r="Q1444" i="6"/>
  <c r="A1444" i="6"/>
  <c r="R1443" i="6"/>
  <c r="B1443" i="6"/>
  <c r="Q1443" i="6"/>
  <c r="A1443" i="6"/>
  <c r="R1442" i="6"/>
  <c r="B1442" i="6"/>
  <c r="Q1442" i="6"/>
  <c r="A1442" i="6"/>
  <c r="R1441" i="6"/>
  <c r="B1441" i="6"/>
  <c r="Q1441" i="6"/>
  <c r="A1441" i="6"/>
  <c r="R1440" i="6"/>
  <c r="B1440" i="6"/>
  <c r="Q1440" i="6"/>
  <c r="A1440" i="6"/>
  <c r="R1439" i="6"/>
  <c r="B1439" i="6"/>
  <c r="Q1439" i="6"/>
  <c r="A1439" i="6"/>
  <c r="R1438" i="6"/>
  <c r="B1438" i="6"/>
  <c r="Q1438" i="6"/>
  <c r="A1438" i="6"/>
  <c r="R1437" i="6"/>
  <c r="B1437" i="6"/>
  <c r="Q1437" i="6"/>
  <c r="A1437" i="6"/>
  <c r="R1436" i="6"/>
  <c r="B1436" i="6"/>
  <c r="Q1436" i="6"/>
  <c r="A1436" i="6"/>
  <c r="R1435" i="6"/>
  <c r="B1435" i="6"/>
  <c r="Q1435" i="6"/>
  <c r="A1435" i="6"/>
  <c r="R1434" i="6"/>
  <c r="B1434" i="6"/>
  <c r="Q1434" i="6"/>
  <c r="A1434" i="6"/>
  <c r="R1433" i="6"/>
  <c r="B1433" i="6"/>
  <c r="Q1433" i="6"/>
  <c r="A1433" i="6"/>
  <c r="R1432" i="6"/>
  <c r="B1432" i="6"/>
  <c r="Q1432" i="6"/>
  <c r="A1432" i="6"/>
  <c r="R1431" i="6"/>
  <c r="B1431" i="6"/>
  <c r="Q1431" i="6"/>
  <c r="A1431" i="6"/>
  <c r="R1430" i="6"/>
  <c r="B1430" i="6"/>
  <c r="Q1430" i="6"/>
  <c r="A1430" i="6"/>
  <c r="R1429" i="6"/>
  <c r="B1429" i="6"/>
  <c r="Q1429" i="6"/>
  <c r="A1429" i="6"/>
  <c r="R1428" i="6"/>
  <c r="B1428" i="6"/>
  <c r="Q1428" i="6"/>
  <c r="A1428" i="6"/>
  <c r="R1427" i="6"/>
  <c r="B1427" i="6"/>
  <c r="Q1427" i="6"/>
  <c r="A1427" i="6"/>
  <c r="R1426" i="6"/>
  <c r="B1426" i="6"/>
  <c r="Q1426" i="6"/>
  <c r="A1426" i="6"/>
  <c r="R1425" i="6"/>
  <c r="B1425" i="6"/>
  <c r="Q1425" i="6"/>
  <c r="A1425" i="6"/>
  <c r="R1424" i="6"/>
  <c r="B1424" i="6"/>
  <c r="Q1424" i="6"/>
  <c r="A1424" i="6"/>
  <c r="R1423" i="6"/>
  <c r="B1423" i="6"/>
  <c r="Q1423" i="6"/>
  <c r="A1423" i="6"/>
  <c r="R1422" i="6"/>
  <c r="B1422" i="6"/>
  <c r="Q1422" i="6"/>
  <c r="A1422" i="6"/>
  <c r="R1421" i="6"/>
  <c r="B1421" i="6"/>
  <c r="Q1421" i="6"/>
  <c r="A1421" i="6"/>
  <c r="R1420" i="6"/>
  <c r="B1420" i="6"/>
  <c r="Q1420" i="6"/>
  <c r="A1420" i="6"/>
  <c r="R1419" i="6"/>
  <c r="B1419" i="6"/>
  <c r="Q1419" i="6"/>
  <c r="A1419" i="6"/>
  <c r="R1418" i="6"/>
  <c r="B1418" i="6"/>
  <c r="Q1418" i="6"/>
  <c r="A1418" i="6"/>
  <c r="R1417" i="6"/>
  <c r="B1417" i="6"/>
  <c r="Q1417" i="6"/>
  <c r="A1417" i="6"/>
  <c r="R1416" i="6"/>
  <c r="B1416" i="6"/>
  <c r="Q1416" i="6"/>
  <c r="A1416" i="6"/>
  <c r="R1415" i="6"/>
  <c r="B1415" i="6"/>
  <c r="Q1415" i="6"/>
  <c r="A1415" i="6"/>
  <c r="R1414" i="6"/>
  <c r="B1414" i="6"/>
  <c r="Q1414" i="6"/>
  <c r="A1414" i="6"/>
  <c r="R1413" i="6"/>
  <c r="B1413" i="6"/>
  <c r="Q1413" i="6"/>
  <c r="A1413" i="6"/>
  <c r="R1412" i="6"/>
  <c r="B1412" i="6"/>
  <c r="Q1412" i="6"/>
  <c r="A1412" i="6"/>
  <c r="R1411" i="6"/>
  <c r="B1411" i="6"/>
  <c r="Q1411" i="6"/>
  <c r="A1411" i="6"/>
  <c r="R1410" i="6"/>
  <c r="B1410" i="6"/>
  <c r="Q1410" i="6"/>
  <c r="A1410" i="6"/>
  <c r="R1409" i="6"/>
  <c r="B1409" i="6"/>
  <c r="Q1409" i="6"/>
  <c r="A1409" i="6"/>
  <c r="R1408" i="6"/>
  <c r="B1408" i="6"/>
  <c r="Q1408" i="6"/>
  <c r="A1408" i="6"/>
  <c r="R1407" i="6"/>
  <c r="B1407" i="6"/>
  <c r="Q1407" i="6"/>
  <c r="A1407" i="6"/>
  <c r="R1406" i="6"/>
  <c r="B1406" i="6"/>
  <c r="Q1406" i="6"/>
  <c r="A1406" i="6"/>
  <c r="R1405" i="6"/>
  <c r="B1405" i="6"/>
  <c r="Q1405" i="6"/>
  <c r="A1405" i="6"/>
  <c r="R1404" i="6"/>
  <c r="B1404" i="6"/>
  <c r="Q1404" i="6"/>
  <c r="A1404" i="6"/>
  <c r="R1403" i="6"/>
  <c r="B1403" i="6"/>
  <c r="Q1403" i="6"/>
  <c r="A1403" i="6"/>
  <c r="R1402" i="6"/>
  <c r="B1402" i="6"/>
  <c r="Q1402" i="6"/>
  <c r="A1402" i="6"/>
  <c r="R1401" i="6"/>
  <c r="B1401" i="6"/>
  <c r="Q1401" i="6"/>
  <c r="A1401" i="6"/>
  <c r="R1400" i="6"/>
  <c r="B1400" i="6"/>
  <c r="Q1400" i="6"/>
  <c r="A1400" i="6"/>
  <c r="R1399" i="6"/>
  <c r="B1399" i="6"/>
  <c r="Q1399" i="6"/>
  <c r="A1399" i="6"/>
  <c r="R1398" i="6"/>
  <c r="B1398" i="6"/>
  <c r="Q1398" i="6"/>
  <c r="A1398" i="6"/>
  <c r="R1397" i="6"/>
  <c r="B1397" i="6"/>
  <c r="Q1397" i="6"/>
  <c r="A1397" i="6"/>
  <c r="R1396" i="6"/>
  <c r="B1396" i="6"/>
  <c r="Q1396" i="6"/>
  <c r="A1396" i="6"/>
  <c r="R1395" i="6"/>
  <c r="B1395" i="6"/>
  <c r="Q1395" i="6"/>
  <c r="A1395" i="6"/>
  <c r="R1394" i="6"/>
  <c r="B1394" i="6"/>
  <c r="Q1394" i="6"/>
  <c r="A1394" i="6"/>
  <c r="R1393" i="6"/>
  <c r="B1393" i="6"/>
  <c r="Q1393" i="6"/>
  <c r="A1393" i="6"/>
  <c r="R1392" i="6"/>
  <c r="B1392" i="6"/>
  <c r="Q1392" i="6"/>
  <c r="A1392" i="6"/>
  <c r="R1391" i="6"/>
  <c r="B1391" i="6"/>
  <c r="Q1391" i="6"/>
  <c r="A1391" i="6"/>
  <c r="R1390" i="6"/>
  <c r="B1390" i="6"/>
  <c r="Q1390" i="6"/>
  <c r="A1390" i="6"/>
  <c r="R1389" i="6"/>
  <c r="B1389" i="6"/>
  <c r="Q1389" i="6"/>
  <c r="A1389" i="6"/>
  <c r="R1388" i="6"/>
  <c r="B1388" i="6"/>
  <c r="Q1388" i="6"/>
  <c r="A1388" i="6"/>
  <c r="R1387" i="6"/>
  <c r="B1387" i="6"/>
  <c r="Q1387" i="6"/>
  <c r="A1387" i="6"/>
  <c r="R1386" i="6"/>
  <c r="B1386" i="6"/>
  <c r="Q1386" i="6"/>
  <c r="A1386" i="6"/>
  <c r="R1385" i="6"/>
  <c r="B1385" i="6"/>
  <c r="Q1385" i="6"/>
  <c r="A1385" i="6"/>
  <c r="R1384" i="6"/>
  <c r="B1384" i="6"/>
  <c r="Q1384" i="6"/>
  <c r="A1384" i="6"/>
  <c r="R1383" i="6"/>
  <c r="B1383" i="6"/>
  <c r="Q1383" i="6"/>
  <c r="A1383" i="6"/>
  <c r="R1382" i="6"/>
  <c r="B1382" i="6"/>
  <c r="Q1382" i="6"/>
  <c r="A1382" i="6"/>
  <c r="R1381" i="6"/>
  <c r="B1381" i="6"/>
  <c r="Q1381" i="6"/>
  <c r="A1381" i="6"/>
  <c r="R1380" i="6"/>
  <c r="B1380" i="6"/>
  <c r="Q1380" i="6"/>
  <c r="A1380" i="6"/>
  <c r="R1379" i="6"/>
  <c r="B1379" i="6"/>
  <c r="Q1379" i="6"/>
  <c r="A1379" i="6"/>
  <c r="R1378" i="6"/>
  <c r="B1378" i="6"/>
  <c r="Q1378" i="6"/>
  <c r="A1378" i="6"/>
  <c r="R1377" i="6"/>
  <c r="B1377" i="6"/>
  <c r="Q1377" i="6"/>
  <c r="A1377" i="6"/>
  <c r="R1376" i="6"/>
  <c r="B1376" i="6"/>
  <c r="Q1376" i="6"/>
  <c r="A1376" i="6"/>
  <c r="R1375" i="6"/>
  <c r="B1375" i="6"/>
  <c r="Q1375" i="6"/>
  <c r="A1375" i="6"/>
  <c r="R1374" i="6"/>
  <c r="B1374" i="6"/>
  <c r="Q1374" i="6"/>
  <c r="A1374" i="6"/>
  <c r="R1373" i="6"/>
  <c r="B1373" i="6"/>
  <c r="Q1373" i="6"/>
  <c r="A1373" i="6"/>
  <c r="R1372" i="6"/>
  <c r="B1372" i="6"/>
  <c r="Q1372" i="6"/>
  <c r="A1372" i="6"/>
  <c r="R1371" i="6"/>
  <c r="B1371" i="6"/>
  <c r="Q1371" i="6"/>
  <c r="A1371" i="6"/>
  <c r="R1370" i="6"/>
  <c r="B1370" i="6"/>
  <c r="Q1370" i="6"/>
  <c r="A1370" i="6"/>
  <c r="R1369" i="6"/>
  <c r="B1369" i="6"/>
  <c r="Q1369" i="6"/>
  <c r="A1369" i="6"/>
  <c r="R1368" i="6"/>
  <c r="B1368" i="6"/>
  <c r="Q1368" i="6"/>
  <c r="A1368" i="6"/>
  <c r="R1367" i="6"/>
  <c r="B1367" i="6"/>
  <c r="Q1367" i="6"/>
  <c r="A1367" i="6"/>
  <c r="R1366" i="6"/>
  <c r="B1366" i="6"/>
  <c r="Q1366" i="6"/>
  <c r="A1366" i="6"/>
  <c r="R1365" i="6"/>
  <c r="B1365" i="6"/>
  <c r="Q1365" i="6"/>
  <c r="A1365" i="6"/>
  <c r="R1364" i="6"/>
  <c r="B1364" i="6"/>
  <c r="Q1364" i="6"/>
  <c r="A1364" i="6"/>
  <c r="R1363" i="6"/>
  <c r="B1363" i="6"/>
  <c r="Q1363" i="6"/>
  <c r="A1363" i="6"/>
  <c r="R1362" i="6"/>
  <c r="B1362" i="6"/>
  <c r="Q1362" i="6"/>
  <c r="A1362" i="6"/>
  <c r="R1361" i="6"/>
  <c r="B1361" i="6"/>
  <c r="Q1361" i="6"/>
  <c r="A1361" i="6"/>
  <c r="R1360" i="6"/>
  <c r="B1360" i="6"/>
  <c r="Q1360" i="6"/>
  <c r="A1360" i="6"/>
  <c r="R1359" i="6"/>
  <c r="B1359" i="6"/>
  <c r="Q1359" i="6"/>
  <c r="A1359" i="6"/>
  <c r="R1358" i="6"/>
  <c r="B1358" i="6"/>
  <c r="Q1358" i="6"/>
  <c r="A1358" i="6"/>
  <c r="R1357" i="6"/>
  <c r="B1357" i="6"/>
  <c r="Q1357" i="6"/>
  <c r="A1357" i="6"/>
  <c r="R1356" i="6"/>
  <c r="B1356" i="6"/>
  <c r="Q1356" i="6"/>
  <c r="A1356" i="6"/>
  <c r="R1355" i="6"/>
  <c r="B1355" i="6"/>
  <c r="Q1355" i="6"/>
  <c r="A1355" i="6"/>
  <c r="R1354" i="6"/>
  <c r="B1354" i="6"/>
  <c r="Q1354" i="6"/>
  <c r="A1354" i="6"/>
  <c r="R1353" i="6"/>
  <c r="B1353" i="6"/>
  <c r="Q1353" i="6"/>
  <c r="A1353" i="6"/>
  <c r="R1352" i="6"/>
  <c r="B1352" i="6"/>
  <c r="Q1352" i="6"/>
  <c r="A1352" i="6"/>
  <c r="R1351" i="6"/>
  <c r="B1351" i="6"/>
  <c r="Q1351" i="6"/>
  <c r="A1351" i="6"/>
  <c r="R1350" i="6"/>
  <c r="B1350" i="6"/>
  <c r="Q1350" i="6"/>
  <c r="A1350" i="6"/>
  <c r="R1349" i="6"/>
  <c r="B1349" i="6"/>
  <c r="Q1349" i="6"/>
  <c r="A1349" i="6"/>
  <c r="R1348" i="6"/>
  <c r="B1348" i="6"/>
  <c r="Q1348" i="6"/>
  <c r="A1348" i="6"/>
  <c r="R1347" i="6"/>
  <c r="B1347" i="6"/>
  <c r="Q1347" i="6"/>
  <c r="A1347" i="6"/>
  <c r="R1346" i="6"/>
  <c r="B1346" i="6"/>
  <c r="Q1346" i="6"/>
  <c r="A1346" i="6"/>
  <c r="R1345" i="6"/>
  <c r="B1345" i="6"/>
  <c r="Q1345" i="6"/>
  <c r="A1345" i="6"/>
  <c r="R1344" i="6"/>
  <c r="B1344" i="6"/>
  <c r="Q1344" i="6"/>
  <c r="A1344" i="6"/>
  <c r="R1343" i="6"/>
  <c r="B1343" i="6"/>
  <c r="Q1343" i="6"/>
  <c r="A1343" i="6"/>
  <c r="R1342" i="6"/>
  <c r="B1342" i="6"/>
  <c r="Q1342" i="6"/>
  <c r="A1342" i="6"/>
  <c r="R1341" i="6"/>
  <c r="B1341" i="6"/>
  <c r="Q1341" i="6"/>
  <c r="A1341" i="6"/>
  <c r="R1340" i="6"/>
  <c r="B1340" i="6"/>
  <c r="Q1340" i="6"/>
  <c r="A1340" i="6"/>
  <c r="R1339" i="6"/>
  <c r="B1339" i="6"/>
  <c r="Q1339" i="6"/>
  <c r="A1339" i="6"/>
  <c r="R1338" i="6"/>
  <c r="B1338" i="6"/>
  <c r="Q1338" i="6"/>
  <c r="A1338" i="6"/>
  <c r="R1337" i="6"/>
  <c r="B1337" i="6"/>
  <c r="Q1337" i="6"/>
  <c r="A1337" i="6"/>
  <c r="R1336" i="6"/>
  <c r="B1336" i="6"/>
  <c r="Q1336" i="6"/>
  <c r="A1336" i="6"/>
  <c r="R1335" i="6"/>
  <c r="B1335" i="6"/>
  <c r="Q1335" i="6"/>
  <c r="A1335" i="6"/>
  <c r="R1334" i="6"/>
  <c r="B1334" i="6"/>
  <c r="Q1334" i="6"/>
  <c r="A1334" i="6"/>
  <c r="R1333" i="6"/>
  <c r="B1333" i="6"/>
  <c r="Q1333" i="6"/>
  <c r="A1333" i="6"/>
  <c r="R1332" i="6"/>
  <c r="B1332" i="6"/>
  <c r="Q1332" i="6"/>
  <c r="A1332" i="6"/>
  <c r="R1331" i="6"/>
  <c r="B1331" i="6"/>
  <c r="Q1331" i="6"/>
  <c r="A1331" i="6"/>
  <c r="R1330" i="6"/>
  <c r="B1330" i="6"/>
  <c r="Q1330" i="6"/>
  <c r="A1330" i="6"/>
  <c r="R1329" i="6"/>
  <c r="B1329" i="6"/>
  <c r="Q1329" i="6"/>
  <c r="A1329" i="6"/>
  <c r="R1328" i="6"/>
  <c r="B1328" i="6"/>
  <c r="Q1328" i="6"/>
  <c r="A1328" i="6"/>
  <c r="R1327" i="6"/>
  <c r="B1327" i="6"/>
  <c r="Q1327" i="6"/>
  <c r="A1327" i="6"/>
  <c r="R1326" i="6"/>
  <c r="B1326" i="6"/>
  <c r="Q1326" i="6"/>
  <c r="A1326" i="6"/>
  <c r="R1325" i="6"/>
  <c r="B1325" i="6"/>
  <c r="Q1325" i="6"/>
  <c r="A1325" i="6"/>
  <c r="R1324" i="6"/>
  <c r="B1324" i="6"/>
  <c r="Q1324" i="6"/>
  <c r="A1324" i="6"/>
  <c r="R1323" i="6"/>
  <c r="B1323" i="6"/>
  <c r="Q1323" i="6"/>
  <c r="A1323" i="6"/>
  <c r="R1322" i="6"/>
  <c r="B1322" i="6"/>
  <c r="Q1322" i="6"/>
  <c r="A1322" i="6"/>
  <c r="R1321" i="6"/>
  <c r="B1321" i="6"/>
  <c r="Q1321" i="6"/>
  <c r="A1321" i="6"/>
  <c r="R1320" i="6"/>
  <c r="B1320" i="6"/>
  <c r="Q1320" i="6"/>
  <c r="A1320" i="6"/>
  <c r="R1319" i="6"/>
  <c r="B1319" i="6"/>
  <c r="Q1319" i="6"/>
  <c r="A1319" i="6"/>
  <c r="R1318" i="6"/>
  <c r="B1318" i="6"/>
  <c r="Q1318" i="6"/>
  <c r="A1318" i="6"/>
  <c r="R1317" i="6"/>
  <c r="B1317" i="6"/>
  <c r="Q1317" i="6"/>
  <c r="A1317" i="6"/>
  <c r="R1316" i="6"/>
  <c r="B1316" i="6"/>
  <c r="Q1316" i="6"/>
  <c r="A1316" i="6"/>
  <c r="R1315" i="6"/>
  <c r="B1315" i="6"/>
  <c r="Q1315" i="6"/>
  <c r="A1315" i="6"/>
  <c r="R1314" i="6"/>
  <c r="B1314" i="6"/>
  <c r="Q1314" i="6"/>
  <c r="A1314" i="6"/>
  <c r="R1313" i="6"/>
  <c r="B1313" i="6"/>
  <c r="Q1313" i="6"/>
  <c r="A1313" i="6"/>
  <c r="R1312" i="6"/>
  <c r="B1312" i="6"/>
  <c r="Q1312" i="6"/>
  <c r="A1312" i="6"/>
  <c r="R1311" i="6"/>
  <c r="B1311" i="6"/>
  <c r="Q1311" i="6"/>
  <c r="A1311" i="6"/>
  <c r="R1310" i="6"/>
  <c r="B1310" i="6"/>
  <c r="Q1310" i="6"/>
  <c r="A1310" i="6"/>
  <c r="R1309" i="6"/>
  <c r="B1309" i="6"/>
  <c r="Q1309" i="6"/>
  <c r="A1309" i="6"/>
  <c r="R1308" i="6"/>
  <c r="B1308" i="6"/>
  <c r="Q1308" i="6"/>
  <c r="A1308" i="6"/>
  <c r="R1307" i="6"/>
  <c r="B1307" i="6"/>
  <c r="Q1307" i="6"/>
  <c r="A1307" i="6"/>
  <c r="R1306" i="6"/>
  <c r="B1306" i="6"/>
  <c r="Q1306" i="6"/>
  <c r="A1306" i="6"/>
  <c r="R1305" i="6"/>
  <c r="B1305" i="6"/>
  <c r="Q1305" i="6"/>
  <c r="A1305" i="6"/>
  <c r="R1304" i="6"/>
  <c r="B1304" i="6"/>
  <c r="Q1304" i="6"/>
  <c r="A1304" i="6"/>
  <c r="R1303" i="6"/>
  <c r="B1303" i="6"/>
  <c r="Q1303" i="6"/>
  <c r="A1303" i="6"/>
  <c r="R1302" i="6"/>
  <c r="B1302" i="6"/>
  <c r="Q1302" i="6"/>
  <c r="A1302" i="6"/>
  <c r="R1301" i="6"/>
  <c r="B1301" i="6"/>
  <c r="Q1301" i="6"/>
  <c r="A1301" i="6"/>
  <c r="R1300" i="6"/>
  <c r="B1300" i="6"/>
  <c r="Q1300" i="6"/>
  <c r="A1300" i="6"/>
  <c r="R1299" i="6"/>
  <c r="B1299" i="6"/>
  <c r="Q1299" i="6"/>
  <c r="A1299" i="6"/>
  <c r="R1298" i="6"/>
  <c r="B1298" i="6"/>
  <c r="Q1298" i="6"/>
  <c r="A1298" i="6"/>
  <c r="R1297" i="6"/>
  <c r="B1297" i="6"/>
  <c r="Q1297" i="6"/>
  <c r="A1297" i="6"/>
  <c r="R1296" i="6"/>
  <c r="B1296" i="6"/>
  <c r="Q1296" i="6"/>
  <c r="A1296" i="6"/>
  <c r="R1295" i="6"/>
  <c r="B1295" i="6"/>
  <c r="Q1295" i="6"/>
  <c r="A1295" i="6"/>
  <c r="R1294" i="6"/>
  <c r="B1294" i="6"/>
  <c r="Q1294" i="6"/>
  <c r="A1294" i="6"/>
  <c r="R1293" i="6"/>
  <c r="B1293" i="6"/>
  <c r="Q1293" i="6"/>
  <c r="A1293" i="6"/>
  <c r="R1292" i="6"/>
  <c r="B1292" i="6"/>
  <c r="Q1292" i="6"/>
  <c r="A1292" i="6"/>
  <c r="R1291" i="6"/>
  <c r="B1291" i="6"/>
  <c r="Q1291" i="6"/>
  <c r="A1291" i="6"/>
  <c r="R1290" i="6"/>
  <c r="B1290" i="6"/>
  <c r="Q1290" i="6"/>
  <c r="A1290" i="6"/>
  <c r="R1289" i="6"/>
  <c r="B1289" i="6"/>
  <c r="Q1289" i="6"/>
  <c r="A1289" i="6"/>
  <c r="R1288" i="6"/>
  <c r="B1288" i="6"/>
  <c r="Q1288" i="6"/>
  <c r="A1288" i="6"/>
  <c r="R1287" i="6"/>
  <c r="B1287" i="6"/>
  <c r="Q1287" i="6"/>
  <c r="A1287" i="6"/>
  <c r="R1286" i="6"/>
  <c r="B1286" i="6"/>
  <c r="Q1286" i="6"/>
  <c r="A1286" i="6"/>
  <c r="R1285" i="6"/>
  <c r="B1285" i="6"/>
  <c r="Q1285" i="6"/>
  <c r="A1285" i="6"/>
  <c r="R1284" i="6"/>
  <c r="B1284" i="6"/>
  <c r="Q1284" i="6"/>
  <c r="A1284" i="6"/>
  <c r="R1283" i="6"/>
  <c r="B1283" i="6"/>
  <c r="Q1283" i="6"/>
  <c r="A1283" i="6"/>
  <c r="R1282" i="6"/>
  <c r="B1282" i="6"/>
  <c r="Q1282" i="6"/>
  <c r="A1282" i="6"/>
  <c r="R1281" i="6"/>
  <c r="B1281" i="6"/>
  <c r="Q1281" i="6"/>
  <c r="A1281" i="6"/>
  <c r="R1280" i="6"/>
  <c r="B1280" i="6"/>
  <c r="Q1280" i="6"/>
  <c r="A1280" i="6"/>
  <c r="R1279" i="6"/>
  <c r="B1279" i="6"/>
  <c r="Q1279" i="6"/>
  <c r="A1279" i="6"/>
  <c r="R1278" i="6"/>
  <c r="B1278" i="6"/>
  <c r="Q1278" i="6"/>
  <c r="A1278" i="6"/>
  <c r="R1277" i="6"/>
  <c r="B1277" i="6"/>
  <c r="Q1277" i="6"/>
  <c r="A1277" i="6"/>
  <c r="R1276" i="6"/>
  <c r="B1276" i="6"/>
  <c r="Q1276" i="6"/>
  <c r="A1276" i="6"/>
  <c r="R1275" i="6"/>
  <c r="B1275" i="6"/>
  <c r="Q1275" i="6"/>
  <c r="A1275" i="6"/>
  <c r="R1274" i="6"/>
  <c r="B1274" i="6"/>
  <c r="Q1274" i="6"/>
  <c r="A1274" i="6"/>
  <c r="R1273" i="6"/>
  <c r="B1273" i="6"/>
  <c r="Q1273" i="6"/>
  <c r="A1273" i="6"/>
  <c r="R1272" i="6"/>
  <c r="B1272" i="6"/>
  <c r="Q1272" i="6"/>
  <c r="A1272" i="6"/>
  <c r="R1271" i="6"/>
  <c r="B1271" i="6"/>
  <c r="Q1271" i="6"/>
  <c r="A1271" i="6"/>
  <c r="R1270" i="6"/>
  <c r="B1270" i="6"/>
  <c r="Q1270" i="6"/>
  <c r="A1270" i="6"/>
  <c r="R1269" i="6"/>
  <c r="B1269" i="6"/>
  <c r="Q1269" i="6"/>
  <c r="A1269" i="6"/>
  <c r="R1268" i="6"/>
  <c r="B1268" i="6"/>
  <c r="Q1268" i="6"/>
  <c r="A1268" i="6"/>
  <c r="R1267" i="6"/>
  <c r="B1267" i="6"/>
  <c r="Q1267" i="6"/>
  <c r="A1267" i="6"/>
  <c r="R1266" i="6"/>
  <c r="B1266" i="6"/>
  <c r="Q1266" i="6"/>
  <c r="A1266" i="6"/>
  <c r="R1265" i="6"/>
  <c r="B1265" i="6"/>
  <c r="Q1265" i="6"/>
  <c r="A1265" i="6"/>
  <c r="R1264" i="6"/>
  <c r="B1264" i="6"/>
  <c r="Q1264" i="6"/>
  <c r="A1264" i="6"/>
  <c r="R1263" i="6"/>
  <c r="B1263" i="6"/>
  <c r="Q1263" i="6"/>
  <c r="A1263" i="6"/>
  <c r="R1262" i="6"/>
  <c r="B1262" i="6"/>
  <c r="Q1262" i="6"/>
  <c r="A1262" i="6"/>
  <c r="R1261" i="6"/>
  <c r="B1261" i="6"/>
  <c r="Q1261" i="6"/>
  <c r="A1261" i="6"/>
  <c r="R1260" i="6"/>
  <c r="B1260" i="6"/>
  <c r="Q1260" i="6"/>
  <c r="A1260" i="6"/>
  <c r="R1259" i="6"/>
  <c r="B1259" i="6"/>
  <c r="Q1259" i="6"/>
  <c r="A1259" i="6"/>
  <c r="R1258" i="6"/>
  <c r="B1258" i="6"/>
  <c r="Q1258" i="6"/>
  <c r="A1258" i="6"/>
  <c r="R1257" i="6"/>
  <c r="B1257" i="6"/>
  <c r="Q1257" i="6"/>
  <c r="A1257" i="6"/>
  <c r="R1256" i="6"/>
  <c r="B1256" i="6"/>
  <c r="Q1256" i="6"/>
  <c r="A1256" i="6"/>
  <c r="R1255" i="6"/>
  <c r="B1255" i="6"/>
  <c r="Q1255" i="6"/>
  <c r="A1255" i="6"/>
  <c r="R1254" i="6"/>
  <c r="B1254" i="6"/>
  <c r="Q1254" i="6"/>
  <c r="A1254" i="6"/>
  <c r="R1253" i="6"/>
  <c r="B1253" i="6"/>
  <c r="Q1253" i="6"/>
  <c r="A1253" i="6"/>
  <c r="R1252" i="6"/>
  <c r="B1252" i="6"/>
  <c r="Q1252" i="6"/>
  <c r="A1252" i="6"/>
  <c r="R1251" i="6"/>
  <c r="B1251" i="6"/>
  <c r="Q1251" i="6"/>
  <c r="A1251" i="6"/>
  <c r="R1250" i="6"/>
  <c r="B1250" i="6"/>
  <c r="Q1250" i="6"/>
  <c r="A1250" i="6"/>
  <c r="R1249" i="6"/>
  <c r="B1249" i="6"/>
  <c r="Q1249" i="6"/>
  <c r="A1249" i="6"/>
  <c r="R1248" i="6"/>
  <c r="B1248" i="6"/>
  <c r="Q1248" i="6"/>
  <c r="A1248" i="6"/>
  <c r="R1247" i="6"/>
  <c r="B1247" i="6"/>
  <c r="Q1247" i="6"/>
  <c r="A1247" i="6"/>
  <c r="R1246" i="6"/>
  <c r="B1246" i="6"/>
  <c r="Q1246" i="6"/>
  <c r="A1246" i="6"/>
  <c r="R1245" i="6"/>
  <c r="B1245" i="6"/>
  <c r="Q1245" i="6"/>
  <c r="A1245" i="6"/>
  <c r="R1244" i="6"/>
  <c r="B1244" i="6"/>
  <c r="Q1244" i="6"/>
  <c r="A1244" i="6"/>
  <c r="R1243" i="6"/>
  <c r="B1243" i="6"/>
  <c r="Q1243" i="6"/>
  <c r="A1243" i="6"/>
  <c r="R1242" i="6"/>
  <c r="B1242" i="6"/>
  <c r="Q1242" i="6"/>
  <c r="A1242" i="6"/>
  <c r="R1241" i="6"/>
  <c r="B1241" i="6"/>
  <c r="Q1241" i="6"/>
  <c r="A1241" i="6"/>
  <c r="R1240" i="6"/>
  <c r="B1240" i="6"/>
  <c r="Q1240" i="6"/>
  <c r="A1240" i="6"/>
  <c r="R1239" i="6"/>
  <c r="B1239" i="6"/>
  <c r="Q1239" i="6"/>
  <c r="A1239" i="6"/>
  <c r="R1238" i="6"/>
  <c r="B1238" i="6"/>
  <c r="Q1238" i="6"/>
  <c r="A1238" i="6"/>
  <c r="R1237" i="6"/>
  <c r="B1237" i="6"/>
  <c r="Q1237" i="6"/>
  <c r="A1237" i="6"/>
  <c r="R1236" i="6"/>
  <c r="B1236" i="6"/>
  <c r="Q1236" i="6"/>
  <c r="A1236" i="6"/>
  <c r="R1235" i="6"/>
  <c r="B1235" i="6"/>
  <c r="Q1235" i="6"/>
  <c r="A1235" i="6"/>
  <c r="R1234" i="6"/>
  <c r="B1234" i="6"/>
  <c r="Q1234" i="6"/>
  <c r="A1234" i="6"/>
  <c r="R1233" i="6"/>
  <c r="B1233" i="6"/>
  <c r="Q1233" i="6"/>
  <c r="A1233" i="6"/>
  <c r="R1232" i="6"/>
  <c r="B1232" i="6"/>
  <c r="Q1232" i="6"/>
  <c r="A1232" i="6"/>
  <c r="R1231" i="6"/>
  <c r="B1231" i="6"/>
  <c r="Q1231" i="6"/>
  <c r="A1231" i="6"/>
  <c r="R1230" i="6"/>
  <c r="B1230" i="6"/>
  <c r="Q1230" i="6"/>
  <c r="A1230" i="6"/>
  <c r="R1229" i="6"/>
  <c r="B1229" i="6"/>
  <c r="Q1229" i="6"/>
  <c r="A1229" i="6"/>
  <c r="R1228" i="6"/>
  <c r="B1228" i="6"/>
  <c r="Q1228" i="6"/>
  <c r="A1228" i="6"/>
  <c r="R1227" i="6"/>
  <c r="B1227" i="6"/>
  <c r="Q1227" i="6"/>
  <c r="A1227" i="6"/>
  <c r="R1226" i="6"/>
  <c r="B1226" i="6"/>
  <c r="Q1226" i="6"/>
  <c r="A1226" i="6"/>
  <c r="R1225" i="6"/>
  <c r="B1225" i="6"/>
  <c r="Q1225" i="6"/>
  <c r="A1225" i="6"/>
  <c r="R1224" i="6"/>
  <c r="B1224" i="6"/>
  <c r="Q1224" i="6"/>
  <c r="A1224" i="6"/>
  <c r="R1223" i="6"/>
  <c r="B1223" i="6"/>
  <c r="Q1223" i="6"/>
  <c r="A1223" i="6"/>
  <c r="R1222" i="6"/>
  <c r="B1222" i="6"/>
  <c r="Q1222" i="6"/>
  <c r="A1222" i="6"/>
  <c r="R1221" i="6"/>
  <c r="B1221" i="6"/>
  <c r="Q1221" i="6"/>
  <c r="A1221" i="6"/>
  <c r="R1220" i="6"/>
  <c r="B1220" i="6"/>
  <c r="Q1220" i="6"/>
  <c r="A1220" i="6"/>
  <c r="R1219" i="6"/>
  <c r="B1219" i="6"/>
  <c r="Q1219" i="6"/>
  <c r="A1219" i="6"/>
  <c r="R1218" i="6"/>
  <c r="B1218" i="6"/>
  <c r="Q1218" i="6"/>
  <c r="A1218" i="6"/>
  <c r="R1217" i="6"/>
  <c r="B1217" i="6"/>
  <c r="Q1217" i="6"/>
  <c r="A1217" i="6"/>
  <c r="R1216" i="6"/>
  <c r="B1216" i="6"/>
  <c r="Q1216" i="6"/>
  <c r="A1216" i="6"/>
  <c r="R1215" i="6"/>
  <c r="B1215" i="6"/>
  <c r="Q1215" i="6"/>
  <c r="A1215" i="6"/>
  <c r="R1214" i="6"/>
  <c r="B1214" i="6"/>
  <c r="Q1214" i="6"/>
  <c r="A1214" i="6"/>
  <c r="R1213" i="6"/>
  <c r="B1213" i="6"/>
  <c r="Q1213" i="6"/>
  <c r="A1213" i="6"/>
  <c r="R1212" i="6"/>
  <c r="B1212" i="6"/>
  <c r="Q1212" i="6"/>
  <c r="A1212" i="6"/>
  <c r="R1211" i="6"/>
  <c r="B1211" i="6"/>
  <c r="Q1211" i="6"/>
  <c r="A1211" i="6"/>
  <c r="R1210" i="6"/>
  <c r="B1210" i="6"/>
  <c r="Q1210" i="6"/>
  <c r="A1210" i="6"/>
  <c r="R1209" i="6"/>
  <c r="B1209" i="6"/>
  <c r="Q1209" i="6"/>
  <c r="A1209" i="6"/>
  <c r="R1208" i="6"/>
  <c r="B1208" i="6"/>
  <c r="Q1208" i="6"/>
  <c r="A1208" i="6"/>
  <c r="R1207" i="6"/>
  <c r="B1207" i="6"/>
  <c r="Q1207" i="6"/>
  <c r="A1207" i="6"/>
  <c r="R1206" i="6"/>
  <c r="B1206" i="6"/>
  <c r="Q1206" i="6"/>
  <c r="A1206" i="6"/>
  <c r="R1205" i="6"/>
  <c r="B1205" i="6"/>
  <c r="Q1205" i="6"/>
  <c r="A1205" i="6"/>
  <c r="R1204" i="6"/>
  <c r="B1204" i="6"/>
  <c r="Q1204" i="6"/>
  <c r="A1204" i="6"/>
  <c r="R1203" i="6"/>
  <c r="B1203" i="6"/>
  <c r="Q1203" i="6"/>
  <c r="A1203" i="6"/>
  <c r="R1202" i="6"/>
  <c r="B1202" i="6"/>
  <c r="Q1202" i="6"/>
  <c r="A1202" i="6"/>
  <c r="R1201" i="6"/>
  <c r="B1201" i="6"/>
  <c r="Q1201" i="6"/>
  <c r="A1201" i="6"/>
  <c r="R1200" i="6"/>
  <c r="B1200" i="6"/>
  <c r="Q1200" i="6"/>
  <c r="A1200" i="6"/>
  <c r="R1199" i="6"/>
  <c r="B1199" i="6"/>
  <c r="Q1199" i="6"/>
  <c r="A1199" i="6"/>
  <c r="R1198" i="6"/>
  <c r="B1198" i="6"/>
  <c r="Q1198" i="6"/>
  <c r="A1198" i="6"/>
  <c r="R1197" i="6"/>
  <c r="B1197" i="6"/>
  <c r="Q1197" i="6"/>
  <c r="A1197" i="6"/>
  <c r="R1196" i="6"/>
  <c r="B1196" i="6"/>
  <c r="Q1196" i="6"/>
  <c r="A1196" i="6"/>
  <c r="R1195" i="6"/>
  <c r="B1195" i="6"/>
  <c r="Q1195" i="6"/>
  <c r="A1195" i="6"/>
  <c r="R1194" i="6"/>
  <c r="B1194" i="6"/>
  <c r="Q1194" i="6"/>
  <c r="A1194" i="6"/>
  <c r="R1193" i="6"/>
  <c r="B1193" i="6"/>
  <c r="Q1193" i="6"/>
  <c r="A1193" i="6"/>
  <c r="R1192" i="6"/>
  <c r="B1192" i="6"/>
  <c r="Q1192" i="6"/>
  <c r="A1192" i="6"/>
  <c r="R1191" i="6"/>
  <c r="B1191" i="6"/>
  <c r="Q1191" i="6"/>
  <c r="A1191" i="6"/>
  <c r="R1190" i="6"/>
  <c r="B1190" i="6"/>
  <c r="Q1190" i="6"/>
  <c r="A1190" i="6"/>
  <c r="R1189" i="6"/>
  <c r="B1189" i="6"/>
  <c r="Q1189" i="6"/>
  <c r="A1189" i="6"/>
  <c r="R1188" i="6"/>
  <c r="B1188" i="6"/>
  <c r="Q1188" i="6"/>
  <c r="A1188" i="6"/>
  <c r="R1187" i="6"/>
  <c r="B1187" i="6"/>
  <c r="Q1187" i="6"/>
  <c r="A1187" i="6"/>
  <c r="R1186" i="6"/>
  <c r="B1186" i="6"/>
  <c r="Q1186" i="6"/>
  <c r="A1186" i="6"/>
  <c r="R1185" i="6"/>
  <c r="B1185" i="6"/>
  <c r="Q1185" i="6"/>
  <c r="A1185" i="6"/>
  <c r="R1184" i="6"/>
  <c r="B1184" i="6"/>
  <c r="Q1184" i="6"/>
  <c r="A1184" i="6"/>
  <c r="R1183" i="6"/>
  <c r="B1183" i="6"/>
  <c r="Q1183" i="6"/>
  <c r="A1183" i="6"/>
  <c r="R1182" i="6"/>
  <c r="B1182" i="6"/>
  <c r="Q1182" i="6"/>
  <c r="A1182" i="6"/>
  <c r="R1181" i="6"/>
  <c r="B1181" i="6"/>
  <c r="Q1181" i="6"/>
  <c r="A1181" i="6"/>
  <c r="R1180" i="6"/>
  <c r="B1180" i="6"/>
  <c r="Q1180" i="6"/>
  <c r="A1180" i="6"/>
  <c r="R1179" i="6"/>
  <c r="B1179" i="6"/>
  <c r="Q1179" i="6"/>
  <c r="A1179" i="6"/>
  <c r="R1178" i="6"/>
  <c r="B1178" i="6"/>
  <c r="Q1178" i="6"/>
  <c r="A1178" i="6"/>
  <c r="R1177" i="6"/>
  <c r="B1177" i="6"/>
  <c r="Q1177" i="6"/>
  <c r="A1177" i="6"/>
  <c r="R1176" i="6"/>
  <c r="B1176" i="6"/>
  <c r="Q1176" i="6"/>
  <c r="A1176" i="6"/>
  <c r="R1175" i="6"/>
  <c r="B1175" i="6"/>
  <c r="Q1175" i="6"/>
  <c r="A1175" i="6"/>
  <c r="R1174" i="6"/>
  <c r="B1174" i="6"/>
  <c r="Q1174" i="6"/>
  <c r="A1174" i="6"/>
  <c r="R1173" i="6"/>
  <c r="B1173" i="6"/>
  <c r="Q1173" i="6"/>
  <c r="A1173" i="6"/>
  <c r="R1172" i="6"/>
  <c r="B1172" i="6"/>
  <c r="Q1172" i="6"/>
  <c r="A1172" i="6"/>
  <c r="R1171" i="6"/>
  <c r="B1171" i="6"/>
  <c r="Q1171" i="6"/>
  <c r="A1171" i="6"/>
  <c r="R1170" i="6"/>
  <c r="B1170" i="6"/>
  <c r="Q1170" i="6"/>
  <c r="A1170" i="6"/>
  <c r="R1169" i="6"/>
  <c r="B1169" i="6"/>
  <c r="Q1169" i="6"/>
  <c r="A1169" i="6"/>
  <c r="R1168" i="6"/>
  <c r="B1168" i="6"/>
  <c r="Q1168" i="6"/>
  <c r="A1168" i="6"/>
  <c r="R1167" i="6"/>
  <c r="B1167" i="6"/>
  <c r="Q1167" i="6"/>
  <c r="A1167" i="6"/>
  <c r="R1166" i="6"/>
  <c r="B1166" i="6"/>
  <c r="Q1166" i="6"/>
  <c r="A1166" i="6"/>
  <c r="R1165" i="6"/>
  <c r="B1165" i="6"/>
  <c r="Q1165" i="6"/>
  <c r="A1165" i="6"/>
  <c r="R1164" i="6"/>
  <c r="B1164" i="6"/>
  <c r="Q1164" i="6"/>
  <c r="A1164" i="6"/>
  <c r="R1163" i="6"/>
  <c r="B1163" i="6"/>
  <c r="Q1163" i="6"/>
  <c r="A1163" i="6"/>
  <c r="R1162" i="6"/>
  <c r="B1162" i="6"/>
  <c r="Q1162" i="6"/>
  <c r="A1162" i="6"/>
  <c r="R1161" i="6"/>
  <c r="B1161" i="6"/>
  <c r="Q1161" i="6"/>
  <c r="A1161" i="6"/>
  <c r="R1160" i="6"/>
  <c r="B1160" i="6"/>
  <c r="Q1160" i="6"/>
  <c r="A1160" i="6"/>
  <c r="R1159" i="6"/>
  <c r="B1159" i="6"/>
  <c r="Q1159" i="6"/>
  <c r="A1159" i="6"/>
  <c r="R1158" i="6"/>
  <c r="B1158" i="6"/>
  <c r="Q1158" i="6"/>
  <c r="A1158" i="6"/>
  <c r="R1157" i="6"/>
  <c r="B1157" i="6"/>
  <c r="Q1157" i="6"/>
  <c r="A1157" i="6"/>
  <c r="R1156" i="6"/>
  <c r="B1156" i="6"/>
  <c r="Q1156" i="6"/>
  <c r="A1156" i="6"/>
  <c r="R1155" i="6"/>
  <c r="B1155" i="6"/>
  <c r="Q1155" i="6"/>
  <c r="A1155" i="6"/>
  <c r="R1154" i="6"/>
  <c r="B1154" i="6"/>
  <c r="Q1154" i="6"/>
  <c r="A1154" i="6"/>
  <c r="R1153" i="6"/>
  <c r="B1153" i="6"/>
  <c r="Q1153" i="6"/>
  <c r="A1153" i="6"/>
  <c r="R1152" i="6"/>
  <c r="B1152" i="6"/>
  <c r="Q1152" i="6"/>
  <c r="A1152" i="6"/>
  <c r="R1151" i="6"/>
  <c r="B1151" i="6"/>
  <c r="Q1151" i="6"/>
  <c r="A1151" i="6"/>
  <c r="R1150" i="6"/>
  <c r="B1150" i="6"/>
  <c r="Q1150" i="6"/>
  <c r="A1150" i="6"/>
  <c r="R1149" i="6"/>
  <c r="B1149" i="6"/>
  <c r="Q1149" i="6"/>
  <c r="A1149" i="6"/>
  <c r="R1148" i="6"/>
  <c r="B1148" i="6"/>
  <c r="Q1148" i="6"/>
  <c r="A1148" i="6"/>
  <c r="R1147" i="6"/>
  <c r="B1147" i="6"/>
  <c r="Q1147" i="6"/>
  <c r="A1147" i="6"/>
  <c r="R1146" i="6"/>
  <c r="B1146" i="6"/>
  <c r="Q1146" i="6"/>
  <c r="A1146" i="6"/>
  <c r="R1145" i="6"/>
  <c r="B1145" i="6"/>
  <c r="Q1145" i="6"/>
  <c r="A1145" i="6"/>
  <c r="R1144" i="6"/>
  <c r="B1144" i="6"/>
  <c r="Q1144" i="6"/>
  <c r="A1144" i="6"/>
  <c r="R1143" i="6"/>
  <c r="B1143" i="6"/>
  <c r="Q1143" i="6"/>
  <c r="A1143" i="6"/>
  <c r="R1142" i="6"/>
  <c r="B1142" i="6"/>
  <c r="Q1142" i="6"/>
  <c r="A1142" i="6"/>
  <c r="R1141" i="6"/>
  <c r="B1141" i="6"/>
  <c r="Q1141" i="6"/>
  <c r="A1141" i="6"/>
  <c r="R1140" i="6"/>
  <c r="B1140" i="6"/>
  <c r="Q1140" i="6"/>
  <c r="A1140" i="6"/>
  <c r="R1139" i="6"/>
  <c r="B1139" i="6"/>
  <c r="Q1139" i="6"/>
  <c r="A1139" i="6"/>
  <c r="R1138" i="6"/>
  <c r="B1138" i="6"/>
  <c r="Q1138" i="6"/>
  <c r="A1138" i="6"/>
  <c r="R1137" i="6"/>
  <c r="B1137" i="6"/>
  <c r="Q1137" i="6"/>
  <c r="A1137" i="6"/>
  <c r="R1136" i="6"/>
  <c r="B1136" i="6"/>
  <c r="Q1136" i="6"/>
  <c r="A1136" i="6"/>
  <c r="R1135" i="6"/>
  <c r="B1135" i="6"/>
  <c r="Q1135" i="6"/>
  <c r="A1135" i="6"/>
  <c r="R1134" i="6"/>
  <c r="B1134" i="6"/>
  <c r="Q1134" i="6"/>
  <c r="A1134" i="6"/>
  <c r="R1133" i="6"/>
  <c r="B1133" i="6"/>
  <c r="Q1133" i="6"/>
  <c r="A1133" i="6"/>
  <c r="R1132" i="6"/>
  <c r="B1132" i="6"/>
  <c r="Q1132" i="6"/>
  <c r="A1132" i="6"/>
  <c r="R1131" i="6"/>
  <c r="B1131" i="6"/>
  <c r="Q1131" i="6"/>
  <c r="A1131" i="6"/>
  <c r="R1130" i="6"/>
  <c r="B1130" i="6"/>
  <c r="Q1130" i="6"/>
  <c r="A1130" i="6"/>
  <c r="R1129" i="6"/>
  <c r="B1129" i="6"/>
  <c r="Q1129" i="6"/>
  <c r="A1129" i="6"/>
  <c r="R1128" i="6"/>
  <c r="B1128" i="6"/>
  <c r="Q1128" i="6"/>
  <c r="A1128" i="6"/>
  <c r="R1127" i="6"/>
  <c r="B1127" i="6"/>
  <c r="Q1127" i="6"/>
  <c r="A1127" i="6"/>
  <c r="R1126" i="6"/>
  <c r="B1126" i="6"/>
  <c r="Q1126" i="6"/>
  <c r="A1126" i="6"/>
  <c r="R1125" i="6"/>
  <c r="B1125" i="6"/>
  <c r="Q1125" i="6"/>
  <c r="A1125" i="6"/>
  <c r="R1124" i="6"/>
  <c r="B1124" i="6"/>
  <c r="Q1124" i="6"/>
  <c r="A1124" i="6"/>
  <c r="R1123" i="6"/>
  <c r="B1123" i="6"/>
  <c r="Q1123" i="6"/>
  <c r="A1123" i="6"/>
  <c r="R1122" i="6"/>
  <c r="B1122" i="6"/>
  <c r="Q1122" i="6"/>
  <c r="A1122" i="6"/>
  <c r="R1121" i="6"/>
  <c r="B1121" i="6"/>
  <c r="Q1121" i="6"/>
  <c r="A1121" i="6"/>
  <c r="R1120" i="6"/>
  <c r="B1120" i="6"/>
  <c r="Q1120" i="6"/>
  <c r="A1120" i="6"/>
  <c r="R1119" i="6"/>
  <c r="B1119" i="6"/>
  <c r="Q1119" i="6"/>
  <c r="A1119" i="6"/>
  <c r="R1118" i="6"/>
  <c r="B1118" i="6"/>
  <c r="Q1118" i="6"/>
  <c r="A1118" i="6"/>
  <c r="R1117" i="6"/>
  <c r="B1117" i="6"/>
  <c r="Q1117" i="6"/>
  <c r="A1117" i="6"/>
  <c r="R1116" i="6"/>
  <c r="B1116" i="6"/>
  <c r="Q1116" i="6"/>
  <c r="A1116" i="6"/>
  <c r="R1115" i="6"/>
  <c r="B1115" i="6"/>
  <c r="Q1115" i="6"/>
  <c r="A1115" i="6"/>
  <c r="R1114" i="6"/>
  <c r="B1114" i="6"/>
  <c r="Q1114" i="6"/>
  <c r="A1114" i="6"/>
  <c r="R1113" i="6"/>
  <c r="B1113" i="6"/>
  <c r="Q1113" i="6"/>
  <c r="A1113" i="6"/>
  <c r="R1112" i="6"/>
  <c r="B1112" i="6"/>
  <c r="Q1112" i="6"/>
  <c r="A1112" i="6"/>
  <c r="R1111" i="6"/>
  <c r="B1111" i="6"/>
  <c r="Q1111" i="6"/>
  <c r="A1111" i="6"/>
  <c r="R1110" i="6"/>
  <c r="B1110" i="6"/>
  <c r="Q1110" i="6"/>
  <c r="A1110" i="6"/>
  <c r="R1109" i="6"/>
  <c r="B1109" i="6"/>
  <c r="Q1109" i="6"/>
  <c r="A1109" i="6"/>
  <c r="R1108" i="6"/>
  <c r="B1108" i="6"/>
  <c r="Q1108" i="6"/>
  <c r="A1108" i="6"/>
  <c r="R1107" i="6"/>
  <c r="B1107" i="6"/>
  <c r="Q1107" i="6"/>
  <c r="A1107" i="6"/>
  <c r="R1106" i="6"/>
  <c r="B1106" i="6"/>
  <c r="Q1106" i="6"/>
  <c r="A1106" i="6"/>
  <c r="R1105" i="6"/>
  <c r="B1105" i="6"/>
  <c r="Q1105" i="6"/>
  <c r="A1105" i="6"/>
  <c r="R1104" i="6"/>
  <c r="B1104" i="6"/>
  <c r="Q1104" i="6"/>
  <c r="A1104" i="6"/>
  <c r="R1103" i="6"/>
  <c r="B1103" i="6"/>
  <c r="Q1103" i="6"/>
  <c r="A1103" i="6"/>
  <c r="R1102" i="6"/>
  <c r="B1102" i="6"/>
  <c r="Q1102" i="6"/>
  <c r="A1102" i="6"/>
  <c r="R1101" i="6"/>
  <c r="B1101" i="6"/>
  <c r="Q1101" i="6"/>
  <c r="A1101" i="6"/>
  <c r="R1100" i="6"/>
  <c r="B1100" i="6"/>
  <c r="Q1100" i="6"/>
  <c r="A1100" i="6"/>
  <c r="R1099" i="6"/>
  <c r="B1099" i="6"/>
  <c r="Q1099" i="6"/>
  <c r="A1099" i="6"/>
  <c r="R1098" i="6"/>
  <c r="B1098" i="6"/>
  <c r="Q1098" i="6"/>
  <c r="A1098" i="6"/>
  <c r="R1097" i="6"/>
  <c r="B1097" i="6"/>
  <c r="Q1097" i="6"/>
  <c r="A1097" i="6"/>
  <c r="R1096" i="6"/>
  <c r="B1096" i="6"/>
  <c r="Q1096" i="6"/>
  <c r="A1096" i="6"/>
  <c r="R1095" i="6"/>
  <c r="B1095" i="6"/>
  <c r="Q1095" i="6"/>
  <c r="A1095" i="6"/>
  <c r="R1094" i="6"/>
  <c r="B1094" i="6"/>
  <c r="Q1094" i="6"/>
  <c r="A1094" i="6"/>
  <c r="R1093" i="6"/>
  <c r="B1093" i="6"/>
  <c r="Q1093" i="6"/>
  <c r="A1093" i="6"/>
  <c r="R1092" i="6"/>
  <c r="B1092" i="6"/>
  <c r="Q1092" i="6"/>
  <c r="A1092" i="6"/>
  <c r="R1091" i="6"/>
  <c r="B1091" i="6"/>
  <c r="Q1091" i="6"/>
  <c r="A1091" i="6"/>
  <c r="R1090" i="6"/>
  <c r="B1090" i="6"/>
  <c r="Q1090" i="6"/>
  <c r="A1090" i="6"/>
  <c r="R1089" i="6"/>
  <c r="B1089" i="6"/>
  <c r="Q1089" i="6"/>
  <c r="A1089" i="6"/>
  <c r="R1088" i="6"/>
  <c r="B1088" i="6"/>
  <c r="Q1088" i="6"/>
  <c r="A1088" i="6"/>
  <c r="R1087" i="6"/>
  <c r="B1087" i="6"/>
  <c r="Q1087" i="6"/>
  <c r="A1087" i="6"/>
  <c r="R1086" i="6"/>
  <c r="B1086" i="6"/>
  <c r="Q1086" i="6"/>
  <c r="A1086" i="6"/>
  <c r="R1085" i="6"/>
  <c r="B1085" i="6"/>
  <c r="Q1085" i="6"/>
  <c r="A1085" i="6"/>
  <c r="B1084" i="6"/>
  <c r="S1084" i="6"/>
  <c r="R1084" i="6"/>
  <c r="Q1084" i="6"/>
  <c r="A1084" i="6"/>
  <c r="R1083" i="6"/>
  <c r="B1083" i="6"/>
  <c r="Q1083" i="6"/>
  <c r="A1083" i="6"/>
  <c r="R1082" i="6"/>
  <c r="B1082" i="6"/>
  <c r="Q1082" i="6"/>
  <c r="A1082" i="6"/>
  <c r="R1081" i="6"/>
  <c r="B1081" i="6"/>
  <c r="Q1081" i="6"/>
  <c r="A1081" i="6"/>
  <c r="R1080" i="6"/>
  <c r="B1080" i="6"/>
  <c r="Q1080" i="6"/>
  <c r="A1080" i="6"/>
  <c r="R1079" i="6"/>
  <c r="B1079" i="6"/>
  <c r="Q1079" i="6"/>
  <c r="A1079" i="6"/>
  <c r="R1078" i="6"/>
  <c r="B1078" i="6"/>
  <c r="Q1078" i="6"/>
  <c r="A1078" i="6"/>
  <c r="R1077" i="6"/>
  <c r="B1077" i="6"/>
  <c r="Q1077" i="6"/>
  <c r="A1077" i="6"/>
  <c r="R1076" i="6"/>
  <c r="B1076" i="6"/>
  <c r="Q1076" i="6"/>
  <c r="A1076" i="6"/>
  <c r="R1075" i="6"/>
  <c r="B1075" i="6"/>
  <c r="Q1075" i="6"/>
  <c r="A1075" i="6"/>
  <c r="R1074" i="6"/>
  <c r="B1074" i="6"/>
  <c r="Q1074" i="6"/>
  <c r="A1074" i="6"/>
  <c r="R1073" i="6"/>
  <c r="B1073" i="6"/>
  <c r="Q1073" i="6"/>
  <c r="A1073" i="6"/>
  <c r="R1072" i="6"/>
  <c r="B1072" i="6"/>
  <c r="Q1072" i="6"/>
  <c r="A1072" i="6"/>
  <c r="R1071" i="6"/>
  <c r="B1071" i="6"/>
  <c r="Q1071" i="6"/>
  <c r="A1071" i="6"/>
  <c r="R1070" i="6"/>
  <c r="B1070" i="6"/>
  <c r="Q1070" i="6"/>
  <c r="A1070" i="6"/>
  <c r="R1069" i="6"/>
  <c r="B1069" i="6"/>
  <c r="Q1069" i="6"/>
  <c r="A1069" i="6"/>
  <c r="R1068" i="6"/>
  <c r="B1068" i="6"/>
  <c r="Q1068" i="6"/>
  <c r="A1068" i="6"/>
  <c r="R1067" i="6"/>
  <c r="B1067" i="6"/>
  <c r="Q1067" i="6"/>
  <c r="A1067" i="6"/>
  <c r="R1066" i="6"/>
  <c r="B1066" i="6"/>
  <c r="Q1066" i="6"/>
  <c r="A1066" i="6"/>
  <c r="R1065" i="6"/>
  <c r="B1065" i="6"/>
  <c r="Q1065" i="6"/>
  <c r="A1065" i="6"/>
  <c r="R1064" i="6"/>
  <c r="B1064" i="6"/>
  <c r="Q1064" i="6"/>
  <c r="A1064" i="6"/>
  <c r="R1063" i="6"/>
  <c r="B1063" i="6"/>
  <c r="Q1063" i="6"/>
  <c r="A1063" i="6"/>
  <c r="R1062" i="6"/>
  <c r="B1062" i="6"/>
  <c r="Q1062" i="6"/>
  <c r="A1062" i="6"/>
  <c r="R1061" i="6"/>
  <c r="B1061" i="6"/>
  <c r="Q1061" i="6"/>
  <c r="A1061" i="6"/>
  <c r="R1060" i="6"/>
  <c r="B1060" i="6"/>
  <c r="Q1060" i="6"/>
  <c r="A1060" i="6"/>
  <c r="R1059" i="6"/>
  <c r="B1059" i="6"/>
  <c r="Q1059" i="6"/>
  <c r="A1059" i="6"/>
  <c r="R1058" i="6"/>
  <c r="B1058" i="6"/>
  <c r="Q1058" i="6"/>
  <c r="A1058" i="6"/>
  <c r="R1057" i="6"/>
  <c r="B1057" i="6"/>
  <c r="Q1057" i="6"/>
  <c r="A1057" i="6"/>
  <c r="R1056" i="6"/>
  <c r="B1056" i="6"/>
  <c r="Q1056" i="6"/>
  <c r="A1056" i="6"/>
  <c r="R1055" i="6"/>
  <c r="B1055" i="6"/>
  <c r="Q1055" i="6"/>
  <c r="A1055" i="6"/>
  <c r="R1054" i="6"/>
  <c r="B1054" i="6"/>
  <c r="Q1054" i="6"/>
  <c r="A1054" i="6"/>
  <c r="R1053" i="6"/>
  <c r="B1053" i="6"/>
  <c r="Q1053" i="6"/>
  <c r="A1053" i="6"/>
  <c r="R1052" i="6"/>
  <c r="B1052" i="6"/>
  <c r="Q1052" i="6"/>
  <c r="A1052" i="6"/>
  <c r="R1051" i="6"/>
  <c r="B1051" i="6"/>
  <c r="Q1051" i="6"/>
  <c r="A1051" i="6"/>
  <c r="R1050" i="6"/>
  <c r="B1050" i="6"/>
  <c r="Q1050" i="6"/>
  <c r="A1050" i="6"/>
  <c r="R1049" i="6"/>
  <c r="B1049" i="6"/>
  <c r="Q1049" i="6"/>
  <c r="A1049" i="6"/>
  <c r="R1048" i="6"/>
  <c r="B1048" i="6"/>
  <c r="Q1048" i="6"/>
  <c r="A1048" i="6"/>
  <c r="R1047" i="6"/>
  <c r="B1047" i="6"/>
  <c r="Q1047" i="6"/>
  <c r="A1047" i="6"/>
  <c r="R1046" i="6"/>
  <c r="B1046" i="6"/>
  <c r="Q1046" i="6"/>
  <c r="A1046" i="6"/>
  <c r="R1045" i="6"/>
  <c r="B1045" i="6"/>
  <c r="Q1045" i="6"/>
  <c r="A1045" i="6"/>
  <c r="R1044" i="6"/>
  <c r="B1044" i="6"/>
  <c r="Q1044" i="6"/>
  <c r="A1044" i="6"/>
  <c r="R1043" i="6"/>
  <c r="B1043" i="6"/>
  <c r="Q1043" i="6"/>
  <c r="A1043" i="6"/>
  <c r="R1042" i="6"/>
  <c r="B1042" i="6"/>
  <c r="Q1042" i="6"/>
  <c r="A1042" i="6"/>
  <c r="R1041" i="6"/>
  <c r="B1041" i="6"/>
  <c r="Q1041" i="6"/>
  <c r="A1041" i="6"/>
  <c r="R1040" i="6"/>
  <c r="B1040" i="6"/>
  <c r="Q1040" i="6"/>
  <c r="A1040" i="6"/>
  <c r="R1039" i="6"/>
  <c r="B1039" i="6"/>
  <c r="Q1039" i="6"/>
  <c r="A1039" i="6"/>
  <c r="R1038" i="6"/>
  <c r="B1038" i="6"/>
  <c r="Q1038" i="6"/>
  <c r="A1038" i="6"/>
  <c r="R1037" i="6"/>
  <c r="B1037" i="6"/>
  <c r="Q1037" i="6"/>
  <c r="A1037" i="6"/>
  <c r="R1036" i="6"/>
  <c r="B1036" i="6"/>
  <c r="Q1036" i="6"/>
  <c r="A1036" i="6"/>
  <c r="R1035" i="6"/>
  <c r="B1035" i="6"/>
  <c r="Q1035" i="6"/>
  <c r="A1035" i="6"/>
  <c r="R1034" i="6"/>
  <c r="B1034" i="6"/>
  <c r="Q1034" i="6"/>
  <c r="A1034" i="6"/>
  <c r="R1033" i="6"/>
  <c r="B1033" i="6"/>
  <c r="Q1033" i="6"/>
  <c r="A1033" i="6"/>
  <c r="R1032" i="6"/>
  <c r="B1032" i="6"/>
  <c r="Q1032" i="6"/>
  <c r="A1032" i="6"/>
  <c r="R1031" i="6"/>
  <c r="B1031" i="6"/>
  <c r="Q1031" i="6"/>
  <c r="A1031" i="6"/>
  <c r="R1030" i="6"/>
  <c r="B1030" i="6"/>
  <c r="Q1030" i="6"/>
  <c r="A1030" i="6"/>
  <c r="R1029" i="6"/>
  <c r="B1029" i="6"/>
  <c r="Q1029" i="6"/>
  <c r="A1029" i="6"/>
  <c r="R1028" i="6"/>
  <c r="B1028" i="6"/>
  <c r="Q1028" i="6"/>
  <c r="A1028" i="6"/>
  <c r="R1027" i="6"/>
  <c r="B1027" i="6"/>
  <c r="Q1027" i="6"/>
  <c r="A1027" i="6"/>
  <c r="R1026" i="6"/>
  <c r="B1026" i="6"/>
  <c r="Q1026" i="6"/>
  <c r="A1026" i="6"/>
  <c r="R1025" i="6"/>
  <c r="B1025" i="6"/>
  <c r="Q1025" i="6"/>
  <c r="A1025" i="6"/>
  <c r="R1024" i="6"/>
  <c r="B1024" i="6"/>
  <c r="Q1024" i="6"/>
  <c r="A1024" i="6"/>
  <c r="R1023" i="6"/>
  <c r="B1023" i="6"/>
  <c r="Q1023" i="6"/>
  <c r="A1023" i="6"/>
  <c r="R1022" i="6"/>
  <c r="B1022" i="6"/>
  <c r="Q1022" i="6"/>
  <c r="A1022" i="6"/>
  <c r="R1021" i="6"/>
  <c r="B1021" i="6"/>
  <c r="Q1021" i="6"/>
  <c r="A1021" i="6"/>
  <c r="R1020" i="6"/>
  <c r="B1020" i="6"/>
  <c r="Q1020" i="6"/>
  <c r="A1020" i="6"/>
  <c r="R1019" i="6"/>
  <c r="B1019" i="6"/>
  <c r="Q1019" i="6"/>
  <c r="A1019" i="6"/>
  <c r="R1018" i="6"/>
  <c r="B1018" i="6"/>
  <c r="Q1018" i="6"/>
  <c r="A1018" i="6"/>
  <c r="R1017" i="6"/>
  <c r="B1017" i="6"/>
  <c r="Q1017" i="6"/>
  <c r="A1017" i="6"/>
  <c r="R1016" i="6"/>
  <c r="B1016" i="6"/>
  <c r="Q1016" i="6"/>
  <c r="A1016" i="6"/>
  <c r="R1015" i="6"/>
  <c r="B1015" i="6"/>
  <c r="Q1015" i="6"/>
  <c r="A1015" i="6"/>
  <c r="R1014" i="6"/>
  <c r="B1014" i="6"/>
  <c r="Q1014" i="6"/>
  <c r="A1014" i="6"/>
  <c r="R1013" i="6"/>
  <c r="B1013" i="6"/>
  <c r="Q1013" i="6"/>
  <c r="A1013" i="6"/>
  <c r="R1012" i="6"/>
  <c r="B1012" i="6"/>
  <c r="Q1012" i="6"/>
  <c r="A1012" i="6"/>
  <c r="R1011" i="6"/>
  <c r="B1011" i="6"/>
  <c r="Q1011" i="6"/>
  <c r="A1011" i="6"/>
  <c r="R1010" i="6"/>
  <c r="B1010" i="6"/>
  <c r="Q1010" i="6"/>
  <c r="A1010" i="6"/>
  <c r="R1009" i="6"/>
  <c r="B1009" i="6"/>
  <c r="Q1009" i="6"/>
  <c r="A1009" i="6"/>
  <c r="R1008" i="6"/>
  <c r="B1008" i="6"/>
  <c r="Q1008" i="6"/>
  <c r="A1008" i="6"/>
  <c r="R1007" i="6"/>
  <c r="B1007" i="6"/>
  <c r="Q1007" i="6"/>
  <c r="A1007" i="6"/>
  <c r="R1006" i="6"/>
  <c r="B1006" i="6"/>
  <c r="Q1006" i="6"/>
  <c r="A1006" i="6"/>
  <c r="R1005" i="6"/>
  <c r="B1005" i="6"/>
  <c r="Q1005" i="6"/>
  <c r="A1005" i="6"/>
  <c r="R1004" i="6"/>
  <c r="B1004" i="6"/>
  <c r="Q1004" i="6"/>
  <c r="A1004" i="6"/>
  <c r="R1003" i="6"/>
  <c r="B1003" i="6"/>
  <c r="Q1003" i="6"/>
  <c r="A1003" i="6"/>
  <c r="R1002" i="6"/>
  <c r="B1002" i="6"/>
  <c r="Q1002" i="6"/>
  <c r="A1002" i="6"/>
  <c r="R1001" i="6"/>
  <c r="B1001" i="6"/>
  <c r="Q1001" i="6"/>
  <c r="A1001" i="6"/>
  <c r="R1000" i="6"/>
  <c r="B1000" i="6"/>
  <c r="Q1000" i="6"/>
  <c r="A1000" i="6"/>
  <c r="R999" i="6"/>
  <c r="B999" i="6"/>
  <c r="Q999" i="6"/>
  <c r="A999" i="6"/>
  <c r="R998" i="6"/>
  <c r="B998" i="6"/>
  <c r="Q998" i="6"/>
  <c r="A998" i="6"/>
  <c r="R997" i="6"/>
  <c r="B997" i="6"/>
  <c r="Q997" i="6"/>
  <c r="A997" i="6"/>
  <c r="R996" i="6"/>
  <c r="B996" i="6"/>
  <c r="Q996" i="6"/>
  <c r="A996" i="6"/>
  <c r="R995" i="6"/>
  <c r="B995" i="6"/>
  <c r="Q995" i="6"/>
  <c r="A995" i="6"/>
  <c r="R994" i="6"/>
  <c r="B994" i="6"/>
  <c r="Q994" i="6"/>
  <c r="A994" i="6"/>
  <c r="R993" i="6"/>
  <c r="B993" i="6"/>
  <c r="Q993" i="6"/>
  <c r="A993" i="6"/>
  <c r="R992" i="6"/>
  <c r="B992" i="6"/>
  <c r="Q992" i="6"/>
  <c r="A992" i="6"/>
  <c r="R991" i="6"/>
  <c r="B991" i="6"/>
  <c r="Q991" i="6"/>
  <c r="A991" i="6"/>
  <c r="R990" i="6"/>
  <c r="B990" i="6"/>
  <c r="Q990" i="6"/>
  <c r="A990" i="6"/>
  <c r="R989" i="6"/>
  <c r="B989" i="6"/>
  <c r="Q989" i="6"/>
  <c r="A989" i="6"/>
  <c r="R988" i="6"/>
  <c r="B988" i="6"/>
  <c r="Q988" i="6"/>
  <c r="A988" i="6"/>
  <c r="R987" i="6"/>
  <c r="B987" i="6"/>
  <c r="Q987" i="6"/>
  <c r="A987" i="6"/>
  <c r="R986" i="6"/>
  <c r="B986" i="6"/>
  <c r="Q986" i="6"/>
  <c r="A986" i="6"/>
  <c r="R985" i="6"/>
  <c r="B985" i="6"/>
  <c r="Q985" i="6"/>
  <c r="A985" i="6"/>
  <c r="R984" i="6"/>
  <c r="B984" i="6"/>
  <c r="Q984" i="6"/>
  <c r="A984" i="6"/>
  <c r="R983" i="6"/>
  <c r="B983" i="6"/>
  <c r="Q983" i="6"/>
  <c r="A983" i="6"/>
  <c r="R982" i="6"/>
  <c r="B982" i="6"/>
  <c r="Q982" i="6"/>
  <c r="A982" i="6"/>
  <c r="R981" i="6"/>
  <c r="B981" i="6"/>
  <c r="Q981" i="6"/>
  <c r="A981" i="6"/>
  <c r="R980" i="6"/>
  <c r="B980" i="6"/>
  <c r="Q980" i="6"/>
  <c r="A980" i="6"/>
  <c r="R979" i="6"/>
  <c r="B979" i="6"/>
  <c r="Q979" i="6"/>
  <c r="A979" i="6"/>
  <c r="R978" i="6"/>
  <c r="B978" i="6"/>
  <c r="Q978" i="6"/>
  <c r="A978" i="6"/>
  <c r="R977" i="6"/>
  <c r="B977" i="6"/>
  <c r="Q977" i="6"/>
  <c r="A977" i="6"/>
  <c r="R976" i="6"/>
  <c r="B976" i="6"/>
  <c r="Q976" i="6"/>
  <c r="A976" i="6"/>
  <c r="R975" i="6"/>
  <c r="B975" i="6"/>
  <c r="Q975" i="6"/>
  <c r="A975" i="6"/>
  <c r="R974" i="6"/>
  <c r="B974" i="6"/>
  <c r="Q974" i="6"/>
  <c r="A974" i="6"/>
  <c r="R973" i="6"/>
  <c r="B973" i="6"/>
  <c r="Q973" i="6"/>
  <c r="A973" i="6"/>
  <c r="R972" i="6"/>
  <c r="B972" i="6"/>
  <c r="Q972" i="6"/>
  <c r="A972" i="6"/>
  <c r="R971" i="6"/>
  <c r="B971" i="6"/>
  <c r="Q971" i="6"/>
  <c r="A971" i="6"/>
  <c r="R970" i="6"/>
  <c r="B970" i="6"/>
  <c r="Q970" i="6"/>
  <c r="A970" i="6"/>
  <c r="R969" i="6"/>
  <c r="B969" i="6"/>
  <c r="Q969" i="6"/>
  <c r="A969" i="6"/>
  <c r="R968" i="6"/>
  <c r="B968" i="6"/>
  <c r="Q968" i="6"/>
  <c r="A968" i="6"/>
  <c r="R967" i="6"/>
  <c r="B967" i="6"/>
  <c r="Q967" i="6"/>
  <c r="A967" i="6"/>
  <c r="R966" i="6"/>
  <c r="B966" i="6"/>
  <c r="Q966" i="6"/>
  <c r="A966" i="6"/>
  <c r="R965" i="6"/>
  <c r="B965" i="6"/>
  <c r="Q965" i="6"/>
  <c r="A965" i="6"/>
  <c r="R964" i="6"/>
  <c r="B964" i="6"/>
  <c r="Q964" i="6"/>
  <c r="A964" i="6"/>
  <c r="R963" i="6"/>
  <c r="B963" i="6"/>
  <c r="Q963" i="6"/>
  <c r="A963" i="6"/>
  <c r="R962" i="6"/>
  <c r="B962" i="6"/>
  <c r="Q962" i="6"/>
  <c r="A962" i="6"/>
  <c r="R961" i="6"/>
  <c r="B961" i="6"/>
  <c r="Q961" i="6"/>
  <c r="A961" i="6"/>
  <c r="R960" i="6"/>
  <c r="B960" i="6"/>
  <c r="Q960" i="6"/>
  <c r="A960" i="6"/>
  <c r="R959" i="6"/>
  <c r="B959" i="6"/>
  <c r="Q959" i="6"/>
  <c r="A959" i="6"/>
  <c r="R958" i="6"/>
  <c r="B958" i="6"/>
  <c r="Q958" i="6"/>
  <c r="A958" i="6"/>
  <c r="R957" i="6"/>
  <c r="B957" i="6"/>
  <c r="Q957" i="6"/>
  <c r="A957" i="6"/>
  <c r="R956" i="6"/>
  <c r="B956" i="6"/>
  <c r="Q956" i="6"/>
  <c r="A956" i="6"/>
  <c r="R955" i="6"/>
  <c r="B955" i="6"/>
  <c r="Q955" i="6"/>
  <c r="A955" i="6"/>
  <c r="R954" i="6"/>
  <c r="B954" i="6"/>
  <c r="Q954" i="6"/>
  <c r="A954" i="6"/>
  <c r="R953" i="6"/>
  <c r="B953" i="6"/>
  <c r="Q953" i="6"/>
  <c r="A953" i="6"/>
  <c r="R952" i="6"/>
  <c r="B952" i="6"/>
  <c r="Q952" i="6"/>
  <c r="A952" i="6"/>
  <c r="R951" i="6"/>
  <c r="B951" i="6"/>
  <c r="Q951" i="6"/>
  <c r="A951" i="6"/>
  <c r="R950" i="6"/>
  <c r="B950" i="6"/>
  <c r="Q950" i="6"/>
  <c r="A950" i="6"/>
  <c r="R949" i="6"/>
  <c r="B949" i="6"/>
  <c r="Q949" i="6"/>
  <c r="A949" i="6"/>
  <c r="R948" i="6"/>
  <c r="B948" i="6"/>
  <c r="Q948" i="6"/>
  <c r="A948" i="6"/>
  <c r="R947" i="6"/>
  <c r="B947" i="6"/>
  <c r="Q947" i="6"/>
  <c r="A947" i="6"/>
  <c r="R946" i="6"/>
  <c r="B946" i="6"/>
  <c r="Q946" i="6"/>
  <c r="A946" i="6"/>
  <c r="R945" i="6"/>
  <c r="B945" i="6"/>
  <c r="Q945" i="6"/>
  <c r="A945" i="6"/>
  <c r="R944" i="6"/>
  <c r="B944" i="6"/>
  <c r="Q944" i="6"/>
  <c r="A944" i="6"/>
  <c r="R943" i="6"/>
  <c r="B943" i="6"/>
  <c r="Q943" i="6"/>
  <c r="A943" i="6"/>
  <c r="R942" i="6"/>
  <c r="B942" i="6"/>
  <c r="Q942" i="6"/>
  <c r="A942" i="6"/>
  <c r="R941" i="6"/>
  <c r="B941" i="6"/>
  <c r="Q941" i="6"/>
  <c r="A941" i="6"/>
  <c r="R940" i="6"/>
  <c r="B940" i="6"/>
  <c r="Q940" i="6"/>
  <c r="A940" i="6"/>
  <c r="R939" i="6"/>
  <c r="B939" i="6"/>
  <c r="Q939" i="6"/>
  <c r="A939" i="6"/>
  <c r="R938" i="6"/>
  <c r="B938" i="6"/>
  <c r="Q938" i="6"/>
  <c r="A938" i="6"/>
  <c r="R937" i="6"/>
  <c r="B937" i="6"/>
  <c r="Q937" i="6"/>
  <c r="A937" i="6"/>
  <c r="R936" i="6"/>
  <c r="B936" i="6"/>
  <c r="Q936" i="6"/>
  <c r="A936" i="6"/>
  <c r="R935" i="6"/>
  <c r="B935" i="6"/>
  <c r="Q935" i="6"/>
  <c r="A935" i="6"/>
  <c r="R934" i="6"/>
  <c r="B934" i="6"/>
  <c r="Q934" i="6"/>
  <c r="A934" i="6"/>
  <c r="R933" i="6"/>
  <c r="B933" i="6"/>
  <c r="Q933" i="6"/>
  <c r="A933" i="6"/>
  <c r="R932" i="6"/>
  <c r="B932" i="6"/>
  <c r="Q932" i="6"/>
  <c r="A932" i="6"/>
  <c r="R931" i="6"/>
  <c r="B931" i="6"/>
  <c r="Q931" i="6"/>
  <c r="A931" i="6"/>
  <c r="R930" i="6"/>
  <c r="B930" i="6"/>
  <c r="Q930" i="6"/>
  <c r="A930" i="6"/>
  <c r="R929" i="6"/>
  <c r="B929" i="6"/>
  <c r="Q929" i="6"/>
  <c r="A929" i="6"/>
  <c r="R928" i="6"/>
  <c r="B928" i="6"/>
  <c r="Q928" i="6"/>
  <c r="A928" i="6"/>
  <c r="R927" i="6"/>
  <c r="B927" i="6"/>
  <c r="Q927" i="6"/>
  <c r="A927" i="6"/>
  <c r="R926" i="6"/>
  <c r="B926" i="6"/>
  <c r="Q926" i="6"/>
  <c r="A926" i="6"/>
  <c r="R925" i="6"/>
  <c r="B925" i="6"/>
  <c r="Q925" i="6"/>
  <c r="A925" i="6"/>
  <c r="R924" i="6"/>
  <c r="B924" i="6"/>
  <c r="Q924" i="6"/>
  <c r="A924" i="6"/>
  <c r="R923" i="6"/>
  <c r="B923" i="6"/>
  <c r="Q923" i="6"/>
  <c r="A923" i="6"/>
  <c r="R922" i="6"/>
  <c r="B922" i="6"/>
  <c r="Q922" i="6"/>
  <c r="A922" i="6"/>
  <c r="R921" i="6"/>
  <c r="B921" i="6"/>
  <c r="Q921" i="6"/>
  <c r="A921" i="6"/>
  <c r="R920" i="6"/>
  <c r="B920" i="6"/>
  <c r="Q920" i="6"/>
  <c r="A920" i="6"/>
  <c r="R919" i="6"/>
  <c r="B919" i="6"/>
  <c r="Q919" i="6"/>
  <c r="A919" i="6"/>
  <c r="R918" i="6"/>
  <c r="B918" i="6"/>
  <c r="Q918" i="6"/>
  <c r="A918" i="6"/>
  <c r="R917" i="6"/>
  <c r="B917" i="6"/>
  <c r="Q917" i="6"/>
  <c r="A917" i="6"/>
  <c r="R916" i="6"/>
  <c r="B916" i="6"/>
  <c r="Q916" i="6"/>
  <c r="A916" i="6"/>
  <c r="R915" i="6"/>
  <c r="B915" i="6"/>
  <c r="Q915" i="6"/>
  <c r="A915" i="6"/>
  <c r="R914" i="6"/>
  <c r="B914" i="6"/>
  <c r="Q914" i="6"/>
  <c r="A914" i="6"/>
  <c r="R913" i="6"/>
  <c r="B913" i="6"/>
  <c r="Q913" i="6"/>
  <c r="A913" i="6"/>
  <c r="R912" i="6"/>
  <c r="B912" i="6"/>
  <c r="Q912" i="6"/>
  <c r="A912" i="6"/>
  <c r="R911" i="6"/>
  <c r="B911" i="6"/>
  <c r="Q911" i="6"/>
  <c r="A911" i="6"/>
  <c r="R910" i="6"/>
  <c r="B910" i="6"/>
  <c r="Q910" i="6"/>
  <c r="A910" i="6"/>
  <c r="R909" i="6"/>
  <c r="B909" i="6"/>
  <c r="Q909" i="6"/>
  <c r="A909" i="6"/>
  <c r="R908" i="6"/>
  <c r="B908" i="6"/>
  <c r="Q908" i="6"/>
  <c r="A908" i="6"/>
  <c r="R907" i="6"/>
  <c r="B907" i="6"/>
  <c r="Q907" i="6"/>
  <c r="A907" i="6"/>
  <c r="R906" i="6"/>
  <c r="B906" i="6"/>
  <c r="Q906" i="6"/>
  <c r="A906" i="6"/>
  <c r="R905" i="6"/>
  <c r="B905" i="6"/>
  <c r="Q905" i="6"/>
  <c r="A905" i="6"/>
  <c r="R904" i="6"/>
  <c r="B904" i="6"/>
  <c r="Q904" i="6"/>
  <c r="A904" i="6"/>
  <c r="R903" i="6"/>
  <c r="B903" i="6"/>
  <c r="Q903" i="6"/>
  <c r="A903" i="6"/>
  <c r="R902" i="6"/>
  <c r="B902" i="6"/>
  <c r="Q902" i="6"/>
  <c r="A902" i="6"/>
  <c r="R901" i="6"/>
  <c r="B901" i="6"/>
  <c r="Q901" i="6"/>
  <c r="A901" i="6"/>
  <c r="R900" i="6"/>
  <c r="B900" i="6"/>
  <c r="Q900" i="6"/>
  <c r="A900" i="6"/>
  <c r="R899" i="6"/>
  <c r="B899" i="6"/>
  <c r="Q899" i="6"/>
  <c r="A899" i="6"/>
  <c r="R898" i="6"/>
  <c r="B898" i="6"/>
  <c r="Q898" i="6"/>
  <c r="A898" i="6"/>
  <c r="R897" i="6"/>
  <c r="B897" i="6"/>
  <c r="Q897" i="6"/>
  <c r="A897" i="6"/>
  <c r="R896" i="6"/>
  <c r="B896" i="6"/>
  <c r="Q896" i="6"/>
  <c r="A896" i="6"/>
  <c r="R895" i="6"/>
  <c r="B895" i="6"/>
  <c r="Q895" i="6"/>
  <c r="A895" i="6"/>
  <c r="R894" i="6"/>
  <c r="B894" i="6"/>
  <c r="Q894" i="6"/>
  <c r="A894" i="6"/>
  <c r="R893" i="6"/>
  <c r="B893" i="6"/>
  <c r="Q893" i="6"/>
  <c r="A893" i="6"/>
  <c r="R892" i="6"/>
  <c r="B892" i="6"/>
  <c r="Q892" i="6"/>
  <c r="A892" i="6"/>
  <c r="R891" i="6"/>
  <c r="B891" i="6"/>
  <c r="Q891" i="6"/>
  <c r="A891" i="6"/>
  <c r="R890" i="6"/>
  <c r="B890" i="6"/>
  <c r="Q890" i="6"/>
  <c r="A890" i="6"/>
  <c r="R889" i="6"/>
  <c r="B889" i="6"/>
  <c r="Q889" i="6"/>
  <c r="A889" i="6"/>
  <c r="R888" i="6"/>
  <c r="B888" i="6"/>
  <c r="Q888" i="6"/>
  <c r="A888" i="6"/>
  <c r="R887" i="6"/>
  <c r="B887" i="6"/>
  <c r="Q887" i="6"/>
  <c r="A887" i="6"/>
  <c r="R886" i="6"/>
  <c r="B886" i="6"/>
  <c r="Q886" i="6"/>
  <c r="A886" i="6"/>
  <c r="R885" i="6"/>
  <c r="B885" i="6"/>
  <c r="Q885" i="6"/>
  <c r="A885" i="6"/>
  <c r="R884" i="6"/>
  <c r="B884" i="6"/>
  <c r="Q884" i="6"/>
  <c r="A884" i="6"/>
  <c r="R883" i="6"/>
  <c r="B883" i="6"/>
  <c r="Q883" i="6"/>
  <c r="A883" i="6"/>
  <c r="R882" i="6"/>
  <c r="B882" i="6"/>
  <c r="Q882" i="6"/>
  <c r="A882" i="6"/>
  <c r="R881" i="6"/>
  <c r="B881" i="6"/>
  <c r="Q881" i="6"/>
  <c r="A881" i="6"/>
  <c r="R880" i="6"/>
  <c r="B880" i="6"/>
  <c r="Q880" i="6"/>
  <c r="A880" i="6"/>
  <c r="R879" i="6"/>
  <c r="B879" i="6"/>
  <c r="Q879" i="6"/>
  <c r="A879" i="6"/>
  <c r="R878" i="6"/>
  <c r="B878" i="6"/>
  <c r="Q878" i="6"/>
  <c r="A878" i="6"/>
  <c r="R877" i="6"/>
  <c r="B877" i="6"/>
  <c r="Q877" i="6"/>
  <c r="A877" i="6"/>
  <c r="R876" i="6"/>
  <c r="B876" i="6"/>
  <c r="Q876" i="6"/>
  <c r="A876" i="6"/>
  <c r="R875" i="6"/>
  <c r="B875" i="6"/>
  <c r="Q875" i="6"/>
  <c r="A875" i="6"/>
  <c r="R874" i="6"/>
  <c r="B874" i="6"/>
  <c r="Q874" i="6"/>
  <c r="A874" i="6"/>
  <c r="R873" i="6"/>
  <c r="B873" i="6"/>
  <c r="Q873" i="6"/>
  <c r="A873" i="6"/>
  <c r="R872" i="6"/>
  <c r="B872" i="6"/>
  <c r="Q872" i="6"/>
  <c r="A872" i="6"/>
  <c r="R871" i="6"/>
  <c r="B871" i="6"/>
  <c r="Q871" i="6"/>
  <c r="A871" i="6"/>
  <c r="R870" i="6"/>
  <c r="B870" i="6"/>
  <c r="Q870" i="6"/>
  <c r="A870" i="6"/>
  <c r="R869" i="6"/>
  <c r="B869" i="6"/>
  <c r="Q869" i="6"/>
  <c r="A869" i="6"/>
  <c r="R868" i="6"/>
  <c r="B868" i="6"/>
  <c r="Q868" i="6"/>
  <c r="A868" i="6"/>
  <c r="R867" i="6"/>
  <c r="B867" i="6"/>
  <c r="Q867" i="6"/>
  <c r="A867" i="6"/>
  <c r="R866" i="6"/>
  <c r="B866" i="6"/>
  <c r="Q866" i="6"/>
  <c r="A866" i="6"/>
  <c r="R865" i="6"/>
  <c r="B865" i="6"/>
  <c r="Q865" i="6"/>
  <c r="A865" i="6"/>
  <c r="R864" i="6"/>
  <c r="B864" i="6"/>
  <c r="Q864" i="6"/>
  <c r="A864" i="6"/>
  <c r="R863" i="6"/>
  <c r="B863" i="6"/>
  <c r="Q863" i="6"/>
  <c r="A863" i="6"/>
  <c r="R862" i="6"/>
  <c r="B862" i="6"/>
  <c r="Q862" i="6"/>
  <c r="A862" i="6"/>
  <c r="R861" i="6"/>
  <c r="B861" i="6"/>
  <c r="Q861" i="6"/>
  <c r="A861" i="6"/>
  <c r="R860" i="6"/>
  <c r="B860" i="6"/>
  <c r="Q860" i="6"/>
  <c r="A860" i="6"/>
  <c r="R859" i="6"/>
  <c r="B859" i="6"/>
  <c r="Q859" i="6"/>
  <c r="A859" i="6"/>
  <c r="R858" i="6"/>
  <c r="B858" i="6"/>
  <c r="Q858" i="6"/>
  <c r="A858" i="6"/>
  <c r="R857" i="6"/>
  <c r="B857" i="6"/>
  <c r="Q857" i="6"/>
  <c r="A857" i="6"/>
  <c r="R856" i="6"/>
  <c r="B856" i="6"/>
  <c r="Q856" i="6"/>
  <c r="A856" i="6"/>
  <c r="R855" i="6"/>
  <c r="B855" i="6"/>
  <c r="Q855" i="6"/>
  <c r="A855" i="6"/>
  <c r="R854" i="6"/>
  <c r="B854" i="6"/>
  <c r="Q854" i="6"/>
  <c r="A854" i="6"/>
  <c r="R853" i="6"/>
  <c r="B853" i="6"/>
  <c r="Q853" i="6"/>
  <c r="A853" i="6"/>
  <c r="R852" i="6"/>
  <c r="B852" i="6"/>
  <c r="Q852" i="6"/>
  <c r="A852" i="6"/>
  <c r="R851" i="6"/>
  <c r="B851" i="6"/>
  <c r="Q851" i="6"/>
  <c r="A851" i="6"/>
  <c r="R850" i="6"/>
  <c r="B850" i="6"/>
  <c r="Q850" i="6"/>
  <c r="A850" i="6"/>
  <c r="R849" i="6"/>
  <c r="B849" i="6"/>
  <c r="Q849" i="6"/>
  <c r="A849" i="6"/>
  <c r="R848" i="6"/>
  <c r="B848" i="6"/>
  <c r="Q848" i="6"/>
  <c r="A848" i="6"/>
  <c r="R847" i="6"/>
  <c r="B847" i="6"/>
  <c r="Q847" i="6"/>
  <c r="A847" i="6"/>
  <c r="R846" i="6"/>
  <c r="B846" i="6"/>
  <c r="Q846" i="6"/>
  <c r="A846" i="6"/>
  <c r="R845" i="6"/>
  <c r="B845" i="6"/>
  <c r="Q845" i="6"/>
  <c r="A845" i="6"/>
  <c r="R844" i="6"/>
  <c r="B844" i="6"/>
  <c r="Q844" i="6"/>
  <c r="A844" i="6"/>
  <c r="R843" i="6"/>
  <c r="B843" i="6"/>
  <c r="Q843" i="6"/>
  <c r="A843" i="6"/>
  <c r="R842" i="6"/>
  <c r="B842" i="6"/>
  <c r="Q842" i="6"/>
  <c r="A842" i="6"/>
  <c r="R841" i="6"/>
  <c r="B841" i="6"/>
  <c r="Q841" i="6"/>
  <c r="A841" i="6"/>
  <c r="R840" i="6"/>
  <c r="B840" i="6"/>
  <c r="Q840" i="6"/>
  <c r="A840" i="6"/>
  <c r="R839" i="6"/>
  <c r="B839" i="6"/>
  <c r="Q839" i="6"/>
  <c r="A839" i="6"/>
  <c r="R838" i="6"/>
  <c r="B838" i="6"/>
  <c r="Q838" i="6"/>
  <c r="A838" i="6"/>
  <c r="R837" i="6"/>
  <c r="B837" i="6"/>
  <c r="Q837" i="6"/>
  <c r="A837" i="6"/>
  <c r="R836" i="6"/>
  <c r="B836" i="6"/>
  <c r="Q836" i="6"/>
  <c r="A836" i="6"/>
  <c r="R835" i="6"/>
  <c r="B835" i="6"/>
  <c r="Q835" i="6"/>
  <c r="A835" i="6"/>
  <c r="R834" i="6"/>
  <c r="B834" i="6"/>
  <c r="Q834" i="6"/>
  <c r="A834" i="6"/>
  <c r="R833" i="6"/>
  <c r="B833" i="6"/>
  <c r="Q833" i="6"/>
  <c r="A833" i="6"/>
  <c r="R832" i="6"/>
  <c r="B832" i="6"/>
  <c r="Q832" i="6"/>
  <c r="A832" i="6"/>
  <c r="R831" i="6"/>
  <c r="B831" i="6"/>
  <c r="Q831" i="6"/>
  <c r="A831" i="6"/>
  <c r="R830" i="6"/>
  <c r="B830" i="6"/>
  <c r="Q830" i="6"/>
  <c r="A830" i="6"/>
  <c r="R829" i="6"/>
  <c r="B829" i="6"/>
  <c r="Q829" i="6"/>
  <c r="A829" i="6"/>
  <c r="R828" i="6"/>
  <c r="B828" i="6"/>
  <c r="Q828" i="6"/>
  <c r="A828" i="6"/>
  <c r="R827" i="6"/>
  <c r="B827" i="6"/>
  <c r="Q827" i="6"/>
  <c r="A827" i="6"/>
  <c r="R826" i="6"/>
  <c r="B826" i="6"/>
  <c r="Q826" i="6"/>
  <c r="A826" i="6"/>
  <c r="R825" i="6"/>
  <c r="B825" i="6"/>
  <c r="Q825" i="6"/>
  <c r="A825" i="6"/>
  <c r="R824" i="6"/>
  <c r="B824" i="6"/>
  <c r="Q824" i="6"/>
  <c r="A824" i="6"/>
  <c r="R823" i="6"/>
  <c r="B823" i="6"/>
  <c r="Q823" i="6"/>
  <c r="A823" i="6"/>
  <c r="R822" i="6"/>
  <c r="B822" i="6"/>
  <c r="Q822" i="6"/>
  <c r="A822" i="6"/>
  <c r="R821" i="6"/>
  <c r="B821" i="6"/>
  <c r="Q821" i="6"/>
  <c r="A821" i="6"/>
  <c r="B820" i="6"/>
  <c r="S820" i="6"/>
  <c r="R820" i="6"/>
  <c r="Q820" i="6"/>
  <c r="A820" i="6"/>
  <c r="R819" i="6"/>
  <c r="B819" i="6"/>
  <c r="Q819" i="6"/>
  <c r="A819" i="6"/>
  <c r="R818" i="6"/>
  <c r="B818" i="6"/>
  <c r="Q818" i="6"/>
  <c r="A818" i="6"/>
  <c r="R817" i="6"/>
  <c r="B817" i="6"/>
  <c r="Q817" i="6"/>
  <c r="A817" i="6"/>
  <c r="R816" i="6"/>
  <c r="B816" i="6"/>
  <c r="Q816" i="6"/>
  <c r="A816" i="6"/>
  <c r="R815" i="6"/>
  <c r="B815" i="6"/>
  <c r="Q815" i="6"/>
  <c r="A815" i="6"/>
  <c r="R814" i="6"/>
  <c r="B814" i="6"/>
  <c r="Q814" i="6"/>
  <c r="A814" i="6"/>
  <c r="R813" i="6"/>
  <c r="B813" i="6"/>
  <c r="Q813" i="6"/>
  <c r="A813" i="6"/>
  <c r="R812" i="6"/>
  <c r="B812" i="6"/>
  <c r="Q812" i="6"/>
  <c r="A812" i="6"/>
  <c r="R811" i="6"/>
  <c r="B811" i="6"/>
  <c r="Q811" i="6"/>
  <c r="A811" i="6"/>
  <c r="R810" i="6"/>
  <c r="B810" i="6"/>
  <c r="Q810" i="6"/>
  <c r="A810" i="6"/>
  <c r="R809" i="6"/>
  <c r="B809" i="6"/>
  <c r="Q809" i="6"/>
  <c r="A809" i="6"/>
  <c r="R808" i="6"/>
  <c r="B808" i="6"/>
  <c r="Q808" i="6"/>
  <c r="A808" i="6"/>
  <c r="R807" i="6"/>
  <c r="B807" i="6"/>
  <c r="Q807" i="6"/>
  <c r="A807" i="6"/>
  <c r="R806" i="6"/>
  <c r="B806" i="6"/>
  <c r="Q806" i="6"/>
  <c r="A806" i="6"/>
  <c r="R805" i="6"/>
  <c r="B805" i="6"/>
  <c r="Q805" i="6"/>
  <c r="A805" i="6"/>
  <c r="R804" i="6"/>
  <c r="B804" i="6"/>
  <c r="Q804" i="6"/>
  <c r="A804" i="6"/>
  <c r="R803" i="6"/>
  <c r="B803" i="6"/>
  <c r="Q803" i="6"/>
  <c r="A803" i="6"/>
  <c r="R802" i="6"/>
  <c r="B802" i="6"/>
  <c r="Q802" i="6"/>
  <c r="A802" i="6"/>
  <c r="R801" i="6"/>
  <c r="B801" i="6"/>
  <c r="Q801" i="6"/>
  <c r="A801" i="6"/>
  <c r="R800" i="6"/>
  <c r="B800" i="6"/>
  <c r="Q800" i="6"/>
  <c r="A800" i="6"/>
  <c r="R799" i="6"/>
  <c r="B799" i="6"/>
  <c r="Q799" i="6"/>
  <c r="A799" i="6"/>
  <c r="R798" i="6"/>
  <c r="B798" i="6"/>
  <c r="Q798" i="6"/>
  <c r="A798" i="6"/>
  <c r="R797" i="6"/>
  <c r="B797" i="6"/>
  <c r="Q797" i="6"/>
  <c r="A797" i="6"/>
  <c r="R796" i="6"/>
  <c r="B796" i="6"/>
  <c r="Q796" i="6"/>
  <c r="A796" i="6"/>
  <c r="R795" i="6"/>
  <c r="B795" i="6"/>
  <c r="Q795" i="6"/>
  <c r="A795" i="6"/>
  <c r="R794" i="6"/>
  <c r="B794" i="6"/>
  <c r="Q794" i="6"/>
  <c r="A794" i="6"/>
  <c r="R793" i="6"/>
  <c r="B793" i="6"/>
  <c r="Q793" i="6"/>
  <c r="A793" i="6"/>
  <c r="R792" i="6"/>
  <c r="B792" i="6"/>
  <c r="Q792" i="6"/>
  <c r="A792" i="6"/>
  <c r="R791" i="6"/>
  <c r="B791" i="6"/>
  <c r="Q791" i="6"/>
  <c r="A791" i="6"/>
  <c r="R790" i="6"/>
  <c r="B790" i="6"/>
  <c r="Q790" i="6"/>
  <c r="A790" i="6"/>
  <c r="R789" i="6"/>
  <c r="B789" i="6"/>
  <c r="Q789" i="6"/>
  <c r="A789" i="6"/>
  <c r="R788" i="6"/>
  <c r="B788" i="6"/>
  <c r="Q788" i="6"/>
  <c r="A788" i="6"/>
  <c r="R787" i="6"/>
  <c r="B787" i="6"/>
  <c r="Q787" i="6"/>
  <c r="A787" i="6"/>
  <c r="R786" i="6"/>
  <c r="B786" i="6"/>
  <c r="Q786" i="6"/>
  <c r="A786" i="6"/>
  <c r="R785" i="6"/>
  <c r="B785" i="6"/>
  <c r="Q785" i="6"/>
  <c r="A785" i="6"/>
  <c r="R784" i="6"/>
  <c r="B784" i="6"/>
  <c r="Q784" i="6"/>
  <c r="A784" i="6"/>
  <c r="R783" i="6"/>
  <c r="B783" i="6"/>
  <c r="Q783" i="6"/>
  <c r="A783" i="6"/>
  <c r="R782" i="6"/>
  <c r="B782" i="6"/>
  <c r="Q782" i="6"/>
  <c r="A782" i="6"/>
  <c r="R781" i="6"/>
  <c r="B781" i="6"/>
  <c r="Q781" i="6"/>
  <c r="A781" i="6"/>
  <c r="R780" i="6"/>
  <c r="B780" i="6"/>
  <c r="Q780" i="6"/>
  <c r="A780" i="6"/>
  <c r="R779" i="6"/>
  <c r="B779" i="6"/>
  <c r="Q779" i="6"/>
  <c r="A779" i="6"/>
  <c r="R778" i="6"/>
  <c r="B778" i="6"/>
  <c r="Q778" i="6"/>
  <c r="A778" i="6"/>
  <c r="R777" i="6"/>
  <c r="B777" i="6"/>
  <c r="Q777" i="6"/>
  <c r="A777" i="6"/>
  <c r="R776" i="6"/>
  <c r="B776" i="6"/>
  <c r="Q776" i="6"/>
  <c r="A776" i="6"/>
  <c r="R775" i="6"/>
  <c r="B775" i="6"/>
  <c r="Q775" i="6"/>
  <c r="A775" i="6"/>
  <c r="R774" i="6"/>
  <c r="B774" i="6"/>
  <c r="Q774" i="6"/>
  <c r="A774" i="6"/>
  <c r="R773" i="6"/>
  <c r="B773" i="6"/>
  <c r="Q773" i="6"/>
  <c r="A773" i="6"/>
  <c r="R772" i="6"/>
  <c r="B772" i="6"/>
  <c r="Q772" i="6"/>
  <c r="A772" i="6"/>
  <c r="R771" i="6"/>
  <c r="B771" i="6"/>
  <c r="Q771" i="6"/>
  <c r="A771" i="6"/>
  <c r="R770" i="6"/>
  <c r="B770" i="6"/>
  <c r="Q770" i="6"/>
  <c r="A770" i="6"/>
  <c r="R769" i="6"/>
  <c r="B769" i="6"/>
  <c r="Q769" i="6"/>
  <c r="A769" i="6"/>
  <c r="R768" i="6"/>
  <c r="B768" i="6"/>
  <c r="Q768" i="6"/>
  <c r="A768" i="6"/>
  <c r="R767" i="6"/>
  <c r="B767" i="6"/>
  <c r="Q767" i="6"/>
  <c r="A767" i="6"/>
  <c r="R766" i="6"/>
  <c r="B766" i="6"/>
  <c r="Q766" i="6"/>
  <c r="A766" i="6"/>
  <c r="R765" i="6"/>
  <c r="B765" i="6"/>
  <c r="Q765" i="6"/>
  <c r="A765" i="6"/>
  <c r="R764" i="6"/>
  <c r="B764" i="6"/>
  <c r="Q764" i="6"/>
  <c r="A764" i="6"/>
  <c r="R763" i="6"/>
  <c r="B763" i="6"/>
  <c r="Q763" i="6"/>
  <c r="A763" i="6"/>
  <c r="R762" i="6"/>
  <c r="B762" i="6"/>
  <c r="Q762" i="6"/>
  <c r="A762" i="6"/>
  <c r="R761" i="6"/>
  <c r="B761" i="6"/>
  <c r="Q761" i="6"/>
  <c r="A761" i="6"/>
  <c r="R760" i="6"/>
  <c r="B760" i="6"/>
  <c r="Q760" i="6"/>
  <c r="A760" i="6"/>
  <c r="R759" i="6"/>
  <c r="B759" i="6"/>
  <c r="Q759" i="6"/>
  <c r="A759" i="6"/>
  <c r="R758" i="6"/>
  <c r="B758" i="6"/>
  <c r="Q758" i="6"/>
  <c r="A758" i="6"/>
  <c r="R757" i="6"/>
  <c r="B757" i="6"/>
  <c r="Q757" i="6"/>
  <c r="A757" i="6"/>
  <c r="R756" i="6"/>
  <c r="B756" i="6"/>
  <c r="Q756" i="6"/>
  <c r="A756" i="6"/>
  <c r="R755" i="6"/>
  <c r="B755" i="6"/>
  <c r="Q755" i="6"/>
  <c r="A755" i="6"/>
  <c r="R754" i="6"/>
  <c r="B754" i="6"/>
  <c r="Q754" i="6"/>
  <c r="A754" i="6"/>
  <c r="R753" i="6"/>
  <c r="B753" i="6"/>
  <c r="Q753" i="6"/>
  <c r="A753" i="6"/>
  <c r="R752" i="6"/>
  <c r="B752" i="6"/>
  <c r="Q752" i="6"/>
  <c r="A752" i="6"/>
  <c r="R751" i="6"/>
  <c r="B751" i="6"/>
  <c r="Q751" i="6"/>
  <c r="A751" i="6"/>
  <c r="R750" i="6"/>
  <c r="B750" i="6"/>
  <c r="Q750" i="6"/>
  <c r="A750" i="6"/>
  <c r="R749" i="6"/>
  <c r="B749" i="6"/>
  <c r="Q749" i="6"/>
  <c r="A749" i="6"/>
  <c r="R748" i="6"/>
  <c r="B748" i="6"/>
  <c r="Q748" i="6"/>
  <c r="A748" i="6"/>
  <c r="R747" i="6"/>
  <c r="B747" i="6"/>
  <c r="Q747" i="6"/>
  <c r="A747" i="6"/>
  <c r="R746" i="6"/>
  <c r="B746" i="6"/>
  <c r="Q746" i="6"/>
  <c r="A746" i="6"/>
  <c r="R745" i="6"/>
  <c r="B745" i="6"/>
  <c r="Q745" i="6"/>
  <c r="A745" i="6"/>
  <c r="R744" i="6"/>
  <c r="B744" i="6"/>
  <c r="Q744" i="6"/>
  <c r="A744" i="6"/>
  <c r="R743" i="6"/>
  <c r="B743" i="6"/>
  <c r="Q743" i="6"/>
  <c r="A743" i="6"/>
  <c r="R742" i="6"/>
  <c r="B742" i="6"/>
  <c r="Q742" i="6"/>
  <c r="A742" i="6"/>
  <c r="R741" i="6"/>
  <c r="B741" i="6"/>
  <c r="Q741" i="6"/>
  <c r="A741" i="6"/>
  <c r="R740" i="6"/>
  <c r="B740" i="6"/>
  <c r="Q740" i="6"/>
  <c r="A740" i="6"/>
  <c r="R739" i="6"/>
  <c r="B739" i="6"/>
  <c r="Q739" i="6"/>
  <c r="A739" i="6"/>
  <c r="R738" i="6"/>
  <c r="B738" i="6"/>
  <c r="Q738" i="6"/>
  <c r="A738" i="6"/>
  <c r="R737" i="6"/>
  <c r="B737" i="6"/>
  <c r="Q737" i="6"/>
  <c r="A737" i="6"/>
  <c r="R736" i="6"/>
  <c r="B736" i="6"/>
  <c r="Q736" i="6"/>
  <c r="A736" i="6"/>
  <c r="R735" i="6"/>
  <c r="B735" i="6"/>
  <c r="Q735" i="6"/>
  <c r="A735" i="6"/>
  <c r="R734" i="6"/>
  <c r="B734" i="6"/>
  <c r="Q734" i="6"/>
  <c r="A734" i="6"/>
  <c r="R733" i="6"/>
  <c r="B733" i="6"/>
  <c r="Q733" i="6"/>
  <c r="A733" i="6"/>
  <c r="R732" i="6"/>
  <c r="B732" i="6"/>
  <c r="Q732" i="6"/>
  <c r="A732" i="6"/>
  <c r="R731" i="6"/>
  <c r="B731" i="6"/>
  <c r="Q731" i="6"/>
  <c r="A731" i="6"/>
  <c r="R730" i="6"/>
  <c r="B730" i="6"/>
  <c r="Q730" i="6"/>
  <c r="A730" i="6"/>
  <c r="R729" i="6"/>
  <c r="B729" i="6"/>
  <c r="Q729" i="6"/>
  <c r="A729" i="6"/>
  <c r="R728" i="6"/>
  <c r="B728" i="6"/>
  <c r="Q728" i="6"/>
  <c r="A728" i="6"/>
  <c r="R727" i="6"/>
  <c r="B727" i="6"/>
  <c r="Q727" i="6"/>
  <c r="A727" i="6"/>
  <c r="R726" i="6"/>
  <c r="B726" i="6"/>
  <c r="Q726" i="6"/>
  <c r="A726" i="6"/>
  <c r="R725" i="6"/>
  <c r="B725" i="6"/>
  <c r="Q725" i="6"/>
  <c r="A725" i="6"/>
  <c r="R724" i="6"/>
  <c r="B724" i="6"/>
  <c r="Q724" i="6"/>
  <c r="A724" i="6"/>
  <c r="R723" i="6"/>
  <c r="B723" i="6"/>
  <c r="Q723" i="6"/>
  <c r="A723" i="6"/>
  <c r="R722" i="6"/>
  <c r="B722" i="6"/>
  <c r="Q722" i="6"/>
  <c r="A722" i="6"/>
  <c r="R721" i="6"/>
  <c r="B721" i="6"/>
  <c r="Q721" i="6"/>
  <c r="A721" i="6"/>
  <c r="R720" i="6"/>
  <c r="B720" i="6"/>
  <c r="Q720" i="6"/>
  <c r="A720" i="6"/>
  <c r="R719" i="6"/>
  <c r="B719" i="6"/>
  <c r="Q719" i="6"/>
  <c r="A719" i="6"/>
  <c r="R718" i="6"/>
  <c r="B718" i="6"/>
  <c r="Q718" i="6"/>
  <c r="A718" i="6"/>
  <c r="R717" i="6"/>
  <c r="B717" i="6"/>
  <c r="Q717" i="6"/>
  <c r="A717" i="6"/>
  <c r="R716" i="6"/>
  <c r="B716" i="6"/>
  <c r="Q716" i="6"/>
  <c r="A716" i="6"/>
  <c r="R715" i="6"/>
  <c r="B715" i="6"/>
  <c r="Q715" i="6"/>
  <c r="A715" i="6"/>
  <c r="R714" i="6"/>
  <c r="B714" i="6"/>
  <c r="Q714" i="6"/>
  <c r="A714" i="6"/>
  <c r="R713" i="6"/>
  <c r="B713" i="6"/>
  <c r="Q713" i="6"/>
  <c r="A713" i="6"/>
  <c r="R712" i="6"/>
  <c r="B712" i="6"/>
  <c r="Q712" i="6"/>
  <c r="A712" i="6"/>
  <c r="R711" i="6"/>
  <c r="B711" i="6"/>
  <c r="Q711" i="6"/>
  <c r="A711" i="6"/>
  <c r="R710" i="6"/>
  <c r="B710" i="6"/>
  <c r="Q710" i="6"/>
  <c r="A710" i="6"/>
  <c r="R709" i="6"/>
  <c r="B709" i="6"/>
  <c r="Q709" i="6"/>
  <c r="A709" i="6"/>
  <c r="R708" i="6"/>
  <c r="B708" i="6"/>
  <c r="Q708" i="6"/>
  <c r="A708" i="6"/>
  <c r="R707" i="6"/>
  <c r="B707" i="6"/>
  <c r="Q707" i="6"/>
  <c r="A707" i="6"/>
  <c r="R706" i="6"/>
  <c r="B706" i="6"/>
  <c r="Q706" i="6"/>
  <c r="A706" i="6"/>
  <c r="R705" i="6"/>
  <c r="B705" i="6"/>
  <c r="Q705" i="6"/>
  <c r="A705" i="6"/>
  <c r="R704" i="6"/>
  <c r="B704" i="6"/>
  <c r="Q704" i="6"/>
  <c r="A704" i="6"/>
  <c r="R703" i="6"/>
  <c r="B703" i="6"/>
  <c r="Q703" i="6"/>
  <c r="A703" i="6"/>
  <c r="R702" i="6"/>
  <c r="B702" i="6"/>
  <c r="Q702" i="6"/>
  <c r="A702" i="6"/>
  <c r="R701" i="6"/>
  <c r="B701" i="6"/>
  <c r="Q701" i="6"/>
  <c r="A701" i="6"/>
  <c r="R700" i="6"/>
  <c r="B700" i="6"/>
  <c r="Q700" i="6"/>
  <c r="A700" i="6"/>
  <c r="R699" i="6"/>
  <c r="B699" i="6"/>
  <c r="Q699" i="6"/>
  <c r="A699" i="6"/>
  <c r="R698" i="6"/>
  <c r="B698" i="6"/>
  <c r="Q698" i="6"/>
  <c r="A698" i="6"/>
  <c r="R697" i="6"/>
  <c r="B697" i="6"/>
  <c r="Q697" i="6"/>
  <c r="A697" i="6"/>
  <c r="R696" i="6"/>
  <c r="B696" i="6"/>
  <c r="Q696" i="6"/>
  <c r="A696" i="6"/>
  <c r="R695" i="6"/>
  <c r="B695" i="6"/>
  <c r="Q695" i="6"/>
  <c r="A695" i="6"/>
  <c r="R694" i="6"/>
  <c r="B694" i="6"/>
  <c r="Q694" i="6"/>
  <c r="A694" i="6"/>
  <c r="R693" i="6"/>
  <c r="B693" i="6"/>
  <c r="Q693" i="6"/>
  <c r="A693" i="6"/>
  <c r="R692" i="6"/>
  <c r="B692" i="6"/>
  <c r="Q692" i="6"/>
  <c r="A692" i="6"/>
  <c r="R691" i="6"/>
  <c r="B691" i="6"/>
  <c r="Q691" i="6"/>
  <c r="A691" i="6"/>
  <c r="R690" i="6"/>
  <c r="B690" i="6"/>
  <c r="Q690" i="6"/>
  <c r="A690" i="6"/>
  <c r="R689" i="6"/>
  <c r="B689" i="6"/>
  <c r="Q689" i="6"/>
  <c r="A689" i="6"/>
  <c r="R688" i="6"/>
  <c r="B688" i="6"/>
  <c r="Q688" i="6"/>
  <c r="A688" i="6"/>
  <c r="R687" i="6"/>
  <c r="B687" i="6"/>
  <c r="Q687" i="6"/>
  <c r="A687" i="6"/>
  <c r="R686" i="6"/>
  <c r="B686" i="6"/>
  <c r="Q686" i="6"/>
  <c r="A686" i="6"/>
  <c r="R685" i="6"/>
  <c r="B685" i="6"/>
  <c r="Q685" i="6"/>
  <c r="A685" i="6"/>
  <c r="R684" i="6"/>
  <c r="B684" i="6"/>
  <c r="Q684" i="6"/>
  <c r="A684" i="6"/>
  <c r="R683" i="6"/>
  <c r="B683" i="6"/>
  <c r="Q683" i="6"/>
  <c r="A683" i="6"/>
  <c r="R682" i="6"/>
  <c r="B682" i="6"/>
  <c r="Q682" i="6"/>
  <c r="A682" i="6"/>
  <c r="R681" i="6"/>
  <c r="B681" i="6"/>
  <c r="Q681" i="6"/>
  <c r="A681" i="6"/>
  <c r="R680" i="6"/>
  <c r="B680" i="6"/>
  <c r="Q680" i="6"/>
  <c r="A680" i="6"/>
  <c r="R679" i="6"/>
  <c r="B679" i="6"/>
  <c r="Q679" i="6"/>
  <c r="A679" i="6"/>
  <c r="R678" i="6"/>
  <c r="B678" i="6"/>
  <c r="Q678" i="6"/>
  <c r="A678" i="6"/>
  <c r="R677" i="6"/>
  <c r="B677" i="6"/>
  <c r="Q677" i="6"/>
  <c r="A677" i="6"/>
  <c r="R676" i="6"/>
  <c r="B676" i="6"/>
  <c r="Q676" i="6"/>
  <c r="A676" i="6"/>
  <c r="R675" i="6"/>
  <c r="B675" i="6"/>
  <c r="Q675" i="6"/>
  <c r="A675" i="6"/>
  <c r="R674" i="6"/>
  <c r="B674" i="6"/>
  <c r="Q674" i="6"/>
  <c r="A674" i="6"/>
  <c r="R673" i="6"/>
  <c r="B673" i="6"/>
  <c r="Q673" i="6"/>
  <c r="A673" i="6"/>
  <c r="R672" i="6"/>
  <c r="B672" i="6"/>
  <c r="Q672" i="6"/>
  <c r="A672" i="6"/>
  <c r="R671" i="6"/>
  <c r="B671" i="6"/>
  <c r="Q671" i="6"/>
  <c r="A671" i="6"/>
  <c r="R670" i="6"/>
  <c r="B670" i="6"/>
  <c r="Q670" i="6"/>
  <c r="A670" i="6"/>
  <c r="R669" i="6"/>
  <c r="B669" i="6"/>
  <c r="Q669" i="6"/>
  <c r="A669" i="6"/>
  <c r="R668" i="6"/>
  <c r="B668" i="6"/>
  <c r="Q668" i="6"/>
  <c r="A668" i="6"/>
  <c r="R667" i="6"/>
  <c r="B667" i="6"/>
  <c r="Q667" i="6"/>
  <c r="A667" i="6"/>
  <c r="R666" i="6"/>
  <c r="B666" i="6"/>
  <c r="Q666" i="6"/>
  <c r="A666" i="6"/>
  <c r="R665" i="6"/>
  <c r="B665" i="6"/>
  <c r="Q665" i="6"/>
  <c r="A665" i="6"/>
  <c r="R664" i="6"/>
  <c r="B664" i="6"/>
  <c r="Q664" i="6"/>
  <c r="A664" i="6"/>
  <c r="R663" i="6"/>
  <c r="B663" i="6"/>
  <c r="Q663" i="6"/>
  <c r="A663" i="6"/>
  <c r="R662" i="6"/>
  <c r="B662" i="6"/>
  <c r="Q662" i="6"/>
  <c r="A662" i="6"/>
  <c r="R661" i="6"/>
  <c r="B661" i="6"/>
  <c r="Q661" i="6"/>
  <c r="A661" i="6"/>
  <c r="R660" i="6"/>
  <c r="B660" i="6"/>
  <c r="Q660" i="6"/>
  <c r="A660" i="6"/>
  <c r="R659" i="6"/>
  <c r="B659" i="6"/>
  <c r="Q659" i="6"/>
  <c r="A659" i="6"/>
  <c r="R658" i="6"/>
  <c r="B658" i="6"/>
  <c r="Q658" i="6"/>
  <c r="A658" i="6"/>
  <c r="R657" i="6"/>
  <c r="B657" i="6"/>
  <c r="Q657" i="6"/>
  <c r="A657" i="6"/>
  <c r="R656" i="6"/>
  <c r="B656" i="6"/>
  <c r="Q656" i="6"/>
  <c r="A656" i="6"/>
  <c r="R655" i="6"/>
  <c r="B655" i="6"/>
  <c r="Q655" i="6"/>
  <c r="A655" i="6"/>
  <c r="R654" i="6"/>
  <c r="B654" i="6"/>
  <c r="Q654" i="6"/>
  <c r="A654" i="6"/>
  <c r="R653" i="6"/>
  <c r="B653" i="6"/>
  <c r="Q653" i="6"/>
  <c r="A653" i="6"/>
  <c r="R652" i="6"/>
  <c r="B652" i="6"/>
  <c r="Q652" i="6"/>
  <c r="A652" i="6"/>
  <c r="R651" i="6"/>
  <c r="B651" i="6"/>
  <c r="Q651" i="6"/>
  <c r="A651" i="6"/>
  <c r="R650" i="6"/>
  <c r="B650" i="6"/>
  <c r="Q650" i="6"/>
  <c r="A650" i="6"/>
  <c r="R649" i="6"/>
  <c r="B649" i="6"/>
  <c r="Q649" i="6"/>
  <c r="A649" i="6"/>
  <c r="R648" i="6"/>
  <c r="B648" i="6"/>
  <c r="Q648" i="6"/>
  <c r="A648" i="6"/>
  <c r="R647" i="6"/>
  <c r="B647" i="6"/>
  <c r="Q647" i="6"/>
  <c r="A647" i="6"/>
  <c r="R646" i="6"/>
  <c r="B646" i="6"/>
  <c r="Q646" i="6"/>
  <c r="A646" i="6"/>
  <c r="R645" i="6"/>
  <c r="B645" i="6"/>
  <c r="Q645" i="6"/>
  <c r="A645" i="6"/>
  <c r="R644" i="6"/>
  <c r="B644" i="6"/>
  <c r="Q644" i="6"/>
  <c r="A644" i="6"/>
  <c r="R643" i="6"/>
  <c r="B643" i="6"/>
  <c r="Q643" i="6"/>
  <c r="A643" i="6"/>
  <c r="R642" i="6"/>
  <c r="B642" i="6"/>
  <c r="Q642" i="6"/>
  <c r="A642" i="6"/>
  <c r="R641" i="6"/>
  <c r="B641" i="6"/>
  <c r="Q641" i="6"/>
  <c r="A641" i="6"/>
  <c r="R640" i="6"/>
  <c r="B640" i="6"/>
  <c r="Q640" i="6"/>
  <c r="A640" i="6"/>
  <c r="R639" i="6"/>
  <c r="B639" i="6"/>
  <c r="Q639" i="6"/>
  <c r="A639" i="6"/>
  <c r="R638" i="6"/>
  <c r="B638" i="6"/>
  <c r="Q638" i="6"/>
  <c r="A638" i="6"/>
  <c r="R637" i="6"/>
  <c r="B637" i="6"/>
  <c r="Q637" i="6"/>
  <c r="A637" i="6"/>
  <c r="R636" i="6"/>
  <c r="B636" i="6"/>
  <c r="Q636" i="6"/>
  <c r="A636" i="6"/>
  <c r="R635" i="6"/>
  <c r="B635" i="6"/>
  <c r="Q635" i="6"/>
  <c r="A635" i="6"/>
  <c r="R634" i="6"/>
  <c r="B634" i="6"/>
  <c r="Q634" i="6"/>
  <c r="A634" i="6"/>
  <c r="R633" i="6"/>
  <c r="B633" i="6"/>
  <c r="Q633" i="6"/>
  <c r="A633" i="6"/>
  <c r="R632" i="6"/>
  <c r="B632" i="6"/>
  <c r="Q632" i="6"/>
  <c r="A632" i="6"/>
  <c r="R631" i="6"/>
  <c r="B631" i="6"/>
  <c r="Q631" i="6"/>
  <c r="A631" i="6"/>
  <c r="R630" i="6"/>
  <c r="B630" i="6"/>
  <c r="Q630" i="6"/>
  <c r="A630" i="6"/>
  <c r="R629" i="6"/>
  <c r="B629" i="6"/>
  <c r="Q629" i="6"/>
  <c r="A629" i="6"/>
  <c r="R628" i="6"/>
  <c r="B628" i="6"/>
  <c r="Q628" i="6"/>
  <c r="A628" i="6"/>
  <c r="R627" i="6"/>
  <c r="B627" i="6"/>
  <c r="Q627" i="6"/>
  <c r="A627" i="6"/>
  <c r="R626" i="6"/>
  <c r="B626" i="6"/>
  <c r="Q626" i="6"/>
  <c r="A626" i="6"/>
  <c r="R625" i="6"/>
  <c r="B625" i="6"/>
  <c r="Q625" i="6"/>
  <c r="A625" i="6"/>
  <c r="R624" i="6"/>
  <c r="B624" i="6"/>
  <c r="Q624" i="6"/>
  <c r="A624" i="6"/>
  <c r="R623" i="6"/>
  <c r="B623" i="6"/>
  <c r="Q623" i="6"/>
  <c r="A623" i="6"/>
  <c r="R622" i="6"/>
  <c r="B622" i="6"/>
  <c r="Q622" i="6"/>
  <c r="A622" i="6"/>
  <c r="R621" i="6"/>
  <c r="B621" i="6"/>
  <c r="Q621" i="6"/>
  <c r="A621" i="6"/>
  <c r="R620" i="6"/>
  <c r="B620" i="6"/>
  <c r="Q620" i="6"/>
  <c r="A620" i="6"/>
  <c r="R619" i="6"/>
  <c r="B619" i="6"/>
  <c r="Q619" i="6"/>
  <c r="A619" i="6"/>
  <c r="R618" i="6"/>
  <c r="B618" i="6"/>
  <c r="Q618" i="6"/>
  <c r="A618" i="6"/>
  <c r="R617" i="6"/>
  <c r="B617" i="6"/>
  <c r="Q617" i="6"/>
  <c r="A617" i="6"/>
  <c r="R616" i="6"/>
  <c r="B616" i="6"/>
  <c r="Q616" i="6"/>
  <c r="A616" i="6"/>
  <c r="R615" i="6"/>
  <c r="B615" i="6"/>
  <c r="Q615" i="6"/>
  <c r="A615" i="6"/>
  <c r="R614" i="6"/>
  <c r="B614" i="6"/>
  <c r="Q614" i="6"/>
  <c r="A614" i="6"/>
  <c r="R613" i="6"/>
  <c r="B613" i="6"/>
  <c r="Q613" i="6"/>
  <c r="A613" i="6"/>
  <c r="R612" i="6"/>
  <c r="B612" i="6"/>
  <c r="Q612" i="6"/>
  <c r="A612" i="6"/>
  <c r="R611" i="6"/>
  <c r="B611" i="6"/>
  <c r="Q611" i="6"/>
  <c r="A611" i="6"/>
  <c r="R610" i="6"/>
  <c r="B610" i="6"/>
  <c r="Q610" i="6"/>
  <c r="A610" i="6"/>
  <c r="R609" i="6"/>
  <c r="B609" i="6"/>
  <c r="Q609" i="6"/>
  <c r="A609" i="6"/>
  <c r="R608" i="6"/>
  <c r="B608" i="6"/>
  <c r="Q608" i="6"/>
  <c r="A608" i="6"/>
  <c r="R607" i="6"/>
  <c r="B607" i="6"/>
  <c r="Q607" i="6"/>
  <c r="A607" i="6"/>
  <c r="R606" i="6"/>
  <c r="B606" i="6"/>
  <c r="Q606" i="6"/>
  <c r="A606" i="6"/>
  <c r="R605" i="6"/>
  <c r="B605" i="6"/>
  <c r="Q605" i="6"/>
  <c r="A605" i="6"/>
  <c r="R604" i="6"/>
  <c r="B604" i="6"/>
  <c r="Q604" i="6"/>
  <c r="A604" i="6"/>
  <c r="R603" i="6"/>
  <c r="B603" i="6"/>
  <c r="Q603" i="6"/>
  <c r="A603" i="6"/>
  <c r="R602" i="6"/>
  <c r="B602" i="6"/>
  <c r="Q602" i="6"/>
  <c r="A602" i="6"/>
  <c r="R601" i="6"/>
  <c r="B601" i="6"/>
  <c r="Q601" i="6"/>
  <c r="A601" i="6"/>
  <c r="R600" i="6"/>
  <c r="B600" i="6"/>
  <c r="Q600" i="6"/>
  <c r="A600" i="6"/>
  <c r="R599" i="6"/>
  <c r="B599" i="6"/>
  <c r="Q599" i="6"/>
  <c r="A599" i="6"/>
  <c r="R598" i="6"/>
  <c r="B598" i="6"/>
  <c r="Q598" i="6"/>
  <c r="A598" i="6"/>
  <c r="R597" i="6"/>
  <c r="B597" i="6"/>
  <c r="Q597" i="6"/>
  <c r="A597" i="6"/>
  <c r="R596" i="6"/>
  <c r="B596" i="6"/>
  <c r="Q596" i="6"/>
  <c r="A596" i="6"/>
  <c r="R595" i="6"/>
  <c r="B595" i="6"/>
  <c r="Q595" i="6"/>
  <c r="A595" i="6"/>
  <c r="R594" i="6"/>
  <c r="B594" i="6"/>
  <c r="Q594" i="6"/>
  <c r="A594" i="6"/>
  <c r="R593" i="6"/>
  <c r="B593" i="6"/>
  <c r="Q593" i="6"/>
  <c r="A593" i="6"/>
  <c r="R592" i="6"/>
  <c r="B592" i="6"/>
  <c r="Q592" i="6"/>
  <c r="A592" i="6"/>
  <c r="R591" i="6"/>
  <c r="B591" i="6"/>
  <c r="Q591" i="6"/>
  <c r="A591" i="6"/>
  <c r="R590" i="6"/>
  <c r="B590" i="6"/>
  <c r="Q590" i="6"/>
  <c r="A590" i="6"/>
  <c r="R589" i="6"/>
  <c r="B589" i="6"/>
  <c r="Q589" i="6"/>
  <c r="A589" i="6"/>
  <c r="R588" i="6"/>
  <c r="B588" i="6"/>
  <c r="Q588" i="6"/>
  <c r="A588" i="6"/>
  <c r="R587" i="6"/>
  <c r="B587" i="6"/>
  <c r="Q587" i="6"/>
  <c r="A587" i="6"/>
  <c r="R586" i="6"/>
  <c r="B586" i="6"/>
  <c r="Q586" i="6"/>
  <c r="A586" i="6"/>
  <c r="R585" i="6"/>
  <c r="B585" i="6"/>
  <c r="Q585" i="6"/>
  <c r="A585" i="6"/>
  <c r="R584" i="6"/>
  <c r="B584" i="6"/>
  <c r="Q584" i="6"/>
  <c r="A584" i="6"/>
  <c r="R583" i="6"/>
  <c r="B583" i="6"/>
  <c r="Q583" i="6"/>
  <c r="A583" i="6"/>
  <c r="R582" i="6"/>
  <c r="B582" i="6"/>
  <c r="Q582" i="6"/>
  <c r="A582" i="6"/>
  <c r="R581" i="6"/>
  <c r="B581" i="6"/>
  <c r="Q581" i="6"/>
  <c r="A581" i="6"/>
  <c r="R580" i="6"/>
  <c r="B580" i="6"/>
  <c r="Q580" i="6"/>
  <c r="A580" i="6"/>
  <c r="R579" i="6"/>
  <c r="B579" i="6"/>
  <c r="Q579" i="6"/>
  <c r="A579" i="6"/>
  <c r="R578" i="6"/>
  <c r="B578" i="6"/>
  <c r="Q578" i="6"/>
  <c r="A578" i="6"/>
  <c r="R577" i="6"/>
  <c r="B577" i="6"/>
  <c r="Q577" i="6"/>
  <c r="A577" i="6"/>
  <c r="R576" i="6"/>
  <c r="B576" i="6"/>
  <c r="Q576" i="6"/>
  <c r="A576" i="6"/>
  <c r="R575" i="6"/>
  <c r="B575" i="6"/>
  <c r="Q575" i="6"/>
  <c r="A575" i="6"/>
  <c r="R574" i="6"/>
  <c r="B574" i="6"/>
  <c r="Q574" i="6"/>
  <c r="A574" i="6"/>
  <c r="R573" i="6"/>
  <c r="B573" i="6"/>
  <c r="Q573" i="6"/>
  <c r="A573" i="6"/>
  <c r="R572" i="6"/>
  <c r="B572" i="6"/>
  <c r="Q572" i="6"/>
  <c r="A572" i="6"/>
  <c r="R571" i="6"/>
  <c r="B571" i="6"/>
  <c r="Q571" i="6"/>
  <c r="A571" i="6"/>
  <c r="R570" i="6"/>
  <c r="B570" i="6"/>
  <c r="Q570" i="6"/>
  <c r="A570" i="6"/>
  <c r="R569" i="6"/>
  <c r="B569" i="6"/>
  <c r="Q569" i="6"/>
  <c r="A569" i="6"/>
  <c r="R568" i="6"/>
  <c r="B568" i="6"/>
  <c r="Q568" i="6"/>
  <c r="A568" i="6"/>
  <c r="R567" i="6"/>
  <c r="B567" i="6"/>
  <c r="Q567" i="6"/>
  <c r="A567" i="6"/>
  <c r="R566" i="6"/>
  <c r="B566" i="6"/>
  <c r="Q566" i="6"/>
  <c r="A566" i="6"/>
  <c r="R565" i="6"/>
  <c r="B565" i="6"/>
  <c r="Q565" i="6"/>
  <c r="A565" i="6"/>
  <c r="R564" i="6"/>
  <c r="B564" i="6"/>
  <c r="Q564" i="6"/>
  <c r="A564" i="6"/>
  <c r="R563" i="6"/>
  <c r="B563" i="6"/>
  <c r="Q563" i="6"/>
  <c r="A563" i="6"/>
  <c r="R562" i="6"/>
  <c r="B562" i="6"/>
  <c r="Q562" i="6"/>
  <c r="A562" i="6"/>
  <c r="R561" i="6"/>
  <c r="B561" i="6"/>
  <c r="Q561" i="6"/>
  <c r="A561" i="6"/>
  <c r="R560" i="6"/>
  <c r="B560" i="6"/>
  <c r="Q560" i="6"/>
  <c r="A560" i="6"/>
  <c r="R559" i="6"/>
  <c r="B559" i="6"/>
  <c r="Q559" i="6"/>
  <c r="A559" i="6"/>
  <c r="R558" i="6"/>
  <c r="B558" i="6"/>
  <c r="Q558" i="6"/>
  <c r="A558" i="6"/>
  <c r="R557" i="6"/>
  <c r="B557" i="6"/>
  <c r="Q557" i="6"/>
  <c r="A557" i="6"/>
  <c r="R556" i="6"/>
  <c r="B556" i="6"/>
  <c r="Q556" i="6"/>
  <c r="A556" i="6"/>
  <c r="R555" i="6"/>
  <c r="B555" i="6"/>
  <c r="Q555" i="6"/>
  <c r="A555" i="6"/>
  <c r="R554" i="6"/>
  <c r="B554" i="6"/>
  <c r="Q554" i="6"/>
  <c r="A554" i="6"/>
  <c r="R553" i="6"/>
  <c r="B553" i="6"/>
  <c r="Q553" i="6"/>
  <c r="A553" i="6"/>
  <c r="R552" i="6"/>
  <c r="B552" i="6"/>
  <c r="Q552" i="6"/>
  <c r="A552" i="6"/>
  <c r="R551" i="6"/>
  <c r="B551" i="6"/>
  <c r="Q551" i="6"/>
  <c r="A551" i="6"/>
  <c r="R550" i="6"/>
  <c r="B550" i="6"/>
  <c r="Q550" i="6"/>
  <c r="A550" i="6"/>
  <c r="R549" i="6"/>
  <c r="B549" i="6"/>
  <c r="Q549" i="6"/>
  <c r="A549" i="6"/>
  <c r="R548" i="6"/>
  <c r="B548" i="6"/>
  <c r="Q548" i="6"/>
  <c r="A548" i="6"/>
  <c r="R547" i="6"/>
  <c r="B547" i="6"/>
  <c r="Q547" i="6"/>
  <c r="A547" i="6"/>
  <c r="R546" i="6"/>
  <c r="B546" i="6"/>
  <c r="Q546" i="6"/>
  <c r="A546" i="6"/>
  <c r="R545" i="6"/>
  <c r="B545" i="6"/>
  <c r="Q545" i="6"/>
  <c r="A545" i="6"/>
  <c r="R544" i="6"/>
  <c r="B544" i="6"/>
  <c r="Q544" i="6"/>
  <c r="A544" i="6"/>
  <c r="R543" i="6"/>
  <c r="B543" i="6"/>
  <c r="Q543" i="6"/>
  <c r="A543" i="6"/>
  <c r="R542" i="6"/>
  <c r="B542" i="6"/>
  <c r="Q542" i="6"/>
  <c r="A542" i="6"/>
  <c r="R541" i="6"/>
  <c r="B541" i="6"/>
  <c r="Q541" i="6"/>
  <c r="A541" i="6"/>
  <c r="R540" i="6"/>
  <c r="B540" i="6"/>
  <c r="Q540" i="6"/>
  <c r="A540" i="6"/>
  <c r="R539" i="6"/>
  <c r="B539" i="6"/>
  <c r="Q539" i="6"/>
  <c r="A539" i="6"/>
  <c r="R538" i="6"/>
  <c r="B538" i="6"/>
  <c r="Q538" i="6"/>
  <c r="A538" i="6"/>
  <c r="R537" i="6"/>
  <c r="B537" i="6"/>
  <c r="Q537" i="6"/>
  <c r="A537" i="6"/>
  <c r="R536" i="6"/>
  <c r="B536" i="6"/>
  <c r="Q536" i="6"/>
  <c r="A536" i="6"/>
  <c r="R535" i="6"/>
  <c r="B535" i="6"/>
  <c r="Q535" i="6"/>
  <c r="A535" i="6"/>
  <c r="R534" i="6"/>
  <c r="B534" i="6"/>
  <c r="Q534" i="6"/>
  <c r="A534" i="6"/>
  <c r="R533" i="6"/>
  <c r="B533" i="6"/>
  <c r="Q533" i="6"/>
  <c r="A533" i="6"/>
  <c r="R532" i="6"/>
  <c r="B532" i="6"/>
  <c r="Q532" i="6"/>
  <c r="A532" i="6"/>
  <c r="R531" i="6"/>
  <c r="B531" i="6"/>
  <c r="Q531" i="6"/>
  <c r="A531" i="6"/>
  <c r="R530" i="6"/>
  <c r="B530" i="6"/>
  <c r="Q530" i="6"/>
  <c r="A530" i="6"/>
  <c r="R529" i="6"/>
  <c r="B529" i="6"/>
  <c r="Q529" i="6"/>
  <c r="A529" i="6"/>
  <c r="R528" i="6"/>
  <c r="B528" i="6"/>
  <c r="Q528" i="6"/>
  <c r="A528" i="6"/>
  <c r="R527" i="6"/>
  <c r="B527" i="6"/>
  <c r="Q527" i="6"/>
  <c r="A527" i="6"/>
  <c r="R526" i="6"/>
  <c r="B526" i="6"/>
  <c r="Q526" i="6"/>
  <c r="A526" i="6"/>
  <c r="R525" i="6"/>
  <c r="B525" i="6"/>
  <c r="Q525" i="6"/>
  <c r="A525" i="6"/>
  <c r="R524" i="6"/>
  <c r="B524" i="6"/>
  <c r="Q524" i="6"/>
  <c r="A524" i="6"/>
  <c r="R523" i="6"/>
  <c r="B523" i="6"/>
  <c r="Q523" i="6"/>
  <c r="A523" i="6"/>
  <c r="R522" i="6"/>
  <c r="B522" i="6"/>
  <c r="Q522" i="6"/>
  <c r="A522" i="6"/>
  <c r="R521" i="6"/>
  <c r="B521" i="6"/>
  <c r="Q521" i="6"/>
  <c r="A521" i="6"/>
  <c r="R520" i="6"/>
  <c r="B520" i="6"/>
  <c r="Q520" i="6"/>
  <c r="A520" i="6"/>
  <c r="R519" i="6"/>
  <c r="B519" i="6"/>
  <c r="Q519" i="6"/>
  <c r="A519" i="6"/>
  <c r="R518" i="6"/>
  <c r="B518" i="6"/>
  <c r="Q518" i="6"/>
  <c r="A518" i="6"/>
  <c r="R517" i="6"/>
  <c r="B517" i="6"/>
  <c r="Q517" i="6"/>
  <c r="A517" i="6"/>
  <c r="R516" i="6"/>
  <c r="B516" i="6"/>
  <c r="Q516" i="6"/>
  <c r="A516" i="6"/>
  <c r="R515" i="6"/>
  <c r="B515" i="6"/>
  <c r="Q515" i="6"/>
  <c r="A515" i="6"/>
  <c r="R514" i="6"/>
  <c r="B514" i="6"/>
  <c r="Q514" i="6"/>
  <c r="A514" i="6"/>
  <c r="R513" i="6"/>
  <c r="B513" i="6"/>
  <c r="Q513" i="6"/>
  <c r="A513" i="6"/>
  <c r="R512" i="6"/>
  <c r="B512" i="6"/>
  <c r="Q512" i="6"/>
  <c r="A512" i="6"/>
  <c r="R511" i="6"/>
  <c r="B511" i="6"/>
  <c r="Q511" i="6"/>
  <c r="A511" i="6"/>
  <c r="R510" i="6"/>
  <c r="B510" i="6"/>
  <c r="Q510" i="6"/>
  <c r="A510" i="6"/>
  <c r="R509" i="6"/>
  <c r="B509" i="6"/>
  <c r="Q509" i="6"/>
  <c r="A509" i="6"/>
  <c r="R508" i="6"/>
  <c r="B508" i="6"/>
  <c r="Q508" i="6"/>
  <c r="A508" i="6"/>
  <c r="R507" i="6"/>
  <c r="B507" i="6"/>
  <c r="Q507" i="6"/>
  <c r="A507" i="6"/>
  <c r="R506" i="6"/>
  <c r="B506" i="6"/>
  <c r="Q506" i="6"/>
  <c r="A506" i="6"/>
  <c r="R505" i="6"/>
  <c r="B505" i="6"/>
  <c r="Q505" i="6"/>
  <c r="A505" i="6"/>
  <c r="R504" i="6"/>
  <c r="B504" i="6"/>
  <c r="Q504" i="6"/>
  <c r="A504" i="6"/>
  <c r="R503" i="6"/>
  <c r="B503" i="6"/>
  <c r="Q503" i="6"/>
  <c r="A503" i="6"/>
  <c r="R502" i="6"/>
  <c r="B502" i="6"/>
  <c r="Q502" i="6"/>
  <c r="A502" i="6"/>
  <c r="R501" i="6"/>
  <c r="B501" i="6"/>
  <c r="Q501" i="6"/>
  <c r="A501" i="6"/>
  <c r="R500" i="6"/>
  <c r="B500" i="6"/>
  <c r="Q500" i="6"/>
  <c r="A500" i="6"/>
  <c r="R499" i="6"/>
  <c r="B499" i="6"/>
  <c r="Q499" i="6"/>
  <c r="A499" i="6"/>
  <c r="R498" i="6"/>
  <c r="B498" i="6"/>
  <c r="Q498" i="6"/>
  <c r="A498" i="6"/>
  <c r="R497" i="6"/>
  <c r="B497" i="6"/>
  <c r="Q497" i="6"/>
  <c r="A497" i="6"/>
  <c r="R496" i="6"/>
  <c r="B496" i="6"/>
  <c r="Q496" i="6"/>
  <c r="A496" i="6"/>
  <c r="R495" i="6"/>
  <c r="B495" i="6"/>
  <c r="Q495" i="6"/>
  <c r="A495" i="6"/>
  <c r="R494" i="6"/>
  <c r="B494" i="6"/>
  <c r="Q494" i="6"/>
  <c r="A494" i="6"/>
  <c r="R493" i="6"/>
  <c r="B493" i="6"/>
  <c r="Q493" i="6"/>
  <c r="A493" i="6"/>
  <c r="R492" i="6"/>
  <c r="B492" i="6"/>
  <c r="Q492" i="6"/>
  <c r="A492" i="6"/>
  <c r="R491" i="6"/>
  <c r="B491" i="6"/>
  <c r="Q491" i="6"/>
  <c r="A491" i="6"/>
  <c r="R490" i="6"/>
  <c r="B490" i="6"/>
  <c r="Q490" i="6"/>
  <c r="A490" i="6"/>
  <c r="R489" i="6"/>
  <c r="B489" i="6"/>
  <c r="Q489" i="6"/>
  <c r="A489" i="6"/>
  <c r="R488" i="6"/>
  <c r="B488" i="6"/>
  <c r="Q488" i="6"/>
  <c r="A488" i="6"/>
  <c r="R487" i="6"/>
  <c r="B487" i="6"/>
  <c r="Q487" i="6"/>
  <c r="A487" i="6"/>
  <c r="R486" i="6"/>
  <c r="B486" i="6"/>
  <c r="Q486" i="6"/>
  <c r="A486" i="6"/>
  <c r="R485" i="6"/>
  <c r="B485" i="6"/>
  <c r="Q485" i="6"/>
  <c r="A485" i="6"/>
  <c r="R484" i="6"/>
  <c r="B484" i="6"/>
  <c r="Q484" i="6"/>
  <c r="A484" i="6"/>
  <c r="R483" i="6"/>
  <c r="B483" i="6"/>
  <c r="Q483" i="6"/>
  <c r="A483" i="6"/>
  <c r="R482" i="6"/>
  <c r="B482" i="6"/>
  <c r="Q482" i="6"/>
  <c r="A482" i="6"/>
  <c r="R481" i="6"/>
  <c r="B481" i="6"/>
  <c r="Q481" i="6"/>
  <c r="A481" i="6"/>
  <c r="R480" i="6"/>
  <c r="B480" i="6"/>
  <c r="Q480" i="6"/>
  <c r="A480" i="6"/>
  <c r="R479" i="6"/>
  <c r="B479" i="6"/>
  <c r="Q479" i="6"/>
  <c r="A479" i="6"/>
  <c r="R478" i="6"/>
  <c r="B478" i="6"/>
  <c r="Q478" i="6"/>
  <c r="A478" i="6"/>
  <c r="R477" i="6"/>
  <c r="B477" i="6"/>
  <c r="Q477" i="6"/>
  <c r="A477" i="6"/>
  <c r="R476" i="6"/>
  <c r="B476" i="6"/>
  <c r="Q476" i="6"/>
  <c r="A476" i="6"/>
  <c r="R475" i="6"/>
  <c r="B475" i="6"/>
  <c r="Q475" i="6"/>
  <c r="A475" i="6"/>
  <c r="R474" i="6"/>
  <c r="B474" i="6"/>
  <c r="Q474" i="6"/>
  <c r="A474" i="6"/>
  <c r="R473" i="6"/>
  <c r="B473" i="6"/>
  <c r="Q473" i="6"/>
  <c r="A473" i="6"/>
  <c r="R472" i="6"/>
  <c r="B472" i="6"/>
  <c r="Q472" i="6"/>
  <c r="A472" i="6"/>
  <c r="R471" i="6"/>
  <c r="B471" i="6"/>
  <c r="Q471" i="6"/>
  <c r="A471" i="6"/>
  <c r="R470" i="6"/>
  <c r="B470" i="6"/>
  <c r="Q470" i="6"/>
  <c r="A470" i="6"/>
  <c r="R469" i="6"/>
  <c r="B469" i="6"/>
  <c r="Q469" i="6"/>
  <c r="A469" i="6"/>
  <c r="R468" i="6"/>
  <c r="B468" i="6"/>
  <c r="Q468" i="6"/>
  <c r="A468" i="6"/>
  <c r="R467" i="6"/>
  <c r="B467" i="6"/>
  <c r="Q467" i="6"/>
  <c r="A467" i="6"/>
  <c r="R466" i="6"/>
  <c r="B466" i="6"/>
  <c r="Q466" i="6"/>
  <c r="A466" i="6"/>
  <c r="R465" i="6"/>
  <c r="B465" i="6"/>
  <c r="Q465" i="6"/>
  <c r="A465" i="6"/>
  <c r="R464" i="6"/>
  <c r="B464" i="6"/>
  <c r="Q464" i="6"/>
  <c r="A464" i="6"/>
  <c r="R463" i="6"/>
  <c r="B463" i="6"/>
  <c r="Q463" i="6"/>
  <c r="A463" i="6"/>
  <c r="R462" i="6"/>
  <c r="B462" i="6"/>
  <c r="Q462" i="6"/>
  <c r="A462" i="6"/>
  <c r="R461" i="6"/>
  <c r="B461" i="6"/>
  <c r="Q461" i="6"/>
  <c r="A461" i="6"/>
  <c r="R460" i="6"/>
  <c r="B460" i="6"/>
  <c r="Q460" i="6"/>
  <c r="A460" i="6"/>
  <c r="R459" i="6"/>
  <c r="B459" i="6"/>
  <c r="Q459" i="6"/>
  <c r="A459" i="6"/>
  <c r="R458" i="6"/>
  <c r="B458" i="6"/>
  <c r="Q458" i="6"/>
  <c r="A458" i="6"/>
  <c r="R457" i="6"/>
  <c r="B457" i="6"/>
  <c r="Q457" i="6"/>
  <c r="A457" i="6"/>
  <c r="R456" i="6"/>
  <c r="B456" i="6"/>
  <c r="Q456" i="6"/>
  <c r="A456" i="6"/>
  <c r="R455" i="6"/>
  <c r="B455" i="6"/>
  <c r="Q455" i="6"/>
  <c r="A455" i="6"/>
  <c r="R454" i="6"/>
  <c r="B454" i="6"/>
  <c r="Q454" i="6"/>
  <c r="A454" i="6"/>
  <c r="R453" i="6"/>
  <c r="B453" i="6"/>
  <c r="Q453" i="6"/>
  <c r="A453" i="6"/>
  <c r="R452" i="6"/>
  <c r="B452" i="6"/>
  <c r="Q452" i="6"/>
  <c r="A452" i="6"/>
  <c r="R451" i="6"/>
  <c r="B451" i="6"/>
  <c r="Q451" i="6"/>
  <c r="A451" i="6"/>
  <c r="R450" i="6"/>
  <c r="B450" i="6"/>
  <c r="Q450" i="6"/>
  <c r="A450" i="6"/>
  <c r="R449" i="6"/>
  <c r="B449" i="6"/>
  <c r="Q449" i="6"/>
  <c r="A449" i="6"/>
  <c r="R448" i="6"/>
  <c r="B448" i="6"/>
  <c r="Q448" i="6"/>
  <c r="A448" i="6"/>
  <c r="R447" i="6"/>
  <c r="B447" i="6"/>
  <c r="Q447" i="6"/>
  <c r="A447" i="6"/>
  <c r="R446" i="6"/>
  <c r="B446" i="6"/>
  <c r="Q446" i="6"/>
  <c r="A446" i="6"/>
  <c r="R445" i="6"/>
  <c r="B445" i="6"/>
  <c r="Q445" i="6"/>
  <c r="A445" i="6"/>
  <c r="R444" i="6"/>
  <c r="B444" i="6"/>
  <c r="Q444" i="6"/>
  <c r="A444" i="6"/>
  <c r="R443" i="6"/>
  <c r="B443" i="6"/>
  <c r="Q443" i="6"/>
  <c r="A443" i="6"/>
  <c r="R442" i="6"/>
  <c r="B442" i="6"/>
  <c r="Q442" i="6"/>
  <c r="A442" i="6"/>
  <c r="R441" i="6"/>
  <c r="B441" i="6"/>
  <c r="Q441" i="6"/>
  <c r="A441" i="6"/>
  <c r="R440" i="6"/>
  <c r="B440" i="6"/>
  <c r="Q440" i="6"/>
  <c r="A440" i="6"/>
  <c r="R439" i="6"/>
  <c r="B439" i="6"/>
  <c r="Q439" i="6"/>
  <c r="A439" i="6"/>
  <c r="R438" i="6"/>
  <c r="B438" i="6"/>
  <c r="Q438" i="6"/>
  <c r="A438" i="6"/>
  <c r="R437" i="6"/>
  <c r="B437" i="6"/>
  <c r="Q437" i="6"/>
  <c r="A437" i="6"/>
  <c r="R436" i="6"/>
  <c r="B436" i="6"/>
  <c r="Q436" i="6"/>
  <c r="A436" i="6"/>
  <c r="R435" i="6"/>
  <c r="B435" i="6"/>
  <c r="Q435" i="6"/>
  <c r="A435" i="6"/>
  <c r="R434" i="6"/>
  <c r="B434" i="6"/>
  <c r="Q434" i="6"/>
  <c r="A434" i="6"/>
  <c r="R433" i="6"/>
  <c r="B433" i="6"/>
  <c r="Q433" i="6"/>
  <c r="A433" i="6"/>
  <c r="R432" i="6"/>
  <c r="B432" i="6"/>
  <c r="Q432" i="6"/>
  <c r="A432" i="6"/>
  <c r="R431" i="6"/>
  <c r="B431" i="6"/>
  <c r="Q431" i="6"/>
  <c r="A431" i="6"/>
  <c r="R430" i="6"/>
  <c r="B430" i="6"/>
  <c r="Q430" i="6"/>
  <c r="A430" i="6"/>
  <c r="R429" i="6"/>
  <c r="B429" i="6"/>
  <c r="Q429" i="6"/>
  <c r="A429" i="6"/>
  <c r="R428" i="6"/>
  <c r="B428" i="6"/>
  <c r="Q428" i="6"/>
  <c r="A428" i="6"/>
  <c r="R427" i="6"/>
  <c r="B427" i="6"/>
  <c r="Q427" i="6"/>
  <c r="A427" i="6"/>
  <c r="R426" i="6"/>
  <c r="B426" i="6"/>
  <c r="Q426" i="6"/>
  <c r="A426" i="6"/>
  <c r="R425" i="6"/>
  <c r="B425" i="6"/>
  <c r="Q425" i="6"/>
  <c r="A425" i="6"/>
  <c r="R424" i="6"/>
  <c r="B424" i="6"/>
  <c r="Q424" i="6"/>
  <c r="A424" i="6"/>
  <c r="R423" i="6"/>
  <c r="B423" i="6"/>
  <c r="Q423" i="6"/>
  <c r="A423" i="6"/>
  <c r="R422" i="6"/>
  <c r="B422" i="6"/>
  <c r="Q422" i="6"/>
  <c r="A422" i="6"/>
  <c r="R421" i="6"/>
  <c r="B421" i="6"/>
  <c r="Q421" i="6"/>
  <c r="A421" i="6"/>
  <c r="R420" i="6"/>
  <c r="B420" i="6"/>
  <c r="Q420" i="6"/>
  <c r="A420" i="6"/>
  <c r="R419" i="6"/>
  <c r="B419" i="6"/>
  <c r="Q419" i="6"/>
  <c r="A419" i="6"/>
  <c r="R418" i="6"/>
  <c r="B418" i="6"/>
  <c r="Q418" i="6"/>
  <c r="A418" i="6"/>
  <c r="R417" i="6"/>
  <c r="B417" i="6"/>
  <c r="Q417" i="6"/>
  <c r="A417" i="6"/>
  <c r="R416" i="6"/>
  <c r="B416" i="6"/>
  <c r="Q416" i="6"/>
  <c r="A416" i="6"/>
  <c r="R415" i="6"/>
  <c r="B415" i="6"/>
  <c r="Q415" i="6"/>
  <c r="A415" i="6"/>
  <c r="R414" i="6"/>
  <c r="B414" i="6"/>
  <c r="Q414" i="6"/>
  <c r="A414" i="6"/>
  <c r="R413" i="6"/>
  <c r="B413" i="6"/>
  <c r="Q413" i="6"/>
  <c r="A413" i="6"/>
  <c r="R412" i="6"/>
  <c r="B412" i="6"/>
  <c r="Q412" i="6"/>
  <c r="A412" i="6"/>
  <c r="R411" i="6"/>
  <c r="B411" i="6"/>
  <c r="Q411" i="6"/>
  <c r="A411" i="6"/>
  <c r="R410" i="6"/>
  <c r="B410" i="6"/>
  <c r="Q410" i="6"/>
  <c r="A410" i="6"/>
  <c r="R409" i="6"/>
  <c r="B409" i="6"/>
  <c r="Q409" i="6"/>
  <c r="A409" i="6"/>
  <c r="R408" i="6"/>
  <c r="B408" i="6"/>
  <c r="Q408" i="6"/>
  <c r="A408" i="6"/>
  <c r="R407" i="6"/>
  <c r="B407" i="6"/>
  <c r="Q407" i="6"/>
  <c r="A407" i="6"/>
  <c r="R406" i="6"/>
  <c r="B406" i="6"/>
  <c r="Q406" i="6"/>
  <c r="A406" i="6"/>
  <c r="R405" i="6"/>
  <c r="B405" i="6"/>
  <c r="Q405" i="6"/>
  <c r="A405" i="6"/>
  <c r="R404" i="6"/>
  <c r="B404" i="6"/>
  <c r="Q404" i="6"/>
  <c r="A404" i="6"/>
  <c r="R403" i="6"/>
  <c r="B403" i="6"/>
  <c r="Q403" i="6"/>
  <c r="A403" i="6"/>
  <c r="R402" i="6"/>
  <c r="B402" i="6"/>
  <c r="Q402" i="6"/>
  <c r="A402" i="6"/>
  <c r="R401" i="6"/>
  <c r="B401" i="6"/>
  <c r="Q401" i="6"/>
  <c r="A401" i="6"/>
  <c r="R400" i="6"/>
  <c r="B400" i="6"/>
  <c r="Q400" i="6"/>
  <c r="A400" i="6"/>
  <c r="R399" i="6"/>
  <c r="B399" i="6"/>
  <c r="Q399" i="6"/>
  <c r="A399" i="6"/>
  <c r="R398" i="6"/>
  <c r="B398" i="6"/>
  <c r="Q398" i="6"/>
  <c r="A398" i="6"/>
  <c r="R397" i="6"/>
  <c r="B397" i="6"/>
  <c r="Q397" i="6"/>
  <c r="A397" i="6"/>
  <c r="R396" i="6"/>
  <c r="B396" i="6"/>
  <c r="Q396" i="6"/>
  <c r="A396" i="6"/>
  <c r="R395" i="6"/>
  <c r="B395" i="6"/>
  <c r="Q395" i="6"/>
  <c r="A395" i="6"/>
  <c r="R394" i="6"/>
  <c r="B394" i="6"/>
  <c r="Q394" i="6"/>
  <c r="A394" i="6"/>
  <c r="R393" i="6"/>
  <c r="B393" i="6"/>
  <c r="Q393" i="6"/>
  <c r="A393" i="6"/>
  <c r="R392" i="6"/>
  <c r="B392" i="6"/>
  <c r="Q392" i="6"/>
  <c r="A392" i="6"/>
  <c r="R391" i="6"/>
  <c r="B391" i="6"/>
  <c r="Q391" i="6"/>
  <c r="A391" i="6"/>
  <c r="R390" i="6"/>
  <c r="B390" i="6"/>
  <c r="Q390" i="6"/>
  <c r="A390" i="6"/>
  <c r="R389" i="6"/>
  <c r="B389" i="6"/>
  <c r="Q389" i="6"/>
  <c r="A389" i="6"/>
  <c r="R388" i="6"/>
  <c r="B388" i="6"/>
  <c r="Q388" i="6"/>
  <c r="A388" i="6"/>
  <c r="R387" i="6"/>
  <c r="B387" i="6"/>
  <c r="Q387" i="6"/>
  <c r="A387" i="6"/>
  <c r="R386" i="6"/>
  <c r="B386" i="6"/>
  <c r="Q386" i="6"/>
  <c r="A386" i="6"/>
  <c r="R385" i="6"/>
  <c r="B385" i="6"/>
  <c r="Q385" i="6"/>
  <c r="A385" i="6"/>
  <c r="R384" i="6"/>
  <c r="B384" i="6"/>
  <c r="Q384" i="6"/>
  <c r="A384" i="6"/>
  <c r="R383" i="6"/>
  <c r="B383" i="6"/>
  <c r="Q383" i="6"/>
  <c r="A383" i="6"/>
  <c r="R382" i="6"/>
  <c r="B382" i="6"/>
  <c r="Q382" i="6"/>
  <c r="A382" i="6"/>
  <c r="R381" i="6"/>
  <c r="B381" i="6"/>
  <c r="Q381" i="6"/>
  <c r="A381" i="6"/>
  <c r="R380" i="6"/>
  <c r="B380" i="6"/>
  <c r="Q380" i="6"/>
  <c r="A380" i="6"/>
  <c r="R379" i="6"/>
  <c r="B379" i="6"/>
  <c r="Q379" i="6"/>
  <c r="A379" i="6"/>
  <c r="R378" i="6"/>
  <c r="B378" i="6"/>
  <c r="Q378" i="6"/>
  <c r="A378" i="6"/>
  <c r="R377" i="6"/>
  <c r="B377" i="6"/>
  <c r="Q377" i="6"/>
  <c r="A377" i="6"/>
  <c r="R376" i="6"/>
  <c r="B376" i="6"/>
  <c r="Q376" i="6"/>
  <c r="A376" i="6"/>
  <c r="R375" i="6"/>
  <c r="B375" i="6"/>
  <c r="Q375" i="6"/>
  <c r="A375" i="6"/>
  <c r="R374" i="6"/>
  <c r="B374" i="6"/>
  <c r="Q374" i="6"/>
  <c r="A374" i="6"/>
  <c r="R373" i="6"/>
  <c r="B373" i="6"/>
  <c r="Q373" i="6"/>
  <c r="A373" i="6"/>
  <c r="R372" i="6"/>
  <c r="B372" i="6"/>
  <c r="Q372" i="6"/>
  <c r="A372" i="6"/>
  <c r="R371" i="6"/>
  <c r="B371" i="6"/>
  <c r="Q371" i="6"/>
  <c r="A371" i="6"/>
  <c r="R370" i="6"/>
  <c r="B370" i="6"/>
  <c r="Q370" i="6"/>
  <c r="A370" i="6"/>
  <c r="R369" i="6"/>
  <c r="B369" i="6"/>
  <c r="Q369" i="6"/>
  <c r="A369" i="6"/>
  <c r="R368" i="6"/>
  <c r="B368" i="6"/>
  <c r="Q368" i="6"/>
  <c r="A368" i="6"/>
  <c r="R367" i="6"/>
  <c r="B367" i="6"/>
  <c r="Q367" i="6"/>
  <c r="A367" i="6"/>
  <c r="R366" i="6"/>
  <c r="B366" i="6"/>
  <c r="Q366" i="6"/>
  <c r="A366" i="6"/>
  <c r="R365" i="6"/>
  <c r="B365" i="6"/>
  <c r="Q365" i="6"/>
  <c r="A365" i="6"/>
  <c r="R364" i="6"/>
  <c r="B364" i="6"/>
  <c r="Q364" i="6"/>
  <c r="A364" i="6"/>
  <c r="R363" i="6"/>
  <c r="B363" i="6"/>
  <c r="Q363" i="6"/>
  <c r="A363" i="6"/>
  <c r="R362" i="6"/>
  <c r="B362" i="6"/>
  <c r="Q362" i="6"/>
  <c r="A362" i="6"/>
  <c r="R361" i="6"/>
  <c r="B361" i="6"/>
  <c r="Q361" i="6"/>
  <c r="A361" i="6"/>
  <c r="R360" i="6"/>
  <c r="B360" i="6"/>
  <c r="Q360" i="6"/>
  <c r="A360" i="6"/>
  <c r="R359" i="6"/>
  <c r="B359" i="6"/>
  <c r="Q359" i="6"/>
  <c r="A359" i="6"/>
  <c r="R358" i="6"/>
  <c r="B358" i="6"/>
  <c r="Q358" i="6"/>
  <c r="A358" i="6"/>
  <c r="R357" i="6"/>
  <c r="B357" i="6"/>
  <c r="Q357" i="6"/>
  <c r="A357" i="6"/>
  <c r="R356" i="6"/>
  <c r="B356" i="6"/>
  <c r="Q356" i="6"/>
  <c r="A356" i="6"/>
  <c r="R355" i="6"/>
  <c r="B355" i="6"/>
  <c r="Q355" i="6"/>
  <c r="A355" i="6"/>
  <c r="R354" i="6"/>
  <c r="B354" i="6"/>
  <c r="Q354" i="6"/>
  <c r="A354" i="6"/>
  <c r="R353" i="6"/>
  <c r="B353" i="6"/>
  <c r="Q353" i="6"/>
  <c r="A353" i="6"/>
  <c r="R352" i="6"/>
  <c r="B352" i="6"/>
  <c r="Q352" i="6"/>
  <c r="A352" i="6"/>
  <c r="R351" i="6"/>
  <c r="B351" i="6"/>
  <c r="Q351" i="6"/>
  <c r="A351" i="6"/>
  <c r="R350" i="6"/>
  <c r="B350" i="6"/>
  <c r="Q350" i="6"/>
  <c r="A350" i="6"/>
  <c r="R349" i="6"/>
  <c r="B349" i="6"/>
  <c r="Q349" i="6"/>
  <c r="A349" i="6"/>
  <c r="R348" i="6"/>
  <c r="B348" i="6"/>
  <c r="Q348" i="6"/>
  <c r="A348" i="6"/>
  <c r="R347" i="6"/>
  <c r="B347" i="6"/>
  <c r="Q347" i="6"/>
  <c r="A347" i="6"/>
  <c r="R346" i="6"/>
  <c r="B346" i="6"/>
  <c r="Q346" i="6"/>
  <c r="A346" i="6"/>
  <c r="R345" i="6"/>
  <c r="B345" i="6"/>
  <c r="Q345" i="6"/>
  <c r="A345" i="6"/>
  <c r="R344" i="6"/>
  <c r="B344" i="6"/>
  <c r="Q344" i="6"/>
  <c r="A344" i="6"/>
  <c r="R343" i="6"/>
  <c r="B343" i="6"/>
  <c r="Q343" i="6"/>
  <c r="A343" i="6"/>
  <c r="R342" i="6"/>
  <c r="B342" i="6"/>
  <c r="Q342" i="6"/>
  <c r="A342" i="6"/>
  <c r="R341" i="6"/>
  <c r="B341" i="6"/>
  <c r="Q341" i="6"/>
  <c r="A341" i="6"/>
  <c r="R340" i="6"/>
  <c r="B340" i="6"/>
  <c r="Q340" i="6"/>
  <c r="A340" i="6"/>
  <c r="R339" i="6"/>
  <c r="B339" i="6"/>
  <c r="Q339" i="6"/>
  <c r="A339" i="6"/>
  <c r="R338" i="6"/>
  <c r="B338" i="6"/>
  <c r="Q338" i="6"/>
  <c r="A338" i="6"/>
  <c r="R337" i="6"/>
  <c r="B337" i="6"/>
  <c r="Q337" i="6"/>
  <c r="A337" i="6"/>
  <c r="R336" i="6"/>
  <c r="B336" i="6"/>
  <c r="Q336" i="6"/>
  <c r="A336" i="6"/>
  <c r="R335" i="6"/>
  <c r="B335" i="6"/>
  <c r="Q335" i="6"/>
  <c r="A335" i="6"/>
  <c r="R334" i="6"/>
  <c r="B334" i="6"/>
  <c r="Q334" i="6"/>
  <c r="A334" i="6"/>
  <c r="R333" i="6"/>
  <c r="B333" i="6"/>
  <c r="Q333" i="6"/>
  <c r="A333" i="6"/>
  <c r="R332" i="6"/>
  <c r="B332" i="6"/>
  <c r="Q332" i="6"/>
  <c r="A332" i="6"/>
  <c r="R331" i="6"/>
  <c r="B331" i="6"/>
  <c r="Q331" i="6"/>
  <c r="A331" i="6"/>
  <c r="R330" i="6"/>
  <c r="B330" i="6"/>
  <c r="Q330" i="6"/>
  <c r="A330" i="6"/>
  <c r="R329" i="6"/>
  <c r="B329" i="6"/>
  <c r="Q329" i="6"/>
  <c r="A329" i="6"/>
  <c r="R328" i="6"/>
  <c r="B328" i="6"/>
  <c r="Q328" i="6"/>
  <c r="A328" i="6"/>
  <c r="R327" i="6"/>
  <c r="B327" i="6"/>
  <c r="Q327" i="6"/>
  <c r="A327" i="6"/>
  <c r="R326" i="6"/>
  <c r="B326" i="6"/>
  <c r="Q326" i="6"/>
  <c r="A326" i="6"/>
  <c r="R325" i="6"/>
  <c r="B325" i="6"/>
  <c r="Q325" i="6"/>
  <c r="A325" i="6"/>
  <c r="R324" i="6"/>
  <c r="B324" i="6"/>
  <c r="Q324" i="6"/>
  <c r="A324" i="6"/>
  <c r="R323" i="6"/>
  <c r="B323" i="6"/>
  <c r="Q323" i="6"/>
  <c r="A323" i="6"/>
  <c r="R322" i="6"/>
  <c r="B322" i="6"/>
  <c r="Q322" i="6"/>
  <c r="A322" i="6"/>
  <c r="R321" i="6"/>
  <c r="B321" i="6"/>
  <c r="Q321" i="6"/>
  <c r="A321" i="6"/>
  <c r="R320" i="6"/>
  <c r="B320" i="6"/>
  <c r="Q320" i="6"/>
  <c r="A320" i="6"/>
  <c r="R319" i="6"/>
  <c r="B319" i="6"/>
  <c r="Q319" i="6"/>
  <c r="A319" i="6"/>
  <c r="R318" i="6"/>
  <c r="B318" i="6"/>
  <c r="Q318" i="6"/>
  <c r="A318" i="6"/>
  <c r="R317" i="6"/>
  <c r="B317" i="6"/>
  <c r="Q317" i="6"/>
  <c r="A317" i="6"/>
  <c r="R316" i="6"/>
  <c r="B316" i="6"/>
  <c r="Q316" i="6"/>
  <c r="A316" i="6"/>
  <c r="R315" i="6"/>
  <c r="B315" i="6"/>
  <c r="Q315" i="6"/>
  <c r="A315" i="6"/>
  <c r="R314" i="6"/>
  <c r="B314" i="6"/>
  <c r="Q314" i="6"/>
  <c r="A314" i="6"/>
  <c r="R313" i="6"/>
  <c r="B313" i="6"/>
  <c r="Q313" i="6"/>
  <c r="A313" i="6"/>
  <c r="R312" i="6"/>
  <c r="B312" i="6"/>
  <c r="Q312" i="6"/>
  <c r="A312" i="6"/>
  <c r="R311" i="6"/>
  <c r="B311" i="6"/>
  <c r="Q311" i="6"/>
  <c r="A311" i="6"/>
  <c r="R310" i="6"/>
  <c r="B310" i="6"/>
  <c r="Q310" i="6"/>
  <c r="A310" i="6"/>
  <c r="R309" i="6"/>
  <c r="B309" i="6"/>
  <c r="Q309" i="6"/>
  <c r="A309" i="6"/>
  <c r="R308" i="6"/>
  <c r="B308" i="6"/>
  <c r="Q308" i="6"/>
  <c r="A308" i="6"/>
  <c r="R307" i="6"/>
  <c r="B307" i="6"/>
  <c r="Q307" i="6"/>
  <c r="A307" i="6"/>
  <c r="R306" i="6"/>
  <c r="B306" i="6"/>
  <c r="Q306" i="6"/>
  <c r="A306" i="6"/>
  <c r="R305" i="6"/>
  <c r="B305" i="6"/>
  <c r="Q305" i="6"/>
  <c r="A305" i="6"/>
  <c r="R304" i="6"/>
  <c r="B304" i="6"/>
  <c r="Q304" i="6"/>
  <c r="A304" i="6"/>
  <c r="R303" i="6"/>
  <c r="B303" i="6"/>
  <c r="Q303" i="6"/>
  <c r="A303" i="6"/>
  <c r="R302" i="6"/>
  <c r="B302" i="6"/>
  <c r="Q302" i="6"/>
  <c r="A302" i="6"/>
  <c r="R301" i="6"/>
  <c r="B301" i="6"/>
  <c r="Q301" i="6"/>
  <c r="A301" i="6"/>
  <c r="R300" i="6"/>
  <c r="B300" i="6"/>
  <c r="Q300" i="6"/>
  <c r="A300" i="6"/>
  <c r="R299" i="6"/>
  <c r="B299" i="6"/>
  <c r="Q299" i="6"/>
  <c r="A299" i="6"/>
  <c r="R298" i="6"/>
  <c r="B298" i="6"/>
  <c r="Q298" i="6"/>
  <c r="A298" i="6"/>
  <c r="R297" i="6"/>
  <c r="B297" i="6"/>
  <c r="Q297" i="6"/>
  <c r="A297" i="6"/>
  <c r="R296" i="6"/>
  <c r="B296" i="6"/>
  <c r="Q296" i="6"/>
  <c r="A296" i="6"/>
  <c r="R295" i="6"/>
  <c r="B295" i="6"/>
  <c r="Q295" i="6"/>
  <c r="A295" i="6"/>
  <c r="R294" i="6"/>
  <c r="B294" i="6"/>
  <c r="Q294" i="6"/>
  <c r="A294" i="6"/>
  <c r="R293" i="6"/>
  <c r="B293" i="6"/>
  <c r="Q293" i="6"/>
  <c r="A293" i="6"/>
  <c r="R292" i="6"/>
  <c r="B292" i="6"/>
  <c r="Q292" i="6"/>
  <c r="A292" i="6"/>
  <c r="R291" i="6"/>
  <c r="B291" i="6"/>
  <c r="Q291" i="6"/>
  <c r="A291" i="6"/>
  <c r="R290" i="6"/>
  <c r="B290" i="6"/>
  <c r="Q290" i="6"/>
  <c r="A290" i="6"/>
  <c r="R289" i="6"/>
  <c r="B289" i="6"/>
  <c r="Q289" i="6"/>
  <c r="A289" i="6"/>
  <c r="R288" i="6"/>
  <c r="B288" i="6"/>
  <c r="Q288" i="6"/>
  <c r="A288" i="6"/>
  <c r="R287" i="6"/>
  <c r="B287" i="6"/>
  <c r="Q287" i="6"/>
  <c r="A287" i="6"/>
  <c r="R286" i="6"/>
  <c r="B286" i="6"/>
  <c r="Q286" i="6"/>
  <c r="A286" i="6"/>
  <c r="R285" i="6"/>
  <c r="B285" i="6"/>
  <c r="Q285" i="6"/>
  <c r="A285" i="6"/>
  <c r="R284" i="6"/>
  <c r="B284" i="6"/>
  <c r="Q284" i="6"/>
  <c r="A284" i="6"/>
  <c r="R283" i="6"/>
  <c r="B283" i="6"/>
  <c r="Q283" i="6"/>
  <c r="A283" i="6"/>
  <c r="R282" i="6"/>
  <c r="B282" i="6"/>
  <c r="Q282" i="6"/>
  <c r="A282" i="6"/>
  <c r="R281" i="6"/>
  <c r="B281" i="6"/>
  <c r="Q281" i="6"/>
  <c r="A281" i="6"/>
  <c r="R280" i="6"/>
  <c r="B280" i="6"/>
  <c r="Q280" i="6"/>
  <c r="A280" i="6"/>
  <c r="R279" i="6"/>
  <c r="B279" i="6"/>
  <c r="Q279" i="6"/>
  <c r="A279" i="6"/>
  <c r="R278" i="6"/>
  <c r="B278" i="6"/>
  <c r="Q278" i="6"/>
  <c r="A278" i="6"/>
  <c r="R277" i="6"/>
  <c r="B277" i="6"/>
  <c r="Q277" i="6"/>
  <c r="A277" i="6"/>
  <c r="R276" i="6"/>
  <c r="B276" i="6"/>
  <c r="Q276" i="6"/>
  <c r="A276" i="6"/>
  <c r="R275" i="6"/>
  <c r="B275" i="6"/>
  <c r="Q275" i="6"/>
  <c r="A275" i="6"/>
  <c r="R274" i="6"/>
  <c r="B274" i="6"/>
  <c r="Q274" i="6"/>
  <c r="A274" i="6"/>
  <c r="R273" i="6"/>
  <c r="B273" i="6"/>
  <c r="Q273" i="6"/>
  <c r="A273" i="6"/>
  <c r="R272" i="6"/>
  <c r="B272" i="6"/>
  <c r="Q272" i="6"/>
  <c r="A272" i="6"/>
  <c r="R271" i="6"/>
  <c r="B271" i="6"/>
  <c r="Q271" i="6"/>
  <c r="A271" i="6"/>
  <c r="R270" i="6"/>
  <c r="B270" i="6"/>
  <c r="Q270" i="6"/>
  <c r="A270" i="6"/>
  <c r="R269" i="6"/>
  <c r="B269" i="6"/>
  <c r="Q269" i="6"/>
  <c r="A269" i="6"/>
  <c r="R268" i="6"/>
  <c r="B268" i="6"/>
  <c r="Q268" i="6"/>
  <c r="A268" i="6"/>
  <c r="R267" i="6"/>
  <c r="B267" i="6"/>
  <c r="Q267" i="6"/>
  <c r="A267" i="6"/>
  <c r="R266" i="6"/>
  <c r="B266" i="6"/>
  <c r="Q266" i="6"/>
  <c r="A266" i="6"/>
  <c r="R265" i="6"/>
  <c r="B265" i="6"/>
  <c r="Q265" i="6"/>
  <c r="A265" i="6"/>
  <c r="R264" i="6"/>
  <c r="B264" i="6"/>
  <c r="Q264" i="6"/>
  <c r="A264" i="6"/>
  <c r="R263" i="6"/>
  <c r="B263" i="6"/>
  <c r="Q263" i="6"/>
  <c r="A263" i="6"/>
  <c r="R262" i="6"/>
  <c r="B262" i="6"/>
  <c r="Q262" i="6"/>
  <c r="A262" i="6"/>
  <c r="R261" i="6"/>
  <c r="B261" i="6"/>
  <c r="Q261" i="6"/>
  <c r="A261" i="6"/>
  <c r="R260" i="6"/>
  <c r="B260" i="6"/>
  <c r="Q260" i="6"/>
  <c r="A260" i="6"/>
  <c r="R259" i="6"/>
  <c r="B259" i="6"/>
  <c r="Q259" i="6"/>
  <c r="A259" i="6"/>
  <c r="R258" i="6"/>
  <c r="B258" i="6"/>
  <c r="Q258" i="6"/>
  <c r="A258" i="6"/>
  <c r="R257" i="6"/>
  <c r="B257" i="6"/>
  <c r="Q257" i="6"/>
  <c r="A257" i="6"/>
  <c r="R256" i="6"/>
  <c r="B256" i="6"/>
  <c r="Q256" i="6"/>
  <c r="A256" i="6"/>
  <c r="R255" i="6"/>
  <c r="B255" i="6"/>
  <c r="Q255" i="6"/>
  <c r="A255" i="6"/>
  <c r="R254" i="6"/>
  <c r="B254" i="6"/>
  <c r="Q254" i="6"/>
  <c r="A254" i="6"/>
  <c r="R253" i="6"/>
  <c r="B253" i="6"/>
  <c r="Q253" i="6"/>
  <c r="A253" i="6"/>
  <c r="R252" i="6"/>
  <c r="B252" i="6"/>
  <c r="Q252" i="6"/>
  <c r="A252" i="6"/>
  <c r="R251" i="6"/>
  <c r="B251" i="6"/>
  <c r="Q251" i="6"/>
  <c r="A251" i="6"/>
  <c r="R250" i="6"/>
  <c r="B250" i="6"/>
  <c r="Q250" i="6"/>
  <c r="A250" i="6"/>
  <c r="R249" i="6"/>
  <c r="B249" i="6"/>
  <c r="Q249" i="6"/>
  <c r="A249" i="6"/>
  <c r="R248" i="6"/>
  <c r="B248" i="6"/>
  <c r="Q248" i="6"/>
  <c r="A248" i="6"/>
  <c r="R247" i="6"/>
  <c r="B247" i="6"/>
  <c r="Q247" i="6"/>
  <c r="A247" i="6"/>
  <c r="R246" i="6"/>
  <c r="B246" i="6"/>
  <c r="Q246" i="6"/>
  <c r="A246" i="6"/>
  <c r="R245" i="6"/>
  <c r="B245" i="6"/>
  <c r="Q245" i="6"/>
  <c r="A245" i="6"/>
  <c r="R244" i="6"/>
  <c r="B244" i="6"/>
  <c r="Q244" i="6"/>
  <c r="A244" i="6"/>
  <c r="R243" i="6"/>
  <c r="B243" i="6"/>
  <c r="Q243" i="6"/>
  <c r="A243" i="6"/>
  <c r="R242" i="6"/>
  <c r="B242" i="6"/>
  <c r="Q242" i="6"/>
  <c r="A242" i="6"/>
  <c r="R241" i="6"/>
  <c r="B241" i="6"/>
  <c r="Q241" i="6"/>
  <c r="A241" i="6"/>
  <c r="R240" i="6"/>
  <c r="B240" i="6"/>
  <c r="Q240" i="6"/>
  <c r="A240" i="6"/>
  <c r="R239" i="6"/>
  <c r="B239" i="6"/>
  <c r="Q239" i="6"/>
  <c r="A239" i="6"/>
  <c r="R238" i="6"/>
  <c r="B238" i="6"/>
  <c r="Q238" i="6"/>
  <c r="A238" i="6"/>
  <c r="R237" i="6"/>
  <c r="B237" i="6"/>
  <c r="Q237" i="6"/>
  <c r="A237" i="6"/>
  <c r="R236" i="6"/>
  <c r="B236" i="6"/>
  <c r="Q236" i="6"/>
  <c r="A236" i="6"/>
  <c r="R235" i="6"/>
  <c r="B235" i="6"/>
  <c r="Q235" i="6"/>
  <c r="A235" i="6"/>
  <c r="R234" i="6"/>
  <c r="B234" i="6"/>
  <c r="Q234" i="6"/>
  <c r="A234" i="6"/>
  <c r="R233" i="6"/>
  <c r="B233" i="6"/>
  <c r="Q233" i="6"/>
  <c r="A233" i="6"/>
  <c r="R232" i="6"/>
  <c r="B232" i="6"/>
  <c r="Q232" i="6"/>
  <c r="A232" i="6"/>
  <c r="R231" i="6"/>
  <c r="B231" i="6"/>
  <c r="Q231" i="6"/>
  <c r="A231" i="6"/>
  <c r="R230" i="6"/>
  <c r="B230" i="6"/>
  <c r="Q230" i="6"/>
  <c r="A230" i="6"/>
  <c r="R229" i="6"/>
  <c r="B229" i="6"/>
  <c r="Q229" i="6"/>
  <c r="A229" i="6"/>
  <c r="R228" i="6"/>
  <c r="B228" i="6"/>
  <c r="Q228" i="6"/>
  <c r="A228" i="6"/>
  <c r="R227" i="6"/>
  <c r="B227" i="6"/>
  <c r="Q227" i="6"/>
  <c r="A227" i="6"/>
  <c r="R226" i="6"/>
  <c r="B226" i="6"/>
  <c r="Q226" i="6"/>
  <c r="A226" i="6"/>
  <c r="R225" i="6"/>
  <c r="B225" i="6"/>
  <c r="Q225" i="6"/>
  <c r="A225" i="6"/>
  <c r="R224" i="6"/>
  <c r="B224" i="6"/>
  <c r="Q224" i="6"/>
  <c r="A224" i="6"/>
  <c r="R223" i="6"/>
  <c r="B223" i="6"/>
  <c r="Q223" i="6"/>
  <c r="A223" i="6"/>
  <c r="R222" i="6"/>
  <c r="B222" i="6"/>
  <c r="Q222" i="6"/>
  <c r="A222" i="6"/>
  <c r="R221" i="6"/>
  <c r="B221" i="6"/>
  <c r="Q221" i="6"/>
  <c r="A221" i="6"/>
  <c r="R220" i="6"/>
  <c r="B220" i="6"/>
  <c r="Q220" i="6"/>
  <c r="A220" i="6"/>
  <c r="R219" i="6"/>
  <c r="B219" i="6"/>
  <c r="Q219" i="6"/>
  <c r="A219" i="6"/>
  <c r="R218" i="6"/>
  <c r="B218" i="6"/>
  <c r="Q218" i="6"/>
  <c r="A218" i="6"/>
  <c r="R217" i="6"/>
  <c r="B217" i="6"/>
  <c r="Q217" i="6"/>
  <c r="A217" i="6"/>
  <c r="R216" i="6"/>
  <c r="B216" i="6"/>
  <c r="Q216" i="6"/>
  <c r="A216" i="6"/>
  <c r="R215" i="6"/>
  <c r="B215" i="6"/>
  <c r="Q215" i="6"/>
  <c r="A215" i="6"/>
  <c r="R214" i="6"/>
  <c r="B214" i="6"/>
  <c r="Q214" i="6"/>
  <c r="A214" i="6"/>
  <c r="R213" i="6"/>
  <c r="B213" i="6"/>
  <c r="Q213" i="6"/>
  <c r="A213" i="6"/>
  <c r="R212" i="6"/>
  <c r="B212" i="6"/>
  <c r="Q212" i="6"/>
  <c r="A212" i="6"/>
  <c r="R211" i="6"/>
  <c r="B211" i="6"/>
  <c r="Q211" i="6"/>
  <c r="A211" i="6"/>
  <c r="R210" i="6"/>
  <c r="B210" i="6"/>
  <c r="Q210" i="6"/>
  <c r="A210" i="6"/>
  <c r="R209" i="6"/>
  <c r="B209" i="6"/>
  <c r="Q209" i="6"/>
  <c r="A209" i="6"/>
  <c r="R208" i="6"/>
  <c r="B208" i="6"/>
  <c r="Q208" i="6"/>
  <c r="A208" i="6"/>
  <c r="R207" i="6"/>
  <c r="B207" i="6"/>
  <c r="Q207" i="6"/>
  <c r="A207" i="6"/>
  <c r="R206" i="6"/>
  <c r="B206" i="6"/>
  <c r="Q206" i="6"/>
  <c r="A206" i="6"/>
  <c r="R205" i="6"/>
  <c r="B205" i="6"/>
  <c r="Q205" i="6"/>
  <c r="A205" i="6"/>
  <c r="R204" i="6"/>
  <c r="B204" i="6"/>
  <c r="Q204" i="6"/>
  <c r="A204" i="6"/>
  <c r="R203" i="6"/>
  <c r="B203" i="6"/>
  <c r="Q203" i="6"/>
  <c r="A203" i="6"/>
  <c r="R202" i="6"/>
  <c r="B202" i="6"/>
  <c r="Q202" i="6"/>
  <c r="A202" i="6"/>
  <c r="R201" i="6"/>
  <c r="B201" i="6"/>
  <c r="Q201" i="6"/>
  <c r="A201" i="6"/>
  <c r="R200" i="6"/>
  <c r="B200" i="6"/>
  <c r="Q200" i="6"/>
  <c r="A200" i="6"/>
  <c r="R199" i="6"/>
  <c r="B199" i="6"/>
  <c r="Q199" i="6"/>
  <c r="A199" i="6"/>
  <c r="R198" i="6"/>
  <c r="B198" i="6"/>
  <c r="Q198" i="6"/>
  <c r="A198" i="6"/>
  <c r="R197" i="6"/>
  <c r="B197" i="6"/>
  <c r="Q197" i="6"/>
  <c r="A197" i="6"/>
  <c r="R196" i="6"/>
  <c r="B196" i="6"/>
  <c r="Q196" i="6"/>
  <c r="A196" i="6"/>
  <c r="R195" i="6"/>
  <c r="B195" i="6"/>
  <c r="Q195" i="6"/>
  <c r="A195" i="6"/>
  <c r="R194" i="6"/>
  <c r="B194" i="6"/>
  <c r="Q194" i="6"/>
  <c r="A194" i="6"/>
  <c r="R193" i="6"/>
  <c r="B193" i="6"/>
  <c r="Q193" i="6"/>
  <c r="A193" i="6"/>
  <c r="R192" i="6"/>
  <c r="B192" i="6"/>
  <c r="Q192" i="6"/>
  <c r="A192" i="6"/>
  <c r="R191" i="6"/>
  <c r="B191" i="6"/>
  <c r="Q191" i="6"/>
  <c r="A191" i="6"/>
  <c r="R190" i="6"/>
  <c r="B190" i="6"/>
  <c r="Q190" i="6"/>
  <c r="A190" i="6"/>
  <c r="R189" i="6"/>
  <c r="B189" i="6"/>
  <c r="Q189" i="6"/>
  <c r="A189" i="6"/>
  <c r="R188" i="6"/>
  <c r="B188" i="6"/>
  <c r="Q188" i="6"/>
  <c r="A188" i="6"/>
  <c r="R187" i="6"/>
  <c r="B187" i="6"/>
  <c r="Q187" i="6"/>
  <c r="A187" i="6"/>
  <c r="R186" i="6"/>
  <c r="B186" i="6"/>
  <c r="Q186" i="6"/>
  <c r="A186" i="6"/>
  <c r="R185" i="6"/>
  <c r="B185" i="6"/>
  <c r="Q185" i="6"/>
  <c r="A185" i="6"/>
  <c r="R184" i="6"/>
  <c r="B184" i="6"/>
  <c r="Q184" i="6"/>
  <c r="A184" i="6"/>
  <c r="R183" i="6"/>
  <c r="B183" i="6"/>
  <c r="Q183" i="6"/>
  <c r="A183" i="6"/>
  <c r="R182" i="6"/>
  <c r="B182" i="6"/>
  <c r="Q182" i="6"/>
  <c r="A182" i="6"/>
  <c r="R181" i="6"/>
  <c r="B181" i="6"/>
  <c r="Q181" i="6"/>
  <c r="A181" i="6"/>
  <c r="R180" i="6"/>
  <c r="B180" i="6"/>
  <c r="Q180" i="6"/>
  <c r="A180" i="6"/>
  <c r="R179" i="6"/>
  <c r="B179" i="6"/>
  <c r="Q179" i="6"/>
  <c r="A179" i="6"/>
  <c r="R178" i="6"/>
  <c r="B178" i="6"/>
  <c r="Q178" i="6"/>
  <c r="A178" i="6"/>
  <c r="R177" i="6"/>
  <c r="B177" i="6"/>
  <c r="Q177" i="6"/>
  <c r="A177" i="6"/>
  <c r="R176" i="6"/>
  <c r="B176" i="6"/>
  <c r="Q176" i="6"/>
  <c r="A176" i="6"/>
  <c r="R175" i="6"/>
  <c r="B175" i="6"/>
  <c r="Q175" i="6"/>
  <c r="A175" i="6"/>
  <c r="R174" i="6"/>
  <c r="B174" i="6"/>
  <c r="Q174" i="6"/>
  <c r="A174" i="6"/>
  <c r="R173" i="6"/>
  <c r="B173" i="6"/>
  <c r="Q173" i="6"/>
  <c r="A173" i="6"/>
  <c r="R172" i="6"/>
  <c r="B172" i="6"/>
  <c r="Q172" i="6"/>
  <c r="A172" i="6"/>
  <c r="R171" i="6"/>
  <c r="B171" i="6"/>
  <c r="Q171" i="6"/>
  <c r="A171" i="6"/>
  <c r="R170" i="6"/>
  <c r="B170" i="6"/>
  <c r="Q170" i="6"/>
  <c r="A170" i="6"/>
  <c r="R169" i="6"/>
  <c r="B169" i="6"/>
  <c r="Q169" i="6"/>
  <c r="A169" i="6"/>
  <c r="R168" i="6"/>
  <c r="B168" i="6"/>
  <c r="Q168" i="6"/>
  <c r="A168" i="6"/>
  <c r="R167" i="6"/>
  <c r="B167" i="6"/>
  <c r="Q167" i="6"/>
  <c r="A167" i="6"/>
  <c r="R166" i="6"/>
  <c r="B166" i="6"/>
  <c r="Q166" i="6"/>
  <c r="A166" i="6"/>
  <c r="R165" i="6"/>
  <c r="B165" i="6"/>
  <c r="Q165" i="6"/>
  <c r="A165" i="6"/>
  <c r="R164" i="6"/>
  <c r="B164" i="6"/>
  <c r="Q164" i="6"/>
  <c r="A164" i="6"/>
  <c r="R163" i="6"/>
  <c r="B163" i="6"/>
  <c r="Q163" i="6"/>
  <c r="A163" i="6"/>
  <c r="R162" i="6"/>
  <c r="B162" i="6"/>
  <c r="Q162" i="6"/>
  <c r="A162" i="6"/>
  <c r="R161" i="6"/>
  <c r="B161" i="6"/>
  <c r="Q161" i="6"/>
  <c r="A161" i="6"/>
  <c r="R160" i="6"/>
  <c r="B160" i="6"/>
  <c r="Q160" i="6"/>
  <c r="A160" i="6"/>
  <c r="R159" i="6"/>
  <c r="B159" i="6"/>
  <c r="Q159" i="6"/>
  <c r="A159" i="6"/>
  <c r="R158" i="6"/>
  <c r="B158" i="6"/>
  <c r="Q158" i="6"/>
  <c r="A158" i="6"/>
  <c r="R157" i="6"/>
  <c r="B157" i="6"/>
  <c r="Q157" i="6"/>
  <c r="A157" i="6"/>
  <c r="R156" i="6"/>
  <c r="B156" i="6"/>
  <c r="Q156" i="6"/>
  <c r="A156" i="6"/>
  <c r="R155" i="6"/>
  <c r="B155" i="6"/>
  <c r="Q155" i="6"/>
  <c r="A155" i="6"/>
  <c r="R154" i="6"/>
  <c r="B154" i="6"/>
  <c r="Q154" i="6"/>
  <c r="A154" i="6"/>
  <c r="R153" i="6"/>
  <c r="B153" i="6"/>
  <c r="Q153" i="6"/>
  <c r="A153" i="6"/>
  <c r="R152" i="6"/>
  <c r="B152" i="6"/>
  <c r="Q152" i="6"/>
  <c r="A152" i="6"/>
  <c r="R151" i="6"/>
  <c r="B151" i="6"/>
  <c r="Q151" i="6"/>
  <c r="A151" i="6"/>
  <c r="R150" i="6"/>
  <c r="B150" i="6"/>
  <c r="Q150" i="6"/>
  <c r="A150" i="6"/>
  <c r="R149" i="6"/>
  <c r="B149" i="6"/>
  <c r="Q149" i="6"/>
  <c r="A149" i="6"/>
  <c r="R148" i="6"/>
  <c r="B148" i="6"/>
  <c r="Q148" i="6"/>
  <c r="A148" i="6"/>
  <c r="R147" i="6"/>
  <c r="B147" i="6"/>
  <c r="Q147" i="6"/>
  <c r="A147" i="6"/>
  <c r="R146" i="6"/>
  <c r="B146" i="6"/>
  <c r="Q146" i="6"/>
  <c r="A146" i="6"/>
  <c r="R145" i="6"/>
  <c r="B145" i="6"/>
  <c r="Q145" i="6"/>
  <c r="A145" i="6"/>
  <c r="R144" i="6"/>
  <c r="B144" i="6"/>
  <c r="Q144" i="6"/>
  <c r="A144" i="6"/>
  <c r="R143" i="6"/>
  <c r="B143" i="6"/>
  <c r="Q143" i="6"/>
  <c r="A143" i="6"/>
  <c r="R142" i="6"/>
  <c r="B142" i="6"/>
  <c r="Q142" i="6"/>
  <c r="A142" i="6"/>
  <c r="R141" i="6"/>
  <c r="B141" i="6"/>
  <c r="Q141" i="6"/>
  <c r="A141" i="6"/>
  <c r="R140" i="6"/>
  <c r="B140" i="6"/>
  <c r="Q140" i="6"/>
  <c r="A140" i="6"/>
  <c r="R139" i="6"/>
  <c r="B139" i="6"/>
  <c r="Q139" i="6"/>
  <c r="A139" i="6"/>
  <c r="R138" i="6"/>
  <c r="B138" i="6"/>
  <c r="Q138" i="6"/>
  <c r="A138" i="6"/>
  <c r="R137" i="6"/>
  <c r="B137" i="6"/>
  <c r="Q137" i="6"/>
  <c r="A137" i="6"/>
  <c r="R136" i="6"/>
  <c r="B136" i="6"/>
  <c r="Q136" i="6"/>
  <c r="A136" i="6"/>
  <c r="R135" i="6"/>
  <c r="B135" i="6"/>
  <c r="Q135" i="6"/>
  <c r="A135" i="6"/>
  <c r="R134" i="6"/>
  <c r="B134" i="6"/>
  <c r="Q134" i="6"/>
  <c r="A134" i="6"/>
  <c r="R133" i="6"/>
  <c r="B133" i="6"/>
  <c r="Q133" i="6"/>
  <c r="A133" i="6"/>
  <c r="R132" i="6"/>
  <c r="B132" i="6"/>
  <c r="Q132" i="6"/>
  <c r="A132" i="6"/>
  <c r="R131" i="6"/>
  <c r="B131" i="6"/>
  <c r="Q131" i="6"/>
  <c r="A131" i="6"/>
  <c r="R130" i="6"/>
  <c r="B130" i="6"/>
  <c r="Q130" i="6"/>
  <c r="A130" i="6"/>
  <c r="R129" i="6"/>
  <c r="B129" i="6"/>
  <c r="Q129" i="6"/>
  <c r="A129" i="6"/>
  <c r="R128" i="6"/>
  <c r="B128" i="6"/>
  <c r="Q128" i="6"/>
  <c r="A128" i="6"/>
  <c r="R127" i="6"/>
  <c r="B127" i="6"/>
  <c r="Q127" i="6"/>
  <c r="A127" i="6"/>
  <c r="R126" i="6"/>
  <c r="B126" i="6"/>
  <c r="Q126" i="6"/>
  <c r="A126" i="6"/>
  <c r="R125" i="6"/>
  <c r="B125" i="6"/>
  <c r="Q125" i="6"/>
  <c r="A125" i="6"/>
  <c r="R124" i="6"/>
  <c r="B124" i="6"/>
  <c r="Q124" i="6"/>
  <c r="A124" i="6"/>
  <c r="R123" i="6"/>
  <c r="B123" i="6"/>
  <c r="Q123" i="6"/>
  <c r="A123" i="6"/>
  <c r="R122" i="6"/>
  <c r="B122" i="6"/>
  <c r="Q122" i="6"/>
  <c r="A122" i="6"/>
  <c r="R121" i="6"/>
  <c r="B121" i="6"/>
  <c r="Q121" i="6"/>
  <c r="A121" i="6"/>
  <c r="R120" i="6"/>
  <c r="B120" i="6"/>
  <c r="Q120" i="6"/>
  <c r="A120" i="6"/>
  <c r="R119" i="6"/>
  <c r="B119" i="6"/>
  <c r="Q119" i="6"/>
  <c r="A119" i="6"/>
  <c r="R118" i="6"/>
  <c r="B118" i="6"/>
  <c r="Q118" i="6"/>
  <c r="A118" i="6"/>
  <c r="R117" i="6"/>
  <c r="B117" i="6"/>
  <c r="Q117" i="6"/>
  <c r="A117" i="6"/>
  <c r="R116" i="6"/>
  <c r="B116" i="6"/>
  <c r="Q116" i="6"/>
  <c r="A116" i="6"/>
  <c r="R115" i="6"/>
  <c r="B115" i="6"/>
  <c r="Q115" i="6"/>
  <c r="A115" i="6"/>
  <c r="R114" i="6"/>
  <c r="B114" i="6"/>
  <c r="Q114" i="6"/>
  <c r="A114" i="6"/>
  <c r="R113" i="6"/>
  <c r="B113" i="6"/>
  <c r="Q113" i="6"/>
  <c r="A113" i="6"/>
  <c r="R112" i="6"/>
  <c r="B112" i="6"/>
  <c r="Q112" i="6"/>
  <c r="A112" i="6"/>
  <c r="R111" i="6"/>
  <c r="B111" i="6"/>
  <c r="Q111" i="6"/>
  <c r="A111" i="6"/>
  <c r="R110" i="6"/>
  <c r="B110" i="6"/>
  <c r="Q110" i="6"/>
  <c r="A110" i="6"/>
  <c r="R109" i="6"/>
  <c r="B109" i="6"/>
  <c r="Q109" i="6"/>
  <c r="A109" i="6"/>
  <c r="R108" i="6"/>
  <c r="B108" i="6"/>
  <c r="Q108" i="6"/>
  <c r="A108" i="6"/>
  <c r="R107" i="6"/>
  <c r="B107" i="6"/>
  <c r="Q107" i="6"/>
  <c r="A107" i="6"/>
  <c r="R106" i="6"/>
  <c r="B106" i="6"/>
  <c r="Q106" i="6"/>
  <c r="A106" i="6"/>
  <c r="R105" i="6"/>
  <c r="B105" i="6"/>
  <c r="Q105" i="6"/>
  <c r="A105" i="6"/>
  <c r="R104" i="6"/>
  <c r="B104" i="6"/>
  <c r="Q104" i="6"/>
  <c r="A104" i="6"/>
  <c r="R103" i="6"/>
  <c r="B103" i="6"/>
  <c r="Q103" i="6"/>
  <c r="A103" i="6"/>
  <c r="R102" i="6"/>
  <c r="B102" i="6"/>
  <c r="Q102" i="6"/>
  <c r="A102" i="6"/>
  <c r="R101" i="6"/>
  <c r="B101" i="6"/>
  <c r="Q101" i="6"/>
  <c r="A101" i="6"/>
  <c r="R100" i="6"/>
  <c r="B100" i="6"/>
  <c r="Q100" i="6"/>
  <c r="A100" i="6"/>
  <c r="R99" i="6"/>
  <c r="B99" i="6"/>
  <c r="Q99" i="6"/>
  <c r="A99" i="6"/>
  <c r="R98" i="6"/>
  <c r="B98" i="6"/>
  <c r="Q98" i="6"/>
  <c r="A98" i="6"/>
  <c r="R97" i="6"/>
  <c r="B97" i="6"/>
  <c r="Q97" i="6"/>
  <c r="A97" i="6"/>
  <c r="R96" i="6"/>
  <c r="B96" i="6"/>
  <c r="Q96" i="6"/>
  <c r="A96" i="6"/>
  <c r="R95" i="6"/>
  <c r="B95" i="6"/>
  <c r="Q95" i="6"/>
  <c r="A95" i="6"/>
  <c r="R94" i="6"/>
  <c r="B94" i="6"/>
  <c r="Q94" i="6"/>
  <c r="A94" i="6"/>
  <c r="R93" i="6"/>
  <c r="B93" i="6"/>
  <c r="Q93" i="6"/>
  <c r="A93" i="6"/>
  <c r="R92" i="6"/>
  <c r="B92" i="6"/>
  <c r="Q92" i="6"/>
  <c r="A92" i="6"/>
  <c r="R91" i="6"/>
  <c r="B91" i="6"/>
  <c r="Q91" i="6"/>
  <c r="A91" i="6"/>
  <c r="R90" i="6"/>
  <c r="B90" i="6"/>
  <c r="Q90" i="6"/>
  <c r="A90" i="6"/>
  <c r="R89" i="6"/>
  <c r="B89" i="6"/>
  <c r="Q89" i="6"/>
  <c r="A89" i="6"/>
  <c r="R88" i="6"/>
  <c r="B88" i="6"/>
  <c r="Q88" i="6"/>
  <c r="A88" i="6"/>
  <c r="R87" i="6"/>
  <c r="B87" i="6"/>
  <c r="Q87" i="6"/>
  <c r="A87" i="6"/>
  <c r="R86" i="6"/>
  <c r="B86" i="6"/>
  <c r="Q86" i="6"/>
  <c r="A86" i="6"/>
  <c r="R85" i="6"/>
  <c r="B85" i="6"/>
  <c r="Q85" i="6"/>
  <c r="A85" i="6"/>
  <c r="R84" i="6"/>
  <c r="B84" i="6"/>
  <c r="Q84" i="6"/>
  <c r="A84" i="6"/>
  <c r="R83" i="6"/>
  <c r="B83" i="6"/>
  <c r="Q83" i="6"/>
  <c r="A83" i="6"/>
  <c r="R82" i="6"/>
  <c r="B82" i="6"/>
  <c r="Q82" i="6"/>
  <c r="A82" i="6"/>
  <c r="R81" i="6"/>
  <c r="B81" i="6"/>
  <c r="Q81" i="6"/>
  <c r="A81" i="6"/>
  <c r="R80" i="6"/>
  <c r="B80" i="6"/>
  <c r="Q80" i="6"/>
  <c r="A80" i="6"/>
  <c r="R79" i="6"/>
  <c r="B79" i="6"/>
  <c r="Q79" i="6"/>
  <c r="A79" i="6"/>
  <c r="R78" i="6"/>
  <c r="B78" i="6"/>
  <c r="Q78" i="6"/>
  <c r="A78" i="6"/>
  <c r="R77" i="6"/>
  <c r="B77" i="6"/>
  <c r="Q77" i="6"/>
  <c r="A77" i="6"/>
  <c r="R76" i="6"/>
  <c r="B76" i="6"/>
  <c r="Q76" i="6"/>
  <c r="A76" i="6"/>
  <c r="R75" i="6"/>
  <c r="B75" i="6"/>
  <c r="Q75" i="6"/>
  <c r="A75" i="6"/>
  <c r="R74" i="6"/>
  <c r="B74" i="6"/>
  <c r="Q74" i="6"/>
  <c r="A74" i="6"/>
  <c r="R73" i="6"/>
  <c r="B73" i="6"/>
  <c r="Q73" i="6"/>
  <c r="A73" i="6"/>
  <c r="R72" i="6"/>
  <c r="B72" i="6"/>
  <c r="Q72" i="6"/>
  <c r="A72" i="6"/>
  <c r="R71" i="6"/>
  <c r="B71" i="6"/>
  <c r="Q71" i="6"/>
  <c r="A71" i="6"/>
  <c r="R70" i="6"/>
  <c r="B70" i="6"/>
  <c r="Q70" i="6"/>
  <c r="A70" i="6"/>
  <c r="R69" i="6"/>
  <c r="B69" i="6"/>
  <c r="Q69" i="6"/>
  <c r="A69" i="6"/>
  <c r="R68" i="6"/>
  <c r="B68" i="6"/>
  <c r="Q68" i="6"/>
  <c r="A68" i="6"/>
  <c r="R67" i="6"/>
  <c r="B67" i="6"/>
  <c r="Q67" i="6"/>
  <c r="A67" i="6"/>
  <c r="R66" i="6"/>
  <c r="B66" i="6"/>
  <c r="Q66" i="6"/>
  <c r="A66" i="6"/>
  <c r="R65" i="6"/>
  <c r="B65" i="6"/>
  <c r="Q65" i="6"/>
  <c r="A65" i="6"/>
  <c r="R64" i="6"/>
  <c r="B64" i="6"/>
  <c r="Q64" i="6"/>
  <c r="A64" i="6"/>
  <c r="R63" i="6"/>
  <c r="B63" i="6"/>
  <c r="Q63" i="6"/>
  <c r="A63" i="6"/>
  <c r="R62" i="6"/>
  <c r="B62" i="6"/>
  <c r="Q62" i="6"/>
  <c r="A62" i="6"/>
  <c r="R61" i="6"/>
  <c r="B61" i="6"/>
  <c r="Q61" i="6"/>
  <c r="A61" i="6"/>
  <c r="R60" i="6"/>
  <c r="B60" i="6"/>
  <c r="Q60" i="6"/>
  <c r="A60" i="6"/>
  <c r="R59" i="6"/>
  <c r="B59" i="6"/>
  <c r="Q59" i="6"/>
  <c r="A59" i="6"/>
  <c r="R58" i="6"/>
  <c r="B58" i="6"/>
  <c r="Q58" i="6"/>
  <c r="A58" i="6"/>
  <c r="R57" i="6"/>
  <c r="B57" i="6"/>
  <c r="Q57" i="6"/>
  <c r="A57" i="6"/>
  <c r="R56" i="6"/>
  <c r="B56" i="6"/>
  <c r="Q56" i="6"/>
  <c r="A56" i="6"/>
  <c r="R55" i="6"/>
  <c r="B55" i="6"/>
  <c r="Q55" i="6"/>
  <c r="A55" i="6"/>
  <c r="R54" i="6"/>
  <c r="B54" i="6"/>
  <c r="Q54" i="6"/>
  <c r="A54" i="6"/>
  <c r="R53" i="6"/>
  <c r="B53" i="6"/>
  <c r="Q53" i="6"/>
  <c r="A53" i="6"/>
  <c r="R52" i="6"/>
  <c r="B52" i="6"/>
  <c r="Q52" i="6"/>
  <c r="A52" i="6"/>
  <c r="R51" i="6"/>
  <c r="B51" i="6"/>
  <c r="Q51" i="6"/>
  <c r="A51" i="6"/>
  <c r="R50" i="6"/>
  <c r="B50" i="6"/>
  <c r="Q50" i="6"/>
  <c r="A50" i="6"/>
  <c r="R49" i="6"/>
  <c r="B49" i="6"/>
  <c r="Q49" i="6"/>
  <c r="A49" i="6"/>
  <c r="R48" i="6"/>
  <c r="B48" i="6"/>
  <c r="Q48" i="6"/>
  <c r="A48" i="6"/>
  <c r="R47" i="6"/>
  <c r="B47" i="6"/>
  <c r="Q47" i="6"/>
  <c r="A47" i="6"/>
  <c r="R46" i="6"/>
  <c r="B46" i="6"/>
  <c r="Q46" i="6"/>
  <c r="A46" i="6"/>
  <c r="R45" i="6"/>
  <c r="B45" i="6"/>
  <c r="Q45" i="6"/>
  <c r="A45" i="6"/>
  <c r="R44" i="6"/>
  <c r="B44" i="6"/>
  <c r="Q44" i="6"/>
  <c r="A44" i="6"/>
  <c r="R43" i="6"/>
  <c r="B43" i="6"/>
  <c r="Q43" i="6"/>
  <c r="A43" i="6"/>
  <c r="R42" i="6"/>
  <c r="B42" i="6"/>
  <c r="Q42" i="6"/>
  <c r="A42" i="6"/>
  <c r="R41" i="6"/>
  <c r="B41" i="6"/>
  <c r="Q41" i="6"/>
  <c r="A41" i="6"/>
  <c r="R40" i="6"/>
  <c r="B40" i="6"/>
  <c r="Q40" i="6"/>
  <c r="A40" i="6"/>
  <c r="R39" i="6"/>
  <c r="B39" i="6"/>
  <c r="Q39" i="6"/>
  <c r="A39" i="6"/>
  <c r="R38" i="6"/>
  <c r="B38" i="6"/>
  <c r="Q38" i="6"/>
  <c r="A38" i="6"/>
  <c r="R37" i="6"/>
  <c r="B37" i="6"/>
  <c r="Q37" i="6"/>
  <c r="A37" i="6"/>
  <c r="R36" i="6"/>
  <c r="B36" i="6"/>
  <c r="Q36" i="6"/>
  <c r="A36" i="6"/>
  <c r="R35" i="6"/>
  <c r="B35" i="6"/>
  <c r="Q35" i="6"/>
  <c r="A35" i="6"/>
  <c r="R34" i="6"/>
  <c r="B34" i="6"/>
  <c r="Q34" i="6"/>
  <c r="A34" i="6"/>
  <c r="R33" i="6"/>
  <c r="B33" i="6"/>
  <c r="Q33" i="6"/>
  <c r="A33" i="6"/>
  <c r="R32" i="6"/>
  <c r="B32" i="6"/>
  <c r="Q32" i="6"/>
  <c r="A32" i="6"/>
  <c r="R31" i="6"/>
  <c r="B31" i="6"/>
  <c r="Q31" i="6"/>
  <c r="A31" i="6"/>
  <c r="R30" i="6"/>
  <c r="B30" i="6"/>
  <c r="Q30" i="6"/>
  <c r="A30" i="6"/>
  <c r="R29" i="6"/>
  <c r="B29" i="6"/>
  <c r="Q29" i="6"/>
  <c r="A29" i="6"/>
  <c r="R28" i="6"/>
  <c r="B28" i="6"/>
  <c r="Q28" i="6"/>
  <c r="A28" i="6"/>
  <c r="R27" i="6"/>
  <c r="B27" i="6"/>
  <c r="Q27" i="6"/>
  <c r="A27" i="6"/>
  <c r="R26" i="6"/>
  <c r="B26" i="6"/>
  <c r="Q26" i="6"/>
  <c r="A26" i="6"/>
  <c r="R25" i="6"/>
  <c r="B25" i="6"/>
  <c r="Q25" i="6"/>
  <c r="A25" i="6"/>
  <c r="R24" i="6"/>
  <c r="B24" i="6"/>
  <c r="Q24" i="6"/>
  <c r="A24" i="6"/>
  <c r="R23" i="6"/>
  <c r="B23" i="6"/>
  <c r="Q23" i="6"/>
  <c r="A23" i="6"/>
  <c r="R22" i="6"/>
  <c r="B22" i="6"/>
  <c r="Q22" i="6"/>
  <c r="A22" i="6"/>
  <c r="R21" i="6"/>
  <c r="B21" i="6"/>
  <c r="Q21" i="6"/>
  <c r="A21" i="6"/>
  <c r="R20" i="6"/>
  <c r="B20" i="6"/>
  <c r="Q20" i="6"/>
  <c r="A20" i="6"/>
  <c r="R19" i="6"/>
  <c r="B19" i="6"/>
  <c r="Q19" i="6"/>
  <c r="A19" i="6"/>
  <c r="R18" i="6"/>
  <c r="B18" i="6"/>
  <c r="Q18" i="6"/>
  <c r="A18" i="6"/>
  <c r="R17" i="6"/>
  <c r="B17" i="6"/>
  <c r="Q17" i="6"/>
  <c r="A17" i="6"/>
  <c r="R16" i="6"/>
  <c r="B16" i="6"/>
  <c r="Q16" i="6"/>
  <c r="A16" i="6"/>
  <c r="R15" i="6"/>
  <c r="B15" i="6"/>
  <c r="Q15" i="6"/>
  <c r="A15" i="6"/>
  <c r="R14" i="6"/>
  <c r="B14" i="6"/>
  <c r="Q14" i="6"/>
  <c r="A14" i="6"/>
  <c r="R13" i="6"/>
  <c r="B13" i="6"/>
  <c r="Q13" i="6"/>
  <c r="A13" i="6"/>
  <c r="R12" i="6"/>
  <c r="B12" i="6"/>
  <c r="Q12" i="6"/>
  <c r="A12" i="6"/>
  <c r="R11" i="6"/>
  <c r="B11" i="6"/>
  <c r="Q11" i="6"/>
  <c r="A11" i="6"/>
  <c r="R10" i="6"/>
  <c r="B10" i="6"/>
  <c r="Q10" i="6"/>
  <c r="A10" i="6"/>
  <c r="R9" i="6"/>
  <c r="B9" i="6"/>
  <c r="Q9" i="6"/>
  <c r="A9" i="6"/>
  <c r="R8" i="6"/>
  <c r="B8" i="6"/>
  <c r="Q8" i="6"/>
  <c r="A8" i="6"/>
  <c r="R7" i="6"/>
  <c r="B7" i="6"/>
  <c r="Q7" i="6"/>
  <c r="A7" i="6"/>
  <c r="R6" i="6"/>
  <c r="B6" i="6"/>
  <c r="Q6" i="6"/>
  <c r="A6" i="6"/>
  <c r="R5" i="6"/>
  <c r="B5" i="6"/>
  <c r="Q5" i="6"/>
  <c r="A5" i="6"/>
  <c r="R4" i="6"/>
  <c r="B4" i="6"/>
  <c r="Q4" i="6"/>
  <c r="A4" i="6"/>
  <c r="R3" i="6"/>
  <c r="B3" i="6"/>
  <c r="Q3" i="6"/>
  <c r="A3" i="6"/>
  <c r="R2" i="6"/>
  <c r="B2" i="6"/>
  <c r="Q2" i="6"/>
  <c r="A2" i="6"/>
  <c r="CI339" i="12"/>
  <c r="CN339" i="12"/>
  <c r="CS339" i="12"/>
  <c r="CX339" i="12"/>
  <c r="DC339" i="12"/>
  <c r="DH339" i="12"/>
  <c r="DM339" i="12"/>
  <c r="DR339" i="12"/>
  <c r="DW339" i="12"/>
  <c r="CH339" i="12"/>
  <c r="CM339" i="12"/>
  <c r="CR339" i="12"/>
  <c r="CW339" i="12"/>
  <c r="DB339" i="12"/>
  <c r="DG339" i="12"/>
  <c r="DL339" i="12"/>
  <c r="DQ339" i="12"/>
  <c r="DV339" i="12"/>
  <c r="CG339" i="12"/>
  <c r="CL339" i="12"/>
  <c r="CQ339" i="12"/>
  <c r="CV339" i="12"/>
  <c r="DA339" i="12"/>
  <c r="DF339" i="12"/>
  <c r="DK339" i="12"/>
  <c r="DP339" i="12"/>
  <c r="DU339" i="12"/>
  <c r="CF339" i="12"/>
  <c r="CK339" i="12"/>
  <c r="CP339" i="12"/>
  <c r="CU339" i="12"/>
  <c r="CZ339" i="12"/>
  <c r="DE339" i="12"/>
  <c r="DJ339" i="12"/>
  <c r="DO339" i="12"/>
  <c r="DT339" i="12"/>
  <c r="CE339" i="12"/>
  <c r="CJ339" i="12"/>
  <c r="CO339" i="12"/>
  <c r="CT339" i="12"/>
  <c r="CY339" i="12"/>
  <c r="DD339" i="12"/>
  <c r="DI339" i="12"/>
  <c r="DN339" i="12"/>
  <c r="DS339" i="12"/>
  <c r="BT339" i="12"/>
  <c r="BY339" i="12"/>
  <c r="BS339" i="12"/>
  <c r="BX339" i="12"/>
  <c r="BR339" i="12"/>
  <c r="BW339" i="12"/>
  <c r="BQ339" i="12"/>
  <c r="BV339" i="12"/>
  <c r="BP339" i="12"/>
  <c r="BU339" i="12"/>
  <c r="CI338" i="12"/>
  <c r="CN338" i="12"/>
  <c r="CS338" i="12"/>
  <c r="CX338" i="12"/>
  <c r="DC338" i="12"/>
  <c r="DH338" i="12"/>
  <c r="DM338" i="12"/>
  <c r="DR338" i="12"/>
  <c r="DW338" i="12"/>
  <c r="CH338" i="12"/>
  <c r="CM338" i="12"/>
  <c r="CR338" i="12"/>
  <c r="CW338" i="12"/>
  <c r="DB338" i="12"/>
  <c r="DG338" i="12"/>
  <c r="DL338" i="12"/>
  <c r="DQ338" i="12"/>
  <c r="DV338" i="12"/>
  <c r="CG338" i="12"/>
  <c r="CL338" i="12"/>
  <c r="CQ338" i="12"/>
  <c r="CV338" i="12"/>
  <c r="DA338" i="12"/>
  <c r="DF338" i="12"/>
  <c r="DK338" i="12"/>
  <c r="DP338" i="12"/>
  <c r="DU338" i="12"/>
  <c r="CF338" i="12"/>
  <c r="CK338" i="12"/>
  <c r="CP338" i="12"/>
  <c r="CU338" i="12"/>
  <c r="CZ338" i="12"/>
  <c r="DE338" i="12"/>
  <c r="DJ338" i="12"/>
  <c r="DO338" i="12"/>
  <c r="DT338" i="12"/>
  <c r="CE338" i="12"/>
  <c r="CJ338" i="12"/>
  <c r="CO338" i="12"/>
  <c r="CT338" i="12"/>
  <c r="CY338" i="12"/>
  <c r="DD338" i="12"/>
  <c r="DI338" i="12"/>
  <c r="DN338" i="12"/>
  <c r="DS338" i="12"/>
  <c r="BT338" i="12"/>
  <c r="BY338" i="12"/>
  <c r="BS338" i="12"/>
  <c r="BX338" i="12"/>
  <c r="BR338" i="12"/>
  <c r="BW338" i="12"/>
  <c r="BQ338" i="12"/>
  <c r="BV338" i="12"/>
  <c r="BP338" i="12"/>
  <c r="BU338" i="12"/>
  <c r="BM338" i="12"/>
  <c r="BT337" i="12"/>
  <c r="BY337" i="12"/>
  <c r="CD337" i="12"/>
  <c r="CI337" i="12"/>
  <c r="CN337" i="12"/>
  <c r="CS337" i="12"/>
  <c r="CX337" i="12"/>
  <c r="DC337" i="12"/>
  <c r="DH337" i="12"/>
  <c r="DM337" i="12"/>
  <c r="DR337" i="12"/>
  <c r="DW337" i="12"/>
  <c r="BS337" i="12"/>
  <c r="BX337" i="12"/>
  <c r="CC337" i="12"/>
  <c r="CH337" i="12"/>
  <c r="CM337" i="12"/>
  <c r="CR337" i="12"/>
  <c r="CW337" i="12"/>
  <c r="DB337" i="12"/>
  <c r="DG337" i="12"/>
  <c r="DL337" i="12"/>
  <c r="DQ337" i="12"/>
  <c r="DV337" i="12"/>
  <c r="BR337" i="12"/>
  <c r="BW337" i="12"/>
  <c r="CB337" i="12"/>
  <c r="CG337" i="12"/>
  <c r="CL337" i="12"/>
  <c r="CQ337" i="12"/>
  <c r="CV337" i="12"/>
  <c r="DA337" i="12"/>
  <c r="DF337" i="12"/>
  <c r="DK337" i="12"/>
  <c r="DP337" i="12"/>
  <c r="DU337" i="12"/>
  <c r="BQ337" i="12"/>
  <c r="BV337" i="12"/>
  <c r="CA337" i="12"/>
  <c r="CF337" i="12"/>
  <c r="CK337" i="12"/>
  <c r="CP337" i="12"/>
  <c r="CU337" i="12"/>
  <c r="CZ337" i="12"/>
  <c r="DE337" i="12"/>
  <c r="DJ337" i="12"/>
  <c r="DO337" i="12"/>
  <c r="DT337" i="12"/>
  <c r="BP337" i="12"/>
  <c r="BU337" i="12"/>
  <c r="BZ337" i="12"/>
  <c r="CE337" i="12"/>
  <c r="CJ337" i="12"/>
  <c r="CO337" i="12"/>
  <c r="CT337" i="12"/>
  <c r="CY337" i="12"/>
  <c r="DD337" i="12"/>
  <c r="DI337" i="12"/>
  <c r="DN337" i="12"/>
  <c r="DS337" i="12"/>
  <c r="BT336" i="12"/>
  <c r="BY336" i="12"/>
  <c r="CD336" i="12"/>
  <c r="CI336" i="12"/>
  <c r="CN336" i="12"/>
  <c r="CS336" i="12"/>
  <c r="CX336" i="12"/>
  <c r="DC336" i="12"/>
  <c r="DH336" i="12"/>
  <c r="DM336" i="12"/>
  <c r="DR336" i="12"/>
  <c r="DW336" i="12"/>
  <c r="BS336" i="12"/>
  <c r="BX336" i="12"/>
  <c r="CC336" i="12"/>
  <c r="CH336" i="12"/>
  <c r="CM336" i="12"/>
  <c r="CR336" i="12"/>
  <c r="CW336" i="12"/>
  <c r="DB336" i="12"/>
  <c r="DG336" i="12"/>
  <c r="DL336" i="12"/>
  <c r="DQ336" i="12"/>
  <c r="DV336" i="12"/>
  <c r="BR336" i="12"/>
  <c r="BW336" i="12"/>
  <c r="CB336" i="12"/>
  <c r="CG336" i="12"/>
  <c r="CL336" i="12"/>
  <c r="CQ336" i="12"/>
  <c r="CV336" i="12"/>
  <c r="DA336" i="12"/>
  <c r="DF336" i="12"/>
  <c r="DK336" i="12"/>
  <c r="DP336" i="12"/>
  <c r="DU336" i="12"/>
  <c r="BQ336" i="12"/>
  <c r="BV336" i="12"/>
  <c r="CA336" i="12"/>
  <c r="CF336" i="12"/>
  <c r="CK336" i="12"/>
  <c r="CP336" i="12"/>
  <c r="CU336" i="12"/>
  <c r="CZ336" i="12"/>
  <c r="DE336" i="12"/>
  <c r="DJ336" i="12"/>
  <c r="DO336" i="12"/>
  <c r="DT336" i="12"/>
  <c r="BP336" i="12"/>
  <c r="BU336" i="12"/>
  <c r="BZ336" i="12"/>
  <c r="CE336" i="12"/>
  <c r="CJ336" i="12"/>
  <c r="CO336" i="12"/>
  <c r="CT336" i="12"/>
  <c r="CY336" i="12"/>
  <c r="DD336" i="12"/>
  <c r="DI336" i="12"/>
  <c r="DN336" i="12"/>
  <c r="DS336" i="12"/>
  <c r="BO336" i="12"/>
  <c r="BT335" i="12"/>
  <c r="BY335" i="12"/>
  <c r="CD335" i="12"/>
  <c r="CI335" i="12"/>
  <c r="CN335" i="12"/>
  <c r="CS335" i="12"/>
  <c r="CX335" i="12"/>
  <c r="DC335" i="12"/>
  <c r="DH335" i="12"/>
  <c r="DM335" i="12"/>
  <c r="DR335" i="12"/>
  <c r="DW335" i="12"/>
  <c r="BS335" i="12"/>
  <c r="BX335" i="12"/>
  <c r="CC335" i="12"/>
  <c r="CH335" i="12"/>
  <c r="CM335" i="12"/>
  <c r="CR335" i="12"/>
  <c r="CW335" i="12"/>
  <c r="DB335" i="12"/>
  <c r="DG335" i="12"/>
  <c r="DL335" i="12"/>
  <c r="DQ335" i="12"/>
  <c r="DV335" i="12"/>
  <c r="BR335" i="12"/>
  <c r="BW335" i="12"/>
  <c r="CB335" i="12"/>
  <c r="CG335" i="12"/>
  <c r="CL335" i="12"/>
  <c r="CQ335" i="12"/>
  <c r="CV335" i="12"/>
  <c r="DA335" i="12"/>
  <c r="DF335" i="12"/>
  <c r="DK335" i="12"/>
  <c r="DP335" i="12"/>
  <c r="DU335" i="12"/>
  <c r="BQ335" i="12"/>
  <c r="BV335" i="12"/>
  <c r="CA335" i="12"/>
  <c r="CF335" i="12"/>
  <c r="CK335" i="12"/>
  <c r="CP335" i="12"/>
  <c r="CU335" i="12"/>
  <c r="CZ335" i="12"/>
  <c r="DE335" i="12"/>
  <c r="DJ335" i="12"/>
  <c r="DO335" i="12"/>
  <c r="DT335" i="12"/>
  <c r="BP335" i="12"/>
  <c r="BU335" i="12"/>
  <c r="BZ335" i="12"/>
  <c r="CE335" i="12"/>
  <c r="CJ335" i="12"/>
  <c r="CO335" i="12"/>
  <c r="CT335" i="12"/>
  <c r="CY335" i="12"/>
  <c r="DD335" i="12"/>
  <c r="DI335" i="12"/>
  <c r="DN335" i="12"/>
  <c r="DS335" i="12"/>
  <c r="BK335" i="12"/>
  <c r="BO335" i="12"/>
  <c r="BL335" i="12"/>
  <c r="BT334" i="12"/>
  <c r="BY334" i="12"/>
  <c r="CD334" i="12"/>
  <c r="CI334" i="12"/>
  <c r="CN334" i="12"/>
  <c r="CS334" i="12"/>
  <c r="CX334" i="12"/>
  <c r="DC334" i="12"/>
  <c r="DH334" i="12"/>
  <c r="DM334" i="12"/>
  <c r="DR334" i="12"/>
  <c r="DW334" i="12"/>
  <c r="BS334" i="12"/>
  <c r="BX334" i="12"/>
  <c r="CC334" i="12"/>
  <c r="CH334" i="12"/>
  <c r="CM334" i="12"/>
  <c r="CR334" i="12"/>
  <c r="CW334" i="12"/>
  <c r="DB334" i="12"/>
  <c r="DG334" i="12"/>
  <c r="DL334" i="12"/>
  <c r="DQ334" i="12"/>
  <c r="DV334" i="12"/>
  <c r="BR334" i="12"/>
  <c r="BW334" i="12"/>
  <c r="CB334" i="12"/>
  <c r="CG334" i="12"/>
  <c r="CL334" i="12"/>
  <c r="CQ334" i="12"/>
  <c r="CV334" i="12"/>
  <c r="DA334" i="12"/>
  <c r="DF334" i="12"/>
  <c r="DK334" i="12"/>
  <c r="DP334" i="12"/>
  <c r="DU334" i="12"/>
  <c r="BQ334" i="12"/>
  <c r="BV334" i="12"/>
  <c r="CA334" i="12"/>
  <c r="CF334" i="12"/>
  <c r="CK334" i="12"/>
  <c r="CP334" i="12"/>
  <c r="CU334" i="12"/>
  <c r="CZ334" i="12"/>
  <c r="DE334" i="12"/>
  <c r="DJ334" i="12"/>
  <c r="DO334" i="12"/>
  <c r="DT334" i="12"/>
  <c r="BP334" i="12"/>
  <c r="BU334" i="12"/>
  <c r="BZ334" i="12"/>
  <c r="CE334" i="12"/>
  <c r="CJ334" i="12"/>
  <c r="CO334" i="12"/>
  <c r="CT334" i="12"/>
  <c r="CY334" i="12"/>
  <c r="DD334" i="12"/>
  <c r="DI334" i="12"/>
  <c r="DN334" i="12"/>
  <c r="DS334" i="12"/>
  <c r="BO334" i="12"/>
  <c r="BL334" i="12"/>
  <c r="BT333" i="12"/>
  <c r="BY333" i="12"/>
  <c r="CD333" i="12"/>
  <c r="CI333" i="12"/>
  <c r="CN333" i="12"/>
  <c r="CS333" i="12"/>
  <c r="CX333" i="12"/>
  <c r="DC333" i="12"/>
  <c r="DH333" i="12"/>
  <c r="DM333" i="12"/>
  <c r="DR333" i="12"/>
  <c r="DW333" i="12"/>
  <c r="BS333" i="12"/>
  <c r="BX333" i="12"/>
  <c r="CC333" i="12"/>
  <c r="CH333" i="12"/>
  <c r="CM333" i="12"/>
  <c r="CR333" i="12"/>
  <c r="CW333" i="12"/>
  <c r="DB333" i="12"/>
  <c r="DG333" i="12"/>
  <c r="DL333" i="12"/>
  <c r="DQ333" i="12"/>
  <c r="DV333" i="12"/>
  <c r="BR333" i="12"/>
  <c r="BW333" i="12"/>
  <c r="CB333" i="12"/>
  <c r="CG333" i="12"/>
  <c r="CL333" i="12"/>
  <c r="CQ333" i="12"/>
  <c r="CV333" i="12"/>
  <c r="DA333" i="12"/>
  <c r="DF333" i="12"/>
  <c r="DK333" i="12"/>
  <c r="DP333" i="12"/>
  <c r="DU333" i="12"/>
  <c r="BQ333" i="12"/>
  <c r="BV333" i="12"/>
  <c r="CA333" i="12"/>
  <c r="CF333" i="12"/>
  <c r="CK333" i="12"/>
  <c r="CP333" i="12"/>
  <c r="CU333" i="12"/>
  <c r="CZ333" i="12"/>
  <c r="DE333" i="12"/>
  <c r="DJ333" i="12"/>
  <c r="DO333" i="12"/>
  <c r="DT333" i="12"/>
  <c r="BP333" i="12"/>
  <c r="BU333" i="12"/>
  <c r="BZ333" i="12"/>
  <c r="CE333" i="12"/>
  <c r="CJ333" i="12"/>
  <c r="CO333" i="12"/>
  <c r="CT333" i="12"/>
  <c r="CY333" i="12"/>
  <c r="DD333" i="12"/>
  <c r="DI333" i="12"/>
  <c r="DN333" i="12"/>
  <c r="DS333" i="12"/>
  <c r="BO333" i="12"/>
  <c r="BL333" i="12"/>
  <c r="BT332" i="12"/>
  <c r="BY332" i="12"/>
  <c r="CD332" i="12"/>
  <c r="CI332" i="12"/>
  <c r="CN332" i="12"/>
  <c r="CS332" i="12"/>
  <c r="CX332" i="12"/>
  <c r="DC332" i="12"/>
  <c r="DH332" i="12"/>
  <c r="DM332" i="12"/>
  <c r="DR332" i="12"/>
  <c r="DW332" i="12"/>
  <c r="BS332" i="12"/>
  <c r="BX332" i="12"/>
  <c r="CC332" i="12"/>
  <c r="CH332" i="12"/>
  <c r="CM332" i="12"/>
  <c r="CR332" i="12"/>
  <c r="CW332" i="12"/>
  <c r="DB332" i="12"/>
  <c r="DG332" i="12"/>
  <c r="DL332" i="12"/>
  <c r="DQ332" i="12"/>
  <c r="DV332" i="12"/>
  <c r="BR332" i="12"/>
  <c r="BW332" i="12"/>
  <c r="CB332" i="12"/>
  <c r="CG332" i="12"/>
  <c r="CL332" i="12"/>
  <c r="CQ332" i="12"/>
  <c r="CV332" i="12"/>
  <c r="DA332" i="12"/>
  <c r="DF332" i="12"/>
  <c r="DK332" i="12"/>
  <c r="DP332" i="12"/>
  <c r="DU332" i="12"/>
  <c r="BQ332" i="12"/>
  <c r="BV332" i="12"/>
  <c r="CA332" i="12"/>
  <c r="CF332" i="12"/>
  <c r="CK332" i="12"/>
  <c r="CP332" i="12"/>
  <c r="CU332" i="12"/>
  <c r="CZ332" i="12"/>
  <c r="DE332" i="12"/>
  <c r="DJ332" i="12"/>
  <c r="DO332" i="12"/>
  <c r="DT332" i="12"/>
  <c r="BP332" i="12"/>
  <c r="BU332" i="12"/>
  <c r="BZ332" i="12"/>
  <c r="CE332" i="12"/>
  <c r="CJ332" i="12"/>
  <c r="CO332" i="12"/>
  <c r="CT332" i="12"/>
  <c r="CY332" i="12"/>
  <c r="DD332" i="12"/>
  <c r="DI332" i="12"/>
  <c r="DN332" i="12"/>
  <c r="DS332" i="12"/>
  <c r="BO332" i="12"/>
  <c r="BL332" i="12"/>
  <c r="BT331" i="12"/>
  <c r="BY331" i="12"/>
  <c r="CD331" i="12"/>
  <c r="CI331" i="12"/>
  <c r="CN331" i="12"/>
  <c r="CS331" i="12"/>
  <c r="CX331" i="12"/>
  <c r="DC331" i="12"/>
  <c r="DH331" i="12"/>
  <c r="DM331" i="12"/>
  <c r="DR331" i="12"/>
  <c r="DW331" i="12"/>
  <c r="BS331" i="12"/>
  <c r="BX331" i="12"/>
  <c r="CC331" i="12"/>
  <c r="CH331" i="12"/>
  <c r="CM331" i="12"/>
  <c r="CR331" i="12"/>
  <c r="CW331" i="12"/>
  <c r="DB331" i="12"/>
  <c r="DG331" i="12"/>
  <c r="DL331" i="12"/>
  <c r="DQ331" i="12"/>
  <c r="DV331" i="12"/>
  <c r="BR331" i="12"/>
  <c r="BW331" i="12"/>
  <c r="CB331" i="12"/>
  <c r="CG331" i="12"/>
  <c r="CL331" i="12"/>
  <c r="CQ331" i="12"/>
  <c r="CV331" i="12"/>
  <c r="DA331" i="12"/>
  <c r="DF331" i="12"/>
  <c r="DK331" i="12"/>
  <c r="DP331" i="12"/>
  <c r="DU331" i="12"/>
  <c r="BQ331" i="12"/>
  <c r="BV331" i="12"/>
  <c r="CA331" i="12"/>
  <c r="CF331" i="12"/>
  <c r="CK331" i="12"/>
  <c r="CP331" i="12"/>
  <c r="CU331" i="12"/>
  <c r="CZ331" i="12"/>
  <c r="DE331" i="12"/>
  <c r="DJ331" i="12"/>
  <c r="DO331" i="12"/>
  <c r="DT331" i="12"/>
  <c r="BP331" i="12"/>
  <c r="BU331" i="12"/>
  <c r="BZ331" i="12"/>
  <c r="CE331" i="12"/>
  <c r="CJ331" i="12"/>
  <c r="CO331" i="12"/>
  <c r="CT331" i="12"/>
  <c r="CY331" i="12"/>
  <c r="DD331" i="12"/>
  <c r="DI331" i="12"/>
  <c r="DN331" i="12"/>
  <c r="DS331" i="12"/>
  <c r="BK331" i="12"/>
  <c r="BO331" i="12"/>
  <c r="BL331" i="12"/>
  <c r="BT330" i="12"/>
  <c r="BY330" i="12"/>
  <c r="CD330" i="12"/>
  <c r="CI330" i="12"/>
  <c r="CN330" i="12"/>
  <c r="CS330" i="12"/>
  <c r="CX330" i="12"/>
  <c r="DC330" i="12"/>
  <c r="DH330" i="12"/>
  <c r="DM330" i="12"/>
  <c r="DR330" i="12"/>
  <c r="DW330" i="12"/>
  <c r="BS330" i="12"/>
  <c r="BX330" i="12"/>
  <c r="CC330" i="12"/>
  <c r="CH330" i="12"/>
  <c r="CM330" i="12"/>
  <c r="CR330" i="12"/>
  <c r="CW330" i="12"/>
  <c r="DB330" i="12"/>
  <c r="DG330" i="12"/>
  <c r="DL330" i="12"/>
  <c r="DQ330" i="12"/>
  <c r="DV330" i="12"/>
  <c r="BR330" i="12"/>
  <c r="BW330" i="12"/>
  <c r="CB330" i="12"/>
  <c r="CG330" i="12"/>
  <c r="CL330" i="12"/>
  <c r="CQ330" i="12"/>
  <c r="CV330" i="12"/>
  <c r="DA330" i="12"/>
  <c r="DF330" i="12"/>
  <c r="DK330" i="12"/>
  <c r="DP330" i="12"/>
  <c r="DU330" i="12"/>
  <c r="BQ330" i="12"/>
  <c r="BV330" i="12"/>
  <c r="CA330" i="12"/>
  <c r="CF330" i="12"/>
  <c r="CK330" i="12"/>
  <c r="CP330" i="12"/>
  <c r="CU330" i="12"/>
  <c r="CZ330" i="12"/>
  <c r="DE330" i="12"/>
  <c r="DJ330" i="12"/>
  <c r="DO330" i="12"/>
  <c r="DT330" i="12"/>
  <c r="BP330" i="12"/>
  <c r="BU330" i="12"/>
  <c r="BZ330" i="12"/>
  <c r="CE330" i="12"/>
  <c r="CJ330" i="12"/>
  <c r="CO330" i="12"/>
  <c r="CT330" i="12"/>
  <c r="CY330" i="12"/>
  <c r="DD330" i="12"/>
  <c r="DI330" i="12"/>
  <c r="DN330" i="12"/>
  <c r="DS330" i="12"/>
  <c r="BO330" i="12"/>
  <c r="BL330" i="12"/>
  <c r="BT329" i="12"/>
  <c r="BY329" i="12"/>
  <c r="CD329" i="12"/>
  <c r="CI329" i="12"/>
  <c r="CN329" i="12"/>
  <c r="CS329" i="12"/>
  <c r="CX329" i="12"/>
  <c r="DC329" i="12"/>
  <c r="DH329" i="12"/>
  <c r="DM329" i="12"/>
  <c r="DR329" i="12"/>
  <c r="DW329" i="12"/>
  <c r="BS329" i="12"/>
  <c r="BX329" i="12"/>
  <c r="CC329" i="12"/>
  <c r="CH329" i="12"/>
  <c r="CM329" i="12"/>
  <c r="CR329" i="12"/>
  <c r="CW329" i="12"/>
  <c r="DB329" i="12"/>
  <c r="DG329" i="12"/>
  <c r="DL329" i="12"/>
  <c r="DQ329" i="12"/>
  <c r="DV329" i="12"/>
  <c r="BR329" i="12"/>
  <c r="BW329" i="12"/>
  <c r="CB329" i="12"/>
  <c r="CG329" i="12"/>
  <c r="CL329" i="12"/>
  <c r="CQ329" i="12"/>
  <c r="CV329" i="12"/>
  <c r="DA329" i="12"/>
  <c r="DF329" i="12"/>
  <c r="DK329" i="12"/>
  <c r="DP329" i="12"/>
  <c r="DU329" i="12"/>
  <c r="BQ329" i="12"/>
  <c r="BV329" i="12"/>
  <c r="CA329" i="12"/>
  <c r="CF329" i="12"/>
  <c r="CK329" i="12"/>
  <c r="CP329" i="12"/>
  <c r="CU329" i="12"/>
  <c r="CZ329" i="12"/>
  <c r="DE329" i="12"/>
  <c r="DJ329" i="12"/>
  <c r="DO329" i="12"/>
  <c r="DT329" i="12"/>
  <c r="BP329" i="12"/>
  <c r="BU329" i="12"/>
  <c r="BZ329" i="12"/>
  <c r="CE329" i="12"/>
  <c r="CJ329" i="12"/>
  <c r="CO329" i="12"/>
  <c r="CT329" i="12"/>
  <c r="CY329" i="12"/>
  <c r="DD329" i="12"/>
  <c r="DI329" i="12"/>
  <c r="DN329" i="12"/>
  <c r="DS329" i="12"/>
  <c r="BO329" i="12"/>
  <c r="BL329" i="12"/>
  <c r="BT328" i="12"/>
  <c r="BY328" i="12"/>
  <c r="CD328" i="12"/>
  <c r="CI328" i="12"/>
  <c r="CN328" i="12"/>
  <c r="CS328" i="12"/>
  <c r="CX328" i="12"/>
  <c r="DC328" i="12"/>
  <c r="DH328" i="12"/>
  <c r="DM328" i="12"/>
  <c r="DR328" i="12"/>
  <c r="DW328" i="12"/>
  <c r="BS328" i="12"/>
  <c r="BX328" i="12"/>
  <c r="CC328" i="12"/>
  <c r="CH328" i="12"/>
  <c r="CM328" i="12"/>
  <c r="CR328" i="12"/>
  <c r="CW328" i="12"/>
  <c r="DB328" i="12"/>
  <c r="DG328" i="12"/>
  <c r="DL328" i="12"/>
  <c r="DQ328" i="12"/>
  <c r="DV328" i="12"/>
  <c r="BR328" i="12"/>
  <c r="BW328" i="12"/>
  <c r="CB328" i="12"/>
  <c r="CG328" i="12"/>
  <c r="CL328" i="12"/>
  <c r="CQ328" i="12"/>
  <c r="CV328" i="12"/>
  <c r="DA328" i="12"/>
  <c r="DF328" i="12"/>
  <c r="DK328" i="12"/>
  <c r="DP328" i="12"/>
  <c r="DU328" i="12"/>
  <c r="BQ328" i="12"/>
  <c r="BV328" i="12"/>
  <c r="CA328" i="12"/>
  <c r="CF328" i="12"/>
  <c r="CK328" i="12"/>
  <c r="CP328" i="12"/>
  <c r="CU328" i="12"/>
  <c r="CZ328" i="12"/>
  <c r="DE328" i="12"/>
  <c r="DJ328" i="12"/>
  <c r="DO328" i="12"/>
  <c r="DT328" i="12"/>
  <c r="BP328" i="12"/>
  <c r="BU328" i="12"/>
  <c r="BZ328" i="12"/>
  <c r="CE328" i="12"/>
  <c r="CJ328" i="12"/>
  <c r="CO328" i="12"/>
  <c r="CT328" i="12"/>
  <c r="CY328" i="12"/>
  <c r="DD328" i="12"/>
  <c r="DI328" i="12"/>
  <c r="DN328" i="12"/>
  <c r="DS328" i="12"/>
  <c r="BK328" i="12"/>
  <c r="BO328" i="12"/>
  <c r="BL328" i="12"/>
  <c r="BT327" i="12"/>
  <c r="BY327" i="12"/>
  <c r="CD327" i="12"/>
  <c r="CI327" i="12"/>
  <c r="CN327" i="12"/>
  <c r="CS327" i="12"/>
  <c r="CX327" i="12"/>
  <c r="DC327" i="12"/>
  <c r="DH327" i="12"/>
  <c r="DM327" i="12"/>
  <c r="DR327" i="12"/>
  <c r="DW327" i="12"/>
  <c r="BS327" i="12"/>
  <c r="BX327" i="12"/>
  <c r="CC327" i="12"/>
  <c r="CH327" i="12"/>
  <c r="CM327" i="12"/>
  <c r="CR327" i="12"/>
  <c r="CW327" i="12"/>
  <c r="DB327" i="12"/>
  <c r="DG327" i="12"/>
  <c r="DL327" i="12"/>
  <c r="DQ327" i="12"/>
  <c r="DV327" i="12"/>
  <c r="BR327" i="12"/>
  <c r="BW327" i="12"/>
  <c r="CB327" i="12"/>
  <c r="CG327" i="12"/>
  <c r="CL327" i="12"/>
  <c r="CQ327" i="12"/>
  <c r="CV327" i="12"/>
  <c r="DA327" i="12"/>
  <c r="DF327" i="12"/>
  <c r="DK327" i="12"/>
  <c r="DP327" i="12"/>
  <c r="DU327" i="12"/>
  <c r="BQ327" i="12"/>
  <c r="BV327" i="12"/>
  <c r="CA327" i="12"/>
  <c r="CF327" i="12"/>
  <c r="CK327" i="12"/>
  <c r="CP327" i="12"/>
  <c r="CU327" i="12"/>
  <c r="CZ327" i="12"/>
  <c r="DE327" i="12"/>
  <c r="DJ327" i="12"/>
  <c r="DO327" i="12"/>
  <c r="DT327" i="12"/>
  <c r="BP327" i="12"/>
  <c r="BU327" i="12"/>
  <c r="BZ327" i="12"/>
  <c r="CE327" i="12"/>
  <c r="CJ327" i="12"/>
  <c r="CO327" i="12"/>
  <c r="CT327" i="12"/>
  <c r="CY327" i="12"/>
  <c r="DD327" i="12"/>
  <c r="DI327" i="12"/>
  <c r="DN327" i="12"/>
  <c r="DS327" i="12"/>
  <c r="BO327" i="12"/>
  <c r="BL327" i="12"/>
  <c r="BT326" i="12"/>
  <c r="BY326" i="12"/>
  <c r="CD326" i="12"/>
  <c r="CI326" i="12"/>
  <c r="CN326" i="12"/>
  <c r="CS326" i="12"/>
  <c r="CX326" i="12"/>
  <c r="DC326" i="12"/>
  <c r="DH326" i="12"/>
  <c r="DM326" i="12"/>
  <c r="DR326" i="12"/>
  <c r="DW326" i="12"/>
  <c r="BS326" i="12"/>
  <c r="BX326" i="12"/>
  <c r="CC326" i="12"/>
  <c r="CH326" i="12"/>
  <c r="CM326" i="12"/>
  <c r="CR326" i="12"/>
  <c r="CW326" i="12"/>
  <c r="DB326" i="12"/>
  <c r="DG326" i="12"/>
  <c r="DL326" i="12"/>
  <c r="DQ326" i="12"/>
  <c r="DV326" i="12"/>
  <c r="BR326" i="12"/>
  <c r="BW326" i="12"/>
  <c r="CB326" i="12"/>
  <c r="CG326" i="12"/>
  <c r="CL326" i="12"/>
  <c r="CQ326" i="12"/>
  <c r="CV326" i="12"/>
  <c r="DA326" i="12"/>
  <c r="DF326" i="12"/>
  <c r="DK326" i="12"/>
  <c r="DP326" i="12"/>
  <c r="DU326" i="12"/>
  <c r="BQ326" i="12"/>
  <c r="BV326" i="12"/>
  <c r="CA326" i="12"/>
  <c r="CF326" i="12"/>
  <c r="CK326" i="12"/>
  <c r="CP326" i="12"/>
  <c r="CU326" i="12"/>
  <c r="CZ326" i="12"/>
  <c r="DE326" i="12"/>
  <c r="DJ326" i="12"/>
  <c r="DO326" i="12"/>
  <c r="DT326" i="12"/>
  <c r="BP326" i="12"/>
  <c r="BU326" i="12"/>
  <c r="BZ326" i="12"/>
  <c r="CE326" i="12"/>
  <c r="CJ326" i="12"/>
  <c r="CO326" i="12"/>
  <c r="CT326" i="12"/>
  <c r="CY326" i="12"/>
  <c r="DD326" i="12"/>
  <c r="DI326" i="12"/>
  <c r="DN326" i="12"/>
  <c r="DS326" i="12"/>
  <c r="BO326" i="12"/>
  <c r="BL326" i="12"/>
  <c r="BT325" i="12"/>
  <c r="BY325" i="12"/>
  <c r="CD325" i="12"/>
  <c r="CI325" i="12"/>
  <c r="CN325" i="12"/>
  <c r="CS325" i="12"/>
  <c r="CX325" i="12"/>
  <c r="DC325" i="12"/>
  <c r="DH325" i="12"/>
  <c r="DM325" i="12"/>
  <c r="DR325" i="12"/>
  <c r="DW325" i="12"/>
  <c r="BS325" i="12"/>
  <c r="BX325" i="12"/>
  <c r="CC325" i="12"/>
  <c r="CH325" i="12"/>
  <c r="CM325" i="12"/>
  <c r="CR325" i="12"/>
  <c r="CW325" i="12"/>
  <c r="DB325" i="12"/>
  <c r="DG325" i="12"/>
  <c r="DL325" i="12"/>
  <c r="DQ325" i="12"/>
  <c r="DV325" i="12"/>
  <c r="BR325" i="12"/>
  <c r="BW325" i="12"/>
  <c r="CB325" i="12"/>
  <c r="CG325" i="12"/>
  <c r="CL325" i="12"/>
  <c r="CQ325" i="12"/>
  <c r="CV325" i="12"/>
  <c r="DA325" i="12"/>
  <c r="DF325" i="12"/>
  <c r="DK325" i="12"/>
  <c r="DP325" i="12"/>
  <c r="DU325" i="12"/>
  <c r="BQ325" i="12"/>
  <c r="BV325" i="12"/>
  <c r="CA325" i="12"/>
  <c r="CF325" i="12"/>
  <c r="CK325" i="12"/>
  <c r="CP325" i="12"/>
  <c r="CU325" i="12"/>
  <c r="CZ325" i="12"/>
  <c r="DE325" i="12"/>
  <c r="DJ325" i="12"/>
  <c r="DO325" i="12"/>
  <c r="DT325" i="12"/>
  <c r="BP325" i="12"/>
  <c r="BU325" i="12"/>
  <c r="BZ325" i="12"/>
  <c r="CE325" i="12"/>
  <c r="CJ325" i="12"/>
  <c r="CO325" i="12"/>
  <c r="CT325" i="12"/>
  <c r="CY325" i="12"/>
  <c r="DD325" i="12"/>
  <c r="DI325" i="12"/>
  <c r="DN325" i="12"/>
  <c r="DS325" i="12"/>
  <c r="BK325" i="12"/>
  <c r="BO325" i="12"/>
  <c r="BL325" i="12"/>
  <c r="BT324" i="12"/>
  <c r="BY324" i="12"/>
  <c r="CD324" i="12"/>
  <c r="CI324" i="12"/>
  <c r="CN324" i="12"/>
  <c r="CS324" i="12"/>
  <c r="CX324" i="12"/>
  <c r="DC324" i="12"/>
  <c r="DH324" i="12"/>
  <c r="DM324" i="12"/>
  <c r="DR324" i="12"/>
  <c r="DW324" i="12"/>
  <c r="BS324" i="12"/>
  <c r="BX324" i="12"/>
  <c r="CC324" i="12"/>
  <c r="CH324" i="12"/>
  <c r="CM324" i="12"/>
  <c r="CR324" i="12"/>
  <c r="CW324" i="12"/>
  <c r="DB324" i="12"/>
  <c r="DG324" i="12"/>
  <c r="DL324" i="12"/>
  <c r="DQ324" i="12"/>
  <c r="DV324" i="12"/>
  <c r="BR324" i="12"/>
  <c r="BW324" i="12"/>
  <c r="CB324" i="12"/>
  <c r="CG324" i="12"/>
  <c r="CL324" i="12"/>
  <c r="CQ324" i="12"/>
  <c r="CV324" i="12"/>
  <c r="DA324" i="12"/>
  <c r="DF324" i="12"/>
  <c r="DK324" i="12"/>
  <c r="DP324" i="12"/>
  <c r="DU324" i="12"/>
  <c r="BQ324" i="12"/>
  <c r="BV324" i="12"/>
  <c r="CA324" i="12"/>
  <c r="CF324" i="12"/>
  <c r="CK324" i="12"/>
  <c r="CP324" i="12"/>
  <c r="CU324" i="12"/>
  <c r="CZ324" i="12"/>
  <c r="DE324" i="12"/>
  <c r="DJ324" i="12"/>
  <c r="DO324" i="12"/>
  <c r="DT324" i="12"/>
  <c r="BP324" i="12"/>
  <c r="BU324" i="12"/>
  <c r="BZ324" i="12"/>
  <c r="CE324" i="12"/>
  <c r="CJ324" i="12"/>
  <c r="CO324" i="12"/>
  <c r="CT324" i="12"/>
  <c r="CY324" i="12"/>
  <c r="DD324" i="12"/>
  <c r="DI324" i="12"/>
  <c r="DN324" i="12"/>
  <c r="DS324" i="12"/>
  <c r="BK324" i="12"/>
  <c r="BO324" i="12"/>
  <c r="BL324" i="12"/>
  <c r="BT323" i="12"/>
  <c r="BY323" i="12"/>
  <c r="CD323" i="12"/>
  <c r="CI323" i="12"/>
  <c r="CN323" i="12"/>
  <c r="CS323" i="12"/>
  <c r="CX323" i="12"/>
  <c r="DC323" i="12"/>
  <c r="DH323" i="12"/>
  <c r="DM323" i="12"/>
  <c r="DR323" i="12"/>
  <c r="DW323" i="12"/>
  <c r="BS323" i="12"/>
  <c r="BX323" i="12"/>
  <c r="CC323" i="12"/>
  <c r="CH323" i="12"/>
  <c r="CM323" i="12"/>
  <c r="CR323" i="12"/>
  <c r="CW323" i="12"/>
  <c r="DB323" i="12"/>
  <c r="DG323" i="12"/>
  <c r="DL323" i="12"/>
  <c r="DQ323" i="12"/>
  <c r="DV323" i="12"/>
  <c r="BR323" i="12"/>
  <c r="BW323" i="12"/>
  <c r="CB323" i="12"/>
  <c r="CG323" i="12"/>
  <c r="CL323" i="12"/>
  <c r="CQ323" i="12"/>
  <c r="CV323" i="12"/>
  <c r="DA323" i="12"/>
  <c r="DF323" i="12"/>
  <c r="DK323" i="12"/>
  <c r="DP323" i="12"/>
  <c r="DU323" i="12"/>
  <c r="BQ323" i="12"/>
  <c r="BV323" i="12"/>
  <c r="CA323" i="12"/>
  <c r="CF323" i="12"/>
  <c r="CK323" i="12"/>
  <c r="CP323" i="12"/>
  <c r="CU323" i="12"/>
  <c r="CZ323" i="12"/>
  <c r="DE323" i="12"/>
  <c r="DJ323" i="12"/>
  <c r="DO323" i="12"/>
  <c r="DT323" i="12"/>
  <c r="BP323" i="12"/>
  <c r="BU323" i="12"/>
  <c r="BZ323" i="12"/>
  <c r="CE323" i="12"/>
  <c r="CJ323" i="12"/>
  <c r="CO323" i="12"/>
  <c r="CT323" i="12"/>
  <c r="CY323" i="12"/>
  <c r="DD323" i="12"/>
  <c r="DI323" i="12"/>
  <c r="DN323" i="12"/>
  <c r="DS323" i="12"/>
  <c r="BO323" i="12"/>
  <c r="BL323" i="12"/>
  <c r="BT322" i="12"/>
  <c r="BY322" i="12"/>
  <c r="CD322" i="12"/>
  <c r="CI322" i="12"/>
  <c r="CN322" i="12"/>
  <c r="CS322" i="12"/>
  <c r="CX322" i="12"/>
  <c r="DC322" i="12"/>
  <c r="DH322" i="12"/>
  <c r="DM322" i="12"/>
  <c r="DR322" i="12"/>
  <c r="DW322" i="12"/>
  <c r="BS322" i="12"/>
  <c r="BX322" i="12"/>
  <c r="CC322" i="12"/>
  <c r="CH322" i="12"/>
  <c r="CM322" i="12"/>
  <c r="CR322" i="12"/>
  <c r="CW322" i="12"/>
  <c r="DB322" i="12"/>
  <c r="DG322" i="12"/>
  <c r="DL322" i="12"/>
  <c r="DQ322" i="12"/>
  <c r="DV322" i="12"/>
  <c r="BR322" i="12"/>
  <c r="BW322" i="12"/>
  <c r="CB322" i="12"/>
  <c r="CG322" i="12"/>
  <c r="CL322" i="12"/>
  <c r="CQ322" i="12"/>
  <c r="CV322" i="12"/>
  <c r="DA322" i="12"/>
  <c r="DF322" i="12"/>
  <c r="DK322" i="12"/>
  <c r="DP322" i="12"/>
  <c r="DU322" i="12"/>
  <c r="BQ322" i="12"/>
  <c r="BV322" i="12"/>
  <c r="CA322" i="12"/>
  <c r="CF322" i="12"/>
  <c r="CK322" i="12"/>
  <c r="CP322" i="12"/>
  <c r="CU322" i="12"/>
  <c r="CZ322" i="12"/>
  <c r="DE322" i="12"/>
  <c r="DJ322" i="12"/>
  <c r="DO322" i="12"/>
  <c r="DT322" i="12"/>
  <c r="BP322" i="12"/>
  <c r="BU322" i="12"/>
  <c r="BZ322" i="12"/>
  <c r="CE322" i="12"/>
  <c r="CJ322" i="12"/>
  <c r="CO322" i="12"/>
  <c r="CT322" i="12"/>
  <c r="CY322" i="12"/>
  <c r="DD322" i="12"/>
  <c r="DI322" i="12"/>
  <c r="DN322" i="12"/>
  <c r="DS322" i="12"/>
  <c r="BK322" i="12"/>
  <c r="BO322" i="12"/>
  <c r="BL322" i="12"/>
  <c r="BT321" i="12"/>
  <c r="BY321" i="12"/>
  <c r="CD321" i="12"/>
  <c r="CI321" i="12"/>
  <c r="CN321" i="12"/>
  <c r="CS321" i="12"/>
  <c r="CX321" i="12"/>
  <c r="DC321" i="12"/>
  <c r="DH321" i="12"/>
  <c r="DM321" i="12"/>
  <c r="DR321" i="12"/>
  <c r="DW321" i="12"/>
  <c r="BS321" i="12"/>
  <c r="BX321" i="12"/>
  <c r="CC321" i="12"/>
  <c r="CH321" i="12"/>
  <c r="CM321" i="12"/>
  <c r="CR321" i="12"/>
  <c r="CW321" i="12"/>
  <c r="DB321" i="12"/>
  <c r="DG321" i="12"/>
  <c r="DL321" i="12"/>
  <c r="DQ321" i="12"/>
  <c r="DV321" i="12"/>
  <c r="BR321" i="12"/>
  <c r="BW321" i="12"/>
  <c r="CB321" i="12"/>
  <c r="CG321" i="12"/>
  <c r="CL321" i="12"/>
  <c r="CQ321" i="12"/>
  <c r="CV321" i="12"/>
  <c r="DA321" i="12"/>
  <c r="DF321" i="12"/>
  <c r="DK321" i="12"/>
  <c r="DP321" i="12"/>
  <c r="DU321" i="12"/>
  <c r="BQ321" i="12"/>
  <c r="BV321" i="12"/>
  <c r="CA321" i="12"/>
  <c r="CF321" i="12"/>
  <c r="CK321" i="12"/>
  <c r="CP321" i="12"/>
  <c r="CU321" i="12"/>
  <c r="CZ321" i="12"/>
  <c r="DE321" i="12"/>
  <c r="DJ321" i="12"/>
  <c r="DO321" i="12"/>
  <c r="DT321" i="12"/>
  <c r="BP321" i="12"/>
  <c r="BU321" i="12"/>
  <c r="BZ321" i="12"/>
  <c r="CE321" i="12"/>
  <c r="CJ321" i="12"/>
  <c r="CO321" i="12"/>
  <c r="CT321" i="12"/>
  <c r="CY321" i="12"/>
  <c r="DD321" i="12"/>
  <c r="DI321" i="12"/>
  <c r="DN321" i="12"/>
  <c r="DS321" i="12"/>
  <c r="BK321" i="12"/>
  <c r="BO321" i="12"/>
  <c r="BL321" i="12"/>
  <c r="BT320" i="12"/>
  <c r="BY320" i="12"/>
  <c r="CD320" i="12"/>
  <c r="CI320" i="12"/>
  <c r="CN320" i="12"/>
  <c r="CS320" i="12"/>
  <c r="CX320" i="12"/>
  <c r="DC320" i="12"/>
  <c r="DH320" i="12"/>
  <c r="DM320" i="12"/>
  <c r="DR320" i="12"/>
  <c r="DW320" i="12"/>
  <c r="BS320" i="12"/>
  <c r="BX320" i="12"/>
  <c r="CC320" i="12"/>
  <c r="CH320" i="12"/>
  <c r="CM320" i="12"/>
  <c r="CR320" i="12"/>
  <c r="CW320" i="12"/>
  <c r="DB320" i="12"/>
  <c r="DG320" i="12"/>
  <c r="DL320" i="12"/>
  <c r="DQ320" i="12"/>
  <c r="DV320" i="12"/>
  <c r="BR320" i="12"/>
  <c r="BW320" i="12"/>
  <c r="CB320" i="12"/>
  <c r="CG320" i="12"/>
  <c r="CL320" i="12"/>
  <c r="CQ320" i="12"/>
  <c r="CV320" i="12"/>
  <c r="DA320" i="12"/>
  <c r="DF320" i="12"/>
  <c r="DK320" i="12"/>
  <c r="DP320" i="12"/>
  <c r="DU320" i="12"/>
  <c r="BQ320" i="12"/>
  <c r="BV320" i="12"/>
  <c r="CA320" i="12"/>
  <c r="CF320" i="12"/>
  <c r="CK320" i="12"/>
  <c r="CP320" i="12"/>
  <c r="CU320" i="12"/>
  <c r="CZ320" i="12"/>
  <c r="DE320" i="12"/>
  <c r="DJ320" i="12"/>
  <c r="DO320" i="12"/>
  <c r="DT320" i="12"/>
  <c r="BP320" i="12"/>
  <c r="BU320" i="12"/>
  <c r="BZ320" i="12"/>
  <c r="CE320" i="12"/>
  <c r="CJ320" i="12"/>
  <c r="CO320" i="12"/>
  <c r="CT320" i="12"/>
  <c r="CY320" i="12"/>
  <c r="DD320" i="12"/>
  <c r="DI320" i="12"/>
  <c r="DN320" i="12"/>
  <c r="DS320" i="12"/>
  <c r="BK320" i="12"/>
  <c r="BO320" i="12"/>
  <c r="BL320" i="12"/>
  <c r="BT319" i="12"/>
  <c r="BY319" i="12"/>
  <c r="CD319" i="12"/>
  <c r="CI319" i="12"/>
  <c r="CN319" i="12"/>
  <c r="CS319" i="12"/>
  <c r="CX319" i="12"/>
  <c r="DC319" i="12"/>
  <c r="DH319" i="12"/>
  <c r="DM319" i="12"/>
  <c r="DR319" i="12"/>
  <c r="DW319" i="12"/>
  <c r="BS319" i="12"/>
  <c r="BX319" i="12"/>
  <c r="CC319" i="12"/>
  <c r="CH319" i="12"/>
  <c r="CM319" i="12"/>
  <c r="CR319" i="12"/>
  <c r="CW319" i="12"/>
  <c r="DB319" i="12"/>
  <c r="DG319" i="12"/>
  <c r="DL319" i="12"/>
  <c r="DQ319" i="12"/>
  <c r="DV319" i="12"/>
  <c r="BR319" i="12"/>
  <c r="BW319" i="12"/>
  <c r="CB319" i="12"/>
  <c r="CG319" i="12"/>
  <c r="CL319" i="12"/>
  <c r="CQ319" i="12"/>
  <c r="CV319" i="12"/>
  <c r="DA319" i="12"/>
  <c r="DF319" i="12"/>
  <c r="DK319" i="12"/>
  <c r="DP319" i="12"/>
  <c r="DU319" i="12"/>
  <c r="BQ319" i="12"/>
  <c r="BV319" i="12"/>
  <c r="CA319" i="12"/>
  <c r="CF319" i="12"/>
  <c r="CK319" i="12"/>
  <c r="CP319" i="12"/>
  <c r="CU319" i="12"/>
  <c r="CZ319" i="12"/>
  <c r="DE319" i="12"/>
  <c r="DJ319" i="12"/>
  <c r="DO319" i="12"/>
  <c r="DT319" i="12"/>
  <c r="BP319" i="12"/>
  <c r="BU319" i="12"/>
  <c r="BZ319" i="12"/>
  <c r="CE319" i="12"/>
  <c r="CJ319" i="12"/>
  <c r="CO319" i="12"/>
  <c r="CT319" i="12"/>
  <c r="CY319" i="12"/>
  <c r="DD319" i="12"/>
  <c r="DI319" i="12"/>
  <c r="DN319" i="12"/>
  <c r="DS319" i="12"/>
  <c r="BO319" i="12"/>
  <c r="BL319" i="12"/>
  <c r="BT318" i="12"/>
  <c r="BY318" i="12"/>
  <c r="CD318" i="12"/>
  <c r="CI318" i="12"/>
  <c r="CN318" i="12"/>
  <c r="CS318" i="12"/>
  <c r="CX318" i="12"/>
  <c r="DC318" i="12"/>
  <c r="DH318" i="12"/>
  <c r="DM318" i="12"/>
  <c r="DR318" i="12"/>
  <c r="DW318" i="12"/>
  <c r="BS318" i="12"/>
  <c r="BX318" i="12"/>
  <c r="CC318" i="12"/>
  <c r="CH318" i="12"/>
  <c r="CM318" i="12"/>
  <c r="CR318" i="12"/>
  <c r="CW318" i="12"/>
  <c r="DB318" i="12"/>
  <c r="DG318" i="12"/>
  <c r="DL318" i="12"/>
  <c r="DQ318" i="12"/>
  <c r="DV318" i="12"/>
  <c r="BR318" i="12"/>
  <c r="BW318" i="12"/>
  <c r="CB318" i="12"/>
  <c r="CG318" i="12"/>
  <c r="CL318" i="12"/>
  <c r="CQ318" i="12"/>
  <c r="CV318" i="12"/>
  <c r="DA318" i="12"/>
  <c r="DF318" i="12"/>
  <c r="DK318" i="12"/>
  <c r="DP318" i="12"/>
  <c r="DU318" i="12"/>
  <c r="BQ318" i="12"/>
  <c r="BV318" i="12"/>
  <c r="CA318" i="12"/>
  <c r="CF318" i="12"/>
  <c r="CK318" i="12"/>
  <c r="CP318" i="12"/>
  <c r="CU318" i="12"/>
  <c r="CZ318" i="12"/>
  <c r="DE318" i="12"/>
  <c r="DJ318" i="12"/>
  <c r="DO318" i="12"/>
  <c r="DT318" i="12"/>
  <c r="BP318" i="12"/>
  <c r="BU318" i="12"/>
  <c r="BZ318" i="12"/>
  <c r="CE318" i="12"/>
  <c r="CJ318" i="12"/>
  <c r="CO318" i="12"/>
  <c r="CT318" i="12"/>
  <c r="CY318" i="12"/>
  <c r="DD318" i="12"/>
  <c r="DI318" i="12"/>
  <c r="DN318" i="12"/>
  <c r="DS318" i="12"/>
  <c r="BO318" i="12"/>
  <c r="BL318" i="12"/>
  <c r="BT317" i="12"/>
  <c r="BY317" i="12"/>
  <c r="CD317" i="12"/>
  <c r="CI317" i="12"/>
  <c r="CN317" i="12"/>
  <c r="CS317" i="12"/>
  <c r="CX317" i="12"/>
  <c r="DC317" i="12"/>
  <c r="DH317" i="12"/>
  <c r="DM317" i="12"/>
  <c r="DR317" i="12"/>
  <c r="DW317" i="12"/>
  <c r="BS317" i="12"/>
  <c r="BX317" i="12"/>
  <c r="CC317" i="12"/>
  <c r="CH317" i="12"/>
  <c r="CM317" i="12"/>
  <c r="CR317" i="12"/>
  <c r="CW317" i="12"/>
  <c r="DB317" i="12"/>
  <c r="DG317" i="12"/>
  <c r="DL317" i="12"/>
  <c r="DQ317" i="12"/>
  <c r="DV317" i="12"/>
  <c r="BR317" i="12"/>
  <c r="BW317" i="12"/>
  <c r="CB317" i="12"/>
  <c r="CG317" i="12"/>
  <c r="CL317" i="12"/>
  <c r="CQ317" i="12"/>
  <c r="CV317" i="12"/>
  <c r="DA317" i="12"/>
  <c r="DF317" i="12"/>
  <c r="DK317" i="12"/>
  <c r="DP317" i="12"/>
  <c r="DU317" i="12"/>
  <c r="BQ317" i="12"/>
  <c r="BV317" i="12"/>
  <c r="CA317" i="12"/>
  <c r="CF317" i="12"/>
  <c r="CK317" i="12"/>
  <c r="CP317" i="12"/>
  <c r="CU317" i="12"/>
  <c r="CZ317" i="12"/>
  <c r="DE317" i="12"/>
  <c r="DJ317" i="12"/>
  <c r="DO317" i="12"/>
  <c r="DT317" i="12"/>
  <c r="BP317" i="12"/>
  <c r="BU317" i="12"/>
  <c r="BZ317" i="12"/>
  <c r="CE317" i="12"/>
  <c r="CJ317" i="12"/>
  <c r="CO317" i="12"/>
  <c r="CT317" i="12"/>
  <c r="CY317" i="12"/>
  <c r="DD317" i="12"/>
  <c r="DI317" i="12"/>
  <c r="DN317" i="12"/>
  <c r="DS317" i="12"/>
  <c r="BL317" i="12"/>
  <c r="BT316" i="12"/>
  <c r="BY316" i="12"/>
  <c r="CD316" i="12"/>
  <c r="CI316" i="12"/>
  <c r="CN316" i="12"/>
  <c r="CS316" i="12"/>
  <c r="CX316" i="12"/>
  <c r="DC316" i="12"/>
  <c r="DH316" i="12"/>
  <c r="DM316" i="12"/>
  <c r="DR316" i="12"/>
  <c r="DW316" i="12"/>
  <c r="BS316" i="12"/>
  <c r="BX316" i="12"/>
  <c r="CC316" i="12"/>
  <c r="CH316" i="12"/>
  <c r="CM316" i="12"/>
  <c r="CR316" i="12"/>
  <c r="CW316" i="12"/>
  <c r="DB316" i="12"/>
  <c r="DG316" i="12"/>
  <c r="DL316" i="12"/>
  <c r="DQ316" i="12"/>
  <c r="DV316" i="12"/>
  <c r="BR316" i="12"/>
  <c r="BW316" i="12"/>
  <c r="CB316" i="12"/>
  <c r="CG316" i="12"/>
  <c r="CL316" i="12"/>
  <c r="CQ316" i="12"/>
  <c r="CV316" i="12"/>
  <c r="DA316" i="12"/>
  <c r="DF316" i="12"/>
  <c r="DK316" i="12"/>
  <c r="DP316" i="12"/>
  <c r="DU316" i="12"/>
  <c r="BQ316" i="12"/>
  <c r="BV316" i="12"/>
  <c r="CA316" i="12"/>
  <c r="CF316" i="12"/>
  <c r="CK316" i="12"/>
  <c r="CP316" i="12"/>
  <c r="CU316" i="12"/>
  <c r="CZ316" i="12"/>
  <c r="DE316" i="12"/>
  <c r="DJ316" i="12"/>
  <c r="DO316" i="12"/>
  <c r="DT316" i="12"/>
  <c r="BP316" i="12"/>
  <c r="BU316" i="12"/>
  <c r="BZ316" i="12"/>
  <c r="CE316" i="12"/>
  <c r="CJ316" i="12"/>
  <c r="CO316" i="12"/>
  <c r="CT316" i="12"/>
  <c r="CY316" i="12"/>
  <c r="DD316" i="12"/>
  <c r="DI316" i="12"/>
  <c r="DN316" i="12"/>
  <c r="DS316" i="12"/>
  <c r="BO316" i="12"/>
  <c r="BT315" i="12"/>
  <c r="BY315" i="12"/>
  <c r="CD315" i="12"/>
  <c r="CI315" i="12"/>
  <c r="CN315" i="12"/>
  <c r="CS315" i="12"/>
  <c r="CX315" i="12"/>
  <c r="DC315" i="12"/>
  <c r="DH315" i="12"/>
  <c r="DM315" i="12"/>
  <c r="DR315" i="12"/>
  <c r="DW315" i="12"/>
  <c r="BS315" i="12"/>
  <c r="BX315" i="12"/>
  <c r="CC315" i="12"/>
  <c r="CH315" i="12"/>
  <c r="CM315" i="12"/>
  <c r="CR315" i="12"/>
  <c r="CW315" i="12"/>
  <c r="DB315" i="12"/>
  <c r="DG315" i="12"/>
  <c r="DL315" i="12"/>
  <c r="DQ315" i="12"/>
  <c r="DV315" i="12"/>
  <c r="BR315" i="12"/>
  <c r="BW315" i="12"/>
  <c r="CB315" i="12"/>
  <c r="CG315" i="12"/>
  <c r="CL315" i="12"/>
  <c r="CQ315" i="12"/>
  <c r="CV315" i="12"/>
  <c r="DA315" i="12"/>
  <c r="DF315" i="12"/>
  <c r="DK315" i="12"/>
  <c r="DP315" i="12"/>
  <c r="DU315" i="12"/>
  <c r="BQ315" i="12"/>
  <c r="BV315" i="12"/>
  <c r="CA315" i="12"/>
  <c r="CF315" i="12"/>
  <c r="CK315" i="12"/>
  <c r="CP315" i="12"/>
  <c r="CU315" i="12"/>
  <c r="CZ315" i="12"/>
  <c r="DE315" i="12"/>
  <c r="DJ315" i="12"/>
  <c r="DO315" i="12"/>
  <c r="DT315" i="12"/>
  <c r="BP315" i="12"/>
  <c r="BU315" i="12"/>
  <c r="BZ315" i="12"/>
  <c r="CE315" i="12"/>
  <c r="CJ315" i="12"/>
  <c r="CO315" i="12"/>
  <c r="CT315" i="12"/>
  <c r="CY315" i="12"/>
  <c r="DD315" i="12"/>
  <c r="DI315" i="12"/>
  <c r="DN315" i="12"/>
  <c r="DS315" i="12"/>
  <c r="BO315" i="12"/>
  <c r="BT314" i="12"/>
  <c r="BY314" i="12"/>
  <c r="CD314" i="12"/>
  <c r="CI314" i="12"/>
  <c r="CN314" i="12"/>
  <c r="CS314" i="12"/>
  <c r="CX314" i="12"/>
  <c r="DC314" i="12"/>
  <c r="DH314" i="12"/>
  <c r="DM314" i="12"/>
  <c r="DR314" i="12"/>
  <c r="DW314" i="12"/>
  <c r="BS314" i="12"/>
  <c r="BX314" i="12"/>
  <c r="CC314" i="12"/>
  <c r="CH314" i="12"/>
  <c r="CM314" i="12"/>
  <c r="CR314" i="12"/>
  <c r="CW314" i="12"/>
  <c r="DB314" i="12"/>
  <c r="DG314" i="12"/>
  <c r="DL314" i="12"/>
  <c r="DQ314" i="12"/>
  <c r="DV314" i="12"/>
  <c r="BR314" i="12"/>
  <c r="BW314" i="12"/>
  <c r="CB314" i="12"/>
  <c r="CG314" i="12"/>
  <c r="CL314" i="12"/>
  <c r="CQ314" i="12"/>
  <c r="CV314" i="12"/>
  <c r="DA314" i="12"/>
  <c r="DF314" i="12"/>
  <c r="DK314" i="12"/>
  <c r="DP314" i="12"/>
  <c r="DU314" i="12"/>
  <c r="BQ314" i="12"/>
  <c r="BV314" i="12"/>
  <c r="CA314" i="12"/>
  <c r="CF314" i="12"/>
  <c r="CK314" i="12"/>
  <c r="CP314" i="12"/>
  <c r="CU314" i="12"/>
  <c r="CZ314" i="12"/>
  <c r="DE314" i="12"/>
  <c r="DJ314" i="12"/>
  <c r="DO314" i="12"/>
  <c r="DT314" i="12"/>
  <c r="BP314" i="12"/>
  <c r="BU314" i="12"/>
  <c r="BZ314" i="12"/>
  <c r="CE314" i="12"/>
  <c r="CJ314" i="12"/>
  <c r="CO314" i="12"/>
  <c r="CT314" i="12"/>
  <c r="CY314" i="12"/>
  <c r="DD314" i="12"/>
  <c r="DI314" i="12"/>
  <c r="DN314" i="12"/>
  <c r="DS314" i="12"/>
  <c r="BK314" i="12"/>
  <c r="BO314" i="12"/>
  <c r="BT313" i="12"/>
  <c r="BY313" i="12"/>
  <c r="CD313" i="12"/>
  <c r="CI313" i="12"/>
  <c r="CN313" i="12"/>
  <c r="CS313" i="12"/>
  <c r="CX313" i="12"/>
  <c r="DC313" i="12"/>
  <c r="DH313" i="12"/>
  <c r="DM313" i="12"/>
  <c r="DR313" i="12"/>
  <c r="DW313" i="12"/>
  <c r="BS313" i="12"/>
  <c r="BX313" i="12"/>
  <c r="CC313" i="12"/>
  <c r="CH313" i="12"/>
  <c r="CM313" i="12"/>
  <c r="CR313" i="12"/>
  <c r="CW313" i="12"/>
  <c r="DB313" i="12"/>
  <c r="DG313" i="12"/>
  <c r="DL313" i="12"/>
  <c r="DQ313" i="12"/>
  <c r="DV313" i="12"/>
  <c r="BR313" i="12"/>
  <c r="BW313" i="12"/>
  <c r="CB313" i="12"/>
  <c r="CG313" i="12"/>
  <c r="CL313" i="12"/>
  <c r="CQ313" i="12"/>
  <c r="CV313" i="12"/>
  <c r="DA313" i="12"/>
  <c r="DF313" i="12"/>
  <c r="DK313" i="12"/>
  <c r="DP313" i="12"/>
  <c r="DU313" i="12"/>
  <c r="BQ313" i="12"/>
  <c r="BV313" i="12"/>
  <c r="CA313" i="12"/>
  <c r="CF313" i="12"/>
  <c r="CK313" i="12"/>
  <c r="CP313" i="12"/>
  <c r="CU313" i="12"/>
  <c r="CZ313" i="12"/>
  <c r="DE313" i="12"/>
  <c r="DJ313" i="12"/>
  <c r="DO313" i="12"/>
  <c r="DT313" i="12"/>
  <c r="BP313" i="12"/>
  <c r="BU313" i="12"/>
  <c r="BZ313" i="12"/>
  <c r="CE313" i="12"/>
  <c r="CJ313" i="12"/>
  <c r="CO313" i="12"/>
  <c r="CT313" i="12"/>
  <c r="CY313" i="12"/>
  <c r="DD313" i="12"/>
  <c r="DI313" i="12"/>
  <c r="DN313" i="12"/>
  <c r="DS313" i="12"/>
  <c r="BK313" i="12"/>
  <c r="BO313" i="12"/>
  <c r="BP312" i="12"/>
  <c r="BU312" i="12"/>
  <c r="BZ312" i="12"/>
  <c r="BQ312" i="12"/>
  <c r="BV312" i="12"/>
  <c r="CA312" i="12"/>
  <c r="BR312" i="12"/>
  <c r="BW312" i="12"/>
  <c r="CB312" i="12"/>
  <c r="BS312" i="12"/>
  <c r="BX312" i="12"/>
  <c r="CC312" i="12"/>
  <c r="BT312" i="12"/>
  <c r="BY312" i="12"/>
  <c r="CD312" i="12"/>
  <c r="BO312" i="12"/>
  <c r="EA312" i="12"/>
  <c r="CI312" i="12"/>
  <c r="CN312" i="12"/>
  <c r="CS312" i="12"/>
  <c r="CX312" i="12"/>
  <c r="DC312" i="12"/>
  <c r="DH312" i="12"/>
  <c r="DM312" i="12"/>
  <c r="DR312" i="12"/>
  <c r="DW312" i="12"/>
  <c r="CH312" i="12"/>
  <c r="CM312" i="12"/>
  <c r="CR312" i="12"/>
  <c r="CW312" i="12"/>
  <c r="DB312" i="12"/>
  <c r="DG312" i="12"/>
  <c r="DL312" i="12"/>
  <c r="DQ312" i="12"/>
  <c r="DV312" i="12"/>
  <c r="CG312" i="12"/>
  <c r="CL312" i="12"/>
  <c r="CQ312" i="12"/>
  <c r="CV312" i="12"/>
  <c r="DA312" i="12"/>
  <c r="DF312" i="12"/>
  <c r="DK312" i="12"/>
  <c r="DP312" i="12"/>
  <c r="DU312" i="12"/>
  <c r="CF312" i="12"/>
  <c r="CK312" i="12"/>
  <c r="CP312" i="12"/>
  <c r="CU312" i="12"/>
  <c r="CZ312" i="12"/>
  <c r="DE312" i="12"/>
  <c r="DJ312" i="12"/>
  <c r="DO312" i="12"/>
  <c r="DT312" i="12"/>
  <c r="CE312" i="12"/>
  <c r="CJ312" i="12"/>
  <c r="CO312" i="12"/>
  <c r="CT312" i="12"/>
  <c r="CY312" i="12"/>
  <c r="DD312" i="12"/>
  <c r="DI312" i="12"/>
  <c r="DN312" i="12"/>
  <c r="DS312" i="12"/>
  <c r="BL312" i="12"/>
  <c r="BT311" i="12"/>
  <c r="BY311" i="12"/>
  <c r="CD311" i="12"/>
  <c r="CI311" i="12"/>
  <c r="CN311" i="12"/>
  <c r="CS311" i="12"/>
  <c r="CX311" i="12"/>
  <c r="DC311" i="12"/>
  <c r="DH311" i="12"/>
  <c r="DM311" i="12"/>
  <c r="DR311" i="12"/>
  <c r="DW311" i="12"/>
  <c r="BS311" i="12"/>
  <c r="BX311" i="12"/>
  <c r="CC311" i="12"/>
  <c r="CH311" i="12"/>
  <c r="CM311" i="12"/>
  <c r="CR311" i="12"/>
  <c r="CW311" i="12"/>
  <c r="DB311" i="12"/>
  <c r="DG311" i="12"/>
  <c r="DL311" i="12"/>
  <c r="DQ311" i="12"/>
  <c r="DV311" i="12"/>
  <c r="BR311" i="12"/>
  <c r="BW311" i="12"/>
  <c r="CB311" i="12"/>
  <c r="CG311" i="12"/>
  <c r="CL311" i="12"/>
  <c r="CQ311" i="12"/>
  <c r="CV311" i="12"/>
  <c r="DA311" i="12"/>
  <c r="DF311" i="12"/>
  <c r="DK311" i="12"/>
  <c r="DP311" i="12"/>
  <c r="DU311" i="12"/>
  <c r="BQ311" i="12"/>
  <c r="BV311" i="12"/>
  <c r="CA311" i="12"/>
  <c r="CF311" i="12"/>
  <c r="CK311" i="12"/>
  <c r="CP311" i="12"/>
  <c r="CU311" i="12"/>
  <c r="CZ311" i="12"/>
  <c r="DE311" i="12"/>
  <c r="DJ311" i="12"/>
  <c r="DO311" i="12"/>
  <c r="DT311" i="12"/>
  <c r="BP311" i="12"/>
  <c r="BU311" i="12"/>
  <c r="BZ311" i="12"/>
  <c r="CE311" i="12"/>
  <c r="CJ311" i="12"/>
  <c r="CO311" i="12"/>
  <c r="CT311" i="12"/>
  <c r="CY311" i="12"/>
  <c r="DD311" i="12"/>
  <c r="DI311" i="12"/>
  <c r="DN311" i="12"/>
  <c r="DS311" i="12"/>
  <c r="BO311" i="12"/>
  <c r="BL311" i="12"/>
  <c r="BT310" i="12"/>
  <c r="BY310" i="12"/>
  <c r="CD310" i="12"/>
  <c r="CI310" i="12"/>
  <c r="CN310" i="12"/>
  <c r="CS310" i="12"/>
  <c r="CX310" i="12"/>
  <c r="DC310" i="12"/>
  <c r="DH310" i="12"/>
  <c r="DM310" i="12"/>
  <c r="DR310" i="12"/>
  <c r="DW310" i="12"/>
  <c r="BS310" i="12"/>
  <c r="BX310" i="12"/>
  <c r="CC310" i="12"/>
  <c r="CH310" i="12"/>
  <c r="CM310" i="12"/>
  <c r="CR310" i="12"/>
  <c r="CW310" i="12"/>
  <c r="DB310" i="12"/>
  <c r="DG310" i="12"/>
  <c r="DL310" i="12"/>
  <c r="DQ310" i="12"/>
  <c r="DV310" i="12"/>
  <c r="BR310" i="12"/>
  <c r="BW310" i="12"/>
  <c r="CB310" i="12"/>
  <c r="CG310" i="12"/>
  <c r="CL310" i="12"/>
  <c r="CQ310" i="12"/>
  <c r="CV310" i="12"/>
  <c r="DA310" i="12"/>
  <c r="DF310" i="12"/>
  <c r="DK310" i="12"/>
  <c r="DP310" i="12"/>
  <c r="DU310" i="12"/>
  <c r="BQ310" i="12"/>
  <c r="BV310" i="12"/>
  <c r="CA310" i="12"/>
  <c r="CF310" i="12"/>
  <c r="CK310" i="12"/>
  <c r="CP310" i="12"/>
  <c r="CU310" i="12"/>
  <c r="CZ310" i="12"/>
  <c r="DE310" i="12"/>
  <c r="DJ310" i="12"/>
  <c r="DO310" i="12"/>
  <c r="DT310" i="12"/>
  <c r="BP310" i="12"/>
  <c r="BU310" i="12"/>
  <c r="BZ310" i="12"/>
  <c r="CE310" i="12"/>
  <c r="CJ310" i="12"/>
  <c r="CO310" i="12"/>
  <c r="CT310" i="12"/>
  <c r="CY310" i="12"/>
  <c r="DD310" i="12"/>
  <c r="DI310" i="12"/>
  <c r="DN310" i="12"/>
  <c r="DS310" i="12"/>
  <c r="BO310" i="12"/>
  <c r="BL310" i="12"/>
  <c r="BT309" i="12"/>
  <c r="BY309" i="12"/>
  <c r="CD309" i="12"/>
  <c r="CI309" i="12"/>
  <c r="CN309" i="12"/>
  <c r="CS309" i="12"/>
  <c r="CX309" i="12"/>
  <c r="DC309" i="12"/>
  <c r="DH309" i="12"/>
  <c r="DM309" i="12"/>
  <c r="DR309" i="12"/>
  <c r="DW309" i="12"/>
  <c r="BS309" i="12"/>
  <c r="BX309" i="12"/>
  <c r="CC309" i="12"/>
  <c r="CH309" i="12"/>
  <c r="CM309" i="12"/>
  <c r="CR309" i="12"/>
  <c r="CW309" i="12"/>
  <c r="DB309" i="12"/>
  <c r="DG309" i="12"/>
  <c r="DL309" i="12"/>
  <c r="DQ309" i="12"/>
  <c r="DV309" i="12"/>
  <c r="BR309" i="12"/>
  <c r="BW309" i="12"/>
  <c r="CB309" i="12"/>
  <c r="CG309" i="12"/>
  <c r="CL309" i="12"/>
  <c r="CQ309" i="12"/>
  <c r="CV309" i="12"/>
  <c r="DA309" i="12"/>
  <c r="DF309" i="12"/>
  <c r="DK309" i="12"/>
  <c r="DP309" i="12"/>
  <c r="DU309" i="12"/>
  <c r="BQ309" i="12"/>
  <c r="BV309" i="12"/>
  <c r="CA309" i="12"/>
  <c r="CF309" i="12"/>
  <c r="CK309" i="12"/>
  <c r="CP309" i="12"/>
  <c r="CU309" i="12"/>
  <c r="CZ309" i="12"/>
  <c r="DE309" i="12"/>
  <c r="DJ309" i="12"/>
  <c r="DO309" i="12"/>
  <c r="DT309" i="12"/>
  <c r="BP309" i="12"/>
  <c r="BU309" i="12"/>
  <c r="BZ309" i="12"/>
  <c r="CE309" i="12"/>
  <c r="CJ309" i="12"/>
  <c r="CO309" i="12"/>
  <c r="CT309" i="12"/>
  <c r="CY309" i="12"/>
  <c r="DD309" i="12"/>
  <c r="DI309" i="12"/>
  <c r="DN309" i="12"/>
  <c r="DS309" i="12"/>
  <c r="BK309" i="12"/>
  <c r="BO309" i="12"/>
  <c r="BL309" i="12"/>
  <c r="BT308" i="12"/>
  <c r="BY308" i="12"/>
  <c r="CD308" i="12"/>
  <c r="CI308" i="12"/>
  <c r="CN308" i="12"/>
  <c r="CS308" i="12"/>
  <c r="CX308" i="12"/>
  <c r="DC308" i="12"/>
  <c r="DH308" i="12"/>
  <c r="DM308" i="12"/>
  <c r="DR308" i="12"/>
  <c r="DW308" i="12"/>
  <c r="BS308" i="12"/>
  <c r="BX308" i="12"/>
  <c r="CC308" i="12"/>
  <c r="CH308" i="12"/>
  <c r="CM308" i="12"/>
  <c r="CR308" i="12"/>
  <c r="CW308" i="12"/>
  <c r="DB308" i="12"/>
  <c r="DG308" i="12"/>
  <c r="DL308" i="12"/>
  <c r="DQ308" i="12"/>
  <c r="DV308" i="12"/>
  <c r="BR308" i="12"/>
  <c r="BW308" i="12"/>
  <c r="CB308" i="12"/>
  <c r="CG308" i="12"/>
  <c r="CL308" i="12"/>
  <c r="CQ308" i="12"/>
  <c r="CV308" i="12"/>
  <c r="DA308" i="12"/>
  <c r="DF308" i="12"/>
  <c r="DK308" i="12"/>
  <c r="DP308" i="12"/>
  <c r="DU308" i="12"/>
  <c r="BQ308" i="12"/>
  <c r="BV308" i="12"/>
  <c r="CA308" i="12"/>
  <c r="CF308" i="12"/>
  <c r="CK308" i="12"/>
  <c r="CP308" i="12"/>
  <c r="CU308" i="12"/>
  <c r="CZ308" i="12"/>
  <c r="DE308" i="12"/>
  <c r="DJ308" i="12"/>
  <c r="DO308" i="12"/>
  <c r="DT308" i="12"/>
  <c r="BP308" i="12"/>
  <c r="BU308" i="12"/>
  <c r="BZ308" i="12"/>
  <c r="CE308" i="12"/>
  <c r="CJ308" i="12"/>
  <c r="CO308" i="12"/>
  <c r="CT308" i="12"/>
  <c r="CY308" i="12"/>
  <c r="DD308" i="12"/>
  <c r="DI308" i="12"/>
  <c r="DN308" i="12"/>
  <c r="DS308" i="12"/>
  <c r="BK308" i="12"/>
  <c r="BL308" i="12"/>
  <c r="BT307" i="12"/>
  <c r="BY307" i="12"/>
  <c r="CD307" i="12"/>
  <c r="CI307" i="12"/>
  <c r="CN307" i="12"/>
  <c r="CS307" i="12"/>
  <c r="CX307" i="12"/>
  <c r="DC307" i="12"/>
  <c r="DH307" i="12"/>
  <c r="DM307" i="12"/>
  <c r="DR307" i="12"/>
  <c r="DW307" i="12"/>
  <c r="BS307" i="12"/>
  <c r="BX307" i="12"/>
  <c r="CC307" i="12"/>
  <c r="CH307" i="12"/>
  <c r="CM307" i="12"/>
  <c r="CR307" i="12"/>
  <c r="CW307" i="12"/>
  <c r="DB307" i="12"/>
  <c r="DG307" i="12"/>
  <c r="DL307" i="12"/>
  <c r="DQ307" i="12"/>
  <c r="DV307" i="12"/>
  <c r="BR307" i="12"/>
  <c r="BW307" i="12"/>
  <c r="CB307" i="12"/>
  <c r="CG307" i="12"/>
  <c r="CL307" i="12"/>
  <c r="CQ307" i="12"/>
  <c r="CV307" i="12"/>
  <c r="DA307" i="12"/>
  <c r="DF307" i="12"/>
  <c r="DK307" i="12"/>
  <c r="DP307" i="12"/>
  <c r="DU307" i="12"/>
  <c r="BQ307" i="12"/>
  <c r="BV307" i="12"/>
  <c r="CA307" i="12"/>
  <c r="CF307" i="12"/>
  <c r="CK307" i="12"/>
  <c r="CP307" i="12"/>
  <c r="CU307" i="12"/>
  <c r="CZ307" i="12"/>
  <c r="DE307" i="12"/>
  <c r="DJ307" i="12"/>
  <c r="DO307" i="12"/>
  <c r="DT307" i="12"/>
  <c r="BP307" i="12"/>
  <c r="BU307" i="12"/>
  <c r="BZ307" i="12"/>
  <c r="CE307" i="12"/>
  <c r="CJ307" i="12"/>
  <c r="CO307" i="12"/>
  <c r="CT307" i="12"/>
  <c r="CY307" i="12"/>
  <c r="DD307" i="12"/>
  <c r="DI307" i="12"/>
  <c r="DN307" i="12"/>
  <c r="DS307" i="12"/>
  <c r="BL307" i="12"/>
  <c r="BT306" i="12"/>
  <c r="BY306" i="12"/>
  <c r="CD306" i="12"/>
  <c r="CI306" i="12"/>
  <c r="CN306" i="12"/>
  <c r="CS306" i="12"/>
  <c r="CX306" i="12"/>
  <c r="DC306" i="12"/>
  <c r="DH306" i="12"/>
  <c r="DM306" i="12"/>
  <c r="DR306" i="12"/>
  <c r="DW306" i="12"/>
  <c r="BS306" i="12"/>
  <c r="BX306" i="12"/>
  <c r="CC306" i="12"/>
  <c r="CH306" i="12"/>
  <c r="CM306" i="12"/>
  <c r="CR306" i="12"/>
  <c r="CW306" i="12"/>
  <c r="DB306" i="12"/>
  <c r="DG306" i="12"/>
  <c r="DL306" i="12"/>
  <c r="DQ306" i="12"/>
  <c r="DV306" i="12"/>
  <c r="BR306" i="12"/>
  <c r="BW306" i="12"/>
  <c r="CB306" i="12"/>
  <c r="CG306" i="12"/>
  <c r="CL306" i="12"/>
  <c r="CQ306" i="12"/>
  <c r="CV306" i="12"/>
  <c r="DA306" i="12"/>
  <c r="DF306" i="12"/>
  <c r="DK306" i="12"/>
  <c r="DP306" i="12"/>
  <c r="DU306" i="12"/>
  <c r="BQ306" i="12"/>
  <c r="BV306" i="12"/>
  <c r="CA306" i="12"/>
  <c r="CF306" i="12"/>
  <c r="CK306" i="12"/>
  <c r="CP306" i="12"/>
  <c r="CU306" i="12"/>
  <c r="CZ306" i="12"/>
  <c r="DE306" i="12"/>
  <c r="DJ306" i="12"/>
  <c r="DO306" i="12"/>
  <c r="DT306" i="12"/>
  <c r="BP306" i="12"/>
  <c r="BU306" i="12"/>
  <c r="BZ306" i="12"/>
  <c r="CE306" i="12"/>
  <c r="CJ306" i="12"/>
  <c r="CO306" i="12"/>
  <c r="CT306" i="12"/>
  <c r="CY306" i="12"/>
  <c r="DD306" i="12"/>
  <c r="DI306" i="12"/>
  <c r="DN306" i="12"/>
  <c r="DS306" i="12"/>
  <c r="BK306" i="12"/>
  <c r="BO306" i="12"/>
  <c r="BL306" i="12"/>
  <c r="BT305" i="12"/>
  <c r="BY305" i="12"/>
  <c r="CD305" i="12"/>
  <c r="CI305" i="12"/>
  <c r="CN305" i="12"/>
  <c r="CS305" i="12"/>
  <c r="CX305" i="12"/>
  <c r="DC305" i="12"/>
  <c r="DH305" i="12"/>
  <c r="DM305" i="12"/>
  <c r="DR305" i="12"/>
  <c r="DW305" i="12"/>
  <c r="BS305" i="12"/>
  <c r="BX305" i="12"/>
  <c r="CC305" i="12"/>
  <c r="CH305" i="12"/>
  <c r="CM305" i="12"/>
  <c r="CR305" i="12"/>
  <c r="CW305" i="12"/>
  <c r="DB305" i="12"/>
  <c r="DG305" i="12"/>
  <c r="DL305" i="12"/>
  <c r="DQ305" i="12"/>
  <c r="DV305" i="12"/>
  <c r="BR305" i="12"/>
  <c r="BW305" i="12"/>
  <c r="CB305" i="12"/>
  <c r="CG305" i="12"/>
  <c r="CL305" i="12"/>
  <c r="CQ305" i="12"/>
  <c r="CV305" i="12"/>
  <c r="DA305" i="12"/>
  <c r="DF305" i="12"/>
  <c r="DK305" i="12"/>
  <c r="DP305" i="12"/>
  <c r="DU305" i="12"/>
  <c r="BQ305" i="12"/>
  <c r="BV305" i="12"/>
  <c r="CA305" i="12"/>
  <c r="CF305" i="12"/>
  <c r="CK305" i="12"/>
  <c r="CP305" i="12"/>
  <c r="CU305" i="12"/>
  <c r="CZ305" i="12"/>
  <c r="DE305" i="12"/>
  <c r="DJ305" i="12"/>
  <c r="DO305" i="12"/>
  <c r="DT305" i="12"/>
  <c r="BP305" i="12"/>
  <c r="BU305" i="12"/>
  <c r="BZ305" i="12"/>
  <c r="CE305" i="12"/>
  <c r="CJ305" i="12"/>
  <c r="CO305" i="12"/>
  <c r="CT305" i="12"/>
  <c r="CY305" i="12"/>
  <c r="DD305" i="12"/>
  <c r="DI305" i="12"/>
  <c r="DN305" i="12"/>
  <c r="DS305" i="12"/>
  <c r="BK305" i="12"/>
  <c r="BO305" i="12"/>
  <c r="BL305" i="12"/>
  <c r="BT304" i="12"/>
  <c r="BY304" i="12"/>
  <c r="CD304" i="12"/>
  <c r="CI304" i="12"/>
  <c r="CN304" i="12"/>
  <c r="CS304" i="12"/>
  <c r="CX304" i="12"/>
  <c r="DC304" i="12"/>
  <c r="DH304" i="12"/>
  <c r="DM304" i="12"/>
  <c r="DR304" i="12"/>
  <c r="DW304" i="12"/>
  <c r="BS304" i="12"/>
  <c r="BX304" i="12"/>
  <c r="CC304" i="12"/>
  <c r="CH304" i="12"/>
  <c r="CM304" i="12"/>
  <c r="CR304" i="12"/>
  <c r="CW304" i="12"/>
  <c r="DB304" i="12"/>
  <c r="DG304" i="12"/>
  <c r="DL304" i="12"/>
  <c r="DQ304" i="12"/>
  <c r="DV304" i="12"/>
  <c r="BR304" i="12"/>
  <c r="BW304" i="12"/>
  <c r="CB304" i="12"/>
  <c r="CG304" i="12"/>
  <c r="CL304" i="12"/>
  <c r="CQ304" i="12"/>
  <c r="CV304" i="12"/>
  <c r="DA304" i="12"/>
  <c r="DF304" i="12"/>
  <c r="DK304" i="12"/>
  <c r="DP304" i="12"/>
  <c r="DU304" i="12"/>
  <c r="BQ304" i="12"/>
  <c r="BV304" i="12"/>
  <c r="CA304" i="12"/>
  <c r="CF304" i="12"/>
  <c r="CK304" i="12"/>
  <c r="CP304" i="12"/>
  <c r="CU304" i="12"/>
  <c r="CZ304" i="12"/>
  <c r="DE304" i="12"/>
  <c r="DJ304" i="12"/>
  <c r="DO304" i="12"/>
  <c r="DT304" i="12"/>
  <c r="BP304" i="12"/>
  <c r="BU304" i="12"/>
  <c r="BZ304" i="12"/>
  <c r="CE304" i="12"/>
  <c r="CJ304" i="12"/>
  <c r="CO304" i="12"/>
  <c r="CT304" i="12"/>
  <c r="CY304" i="12"/>
  <c r="DD304" i="12"/>
  <c r="DI304" i="12"/>
  <c r="DN304" i="12"/>
  <c r="DS304" i="12"/>
  <c r="BK304" i="12"/>
  <c r="BO304" i="12"/>
  <c r="BL304" i="12"/>
  <c r="BT303" i="12"/>
  <c r="BY303" i="12"/>
  <c r="CD303" i="12"/>
  <c r="CI303" i="12"/>
  <c r="CN303" i="12"/>
  <c r="CS303" i="12"/>
  <c r="CX303" i="12"/>
  <c r="DC303" i="12"/>
  <c r="DH303" i="12"/>
  <c r="DM303" i="12"/>
  <c r="DR303" i="12"/>
  <c r="DW303" i="12"/>
  <c r="BS303" i="12"/>
  <c r="BX303" i="12"/>
  <c r="CC303" i="12"/>
  <c r="CH303" i="12"/>
  <c r="CM303" i="12"/>
  <c r="CR303" i="12"/>
  <c r="CW303" i="12"/>
  <c r="DB303" i="12"/>
  <c r="DG303" i="12"/>
  <c r="DL303" i="12"/>
  <c r="DQ303" i="12"/>
  <c r="DV303" i="12"/>
  <c r="BR303" i="12"/>
  <c r="BW303" i="12"/>
  <c r="CB303" i="12"/>
  <c r="CG303" i="12"/>
  <c r="CL303" i="12"/>
  <c r="CQ303" i="12"/>
  <c r="CV303" i="12"/>
  <c r="DA303" i="12"/>
  <c r="DF303" i="12"/>
  <c r="DK303" i="12"/>
  <c r="DP303" i="12"/>
  <c r="DU303" i="12"/>
  <c r="BQ303" i="12"/>
  <c r="BV303" i="12"/>
  <c r="CA303" i="12"/>
  <c r="CF303" i="12"/>
  <c r="CK303" i="12"/>
  <c r="CP303" i="12"/>
  <c r="CU303" i="12"/>
  <c r="CZ303" i="12"/>
  <c r="DE303" i="12"/>
  <c r="DJ303" i="12"/>
  <c r="DO303" i="12"/>
  <c r="DT303" i="12"/>
  <c r="BP303" i="12"/>
  <c r="BU303" i="12"/>
  <c r="BZ303" i="12"/>
  <c r="CE303" i="12"/>
  <c r="CJ303" i="12"/>
  <c r="CO303" i="12"/>
  <c r="CT303" i="12"/>
  <c r="CY303" i="12"/>
  <c r="DD303" i="12"/>
  <c r="DI303" i="12"/>
  <c r="DN303" i="12"/>
  <c r="DS303" i="12"/>
  <c r="BK303" i="12"/>
  <c r="BO303" i="12"/>
  <c r="BL303" i="12"/>
  <c r="BT302" i="12"/>
  <c r="BY302" i="12"/>
  <c r="CD302" i="12"/>
  <c r="CI302" i="12"/>
  <c r="CN302" i="12"/>
  <c r="CS302" i="12"/>
  <c r="CX302" i="12"/>
  <c r="DC302" i="12"/>
  <c r="DH302" i="12"/>
  <c r="DM302" i="12"/>
  <c r="DR302" i="12"/>
  <c r="DW302" i="12"/>
  <c r="BS302" i="12"/>
  <c r="BX302" i="12"/>
  <c r="CC302" i="12"/>
  <c r="CH302" i="12"/>
  <c r="CM302" i="12"/>
  <c r="CR302" i="12"/>
  <c r="CW302" i="12"/>
  <c r="DB302" i="12"/>
  <c r="DG302" i="12"/>
  <c r="DL302" i="12"/>
  <c r="DQ302" i="12"/>
  <c r="DV302" i="12"/>
  <c r="BR302" i="12"/>
  <c r="BW302" i="12"/>
  <c r="CB302" i="12"/>
  <c r="CG302" i="12"/>
  <c r="CL302" i="12"/>
  <c r="CQ302" i="12"/>
  <c r="CV302" i="12"/>
  <c r="DA302" i="12"/>
  <c r="DF302" i="12"/>
  <c r="DK302" i="12"/>
  <c r="DP302" i="12"/>
  <c r="DU302" i="12"/>
  <c r="BQ302" i="12"/>
  <c r="BV302" i="12"/>
  <c r="CA302" i="12"/>
  <c r="CF302" i="12"/>
  <c r="CK302" i="12"/>
  <c r="CP302" i="12"/>
  <c r="CU302" i="12"/>
  <c r="CZ302" i="12"/>
  <c r="DE302" i="12"/>
  <c r="DJ302" i="12"/>
  <c r="DO302" i="12"/>
  <c r="DT302" i="12"/>
  <c r="BP302" i="12"/>
  <c r="BU302" i="12"/>
  <c r="BZ302" i="12"/>
  <c r="CE302" i="12"/>
  <c r="CJ302" i="12"/>
  <c r="CO302" i="12"/>
  <c r="CT302" i="12"/>
  <c r="CY302" i="12"/>
  <c r="DD302" i="12"/>
  <c r="DI302" i="12"/>
  <c r="DN302" i="12"/>
  <c r="DS302" i="12"/>
  <c r="BK302" i="12"/>
  <c r="BL302" i="12"/>
  <c r="BP301" i="12"/>
  <c r="BU301" i="12"/>
  <c r="BZ301" i="12"/>
  <c r="BQ301" i="12"/>
  <c r="BV301" i="12"/>
  <c r="CA301" i="12"/>
  <c r="BR301" i="12"/>
  <c r="BW301" i="12"/>
  <c r="CB301" i="12"/>
  <c r="BS301" i="12"/>
  <c r="BX301" i="12"/>
  <c r="CC301" i="12"/>
  <c r="BT301" i="12"/>
  <c r="BY301" i="12"/>
  <c r="CD301" i="12"/>
  <c r="BK301" i="12"/>
  <c r="BO301" i="12"/>
  <c r="EA301" i="12"/>
  <c r="CI301" i="12"/>
  <c r="CN301" i="12"/>
  <c r="CS301" i="12"/>
  <c r="CX301" i="12"/>
  <c r="DC301" i="12"/>
  <c r="DH301" i="12"/>
  <c r="DM301" i="12"/>
  <c r="DR301" i="12"/>
  <c r="DW301" i="12"/>
  <c r="CH301" i="12"/>
  <c r="CM301" i="12"/>
  <c r="CR301" i="12"/>
  <c r="CW301" i="12"/>
  <c r="DB301" i="12"/>
  <c r="DG301" i="12"/>
  <c r="DL301" i="12"/>
  <c r="DQ301" i="12"/>
  <c r="DV301" i="12"/>
  <c r="CG301" i="12"/>
  <c r="CL301" i="12"/>
  <c r="CQ301" i="12"/>
  <c r="CV301" i="12"/>
  <c r="DA301" i="12"/>
  <c r="DF301" i="12"/>
  <c r="DK301" i="12"/>
  <c r="DP301" i="12"/>
  <c r="DU301" i="12"/>
  <c r="CF301" i="12"/>
  <c r="CK301" i="12"/>
  <c r="CP301" i="12"/>
  <c r="CU301" i="12"/>
  <c r="CZ301" i="12"/>
  <c r="DE301" i="12"/>
  <c r="DJ301" i="12"/>
  <c r="DO301" i="12"/>
  <c r="DT301" i="12"/>
  <c r="CE301" i="12"/>
  <c r="CJ301" i="12"/>
  <c r="CO301" i="12"/>
  <c r="CT301" i="12"/>
  <c r="CY301" i="12"/>
  <c r="DD301" i="12"/>
  <c r="DI301" i="12"/>
  <c r="DN301" i="12"/>
  <c r="DS301" i="12"/>
  <c r="BL301" i="12"/>
  <c r="BT300" i="12"/>
  <c r="BY300" i="12"/>
  <c r="CD300" i="12"/>
  <c r="CI300" i="12"/>
  <c r="CN300" i="12"/>
  <c r="CS300" i="12"/>
  <c r="CX300" i="12"/>
  <c r="DC300" i="12"/>
  <c r="DH300" i="12"/>
  <c r="DM300" i="12"/>
  <c r="DR300" i="12"/>
  <c r="DW300" i="12"/>
  <c r="BS300" i="12"/>
  <c r="BX300" i="12"/>
  <c r="CC300" i="12"/>
  <c r="CH300" i="12"/>
  <c r="CM300" i="12"/>
  <c r="CR300" i="12"/>
  <c r="CW300" i="12"/>
  <c r="DB300" i="12"/>
  <c r="DG300" i="12"/>
  <c r="DL300" i="12"/>
  <c r="DQ300" i="12"/>
  <c r="DV300" i="12"/>
  <c r="BR300" i="12"/>
  <c r="BW300" i="12"/>
  <c r="CB300" i="12"/>
  <c r="CG300" i="12"/>
  <c r="CL300" i="12"/>
  <c r="CQ300" i="12"/>
  <c r="CV300" i="12"/>
  <c r="DA300" i="12"/>
  <c r="DF300" i="12"/>
  <c r="DK300" i="12"/>
  <c r="DP300" i="12"/>
  <c r="DU300" i="12"/>
  <c r="BQ300" i="12"/>
  <c r="BV300" i="12"/>
  <c r="CA300" i="12"/>
  <c r="CF300" i="12"/>
  <c r="CK300" i="12"/>
  <c r="CP300" i="12"/>
  <c r="CU300" i="12"/>
  <c r="CZ300" i="12"/>
  <c r="DE300" i="12"/>
  <c r="DJ300" i="12"/>
  <c r="DO300" i="12"/>
  <c r="DT300" i="12"/>
  <c r="BP300" i="12"/>
  <c r="BU300" i="12"/>
  <c r="BZ300" i="12"/>
  <c r="CE300" i="12"/>
  <c r="CJ300" i="12"/>
  <c r="CO300" i="12"/>
  <c r="CT300" i="12"/>
  <c r="CY300" i="12"/>
  <c r="DD300" i="12"/>
  <c r="DI300" i="12"/>
  <c r="DN300" i="12"/>
  <c r="DS300" i="12"/>
  <c r="BL300" i="12"/>
  <c r="BT299" i="12"/>
  <c r="BY299" i="12"/>
  <c r="CD299" i="12"/>
  <c r="CI299" i="12"/>
  <c r="CN299" i="12"/>
  <c r="CS299" i="12"/>
  <c r="CX299" i="12"/>
  <c r="DC299" i="12"/>
  <c r="DH299" i="12"/>
  <c r="DM299" i="12"/>
  <c r="DR299" i="12"/>
  <c r="DW299" i="12"/>
  <c r="BS299" i="12"/>
  <c r="BX299" i="12"/>
  <c r="CC299" i="12"/>
  <c r="CH299" i="12"/>
  <c r="CM299" i="12"/>
  <c r="CR299" i="12"/>
  <c r="CW299" i="12"/>
  <c r="DB299" i="12"/>
  <c r="DG299" i="12"/>
  <c r="DL299" i="12"/>
  <c r="DQ299" i="12"/>
  <c r="DV299" i="12"/>
  <c r="BR299" i="12"/>
  <c r="BW299" i="12"/>
  <c r="CB299" i="12"/>
  <c r="CG299" i="12"/>
  <c r="CL299" i="12"/>
  <c r="CQ299" i="12"/>
  <c r="CV299" i="12"/>
  <c r="DA299" i="12"/>
  <c r="DF299" i="12"/>
  <c r="DK299" i="12"/>
  <c r="DP299" i="12"/>
  <c r="DU299" i="12"/>
  <c r="BQ299" i="12"/>
  <c r="BV299" i="12"/>
  <c r="CA299" i="12"/>
  <c r="CF299" i="12"/>
  <c r="CK299" i="12"/>
  <c r="CP299" i="12"/>
  <c r="CU299" i="12"/>
  <c r="CZ299" i="12"/>
  <c r="DE299" i="12"/>
  <c r="DJ299" i="12"/>
  <c r="DO299" i="12"/>
  <c r="DT299" i="12"/>
  <c r="BP299" i="12"/>
  <c r="BU299" i="12"/>
  <c r="BZ299" i="12"/>
  <c r="CE299" i="12"/>
  <c r="CJ299" i="12"/>
  <c r="CO299" i="12"/>
  <c r="CT299" i="12"/>
  <c r="CY299" i="12"/>
  <c r="DD299" i="12"/>
  <c r="DI299" i="12"/>
  <c r="DN299" i="12"/>
  <c r="DS299" i="12"/>
  <c r="BO299" i="12"/>
  <c r="BT298" i="12"/>
  <c r="BY298" i="12"/>
  <c r="CD298" i="12"/>
  <c r="CI298" i="12"/>
  <c r="CN298" i="12"/>
  <c r="CS298" i="12"/>
  <c r="CX298" i="12"/>
  <c r="DC298" i="12"/>
  <c r="DH298" i="12"/>
  <c r="DM298" i="12"/>
  <c r="DR298" i="12"/>
  <c r="DW298" i="12"/>
  <c r="BS298" i="12"/>
  <c r="BX298" i="12"/>
  <c r="CC298" i="12"/>
  <c r="CH298" i="12"/>
  <c r="CM298" i="12"/>
  <c r="CR298" i="12"/>
  <c r="CW298" i="12"/>
  <c r="DB298" i="12"/>
  <c r="DG298" i="12"/>
  <c r="DL298" i="12"/>
  <c r="DQ298" i="12"/>
  <c r="DV298" i="12"/>
  <c r="BR298" i="12"/>
  <c r="BW298" i="12"/>
  <c r="CB298" i="12"/>
  <c r="CG298" i="12"/>
  <c r="CL298" i="12"/>
  <c r="CQ298" i="12"/>
  <c r="CV298" i="12"/>
  <c r="DA298" i="12"/>
  <c r="DF298" i="12"/>
  <c r="DK298" i="12"/>
  <c r="DP298" i="12"/>
  <c r="DU298" i="12"/>
  <c r="BQ298" i="12"/>
  <c r="BV298" i="12"/>
  <c r="CA298" i="12"/>
  <c r="CF298" i="12"/>
  <c r="CK298" i="12"/>
  <c r="CP298" i="12"/>
  <c r="CU298" i="12"/>
  <c r="CZ298" i="12"/>
  <c r="DE298" i="12"/>
  <c r="DJ298" i="12"/>
  <c r="DO298" i="12"/>
  <c r="DT298" i="12"/>
  <c r="BP298" i="12"/>
  <c r="BU298" i="12"/>
  <c r="BZ298" i="12"/>
  <c r="CE298" i="12"/>
  <c r="CJ298" i="12"/>
  <c r="CO298" i="12"/>
  <c r="CT298" i="12"/>
  <c r="CY298" i="12"/>
  <c r="DD298" i="12"/>
  <c r="DI298" i="12"/>
  <c r="DN298" i="12"/>
  <c r="DS298" i="12"/>
  <c r="BO298" i="12"/>
  <c r="BT297" i="12"/>
  <c r="BY297" i="12"/>
  <c r="CD297" i="12"/>
  <c r="CI297" i="12"/>
  <c r="CN297" i="12"/>
  <c r="CS297" i="12"/>
  <c r="CX297" i="12"/>
  <c r="DC297" i="12"/>
  <c r="DH297" i="12"/>
  <c r="DM297" i="12"/>
  <c r="DR297" i="12"/>
  <c r="DW297" i="12"/>
  <c r="BS297" i="12"/>
  <c r="BX297" i="12"/>
  <c r="CC297" i="12"/>
  <c r="CH297" i="12"/>
  <c r="CM297" i="12"/>
  <c r="CR297" i="12"/>
  <c r="CW297" i="12"/>
  <c r="DB297" i="12"/>
  <c r="DG297" i="12"/>
  <c r="DL297" i="12"/>
  <c r="DQ297" i="12"/>
  <c r="DV297" i="12"/>
  <c r="BR297" i="12"/>
  <c r="BW297" i="12"/>
  <c r="CB297" i="12"/>
  <c r="CG297" i="12"/>
  <c r="CL297" i="12"/>
  <c r="CQ297" i="12"/>
  <c r="CV297" i="12"/>
  <c r="DA297" i="12"/>
  <c r="DF297" i="12"/>
  <c r="DK297" i="12"/>
  <c r="DP297" i="12"/>
  <c r="DU297" i="12"/>
  <c r="BQ297" i="12"/>
  <c r="BV297" i="12"/>
  <c r="CA297" i="12"/>
  <c r="CF297" i="12"/>
  <c r="CK297" i="12"/>
  <c r="CP297" i="12"/>
  <c r="CU297" i="12"/>
  <c r="CZ297" i="12"/>
  <c r="DE297" i="12"/>
  <c r="DJ297" i="12"/>
  <c r="DO297" i="12"/>
  <c r="DT297" i="12"/>
  <c r="BP297" i="12"/>
  <c r="BU297" i="12"/>
  <c r="BZ297" i="12"/>
  <c r="CE297" i="12"/>
  <c r="CJ297" i="12"/>
  <c r="CO297" i="12"/>
  <c r="CT297" i="12"/>
  <c r="CY297" i="12"/>
  <c r="DD297" i="12"/>
  <c r="DI297" i="12"/>
  <c r="DN297" i="12"/>
  <c r="DS297" i="12"/>
  <c r="BK297" i="12"/>
  <c r="BO297" i="12"/>
  <c r="BT296" i="12"/>
  <c r="BY296" i="12"/>
  <c r="CD296" i="12"/>
  <c r="CI296" i="12"/>
  <c r="CN296" i="12"/>
  <c r="CS296" i="12"/>
  <c r="CX296" i="12"/>
  <c r="DC296" i="12"/>
  <c r="DH296" i="12"/>
  <c r="DM296" i="12"/>
  <c r="DR296" i="12"/>
  <c r="DW296" i="12"/>
  <c r="BS296" i="12"/>
  <c r="BX296" i="12"/>
  <c r="CC296" i="12"/>
  <c r="CH296" i="12"/>
  <c r="CM296" i="12"/>
  <c r="CR296" i="12"/>
  <c r="CW296" i="12"/>
  <c r="DB296" i="12"/>
  <c r="DG296" i="12"/>
  <c r="DL296" i="12"/>
  <c r="DQ296" i="12"/>
  <c r="DV296" i="12"/>
  <c r="BR296" i="12"/>
  <c r="BW296" i="12"/>
  <c r="CB296" i="12"/>
  <c r="CG296" i="12"/>
  <c r="CL296" i="12"/>
  <c r="CQ296" i="12"/>
  <c r="CV296" i="12"/>
  <c r="DA296" i="12"/>
  <c r="DF296" i="12"/>
  <c r="DK296" i="12"/>
  <c r="DP296" i="12"/>
  <c r="DU296" i="12"/>
  <c r="BQ296" i="12"/>
  <c r="BV296" i="12"/>
  <c r="CA296" i="12"/>
  <c r="CF296" i="12"/>
  <c r="CK296" i="12"/>
  <c r="CP296" i="12"/>
  <c r="CU296" i="12"/>
  <c r="CZ296" i="12"/>
  <c r="DE296" i="12"/>
  <c r="DJ296" i="12"/>
  <c r="DO296" i="12"/>
  <c r="DT296" i="12"/>
  <c r="BP296" i="12"/>
  <c r="BU296" i="12"/>
  <c r="BZ296" i="12"/>
  <c r="CE296" i="12"/>
  <c r="CJ296" i="12"/>
  <c r="CO296" i="12"/>
  <c r="CT296" i="12"/>
  <c r="CY296" i="12"/>
  <c r="DD296" i="12"/>
  <c r="DI296" i="12"/>
  <c r="DN296" i="12"/>
  <c r="DS296" i="12"/>
  <c r="BO296" i="12"/>
  <c r="BT295" i="12"/>
  <c r="BY295" i="12"/>
  <c r="CD295" i="12"/>
  <c r="CI295" i="12"/>
  <c r="CN295" i="12"/>
  <c r="CS295" i="12"/>
  <c r="CX295" i="12"/>
  <c r="DC295" i="12"/>
  <c r="DH295" i="12"/>
  <c r="DM295" i="12"/>
  <c r="DR295" i="12"/>
  <c r="DW295" i="12"/>
  <c r="BS295" i="12"/>
  <c r="BX295" i="12"/>
  <c r="CC295" i="12"/>
  <c r="CH295" i="12"/>
  <c r="CM295" i="12"/>
  <c r="CR295" i="12"/>
  <c r="CW295" i="12"/>
  <c r="DB295" i="12"/>
  <c r="DG295" i="12"/>
  <c r="DL295" i="12"/>
  <c r="DQ295" i="12"/>
  <c r="DV295" i="12"/>
  <c r="BR295" i="12"/>
  <c r="BW295" i="12"/>
  <c r="CB295" i="12"/>
  <c r="CG295" i="12"/>
  <c r="CL295" i="12"/>
  <c r="CQ295" i="12"/>
  <c r="CV295" i="12"/>
  <c r="DA295" i="12"/>
  <c r="DF295" i="12"/>
  <c r="DK295" i="12"/>
  <c r="DP295" i="12"/>
  <c r="DU295" i="12"/>
  <c r="BQ295" i="12"/>
  <c r="BV295" i="12"/>
  <c r="CA295" i="12"/>
  <c r="CF295" i="12"/>
  <c r="CK295" i="12"/>
  <c r="CP295" i="12"/>
  <c r="CU295" i="12"/>
  <c r="CZ295" i="12"/>
  <c r="DE295" i="12"/>
  <c r="DJ295" i="12"/>
  <c r="DO295" i="12"/>
  <c r="DT295" i="12"/>
  <c r="BP295" i="12"/>
  <c r="BU295" i="12"/>
  <c r="BZ295" i="12"/>
  <c r="CE295" i="12"/>
  <c r="CJ295" i="12"/>
  <c r="CO295" i="12"/>
  <c r="CT295" i="12"/>
  <c r="CY295" i="12"/>
  <c r="DD295" i="12"/>
  <c r="DI295" i="12"/>
  <c r="DN295" i="12"/>
  <c r="DS295" i="12"/>
  <c r="BO295" i="12"/>
  <c r="BT294" i="12"/>
  <c r="BY294" i="12"/>
  <c r="CD294" i="12"/>
  <c r="CI294" i="12"/>
  <c r="CN294" i="12"/>
  <c r="CS294" i="12"/>
  <c r="CX294" i="12"/>
  <c r="DC294" i="12"/>
  <c r="DH294" i="12"/>
  <c r="DM294" i="12"/>
  <c r="DR294" i="12"/>
  <c r="DW294" i="12"/>
  <c r="BS294" i="12"/>
  <c r="BX294" i="12"/>
  <c r="CC294" i="12"/>
  <c r="CH294" i="12"/>
  <c r="CM294" i="12"/>
  <c r="CR294" i="12"/>
  <c r="CW294" i="12"/>
  <c r="DB294" i="12"/>
  <c r="DG294" i="12"/>
  <c r="DL294" i="12"/>
  <c r="DQ294" i="12"/>
  <c r="DV294" i="12"/>
  <c r="BR294" i="12"/>
  <c r="BW294" i="12"/>
  <c r="CB294" i="12"/>
  <c r="CG294" i="12"/>
  <c r="CL294" i="12"/>
  <c r="CQ294" i="12"/>
  <c r="CV294" i="12"/>
  <c r="DA294" i="12"/>
  <c r="DF294" i="12"/>
  <c r="DK294" i="12"/>
  <c r="DP294" i="12"/>
  <c r="DU294" i="12"/>
  <c r="BQ294" i="12"/>
  <c r="BV294" i="12"/>
  <c r="CA294" i="12"/>
  <c r="CF294" i="12"/>
  <c r="CK294" i="12"/>
  <c r="CP294" i="12"/>
  <c r="CU294" i="12"/>
  <c r="CZ294" i="12"/>
  <c r="DE294" i="12"/>
  <c r="DJ294" i="12"/>
  <c r="DO294" i="12"/>
  <c r="DT294" i="12"/>
  <c r="BP294" i="12"/>
  <c r="BU294" i="12"/>
  <c r="BZ294" i="12"/>
  <c r="CE294" i="12"/>
  <c r="CJ294" i="12"/>
  <c r="CO294" i="12"/>
  <c r="CT294" i="12"/>
  <c r="CY294" i="12"/>
  <c r="DD294" i="12"/>
  <c r="DI294" i="12"/>
  <c r="DN294" i="12"/>
  <c r="DS294" i="12"/>
  <c r="BK294" i="12"/>
  <c r="BO294" i="12"/>
  <c r="BL294" i="12"/>
  <c r="BT293" i="12"/>
  <c r="BY293" i="12"/>
  <c r="CD293" i="12"/>
  <c r="CI293" i="12"/>
  <c r="CN293" i="12"/>
  <c r="CS293" i="12"/>
  <c r="CX293" i="12"/>
  <c r="DC293" i="12"/>
  <c r="DH293" i="12"/>
  <c r="DM293" i="12"/>
  <c r="DR293" i="12"/>
  <c r="DW293" i="12"/>
  <c r="BS293" i="12"/>
  <c r="BX293" i="12"/>
  <c r="CC293" i="12"/>
  <c r="CH293" i="12"/>
  <c r="CM293" i="12"/>
  <c r="CR293" i="12"/>
  <c r="CW293" i="12"/>
  <c r="DB293" i="12"/>
  <c r="DG293" i="12"/>
  <c r="DL293" i="12"/>
  <c r="DQ293" i="12"/>
  <c r="DV293" i="12"/>
  <c r="BR293" i="12"/>
  <c r="BW293" i="12"/>
  <c r="CB293" i="12"/>
  <c r="CG293" i="12"/>
  <c r="CL293" i="12"/>
  <c r="CQ293" i="12"/>
  <c r="CV293" i="12"/>
  <c r="DA293" i="12"/>
  <c r="DF293" i="12"/>
  <c r="DK293" i="12"/>
  <c r="DP293" i="12"/>
  <c r="DU293" i="12"/>
  <c r="BQ293" i="12"/>
  <c r="BV293" i="12"/>
  <c r="CA293" i="12"/>
  <c r="CF293" i="12"/>
  <c r="CK293" i="12"/>
  <c r="CP293" i="12"/>
  <c r="CU293" i="12"/>
  <c r="CZ293" i="12"/>
  <c r="DE293" i="12"/>
  <c r="DJ293" i="12"/>
  <c r="DO293" i="12"/>
  <c r="DT293" i="12"/>
  <c r="BP293" i="12"/>
  <c r="BU293" i="12"/>
  <c r="BZ293" i="12"/>
  <c r="CE293" i="12"/>
  <c r="CJ293" i="12"/>
  <c r="CO293" i="12"/>
  <c r="CT293" i="12"/>
  <c r="CY293" i="12"/>
  <c r="DD293" i="12"/>
  <c r="DI293" i="12"/>
  <c r="DN293" i="12"/>
  <c r="DS293" i="12"/>
  <c r="BK293" i="12"/>
  <c r="BO293" i="12"/>
  <c r="BL293" i="12"/>
  <c r="BT292" i="12"/>
  <c r="BY292" i="12"/>
  <c r="CD292" i="12"/>
  <c r="CI292" i="12"/>
  <c r="CN292" i="12"/>
  <c r="CS292" i="12"/>
  <c r="CX292" i="12"/>
  <c r="DC292" i="12"/>
  <c r="DH292" i="12"/>
  <c r="DM292" i="12"/>
  <c r="DR292" i="12"/>
  <c r="DW292" i="12"/>
  <c r="BS292" i="12"/>
  <c r="BX292" i="12"/>
  <c r="CC292" i="12"/>
  <c r="CH292" i="12"/>
  <c r="CM292" i="12"/>
  <c r="CR292" i="12"/>
  <c r="CW292" i="12"/>
  <c r="DB292" i="12"/>
  <c r="DG292" i="12"/>
  <c r="DL292" i="12"/>
  <c r="DQ292" i="12"/>
  <c r="DV292" i="12"/>
  <c r="BR292" i="12"/>
  <c r="BW292" i="12"/>
  <c r="CB292" i="12"/>
  <c r="CG292" i="12"/>
  <c r="CL292" i="12"/>
  <c r="CQ292" i="12"/>
  <c r="CV292" i="12"/>
  <c r="DA292" i="12"/>
  <c r="DF292" i="12"/>
  <c r="DK292" i="12"/>
  <c r="DP292" i="12"/>
  <c r="DU292" i="12"/>
  <c r="BQ292" i="12"/>
  <c r="BV292" i="12"/>
  <c r="CA292" i="12"/>
  <c r="CF292" i="12"/>
  <c r="CK292" i="12"/>
  <c r="CP292" i="12"/>
  <c r="CU292" i="12"/>
  <c r="CZ292" i="12"/>
  <c r="DE292" i="12"/>
  <c r="DJ292" i="12"/>
  <c r="DO292" i="12"/>
  <c r="DT292" i="12"/>
  <c r="BP292" i="12"/>
  <c r="BU292" i="12"/>
  <c r="BZ292" i="12"/>
  <c r="CE292" i="12"/>
  <c r="CJ292" i="12"/>
  <c r="CO292" i="12"/>
  <c r="CT292" i="12"/>
  <c r="CY292" i="12"/>
  <c r="DD292" i="12"/>
  <c r="DI292" i="12"/>
  <c r="DN292" i="12"/>
  <c r="DS292" i="12"/>
  <c r="BK292" i="12"/>
  <c r="BO292" i="12"/>
  <c r="BL292" i="12"/>
  <c r="BP291" i="12"/>
  <c r="BU291" i="12"/>
  <c r="BZ291" i="12"/>
  <c r="BQ291" i="12"/>
  <c r="BV291" i="12"/>
  <c r="CA291" i="12"/>
  <c r="BR291" i="12"/>
  <c r="BW291" i="12"/>
  <c r="CB291" i="12"/>
  <c r="BS291" i="12"/>
  <c r="BX291" i="12"/>
  <c r="CC291" i="12"/>
  <c r="BT291" i="12"/>
  <c r="BY291" i="12"/>
  <c r="CD291" i="12"/>
  <c r="BK291" i="12"/>
  <c r="BO291" i="12"/>
  <c r="DY291" i="12"/>
  <c r="CI291" i="12"/>
  <c r="CN291" i="12"/>
  <c r="CS291" i="12"/>
  <c r="CX291" i="12"/>
  <c r="DC291" i="12"/>
  <c r="DH291" i="12"/>
  <c r="DM291" i="12"/>
  <c r="DR291" i="12"/>
  <c r="DW291" i="12"/>
  <c r="CH291" i="12"/>
  <c r="CM291" i="12"/>
  <c r="CR291" i="12"/>
  <c r="CW291" i="12"/>
  <c r="DB291" i="12"/>
  <c r="DG291" i="12"/>
  <c r="DL291" i="12"/>
  <c r="DQ291" i="12"/>
  <c r="DV291" i="12"/>
  <c r="CG291" i="12"/>
  <c r="CL291" i="12"/>
  <c r="CQ291" i="12"/>
  <c r="CV291" i="12"/>
  <c r="DA291" i="12"/>
  <c r="DF291" i="12"/>
  <c r="DK291" i="12"/>
  <c r="DP291" i="12"/>
  <c r="DU291" i="12"/>
  <c r="CF291" i="12"/>
  <c r="CK291" i="12"/>
  <c r="CP291" i="12"/>
  <c r="CU291" i="12"/>
  <c r="CZ291" i="12"/>
  <c r="DE291" i="12"/>
  <c r="DJ291" i="12"/>
  <c r="DO291" i="12"/>
  <c r="DT291" i="12"/>
  <c r="CE291" i="12"/>
  <c r="CJ291" i="12"/>
  <c r="CO291" i="12"/>
  <c r="CT291" i="12"/>
  <c r="CY291" i="12"/>
  <c r="DD291" i="12"/>
  <c r="DI291" i="12"/>
  <c r="DN291" i="12"/>
  <c r="DS291" i="12"/>
  <c r="BL291" i="12"/>
  <c r="BT290" i="12"/>
  <c r="BY290" i="12"/>
  <c r="CD290" i="12"/>
  <c r="CI290" i="12"/>
  <c r="CN290" i="12"/>
  <c r="CS290" i="12"/>
  <c r="CX290" i="12"/>
  <c r="DC290" i="12"/>
  <c r="DH290" i="12"/>
  <c r="DM290" i="12"/>
  <c r="DR290" i="12"/>
  <c r="DW290" i="12"/>
  <c r="BS290" i="12"/>
  <c r="BX290" i="12"/>
  <c r="CC290" i="12"/>
  <c r="CH290" i="12"/>
  <c r="CM290" i="12"/>
  <c r="CR290" i="12"/>
  <c r="CW290" i="12"/>
  <c r="DB290" i="12"/>
  <c r="DG290" i="12"/>
  <c r="DL290" i="12"/>
  <c r="DQ290" i="12"/>
  <c r="DV290" i="12"/>
  <c r="BR290" i="12"/>
  <c r="BW290" i="12"/>
  <c r="CB290" i="12"/>
  <c r="CG290" i="12"/>
  <c r="CL290" i="12"/>
  <c r="CQ290" i="12"/>
  <c r="CV290" i="12"/>
  <c r="DA290" i="12"/>
  <c r="DF290" i="12"/>
  <c r="DK290" i="12"/>
  <c r="DP290" i="12"/>
  <c r="DU290" i="12"/>
  <c r="BQ290" i="12"/>
  <c r="BV290" i="12"/>
  <c r="CA290" i="12"/>
  <c r="CF290" i="12"/>
  <c r="CK290" i="12"/>
  <c r="CP290" i="12"/>
  <c r="CU290" i="12"/>
  <c r="CZ290" i="12"/>
  <c r="DE290" i="12"/>
  <c r="DJ290" i="12"/>
  <c r="DO290" i="12"/>
  <c r="DT290" i="12"/>
  <c r="BP290" i="12"/>
  <c r="BU290" i="12"/>
  <c r="BZ290" i="12"/>
  <c r="CE290" i="12"/>
  <c r="CJ290" i="12"/>
  <c r="CO290" i="12"/>
  <c r="CT290" i="12"/>
  <c r="CY290" i="12"/>
  <c r="DD290" i="12"/>
  <c r="DI290" i="12"/>
  <c r="DN290" i="12"/>
  <c r="DS290" i="12"/>
  <c r="BK290" i="12"/>
  <c r="BL290" i="12"/>
  <c r="BT289" i="12"/>
  <c r="BY289" i="12"/>
  <c r="CD289" i="12"/>
  <c r="CI289" i="12"/>
  <c r="CN289" i="12"/>
  <c r="CS289" i="12"/>
  <c r="CX289" i="12"/>
  <c r="DC289" i="12"/>
  <c r="DH289" i="12"/>
  <c r="DM289" i="12"/>
  <c r="DR289" i="12"/>
  <c r="DW289" i="12"/>
  <c r="BS289" i="12"/>
  <c r="BX289" i="12"/>
  <c r="CC289" i="12"/>
  <c r="CH289" i="12"/>
  <c r="CM289" i="12"/>
  <c r="CR289" i="12"/>
  <c r="CW289" i="12"/>
  <c r="DB289" i="12"/>
  <c r="DG289" i="12"/>
  <c r="DL289" i="12"/>
  <c r="DQ289" i="12"/>
  <c r="DV289" i="12"/>
  <c r="BR289" i="12"/>
  <c r="BW289" i="12"/>
  <c r="CB289" i="12"/>
  <c r="CG289" i="12"/>
  <c r="CL289" i="12"/>
  <c r="CQ289" i="12"/>
  <c r="CV289" i="12"/>
  <c r="DA289" i="12"/>
  <c r="DF289" i="12"/>
  <c r="DK289" i="12"/>
  <c r="DP289" i="12"/>
  <c r="DU289" i="12"/>
  <c r="BQ289" i="12"/>
  <c r="BV289" i="12"/>
  <c r="CA289" i="12"/>
  <c r="CF289" i="12"/>
  <c r="CK289" i="12"/>
  <c r="CP289" i="12"/>
  <c r="CU289" i="12"/>
  <c r="CZ289" i="12"/>
  <c r="DE289" i="12"/>
  <c r="DJ289" i="12"/>
  <c r="DO289" i="12"/>
  <c r="DT289" i="12"/>
  <c r="BP289" i="12"/>
  <c r="BU289" i="12"/>
  <c r="BZ289" i="12"/>
  <c r="CE289" i="12"/>
  <c r="CJ289" i="12"/>
  <c r="CO289" i="12"/>
  <c r="CT289" i="12"/>
  <c r="CY289" i="12"/>
  <c r="DD289" i="12"/>
  <c r="DI289" i="12"/>
  <c r="DN289" i="12"/>
  <c r="DS289" i="12"/>
  <c r="BO289" i="12"/>
  <c r="BL289" i="12"/>
  <c r="BT288" i="12"/>
  <c r="BY288" i="12"/>
  <c r="CD288" i="12"/>
  <c r="CI288" i="12"/>
  <c r="CN288" i="12"/>
  <c r="CS288" i="12"/>
  <c r="CX288" i="12"/>
  <c r="DC288" i="12"/>
  <c r="DH288" i="12"/>
  <c r="DM288" i="12"/>
  <c r="DR288" i="12"/>
  <c r="DW288" i="12"/>
  <c r="BS288" i="12"/>
  <c r="BX288" i="12"/>
  <c r="CC288" i="12"/>
  <c r="CH288" i="12"/>
  <c r="CM288" i="12"/>
  <c r="CR288" i="12"/>
  <c r="CW288" i="12"/>
  <c r="DB288" i="12"/>
  <c r="DG288" i="12"/>
  <c r="DL288" i="12"/>
  <c r="DQ288" i="12"/>
  <c r="DV288" i="12"/>
  <c r="BR288" i="12"/>
  <c r="BW288" i="12"/>
  <c r="CB288" i="12"/>
  <c r="CG288" i="12"/>
  <c r="CL288" i="12"/>
  <c r="CQ288" i="12"/>
  <c r="CV288" i="12"/>
  <c r="DA288" i="12"/>
  <c r="DF288" i="12"/>
  <c r="DK288" i="12"/>
  <c r="DP288" i="12"/>
  <c r="DU288" i="12"/>
  <c r="BQ288" i="12"/>
  <c r="BV288" i="12"/>
  <c r="CA288" i="12"/>
  <c r="CF288" i="12"/>
  <c r="CK288" i="12"/>
  <c r="CP288" i="12"/>
  <c r="CU288" i="12"/>
  <c r="CZ288" i="12"/>
  <c r="DE288" i="12"/>
  <c r="DJ288" i="12"/>
  <c r="DO288" i="12"/>
  <c r="DT288" i="12"/>
  <c r="BP288" i="12"/>
  <c r="BU288" i="12"/>
  <c r="BZ288" i="12"/>
  <c r="CE288" i="12"/>
  <c r="CJ288" i="12"/>
  <c r="CO288" i="12"/>
  <c r="CT288" i="12"/>
  <c r="CY288" i="12"/>
  <c r="DD288" i="12"/>
  <c r="DI288" i="12"/>
  <c r="DN288" i="12"/>
  <c r="DS288" i="12"/>
  <c r="BO288" i="12"/>
  <c r="BL288" i="12"/>
  <c r="BT287" i="12"/>
  <c r="BY287" i="12"/>
  <c r="CD287" i="12"/>
  <c r="CI287" i="12"/>
  <c r="CN287" i="12"/>
  <c r="CS287" i="12"/>
  <c r="CX287" i="12"/>
  <c r="DC287" i="12"/>
  <c r="DH287" i="12"/>
  <c r="DM287" i="12"/>
  <c r="DR287" i="12"/>
  <c r="DW287" i="12"/>
  <c r="BS287" i="12"/>
  <c r="BX287" i="12"/>
  <c r="CC287" i="12"/>
  <c r="CH287" i="12"/>
  <c r="CM287" i="12"/>
  <c r="CR287" i="12"/>
  <c r="CW287" i="12"/>
  <c r="DB287" i="12"/>
  <c r="DG287" i="12"/>
  <c r="DL287" i="12"/>
  <c r="DQ287" i="12"/>
  <c r="DV287" i="12"/>
  <c r="BR287" i="12"/>
  <c r="BW287" i="12"/>
  <c r="CB287" i="12"/>
  <c r="CG287" i="12"/>
  <c r="CL287" i="12"/>
  <c r="CQ287" i="12"/>
  <c r="CV287" i="12"/>
  <c r="DA287" i="12"/>
  <c r="DF287" i="12"/>
  <c r="DK287" i="12"/>
  <c r="DP287" i="12"/>
  <c r="DU287" i="12"/>
  <c r="BQ287" i="12"/>
  <c r="BV287" i="12"/>
  <c r="CA287" i="12"/>
  <c r="CF287" i="12"/>
  <c r="CK287" i="12"/>
  <c r="CP287" i="12"/>
  <c r="CU287" i="12"/>
  <c r="CZ287" i="12"/>
  <c r="DE287" i="12"/>
  <c r="DJ287" i="12"/>
  <c r="DO287" i="12"/>
  <c r="DT287" i="12"/>
  <c r="BP287" i="12"/>
  <c r="BU287" i="12"/>
  <c r="BZ287" i="12"/>
  <c r="CE287" i="12"/>
  <c r="CJ287" i="12"/>
  <c r="CO287" i="12"/>
  <c r="CT287" i="12"/>
  <c r="CY287" i="12"/>
  <c r="DD287" i="12"/>
  <c r="DI287" i="12"/>
  <c r="DN287" i="12"/>
  <c r="DS287" i="12"/>
  <c r="BO287" i="12"/>
  <c r="BL287" i="12"/>
  <c r="BT286" i="12"/>
  <c r="BY286" i="12"/>
  <c r="CD286" i="12"/>
  <c r="CI286" i="12"/>
  <c r="CN286" i="12"/>
  <c r="CS286" i="12"/>
  <c r="CX286" i="12"/>
  <c r="DC286" i="12"/>
  <c r="DH286" i="12"/>
  <c r="DM286" i="12"/>
  <c r="DR286" i="12"/>
  <c r="DW286" i="12"/>
  <c r="BS286" i="12"/>
  <c r="BX286" i="12"/>
  <c r="CC286" i="12"/>
  <c r="CH286" i="12"/>
  <c r="CM286" i="12"/>
  <c r="CR286" i="12"/>
  <c r="CW286" i="12"/>
  <c r="DB286" i="12"/>
  <c r="DG286" i="12"/>
  <c r="DL286" i="12"/>
  <c r="DQ286" i="12"/>
  <c r="DV286" i="12"/>
  <c r="BR286" i="12"/>
  <c r="BW286" i="12"/>
  <c r="CB286" i="12"/>
  <c r="CG286" i="12"/>
  <c r="CL286" i="12"/>
  <c r="CQ286" i="12"/>
  <c r="CV286" i="12"/>
  <c r="DA286" i="12"/>
  <c r="DF286" i="12"/>
  <c r="DK286" i="12"/>
  <c r="DP286" i="12"/>
  <c r="DU286" i="12"/>
  <c r="BQ286" i="12"/>
  <c r="BV286" i="12"/>
  <c r="CA286" i="12"/>
  <c r="CF286" i="12"/>
  <c r="CK286" i="12"/>
  <c r="CP286" i="12"/>
  <c r="CU286" i="12"/>
  <c r="CZ286" i="12"/>
  <c r="DE286" i="12"/>
  <c r="DJ286" i="12"/>
  <c r="DO286" i="12"/>
  <c r="DT286" i="12"/>
  <c r="BP286" i="12"/>
  <c r="BU286" i="12"/>
  <c r="BZ286" i="12"/>
  <c r="CE286" i="12"/>
  <c r="CJ286" i="12"/>
  <c r="CO286" i="12"/>
  <c r="CT286" i="12"/>
  <c r="CY286" i="12"/>
  <c r="DD286" i="12"/>
  <c r="DI286" i="12"/>
  <c r="DN286" i="12"/>
  <c r="DS286" i="12"/>
  <c r="BO286" i="12"/>
  <c r="BL286" i="12"/>
  <c r="BP285" i="12"/>
  <c r="BU285" i="12"/>
  <c r="BZ285" i="12"/>
  <c r="BO285" i="12"/>
  <c r="DY285" i="12"/>
  <c r="BT285" i="12"/>
  <c r="BY285" i="12"/>
  <c r="CD285" i="12"/>
  <c r="CI285" i="12"/>
  <c r="CN285" i="12"/>
  <c r="CS285" i="12"/>
  <c r="CX285" i="12"/>
  <c r="DC285" i="12"/>
  <c r="DH285" i="12"/>
  <c r="DM285" i="12"/>
  <c r="DR285" i="12"/>
  <c r="DW285" i="12"/>
  <c r="BS285" i="12"/>
  <c r="BX285" i="12"/>
  <c r="CC285" i="12"/>
  <c r="CH285" i="12"/>
  <c r="CM285" i="12"/>
  <c r="CR285" i="12"/>
  <c r="CW285" i="12"/>
  <c r="DB285" i="12"/>
  <c r="DG285" i="12"/>
  <c r="DL285" i="12"/>
  <c r="DQ285" i="12"/>
  <c r="DV285" i="12"/>
  <c r="BR285" i="12"/>
  <c r="BW285" i="12"/>
  <c r="CB285" i="12"/>
  <c r="CG285" i="12"/>
  <c r="CL285" i="12"/>
  <c r="CQ285" i="12"/>
  <c r="CV285" i="12"/>
  <c r="DA285" i="12"/>
  <c r="DF285" i="12"/>
  <c r="DK285" i="12"/>
  <c r="DP285" i="12"/>
  <c r="DU285" i="12"/>
  <c r="BQ285" i="12"/>
  <c r="BV285" i="12"/>
  <c r="CA285" i="12"/>
  <c r="CF285" i="12"/>
  <c r="CK285" i="12"/>
  <c r="CP285" i="12"/>
  <c r="CU285" i="12"/>
  <c r="CZ285" i="12"/>
  <c r="DE285" i="12"/>
  <c r="DJ285" i="12"/>
  <c r="DO285" i="12"/>
  <c r="DT285" i="12"/>
  <c r="CE285" i="12"/>
  <c r="CJ285" i="12"/>
  <c r="CO285" i="12"/>
  <c r="CT285" i="12"/>
  <c r="CY285" i="12"/>
  <c r="DD285" i="12"/>
  <c r="DI285" i="12"/>
  <c r="DN285" i="12"/>
  <c r="DS285" i="12"/>
  <c r="BK285" i="12"/>
  <c r="BL285" i="12"/>
  <c r="BP284" i="12"/>
  <c r="BU284" i="12"/>
  <c r="BZ284" i="12"/>
  <c r="BQ284" i="12"/>
  <c r="BV284" i="12"/>
  <c r="CA284" i="12"/>
  <c r="BR284" i="12"/>
  <c r="BW284" i="12"/>
  <c r="CB284" i="12"/>
  <c r="BS284" i="12"/>
  <c r="BX284" i="12"/>
  <c r="CC284" i="12"/>
  <c r="BT284" i="12"/>
  <c r="BY284" i="12"/>
  <c r="CD284" i="12"/>
  <c r="BO284" i="12"/>
  <c r="EA284" i="12"/>
  <c r="CI284" i="12"/>
  <c r="CN284" i="12"/>
  <c r="CS284" i="12"/>
  <c r="CX284" i="12"/>
  <c r="DC284" i="12"/>
  <c r="DH284" i="12"/>
  <c r="DM284" i="12"/>
  <c r="DR284" i="12"/>
  <c r="DW284" i="12"/>
  <c r="CH284" i="12"/>
  <c r="CM284" i="12"/>
  <c r="CR284" i="12"/>
  <c r="CW284" i="12"/>
  <c r="DB284" i="12"/>
  <c r="DG284" i="12"/>
  <c r="DL284" i="12"/>
  <c r="DQ284" i="12"/>
  <c r="DV284" i="12"/>
  <c r="CG284" i="12"/>
  <c r="CL284" i="12"/>
  <c r="CQ284" i="12"/>
  <c r="CV284" i="12"/>
  <c r="DA284" i="12"/>
  <c r="DF284" i="12"/>
  <c r="DK284" i="12"/>
  <c r="DP284" i="12"/>
  <c r="DU284" i="12"/>
  <c r="CF284" i="12"/>
  <c r="CK284" i="12"/>
  <c r="CP284" i="12"/>
  <c r="CU284" i="12"/>
  <c r="CZ284" i="12"/>
  <c r="DE284" i="12"/>
  <c r="DJ284" i="12"/>
  <c r="DO284" i="12"/>
  <c r="DT284" i="12"/>
  <c r="CE284" i="12"/>
  <c r="CJ284" i="12"/>
  <c r="CO284" i="12"/>
  <c r="CT284" i="12"/>
  <c r="CY284" i="12"/>
  <c r="DD284" i="12"/>
  <c r="DI284" i="12"/>
  <c r="DN284" i="12"/>
  <c r="DS284" i="12"/>
  <c r="BL284" i="12"/>
  <c r="BT283" i="12"/>
  <c r="BY283" i="12"/>
  <c r="CD283" i="12"/>
  <c r="CI283" i="12"/>
  <c r="CN283" i="12"/>
  <c r="CS283" i="12"/>
  <c r="CX283" i="12"/>
  <c r="DC283" i="12"/>
  <c r="DH283" i="12"/>
  <c r="DM283" i="12"/>
  <c r="DR283" i="12"/>
  <c r="DW283" i="12"/>
  <c r="BS283" i="12"/>
  <c r="BX283" i="12"/>
  <c r="CC283" i="12"/>
  <c r="CH283" i="12"/>
  <c r="CM283" i="12"/>
  <c r="CR283" i="12"/>
  <c r="CW283" i="12"/>
  <c r="DB283" i="12"/>
  <c r="DG283" i="12"/>
  <c r="DL283" i="12"/>
  <c r="DQ283" i="12"/>
  <c r="DV283" i="12"/>
  <c r="BR283" i="12"/>
  <c r="BW283" i="12"/>
  <c r="CB283" i="12"/>
  <c r="CG283" i="12"/>
  <c r="CL283" i="12"/>
  <c r="CQ283" i="12"/>
  <c r="CV283" i="12"/>
  <c r="DA283" i="12"/>
  <c r="DF283" i="12"/>
  <c r="DK283" i="12"/>
  <c r="DP283" i="12"/>
  <c r="DU283" i="12"/>
  <c r="BQ283" i="12"/>
  <c r="BV283" i="12"/>
  <c r="CA283" i="12"/>
  <c r="CF283" i="12"/>
  <c r="CK283" i="12"/>
  <c r="CP283" i="12"/>
  <c r="CU283" i="12"/>
  <c r="CZ283" i="12"/>
  <c r="DE283" i="12"/>
  <c r="DJ283" i="12"/>
  <c r="DO283" i="12"/>
  <c r="DT283" i="12"/>
  <c r="BP283" i="12"/>
  <c r="BU283" i="12"/>
  <c r="BZ283" i="12"/>
  <c r="CE283" i="12"/>
  <c r="CJ283" i="12"/>
  <c r="CO283" i="12"/>
  <c r="CT283" i="12"/>
  <c r="CY283" i="12"/>
  <c r="DD283" i="12"/>
  <c r="DI283" i="12"/>
  <c r="DN283" i="12"/>
  <c r="DS283" i="12"/>
  <c r="BK283" i="12"/>
  <c r="BO283" i="12"/>
  <c r="BL283" i="12"/>
  <c r="BT282" i="12"/>
  <c r="BY282" i="12"/>
  <c r="CD282" i="12"/>
  <c r="CI282" i="12"/>
  <c r="CN282" i="12"/>
  <c r="CS282" i="12"/>
  <c r="CX282" i="12"/>
  <c r="DC282" i="12"/>
  <c r="DH282" i="12"/>
  <c r="DM282" i="12"/>
  <c r="DR282" i="12"/>
  <c r="DW282" i="12"/>
  <c r="BS282" i="12"/>
  <c r="BX282" i="12"/>
  <c r="CC282" i="12"/>
  <c r="CH282" i="12"/>
  <c r="CM282" i="12"/>
  <c r="CR282" i="12"/>
  <c r="CW282" i="12"/>
  <c r="DB282" i="12"/>
  <c r="DG282" i="12"/>
  <c r="DL282" i="12"/>
  <c r="DQ282" i="12"/>
  <c r="DV282" i="12"/>
  <c r="BR282" i="12"/>
  <c r="BW282" i="12"/>
  <c r="CB282" i="12"/>
  <c r="CG282" i="12"/>
  <c r="CL282" i="12"/>
  <c r="CQ282" i="12"/>
  <c r="CV282" i="12"/>
  <c r="DA282" i="12"/>
  <c r="DF282" i="12"/>
  <c r="DK282" i="12"/>
  <c r="DP282" i="12"/>
  <c r="DU282" i="12"/>
  <c r="BQ282" i="12"/>
  <c r="BV282" i="12"/>
  <c r="CA282" i="12"/>
  <c r="CF282" i="12"/>
  <c r="CK282" i="12"/>
  <c r="CP282" i="12"/>
  <c r="CU282" i="12"/>
  <c r="CZ282" i="12"/>
  <c r="DE282" i="12"/>
  <c r="DJ282" i="12"/>
  <c r="DO282" i="12"/>
  <c r="DT282" i="12"/>
  <c r="BP282" i="12"/>
  <c r="BU282" i="12"/>
  <c r="BZ282" i="12"/>
  <c r="CE282" i="12"/>
  <c r="CJ282" i="12"/>
  <c r="CO282" i="12"/>
  <c r="CT282" i="12"/>
  <c r="CY282" i="12"/>
  <c r="DD282" i="12"/>
  <c r="DI282" i="12"/>
  <c r="DN282" i="12"/>
  <c r="DS282" i="12"/>
  <c r="BO282" i="12"/>
  <c r="BL282" i="12"/>
  <c r="BP281" i="12"/>
  <c r="BU281" i="12"/>
  <c r="BZ281" i="12"/>
  <c r="BQ281" i="12"/>
  <c r="BV281" i="12"/>
  <c r="CA281" i="12"/>
  <c r="BR281" i="12"/>
  <c r="BW281" i="12"/>
  <c r="CB281" i="12"/>
  <c r="BS281" i="12"/>
  <c r="BX281" i="12"/>
  <c r="CC281" i="12"/>
  <c r="BT281" i="12"/>
  <c r="BY281" i="12"/>
  <c r="CD281" i="12"/>
  <c r="BK281" i="12"/>
  <c r="BO281" i="12"/>
  <c r="EA281" i="12"/>
  <c r="CI281" i="12"/>
  <c r="CN281" i="12"/>
  <c r="CS281" i="12"/>
  <c r="CX281" i="12"/>
  <c r="DC281" i="12"/>
  <c r="DH281" i="12"/>
  <c r="DM281" i="12"/>
  <c r="DR281" i="12"/>
  <c r="DW281" i="12"/>
  <c r="CH281" i="12"/>
  <c r="CM281" i="12"/>
  <c r="CR281" i="12"/>
  <c r="CW281" i="12"/>
  <c r="DB281" i="12"/>
  <c r="DG281" i="12"/>
  <c r="DL281" i="12"/>
  <c r="DQ281" i="12"/>
  <c r="DV281" i="12"/>
  <c r="CG281" i="12"/>
  <c r="CL281" i="12"/>
  <c r="CQ281" i="12"/>
  <c r="CV281" i="12"/>
  <c r="DA281" i="12"/>
  <c r="DF281" i="12"/>
  <c r="DK281" i="12"/>
  <c r="DP281" i="12"/>
  <c r="DU281" i="12"/>
  <c r="CF281" i="12"/>
  <c r="CK281" i="12"/>
  <c r="CP281" i="12"/>
  <c r="CU281" i="12"/>
  <c r="CZ281" i="12"/>
  <c r="DE281" i="12"/>
  <c r="DJ281" i="12"/>
  <c r="DO281" i="12"/>
  <c r="DT281" i="12"/>
  <c r="CE281" i="12"/>
  <c r="CJ281" i="12"/>
  <c r="CO281" i="12"/>
  <c r="CT281" i="12"/>
  <c r="CY281" i="12"/>
  <c r="DD281" i="12"/>
  <c r="DI281" i="12"/>
  <c r="DN281" i="12"/>
  <c r="DS281" i="12"/>
  <c r="BL281" i="12"/>
  <c r="BT280" i="12"/>
  <c r="BY280" i="12"/>
  <c r="CD280" i="12"/>
  <c r="CI280" i="12"/>
  <c r="CN280" i="12"/>
  <c r="CS280" i="12"/>
  <c r="CX280" i="12"/>
  <c r="DC280" i="12"/>
  <c r="DH280" i="12"/>
  <c r="DM280" i="12"/>
  <c r="DR280" i="12"/>
  <c r="DW280" i="12"/>
  <c r="BS280" i="12"/>
  <c r="BX280" i="12"/>
  <c r="CC280" i="12"/>
  <c r="CH280" i="12"/>
  <c r="CM280" i="12"/>
  <c r="CR280" i="12"/>
  <c r="CW280" i="12"/>
  <c r="DB280" i="12"/>
  <c r="DG280" i="12"/>
  <c r="DL280" i="12"/>
  <c r="DQ280" i="12"/>
  <c r="DV280" i="12"/>
  <c r="BR280" i="12"/>
  <c r="BW280" i="12"/>
  <c r="CB280" i="12"/>
  <c r="CG280" i="12"/>
  <c r="CL280" i="12"/>
  <c r="CQ280" i="12"/>
  <c r="CV280" i="12"/>
  <c r="DA280" i="12"/>
  <c r="DF280" i="12"/>
  <c r="DK280" i="12"/>
  <c r="DP280" i="12"/>
  <c r="DU280" i="12"/>
  <c r="BQ280" i="12"/>
  <c r="BV280" i="12"/>
  <c r="CA280" i="12"/>
  <c r="CF280" i="12"/>
  <c r="CK280" i="12"/>
  <c r="CP280" i="12"/>
  <c r="CU280" i="12"/>
  <c r="CZ280" i="12"/>
  <c r="DE280" i="12"/>
  <c r="DJ280" i="12"/>
  <c r="DO280" i="12"/>
  <c r="DT280" i="12"/>
  <c r="BP280" i="12"/>
  <c r="BU280" i="12"/>
  <c r="BZ280" i="12"/>
  <c r="CE280" i="12"/>
  <c r="CJ280" i="12"/>
  <c r="CO280" i="12"/>
  <c r="CT280" i="12"/>
  <c r="CY280" i="12"/>
  <c r="DD280" i="12"/>
  <c r="DI280" i="12"/>
  <c r="DN280" i="12"/>
  <c r="DS280" i="12"/>
  <c r="BK280" i="12"/>
  <c r="BO280" i="12"/>
  <c r="BL280" i="12"/>
  <c r="BT279" i="12"/>
  <c r="BY279" i="12"/>
  <c r="CD279" i="12"/>
  <c r="CI279" i="12"/>
  <c r="CN279" i="12"/>
  <c r="CS279" i="12"/>
  <c r="CX279" i="12"/>
  <c r="DC279" i="12"/>
  <c r="DH279" i="12"/>
  <c r="DM279" i="12"/>
  <c r="DR279" i="12"/>
  <c r="DW279" i="12"/>
  <c r="BS279" i="12"/>
  <c r="BX279" i="12"/>
  <c r="CC279" i="12"/>
  <c r="CH279" i="12"/>
  <c r="CM279" i="12"/>
  <c r="CR279" i="12"/>
  <c r="CW279" i="12"/>
  <c r="DB279" i="12"/>
  <c r="DG279" i="12"/>
  <c r="DL279" i="12"/>
  <c r="DQ279" i="12"/>
  <c r="DV279" i="12"/>
  <c r="BR279" i="12"/>
  <c r="BW279" i="12"/>
  <c r="CB279" i="12"/>
  <c r="CG279" i="12"/>
  <c r="CL279" i="12"/>
  <c r="CQ279" i="12"/>
  <c r="CV279" i="12"/>
  <c r="DA279" i="12"/>
  <c r="DF279" i="12"/>
  <c r="DK279" i="12"/>
  <c r="DP279" i="12"/>
  <c r="DU279" i="12"/>
  <c r="BQ279" i="12"/>
  <c r="BV279" i="12"/>
  <c r="CA279" i="12"/>
  <c r="CF279" i="12"/>
  <c r="CK279" i="12"/>
  <c r="CP279" i="12"/>
  <c r="CU279" i="12"/>
  <c r="CZ279" i="12"/>
  <c r="DE279" i="12"/>
  <c r="DJ279" i="12"/>
  <c r="DO279" i="12"/>
  <c r="DT279" i="12"/>
  <c r="BP279" i="12"/>
  <c r="BU279" i="12"/>
  <c r="BZ279" i="12"/>
  <c r="CE279" i="12"/>
  <c r="CJ279" i="12"/>
  <c r="CO279" i="12"/>
  <c r="CT279" i="12"/>
  <c r="CY279" i="12"/>
  <c r="DD279" i="12"/>
  <c r="DI279" i="12"/>
  <c r="DN279" i="12"/>
  <c r="DS279" i="12"/>
  <c r="BO279" i="12"/>
  <c r="BL279" i="12"/>
  <c r="BT278" i="12"/>
  <c r="BY278" i="12"/>
  <c r="CD278" i="12"/>
  <c r="CI278" i="12"/>
  <c r="CN278" i="12"/>
  <c r="CS278" i="12"/>
  <c r="CX278" i="12"/>
  <c r="DC278" i="12"/>
  <c r="DH278" i="12"/>
  <c r="DM278" i="12"/>
  <c r="DR278" i="12"/>
  <c r="DW278" i="12"/>
  <c r="BS278" i="12"/>
  <c r="BX278" i="12"/>
  <c r="CC278" i="12"/>
  <c r="CH278" i="12"/>
  <c r="CM278" i="12"/>
  <c r="CR278" i="12"/>
  <c r="CW278" i="12"/>
  <c r="DB278" i="12"/>
  <c r="DG278" i="12"/>
  <c r="DL278" i="12"/>
  <c r="DQ278" i="12"/>
  <c r="DV278" i="12"/>
  <c r="BR278" i="12"/>
  <c r="BW278" i="12"/>
  <c r="CB278" i="12"/>
  <c r="CG278" i="12"/>
  <c r="CL278" i="12"/>
  <c r="CQ278" i="12"/>
  <c r="CV278" i="12"/>
  <c r="DA278" i="12"/>
  <c r="DF278" i="12"/>
  <c r="DK278" i="12"/>
  <c r="DP278" i="12"/>
  <c r="DU278" i="12"/>
  <c r="BQ278" i="12"/>
  <c r="BV278" i="12"/>
  <c r="CA278" i="12"/>
  <c r="CF278" i="12"/>
  <c r="CK278" i="12"/>
  <c r="CP278" i="12"/>
  <c r="CU278" i="12"/>
  <c r="CZ278" i="12"/>
  <c r="DE278" i="12"/>
  <c r="DJ278" i="12"/>
  <c r="DO278" i="12"/>
  <c r="DT278" i="12"/>
  <c r="BP278" i="12"/>
  <c r="BU278" i="12"/>
  <c r="BZ278" i="12"/>
  <c r="CE278" i="12"/>
  <c r="CJ278" i="12"/>
  <c r="CO278" i="12"/>
  <c r="CT278" i="12"/>
  <c r="CY278" i="12"/>
  <c r="DD278" i="12"/>
  <c r="DI278" i="12"/>
  <c r="DN278" i="12"/>
  <c r="DS278" i="12"/>
  <c r="BK278" i="12"/>
  <c r="BO278" i="12"/>
  <c r="BL278" i="12"/>
  <c r="BT277" i="12"/>
  <c r="BY277" i="12"/>
  <c r="CD277" i="12"/>
  <c r="CI277" i="12"/>
  <c r="CN277" i="12"/>
  <c r="CS277" i="12"/>
  <c r="CX277" i="12"/>
  <c r="DC277" i="12"/>
  <c r="DH277" i="12"/>
  <c r="DM277" i="12"/>
  <c r="DR277" i="12"/>
  <c r="DW277" i="12"/>
  <c r="BS277" i="12"/>
  <c r="BX277" i="12"/>
  <c r="CC277" i="12"/>
  <c r="CH277" i="12"/>
  <c r="CM277" i="12"/>
  <c r="CR277" i="12"/>
  <c r="CW277" i="12"/>
  <c r="DB277" i="12"/>
  <c r="DG277" i="12"/>
  <c r="DL277" i="12"/>
  <c r="DQ277" i="12"/>
  <c r="DV277" i="12"/>
  <c r="BR277" i="12"/>
  <c r="BW277" i="12"/>
  <c r="CB277" i="12"/>
  <c r="CG277" i="12"/>
  <c r="CL277" i="12"/>
  <c r="CQ277" i="12"/>
  <c r="CV277" i="12"/>
  <c r="DA277" i="12"/>
  <c r="DF277" i="12"/>
  <c r="DK277" i="12"/>
  <c r="DP277" i="12"/>
  <c r="DU277" i="12"/>
  <c r="BQ277" i="12"/>
  <c r="BV277" i="12"/>
  <c r="CA277" i="12"/>
  <c r="CF277" i="12"/>
  <c r="CK277" i="12"/>
  <c r="CP277" i="12"/>
  <c r="CU277" i="12"/>
  <c r="CZ277" i="12"/>
  <c r="DE277" i="12"/>
  <c r="DJ277" i="12"/>
  <c r="DO277" i="12"/>
  <c r="DT277" i="12"/>
  <c r="BP277" i="12"/>
  <c r="BU277" i="12"/>
  <c r="BZ277" i="12"/>
  <c r="CE277" i="12"/>
  <c r="CJ277" i="12"/>
  <c r="CO277" i="12"/>
  <c r="CT277" i="12"/>
  <c r="CY277" i="12"/>
  <c r="DD277" i="12"/>
  <c r="DI277" i="12"/>
  <c r="DN277" i="12"/>
  <c r="DS277" i="12"/>
  <c r="BK277" i="12"/>
  <c r="BO277" i="12"/>
  <c r="BT276" i="12"/>
  <c r="BY276" i="12"/>
  <c r="CD276" i="12"/>
  <c r="CI276" i="12"/>
  <c r="CN276" i="12"/>
  <c r="CS276" i="12"/>
  <c r="CX276" i="12"/>
  <c r="DC276" i="12"/>
  <c r="DH276" i="12"/>
  <c r="DM276" i="12"/>
  <c r="DR276" i="12"/>
  <c r="DW276" i="12"/>
  <c r="BS276" i="12"/>
  <c r="BX276" i="12"/>
  <c r="CC276" i="12"/>
  <c r="CH276" i="12"/>
  <c r="CM276" i="12"/>
  <c r="CR276" i="12"/>
  <c r="CW276" i="12"/>
  <c r="DB276" i="12"/>
  <c r="DG276" i="12"/>
  <c r="DL276" i="12"/>
  <c r="DQ276" i="12"/>
  <c r="DV276" i="12"/>
  <c r="BR276" i="12"/>
  <c r="BW276" i="12"/>
  <c r="CB276" i="12"/>
  <c r="CG276" i="12"/>
  <c r="CL276" i="12"/>
  <c r="CQ276" i="12"/>
  <c r="CV276" i="12"/>
  <c r="DA276" i="12"/>
  <c r="DF276" i="12"/>
  <c r="DK276" i="12"/>
  <c r="DP276" i="12"/>
  <c r="DU276" i="12"/>
  <c r="BQ276" i="12"/>
  <c r="BV276" i="12"/>
  <c r="CA276" i="12"/>
  <c r="CF276" i="12"/>
  <c r="CK276" i="12"/>
  <c r="CP276" i="12"/>
  <c r="CU276" i="12"/>
  <c r="CZ276" i="12"/>
  <c r="DE276" i="12"/>
  <c r="DJ276" i="12"/>
  <c r="DO276" i="12"/>
  <c r="DT276" i="12"/>
  <c r="BP276" i="12"/>
  <c r="BU276" i="12"/>
  <c r="BZ276" i="12"/>
  <c r="CE276" i="12"/>
  <c r="CJ276" i="12"/>
  <c r="CO276" i="12"/>
  <c r="CT276" i="12"/>
  <c r="CY276" i="12"/>
  <c r="DD276" i="12"/>
  <c r="DI276" i="12"/>
  <c r="DN276" i="12"/>
  <c r="DS276" i="12"/>
  <c r="BK276" i="12"/>
  <c r="BL276" i="12"/>
  <c r="BT275" i="12"/>
  <c r="BY275" i="12"/>
  <c r="CD275" i="12"/>
  <c r="CI275" i="12"/>
  <c r="CN275" i="12"/>
  <c r="CS275" i="12"/>
  <c r="CX275" i="12"/>
  <c r="DC275" i="12"/>
  <c r="DH275" i="12"/>
  <c r="DM275" i="12"/>
  <c r="DR275" i="12"/>
  <c r="DW275" i="12"/>
  <c r="BS275" i="12"/>
  <c r="BX275" i="12"/>
  <c r="CC275" i="12"/>
  <c r="CH275" i="12"/>
  <c r="CM275" i="12"/>
  <c r="CR275" i="12"/>
  <c r="CW275" i="12"/>
  <c r="DB275" i="12"/>
  <c r="DG275" i="12"/>
  <c r="DL275" i="12"/>
  <c r="DQ275" i="12"/>
  <c r="DV275" i="12"/>
  <c r="BR275" i="12"/>
  <c r="BW275" i="12"/>
  <c r="CB275" i="12"/>
  <c r="CG275" i="12"/>
  <c r="CL275" i="12"/>
  <c r="CQ275" i="12"/>
  <c r="CV275" i="12"/>
  <c r="DA275" i="12"/>
  <c r="DF275" i="12"/>
  <c r="DK275" i="12"/>
  <c r="DP275" i="12"/>
  <c r="DU275" i="12"/>
  <c r="BQ275" i="12"/>
  <c r="BV275" i="12"/>
  <c r="CA275" i="12"/>
  <c r="CF275" i="12"/>
  <c r="CK275" i="12"/>
  <c r="CP275" i="12"/>
  <c r="CU275" i="12"/>
  <c r="CZ275" i="12"/>
  <c r="DE275" i="12"/>
  <c r="DJ275" i="12"/>
  <c r="DO275" i="12"/>
  <c r="DT275" i="12"/>
  <c r="BP275" i="12"/>
  <c r="BU275" i="12"/>
  <c r="BZ275" i="12"/>
  <c r="CE275" i="12"/>
  <c r="CJ275" i="12"/>
  <c r="CO275" i="12"/>
  <c r="CT275" i="12"/>
  <c r="CY275" i="12"/>
  <c r="DD275" i="12"/>
  <c r="DI275" i="12"/>
  <c r="DN275" i="12"/>
  <c r="DS275" i="12"/>
  <c r="BO275" i="12"/>
  <c r="BL275" i="12"/>
  <c r="BP274" i="12"/>
  <c r="BU274" i="12"/>
  <c r="BZ274" i="12"/>
  <c r="BQ274" i="12"/>
  <c r="BV274" i="12"/>
  <c r="CA274" i="12"/>
  <c r="BR274" i="12"/>
  <c r="BW274" i="12"/>
  <c r="CB274" i="12"/>
  <c r="BS274" i="12"/>
  <c r="BX274" i="12"/>
  <c r="CC274" i="12"/>
  <c r="BT274" i="12"/>
  <c r="BY274" i="12"/>
  <c r="CD274" i="12"/>
  <c r="BK274" i="12"/>
  <c r="BO274" i="12"/>
  <c r="EA274" i="12"/>
  <c r="CI274" i="12"/>
  <c r="CN274" i="12"/>
  <c r="CS274" i="12"/>
  <c r="CX274" i="12"/>
  <c r="DC274" i="12"/>
  <c r="DH274" i="12"/>
  <c r="DM274" i="12"/>
  <c r="DR274" i="12"/>
  <c r="DW274" i="12"/>
  <c r="CH274" i="12"/>
  <c r="CM274" i="12"/>
  <c r="CR274" i="12"/>
  <c r="CW274" i="12"/>
  <c r="DB274" i="12"/>
  <c r="DG274" i="12"/>
  <c r="DL274" i="12"/>
  <c r="DQ274" i="12"/>
  <c r="DV274" i="12"/>
  <c r="CG274" i="12"/>
  <c r="CL274" i="12"/>
  <c r="CQ274" i="12"/>
  <c r="CV274" i="12"/>
  <c r="DA274" i="12"/>
  <c r="DF274" i="12"/>
  <c r="DK274" i="12"/>
  <c r="DP274" i="12"/>
  <c r="DU274" i="12"/>
  <c r="CF274" i="12"/>
  <c r="CK274" i="12"/>
  <c r="CP274" i="12"/>
  <c r="CU274" i="12"/>
  <c r="CZ274" i="12"/>
  <c r="DE274" i="12"/>
  <c r="DJ274" i="12"/>
  <c r="DO274" i="12"/>
  <c r="DT274" i="12"/>
  <c r="CE274" i="12"/>
  <c r="CJ274" i="12"/>
  <c r="CO274" i="12"/>
  <c r="CT274" i="12"/>
  <c r="CY274" i="12"/>
  <c r="DD274" i="12"/>
  <c r="DI274" i="12"/>
  <c r="DN274" i="12"/>
  <c r="DS274" i="12"/>
  <c r="BL274" i="12"/>
  <c r="BT273" i="12"/>
  <c r="BY273" i="12"/>
  <c r="CD273" i="12"/>
  <c r="CI273" i="12"/>
  <c r="CN273" i="12"/>
  <c r="CS273" i="12"/>
  <c r="CX273" i="12"/>
  <c r="DC273" i="12"/>
  <c r="DH273" i="12"/>
  <c r="DM273" i="12"/>
  <c r="DR273" i="12"/>
  <c r="DW273" i="12"/>
  <c r="BS273" i="12"/>
  <c r="BX273" i="12"/>
  <c r="CC273" i="12"/>
  <c r="CH273" i="12"/>
  <c r="CM273" i="12"/>
  <c r="CR273" i="12"/>
  <c r="CW273" i="12"/>
  <c r="DB273" i="12"/>
  <c r="DG273" i="12"/>
  <c r="DL273" i="12"/>
  <c r="DQ273" i="12"/>
  <c r="DV273" i="12"/>
  <c r="BR273" i="12"/>
  <c r="BW273" i="12"/>
  <c r="CB273" i="12"/>
  <c r="CG273" i="12"/>
  <c r="CL273" i="12"/>
  <c r="CQ273" i="12"/>
  <c r="CV273" i="12"/>
  <c r="DA273" i="12"/>
  <c r="DF273" i="12"/>
  <c r="DK273" i="12"/>
  <c r="DP273" i="12"/>
  <c r="DU273" i="12"/>
  <c r="BQ273" i="12"/>
  <c r="BV273" i="12"/>
  <c r="CA273" i="12"/>
  <c r="CF273" i="12"/>
  <c r="CK273" i="12"/>
  <c r="CP273" i="12"/>
  <c r="CU273" i="12"/>
  <c r="CZ273" i="12"/>
  <c r="DE273" i="12"/>
  <c r="DJ273" i="12"/>
  <c r="DO273" i="12"/>
  <c r="DT273" i="12"/>
  <c r="BP273" i="12"/>
  <c r="BU273" i="12"/>
  <c r="BZ273" i="12"/>
  <c r="CE273" i="12"/>
  <c r="CJ273" i="12"/>
  <c r="CO273" i="12"/>
  <c r="CT273" i="12"/>
  <c r="CY273" i="12"/>
  <c r="DD273" i="12"/>
  <c r="DI273" i="12"/>
  <c r="DN273" i="12"/>
  <c r="DS273" i="12"/>
  <c r="BK273" i="12"/>
  <c r="BO273" i="12"/>
  <c r="BL273" i="12"/>
  <c r="BP272" i="12"/>
  <c r="BU272" i="12"/>
  <c r="BZ272" i="12"/>
  <c r="BQ272" i="12"/>
  <c r="BV272" i="12"/>
  <c r="CA272" i="12"/>
  <c r="BR272" i="12"/>
  <c r="BW272" i="12"/>
  <c r="CB272" i="12"/>
  <c r="BS272" i="12"/>
  <c r="BX272" i="12"/>
  <c r="CC272" i="12"/>
  <c r="BT272" i="12"/>
  <c r="BY272" i="12"/>
  <c r="CD272" i="12"/>
  <c r="BK272" i="12"/>
  <c r="BO272" i="12"/>
  <c r="EA272" i="12"/>
  <c r="CI272" i="12"/>
  <c r="CN272" i="12"/>
  <c r="CS272" i="12"/>
  <c r="CX272" i="12"/>
  <c r="DC272" i="12"/>
  <c r="DH272" i="12"/>
  <c r="DM272" i="12"/>
  <c r="DR272" i="12"/>
  <c r="DW272" i="12"/>
  <c r="CH272" i="12"/>
  <c r="CM272" i="12"/>
  <c r="CR272" i="12"/>
  <c r="CW272" i="12"/>
  <c r="DB272" i="12"/>
  <c r="DG272" i="12"/>
  <c r="DL272" i="12"/>
  <c r="DQ272" i="12"/>
  <c r="DV272" i="12"/>
  <c r="CG272" i="12"/>
  <c r="CL272" i="12"/>
  <c r="CQ272" i="12"/>
  <c r="CV272" i="12"/>
  <c r="DA272" i="12"/>
  <c r="DF272" i="12"/>
  <c r="DK272" i="12"/>
  <c r="DP272" i="12"/>
  <c r="DU272" i="12"/>
  <c r="CF272" i="12"/>
  <c r="CK272" i="12"/>
  <c r="CP272" i="12"/>
  <c r="CU272" i="12"/>
  <c r="CZ272" i="12"/>
  <c r="DE272" i="12"/>
  <c r="DJ272" i="12"/>
  <c r="DO272" i="12"/>
  <c r="DT272" i="12"/>
  <c r="CE272" i="12"/>
  <c r="CJ272" i="12"/>
  <c r="CO272" i="12"/>
  <c r="CT272" i="12"/>
  <c r="CY272" i="12"/>
  <c r="DD272" i="12"/>
  <c r="DI272" i="12"/>
  <c r="DN272" i="12"/>
  <c r="DS272" i="12"/>
  <c r="BL272" i="12"/>
  <c r="BT271" i="12"/>
  <c r="BY271" i="12"/>
  <c r="CD271" i="12"/>
  <c r="CI271" i="12"/>
  <c r="CN271" i="12"/>
  <c r="CS271" i="12"/>
  <c r="CX271" i="12"/>
  <c r="DC271" i="12"/>
  <c r="DH271" i="12"/>
  <c r="DM271" i="12"/>
  <c r="DR271" i="12"/>
  <c r="DW271" i="12"/>
  <c r="BS271" i="12"/>
  <c r="BX271" i="12"/>
  <c r="CC271" i="12"/>
  <c r="CH271" i="12"/>
  <c r="CM271" i="12"/>
  <c r="CR271" i="12"/>
  <c r="CW271" i="12"/>
  <c r="DB271" i="12"/>
  <c r="DG271" i="12"/>
  <c r="DL271" i="12"/>
  <c r="DQ271" i="12"/>
  <c r="DV271" i="12"/>
  <c r="BR271" i="12"/>
  <c r="BW271" i="12"/>
  <c r="CB271" i="12"/>
  <c r="CG271" i="12"/>
  <c r="CL271" i="12"/>
  <c r="CQ271" i="12"/>
  <c r="CV271" i="12"/>
  <c r="DA271" i="12"/>
  <c r="DF271" i="12"/>
  <c r="DK271" i="12"/>
  <c r="DP271" i="12"/>
  <c r="DU271" i="12"/>
  <c r="BQ271" i="12"/>
  <c r="BV271" i="12"/>
  <c r="CA271" i="12"/>
  <c r="CF271" i="12"/>
  <c r="CK271" i="12"/>
  <c r="CP271" i="12"/>
  <c r="CU271" i="12"/>
  <c r="CZ271" i="12"/>
  <c r="DE271" i="12"/>
  <c r="DJ271" i="12"/>
  <c r="DO271" i="12"/>
  <c r="DT271" i="12"/>
  <c r="BP271" i="12"/>
  <c r="BU271" i="12"/>
  <c r="BZ271" i="12"/>
  <c r="CE271" i="12"/>
  <c r="CJ271" i="12"/>
  <c r="CO271" i="12"/>
  <c r="CT271" i="12"/>
  <c r="CY271" i="12"/>
  <c r="DD271" i="12"/>
  <c r="DI271" i="12"/>
  <c r="DN271" i="12"/>
  <c r="DS271" i="12"/>
  <c r="BK271" i="12"/>
  <c r="BO271" i="12"/>
  <c r="BL271" i="12"/>
  <c r="BT270" i="12"/>
  <c r="BY270" i="12"/>
  <c r="CD270" i="12"/>
  <c r="CI270" i="12"/>
  <c r="CN270" i="12"/>
  <c r="CS270" i="12"/>
  <c r="CX270" i="12"/>
  <c r="DC270" i="12"/>
  <c r="DH270" i="12"/>
  <c r="DM270" i="12"/>
  <c r="DR270" i="12"/>
  <c r="DW270" i="12"/>
  <c r="BS270" i="12"/>
  <c r="BX270" i="12"/>
  <c r="CC270" i="12"/>
  <c r="CH270" i="12"/>
  <c r="CM270" i="12"/>
  <c r="CR270" i="12"/>
  <c r="CW270" i="12"/>
  <c r="DB270" i="12"/>
  <c r="DG270" i="12"/>
  <c r="DL270" i="12"/>
  <c r="DQ270" i="12"/>
  <c r="DV270" i="12"/>
  <c r="BR270" i="12"/>
  <c r="BW270" i="12"/>
  <c r="CB270" i="12"/>
  <c r="CG270" i="12"/>
  <c r="CL270" i="12"/>
  <c r="CQ270" i="12"/>
  <c r="CV270" i="12"/>
  <c r="DA270" i="12"/>
  <c r="DF270" i="12"/>
  <c r="DK270" i="12"/>
  <c r="DP270" i="12"/>
  <c r="DU270" i="12"/>
  <c r="BQ270" i="12"/>
  <c r="BV270" i="12"/>
  <c r="CA270" i="12"/>
  <c r="CF270" i="12"/>
  <c r="CK270" i="12"/>
  <c r="CP270" i="12"/>
  <c r="CU270" i="12"/>
  <c r="CZ270" i="12"/>
  <c r="DE270" i="12"/>
  <c r="DJ270" i="12"/>
  <c r="DO270" i="12"/>
  <c r="DT270" i="12"/>
  <c r="BP270" i="12"/>
  <c r="BU270" i="12"/>
  <c r="BZ270" i="12"/>
  <c r="CE270" i="12"/>
  <c r="CJ270" i="12"/>
  <c r="CO270" i="12"/>
  <c r="CT270" i="12"/>
  <c r="CY270" i="12"/>
  <c r="DD270" i="12"/>
  <c r="DI270" i="12"/>
  <c r="DN270" i="12"/>
  <c r="DS270" i="12"/>
  <c r="BO270" i="12"/>
  <c r="BL270" i="12"/>
  <c r="BT269" i="12"/>
  <c r="BY269" i="12"/>
  <c r="CD269" i="12"/>
  <c r="CI269" i="12"/>
  <c r="CN269" i="12"/>
  <c r="CS269" i="12"/>
  <c r="CX269" i="12"/>
  <c r="DC269" i="12"/>
  <c r="DH269" i="12"/>
  <c r="DM269" i="12"/>
  <c r="DR269" i="12"/>
  <c r="DW269" i="12"/>
  <c r="BS269" i="12"/>
  <c r="BX269" i="12"/>
  <c r="CC269" i="12"/>
  <c r="CH269" i="12"/>
  <c r="CM269" i="12"/>
  <c r="CR269" i="12"/>
  <c r="CW269" i="12"/>
  <c r="DB269" i="12"/>
  <c r="DG269" i="12"/>
  <c r="DL269" i="12"/>
  <c r="DQ269" i="12"/>
  <c r="DV269" i="12"/>
  <c r="BR269" i="12"/>
  <c r="BW269" i="12"/>
  <c r="CB269" i="12"/>
  <c r="CG269" i="12"/>
  <c r="CL269" i="12"/>
  <c r="CQ269" i="12"/>
  <c r="CV269" i="12"/>
  <c r="DA269" i="12"/>
  <c r="DF269" i="12"/>
  <c r="DK269" i="12"/>
  <c r="DP269" i="12"/>
  <c r="DU269" i="12"/>
  <c r="BQ269" i="12"/>
  <c r="BV269" i="12"/>
  <c r="CA269" i="12"/>
  <c r="CF269" i="12"/>
  <c r="CK269" i="12"/>
  <c r="CP269" i="12"/>
  <c r="CU269" i="12"/>
  <c r="CZ269" i="12"/>
  <c r="DE269" i="12"/>
  <c r="DJ269" i="12"/>
  <c r="DO269" i="12"/>
  <c r="DT269" i="12"/>
  <c r="BP269" i="12"/>
  <c r="BU269" i="12"/>
  <c r="BZ269" i="12"/>
  <c r="CE269" i="12"/>
  <c r="CJ269" i="12"/>
  <c r="CO269" i="12"/>
  <c r="CT269" i="12"/>
  <c r="CY269" i="12"/>
  <c r="DD269" i="12"/>
  <c r="DI269" i="12"/>
  <c r="DN269" i="12"/>
  <c r="DS269" i="12"/>
  <c r="BO269" i="12"/>
  <c r="BL269" i="12"/>
  <c r="BT268" i="12"/>
  <c r="BY268" i="12"/>
  <c r="CD268" i="12"/>
  <c r="CI268" i="12"/>
  <c r="CN268" i="12"/>
  <c r="CS268" i="12"/>
  <c r="CX268" i="12"/>
  <c r="DC268" i="12"/>
  <c r="DH268" i="12"/>
  <c r="DM268" i="12"/>
  <c r="DR268" i="12"/>
  <c r="DW268" i="12"/>
  <c r="BS268" i="12"/>
  <c r="BX268" i="12"/>
  <c r="CC268" i="12"/>
  <c r="CH268" i="12"/>
  <c r="CM268" i="12"/>
  <c r="CR268" i="12"/>
  <c r="CW268" i="12"/>
  <c r="DB268" i="12"/>
  <c r="DG268" i="12"/>
  <c r="DL268" i="12"/>
  <c r="DQ268" i="12"/>
  <c r="DV268" i="12"/>
  <c r="BR268" i="12"/>
  <c r="BW268" i="12"/>
  <c r="CB268" i="12"/>
  <c r="CG268" i="12"/>
  <c r="CL268" i="12"/>
  <c r="CQ268" i="12"/>
  <c r="CV268" i="12"/>
  <c r="DA268" i="12"/>
  <c r="DF268" i="12"/>
  <c r="DK268" i="12"/>
  <c r="DP268" i="12"/>
  <c r="DU268" i="12"/>
  <c r="BQ268" i="12"/>
  <c r="BV268" i="12"/>
  <c r="CA268" i="12"/>
  <c r="CF268" i="12"/>
  <c r="CK268" i="12"/>
  <c r="CP268" i="12"/>
  <c r="CU268" i="12"/>
  <c r="CZ268" i="12"/>
  <c r="DE268" i="12"/>
  <c r="DJ268" i="12"/>
  <c r="DO268" i="12"/>
  <c r="DT268" i="12"/>
  <c r="BP268" i="12"/>
  <c r="BU268" i="12"/>
  <c r="BZ268" i="12"/>
  <c r="CE268" i="12"/>
  <c r="CJ268" i="12"/>
  <c r="CO268" i="12"/>
  <c r="CT268" i="12"/>
  <c r="CY268" i="12"/>
  <c r="DD268" i="12"/>
  <c r="DI268" i="12"/>
  <c r="DN268" i="12"/>
  <c r="DS268" i="12"/>
  <c r="BK268" i="12"/>
  <c r="BO268" i="12"/>
  <c r="BT267" i="12"/>
  <c r="BY267" i="12"/>
  <c r="CD267" i="12"/>
  <c r="CI267" i="12"/>
  <c r="CN267" i="12"/>
  <c r="CS267" i="12"/>
  <c r="CX267" i="12"/>
  <c r="DC267" i="12"/>
  <c r="DH267" i="12"/>
  <c r="DM267" i="12"/>
  <c r="DR267" i="12"/>
  <c r="DW267" i="12"/>
  <c r="BS267" i="12"/>
  <c r="BX267" i="12"/>
  <c r="CC267" i="12"/>
  <c r="CH267" i="12"/>
  <c r="CM267" i="12"/>
  <c r="CR267" i="12"/>
  <c r="CW267" i="12"/>
  <c r="DB267" i="12"/>
  <c r="DG267" i="12"/>
  <c r="DL267" i="12"/>
  <c r="DQ267" i="12"/>
  <c r="DV267" i="12"/>
  <c r="BR267" i="12"/>
  <c r="BW267" i="12"/>
  <c r="CB267" i="12"/>
  <c r="CG267" i="12"/>
  <c r="CL267" i="12"/>
  <c r="CQ267" i="12"/>
  <c r="CV267" i="12"/>
  <c r="DA267" i="12"/>
  <c r="DF267" i="12"/>
  <c r="DK267" i="12"/>
  <c r="DP267" i="12"/>
  <c r="DU267" i="12"/>
  <c r="BQ267" i="12"/>
  <c r="BV267" i="12"/>
  <c r="CA267" i="12"/>
  <c r="CF267" i="12"/>
  <c r="CK267" i="12"/>
  <c r="CP267" i="12"/>
  <c r="CU267" i="12"/>
  <c r="CZ267" i="12"/>
  <c r="DE267" i="12"/>
  <c r="DJ267" i="12"/>
  <c r="DO267" i="12"/>
  <c r="DT267" i="12"/>
  <c r="BP267" i="12"/>
  <c r="BU267" i="12"/>
  <c r="BZ267" i="12"/>
  <c r="CE267" i="12"/>
  <c r="CJ267" i="12"/>
  <c r="CO267" i="12"/>
  <c r="CT267" i="12"/>
  <c r="CY267" i="12"/>
  <c r="DD267" i="12"/>
  <c r="DI267" i="12"/>
  <c r="DN267" i="12"/>
  <c r="DS267" i="12"/>
  <c r="BK267" i="12"/>
  <c r="BO267" i="12"/>
  <c r="BT266" i="12"/>
  <c r="BY266" i="12"/>
  <c r="CD266" i="12"/>
  <c r="CI266" i="12"/>
  <c r="CN266" i="12"/>
  <c r="CS266" i="12"/>
  <c r="CX266" i="12"/>
  <c r="DC266" i="12"/>
  <c r="DH266" i="12"/>
  <c r="DM266" i="12"/>
  <c r="DR266" i="12"/>
  <c r="DW266" i="12"/>
  <c r="BS266" i="12"/>
  <c r="BX266" i="12"/>
  <c r="CC266" i="12"/>
  <c r="CH266" i="12"/>
  <c r="CM266" i="12"/>
  <c r="CR266" i="12"/>
  <c r="CW266" i="12"/>
  <c r="DB266" i="12"/>
  <c r="DG266" i="12"/>
  <c r="DL266" i="12"/>
  <c r="DQ266" i="12"/>
  <c r="DV266" i="12"/>
  <c r="BR266" i="12"/>
  <c r="BW266" i="12"/>
  <c r="CB266" i="12"/>
  <c r="CG266" i="12"/>
  <c r="CL266" i="12"/>
  <c r="CQ266" i="12"/>
  <c r="CV266" i="12"/>
  <c r="DA266" i="12"/>
  <c r="DF266" i="12"/>
  <c r="DK266" i="12"/>
  <c r="DP266" i="12"/>
  <c r="DU266" i="12"/>
  <c r="BQ266" i="12"/>
  <c r="BV266" i="12"/>
  <c r="CA266" i="12"/>
  <c r="CF266" i="12"/>
  <c r="CK266" i="12"/>
  <c r="CP266" i="12"/>
  <c r="CU266" i="12"/>
  <c r="CZ266" i="12"/>
  <c r="DE266" i="12"/>
  <c r="DJ266" i="12"/>
  <c r="DO266" i="12"/>
  <c r="DT266" i="12"/>
  <c r="BP266" i="12"/>
  <c r="BU266" i="12"/>
  <c r="BZ266" i="12"/>
  <c r="CE266" i="12"/>
  <c r="CJ266" i="12"/>
  <c r="CO266" i="12"/>
  <c r="CT266" i="12"/>
  <c r="CY266" i="12"/>
  <c r="DD266" i="12"/>
  <c r="DI266" i="12"/>
  <c r="DN266" i="12"/>
  <c r="DS266" i="12"/>
  <c r="BK266" i="12"/>
  <c r="BO266" i="12"/>
  <c r="BT265" i="12"/>
  <c r="BY265" i="12"/>
  <c r="CD265" i="12"/>
  <c r="CI265" i="12"/>
  <c r="CN265" i="12"/>
  <c r="CS265" i="12"/>
  <c r="CX265" i="12"/>
  <c r="DC265" i="12"/>
  <c r="DH265" i="12"/>
  <c r="DM265" i="12"/>
  <c r="DR265" i="12"/>
  <c r="DW265" i="12"/>
  <c r="BS265" i="12"/>
  <c r="BX265" i="12"/>
  <c r="CC265" i="12"/>
  <c r="CH265" i="12"/>
  <c r="CM265" i="12"/>
  <c r="CR265" i="12"/>
  <c r="CW265" i="12"/>
  <c r="DB265" i="12"/>
  <c r="DG265" i="12"/>
  <c r="DL265" i="12"/>
  <c r="DQ265" i="12"/>
  <c r="DV265" i="12"/>
  <c r="BR265" i="12"/>
  <c r="BW265" i="12"/>
  <c r="CB265" i="12"/>
  <c r="CG265" i="12"/>
  <c r="CL265" i="12"/>
  <c r="CQ265" i="12"/>
  <c r="CV265" i="12"/>
  <c r="DA265" i="12"/>
  <c r="DF265" i="12"/>
  <c r="DK265" i="12"/>
  <c r="DP265" i="12"/>
  <c r="DU265" i="12"/>
  <c r="BQ265" i="12"/>
  <c r="BV265" i="12"/>
  <c r="CA265" i="12"/>
  <c r="CF265" i="12"/>
  <c r="CK265" i="12"/>
  <c r="CP265" i="12"/>
  <c r="CU265" i="12"/>
  <c r="CZ265" i="12"/>
  <c r="DE265" i="12"/>
  <c r="DJ265" i="12"/>
  <c r="DO265" i="12"/>
  <c r="DT265" i="12"/>
  <c r="BP265" i="12"/>
  <c r="BU265" i="12"/>
  <c r="BZ265" i="12"/>
  <c r="CE265" i="12"/>
  <c r="CJ265" i="12"/>
  <c r="CO265" i="12"/>
  <c r="CT265" i="12"/>
  <c r="CY265" i="12"/>
  <c r="DD265" i="12"/>
  <c r="DI265" i="12"/>
  <c r="DN265" i="12"/>
  <c r="DS265" i="12"/>
  <c r="BK265" i="12"/>
  <c r="BO265" i="12"/>
  <c r="BT264" i="12"/>
  <c r="BY264" i="12"/>
  <c r="CD264" i="12"/>
  <c r="CI264" i="12"/>
  <c r="CN264" i="12"/>
  <c r="CS264" i="12"/>
  <c r="CX264" i="12"/>
  <c r="DC264" i="12"/>
  <c r="DH264" i="12"/>
  <c r="DM264" i="12"/>
  <c r="DR264" i="12"/>
  <c r="DW264" i="12"/>
  <c r="BS264" i="12"/>
  <c r="BX264" i="12"/>
  <c r="CC264" i="12"/>
  <c r="CH264" i="12"/>
  <c r="CM264" i="12"/>
  <c r="CR264" i="12"/>
  <c r="CW264" i="12"/>
  <c r="DB264" i="12"/>
  <c r="DG264" i="12"/>
  <c r="DL264" i="12"/>
  <c r="DQ264" i="12"/>
  <c r="DV264" i="12"/>
  <c r="BR264" i="12"/>
  <c r="BW264" i="12"/>
  <c r="CB264" i="12"/>
  <c r="CG264" i="12"/>
  <c r="CL264" i="12"/>
  <c r="CQ264" i="12"/>
  <c r="CV264" i="12"/>
  <c r="DA264" i="12"/>
  <c r="DF264" i="12"/>
  <c r="DK264" i="12"/>
  <c r="DP264" i="12"/>
  <c r="DU264" i="12"/>
  <c r="BQ264" i="12"/>
  <c r="BV264" i="12"/>
  <c r="CA264" i="12"/>
  <c r="CF264" i="12"/>
  <c r="CK264" i="12"/>
  <c r="CP264" i="12"/>
  <c r="CU264" i="12"/>
  <c r="CZ264" i="12"/>
  <c r="DE264" i="12"/>
  <c r="DJ264" i="12"/>
  <c r="DO264" i="12"/>
  <c r="DT264" i="12"/>
  <c r="BP264" i="12"/>
  <c r="BU264" i="12"/>
  <c r="BZ264" i="12"/>
  <c r="CE264" i="12"/>
  <c r="CJ264" i="12"/>
  <c r="CO264" i="12"/>
  <c r="CT264" i="12"/>
  <c r="CY264" i="12"/>
  <c r="DD264" i="12"/>
  <c r="DI264" i="12"/>
  <c r="DN264" i="12"/>
  <c r="DS264" i="12"/>
  <c r="BK264" i="12"/>
  <c r="BO264" i="12"/>
  <c r="BT263" i="12"/>
  <c r="BY263" i="12"/>
  <c r="CD263" i="12"/>
  <c r="CI263" i="12"/>
  <c r="CN263" i="12"/>
  <c r="CS263" i="12"/>
  <c r="CX263" i="12"/>
  <c r="DC263" i="12"/>
  <c r="DH263" i="12"/>
  <c r="DM263" i="12"/>
  <c r="DR263" i="12"/>
  <c r="DW263" i="12"/>
  <c r="BS263" i="12"/>
  <c r="BX263" i="12"/>
  <c r="CC263" i="12"/>
  <c r="CH263" i="12"/>
  <c r="CM263" i="12"/>
  <c r="CR263" i="12"/>
  <c r="CW263" i="12"/>
  <c r="DB263" i="12"/>
  <c r="DG263" i="12"/>
  <c r="DL263" i="12"/>
  <c r="DQ263" i="12"/>
  <c r="DV263" i="12"/>
  <c r="BR263" i="12"/>
  <c r="BW263" i="12"/>
  <c r="CB263" i="12"/>
  <c r="CG263" i="12"/>
  <c r="CL263" i="12"/>
  <c r="CQ263" i="12"/>
  <c r="CV263" i="12"/>
  <c r="DA263" i="12"/>
  <c r="DF263" i="12"/>
  <c r="DK263" i="12"/>
  <c r="DP263" i="12"/>
  <c r="DU263" i="12"/>
  <c r="BQ263" i="12"/>
  <c r="BV263" i="12"/>
  <c r="CA263" i="12"/>
  <c r="CF263" i="12"/>
  <c r="CK263" i="12"/>
  <c r="CP263" i="12"/>
  <c r="CU263" i="12"/>
  <c r="CZ263" i="12"/>
  <c r="DE263" i="12"/>
  <c r="DJ263" i="12"/>
  <c r="DO263" i="12"/>
  <c r="DT263" i="12"/>
  <c r="BP263" i="12"/>
  <c r="BU263" i="12"/>
  <c r="BZ263" i="12"/>
  <c r="CE263" i="12"/>
  <c r="CJ263" i="12"/>
  <c r="CO263" i="12"/>
  <c r="CT263" i="12"/>
  <c r="CY263" i="12"/>
  <c r="DD263" i="12"/>
  <c r="DI263" i="12"/>
  <c r="DN263" i="12"/>
  <c r="DS263" i="12"/>
  <c r="BK263" i="12"/>
  <c r="BO263" i="12"/>
  <c r="BT262" i="12"/>
  <c r="BY262" i="12"/>
  <c r="CD262" i="12"/>
  <c r="CI262" i="12"/>
  <c r="CN262" i="12"/>
  <c r="CS262" i="12"/>
  <c r="CX262" i="12"/>
  <c r="DC262" i="12"/>
  <c r="DH262" i="12"/>
  <c r="DM262" i="12"/>
  <c r="DR262" i="12"/>
  <c r="DW262" i="12"/>
  <c r="BS262" i="12"/>
  <c r="BX262" i="12"/>
  <c r="CC262" i="12"/>
  <c r="CH262" i="12"/>
  <c r="CM262" i="12"/>
  <c r="CR262" i="12"/>
  <c r="CW262" i="12"/>
  <c r="DB262" i="12"/>
  <c r="DG262" i="12"/>
  <c r="DL262" i="12"/>
  <c r="DQ262" i="12"/>
  <c r="DV262" i="12"/>
  <c r="BR262" i="12"/>
  <c r="BW262" i="12"/>
  <c r="CB262" i="12"/>
  <c r="CG262" i="12"/>
  <c r="CL262" i="12"/>
  <c r="CQ262" i="12"/>
  <c r="CV262" i="12"/>
  <c r="DA262" i="12"/>
  <c r="DF262" i="12"/>
  <c r="DK262" i="12"/>
  <c r="DP262" i="12"/>
  <c r="DU262" i="12"/>
  <c r="BQ262" i="12"/>
  <c r="BV262" i="12"/>
  <c r="CA262" i="12"/>
  <c r="CF262" i="12"/>
  <c r="CK262" i="12"/>
  <c r="CP262" i="12"/>
  <c r="CU262" i="12"/>
  <c r="CZ262" i="12"/>
  <c r="DE262" i="12"/>
  <c r="DJ262" i="12"/>
  <c r="DO262" i="12"/>
  <c r="DT262" i="12"/>
  <c r="BP262" i="12"/>
  <c r="BU262" i="12"/>
  <c r="BZ262" i="12"/>
  <c r="CE262" i="12"/>
  <c r="CJ262" i="12"/>
  <c r="CO262" i="12"/>
  <c r="CT262" i="12"/>
  <c r="CY262" i="12"/>
  <c r="DD262" i="12"/>
  <c r="DI262" i="12"/>
  <c r="DN262" i="12"/>
  <c r="DS262" i="12"/>
  <c r="BK262" i="12"/>
  <c r="BO262" i="12"/>
  <c r="BT261" i="12"/>
  <c r="BY261" i="12"/>
  <c r="CD261" i="12"/>
  <c r="CI261" i="12"/>
  <c r="CN261" i="12"/>
  <c r="CS261" i="12"/>
  <c r="CX261" i="12"/>
  <c r="DC261" i="12"/>
  <c r="DH261" i="12"/>
  <c r="DM261" i="12"/>
  <c r="DR261" i="12"/>
  <c r="DW261" i="12"/>
  <c r="BS261" i="12"/>
  <c r="BX261" i="12"/>
  <c r="CC261" i="12"/>
  <c r="CH261" i="12"/>
  <c r="CM261" i="12"/>
  <c r="CR261" i="12"/>
  <c r="CW261" i="12"/>
  <c r="DB261" i="12"/>
  <c r="DG261" i="12"/>
  <c r="DL261" i="12"/>
  <c r="DQ261" i="12"/>
  <c r="DV261" i="12"/>
  <c r="BR261" i="12"/>
  <c r="BW261" i="12"/>
  <c r="CB261" i="12"/>
  <c r="CG261" i="12"/>
  <c r="CL261" i="12"/>
  <c r="CQ261" i="12"/>
  <c r="CV261" i="12"/>
  <c r="DA261" i="12"/>
  <c r="DF261" i="12"/>
  <c r="DK261" i="12"/>
  <c r="DP261" i="12"/>
  <c r="DU261" i="12"/>
  <c r="BQ261" i="12"/>
  <c r="BV261" i="12"/>
  <c r="CA261" i="12"/>
  <c r="CF261" i="12"/>
  <c r="CK261" i="12"/>
  <c r="CP261" i="12"/>
  <c r="CU261" i="12"/>
  <c r="CZ261" i="12"/>
  <c r="DE261" i="12"/>
  <c r="DJ261" i="12"/>
  <c r="DO261" i="12"/>
  <c r="DT261" i="12"/>
  <c r="BP261" i="12"/>
  <c r="BU261" i="12"/>
  <c r="BZ261" i="12"/>
  <c r="CE261" i="12"/>
  <c r="CJ261" i="12"/>
  <c r="CO261" i="12"/>
  <c r="CT261" i="12"/>
  <c r="CY261" i="12"/>
  <c r="DD261" i="12"/>
  <c r="DI261" i="12"/>
  <c r="DN261" i="12"/>
  <c r="DS261" i="12"/>
  <c r="BK261" i="12"/>
  <c r="BO261" i="12"/>
  <c r="BT260" i="12"/>
  <c r="BY260" i="12"/>
  <c r="CD260" i="12"/>
  <c r="CI260" i="12"/>
  <c r="CN260" i="12"/>
  <c r="CS260" i="12"/>
  <c r="CX260" i="12"/>
  <c r="DC260" i="12"/>
  <c r="DH260" i="12"/>
  <c r="DM260" i="12"/>
  <c r="DR260" i="12"/>
  <c r="DW260" i="12"/>
  <c r="BS260" i="12"/>
  <c r="BX260" i="12"/>
  <c r="CC260" i="12"/>
  <c r="CH260" i="12"/>
  <c r="CM260" i="12"/>
  <c r="CR260" i="12"/>
  <c r="CW260" i="12"/>
  <c r="DB260" i="12"/>
  <c r="DG260" i="12"/>
  <c r="DL260" i="12"/>
  <c r="DQ260" i="12"/>
  <c r="DV260" i="12"/>
  <c r="BR260" i="12"/>
  <c r="BW260" i="12"/>
  <c r="CB260" i="12"/>
  <c r="CG260" i="12"/>
  <c r="CL260" i="12"/>
  <c r="CQ260" i="12"/>
  <c r="CV260" i="12"/>
  <c r="DA260" i="12"/>
  <c r="DF260" i="12"/>
  <c r="DK260" i="12"/>
  <c r="DP260" i="12"/>
  <c r="DU260" i="12"/>
  <c r="BQ260" i="12"/>
  <c r="BV260" i="12"/>
  <c r="CA260" i="12"/>
  <c r="CF260" i="12"/>
  <c r="CK260" i="12"/>
  <c r="CP260" i="12"/>
  <c r="CU260" i="12"/>
  <c r="CZ260" i="12"/>
  <c r="DE260" i="12"/>
  <c r="DJ260" i="12"/>
  <c r="DO260" i="12"/>
  <c r="DT260" i="12"/>
  <c r="BP260" i="12"/>
  <c r="BU260" i="12"/>
  <c r="BZ260" i="12"/>
  <c r="CE260" i="12"/>
  <c r="CJ260" i="12"/>
  <c r="CO260" i="12"/>
  <c r="CT260" i="12"/>
  <c r="CY260" i="12"/>
  <c r="DD260" i="12"/>
  <c r="DI260" i="12"/>
  <c r="DN260" i="12"/>
  <c r="DS260" i="12"/>
  <c r="BK260" i="12"/>
  <c r="BO260" i="12"/>
  <c r="BT259" i="12"/>
  <c r="BY259" i="12"/>
  <c r="CD259" i="12"/>
  <c r="CI259" i="12"/>
  <c r="CN259" i="12"/>
  <c r="CS259" i="12"/>
  <c r="CX259" i="12"/>
  <c r="DC259" i="12"/>
  <c r="DH259" i="12"/>
  <c r="DM259" i="12"/>
  <c r="DR259" i="12"/>
  <c r="DW259" i="12"/>
  <c r="BS259" i="12"/>
  <c r="BX259" i="12"/>
  <c r="CC259" i="12"/>
  <c r="CH259" i="12"/>
  <c r="CM259" i="12"/>
  <c r="CR259" i="12"/>
  <c r="CW259" i="12"/>
  <c r="DB259" i="12"/>
  <c r="DG259" i="12"/>
  <c r="DL259" i="12"/>
  <c r="DQ259" i="12"/>
  <c r="DV259" i="12"/>
  <c r="BR259" i="12"/>
  <c r="BW259" i="12"/>
  <c r="CB259" i="12"/>
  <c r="CG259" i="12"/>
  <c r="CL259" i="12"/>
  <c r="CQ259" i="12"/>
  <c r="CV259" i="12"/>
  <c r="DA259" i="12"/>
  <c r="DF259" i="12"/>
  <c r="DK259" i="12"/>
  <c r="DP259" i="12"/>
  <c r="DU259" i="12"/>
  <c r="BQ259" i="12"/>
  <c r="BV259" i="12"/>
  <c r="CA259" i="12"/>
  <c r="CF259" i="12"/>
  <c r="CK259" i="12"/>
  <c r="CP259" i="12"/>
  <c r="CU259" i="12"/>
  <c r="CZ259" i="12"/>
  <c r="DE259" i="12"/>
  <c r="DJ259" i="12"/>
  <c r="DO259" i="12"/>
  <c r="DT259" i="12"/>
  <c r="BP259" i="12"/>
  <c r="BU259" i="12"/>
  <c r="BZ259" i="12"/>
  <c r="CE259" i="12"/>
  <c r="CJ259" i="12"/>
  <c r="CO259" i="12"/>
  <c r="CT259" i="12"/>
  <c r="CY259" i="12"/>
  <c r="DD259" i="12"/>
  <c r="DI259" i="12"/>
  <c r="DN259" i="12"/>
  <c r="DS259" i="12"/>
  <c r="BK259" i="12"/>
  <c r="BO259" i="12"/>
  <c r="BT258" i="12"/>
  <c r="BY258" i="12"/>
  <c r="CD258" i="12"/>
  <c r="CI258" i="12"/>
  <c r="CN258" i="12"/>
  <c r="CS258" i="12"/>
  <c r="CX258" i="12"/>
  <c r="DC258" i="12"/>
  <c r="DH258" i="12"/>
  <c r="DM258" i="12"/>
  <c r="DR258" i="12"/>
  <c r="DW258" i="12"/>
  <c r="BS258" i="12"/>
  <c r="BX258" i="12"/>
  <c r="CC258" i="12"/>
  <c r="CH258" i="12"/>
  <c r="CM258" i="12"/>
  <c r="CR258" i="12"/>
  <c r="CW258" i="12"/>
  <c r="DB258" i="12"/>
  <c r="DG258" i="12"/>
  <c r="DL258" i="12"/>
  <c r="DQ258" i="12"/>
  <c r="DV258" i="12"/>
  <c r="BR258" i="12"/>
  <c r="BW258" i="12"/>
  <c r="CB258" i="12"/>
  <c r="CG258" i="12"/>
  <c r="CL258" i="12"/>
  <c r="CQ258" i="12"/>
  <c r="CV258" i="12"/>
  <c r="DA258" i="12"/>
  <c r="DF258" i="12"/>
  <c r="DK258" i="12"/>
  <c r="DP258" i="12"/>
  <c r="DU258" i="12"/>
  <c r="BQ258" i="12"/>
  <c r="BV258" i="12"/>
  <c r="CA258" i="12"/>
  <c r="CF258" i="12"/>
  <c r="CK258" i="12"/>
  <c r="CP258" i="12"/>
  <c r="CU258" i="12"/>
  <c r="CZ258" i="12"/>
  <c r="DE258" i="12"/>
  <c r="DJ258" i="12"/>
  <c r="DO258" i="12"/>
  <c r="DT258" i="12"/>
  <c r="BP258" i="12"/>
  <c r="BU258" i="12"/>
  <c r="BZ258" i="12"/>
  <c r="CE258" i="12"/>
  <c r="CJ258" i="12"/>
  <c r="CO258" i="12"/>
  <c r="CT258" i="12"/>
  <c r="CY258" i="12"/>
  <c r="DD258" i="12"/>
  <c r="DI258" i="12"/>
  <c r="DN258" i="12"/>
  <c r="DS258" i="12"/>
  <c r="BK258" i="12"/>
  <c r="BO258" i="12"/>
  <c r="BT257" i="12"/>
  <c r="BY257" i="12"/>
  <c r="CD257" i="12"/>
  <c r="CI257" i="12"/>
  <c r="CN257" i="12"/>
  <c r="CS257" i="12"/>
  <c r="CX257" i="12"/>
  <c r="DC257" i="12"/>
  <c r="DH257" i="12"/>
  <c r="DM257" i="12"/>
  <c r="DR257" i="12"/>
  <c r="DW257" i="12"/>
  <c r="BS257" i="12"/>
  <c r="BX257" i="12"/>
  <c r="CC257" i="12"/>
  <c r="CH257" i="12"/>
  <c r="CM257" i="12"/>
  <c r="CR257" i="12"/>
  <c r="CW257" i="12"/>
  <c r="DB257" i="12"/>
  <c r="DG257" i="12"/>
  <c r="DL257" i="12"/>
  <c r="DQ257" i="12"/>
  <c r="DV257" i="12"/>
  <c r="BR257" i="12"/>
  <c r="BW257" i="12"/>
  <c r="CB257" i="12"/>
  <c r="CG257" i="12"/>
  <c r="CL257" i="12"/>
  <c r="CQ257" i="12"/>
  <c r="CV257" i="12"/>
  <c r="DA257" i="12"/>
  <c r="DF257" i="12"/>
  <c r="DK257" i="12"/>
  <c r="DP257" i="12"/>
  <c r="DU257" i="12"/>
  <c r="BQ257" i="12"/>
  <c r="BV257" i="12"/>
  <c r="CA257" i="12"/>
  <c r="CF257" i="12"/>
  <c r="CK257" i="12"/>
  <c r="CP257" i="12"/>
  <c r="CU257" i="12"/>
  <c r="CZ257" i="12"/>
  <c r="DE257" i="12"/>
  <c r="DJ257" i="12"/>
  <c r="DO257" i="12"/>
  <c r="DT257" i="12"/>
  <c r="BP257" i="12"/>
  <c r="BU257" i="12"/>
  <c r="BZ257" i="12"/>
  <c r="CE257" i="12"/>
  <c r="CJ257" i="12"/>
  <c r="CO257" i="12"/>
  <c r="CT257" i="12"/>
  <c r="CY257" i="12"/>
  <c r="DD257" i="12"/>
  <c r="DI257" i="12"/>
  <c r="DN257" i="12"/>
  <c r="DS257" i="12"/>
  <c r="BK257" i="12"/>
  <c r="BO257" i="12"/>
  <c r="BT256" i="12"/>
  <c r="BY256" i="12"/>
  <c r="CD256" i="12"/>
  <c r="CI256" i="12"/>
  <c r="CN256" i="12"/>
  <c r="CS256" i="12"/>
  <c r="CX256" i="12"/>
  <c r="DC256" i="12"/>
  <c r="DH256" i="12"/>
  <c r="DM256" i="12"/>
  <c r="DR256" i="12"/>
  <c r="DW256" i="12"/>
  <c r="BS256" i="12"/>
  <c r="BX256" i="12"/>
  <c r="CC256" i="12"/>
  <c r="CH256" i="12"/>
  <c r="CM256" i="12"/>
  <c r="CR256" i="12"/>
  <c r="CW256" i="12"/>
  <c r="DB256" i="12"/>
  <c r="DG256" i="12"/>
  <c r="DL256" i="12"/>
  <c r="DQ256" i="12"/>
  <c r="DV256" i="12"/>
  <c r="BR256" i="12"/>
  <c r="BW256" i="12"/>
  <c r="CB256" i="12"/>
  <c r="CG256" i="12"/>
  <c r="CL256" i="12"/>
  <c r="CQ256" i="12"/>
  <c r="CV256" i="12"/>
  <c r="DA256" i="12"/>
  <c r="DF256" i="12"/>
  <c r="DK256" i="12"/>
  <c r="DP256" i="12"/>
  <c r="DU256" i="12"/>
  <c r="BQ256" i="12"/>
  <c r="BV256" i="12"/>
  <c r="CA256" i="12"/>
  <c r="CF256" i="12"/>
  <c r="CK256" i="12"/>
  <c r="CP256" i="12"/>
  <c r="CU256" i="12"/>
  <c r="CZ256" i="12"/>
  <c r="DE256" i="12"/>
  <c r="DJ256" i="12"/>
  <c r="DO256" i="12"/>
  <c r="DT256" i="12"/>
  <c r="BP256" i="12"/>
  <c r="BU256" i="12"/>
  <c r="BZ256" i="12"/>
  <c r="CE256" i="12"/>
  <c r="CJ256" i="12"/>
  <c r="CO256" i="12"/>
  <c r="CT256" i="12"/>
  <c r="CY256" i="12"/>
  <c r="DD256" i="12"/>
  <c r="DI256" i="12"/>
  <c r="DN256" i="12"/>
  <c r="DS256" i="12"/>
  <c r="BK256" i="12"/>
  <c r="BO256" i="12"/>
  <c r="BT255" i="12"/>
  <c r="BY255" i="12"/>
  <c r="CD255" i="12"/>
  <c r="CI255" i="12"/>
  <c r="CN255" i="12"/>
  <c r="CS255" i="12"/>
  <c r="CX255" i="12"/>
  <c r="DC255" i="12"/>
  <c r="DH255" i="12"/>
  <c r="DM255" i="12"/>
  <c r="DR255" i="12"/>
  <c r="DW255" i="12"/>
  <c r="BS255" i="12"/>
  <c r="BX255" i="12"/>
  <c r="CC255" i="12"/>
  <c r="CH255" i="12"/>
  <c r="CM255" i="12"/>
  <c r="CR255" i="12"/>
  <c r="CW255" i="12"/>
  <c r="DB255" i="12"/>
  <c r="DG255" i="12"/>
  <c r="DL255" i="12"/>
  <c r="DQ255" i="12"/>
  <c r="DV255" i="12"/>
  <c r="BR255" i="12"/>
  <c r="BW255" i="12"/>
  <c r="CB255" i="12"/>
  <c r="CG255" i="12"/>
  <c r="CL255" i="12"/>
  <c r="CQ255" i="12"/>
  <c r="CV255" i="12"/>
  <c r="DA255" i="12"/>
  <c r="DF255" i="12"/>
  <c r="DK255" i="12"/>
  <c r="DP255" i="12"/>
  <c r="DU255" i="12"/>
  <c r="BQ255" i="12"/>
  <c r="BV255" i="12"/>
  <c r="CA255" i="12"/>
  <c r="CF255" i="12"/>
  <c r="CK255" i="12"/>
  <c r="CP255" i="12"/>
  <c r="CU255" i="12"/>
  <c r="CZ255" i="12"/>
  <c r="DE255" i="12"/>
  <c r="DJ255" i="12"/>
  <c r="DO255" i="12"/>
  <c r="DT255" i="12"/>
  <c r="BP255" i="12"/>
  <c r="BU255" i="12"/>
  <c r="BZ255" i="12"/>
  <c r="CE255" i="12"/>
  <c r="CJ255" i="12"/>
  <c r="CO255" i="12"/>
  <c r="CT255" i="12"/>
  <c r="CY255" i="12"/>
  <c r="DD255" i="12"/>
  <c r="DI255" i="12"/>
  <c r="DN255" i="12"/>
  <c r="DS255" i="12"/>
  <c r="BO255" i="12"/>
  <c r="BT254" i="12"/>
  <c r="BY254" i="12"/>
  <c r="CD254" i="12"/>
  <c r="CI254" i="12"/>
  <c r="CN254" i="12"/>
  <c r="CS254" i="12"/>
  <c r="CX254" i="12"/>
  <c r="DC254" i="12"/>
  <c r="DH254" i="12"/>
  <c r="DM254" i="12"/>
  <c r="DR254" i="12"/>
  <c r="DW254" i="12"/>
  <c r="BS254" i="12"/>
  <c r="BX254" i="12"/>
  <c r="CC254" i="12"/>
  <c r="CH254" i="12"/>
  <c r="CM254" i="12"/>
  <c r="CR254" i="12"/>
  <c r="CW254" i="12"/>
  <c r="DB254" i="12"/>
  <c r="DG254" i="12"/>
  <c r="DL254" i="12"/>
  <c r="DQ254" i="12"/>
  <c r="DV254" i="12"/>
  <c r="BR254" i="12"/>
  <c r="BW254" i="12"/>
  <c r="CB254" i="12"/>
  <c r="CG254" i="12"/>
  <c r="CL254" i="12"/>
  <c r="CQ254" i="12"/>
  <c r="CV254" i="12"/>
  <c r="DA254" i="12"/>
  <c r="DF254" i="12"/>
  <c r="DK254" i="12"/>
  <c r="DP254" i="12"/>
  <c r="DU254" i="12"/>
  <c r="BQ254" i="12"/>
  <c r="BV254" i="12"/>
  <c r="CA254" i="12"/>
  <c r="CF254" i="12"/>
  <c r="CK254" i="12"/>
  <c r="CP254" i="12"/>
  <c r="CU254" i="12"/>
  <c r="CZ254" i="12"/>
  <c r="DE254" i="12"/>
  <c r="DJ254" i="12"/>
  <c r="DO254" i="12"/>
  <c r="DT254" i="12"/>
  <c r="BP254" i="12"/>
  <c r="BU254" i="12"/>
  <c r="BZ254" i="12"/>
  <c r="CE254" i="12"/>
  <c r="CJ254" i="12"/>
  <c r="CO254" i="12"/>
  <c r="CT254" i="12"/>
  <c r="CY254" i="12"/>
  <c r="DD254" i="12"/>
  <c r="DI254" i="12"/>
  <c r="DN254" i="12"/>
  <c r="DS254" i="12"/>
  <c r="BK247" i="12"/>
  <c r="BK248" i="12"/>
  <c r="BK249" i="12"/>
  <c r="BK250" i="12"/>
  <c r="BK251" i="12"/>
  <c r="BK252" i="12"/>
  <c r="BK253" i="12"/>
  <c r="BK254" i="12"/>
  <c r="BL254" i="12"/>
  <c r="BO254" i="12"/>
  <c r="BT253" i="12"/>
  <c r="BY253" i="12"/>
  <c r="CD253" i="12"/>
  <c r="CI253" i="12"/>
  <c r="CN253" i="12"/>
  <c r="CS253" i="12"/>
  <c r="CX253" i="12"/>
  <c r="DC253" i="12"/>
  <c r="DH253" i="12"/>
  <c r="DM253" i="12"/>
  <c r="DR253" i="12"/>
  <c r="DW253" i="12"/>
  <c r="BS253" i="12"/>
  <c r="BX253" i="12"/>
  <c r="CC253" i="12"/>
  <c r="CH253" i="12"/>
  <c r="CM253" i="12"/>
  <c r="CR253" i="12"/>
  <c r="CW253" i="12"/>
  <c r="DB253" i="12"/>
  <c r="DG253" i="12"/>
  <c r="DL253" i="12"/>
  <c r="DQ253" i="12"/>
  <c r="DV253" i="12"/>
  <c r="BR253" i="12"/>
  <c r="BW253" i="12"/>
  <c r="CB253" i="12"/>
  <c r="CG253" i="12"/>
  <c r="CL253" i="12"/>
  <c r="CQ253" i="12"/>
  <c r="CV253" i="12"/>
  <c r="DA253" i="12"/>
  <c r="DF253" i="12"/>
  <c r="DK253" i="12"/>
  <c r="DP253" i="12"/>
  <c r="DU253" i="12"/>
  <c r="BQ253" i="12"/>
  <c r="BV253" i="12"/>
  <c r="CA253" i="12"/>
  <c r="CF253" i="12"/>
  <c r="CK253" i="12"/>
  <c r="CP253" i="12"/>
  <c r="CU253" i="12"/>
  <c r="CZ253" i="12"/>
  <c r="DE253" i="12"/>
  <c r="DJ253" i="12"/>
  <c r="DO253" i="12"/>
  <c r="DT253" i="12"/>
  <c r="BP253" i="12"/>
  <c r="BU253" i="12"/>
  <c r="BZ253" i="12"/>
  <c r="CE253" i="12"/>
  <c r="CJ253" i="12"/>
  <c r="CO253" i="12"/>
  <c r="CT253" i="12"/>
  <c r="CY253" i="12"/>
  <c r="DD253" i="12"/>
  <c r="DI253" i="12"/>
  <c r="DN253" i="12"/>
  <c r="DS253" i="12"/>
  <c r="BL253" i="12"/>
  <c r="BO253" i="12"/>
  <c r="BT252" i="12"/>
  <c r="BY252" i="12"/>
  <c r="CD252" i="12"/>
  <c r="CI252" i="12"/>
  <c r="CN252" i="12"/>
  <c r="CS252" i="12"/>
  <c r="CX252" i="12"/>
  <c r="DC252" i="12"/>
  <c r="DH252" i="12"/>
  <c r="DM252" i="12"/>
  <c r="DR252" i="12"/>
  <c r="DW252" i="12"/>
  <c r="BS252" i="12"/>
  <c r="BX252" i="12"/>
  <c r="CC252" i="12"/>
  <c r="CH252" i="12"/>
  <c r="CM252" i="12"/>
  <c r="CR252" i="12"/>
  <c r="CW252" i="12"/>
  <c r="DB252" i="12"/>
  <c r="DG252" i="12"/>
  <c r="DL252" i="12"/>
  <c r="DQ252" i="12"/>
  <c r="DV252" i="12"/>
  <c r="BR252" i="12"/>
  <c r="BW252" i="12"/>
  <c r="CB252" i="12"/>
  <c r="CG252" i="12"/>
  <c r="CL252" i="12"/>
  <c r="CQ252" i="12"/>
  <c r="CV252" i="12"/>
  <c r="DA252" i="12"/>
  <c r="DF252" i="12"/>
  <c r="DK252" i="12"/>
  <c r="DP252" i="12"/>
  <c r="DU252" i="12"/>
  <c r="BQ252" i="12"/>
  <c r="BV252" i="12"/>
  <c r="CA252" i="12"/>
  <c r="CF252" i="12"/>
  <c r="CK252" i="12"/>
  <c r="CP252" i="12"/>
  <c r="CU252" i="12"/>
  <c r="CZ252" i="12"/>
  <c r="DE252" i="12"/>
  <c r="DJ252" i="12"/>
  <c r="DO252" i="12"/>
  <c r="DT252" i="12"/>
  <c r="BP252" i="12"/>
  <c r="BU252" i="12"/>
  <c r="BZ252" i="12"/>
  <c r="CE252" i="12"/>
  <c r="CJ252" i="12"/>
  <c r="CO252" i="12"/>
  <c r="CT252" i="12"/>
  <c r="CY252" i="12"/>
  <c r="DD252" i="12"/>
  <c r="DI252" i="12"/>
  <c r="DN252" i="12"/>
  <c r="DS252" i="12"/>
  <c r="BO252" i="12"/>
  <c r="BL252" i="12"/>
  <c r="BT251" i="12"/>
  <c r="BY251" i="12"/>
  <c r="CD251" i="12"/>
  <c r="CI251" i="12"/>
  <c r="CN251" i="12"/>
  <c r="CS251" i="12"/>
  <c r="CX251" i="12"/>
  <c r="DC251" i="12"/>
  <c r="DH251" i="12"/>
  <c r="DM251" i="12"/>
  <c r="DR251" i="12"/>
  <c r="DW251" i="12"/>
  <c r="BS251" i="12"/>
  <c r="BX251" i="12"/>
  <c r="CC251" i="12"/>
  <c r="CH251" i="12"/>
  <c r="CM251" i="12"/>
  <c r="CR251" i="12"/>
  <c r="CW251" i="12"/>
  <c r="DB251" i="12"/>
  <c r="DG251" i="12"/>
  <c r="DL251" i="12"/>
  <c r="DQ251" i="12"/>
  <c r="DV251" i="12"/>
  <c r="BR251" i="12"/>
  <c r="BW251" i="12"/>
  <c r="CB251" i="12"/>
  <c r="CG251" i="12"/>
  <c r="CL251" i="12"/>
  <c r="CQ251" i="12"/>
  <c r="CV251" i="12"/>
  <c r="DA251" i="12"/>
  <c r="DF251" i="12"/>
  <c r="DK251" i="12"/>
  <c r="DP251" i="12"/>
  <c r="DU251" i="12"/>
  <c r="BQ251" i="12"/>
  <c r="BV251" i="12"/>
  <c r="CA251" i="12"/>
  <c r="CF251" i="12"/>
  <c r="CK251" i="12"/>
  <c r="CP251" i="12"/>
  <c r="CU251" i="12"/>
  <c r="CZ251" i="12"/>
  <c r="DE251" i="12"/>
  <c r="DJ251" i="12"/>
  <c r="DO251" i="12"/>
  <c r="DT251" i="12"/>
  <c r="BP251" i="12"/>
  <c r="BU251" i="12"/>
  <c r="BZ251" i="12"/>
  <c r="CE251" i="12"/>
  <c r="CJ251" i="12"/>
  <c r="CO251" i="12"/>
  <c r="CT251" i="12"/>
  <c r="CY251" i="12"/>
  <c r="DD251" i="12"/>
  <c r="DI251" i="12"/>
  <c r="DN251" i="12"/>
  <c r="DS251" i="12"/>
  <c r="BO251" i="12"/>
  <c r="BL251" i="12"/>
  <c r="BT250" i="12"/>
  <c r="BY250" i="12"/>
  <c r="CD250" i="12"/>
  <c r="CI250" i="12"/>
  <c r="CN250" i="12"/>
  <c r="CS250" i="12"/>
  <c r="CX250" i="12"/>
  <c r="DC250" i="12"/>
  <c r="DH250" i="12"/>
  <c r="DM250" i="12"/>
  <c r="DR250" i="12"/>
  <c r="DW250" i="12"/>
  <c r="BS250" i="12"/>
  <c r="BX250" i="12"/>
  <c r="CC250" i="12"/>
  <c r="CH250" i="12"/>
  <c r="CM250" i="12"/>
  <c r="CR250" i="12"/>
  <c r="CW250" i="12"/>
  <c r="DB250" i="12"/>
  <c r="DG250" i="12"/>
  <c r="DL250" i="12"/>
  <c r="DQ250" i="12"/>
  <c r="DV250" i="12"/>
  <c r="BR250" i="12"/>
  <c r="BW250" i="12"/>
  <c r="CB250" i="12"/>
  <c r="CG250" i="12"/>
  <c r="CL250" i="12"/>
  <c r="CQ250" i="12"/>
  <c r="CV250" i="12"/>
  <c r="DA250" i="12"/>
  <c r="DF250" i="12"/>
  <c r="DK250" i="12"/>
  <c r="DP250" i="12"/>
  <c r="DU250" i="12"/>
  <c r="BQ250" i="12"/>
  <c r="BV250" i="12"/>
  <c r="CA250" i="12"/>
  <c r="CF250" i="12"/>
  <c r="CK250" i="12"/>
  <c r="CP250" i="12"/>
  <c r="CU250" i="12"/>
  <c r="CZ250" i="12"/>
  <c r="DE250" i="12"/>
  <c r="DJ250" i="12"/>
  <c r="DO250" i="12"/>
  <c r="DT250" i="12"/>
  <c r="BP250" i="12"/>
  <c r="BU250" i="12"/>
  <c r="BZ250" i="12"/>
  <c r="CE250" i="12"/>
  <c r="CJ250" i="12"/>
  <c r="CO250" i="12"/>
  <c r="CT250" i="12"/>
  <c r="CY250" i="12"/>
  <c r="DD250" i="12"/>
  <c r="DI250" i="12"/>
  <c r="DN250" i="12"/>
  <c r="DS250" i="12"/>
  <c r="BL250" i="12"/>
  <c r="BO250" i="12"/>
  <c r="BT249" i="12"/>
  <c r="BY249" i="12"/>
  <c r="CD249" i="12"/>
  <c r="CI249" i="12"/>
  <c r="CN249" i="12"/>
  <c r="CS249" i="12"/>
  <c r="CX249" i="12"/>
  <c r="DC249" i="12"/>
  <c r="DH249" i="12"/>
  <c r="DM249" i="12"/>
  <c r="DR249" i="12"/>
  <c r="DW249" i="12"/>
  <c r="BS249" i="12"/>
  <c r="BX249" i="12"/>
  <c r="CC249" i="12"/>
  <c r="CH249" i="12"/>
  <c r="CM249" i="12"/>
  <c r="CR249" i="12"/>
  <c r="CW249" i="12"/>
  <c r="DB249" i="12"/>
  <c r="DG249" i="12"/>
  <c r="DL249" i="12"/>
  <c r="DQ249" i="12"/>
  <c r="DV249" i="12"/>
  <c r="BR249" i="12"/>
  <c r="BW249" i="12"/>
  <c r="CB249" i="12"/>
  <c r="CG249" i="12"/>
  <c r="CL249" i="12"/>
  <c r="CQ249" i="12"/>
  <c r="CV249" i="12"/>
  <c r="DA249" i="12"/>
  <c r="DF249" i="12"/>
  <c r="DK249" i="12"/>
  <c r="DP249" i="12"/>
  <c r="DU249" i="12"/>
  <c r="BQ249" i="12"/>
  <c r="BV249" i="12"/>
  <c r="CA249" i="12"/>
  <c r="CF249" i="12"/>
  <c r="CK249" i="12"/>
  <c r="CP249" i="12"/>
  <c r="CU249" i="12"/>
  <c r="CZ249" i="12"/>
  <c r="DE249" i="12"/>
  <c r="DJ249" i="12"/>
  <c r="DO249" i="12"/>
  <c r="DT249" i="12"/>
  <c r="BP249" i="12"/>
  <c r="BU249" i="12"/>
  <c r="BZ249" i="12"/>
  <c r="CE249" i="12"/>
  <c r="CJ249" i="12"/>
  <c r="CO249" i="12"/>
  <c r="CT249" i="12"/>
  <c r="CY249" i="12"/>
  <c r="DD249" i="12"/>
  <c r="DI249" i="12"/>
  <c r="DN249" i="12"/>
  <c r="DS249" i="12"/>
  <c r="BO249" i="12"/>
  <c r="BL249" i="12"/>
  <c r="BT248" i="12"/>
  <c r="BY248" i="12"/>
  <c r="CD248" i="12"/>
  <c r="CI248" i="12"/>
  <c r="CN248" i="12"/>
  <c r="CS248" i="12"/>
  <c r="CX248" i="12"/>
  <c r="DC248" i="12"/>
  <c r="DH248" i="12"/>
  <c r="DM248" i="12"/>
  <c r="DR248" i="12"/>
  <c r="DW248" i="12"/>
  <c r="BS248" i="12"/>
  <c r="BX248" i="12"/>
  <c r="CC248" i="12"/>
  <c r="CH248" i="12"/>
  <c r="CM248" i="12"/>
  <c r="CR248" i="12"/>
  <c r="CW248" i="12"/>
  <c r="DB248" i="12"/>
  <c r="DG248" i="12"/>
  <c r="DL248" i="12"/>
  <c r="DQ248" i="12"/>
  <c r="DV248" i="12"/>
  <c r="BR248" i="12"/>
  <c r="BW248" i="12"/>
  <c r="CB248" i="12"/>
  <c r="CG248" i="12"/>
  <c r="CL248" i="12"/>
  <c r="CQ248" i="12"/>
  <c r="CV248" i="12"/>
  <c r="DA248" i="12"/>
  <c r="DF248" i="12"/>
  <c r="DK248" i="12"/>
  <c r="DP248" i="12"/>
  <c r="DU248" i="12"/>
  <c r="BQ248" i="12"/>
  <c r="BV248" i="12"/>
  <c r="CA248" i="12"/>
  <c r="CF248" i="12"/>
  <c r="CK248" i="12"/>
  <c r="CP248" i="12"/>
  <c r="CU248" i="12"/>
  <c r="CZ248" i="12"/>
  <c r="DE248" i="12"/>
  <c r="DJ248" i="12"/>
  <c r="DO248" i="12"/>
  <c r="DT248" i="12"/>
  <c r="BP248" i="12"/>
  <c r="BU248" i="12"/>
  <c r="BZ248" i="12"/>
  <c r="CE248" i="12"/>
  <c r="CJ248" i="12"/>
  <c r="CO248" i="12"/>
  <c r="CT248" i="12"/>
  <c r="CY248" i="12"/>
  <c r="DD248" i="12"/>
  <c r="DI248" i="12"/>
  <c r="DN248" i="12"/>
  <c r="DS248" i="12"/>
  <c r="BL248" i="12"/>
  <c r="BO248" i="12"/>
  <c r="BT247" i="12"/>
  <c r="BY247" i="12"/>
  <c r="CD247" i="12"/>
  <c r="CI247" i="12"/>
  <c r="CN247" i="12"/>
  <c r="CS247" i="12"/>
  <c r="CX247" i="12"/>
  <c r="DC247" i="12"/>
  <c r="DH247" i="12"/>
  <c r="DM247" i="12"/>
  <c r="DR247" i="12"/>
  <c r="DW247" i="12"/>
  <c r="BS247" i="12"/>
  <c r="BX247" i="12"/>
  <c r="CC247" i="12"/>
  <c r="CH247" i="12"/>
  <c r="CM247" i="12"/>
  <c r="CR247" i="12"/>
  <c r="CW247" i="12"/>
  <c r="DB247" i="12"/>
  <c r="DG247" i="12"/>
  <c r="DL247" i="12"/>
  <c r="DQ247" i="12"/>
  <c r="DV247" i="12"/>
  <c r="BR247" i="12"/>
  <c r="BW247" i="12"/>
  <c r="CB247" i="12"/>
  <c r="CG247" i="12"/>
  <c r="CL247" i="12"/>
  <c r="CQ247" i="12"/>
  <c r="CV247" i="12"/>
  <c r="DA247" i="12"/>
  <c r="DF247" i="12"/>
  <c r="DK247" i="12"/>
  <c r="DP247" i="12"/>
  <c r="DU247" i="12"/>
  <c r="BQ247" i="12"/>
  <c r="BV247" i="12"/>
  <c r="CA247" i="12"/>
  <c r="CF247" i="12"/>
  <c r="CK247" i="12"/>
  <c r="CP247" i="12"/>
  <c r="CU247" i="12"/>
  <c r="CZ247" i="12"/>
  <c r="DE247" i="12"/>
  <c r="DJ247" i="12"/>
  <c r="DO247" i="12"/>
  <c r="DT247" i="12"/>
  <c r="BP247" i="12"/>
  <c r="BU247" i="12"/>
  <c r="BZ247" i="12"/>
  <c r="CE247" i="12"/>
  <c r="CJ247" i="12"/>
  <c r="CO247" i="12"/>
  <c r="CT247" i="12"/>
  <c r="CY247" i="12"/>
  <c r="DD247" i="12"/>
  <c r="DI247" i="12"/>
  <c r="DN247" i="12"/>
  <c r="DS247" i="12"/>
  <c r="BL247" i="12"/>
  <c r="K246" i="12"/>
  <c r="BT246" i="12"/>
  <c r="L246" i="12"/>
  <c r="BY246" i="12"/>
  <c r="M246" i="12"/>
  <c r="CD246" i="12"/>
  <c r="N246" i="12"/>
  <c r="CI246" i="12"/>
  <c r="O246" i="12"/>
  <c r="CN246" i="12"/>
  <c r="P246" i="12"/>
  <c r="CS246" i="12"/>
  <c r="Q246" i="12"/>
  <c r="CX246" i="12"/>
  <c r="R246" i="12"/>
  <c r="DC246" i="12"/>
  <c r="S246" i="12"/>
  <c r="DH246" i="12"/>
  <c r="T246" i="12"/>
  <c r="DM246" i="12"/>
  <c r="U246" i="12"/>
  <c r="DR246" i="12"/>
  <c r="V246" i="12"/>
  <c r="DW246" i="12"/>
  <c r="BS246" i="12"/>
  <c r="BX246" i="12"/>
  <c r="CC246" i="12"/>
  <c r="CH246" i="12"/>
  <c r="CM246" i="12"/>
  <c r="CR246" i="12"/>
  <c r="CW246" i="12"/>
  <c r="DB246" i="12"/>
  <c r="DG246" i="12"/>
  <c r="DL246" i="12"/>
  <c r="DQ246" i="12"/>
  <c r="DV246" i="12"/>
  <c r="BR246" i="12"/>
  <c r="BW246" i="12"/>
  <c r="CB246" i="12"/>
  <c r="CG246" i="12"/>
  <c r="CL246" i="12"/>
  <c r="CQ246" i="12"/>
  <c r="CV246" i="12"/>
  <c r="DA246" i="12"/>
  <c r="DF246" i="12"/>
  <c r="DK246" i="12"/>
  <c r="DP246" i="12"/>
  <c r="DU246" i="12"/>
  <c r="BQ246" i="12"/>
  <c r="BV246" i="12"/>
  <c r="CA246" i="12"/>
  <c r="CF246" i="12"/>
  <c r="CK246" i="12"/>
  <c r="CP246" i="12"/>
  <c r="CU246" i="12"/>
  <c r="CZ246" i="12"/>
  <c r="DE246" i="12"/>
  <c r="DJ246" i="12"/>
  <c r="DO246" i="12"/>
  <c r="DT246" i="12"/>
  <c r="BP246" i="12"/>
  <c r="BU246" i="12"/>
  <c r="BZ246" i="12"/>
  <c r="CE246" i="12"/>
  <c r="CJ246" i="12"/>
  <c r="CO246" i="12"/>
  <c r="CT246" i="12"/>
  <c r="CY246" i="12"/>
  <c r="DD246" i="12"/>
  <c r="DI246" i="12"/>
  <c r="DN246" i="12"/>
  <c r="DS246" i="12"/>
  <c r="BK246" i="12"/>
  <c r="BO246" i="12"/>
  <c r="K245" i="12"/>
  <c r="BT245" i="12"/>
  <c r="L245" i="12"/>
  <c r="BY245" i="12"/>
  <c r="M245" i="12"/>
  <c r="CD245" i="12"/>
  <c r="N245" i="12"/>
  <c r="CI245" i="12"/>
  <c r="O245" i="12"/>
  <c r="CN245" i="12"/>
  <c r="P245" i="12"/>
  <c r="CS245" i="12"/>
  <c r="Q245" i="12"/>
  <c r="CX245" i="12"/>
  <c r="R245" i="12"/>
  <c r="DC245" i="12"/>
  <c r="S245" i="12"/>
  <c r="DH245" i="12"/>
  <c r="T245" i="12"/>
  <c r="DM245" i="12"/>
  <c r="U245" i="12"/>
  <c r="DR245" i="12"/>
  <c r="V245" i="12"/>
  <c r="DW245" i="12"/>
  <c r="BS245" i="12"/>
  <c r="BX245" i="12"/>
  <c r="CC245" i="12"/>
  <c r="CH245" i="12"/>
  <c r="CM245" i="12"/>
  <c r="CR245" i="12"/>
  <c r="CW245" i="12"/>
  <c r="DB245" i="12"/>
  <c r="DG245" i="12"/>
  <c r="DL245" i="12"/>
  <c r="DQ245" i="12"/>
  <c r="DV245" i="12"/>
  <c r="BR245" i="12"/>
  <c r="BW245" i="12"/>
  <c r="CB245" i="12"/>
  <c r="CG245" i="12"/>
  <c r="CL245" i="12"/>
  <c r="CQ245" i="12"/>
  <c r="CV245" i="12"/>
  <c r="DA245" i="12"/>
  <c r="DF245" i="12"/>
  <c r="DK245" i="12"/>
  <c r="DP245" i="12"/>
  <c r="DU245" i="12"/>
  <c r="BQ245" i="12"/>
  <c r="BV245" i="12"/>
  <c r="CA245" i="12"/>
  <c r="CF245" i="12"/>
  <c r="CK245" i="12"/>
  <c r="CP245" i="12"/>
  <c r="CU245" i="12"/>
  <c r="CZ245" i="12"/>
  <c r="DE245" i="12"/>
  <c r="DJ245" i="12"/>
  <c r="DO245" i="12"/>
  <c r="DT245" i="12"/>
  <c r="BP245" i="12"/>
  <c r="BU245" i="12"/>
  <c r="BZ245" i="12"/>
  <c r="CE245" i="12"/>
  <c r="CJ245" i="12"/>
  <c r="CO245" i="12"/>
  <c r="CT245" i="12"/>
  <c r="CY245" i="12"/>
  <c r="DD245" i="12"/>
  <c r="DI245" i="12"/>
  <c r="DN245" i="12"/>
  <c r="DS245" i="12"/>
  <c r="BK245" i="12"/>
  <c r="BO245" i="12"/>
  <c r="K244" i="12"/>
  <c r="BT244" i="12"/>
  <c r="L244" i="12"/>
  <c r="BY244" i="12"/>
  <c r="M244" i="12"/>
  <c r="CD244" i="12"/>
  <c r="N244" i="12"/>
  <c r="CI244" i="12"/>
  <c r="O244" i="12"/>
  <c r="CN244" i="12"/>
  <c r="P244" i="12"/>
  <c r="CS244" i="12"/>
  <c r="Q244" i="12"/>
  <c r="CX244" i="12"/>
  <c r="R244" i="12"/>
  <c r="DC244" i="12"/>
  <c r="S244" i="12"/>
  <c r="DH244" i="12"/>
  <c r="T244" i="12"/>
  <c r="DM244" i="12"/>
  <c r="U244" i="12"/>
  <c r="DR244" i="12"/>
  <c r="V244" i="12"/>
  <c r="DW244" i="12"/>
  <c r="BS244" i="12"/>
  <c r="BX244" i="12"/>
  <c r="CC244" i="12"/>
  <c r="CH244" i="12"/>
  <c r="CM244" i="12"/>
  <c r="CR244" i="12"/>
  <c r="CW244" i="12"/>
  <c r="DB244" i="12"/>
  <c r="DG244" i="12"/>
  <c r="DL244" i="12"/>
  <c r="DQ244" i="12"/>
  <c r="DV244" i="12"/>
  <c r="BR244" i="12"/>
  <c r="BW244" i="12"/>
  <c r="CB244" i="12"/>
  <c r="CG244" i="12"/>
  <c r="CL244" i="12"/>
  <c r="CQ244" i="12"/>
  <c r="CV244" i="12"/>
  <c r="DA244" i="12"/>
  <c r="DF244" i="12"/>
  <c r="DK244" i="12"/>
  <c r="DP244" i="12"/>
  <c r="DU244" i="12"/>
  <c r="BQ244" i="12"/>
  <c r="BV244" i="12"/>
  <c r="CA244" i="12"/>
  <c r="CF244" i="12"/>
  <c r="CK244" i="12"/>
  <c r="CP244" i="12"/>
  <c r="CU244" i="12"/>
  <c r="CZ244" i="12"/>
  <c r="DE244" i="12"/>
  <c r="DJ244" i="12"/>
  <c r="DO244" i="12"/>
  <c r="DT244" i="12"/>
  <c r="BP244" i="12"/>
  <c r="BU244" i="12"/>
  <c r="BZ244" i="12"/>
  <c r="CE244" i="12"/>
  <c r="CJ244" i="12"/>
  <c r="CO244" i="12"/>
  <c r="CT244" i="12"/>
  <c r="CY244" i="12"/>
  <c r="DD244" i="12"/>
  <c r="DI244" i="12"/>
  <c r="DN244" i="12"/>
  <c r="DS244" i="12"/>
  <c r="BK244" i="12"/>
  <c r="BO244" i="12"/>
  <c r="BT243" i="12"/>
  <c r="BY243" i="12"/>
  <c r="CD243" i="12"/>
  <c r="CI243" i="12"/>
  <c r="CN243" i="12"/>
  <c r="CS243" i="12"/>
  <c r="CX243" i="12"/>
  <c r="DC243" i="12"/>
  <c r="DH243" i="12"/>
  <c r="DM243" i="12"/>
  <c r="DR243" i="12"/>
  <c r="DW243" i="12"/>
  <c r="BS243" i="12"/>
  <c r="BX243" i="12"/>
  <c r="CC243" i="12"/>
  <c r="CH243" i="12"/>
  <c r="CM243" i="12"/>
  <c r="CR243" i="12"/>
  <c r="CW243" i="12"/>
  <c r="DB243" i="12"/>
  <c r="DG243" i="12"/>
  <c r="DL243" i="12"/>
  <c r="DQ243" i="12"/>
  <c r="DV243" i="12"/>
  <c r="BR243" i="12"/>
  <c r="BW243" i="12"/>
  <c r="CB243" i="12"/>
  <c r="CG243" i="12"/>
  <c r="CL243" i="12"/>
  <c r="CQ243" i="12"/>
  <c r="CV243" i="12"/>
  <c r="DA243" i="12"/>
  <c r="DF243" i="12"/>
  <c r="DK243" i="12"/>
  <c r="DP243" i="12"/>
  <c r="DU243" i="12"/>
  <c r="BQ243" i="12"/>
  <c r="BV243" i="12"/>
  <c r="CA243" i="12"/>
  <c r="CF243" i="12"/>
  <c r="CK243" i="12"/>
  <c r="CP243" i="12"/>
  <c r="CU243" i="12"/>
  <c r="CZ243" i="12"/>
  <c r="DE243" i="12"/>
  <c r="DJ243" i="12"/>
  <c r="DO243" i="12"/>
  <c r="DT243" i="12"/>
  <c r="BP243" i="12"/>
  <c r="BU243" i="12"/>
  <c r="BZ243" i="12"/>
  <c r="CE243" i="12"/>
  <c r="CJ243" i="12"/>
  <c r="CO243" i="12"/>
  <c r="CT243" i="12"/>
  <c r="CY243" i="12"/>
  <c r="DD243" i="12"/>
  <c r="DI243" i="12"/>
  <c r="DN243" i="12"/>
  <c r="DS243" i="12"/>
  <c r="BK243" i="12"/>
  <c r="BO243" i="12"/>
  <c r="K242" i="12"/>
  <c r="BT242" i="12"/>
  <c r="L242" i="12"/>
  <c r="BY242" i="12"/>
  <c r="M242" i="12"/>
  <c r="CD242" i="12"/>
  <c r="N242" i="12"/>
  <c r="CI242" i="12"/>
  <c r="O242" i="12"/>
  <c r="CN242" i="12"/>
  <c r="P242" i="12"/>
  <c r="CS242" i="12"/>
  <c r="Q242" i="12"/>
  <c r="CX242" i="12"/>
  <c r="R242" i="12"/>
  <c r="DC242" i="12"/>
  <c r="S242" i="12"/>
  <c r="DH242" i="12"/>
  <c r="T242" i="12"/>
  <c r="DM242" i="12"/>
  <c r="U242" i="12"/>
  <c r="DR242" i="12"/>
  <c r="V242" i="12"/>
  <c r="DW242" i="12"/>
  <c r="BS242" i="12"/>
  <c r="BX242" i="12"/>
  <c r="CC242" i="12"/>
  <c r="CH242" i="12"/>
  <c r="CM242" i="12"/>
  <c r="CR242" i="12"/>
  <c r="CW242" i="12"/>
  <c r="DB242" i="12"/>
  <c r="DG242" i="12"/>
  <c r="DL242" i="12"/>
  <c r="DQ242" i="12"/>
  <c r="DV242" i="12"/>
  <c r="BR242" i="12"/>
  <c r="BW242" i="12"/>
  <c r="CB242" i="12"/>
  <c r="CG242" i="12"/>
  <c r="CL242" i="12"/>
  <c r="CQ242" i="12"/>
  <c r="CV242" i="12"/>
  <c r="DA242" i="12"/>
  <c r="DF242" i="12"/>
  <c r="DK242" i="12"/>
  <c r="DP242" i="12"/>
  <c r="DU242" i="12"/>
  <c r="BQ242" i="12"/>
  <c r="BV242" i="12"/>
  <c r="CA242" i="12"/>
  <c r="CF242" i="12"/>
  <c r="CK242" i="12"/>
  <c r="CP242" i="12"/>
  <c r="CU242" i="12"/>
  <c r="CZ242" i="12"/>
  <c r="DE242" i="12"/>
  <c r="DJ242" i="12"/>
  <c r="DO242" i="12"/>
  <c r="DT242" i="12"/>
  <c r="BP242" i="12"/>
  <c r="BU242" i="12"/>
  <c r="BZ242" i="12"/>
  <c r="CE242" i="12"/>
  <c r="CJ242" i="12"/>
  <c r="CO242" i="12"/>
  <c r="CT242" i="12"/>
  <c r="CY242" i="12"/>
  <c r="DD242" i="12"/>
  <c r="DI242" i="12"/>
  <c r="DN242" i="12"/>
  <c r="DS242" i="12"/>
  <c r="BK242" i="12"/>
  <c r="BO242" i="12"/>
  <c r="K241" i="12"/>
  <c r="BT241" i="12"/>
  <c r="L241" i="12"/>
  <c r="BY241" i="12"/>
  <c r="M241" i="12"/>
  <c r="CD241" i="12"/>
  <c r="N241" i="12"/>
  <c r="CI241" i="12"/>
  <c r="O241" i="12"/>
  <c r="CN241" i="12"/>
  <c r="P241" i="12"/>
  <c r="CS241" i="12"/>
  <c r="Q241" i="12"/>
  <c r="CX241" i="12"/>
  <c r="R241" i="12"/>
  <c r="DC241" i="12"/>
  <c r="S241" i="12"/>
  <c r="DH241" i="12"/>
  <c r="T241" i="12"/>
  <c r="DM241" i="12"/>
  <c r="U241" i="12"/>
  <c r="DR241" i="12"/>
  <c r="V241" i="12"/>
  <c r="DW241" i="12"/>
  <c r="BS241" i="12"/>
  <c r="BX241" i="12"/>
  <c r="CC241" i="12"/>
  <c r="CH241" i="12"/>
  <c r="CM241" i="12"/>
  <c r="CR241" i="12"/>
  <c r="CW241" i="12"/>
  <c r="DB241" i="12"/>
  <c r="DG241" i="12"/>
  <c r="DL241" i="12"/>
  <c r="DQ241" i="12"/>
  <c r="DV241" i="12"/>
  <c r="BR241" i="12"/>
  <c r="BW241" i="12"/>
  <c r="CB241" i="12"/>
  <c r="CG241" i="12"/>
  <c r="CL241" i="12"/>
  <c r="CQ241" i="12"/>
  <c r="CV241" i="12"/>
  <c r="DA241" i="12"/>
  <c r="DF241" i="12"/>
  <c r="DK241" i="12"/>
  <c r="DP241" i="12"/>
  <c r="DU241" i="12"/>
  <c r="BQ241" i="12"/>
  <c r="BV241" i="12"/>
  <c r="CA241" i="12"/>
  <c r="CF241" i="12"/>
  <c r="CK241" i="12"/>
  <c r="CP241" i="12"/>
  <c r="CU241" i="12"/>
  <c r="CZ241" i="12"/>
  <c r="DE241" i="12"/>
  <c r="DJ241" i="12"/>
  <c r="DO241" i="12"/>
  <c r="DT241" i="12"/>
  <c r="BP241" i="12"/>
  <c r="BU241" i="12"/>
  <c r="BZ241" i="12"/>
  <c r="CE241" i="12"/>
  <c r="CJ241" i="12"/>
  <c r="CO241" i="12"/>
  <c r="CT241" i="12"/>
  <c r="CY241" i="12"/>
  <c r="DD241" i="12"/>
  <c r="DI241" i="12"/>
  <c r="DN241" i="12"/>
  <c r="DS241" i="12"/>
  <c r="BK241" i="12"/>
  <c r="BO241" i="12"/>
  <c r="K240" i="12"/>
  <c r="BT240" i="12"/>
  <c r="L240" i="12"/>
  <c r="BY240" i="12"/>
  <c r="M240" i="12"/>
  <c r="CD240" i="12"/>
  <c r="N240" i="12"/>
  <c r="CI240" i="12"/>
  <c r="O240" i="12"/>
  <c r="CN240" i="12"/>
  <c r="P240" i="12"/>
  <c r="CS240" i="12"/>
  <c r="Q240" i="12"/>
  <c r="CX240" i="12"/>
  <c r="R240" i="12"/>
  <c r="DC240" i="12"/>
  <c r="S240" i="12"/>
  <c r="DH240" i="12"/>
  <c r="T240" i="12"/>
  <c r="DM240" i="12"/>
  <c r="U240" i="12"/>
  <c r="DR240" i="12"/>
  <c r="V240" i="12"/>
  <c r="DW240" i="12"/>
  <c r="BS240" i="12"/>
  <c r="BX240" i="12"/>
  <c r="CC240" i="12"/>
  <c r="CH240" i="12"/>
  <c r="CM240" i="12"/>
  <c r="CR240" i="12"/>
  <c r="CW240" i="12"/>
  <c r="DB240" i="12"/>
  <c r="DG240" i="12"/>
  <c r="DL240" i="12"/>
  <c r="DQ240" i="12"/>
  <c r="DV240" i="12"/>
  <c r="BR240" i="12"/>
  <c r="BW240" i="12"/>
  <c r="CB240" i="12"/>
  <c r="CG240" i="12"/>
  <c r="CL240" i="12"/>
  <c r="CQ240" i="12"/>
  <c r="CV240" i="12"/>
  <c r="DA240" i="12"/>
  <c r="DF240" i="12"/>
  <c r="DK240" i="12"/>
  <c r="DP240" i="12"/>
  <c r="DU240" i="12"/>
  <c r="BQ240" i="12"/>
  <c r="BV240" i="12"/>
  <c r="CA240" i="12"/>
  <c r="CF240" i="12"/>
  <c r="CK240" i="12"/>
  <c r="CP240" i="12"/>
  <c r="CU240" i="12"/>
  <c r="CZ240" i="12"/>
  <c r="DE240" i="12"/>
  <c r="DJ240" i="12"/>
  <c r="DO240" i="12"/>
  <c r="DT240" i="12"/>
  <c r="BP240" i="12"/>
  <c r="BU240" i="12"/>
  <c r="BZ240" i="12"/>
  <c r="CE240" i="12"/>
  <c r="CJ240" i="12"/>
  <c r="CO240" i="12"/>
  <c r="CT240" i="12"/>
  <c r="CY240" i="12"/>
  <c r="DD240" i="12"/>
  <c r="DI240" i="12"/>
  <c r="DN240" i="12"/>
  <c r="DS240" i="12"/>
  <c r="BK240" i="12"/>
  <c r="BO240" i="12"/>
  <c r="K239" i="12"/>
  <c r="BT239" i="12"/>
  <c r="L239" i="12"/>
  <c r="BY239" i="12"/>
  <c r="M239" i="12"/>
  <c r="CD239" i="12"/>
  <c r="N239" i="12"/>
  <c r="CI239" i="12"/>
  <c r="O239" i="12"/>
  <c r="CN239" i="12"/>
  <c r="P239" i="12"/>
  <c r="CS239" i="12"/>
  <c r="Q239" i="12"/>
  <c r="CX239" i="12"/>
  <c r="R239" i="12"/>
  <c r="DC239" i="12"/>
  <c r="S239" i="12"/>
  <c r="DH239" i="12"/>
  <c r="T239" i="12"/>
  <c r="DM239" i="12"/>
  <c r="U239" i="12"/>
  <c r="DR239" i="12"/>
  <c r="V239" i="12"/>
  <c r="DW239" i="12"/>
  <c r="BS239" i="12"/>
  <c r="BX239" i="12"/>
  <c r="CC239" i="12"/>
  <c r="CH239" i="12"/>
  <c r="CM239" i="12"/>
  <c r="CR239" i="12"/>
  <c r="CW239" i="12"/>
  <c r="DB239" i="12"/>
  <c r="DG239" i="12"/>
  <c r="DL239" i="12"/>
  <c r="DQ239" i="12"/>
  <c r="DV239" i="12"/>
  <c r="BR239" i="12"/>
  <c r="BW239" i="12"/>
  <c r="CB239" i="12"/>
  <c r="CG239" i="12"/>
  <c r="CL239" i="12"/>
  <c r="CQ239" i="12"/>
  <c r="CV239" i="12"/>
  <c r="DA239" i="12"/>
  <c r="DF239" i="12"/>
  <c r="DK239" i="12"/>
  <c r="DP239" i="12"/>
  <c r="DU239" i="12"/>
  <c r="BQ239" i="12"/>
  <c r="BV239" i="12"/>
  <c r="CA239" i="12"/>
  <c r="CF239" i="12"/>
  <c r="CK239" i="12"/>
  <c r="CP239" i="12"/>
  <c r="CU239" i="12"/>
  <c r="CZ239" i="12"/>
  <c r="DE239" i="12"/>
  <c r="DJ239" i="12"/>
  <c r="DO239" i="12"/>
  <c r="DT239" i="12"/>
  <c r="BP239" i="12"/>
  <c r="BU239" i="12"/>
  <c r="BZ239" i="12"/>
  <c r="CE239" i="12"/>
  <c r="CJ239" i="12"/>
  <c r="CO239" i="12"/>
  <c r="CT239" i="12"/>
  <c r="CY239" i="12"/>
  <c r="DD239" i="12"/>
  <c r="DI239" i="12"/>
  <c r="DN239" i="12"/>
  <c r="DS239" i="12"/>
  <c r="BK239" i="12"/>
  <c r="BO239" i="12"/>
  <c r="K238" i="12"/>
  <c r="BT238" i="12"/>
  <c r="L238" i="12"/>
  <c r="BY238" i="12"/>
  <c r="M238" i="12"/>
  <c r="CD238" i="12"/>
  <c r="N238" i="12"/>
  <c r="CI238" i="12"/>
  <c r="O238" i="12"/>
  <c r="CN238" i="12"/>
  <c r="P238" i="12"/>
  <c r="CS238" i="12"/>
  <c r="Q238" i="12"/>
  <c r="CX238" i="12"/>
  <c r="R238" i="12"/>
  <c r="DC238" i="12"/>
  <c r="S238" i="12"/>
  <c r="DH238" i="12"/>
  <c r="T238" i="12"/>
  <c r="DM238" i="12"/>
  <c r="U238" i="12"/>
  <c r="DR238" i="12"/>
  <c r="V238" i="12"/>
  <c r="DW238" i="12"/>
  <c r="BS238" i="12"/>
  <c r="BX238" i="12"/>
  <c r="CC238" i="12"/>
  <c r="CH238" i="12"/>
  <c r="CM238" i="12"/>
  <c r="CR238" i="12"/>
  <c r="CW238" i="12"/>
  <c r="DB238" i="12"/>
  <c r="DG238" i="12"/>
  <c r="DL238" i="12"/>
  <c r="DQ238" i="12"/>
  <c r="DV238" i="12"/>
  <c r="BR238" i="12"/>
  <c r="BW238" i="12"/>
  <c r="CB238" i="12"/>
  <c r="CG238" i="12"/>
  <c r="CL238" i="12"/>
  <c r="CQ238" i="12"/>
  <c r="CV238" i="12"/>
  <c r="DA238" i="12"/>
  <c r="DF238" i="12"/>
  <c r="DK238" i="12"/>
  <c r="DP238" i="12"/>
  <c r="DU238" i="12"/>
  <c r="BQ238" i="12"/>
  <c r="BV238" i="12"/>
  <c r="CA238" i="12"/>
  <c r="CF238" i="12"/>
  <c r="CK238" i="12"/>
  <c r="CP238" i="12"/>
  <c r="CU238" i="12"/>
  <c r="CZ238" i="12"/>
  <c r="DE238" i="12"/>
  <c r="DJ238" i="12"/>
  <c r="DO238" i="12"/>
  <c r="DT238" i="12"/>
  <c r="BP238" i="12"/>
  <c r="BU238" i="12"/>
  <c r="BZ238" i="12"/>
  <c r="CE238" i="12"/>
  <c r="CJ238" i="12"/>
  <c r="CO238" i="12"/>
  <c r="CT238" i="12"/>
  <c r="CY238" i="12"/>
  <c r="DD238" i="12"/>
  <c r="DI238" i="12"/>
  <c r="DN238" i="12"/>
  <c r="DS238" i="12"/>
  <c r="BK238" i="12"/>
  <c r="BO238" i="12"/>
  <c r="K237" i="12"/>
  <c r="BT237" i="12"/>
  <c r="L237" i="12"/>
  <c r="BY237" i="12"/>
  <c r="M237" i="12"/>
  <c r="CD237" i="12"/>
  <c r="N237" i="12"/>
  <c r="CI237" i="12"/>
  <c r="O237" i="12"/>
  <c r="CN237" i="12"/>
  <c r="P237" i="12"/>
  <c r="CS237" i="12"/>
  <c r="Q237" i="12"/>
  <c r="CX237" i="12"/>
  <c r="R237" i="12"/>
  <c r="DC237" i="12"/>
  <c r="S237" i="12"/>
  <c r="DH237" i="12"/>
  <c r="T237" i="12"/>
  <c r="DM237" i="12"/>
  <c r="U237" i="12"/>
  <c r="DR237" i="12"/>
  <c r="V237" i="12"/>
  <c r="DW237" i="12"/>
  <c r="BS237" i="12"/>
  <c r="BX237" i="12"/>
  <c r="CC237" i="12"/>
  <c r="CH237" i="12"/>
  <c r="CM237" i="12"/>
  <c r="CR237" i="12"/>
  <c r="CW237" i="12"/>
  <c r="DB237" i="12"/>
  <c r="DG237" i="12"/>
  <c r="DL237" i="12"/>
  <c r="DQ237" i="12"/>
  <c r="DV237" i="12"/>
  <c r="BR237" i="12"/>
  <c r="BW237" i="12"/>
  <c r="CB237" i="12"/>
  <c r="CG237" i="12"/>
  <c r="CL237" i="12"/>
  <c r="CQ237" i="12"/>
  <c r="CV237" i="12"/>
  <c r="DA237" i="12"/>
  <c r="DF237" i="12"/>
  <c r="DK237" i="12"/>
  <c r="DP237" i="12"/>
  <c r="DU237" i="12"/>
  <c r="BQ237" i="12"/>
  <c r="BV237" i="12"/>
  <c r="CA237" i="12"/>
  <c r="CF237" i="12"/>
  <c r="CK237" i="12"/>
  <c r="CP237" i="12"/>
  <c r="CU237" i="12"/>
  <c r="CZ237" i="12"/>
  <c r="DE237" i="12"/>
  <c r="DJ237" i="12"/>
  <c r="DO237" i="12"/>
  <c r="DT237" i="12"/>
  <c r="BP237" i="12"/>
  <c r="BU237" i="12"/>
  <c r="BZ237" i="12"/>
  <c r="CE237" i="12"/>
  <c r="CJ237" i="12"/>
  <c r="CO237" i="12"/>
  <c r="CT237" i="12"/>
  <c r="CY237" i="12"/>
  <c r="DD237" i="12"/>
  <c r="DI237" i="12"/>
  <c r="DN237" i="12"/>
  <c r="DS237" i="12"/>
  <c r="BK237" i="12"/>
  <c r="BO237" i="12"/>
  <c r="K236" i="12"/>
  <c r="BT236" i="12"/>
  <c r="L236" i="12"/>
  <c r="BY236" i="12"/>
  <c r="M236" i="12"/>
  <c r="CD236" i="12"/>
  <c r="N236" i="12"/>
  <c r="CI236" i="12"/>
  <c r="O236" i="12"/>
  <c r="CN236" i="12"/>
  <c r="P236" i="12"/>
  <c r="CS236" i="12"/>
  <c r="Q236" i="12"/>
  <c r="CX236" i="12"/>
  <c r="R236" i="12"/>
  <c r="DC236" i="12"/>
  <c r="S236" i="12"/>
  <c r="DH236" i="12"/>
  <c r="T236" i="12"/>
  <c r="DM236" i="12"/>
  <c r="U236" i="12"/>
  <c r="DR236" i="12"/>
  <c r="V236" i="12"/>
  <c r="DW236" i="12"/>
  <c r="BS236" i="12"/>
  <c r="BX236" i="12"/>
  <c r="CC236" i="12"/>
  <c r="CH236" i="12"/>
  <c r="CM236" i="12"/>
  <c r="CR236" i="12"/>
  <c r="CW236" i="12"/>
  <c r="DB236" i="12"/>
  <c r="DG236" i="12"/>
  <c r="DL236" i="12"/>
  <c r="DQ236" i="12"/>
  <c r="DV236" i="12"/>
  <c r="BR236" i="12"/>
  <c r="BW236" i="12"/>
  <c r="CB236" i="12"/>
  <c r="CG236" i="12"/>
  <c r="CL236" i="12"/>
  <c r="CQ236" i="12"/>
  <c r="CV236" i="12"/>
  <c r="DA236" i="12"/>
  <c r="DF236" i="12"/>
  <c r="DK236" i="12"/>
  <c r="DP236" i="12"/>
  <c r="DU236" i="12"/>
  <c r="BQ236" i="12"/>
  <c r="BV236" i="12"/>
  <c r="CA236" i="12"/>
  <c r="CF236" i="12"/>
  <c r="CK236" i="12"/>
  <c r="CP236" i="12"/>
  <c r="CU236" i="12"/>
  <c r="CZ236" i="12"/>
  <c r="DE236" i="12"/>
  <c r="DJ236" i="12"/>
  <c r="DO236" i="12"/>
  <c r="DT236" i="12"/>
  <c r="BP236" i="12"/>
  <c r="BU236" i="12"/>
  <c r="BZ236" i="12"/>
  <c r="CE236" i="12"/>
  <c r="CJ236" i="12"/>
  <c r="CO236" i="12"/>
  <c r="CT236" i="12"/>
  <c r="CY236" i="12"/>
  <c r="DD236" i="12"/>
  <c r="DI236" i="12"/>
  <c r="DN236" i="12"/>
  <c r="DS236" i="12"/>
  <c r="BK236" i="12"/>
  <c r="BO236" i="12"/>
  <c r="K235" i="12"/>
  <c r="BT235" i="12"/>
  <c r="L235" i="12"/>
  <c r="BY235" i="12"/>
  <c r="M235" i="12"/>
  <c r="CD235" i="12"/>
  <c r="N235" i="12"/>
  <c r="CI235" i="12"/>
  <c r="O235" i="12"/>
  <c r="CN235" i="12"/>
  <c r="P235" i="12"/>
  <c r="CS235" i="12"/>
  <c r="Q235" i="12"/>
  <c r="CX235" i="12"/>
  <c r="R235" i="12"/>
  <c r="DC235" i="12"/>
  <c r="S235" i="12"/>
  <c r="DH235" i="12"/>
  <c r="T235" i="12"/>
  <c r="DM235" i="12"/>
  <c r="U235" i="12"/>
  <c r="DR235" i="12"/>
  <c r="V235" i="12"/>
  <c r="DW235" i="12"/>
  <c r="BS235" i="12"/>
  <c r="BX235" i="12"/>
  <c r="CC235" i="12"/>
  <c r="CH235" i="12"/>
  <c r="CM235" i="12"/>
  <c r="CR235" i="12"/>
  <c r="CW235" i="12"/>
  <c r="DB235" i="12"/>
  <c r="DG235" i="12"/>
  <c r="DL235" i="12"/>
  <c r="DQ235" i="12"/>
  <c r="DV235" i="12"/>
  <c r="BR235" i="12"/>
  <c r="BW235" i="12"/>
  <c r="CB235" i="12"/>
  <c r="CG235" i="12"/>
  <c r="CL235" i="12"/>
  <c r="CQ235" i="12"/>
  <c r="CV235" i="12"/>
  <c r="DA235" i="12"/>
  <c r="DF235" i="12"/>
  <c r="DK235" i="12"/>
  <c r="DP235" i="12"/>
  <c r="DU235" i="12"/>
  <c r="BQ235" i="12"/>
  <c r="BV235" i="12"/>
  <c r="CA235" i="12"/>
  <c r="CF235" i="12"/>
  <c r="CK235" i="12"/>
  <c r="CP235" i="12"/>
  <c r="CU235" i="12"/>
  <c r="CZ235" i="12"/>
  <c r="DE235" i="12"/>
  <c r="DJ235" i="12"/>
  <c r="DO235" i="12"/>
  <c r="DT235" i="12"/>
  <c r="BP235" i="12"/>
  <c r="BU235" i="12"/>
  <c r="BZ235" i="12"/>
  <c r="CE235" i="12"/>
  <c r="CJ235" i="12"/>
  <c r="CO235" i="12"/>
  <c r="CT235" i="12"/>
  <c r="CY235" i="12"/>
  <c r="DD235" i="12"/>
  <c r="DI235" i="12"/>
  <c r="DN235" i="12"/>
  <c r="DS235" i="12"/>
  <c r="BK235" i="12"/>
  <c r="BO235" i="12"/>
  <c r="BT234" i="12"/>
  <c r="BY234" i="12"/>
  <c r="CD234" i="12"/>
  <c r="CI234" i="12"/>
  <c r="CN234" i="12"/>
  <c r="CS234" i="12"/>
  <c r="CX234" i="12"/>
  <c r="DC234" i="12"/>
  <c r="DH234" i="12"/>
  <c r="DM234" i="12"/>
  <c r="DR234" i="12"/>
  <c r="DW234" i="12"/>
  <c r="BS234" i="12"/>
  <c r="BX234" i="12"/>
  <c r="CC234" i="12"/>
  <c r="CH234" i="12"/>
  <c r="CM234" i="12"/>
  <c r="CR234" i="12"/>
  <c r="CW234" i="12"/>
  <c r="DB234" i="12"/>
  <c r="DG234" i="12"/>
  <c r="DL234" i="12"/>
  <c r="DQ234" i="12"/>
  <c r="DV234" i="12"/>
  <c r="BR234" i="12"/>
  <c r="BW234" i="12"/>
  <c r="CB234" i="12"/>
  <c r="CG234" i="12"/>
  <c r="CL234" i="12"/>
  <c r="CQ234" i="12"/>
  <c r="CV234" i="12"/>
  <c r="DA234" i="12"/>
  <c r="DF234" i="12"/>
  <c r="DK234" i="12"/>
  <c r="DP234" i="12"/>
  <c r="DU234" i="12"/>
  <c r="BQ234" i="12"/>
  <c r="BV234" i="12"/>
  <c r="CA234" i="12"/>
  <c r="CF234" i="12"/>
  <c r="CK234" i="12"/>
  <c r="CP234" i="12"/>
  <c r="CU234" i="12"/>
  <c r="CZ234" i="12"/>
  <c r="DE234" i="12"/>
  <c r="DJ234" i="12"/>
  <c r="DO234" i="12"/>
  <c r="DT234" i="12"/>
  <c r="BP234" i="12"/>
  <c r="BU234" i="12"/>
  <c r="BZ234" i="12"/>
  <c r="CE234" i="12"/>
  <c r="CJ234" i="12"/>
  <c r="CO234" i="12"/>
  <c r="CT234" i="12"/>
  <c r="CY234" i="12"/>
  <c r="DD234" i="12"/>
  <c r="DI234" i="12"/>
  <c r="DN234" i="12"/>
  <c r="DS234" i="12"/>
  <c r="BO234" i="12"/>
  <c r="BT233" i="12"/>
  <c r="BY233" i="12"/>
  <c r="CD233" i="12"/>
  <c r="CI233" i="12"/>
  <c r="CN233" i="12"/>
  <c r="CS233" i="12"/>
  <c r="CX233" i="12"/>
  <c r="DC233" i="12"/>
  <c r="DH233" i="12"/>
  <c r="DM233" i="12"/>
  <c r="DR233" i="12"/>
  <c r="DW233" i="12"/>
  <c r="BS233" i="12"/>
  <c r="BX233" i="12"/>
  <c r="CC233" i="12"/>
  <c r="CH233" i="12"/>
  <c r="CM233" i="12"/>
  <c r="CR233" i="12"/>
  <c r="CW233" i="12"/>
  <c r="DB233" i="12"/>
  <c r="DG233" i="12"/>
  <c r="DL233" i="12"/>
  <c r="DQ233" i="12"/>
  <c r="DV233" i="12"/>
  <c r="BR233" i="12"/>
  <c r="BW233" i="12"/>
  <c r="CB233" i="12"/>
  <c r="CG233" i="12"/>
  <c r="CL233" i="12"/>
  <c r="CQ233" i="12"/>
  <c r="CV233" i="12"/>
  <c r="DA233" i="12"/>
  <c r="DF233" i="12"/>
  <c r="DK233" i="12"/>
  <c r="DP233" i="12"/>
  <c r="DU233" i="12"/>
  <c r="BQ233" i="12"/>
  <c r="BV233" i="12"/>
  <c r="CA233" i="12"/>
  <c r="CF233" i="12"/>
  <c r="CK233" i="12"/>
  <c r="CP233" i="12"/>
  <c r="CU233" i="12"/>
  <c r="CZ233" i="12"/>
  <c r="DE233" i="12"/>
  <c r="DJ233" i="12"/>
  <c r="DO233" i="12"/>
  <c r="DT233" i="12"/>
  <c r="BP233" i="12"/>
  <c r="BU233" i="12"/>
  <c r="BZ233" i="12"/>
  <c r="CE233" i="12"/>
  <c r="CJ233" i="12"/>
  <c r="CO233" i="12"/>
  <c r="CT233" i="12"/>
  <c r="CY233" i="12"/>
  <c r="DD233" i="12"/>
  <c r="DI233" i="12"/>
  <c r="DN233" i="12"/>
  <c r="DS233" i="12"/>
  <c r="BO233" i="12"/>
  <c r="BT232" i="12"/>
  <c r="BY232" i="12"/>
  <c r="CD232" i="12"/>
  <c r="CI232" i="12"/>
  <c r="CN232" i="12"/>
  <c r="CS232" i="12"/>
  <c r="CX232" i="12"/>
  <c r="DC232" i="12"/>
  <c r="DH232" i="12"/>
  <c r="DM232" i="12"/>
  <c r="DR232" i="12"/>
  <c r="DW232" i="12"/>
  <c r="BS232" i="12"/>
  <c r="BX232" i="12"/>
  <c r="CC232" i="12"/>
  <c r="CH232" i="12"/>
  <c r="CM232" i="12"/>
  <c r="CR232" i="12"/>
  <c r="CW232" i="12"/>
  <c r="DB232" i="12"/>
  <c r="DG232" i="12"/>
  <c r="DL232" i="12"/>
  <c r="DQ232" i="12"/>
  <c r="DV232" i="12"/>
  <c r="BR232" i="12"/>
  <c r="BW232" i="12"/>
  <c r="CB232" i="12"/>
  <c r="CG232" i="12"/>
  <c r="CL232" i="12"/>
  <c r="CQ232" i="12"/>
  <c r="CV232" i="12"/>
  <c r="DA232" i="12"/>
  <c r="DF232" i="12"/>
  <c r="DK232" i="12"/>
  <c r="DP232" i="12"/>
  <c r="DU232" i="12"/>
  <c r="BQ232" i="12"/>
  <c r="BV232" i="12"/>
  <c r="CA232" i="12"/>
  <c r="CF232" i="12"/>
  <c r="CK232" i="12"/>
  <c r="CP232" i="12"/>
  <c r="CU232" i="12"/>
  <c r="CZ232" i="12"/>
  <c r="DE232" i="12"/>
  <c r="DJ232" i="12"/>
  <c r="DO232" i="12"/>
  <c r="DT232" i="12"/>
  <c r="BP232" i="12"/>
  <c r="BU232" i="12"/>
  <c r="BZ232" i="12"/>
  <c r="CE232" i="12"/>
  <c r="CJ232" i="12"/>
  <c r="CO232" i="12"/>
  <c r="CT232" i="12"/>
  <c r="CY232" i="12"/>
  <c r="DD232" i="12"/>
  <c r="DI232" i="12"/>
  <c r="DN232" i="12"/>
  <c r="DS232" i="12"/>
  <c r="BO232" i="12"/>
  <c r="BT231" i="12"/>
  <c r="BY231" i="12"/>
  <c r="CD231" i="12"/>
  <c r="CI231" i="12"/>
  <c r="CN231" i="12"/>
  <c r="CS231" i="12"/>
  <c r="CX231" i="12"/>
  <c r="DC231" i="12"/>
  <c r="DH231" i="12"/>
  <c r="DM231" i="12"/>
  <c r="DR231" i="12"/>
  <c r="DW231" i="12"/>
  <c r="BS231" i="12"/>
  <c r="BX231" i="12"/>
  <c r="CC231" i="12"/>
  <c r="CH231" i="12"/>
  <c r="CM231" i="12"/>
  <c r="CR231" i="12"/>
  <c r="CW231" i="12"/>
  <c r="DB231" i="12"/>
  <c r="DG231" i="12"/>
  <c r="DL231" i="12"/>
  <c r="DQ231" i="12"/>
  <c r="DV231" i="12"/>
  <c r="BR231" i="12"/>
  <c r="BW231" i="12"/>
  <c r="CB231" i="12"/>
  <c r="CG231" i="12"/>
  <c r="CL231" i="12"/>
  <c r="CQ231" i="12"/>
  <c r="CV231" i="12"/>
  <c r="DA231" i="12"/>
  <c r="DF231" i="12"/>
  <c r="DK231" i="12"/>
  <c r="DP231" i="12"/>
  <c r="DU231" i="12"/>
  <c r="BQ231" i="12"/>
  <c r="BV231" i="12"/>
  <c r="CA231" i="12"/>
  <c r="CF231" i="12"/>
  <c r="CK231" i="12"/>
  <c r="CP231" i="12"/>
  <c r="CU231" i="12"/>
  <c r="CZ231" i="12"/>
  <c r="DE231" i="12"/>
  <c r="DJ231" i="12"/>
  <c r="DO231" i="12"/>
  <c r="DT231" i="12"/>
  <c r="BP231" i="12"/>
  <c r="BU231" i="12"/>
  <c r="BZ231" i="12"/>
  <c r="CE231" i="12"/>
  <c r="CJ231" i="12"/>
  <c r="CO231" i="12"/>
  <c r="CT231" i="12"/>
  <c r="CY231" i="12"/>
  <c r="DD231" i="12"/>
  <c r="DI231" i="12"/>
  <c r="DN231" i="12"/>
  <c r="DS231" i="12"/>
  <c r="BO231" i="12"/>
  <c r="BT230" i="12"/>
  <c r="BY230" i="12"/>
  <c r="CD230" i="12"/>
  <c r="CI230" i="12"/>
  <c r="CN230" i="12"/>
  <c r="CS230" i="12"/>
  <c r="CX230" i="12"/>
  <c r="DC230" i="12"/>
  <c r="DH230" i="12"/>
  <c r="DM230" i="12"/>
  <c r="DR230" i="12"/>
  <c r="DW230" i="12"/>
  <c r="BS230" i="12"/>
  <c r="BX230" i="12"/>
  <c r="CC230" i="12"/>
  <c r="CH230" i="12"/>
  <c r="CM230" i="12"/>
  <c r="CR230" i="12"/>
  <c r="CW230" i="12"/>
  <c r="DB230" i="12"/>
  <c r="DG230" i="12"/>
  <c r="DL230" i="12"/>
  <c r="DQ230" i="12"/>
  <c r="DV230" i="12"/>
  <c r="BR230" i="12"/>
  <c r="BW230" i="12"/>
  <c r="CB230" i="12"/>
  <c r="CG230" i="12"/>
  <c r="CL230" i="12"/>
  <c r="CQ230" i="12"/>
  <c r="CV230" i="12"/>
  <c r="DA230" i="12"/>
  <c r="DF230" i="12"/>
  <c r="DK230" i="12"/>
  <c r="DP230" i="12"/>
  <c r="DU230" i="12"/>
  <c r="BQ230" i="12"/>
  <c r="BV230" i="12"/>
  <c r="CA230" i="12"/>
  <c r="CF230" i="12"/>
  <c r="CK230" i="12"/>
  <c r="CP230" i="12"/>
  <c r="CU230" i="12"/>
  <c r="CZ230" i="12"/>
  <c r="DE230" i="12"/>
  <c r="DJ230" i="12"/>
  <c r="DO230" i="12"/>
  <c r="DT230" i="12"/>
  <c r="BP230" i="12"/>
  <c r="BU230" i="12"/>
  <c r="BZ230" i="12"/>
  <c r="CE230" i="12"/>
  <c r="CJ230" i="12"/>
  <c r="CO230" i="12"/>
  <c r="CT230" i="12"/>
  <c r="CY230" i="12"/>
  <c r="DD230" i="12"/>
  <c r="DI230" i="12"/>
  <c r="DN230" i="12"/>
  <c r="DS230" i="12"/>
  <c r="BO230" i="12"/>
  <c r="BT229" i="12"/>
  <c r="BY229" i="12"/>
  <c r="CD229" i="12"/>
  <c r="CI229" i="12"/>
  <c r="CN229" i="12"/>
  <c r="CS229" i="12"/>
  <c r="CX229" i="12"/>
  <c r="DC229" i="12"/>
  <c r="DH229" i="12"/>
  <c r="DM229" i="12"/>
  <c r="DR229" i="12"/>
  <c r="DW229" i="12"/>
  <c r="BS229" i="12"/>
  <c r="BX229" i="12"/>
  <c r="CC229" i="12"/>
  <c r="CH229" i="12"/>
  <c r="CM229" i="12"/>
  <c r="CR229" i="12"/>
  <c r="CW229" i="12"/>
  <c r="DB229" i="12"/>
  <c r="DG229" i="12"/>
  <c r="DL229" i="12"/>
  <c r="DQ229" i="12"/>
  <c r="DV229" i="12"/>
  <c r="BR229" i="12"/>
  <c r="BW229" i="12"/>
  <c r="CB229" i="12"/>
  <c r="CG229" i="12"/>
  <c r="CL229" i="12"/>
  <c r="CQ229" i="12"/>
  <c r="CV229" i="12"/>
  <c r="DA229" i="12"/>
  <c r="DF229" i="12"/>
  <c r="DK229" i="12"/>
  <c r="DP229" i="12"/>
  <c r="DU229" i="12"/>
  <c r="BQ229" i="12"/>
  <c r="BV229" i="12"/>
  <c r="CA229" i="12"/>
  <c r="CF229" i="12"/>
  <c r="CK229" i="12"/>
  <c r="CP229" i="12"/>
  <c r="CU229" i="12"/>
  <c r="CZ229" i="12"/>
  <c r="DE229" i="12"/>
  <c r="DJ229" i="12"/>
  <c r="DO229" i="12"/>
  <c r="DT229" i="12"/>
  <c r="BP229" i="12"/>
  <c r="BU229" i="12"/>
  <c r="BZ229" i="12"/>
  <c r="CE229" i="12"/>
  <c r="CJ229" i="12"/>
  <c r="CO229" i="12"/>
  <c r="CT229" i="12"/>
  <c r="CY229" i="12"/>
  <c r="DD229" i="12"/>
  <c r="DI229" i="12"/>
  <c r="DN229" i="12"/>
  <c r="DS229" i="12"/>
  <c r="BL229" i="12"/>
  <c r="BT228" i="12"/>
  <c r="BY228" i="12"/>
  <c r="CD228" i="12"/>
  <c r="CI228" i="12"/>
  <c r="CN228" i="12"/>
  <c r="CS228" i="12"/>
  <c r="CX228" i="12"/>
  <c r="DC228" i="12"/>
  <c r="DH228" i="12"/>
  <c r="DM228" i="12"/>
  <c r="DR228" i="12"/>
  <c r="DW228" i="12"/>
  <c r="BS228" i="12"/>
  <c r="BX228" i="12"/>
  <c r="CC228" i="12"/>
  <c r="CH228" i="12"/>
  <c r="CM228" i="12"/>
  <c r="CR228" i="12"/>
  <c r="CW228" i="12"/>
  <c r="DB228" i="12"/>
  <c r="DG228" i="12"/>
  <c r="DL228" i="12"/>
  <c r="DQ228" i="12"/>
  <c r="DV228" i="12"/>
  <c r="BR228" i="12"/>
  <c r="BW228" i="12"/>
  <c r="CB228" i="12"/>
  <c r="CG228" i="12"/>
  <c r="CL228" i="12"/>
  <c r="CQ228" i="12"/>
  <c r="CV228" i="12"/>
  <c r="DA228" i="12"/>
  <c r="DF228" i="12"/>
  <c r="DK228" i="12"/>
  <c r="DP228" i="12"/>
  <c r="DU228" i="12"/>
  <c r="BQ228" i="12"/>
  <c r="BV228" i="12"/>
  <c r="CA228" i="12"/>
  <c r="CF228" i="12"/>
  <c r="CK228" i="12"/>
  <c r="CP228" i="12"/>
  <c r="CU228" i="12"/>
  <c r="CZ228" i="12"/>
  <c r="DE228" i="12"/>
  <c r="DJ228" i="12"/>
  <c r="DO228" i="12"/>
  <c r="DT228" i="12"/>
  <c r="BP228" i="12"/>
  <c r="BU228" i="12"/>
  <c r="BZ228" i="12"/>
  <c r="CE228" i="12"/>
  <c r="CJ228" i="12"/>
  <c r="CO228" i="12"/>
  <c r="CT228" i="12"/>
  <c r="CY228" i="12"/>
  <c r="DD228" i="12"/>
  <c r="DI228" i="12"/>
  <c r="DN228" i="12"/>
  <c r="DS228" i="12"/>
  <c r="BK228" i="12"/>
  <c r="BL228" i="12"/>
  <c r="BT227" i="12"/>
  <c r="BY227" i="12"/>
  <c r="CD227" i="12"/>
  <c r="CI227" i="12"/>
  <c r="CN227" i="12"/>
  <c r="CS227" i="12"/>
  <c r="CX227" i="12"/>
  <c r="DC227" i="12"/>
  <c r="DH227" i="12"/>
  <c r="DM227" i="12"/>
  <c r="DR227" i="12"/>
  <c r="DW227" i="12"/>
  <c r="BS227" i="12"/>
  <c r="BX227" i="12"/>
  <c r="CC227" i="12"/>
  <c r="CH227" i="12"/>
  <c r="CM227" i="12"/>
  <c r="CR227" i="12"/>
  <c r="CW227" i="12"/>
  <c r="DB227" i="12"/>
  <c r="DG227" i="12"/>
  <c r="DL227" i="12"/>
  <c r="DQ227" i="12"/>
  <c r="DV227" i="12"/>
  <c r="BR227" i="12"/>
  <c r="BW227" i="12"/>
  <c r="CB227" i="12"/>
  <c r="CG227" i="12"/>
  <c r="CL227" i="12"/>
  <c r="CQ227" i="12"/>
  <c r="CV227" i="12"/>
  <c r="DA227" i="12"/>
  <c r="DF227" i="12"/>
  <c r="DK227" i="12"/>
  <c r="DP227" i="12"/>
  <c r="DU227" i="12"/>
  <c r="BQ227" i="12"/>
  <c r="BV227" i="12"/>
  <c r="CA227" i="12"/>
  <c r="CF227" i="12"/>
  <c r="CK227" i="12"/>
  <c r="CP227" i="12"/>
  <c r="CU227" i="12"/>
  <c r="CZ227" i="12"/>
  <c r="DE227" i="12"/>
  <c r="DJ227" i="12"/>
  <c r="DO227" i="12"/>
  <c r="DT227" i="12"/>
  <c r="BP227" i="12"/>
  <c r="BU227" i="12"/>
  <c r="BZ227" i="12"/>
  <c r="CE227" i="12"/>
  <c r="CJ227" i="12"/>
  <c r="CO227" i="12"/>
  <c r="CT227" i="12"/>
  <c r="CY227" i="12"/>
  <c r="DD227" i="12"/>
  <c r="DI227" i="12"/>
  <c r="DN227" i="12"/>
  <c r="DS227" i="12"/>
  <c r="BL227" i="12"/>
  <c r="BT226" i="12"/>
  <c r="BY226" i="12"/>
  <c r="CD226" i="12"/>
  <c r="CI226" i="12"/>
  <c r="CN226" i="12"/>
  <c r="CS226" i="12"/>
  <c r="CX226" i="12"/>
  <c r="DC226" i="12"/>
  <c r="DH226" i="12"/>
  <c r="DM226" i="12"/>
  <c r="DR226" i="12"/>
  <c r="DW226" i="12"/>
  <c r="BS226" i="12"/>
  <c r="BX226" i="12"/>
  <c r="CC226" i="12"/>
  <c r="CH226" i="12"/>
  <c r="CM226" i="12"/>
  <c r="CR226" i="12"/>
  <c r="CW226" i="12"/>
  <c r="DB226" i="12"/>
  <c r="DG226" i="12"/>
  <c r="DL226" i="12"/>
  <c r="DQ226" i="12"/>
  <c r="DV226" i="12"/>
  <c r="BR226" i="12"/>
  <c r="BW226" i="12"/>
  <c r="CB226" i="12"/>
  <c r="CG226" i="12"/>
  <c r="CL226" i="12"/>
  <c r="CQ226" i="12"/>
  <c r="CV226" i="12"/>
  <c r="DA226" i="12"/>
  <c r="DF226" i="12"/>
  <c r="DK226" i="12"/>
  <c r="DP226" i="12"/>
  <c r="DU226" i="12"/>
  <c r="BQ226" i="12"/>
  <c r="BV226" i="12"/>
  <c r="CA226" i="12"/>
  <c r="CF226" i="12"/>
  <c r="CK226" i="12"/>
  <c r="CP226" i="12"/>
  <c r="CU226" i="12"/>
  <c r="CZ226" i="12"/>
  <c r="DE226" i="12"/>
  <c r="DJ226" i="12"/>
  <c r="DO226" i="12"/>
  <c r="DT226" i="12"/>
  <c r="BP226" i="12"/>
  <c r="BU226" i="12"/>
  <c r="BZ226" i="12"/>
  <c r="CE226" i="12"/>
  <c r="CJ226" i="12"/>
  <c r="CO226" i="12"/>
  <c r="CT226" i="12"/>
  <c r="CY226" i="12"/>
  <c r="DD226" i="12"/>
  <c r="DI226" i="12"/>
  <c r="DN226" i="12"/>
  <c r="DS226" i="12"/>
  <c r="BO226" i="12"/>
  <c r="BL226" i="12"/>
  <c r="BT225" i="12"/>
  <c r="BY225" i="12"/>
  <c r="CD225" i="12"/>
  <c r="CI225" i="12"/>
  <c r="CN225" i="12"/>
  <c r="CS225" i="12"/>
  <c r="CX225" i="12"/>
  <c r="DC225" i="12"/>
  <c r="DH225" i="12"/>
  <c r="DM225" i="12"/>
  <c r="DR225" i="12"/>
  <c r="DW225" i="12"/>
  <c r="BS225" i="12"/>
  <c r="BX225" i="12"/>
  <c r="CC225" i="12"/>
  <c r="CH225" i="12"/>
  <c r="CM225" i="12"/>
  <c r="CR225" i="12"/>
  <c r="CW225" i="12"/>
  <c r="DB225" i="12"/>
  <c r="DG225" i="12"/>
  <c r="DL225" i="12"/>
  <c r="DQ225" i="12"/>
  <c r="DV225" i="12"/>
  <c r="BR225" i="12"/>
  <c r="BW225" i="12"/>
  <c r="CB225" i="12"/>
  <c r="CG225" i="12"/>
  <c r="CL225" i="12"/>
  <c r="CQ225" i="12"/>
  <c r="CV225" i="12"/>
  <c r="DA225" i="12"/>
  <c r="DF225" i="12"/>
  <c r="DK225" i="12"/>
  <c r="DP225" i="12"/>
  <c r="DU225" i="12"/>
  <c r="BQ225" i="12"/>
  <c r="BV225" i="12"/>
  <c r="CA225" i="12"/>
  <c r="CF225" i="12"/>
  <c r="CK225" i="12"/>
  <c r="CP225" i="12"/>
  <c r="CU225" i="12"/>
  <c r="CZ225" i="12"/>
  <c r="DE225" i="12"/>
  <c r="DJ225" i="12"/>
  <c r="DO225" i="12"/>
  <c r="DT225" i="12"/>
  <c r="BP225" i="12"/>
  <c r="BU225" i="12"/>
  <c r="BZ225" i="12"/>
  <c r="CE225" i="12"/>
  <c r="CJ225" i="12"/>
  <c r="CO225" i="12"/>
  <c r="CT225" i="12"/>
  <c r="CY225" i="12"/>
  <c r="DD225" i="12"/>
  <c r="DI225" i="12"/>
  <c r="DN225" i="12"/>
  <c r="DS225" i="12"/>
  <c r="BL225" i="12"/>
  <c r="BT224" i="12"/>
  <c r="BY224" i="12"/>
  <c r="CD224" i="12"/>
  <c r="CI224" i="12"/>
  <c r="CN224" i="12"/>
  <c r="CS224" i="12"/>
  <c r="CX224" i="12"/>
  <c r="DC224" i="12"/>
  <c r="DH224" i="12"/>
  <c r="DM224" i="12"/>
  <c r="DR224" i="12"/>
  <c r="DW224" i="12"/>
  <c r="BS224" i="12"/>
  <c r="BX224" i="12"/>
  <c r="CC224" i="12"/>
  <c r="CH224" i="12"/>
  <c r="CM224" i="12"/>
  <c r="CR224" i="12"/>
  <c r="CW224" i="12"/>
  <c r="DB224" i="12"/>
  <c r="DG224" i="12"/>
  <c r="DL224" i="12"/>
  <c r="DQ224" i="12"/>
  <c r="DV224" i="12"/>
  <c r="BR224" i="12"/>
  <c r="BW224" i="12"/>
  <c r="CB224" i="12"/>
  <c r="CG224" i="12"/>
  <c r="CL224" i="12"/>
  <c r="CQ224" i="12"/>
  <c r="CV224" i="12"/>
  <c r="DA224" i="12"/>
  <c r="DF224" i="12"/>
  <c r="DK224" i="12"/>
  <c r="DP224" i="12"/>
  <c r="DU224" i="12"/>
  <c r="BQ224" i="12"/>
  <c r="BV224" i="12"/>
  <c r="CA224" i="12"/>
  <c r="CF224" i="12"/>
  <c r="CK224" i="12"/>
  <c r="CP224" i="12"/>
  <c r="CU224" i="12"/>
  <c r="CZ224" i="12"/>
  <c r="DE224" i="12"/>
  <c r="DJ224" i="12"/>
  <c r="DO224" i="12"/>
  <c r="DT224" i="12"/>
  <c r="BP224" i="12"/>
  <c r="BU224" i="12"/>
  <c r="BZ224" i="12"/>
  <c r="CE224" i="12"/>
  <c r="CJ224" i="12"/>
  <c r="CO224" i="12"/>
  <c r="CT224" i="12"/>
  <c r="CY224" i="12"/>
  <c r="DD224" i="12"/>
  <c r="DI224" i="12"/>
  <c r="DN224" i="12"/>
  <c r="DS224" i="12"/>
  <c r="BK224" i="12"/>
  <c r="BL224" i="12"/>
  <c r="BT223" i="12"/>
  <c r="BY223" i="12"/>
  <c r="CD223" i="12"/>
  <c r="CI223" i="12"/>
  <c r="CN223" i="12"/>
  <c r="CS223" i="12"/>
  <c r="CX223" i="12"/>
  <c r="DC223" i="12"/>
  <c r="DH223" i="12"/>
  <c r="DM223" i="12"/>
  <c r="DR223" i="12"/>
  <c r="DW223" i="12"/>
  <c r="BS223" i="12"/>
  <c r="BX223" i="12"/>
  <c r="CC223" i="12"/>
  <c r="CH223" i="12"/>
  <c r="CM223" i="12"/>
  <c r="CR223" i="12"/>
  <c r="CW223" i="12"/>
  <c r="DB223" i="12"/>
  <c r="DG223" i="12"/>
  <c r="DL223" i="12"/>
  <c r="DQ223" i="12"/>
  <c r="DV223" i="12"/>
  <c r="BR223" i="12"/>
  <c r="BW223" i="12"/>
  <c r="CB223" i="12"/>
  <c r="CG223" i="12"/>
  <c r="CL223" i="12"/>
  <c r="CQ223" i="12"/>
  <c r="CV223" i="12"/>
  <c r="DA223" i="12"/>
  <c r="DF223" i="12"/>
  <c r="DK223" i="12"/>
  <c r="DP223" i="12"/>
  <c r="DU223" i="12"/>
  <c r="BQ223" i="12"/>
  <c r="BV223" i="12"/>
  <c r="CA223" i="12"/>
  <c r="CF223" i="12"/>
  <c r="CK223" i="12"/>
  <c r="CP223" i="12"/>
  <c r="CU223" i="12"/>
  <c r="CZ223" i="12"/>
  <c r="DE223" i="12"/>
  <c r="DJ223" i="12"/>
  <c r="DO223" i="12"/>
  <c r="DT223" i="12"/>
  <c r="BP223" i="12"/>
  <c r="BU223" i="12"/>
  <c r="BZ223" i="12"/>
  <c r="CE223" i="12"/>
  <c r="CJ223" i="12"/>
  <c r="CO223" i="12"/>
  <c r="CT223" i="12"/>
  <c r="CY223" i="12"/>
  <c r="DD223" i="12"/>
  <c r="DI223" i="12"/>
  <c r="DN223" i="12"/>
  <c r="DS223" i="12"/>
  <c r="BK223" i="12"/>
  <c r="BL223" i="12"/>
  <c r="BP222" i="12"/>
  <c r="BU222" i="12"/>
  <c r="BZ222" i="12"/>
  <c r="BQ222" i="12"/>
  <c r="BV222" i="12"/>
  <c r="CA222" i="12"/>
  <c r="BR222" i="12"/>
  <c r="BW222" i="12"/>
  <c r="CB222" i="12"/>
  <c r="BS222" i="12"/>
  <c r="BX222" i="12"/>
  <c r="CC222" i="12"/>
  <c r="BT222" i="12"/>
  <c r="BY222" i="12"/>
  <c r="CD222" i="12"/>
  <c r="BK222" i="12"/>
  <c r="BO222" i="12"/>
  <c r="EA222" i="12"/>
  <c r="CI222" i="12"/>
  <c r="CN222" i="12"/>
  <c r="CS222" i="12"/>
  <c r="CX222" i="12"/>
  <c r="DC222" i="12"/>
  <c r="DH222" i="12"/>
  <c r="DM222" i="12"/>
  <c r="DR222" i="12"/>
  <c r="DW222" i="12"/>
  <c r="CH222" i="12"/>
  <c r="CM222" i="12"/>
  <c r="CR222" i="12"/>
  <c r="CW222" i="12"/>
  <c r="DB222" i="12"/>
  <c r="DG222" i="12"/>
  <c r="DL222" i="12"/>
  <c r="DQ222" i="12"/>
  <c r="DV222" i="12"/>
  <c r="CG222" i="12"/>
  <c r="CL222" i="12"/>
  <c r="CQ222" i="12"/>
  <c r="CV222" i="12"/>
  <c r="DA222" i="12"/>
  <c r="DF222" i="12"/>
  <c r="DK222" i="12"/>
  <c r="DP222" i="12"/>
  <c r="DU222" i="12"/>
  <c r="CF222" i="12"/>
  <c r="CK222" i="12"/>
  <c r="CP222" i="12"/>
  <c r="CU222" i="12"/>
  <c r="CZ222" i="12"/>
  <c r="DE222" i="12"/>
  <c r="DJ222" i="12"/>
  <c r="DO222" i="12"/>
  <c r="DT222" i="12"/>
  <c r="CE222" i="12"/>
  <c r="CJ222" i="12"/>
  <c r="CO222" i="12"/>
  <c r="CT222" i="12"/>
  <c r="CY222" i="12"/>
  <c r="DD222" i="12"/>
  <c r="DI222" i="12"/>
  <c r="DN222" i="12"/>
  <c r="DS222" i="12"/>
  <c r="BL222" i="12"/>
  <c r="BT221" i="12"/>
  <c r="BY221" i="12"/>
  <c r="CD221" i="12"/>
  <c r="CI221" i="12"/>
  <c r="CN221" i="12"/>
  <c r="CS221" i="12"/>
  <c r="CX221" i="12"/>
  <c r="DC221" i="12"/>
  <c r="DH221" i="12"/>
  <c r="DM221" i="12"/>
  <c r="DR221" i="12"/>
  <c r="DW221" i="12"/>
  <c r="BS221" i="12"/>
  <c r="BX221" i="12"/>
  <c r="CC221" i="12"/>
  <c r="CH221" i="12"/>
  <c r="CM221" i="12"/>
  <c r="CR221" i="12"/>
  <c r="CW221" i="12"/>
  <c r="DB221" i="12"/>
  <c r="DG221" i="12"/>
  <c r="DL221" i="12"/>
  <c r="DQ221" i="12"/>
  <c r="DV221" i="12"/>
  <c r="BR221" i="12"/>
  <c r="BW221" i="12"/>
  <c r="CB221" i="12"/>
  <c r="CG221" i="12"/>
  <c r="CL221" i="12"/>
  <c r="CQ221" i="12"/>
  <c r="CV221" i="12"/>
  <c r="DA221" i="12"/>
  <c r="DF221" i="12"/>
  <c r="DK221" i="12"/>
  <c r="DP221" i="12"/>
  <c r="DU221" i="12"/>
  <c r="BQ221" i="12"/>
  <c r="BV221" i="12"/>
  <c r="CA221" i="12"/>
  <c r="CF221" i="12"/>
  <c r="CK221" i="12"/>
  <c r="CP221" i="12"/>
  <c r="CU221" i="12"/>
  <c r="CZ221" i="12"/>
  <c r="DE221" i="12"/>
  <c r="DJ221" i="12"/>
  <c r="DO221" i="12"/>
  <c r="DT221" i="12"/>
  <c r="BP221" i="12"/>
  <c r="BU221" i="12"/>
  <c r="BZ221" i="12"/>
  <c r="CE221" i="12"/>
  <c r="CJ221" i="12"/>
  <c r="CO221" i="12"/>
  <c r="CT221" i="12"/>
  <c r="CY221" i="12"/>
  <c r="DD221" i="12"/>
  <c r="DI221" i="12"/>
  <c r="DN221" i="12"/>
  <c r="DS221" i="12"/>
  <c r="BK221" i="12"/>
  <c r="BO221" i="12"/>
  <c r="BT220" i="12"/>
  <c r="BY220" i="12"/>
  <c r="CD220" i="12"/>
  <c r="CI220" i="12"/>
  <c r="CN220" i="12"/>
  <c r="CS220" i="12"/>
  <c r="CX220" i="12"/>
  <c r="DC220" i="12"/>
  <c r="DH220" i="12"/>
  <c r="DM220" i="12"/>
  <c r="DR220" i="12"/>
  <c r="DW220" i="12"/>
  <c r="BS220" i="12"/>
  <c r="BX220" i="12"/>
  <c r="CC220" i="12"/>
  <c r="CH220" i="12"/>
  <c r="CM220" i="12"/>
  <c r="CR220" i="12"/>
  <c r="CW220" i="12"/>
  <c r="DB220" i="12"/>
  <c r="DG220" i="12"/>
  <c r="DL220" i="12"/>
  <c r="DQ220" i="12"/>
  <c r="DV220" i="12"/>
  <c r="BR220" i="12"/>
  <c r="BW220" i="12"/>
  <c r="CB220" i="12"/>
  <c r="CG220" i="12"/>
  <c r="CL220" i="12"/>
  <c r="CQ220" i="12"/>
  <c r="CV220" i="12"/>
  <c r="DA220" i="12"/>
  <c r="DF220" i="12"/>
  <c r="DK220" i="12"/>
  <c r="DP220" i="12"/>
  <c r="DU220" i="12"/>
  <c r="BQ220" i="12"/>
  <c r="BV220" i="12"/>
  <c r="CA220" i="12"/>
  <c r="CF220" i="12"/>
  <c r="CK220" i="12"/>
  <c r="CP220" i="12"/>
  <c r="CU220" i="12"/>
  <c r="CZ220" i="12"/>
  <c r="DE220" i="12"/>
  <c r="DJ220" i="12"/>
  <c r="DO220" i="12"/>
  <c r="DT220" i="12"/>
  <c r="BP220" i="12"/>
  <c r="BU220" i="12"/>
  <c r="BZ220" i="12"/>
  <c r="CE220" i="12"/>
  <c r="CJ220" i="12"/>
  <c r="CO220" i="12"/>
  <c r="CT220" i="12"/>
  <c r="CY220" i="12"/>
  <c r="DD220" i="12"/>
  <c r="DI220" i="12"/>
  <c r="DN220" i="12"/>
  <c r="DS220" i="12"/>
  <c r="BK220" i="12"/>
  <c r="BO220" i="12"/>
  <c r="BT219" i="12"/>
  <c r="BY219" i="12"/>
  <c r="CD219" i="12"/>
  <c r="CI219" i="12"/>
  <c r="CN219" i="12"/>
  <c r="CS219" i="12"/>
  <c r="CX219" i="12"/>
  <c r="DC219" i="12"/>
  <c r="DH219" i="12"/>
  <c r="DM219" i="12"/>
  <c r="DR219" i="12"/>
  <c r="DW219" i="12"/>
  <c r="BS219" i="12"/>
  <c r="BX219" i="12"/>
  <c r="CC219" i="12"/>
  <c r="CH219" i="12"/>
  <c r="CM219" i="12"/>
  <c r="CR219" i="12"/>
  <c r="CW219" i="12"/>
  <c r="DB219" i="12"/>
  <c r="DG219" i="12"/>
  <c r="DL219" i="12"/>
  <c r="DQ219" i="12"/>
  <c r="DV219" i="12"/>
  <c r="BR219" i="12"/>
  <c r="BW219" i="12"/>
  <c r="CB219" i="12"/>
  <c r="CG219" i="12"/>
  <c r="CL219" i="12"/>
  <c r="CQ219" i="12"/>
  <c r="CV219" i="12"/>
  <c r="DA219" i="12"/>
  <c r="DF219" i="12"/>
  <c r="DK219" i="12"/>
  <c r="DP219" i="12"/>
  <c r="DU219" i="12"/>
  <c r="BQ219" i="12"/>
  <c r="BV219" i="12"/>
  <c r="CA219" i="12"/>
  <c r="CF219" i="12"/>
  <c r="CK219" i="12"/>
  <c r="CP219" i="12"/>
  <c r="CU219" i="12"/>
  <c r="CZ219" i="12"/>
  <c r="DE219" i="12"/>
  <c r="DJ219" i="12"/>
  <c r="DO219" i="12"/>
  <c r="DT219" i="12"/>
  <c r="BP219" i="12"/>
  <c r="BU219" i="12"/>
  <c r="BZ219" i="12"/>
  <c r="CE219" i="12"/>
  <c r="CJ219" i="12"/>
  <c r="CO219" i="12"/>
  <c r="CT219" i="12"/>
  <c r="CY219" i="12"/>
  <c r="DD219" i="12"/>
  <c r="DI219" i="12"/>
  <c r="DN219" i="12"/>
  <c r="DS219" i="12"/>
  <c r="BO219" i="12"/>
  <c r="BT218" i="12"/>
  <c r="BY218" i="12"/>
  <c r="CD218" i="12"/>
  <c r="CI218" i="12"/>
  <c r="CN218" i="12"/>
  <c r="CS218" i="12"/>
  <c r="CX218" i="12"/>
  <c r="DC218" i="12"/>
  <c r="DH218" i="12"/>
  <c r="DM218" i="12"/>
  <c r="DR218" i="12"/>
  <c r="DW218" i="12"/>
  <c r="BS218" i="12"/>
  <c r="BX218" i="12"/>
  <c r="CC218" i="12"/>
  <c r="CH218" i="12"/>
  <c r="CM218" i="12"/>
  <c r="CR218" i="12"/>
  <c r="CW218" i="12"/>
  <c r="DB218" i="12"/>
  <c r="DG218" i="12"/>
  <c r="DL218" i="12"/>
  <c r="DQ218" i="12"/>
  <c r="DV218" i="12"/>
  <c r="BR218" i="12"/>
  <c r="BW218" i="12"/>
  <c r="CB218" i="12"/>
  <c r="CG218" i="12"/>
  <c r="CL218" i="12"/>
  <c r="CQ218" i="12"/>
  <c r="CV218" i="12"/>
  <c r="DA218" i="12"/>
  <c r="DF218" i="12"/>
  <c r="DK218" i="12"/>
  <c r="DP218" i="12"/>
  <c r="DU218" i="12"/>
  <c r="BQ218" i="12"/>
  <c r="BV218" i="12"/>
  <c r="CA218" i="12"/>
  <c r="CF218" i="12"/>
  <c r="CK218" i="12"/>
  <c r="CP218" i="12"/>
  <c r="CU218" i="12"/>
  <c r="CZ218" i="12"/>
  <c r="DE218" i="12"/>
  <c r="DJ218" i="12"/>
  <c r="DO218" i="12"/>
  <c r="DT218" i="12"/>
  <c r="BP218" i="12"/>
  <c r="BU218" i="12"/>
  <c r="BZ218" i="12"/>
  <c r="CE218" i="12"/>
  <c r="CJ218" i="12"/>
  <c r="CO218" i="12"/>
  <c r="CT218" i="12"/>
  <c r="CY218" i="12"/>
  <c r="DD218" i="12"/>
  <c r="DI218" i="12"/>
  <c r="DN218" i="12"/>
  <c r="DS218" i="12"/>
  <c r="BO218" i="12"/>
  <c r="BT217" i="12"/>
  <c r="BY217" i="12"/>
  <c r="CD217" i="12"/>
  <c r="CI217" i="12"/>
  <c r="CN217" i="12"/>
  <c r="CS217" i="12"/>
  <c r="CX217" i="12"/>
  <c r="DC217" i="12"/>
  <c r="DH217" i="12"/>
  <c r="DM217" i="12"/>
  <c r="DR217" i="12"/>
  <c r="DW217" i="12"/>
  <c r="BS217" i="12"/>
  <c r="BX217" i="12"/>
  <c r="CC217" i="12"/>
  <c r="CH217" i="12"/>
  <c r="CM217" i="12"/>
  <c r="CR217" i="12"/>
  <c r="CW217" i="12"/>
  <c r="DB217" i="12"/>
  <c r="DG217" i="12"/>
  <c r="DL217" i="12"/>
  <c r="DQ217" i="12"/>
  <c r="DV217" i="12"/>
  <c r="BR217" i="12"/>
  <c r="BW217" i="12"/>
  <c r="CB217" i="12"/>
  <c r="CG217" i="12"/>
  <c r="CL217" i="12"/>
  <c r="CQ217" i="12"/>
  <c r="CV217" i="12"/>
  <c r="DA217" i="12"/>
  <c r="DF217" i="12"/>
  <c r="DK217" i="12"/>
  <c r="DP217" i="12"/>
  <c r="DU217" i="12"/>
  <c r="BQ217" i="12"/>
  <c r="BV217" i="12"/>
  <c r="CA217" i="12"/>
  <c r="CF217" i="12"/>
  <c r="CK217" i="12"/>
  <c r="CP217" i="12"/>
  <c r="CU217" i="12"/>
  <c r="CZ217" i="12"/>
  <c r="DE217" i="12"/>
  <c r="DJ217" i="12"/>
  <c r="DO217" i="12"/>
  <c r="DT217" i="12"/>
  <c r="BP217" i="12"/>
  <c r="BU217" i="12"/>
  <c r="BZ217" i="12"/>
  <c r="CE217" i="12"/>
  <c r="CJ217" i="12"/>
  <c r="CO217" i="12"/>
  <c r="CT217" i="12"/>
  <c r="CY217" i="12"/>
  <c r="DD217" i="12"/>
  <c r="DI217" i="12"/>
  <c r="DN217" i="12"/>
  <c r="DS217" i="12"/>
  <c r="BO217" i="12"/>
  <c r="BT216" i="12"/>
  <c r="BY216" i="12"/>
  <c r="CD216" i="12"/>
  <c r="CI216" i="12"/>
  <c r="CN216" i="12"/>
  <c r="CS216" i="12"/>
  <c r="CX216" i="12"/>
  <c r="DC216" i="12"/>
  <c r="DH216" i="12"/>
  <c r="DM216" i="12"/>
  <c r="DR216" i="12"/>
  <c r="DW216" i="12"/>
  <c r="BS216" i="12"/>
  <c r="BX216" i="12"/>
  <c r="CC216" i="12"/>
  <c r="CH216" i="12"/>
  <c r="CM216" i="12"/>
  <c r="CR216" i="12"/>
  <c r="CW216" i="12"/>
  <c r="DB216" i="12"/>
  <c r="DG216" i="12"/>
  <c r="DL216" i="12"/>
  <c r="DQ216" i="12"/>
  <c r="DV216" i="12"/>
  <c r="BR216" i="12"/>
  <c r="BW216" i="12"/>
  <c r="CB216" i="12"/>
  <c r="CG216" i="12"/>
  <c r="CL216" i="12"/>
  <c r="CQ216" i="12"/>
  <c r="CV216" i="12"/>
  <c r="DA216" i="12"/>
  <c r="DF216" i="12"/>
  <c r="DK216" i="12"/>
  <c r="DP216" i="12"/>
  <c r="DU216" i="12"/>
  <c r="BQ216" i="12"/>
  <c r="BV216" i="12"/>
  <c r="CA216" i="12"/>
  <c r="CF216" i="12"/>
  <c r="CK216" i="12"/>
  <c r="CP216" i="12"/>
  <c r="CU216" i="12"/>
  <c r="CZ216" i="12"/>
  <c r="DE216" i="12"/>
  <c r="DJ216" i="12"/>
  <c r="DO216" i="12"/>
  <c r="DT216" i="12"/>
  <c r="BP216" i="12"/>
  <c r="BU216" i="12"/>
  <c r="BZ216" i="12"/>
  <c r="CE216" i="12"/>
  <c r="CJ216" i="12"/>
  <c r="CO216" i="12"/>
  <c r="CT216" i="12"/>
  <c r="CY216" i="12"/>
  <c r="DD216" i="12"/>
  <c r="DI216" i="12"/>
  <c r="DN216" i="12"/>
  <c r="DS216" i="12"/>
  <c r="BO216" i="12"/>
  <c r="BT215" i="12"/>
  <c r="BY215" i="12"/>
  <c r="CD215" i="12"/>
  <c r="CI215" i="12"/>
  <c r="CN215" i="12"/>
  <c r="CS215" i="12"/>
  <c r="CX215" i="12"/>
  <c r="DC215" i="12"/>
  <c r="DH215" i="12"/>
  <c r="DM215" i="12"/>
  <c r="DR215" i="12"/>
  <c r="DW215" i="12"/>
  <c r="BS215" i="12"/>
  <c r="BX215" i="12"/>
  <c r="CC215" i="12"/>
  <c r="CH215" i="12"/>
  <c r="CM215" i="12"/>
  <c r="CR215" i="12"/>
  <c r="CW215" i="12"/>
  <c r="DB215" i="12"/>
  <c r="DG215" i="12"/>
  <c r="DL215" i="12"/>
  <c r="DQ215" i="12"/>
  <c r="DV215" i="12"/>
  <c r="BR215" i="12"/>
  <c r="BW215" i="12"/>
  <c r="CB215" i="12"/>
  <c r="CG215" i="12"/>
  <c r="CL215" i="12"/>
  <c r="CQ215" i="12"/>
  <c r="CV215" i="12"/>
  <c r="DA215" i="12"/>
  <c r="DF215" i="12"/>
  <c r="DK215" i="12"/>
  <c r="DP215" i="12"/>
  <c r="DU215" i="12"/>
  <c r="BQ215" i="12"/>
  <c r="BV215" i="12"/>
  <c r="CA215" i="12"/>
  <c r="CF215" i="12"/>
  <c r="CK215" i="12"/>
  <c r="CP215" i="12"/>
  <c r="CU215" i="12"/>
  <c r="CZ215" i="12"/>
  <c r="DE215" i="12"/>
  <c r="DJ215" i="12"/>
  <c r="DO215" i="12"/>
  <c r="DT215" i="12"/>
  <c r="BP215" i="12"/>
  <c r="BU215" i="12"/>
  <c r="BZ215" i="12"/>
  <c r="CE215" i="12"/>
  <c r="CJ215" i="12"/>
  <c r="CO215" i="12"/>
  <c r="CT215" i="12"/>
  <c r="CY215" i="12"/>
  <c r="DD215" i="12"/>
  <c r="DI215" i="12"/>
  <c r="DN215" i="12"/>
  <c r="DS215" i="12"/>
  <c r="BO215" i="12"/>
  <c r="BT214" i="12"/>
  <c r="BY214" i="12"/>
  <c r="CD214" i="12"/>
  <c r="CI214" i="12"/>
  <c r="CN214" i="12"/>
  <c r="CS214" i="12"/>
  <c r="CX214" i="12"/>
  <c r="DC214" i="12"/>
  <c r="DH214" i="12"/>
  <c r="DM214" i="12"/>
  <c r="DR214" i="12"/>
  <c r="DW214" i="12"/>
  <c r="BS214" i="12"/>
  <c r="BX214" i="12"/>
  <c r="CC214" i="12"/>
  <c r="CH214" i="12"/>
  <c r="CM214" i="12"/>
  <c r="CR214" i="12"/>
  <c r="CW214" i="12"/>
  <c r="DB214" i="12"/>
  <c r="DG214" i="12"/>
  <c r="DL214" i="12"/>
  <c r="DQ214" i="12"/>
  <c r="DV214" i="12"/>
  <c r="BR214" i="12"/>
  <c r="BW214" i="12"/>
  <c r="CB214" i="12"/>
  <c r="CG214" i="12"/>
  <c r="CL214" i="12"/>
  <c r="CQ214" i="12"/>
  <c r="CV214" i="12"/>
  <c r="DA214" i="12"/>
  <c r="DF214" i="12"/>
  <c r="DK214" i="12"/>
  <c r="DP214" i="12"/>
  <c r="DU214" i="12"/>
  <c r="BQ214" i="12"/>
  <c r="BV214" i="12"/>
  <c r="CA214" i="12"/>
  <c r="CF214" i="12"/>
  <c r="CK214" i="12"/>
  <c r="CP214" i="12"/>
  <c r="CU214" i="12"/>
  <c r="CZ214" i="12"/>
  <c r="DE214" i="12"/>
  <c r="DJ214" i="12"/>
  <c r="DO214" i="12"/>
  <c r="DT214" i="12"/>
  <c r="BP214" i="12"/>
  <c r="BU214" i="12"/>
  <c r="BZ214" i="12"/>
  <c r="CE214" i="12"/>
  <c r="CJ214" i="12"/>
  <c r="CO214" i="12"/>
  <c r="CT214" i="12"/>
  <c r="CY214" i="12"/>
  <c r="DD214" i="12"/>
  <c r="DI214" i="12"/>
  <c r="DN214" i="12"/>
  <c r="DS214" i="12"/>
  <c r="BO214" i="12"/>
  <c r="BT213" i="12"/>
  <c r="BY213" i="12"/>
  <c r="CD213" i="12"/>
  <c r="CI213" i="12"/>
  <c r="CN213" i="12"/>
  <c r="CS213" i="12"/>
  <c r="CX213" i="12"/>
  <c r="DC213" i="12"/>
  <c r="DH213" i="12"/>
  <c r="DM213" i="12"/>
  <c r="DR213" i="12"/>
  <c r="DW213" i="12"/>
  <c r="BS213" i="12"/>
  <c r="BX213" i="12"/>
  <c r="CC213" i="12"/>
  <c r="CH213" i="12"/>
  <c r="CM213" i="12"/>
  <c r="CR213" i="12"/>
  <c r="CW213" i="12"/>
  <c r="DB213" i="12"/>
  <c r="DG213" i="12"/>
  <c r="DL213" i="12"/>
  <c r="DQ213" i="12"/>
  <c r="DV213" i="12"/>
  <c r="BR213" i="12"/>
  <c r="BW213" i="12"/>
  <c r="CB213" i="12"/>
  <c r="CG213" i="12"/>
  <c r="CL213" i="12"/>
  <c r="CQ213" i="12"/>
  <c r="CV213" i="12"/>
  <c r="DA213" i="12"/>
  <c r="DF213" i="12"/>
  <c r="DK213" i="12"/>
  <c r="DP213" i="12"/>
  <c r="DU213" i="12"/>
  <c r="BQ213" i="12"/>
  <c r="BV213" i="12"/>
  <c r="CA213" i="12"/>
  <c r="CF213" i="12"/>
  <c r="CK213" i="12"/>
  <c r="CP213" i="12"/>
  <c r="CU213" i="12"/>
  <c r="CZ213" i="12"/>
  <c r="DE213" i="12"/>
  <c r="DJ213" i="12"/>
  <c r="DO213" i="12"/>
  <c r="DT213" i="12"/>
  <c r="BP213" i="12"/>
  <c r="BU213" i="12"/>
  <c r="BZ213" i="12"/>
  <c r="CE213" i="12"/>
  <c r="CJ213" i="12"/>
  <c r="CO213" i="12"/>
  <c r="CT213" i="12"/>
  <c r="CY213" i="12"/>
  <c r="DD213" i="12"/>
  <c r="DI213" i="12"/>
  <c r="DN213" i="12"/>
  <c r="DS213" i="12"/>
  <c r="BO213" i="12"/>
  <c r="BT212" i="12"/>
  <c r="BY212" i="12"/>
  <c r="CD212" i="12"/>
  <c r="CI212" i="12"/>
  <c r="CN212" i="12"/>
  <c r="CS212" i="12"/>
  <c r="CX212" i="12"/>
  <c r="DC212" i="12"/>
  <c r="DH212" i="12"/>
  <c r="DM212" i="12"/>
  <c r="DR212" i="12"/>
  <c r="DW212" i="12"/>
  <c r="BS212" i="12"/>
  <c r="BX212" i="12"/>
  <c r="CC212" i="12"/>
  <c r="CH212" i="12"/>
  <c r="CM212" i="12"/>
  <c r="CR212" i="12"/>
  <c r="CW212" i="12"/>
  <c r="DB212" i="12"/>
  <c r="DG212" i="12"/>
  <c r="DL212" i="12"/>
  <c r="DQ212" i="12"/>
  <c r="DV212" i="12"/>
  <c r="BR212" i="12"/>
  <c r="BW212" i="12"/>
  <c r="CB212" i="12"/>
  <c r="CG212" i="12"/>
  <c r="CL212" i="12"/>
  <c r="CQ212" i="12"/>
  <c r="CV212" i="12"/>
  <c r="DA212" i="12"/>
  <c r="DF212" i="12"/>
  <c r="DK212" i="12"/>
  <c r="DP212" i="12"/>
  <c r="DU212" i="12"/>
  <c r="BQ212" i="12"/>
  <c r="BV212" i="12"/>
  <c r="CA212" i="12"/>
  <c r="CF212" i="12"/>
  <c r="CK212" i="12"/>
  <c r="CP212" i="12"/>
  <c r="CU212" i="12"/>
  <c r="CZ212" i="12"/>
  <c r="DE212" i="12"/>
  <c r="DJ212" i="12"/>
  <c r="DO212" i="12"/>
  <c r="DT212" i="12"/>
  <c r="BP212" i="12"/>
  <c r="BU212" i="12"/>
  <c r="BZ212" i="12"/>
  <c r="CE212" i="12"/>
  <c r="CJ212" i="12"/>
  <c r="CO212" i="12"/>
  <c r="CT212" i="12"/>
  <c r="CY212" i="12"/>
  <c r="DD212" i="12"/>
  <c r="DI212" i="12"/>
  <c r="DN212" i="12"/>
  <c r="DS212" i="12"/>
  <c r="BO212" i="12"/>
  <c r="BT211" i="12"/>
  <c r="BY211" i="12"/>
  <c r="CD211" i="12"/>
  <c r="CI211" i="12"/>
  <c r="CN211" i="12"/>
  <c r="CS211" i="12"/>
  <c r="CX211" i="12"/>
  <c r="DC211" i="12"/>
  <c r="DH211" i="12"/>
  <c r="DM211" i="12"/>
  <c r="DR211" i="12"/>
  <c r="DW211" i="12"/>
  <c r="BS211" i="12"/>
  <c r="BX211" i="12"/>
  <c r="CC211" i="12"/>
  <c r="CH211" i="12"/>
  <c r="CM211" i="12"/>
  <c r="CR211" i="12"/>
  <c r="CW211" i="12"/>
  <c r="DB211" i="12"/>
  <c r="DG211" i="12"/>
  <c r="DL211" i="12"/>
  <c r="DQ211" i="12"/>
  <c r="DV211" i="12"/>
  <c r="BR211" i="12"/>
  <c r="BW211" i="12"/>
  <c r="CB211" i="12"/>
  <c r="CG211" i="12"/>
  <c r="CL211" i="12"/>
  <c r="CQ211" i="12"/>
  <c r="CV211" i="12"/>
  <c r="DA211" i="12"/>
  <c r="DF211" i="12"/>
  <c r="DK211" i="12"/>
  <c r="DP211" i="12"/>
  <c r="DU211" i="12"/>
  <c r="BQ211" i="12"/>
  <c r="BV211" i="12"/>
  <c r="CA211" i="12"/>
  <c r="CF211" i="12"/>
  <c r="CK211" i="12"/>
  <c r="CP211" i="12"/>
  <c r="CU211" i="12"/>
  <c r="CZ211" i="12"/>
  <c r="DE211" i="12"/>
  <c r="DJ211" i="12"/>
  <c r="DO211" i="12"/>
  <c r="DT211" i="12"/>
  <c r="BP211" i="12"/>
  <c r="BU211" i="12"/>
  <c r="BZ211" i="12"/>
  <c r="CE211" i="12"/>
  <c r="CJ211" i="12"/>
  <c r="CO211" i="12"/>
  <c r="CT211" i="12"/>
  <c r="CY211" i="12"/>
  <c r="DD211" i="12"/>
  <c r="DI211" i="12"/>
  <c r="DN211" i="12"/>
  <c r="DS211" i="12"/>
  <c r="BO211" i="12"/>
  <c r="BT210" i="12"/>
  <c r="BY210" i="12"/>
  <c r="CD210" i="12"/>
  <c r="CI210" i="12"/>
  <c r="CN210" i="12"/>
  <c r="CS210" i="12"/>
  <c r="CX210" i="12"/>
  <c r="DC210" i="12"/>
  <c r="DH210" i="12"/>
  <c r="DM210" i="12"/>
  <c r="DR210" i="12"/>
  <c r="DW210" i="12"/>
  <c r="BS210" i="12"/>
  <c r="BX210" i="12"/>
  <c r="CC210" i="12"/>
  <c r="CH210" i="12"/>
  <c r="CM210" i="12"/>
  <c r="CR210" i="12"/>
  <c r="CW210" i="12"/>
  <c r="DB210" i="12"/>
  <c r="DG210" i="12"/>
  <c r="DL210" i="12"/>
  <c r="DQ210" i="12"/>
  <c r="DV210" i="12"/>
  <c r="BR210" i="12"/>
  <c r="BW210" i="12"/>
  <c r="CB210" i="12"/>
  <c r="CG210" i="12"/>
  <c r="CL210" i="12"/>
  <c r="CQ210" i="12"/>
  <c r="CV210" i="12"/>
  <c r="DA210" i="12"/>
  <c r="DF210" i="12"/>
  <c r="DK210" i="12"/>
  <c r="DP210" i="12"/>
  <c r="DU210" i="12"/>
  <c r="BQ210" i="12"/>
  <c r="BV210" i="12"/>
  <c r="CA210" i="12"/>
  <c r="CF210" i="12"/>
  <c r="CK210" i="12"/>
  <c r="CP210" i="12"/>
  <c r="CU210" i="12"/>
  <c r="CZ210" i="12"/>
  <c r="DE210" i="12"/>
  <c r="DJ210" i="12"/>
  <c r="DO210" i="12"/>
  <c r="DT210" i="12"/>
  <c r="BP210" i="12"/>
  <c r="BU210" i="12"/>
  <c r="BZ210" i="12"/>
  <c r="CE210" i="12"/>
  <c r="CJ210" i="12"/>
  <c r="CO210" i="12"/>
  <c r="CT210" i="12"/>
  <c r="CY210" i="12"/>
  <c r="DD210" i="12"/>
  <c r="DI210" i="12"/>
  <c r="DN210" i="12"/>
  <c r="DS210" i="12"/>
  <c r="BO210" i="12"/>
  <c r="BT209" i="12"/>
  <c r="BY209" i="12"/>
  <c r="CD209" i="12"/>
  <c r="CI209" i="12"/>
  <c r="CN209" i="12"/>
  <c r="CS209" i="12"/>
  <c r="CX209" i="12"/>
  <c r="DC209" i="12"/>
  <c r="DH209" i="12"/>
  <c r="DM209" i="12"/>
  <c r="DR209" i="12"/>
  <c r="DW209" i="12"/>
  <c r="BS209" i="12"/>
  <c r="BX209" i="12"/>
  <c r="CC209" i="12"/>
  <c r="CH209" i="12"/>
  <c r="CM209" i="12"/>
  <c r="CR209" i="12"/>
  <c r="CW209" i="12"/>
  <c r="DB209" i="12"/>
  <c r="DG209" i="12"/>
  <c r="DL209" i="12"/>
  <c r="DQ209" i="12"/>
  <c r="DV209" i="12"/>
  <c r="BR209" i="12"/>
  <c r="BW209" i="12"/>
  <c r="CB209" i="12"/>
  <c r="CG209" i="12"/>
  <c r="CL209" i="12"/>
  <c r="CQ209" i="12"/>
  <c r="CV209" i="12"/>
  <c r="DA209" i="12"/>
  <c r="DF209" i="12"/>
  <c r="DK209" i="12"/>
  <c r="DP209" i="12"/>
  <c r="DU209" i="12"/>
  <c r="BQ209" i="12"/>
  <c r="BV209" i="12"/>
  <c r="CA209" i="12"/>
  <c r="CF209" i="12"/>
  <c r="CK209" i="12"/>
  <c r="CP209" i="12"/>
  <c r="CU209" i="12"/>
  <c r="CZ209" i="12"/>
  <c r="DE209" i="12"/>
  <c r="DJ209" i="12"/>
  <c r="DO209" i="12"/>
  <c r="DT209" i="12"/>
  <c r="BP209" i="12"/>
  <c r="BU209" i="12"/>
  <c r="BZ209" i="12"/>
  <c r="CE209" i="12"/>
  <c r="CJ209" i="12"/>
  <c r="CO209" i="12"/>
  <c r="CT209" i="12"/>
  <c r="CY209" i="12"/>
  <c r="DD209" i="12"/>
  <c r="DI209" i="12"/>
  <c r="DN209" i="12"/>
  <c r="DS209" i="12"/>
  <c r="BO209" i="12"/>
  <c r="BT208" i="12"/>
  <c r="BY208" i="12"/>
  <c r="CD208" i="12"/>
  <c r="CI208" i="12"/>
  <c r="CN208" i="12"/>
  <c r="CS208" i="12"/>
  <c r="CX208" i="12"/>
  <c r="DC208" i="12"/>
  <c r="DH208" i="12"/>
  <c r="DM208" i="12"/>
  <c r="DR208" i="12"/>
  <c r="DW208" i="12"/>
  <c r="BS208" i="12"/>
  <c r="BX208" i="12"/>
  <c r="CC208" i="12"/>
  <c r="CH208" i="12"/>
  <c r="CM208" i="12"/>
  <c r="CR208" i="12"/>
  <c r="CW208" i="12"/>
  <c r="DB208" i="12"/>
  <c r="DG208" i="12"/>
  <c r="DL208" i="12"/>
  <c r="DQ208" i="12"/>
  <c r="DV208" i="12"/>
  <c r="BR208" i="12"/>
  <c r="BW208" i="12"/>
  <c r="CB208" i="12"/>
  <c r="CG208" i="12"/>
  <c r="CL208" i="12"/>
  <c r="CQ208" i="12"/>
  <c r="CV208" i="12"/>
  <c r="DA208" i="12"/>
  <c r="DF208" i="12"/>
  <c r="DK208" i="12"/>
  <c r="DP208" i="12"/>
  <c r="DU208" i="12"/>
  <c r="BQ208" i="12"/>
  <c r="BV208" i="12"/>
  <c r="CA208" i="12"/>
  <c r="CF208" i="12"/>
  <c r="CK208" i="12"/>
  <c r="CP208" i="12"/>
  <c r="CU208" i="12"/>
  <c r="CZ208" i="12"/>
  <c r="DE208" i="12"/>
  <c r="DJ208" i="12"/>
  <c r="DO208" i="12"/>
  <c r="DT208" i="12"/>
  <c r="BP208" i="12"/>
  <c r="BU208" i="12"/>
  <c r="BZ208" i="12"/>
  <c r="CE208" i="12"/>
  <c r="CJ208" i="12"/>
  <c r="CO208" i="12"/>
  <c r="CT208" i="12"/>
  <c r="CY208" i="12"/>
  <c r="DD208" i="12"/>
  <c r="DI208" i="12"/>
  <c r="DN208" i="12"/>
  <c r="DS208" i="12"/>
  <c r="BK208" i="12"/>
  <c r="BL208" i="12"/>
  <c r="BT207" i="12"/>
  <c r="BY207" i="12"/>
  <c r="CD207" i="12"/>
  <c r="CI207" i="12"/>
  <c r="CN207" i="12"/>
  <c r="CS207" i="12"/>
  <c r="CX207" i="12"/>
  <c r="DC207" i="12"/>
  <c r="DH207" i="12"/>
  <c r="DM207" i="12"/>
  <c r="DR207" i="12"/>
  <c r="DW207" i="12"/>
  <c r="BS207" i="12"/>
  <c r="BX207" i="12"/>
  <c r="CC207" i="12"/>
  <c r="CH207" i="12"/>
  <c r="CM207" i="12"/>
  <c r="CR207" i="12"/>
  <c r="CW207" i="12"/>
  <c r="DB207" i="12"/>
  <c r="DG207" i="12"/>
  <c r="DL207" i="12"/>
  <c r="DQ207" i="12"/>
  <c r="DV207" i="12"/>
  <c r="BR207" i="12"/>
  <c r="BW207" i="12"/>
  <c r="CB207" i="12"/>
  <c r="CG207" i="12"/>
  <c r="CL207" i="12"/>
  <c r="CQ207" i="12"/>
  <c r="CV207" i="12"/>
  <c r="DA207" i="12"/>
  <c r="DF207" i="12"/>
  <c r="DK207" i="12"/>
  <c r="DP207" i="12"/>
  <c r="DU207" i="12"/>
  <c r="BQ207" i="12"/>
  <c r="BV207" i="12"/>
  <c r="CA207" i="12"/>
  <c r="CF207" i="12"/>
  <c r="CK207" i="12"/>
  <c r="CP207" i="12"/>
  <c r="CU207" i="12"/>
  <c r="CZ207" i="12"/>
  <c r="DE207" i="12"/>
  <c r="DJ207" i="12"/>
  <c r="DO207" i="12"/>
  <c r="DT207" i="12"/>
  <c r="BP207" i="12"/>
  <c r="BU207" i="12"/>
  <c r="BZ207" i="12"/>
  <c r="CE207" i="12"/>
  <c r="CJ207" i="12"/>
  <c r="CO207" i="12"/>
  <c r="CT207" i="12"/>
  <c r="CY207" i="12"/>
  <c r="DD207" i="12"/>
  <c r="DI207" i="12"/>
  <c r="DN207" i="12"/>
  <c r="DS207" i="12"/>
  <c r="BO207" i="12"/>
  <c r="BT206" i="12"/>
  <c r="BY206" i="12"/>
  <c r="CD206" i="12"/>
  <c r="CI206" i="12"/>
  <c r="CN206" i="12"/>
  <c r="CS206" i="12"/>
  <c r="CX206" i="12"/>
  <c r="DC206" i="12"/>
  <c r="DH206" i="12"/>
  <c r="DM206" i="12"/>
  <c r="DR206" i="12"/>
  <c r="DW206" i="12"/>
  <c r="BS206" i="12"/>
  <c r="BX206" i="12"/>
  <c r="CC206" i="12"/>
  <c r="CH206" i="12"/>
  <c r="CM206" i="12"/>
  <c r="CR206" i="12"/>
  <c r="CW206" i="12"/>
  <c r="DB206" i="12"/>
  <c r="DG206" i="12"/>
  <c r="DL206" i="12"/>
  <c r="DQ206" i="12"/>
  <c r="DV206" i="12"/>
  <c r="BR206" i="12"/>
  <c r="BW206" i="12"/>
  <c r="CB206" i="12"/>
  <c r="CG206" i="12"/>
  <c r="CL206" i="12"/>
  <c r="CQ206" i="12"/>
  <c r="CV206" i="12"/>
  <c r="DA206" i="12"/>
  <c r="DF206" i="12"/>
  <c r="DK206" i="12"/>
  <c r="DP206" i="12"/>
  <c r="DU206" i="12"/>
  <c r="BQ206" i="12"/>
  <c r="BV206" i="12"/>
  <c r="CA206" i="12"/>
  <c r="CF206" i="12"/>
  <c r="CK206" i="12"/>
  <c r="CP206" i="12"/>
  <c r="CU206" i="12"/>
  <c r="CZ206" i="12"/>
  <c r="DE206" i="12"/>
  <c r="DJ206" i="12"/>
  <c r="DO206" i="12"/>
  <c r="DT206" i="12"/>
  <c r="BP206" i="12"/>
  <c r="BU206" i="12"/>
  <c r="BZ206" i="12"/>
  <c r="CE206" i="12"/>
  <c r="CJ206" i="12"/>
  <c r="CO206" i="12"/>
  <c r="CT206" i="12"/>
  <c r="CY206" i="12"/>
  <c r="DD206" i="12"/>
  <c r="DI206" i="12"/>
  <c r="DN206" i="12"/>
  <c r="DS206" i="12"/>
  <c r="BO206" i="12"/>
  <c r="BT205" i="12"/>
  <c r="BY205" i="12"/>
  <c r="CD205" i="12"/>
  <c r="CI205" i="12"/>
  <c r="CN205" i="12"/>
  <c r="CS205" i="12"/>
  <c r="CX205" i="12"/>
  <c r="DC205" i="12"/>
  <c r="DH205" i="12"/>
  <c r="DM205" i="12"/>
  <c r="DR205" i="12"/>
  <c r="DW205" i="12"/>
  <c r="BS205" i="12"/>
  <c r="BX205" i="12"/>
  <c r="CC205" i="12"/>
  <c r="CH205" i="12"/>
  <c r="CM205" i="12"/>
  <c r="CR205" i="12"/>
  <c r="CW205" i="12"/>
  <c r="DB205" i="12"/>
  <c r="DG205" i="12"/>
  <c r="DL205" i="12"/>
  <c r="DQ205" i="12"/>
  <c r="DV205" i="12"/>
  <c r="BR205" i="12"/>
  <c r="BW205" i="12"/>
  <c r="CB205" i="12"/>
  <c r="CG205" i="12"/>
  <c r="CL205" i="12"/>
  <c r="CQ205" i="12"/>
  <c r="CV205" i="12"/>
  <c r="DA205" i="12"/>
  <c r="DF205" i="12"/>
  <c r="DK205" i="12"/>
  <c r="DP205" i="12"/>
  <c r="DU205" i="12"/>
  <c r="BQ205" i="12"/>
  <c r="BV205" i="12"/>
  <c r="CA205" i="12"/>
  <c r="CF205" i="12"/>
  <c r="CK205" i="12"/>
  <c r="CP205" i="12"/>
  <c r="CU205" i="12"/>
  <c r="CZ205" i="12"/>
  <c r="DE205" i="12"/>
  <c r="DJ205" i="12"/>
  <c r="DO205" i="12"/>
  <c r="DT205" i="12"/>
  <c r="BP205" i="12"/>
  <c r="BU205" i="12"/>
  <c r="BZ205" i="12"/>
  <c r="CE205" i="12"/>
  <c r="CJ205" i="12"/>
  <c r="CO205" i="12"/>
  <c r="CT205" i="12"/>
  <c r="CY205" i="12"/>
  <c r="DD205" i="12"/>
  <c r="DI205" i="12"/>
  <c r="DN205" i="12"/>
  <c r="DS205" i="12"/>
  <c r="BK205" i="12"/>
  <c r="BO205" i="12"/>
  <c r="BT204" i="12"/>
  <c r="BY204" i="12"/>
  <c r="CD204" i="12"/>
  <c r="CI204" i="12"/>
  <c r="CN204" i="12"/>
  <c r="CS204" i="12"/>
  <c r="CX204" i="12"/>
  <c r="DC204" i="12"/>
  <c r="DH204" i="12"/>
  <c r="DM204" i="12"/>
  <c r="DR204" i="12"/>
  <c r="DW204" i="12"/>
  <c r="BS204" i="12"/>
  <c r="BX204" i="12"/>
  <c r="CC204" i="12"/>
  <c r="CH204" i="12"/>
  <c r="CM204" i="12"/>
  <c r="CR204" i="12"/>
  <c r="CW204" i="12"/>
  <c r="DB204" i="12"/>
  <c r="DG204" i="12"/>
  <c r="DL204" i="12"/>
  <c r="DQ204" i="12"/>
  <c r="DV204" i="12"/>
  <c r="BR204" i="12"/>
  <c r="BW204" i="12"/>
  <c r="CB204" i="12"/>
  <c r="CG204" i="12"/>
  <c r="CL204" i="12"/>
  <c r="CQ204" i="12"/>
  <c r="CV204" i="12"/>
  <c r="DA204" i="12"/>
  <c r="DF204" i="12"/>
  <c r="DK204" i="12"/>
  <c r="DP204" i="12"/>
  <c r="DU204" i="12"/>
  <c r="BQ204" i="12"/>
  <c r="BV204" i="12"/>
  <c r="CA204" i="12"/>
  <c r="CF204" i="12"/>
  <c r="CK204" i="12"/>
  <c r="CP204" i="12"/>
  <c r="CU204" i="12"/>
  <c r="CZ204" i="12"/>
  <c r="DE204" i="12"/>
  <c r="DJ204" i="12"/>
  <c r="DO204" i="12"/>
  <c r="DT204" i="12"/>
  <c r="BP204" i="12"/>
  <c r="BU204" i="12"/>
  <c r="BZ204" i="12"/>
  <c r="CE204" i="12"/>
  <c r="CJ204" i="12"/>
  <c r="CO204" i="12"/>
  <c r="CT204" i="12"/>
  <c r="CY204" i="12"/>
  <c r="DD204" i="12"/>
  <c r="DI204" i="12"/>
  <c r="DN204" i="12"/>
  <c r="DS204" i="12"/>
  <c r="BK204" i="12"/>
  <c r="BO204" i="12"/>
  <c r="BT203" i="12"/>
  <c r="BY203" i="12"/>
  <c r="CD203" i="12"/>
  <c r="CI203" i="12"/>
  <c r="CN203" i="12"/>
  <c r="CS203" i="12"/>
  <c r="CX203" i="12"/>
  <c r="DC203" i="12"/>
  <c r="DH203" i="12"/>
  <c r="DM203" i="12"/>
  <c r="DR203" i="12"/>
  <c r="DW203" i="12"/>
  <c r="BS203" i="12"/>
  <c r="BX203" i="12"/>
  <c r="CC203" i="12"/>
  <c r="CH203" i="12"/>
  <c r="CM203" i="12"/>
  <c r="CR203" i="12"/>
  <c r="CW203" i="12"/>
  <c r="DB203" i="12"/>
  <c r="DG203" i="12"/>
  <c r="DL203" i="12"/>
  <c r="DQ203" i="12"/>
  <c r="DV203" i="12"/>
  <c r="BR203" i="12"/>
  <c r="BW203" i="12"/>
  <c r="CB203" i="12"/>
  <c r="CG203" i="12"/>
  <c r="CL203" i="12"/>
  <c r="CQ203" i="12"/>
  <c r="CV203" i="12"/>
  <c r="DA203" i="12"/>
  <c r="DF203" i="12"/>
  <c r="DK203" i="12"/>
  <c r="DP203" i="12"/>
  <c r="DU203" i="12"/>
  <c r="BQ203" i="12"/>
  <c r="BV203" i="12"/>
  <c r="CA203" i="12"/>
  <c r="CF203" i="12"/>
  <c r="CK203" i="12"/>
  <c r="CP203" i="12"/>
  <c r="CU203" i="12"/>
  <c r="CZ203" i="12"/>
  <c r="DE203" i="12"/>
  <c r="DJ203" i="12"/>
  <c r="DO203" i="12"/>
  <c r="DT203" i="12"/>
  <c r="BP203" i="12"/>
  <c r="BU203" i="12"/>
  <c r="BZ203" i="12"/>
  <c r="CE203" i="12"/>
  <c r="CJ203" i="12"/>
  <c r="CO203" i="12"/>
  <c r="CT203" i="12"/>
  <c r="CY203" i="12"/>
  <c r="DD203" i="12"/>
  <c r="DI203" i="12"/>
  <c r="DN203" i="12"/>
  <c r="DS203" i="12"/>
  <c r="BO203" i="12"/>
  <c r="BT202" i="12"/>
  <c r="BY202" i="12"/>
  <c r="CD202" i="12"/>
  <c r="CI202" i="12"/>
  <c r="CN202" i="12"/>
  <c r="CS202" i="12"/>
  <c r="CX202" i="12"/>
  <c r="DC202" i="12"/>
  <c r="DH202" i="12"/>
  <c r="DM202" i="12"/>
  <c r="DR202" i="12"/>
  <c r="DW202" i="12"/>
  <c r="BS202" i="12"/>
  <c r="BX202" i="12"/>
  <c r="CC202" i="12"/>
  <c r="CH202" i="12"/>
  <c r="CM202" i="12"/>
  <c r="CR202" i="12"/>
  <c r="CW202" i="12"/>
  <c r="DB202" i="12"/>
  <c r="DG202" i="12"/>
  <c r="DL202" i="12"/>
  <c r="DQ202" i="12"/>
  <c r="DV202" i="12"/>
  <c r="BR202" i="12"/>
  <c r="BW202" i="12"/>
  <c r="CB202" i="12"/>
  <c r="CG202" i="12"/>
  <c r="CL202" i="12"/>
  <c r="CQ202" i="12"/>
  <c r="CV202" i="12"/>
  <c r="DA202" i="12"/>
  <c r="DF202" i="12"/>
  <c r="DK202" i="12"/>
  <c r="DP202" i="12"/>
  <c r="DU202" i="12"/>
  <c r="BQ202" i="12"/>
  <c r="BV202" i="12"/>
  <c r="CA202" i="12"/>
  <c r="CF202" i="12"/>
  <c r="CK202" i="12"/>
  <c r="CP202" i="12"/>
  <c r="CU202" i="12"/>
  <c r="CZ202" i="12"/>
  <c r="DE202" i="12"/>
  <c r="DJ202" i="12"/>
  <c r="DO202" i="12"/>
  <c r="DT202" i="12"/>
  <c r="BP202" i="12"/>
  <c r="BU202" i="12"/>
  <c r="BZ202" i="12"/>
  <c r="CE202" i="12"/>
  <c r="CJ202" i="12"/>
  <c r="CO202" i="12"/>
  <c r="CT202" i="12"/>
  <c r="CY202" i="12"/>
  <c r="DD202" i="12"/>
  <c r="DI202" i="12"/>
  <c r="DN202" i="12"/>
  <c r="DS202" i="12"/>
  <c r="BO202" i="12"/>
  <c r="BT201" i="12"/>
  <c r="BY201" i="12"/>
  <c r="CD201" i="12"/>
  <c r="CI201" i="12"/>
  <c r="CN201" i="12"/>
  <c r="CS201" i="12"/>
  <c r="CX201" i="12"/>
  <c r="DC201" i="12"/>
  <c r="DH201" i="12"/>
  <c r="DM201" i="12"/>
  <c r="DR201" i="12"/>
  <c r="DW201" i="12"/>
  <c r="BS201" i="12"/>
  <c r="BX201" i="12"/>
  <c r="CC201" i="12"/>
  <c r="CH201" i="12"/>
  <c r="CM201" i="12"/>
  <c r="CR201" i="12"/>
  <c r="CW201" i="12"/>
  <c r="DB201" i="12"/>
  <c r="DG201" i="12"/>
  <c r="DL201" i="12"/>
  <c r="DQ201" i="12"/>
  <c r="DV201" i="12"/>
  <c r="BR201" i="12"/>
  <c r="BW201" i="12"/>
  <c r="CB201" i="12"/>
  <c r="CG201" i="12"/>
  <c r="CL201" i="12"/>
  <c r="CQ201" i="12"/>
  <c r="CV201" i="12"/>
  <c r="DA201" i="12"/>
  <c r="DF201" i="12"/>
  <c r="DK201" i="12"/>
  <c r="DP201" i="12"/>
  <c r="DU201" i="12"/>
  <c r="BQ201" i="12"/>
  <c r="BV201" i="12"/>
  <c r="CA201" i="12"/>
  <c r="CF201" i="12"/>
  <c r="CK201" i="12"/>
  <c r="CP201" i="12"/>
  <c r="CU201" i="12"/>
  <c r="CZ201" i="12"/>
  <c r="DE201" i="12"/>
  <c r="DJ201" i="12"/>
  <c r="DO201" i="12"/>
  <c r="DT201" i="12"/>
  <c r="BP201" i="12"/>
  <c r="BU201" i="12"/>
  <c r="BZ201" i="12"/>
  <c r="CE201" i="12"/>
  <c r="CJ201" i="12"/>
  <c r="CO201" i="12"/>
  <c r="CT201" i="12"/>
  <c r="CY201" i="12"/>
  <c r="DD201" i="12"/>
  <c r="DI201" i="12"/>
  <c r="DN201" i="12"/>
  <c r="DS201" i="12"/>
  <c r="BO201" i="12"/>
  <c r="BT200" i="12"/>
  <c r="BY200" i="12"/>
  <c r="CD200" i="12"/>
  <c r="CI200" i="12"/>
  <c r="CN200" i="12"/>
  <c r="CS200" i="12"/>
  <c r="CX200" i="12"/>
  <c r="DC200" i="12"/>
  <c r="DH200" i="12"/>
  <c r="DM200" i="12"/>
  <c r="DR200" i="12"/>
  <c r="DW200" i="12"/>
  <c r="BS200" i="12"/>
  <c r="BX200" i="12"/>
  <c r="CC200" i="12"/>
  <c r="CH200" i="12"/>
  <c r="CM200" i="12"/>
  <c r="CR200" i="12"/>
  <c r="CW200" i="12"/>
  <c r="DB200" i="12"/>
  <c r="DG200" i="12"/>
  <c r="DL200" i="12"/>
  <c r="DQ200" i="12"/>
  <c r="DV200" i="12"/>
  <c r="BR200" i="12"/>
  <c r="BW200" i="12"/>
  <c r="CB200" i="12"/>
  <c r="CG200" i="12"/>
  <c r="CL200" i="12"/>
  <c r="CQ200" i="12"/>
  <c r="CV200" i="12"/>
  <c r="DA200" i="12"/>
  <c r="DF200" i="12"/>
  <c r="DK200" i="12"/>
  <c r="DP200" i="12"/>
  <c r="DU200" i="12"/>
  <c r="BQ200" i="12"/>
  <c r="BV200" i="12"/>
  <c r="CA200" i="12"/>
  <c r="CF200" i="12"/>
  <c r="CK200" i="12"/>
  <c r="CP200" i="12"/>
  <c r="CU200" i="12"/>
  <c r="CZ200" i="12"/>
  <c r="DE200" i="12"/>
  <c r="DJ200" i="12"/>
  <c r="DO200" i="12"/>
  <c r="DT200" i="12"/>
  <c r="BP200" i="12"/>
  <c r="BU200" i="12"/>
  <c r="BZ200" i="12"/>
  <c r="CE200" i="12"/>
  <c r="CJ200" i="12"/>
  <c r="CO200" i="12"/>
  <c r="CT200" i="12"/>
  <c r="CY200" i="12"/>
  <c r="DD200" i="12"/>
  <c r="DI200" i="12"/>
  <c r="DN200" i="12"/>
  <c r="DS200" i="12"/>
  <c r="BO200" i="12"/>
  <c r="BT199" i="12"/>
  <c r="BY199" i="12"/>
  <c r="CD199" i="12"/>
  <c r="CI199" i="12"/>
  <c r="CN199" i="12"/>
  <c r="CS199" i="12"/>
  <c r="CX199" i="12"/>
  <c r="DC199" i="12"/>
  <c r="DH199" i="12"/>
  <c r="DM199" i="12"/>
  <c r="DR199" i="12"/>
  <c r="DW199" i="12"/>
  <c r="BS199" i="12"/>
  <c r="BX199" i="12"/>
  <c r="CC199" i="12"/>
  <c r="CH199" i="12"/>
  <c r="CM199" i="12"/>
  <c r="CR199" i="12"/>
  <c r="CW199" i="12"/>
  <c r="DB199" i="12"/>
  <c r="DG199" i="12"/>
  <c r="DL199" i="12"/>
  <c r="DQ199" i="12"/>
  <c r="DV199" i="12"/>
  <c r="BR199" i="12"/>
  <c r="BW199" i="12"/>
  <c r="CB199" i="12"/>
  <c r="CG199" i="12"/>
  <c r="CL199" i="12"/>
  <c r="CQ199" i="12"/>
  <c r="CV199" i="12"/>
  <c r="DA199" i="12"/>
  <c r="DF199" i="12"/>
  <c r="DK199" i="12"/>
  <c r="DP199" i="12"/>
  <c r="DU199" i="12"/>
  <c r="BQ199" i="12"/>
  <c r="BV199" i="12"/>
  <c r="CA199" i="12"/>
  <c r="CF199" i="12"/>
  <c r="CK199" i="12"/>
  <c r="CP199" i="12"/>
  <c r="CU199" i="12"/>
  <c r="CZ199" i="12"/>
  <c r="DE199" i="12"/>
  <c r="DJ199" i="12"/>
  <c r="DO199" i="12"/>
  <c r="DT199" i="12"/>
  <c r="BP199" i="12"/>
  <c r="BU199" i="12"/>
  <c r="BZ199" i="12"/>
  <c r="CE199" i="12"/>
  <c r="CJ199" i="12"/>
  <c r="CO199" i="12"/>
  <c r="CT199" i="12"/>
  <c r="CY199" i="12"/>
  <c r="DD199" i="12"/>
  <c r="DI199" i="12"/>
  <c r="DN199" i="12"/>
  <c r="DS199" i="12"/>
  <c r="BO199" i="12"/>
  <c r="BT198" i="12"/>
  <c r="BY198" i="12"/>
  <c r="CD198" i="12"/>
  <c r="CI198" i="12"/>
  <c r="CN198" i="12"/>
  <c r="CS198" i="12"/>
  <c r="CX198" i="12"/>
  <c r="DC198" i="12"/>
  <c r="DH198" i="12"/>
  <c r="DM198" i="12"/>
  <c r="DR198" i="12"/>
  <c r="DW198" i="12"/>
  <c r="BS198" i="12"/>
  <c r="BX198" i="12"/>
  <c r="CC198" i="12"/>
  <c r="CH198" i="12"/>
  <c r="CM198" i="12"/>
  <c r="CR198" i="12"/>
  <c r="CW198" i="12"/>
  <c r="DB198" i="12"/>
  <c r="DG198" i="12"/>
  <c r="DL198" i="12"/>
  <c r="DQ198" i="12"/>
  <c r="DV198" i="12"/>
  <c r="BR198" i="12"/>
  <c r="BW198" i="12"/>
  <c r="CB198" i="12"/>
  <c r="CG198" i="12"/>
  <c r="CL198" i="12"/>
  <c r="CQ198" i="12"/>
  <c r="CV198" i="12"/>
  <c r="DA198" i="12"/>
  <c r="DF198" i="12"/>
  <c r="DK198" i="12"/>
  <c r="DP198" i="12"/>
  <c r="DU198" i="12"/>
  <c r="BQ198" i="12"/>
  <c r="BV198" i="12"/>
  <c r="CA198" i="12"/>
  <c r="CF198" i="12"/>
  <c r="CK198" i="12"/>
  <c r="CP198" i="12"/>
  <c r="CU198" i="12"/>
  <c r="CZ198" i="12"/>
  <c r="DE198" i="12"/>
  <c r="DJ198" i="12"/>
  <c r="DO198" i="12"/>
  <c r="DT198" i="12"/>
  <c r="BP198" i="12"/>
  <c r="BU198" i="12"/>
  <c r="BZ198" i="12"/>
  <c r="CE198" i="12"/>
  <c r="CJ198" i="12"/>
  <c r="CO198" i="12"/>
  <c r="CT198" i="12"/>
  <c r="CY198" i="12"/>
  <c r="DD198" i="12"/>
  <c r="DI198" i="12"/>
  <c r="DN198" i="12"/>
  <c r="DS198" i="12"/>
  <c r="BO198" i="12"/>
  <c r="BT197" i="12"/>
  <c r="BY197" i="12"/>
  <c r="CD197" i="12"/>
  <c r="CI197" i="12"/>
  <c r="CN197" i="12"/>
  <c r="CS197" i="12"/>
  <c r="CX197" i="12"/>
  <c r="DC197" i="12"/>
  <c r="DH197" i="12"/>
  <c r="DM197" i="12"/>
  <c r="DR197" i="12"/>
  <c r="DW197" i="12"/>
  <c r="BS197" i="12"/>
  <c r="BX197" i="12"/>
  <c r="CC197" i="12"/>
  <c r="CH197" i="12"/>
  <c r="CM197" i="12"/>
  <c r="CR197" i="12"/>
  <c r="CW197" i="12"/>
  <c r="DB197" i="12"/>
  <c r="DG197" i="12"/>
  <c r="DL197" i="12"/>
  <c r="DQ197" i="12"/>
  <c r="DV197" i="12"/>
  <c r="BR197" i="12"/>
  <c r="BW197" i="12"/>
  <c r="CB197" i="12"/>
  <c r="CG197" i="12"/>
  <c r="CL197" i="12"/>
  <c r="CQ197" i="12"/>
  <c r="CV197" i="12"/>
  <c r="DA197" i="12"/>
  <c r="DF197" i="12"/>
  <c r="DK197" i="12"/>
  <c r="DP197" i="12"/>
  <c r="DU197" i="12"/>
  <c r="BQ197" i="12"/>
  <c r="BV197" i="12"/>
  <c r="CA197" i="12"/>
  <c r="CF197" i="12"/>
  <c r="CK197" i="12"/>
  <c r="CP197" i="12"/>
  <c r="CU197" i="12"/>
  <c r="CZ197" i="12"/>
  <c r="DE197" i="12"/>
  <c r="DJ197" i="12"/>
  <c r="DO197" i="12"/>
  <c r="DT197" i="12"/>
  <c r="BP197" i="12"/>
  <c r="BU197" i="12"/>
  <c r="BZ197" i="12"/>
  <c r="CE197" i="12"/>
  <c r="CJ197" i="12"/>
  <c r="CO197" i="12"/>
  <c r="CT197" i="12"/>
  <c r="CY197" i="12"/>
  <c r="DD197" i="12"/>
  <c r="DI197" i="12"/>
  <c r="DN197" i="12"/>
  <c r="DS197" i="12"/>
  <c r="BO197" i="12"/>
  <c r="BT196" i="12"/>
  <c r="BY196" i="12"/>
  <c r="CD196" i="12"/>
  <c r="CI196" i="12"/>
  <c r="CN196" i="12"/>
  <c r="CS196" i="12"/>
  <c r="CX196" i="12"/>
  <c r="DC196" i="12"/>
  <c r="DH196" i="12"/>
  <c r="DM196" i="12"/>
  <c r="DR196" i="12"/>
  <c r="DW196" i="12"/>
  <c r="BS196" i="12"/>
  <c r="BX196" i="12"/>
  <c r="CC196" i="12"/>
  <c r="CH196" i="12"/>
  <c r="CM196" i="12"/>
  <c r="CR196" i="12"/>
  <c r="CW196" i="12"/>
  <c r="DB196" i="12"/>
  <c r="DG196" i="12"/>
  <c r="DL196" i="12"/>
  <c r="DQ196" i="12"/>
  <c r="DV196" i="12"/>
  <c r="BR196" i="12"/>
  <c r="BW196" i="12"/>
  <c r="CB196" i="12"/>
  <c r="CG196" i="12"/>
  <c r="CL196" i="12"/>
  <c r="CQ196" i="12"/>
  <c r="CV196" i="12"/>
  <c r="DA196" i="12"/>
  <c r="DF196" i="12"/>
  <c r="DK196" i="12"/>
  <c r="DP196" i="12"/>
  <c r="DU196" i="12"/>
  <c r="BQ196" i="12"/>
  <c r="BV196" i="12"/>
  <c r="CA196" i="12"/>
  <c r="CF196" i="12"/>
  <c r="CK196" i="12"/>
  <c r="CP196" i="12"/>
  <c r="CU196" i="12"/>
  <c r="CZ196" i="12"/>
  <c r="DE196" i="12"/>
  <c r="DJ196" i="12"/>
  <c r="DO196" i="12"/>
  <c r="DT196" i="12"/>
  <c r="BP196" i="12"/>
  <c r="BU196" i="12"/>
  <c r="BZ196" i="12"/>
  <c r="CE196" i="12"/>
  <c r="CJ196" i="12"/>
  <c r="CO196" i="12"/>
  <c r="CT196" i="12"/>
  <c r="CY196" i="12"/>
  <c r="DD196" i="12"/>
  <c r="DI196" i="12"/>
  <c r="DN196" i="12"/>
  <c r="DS196" i="12"/>
  <c r="BO196" i="12"/>
  <c r="BT195" i="12"/>
  <c r="BY195" i="12"/>
  <c r="CD195" i="12"/>
  <c r="CI195" i="12"/>
  <c r="CN195" i="12"/>
  <c r="CS195" i="12"/>
  <c r="CX195" i="12"/>
  <c r="DC195" i="12"/>
  <c r="DH195" i="12"/>
  <c r="DM195" i="12"/>
  <c r="DR195" i="12"/>
  <c r="DW195" i="12"/>
  <c r="BS195" i="12"/>
  <c r="BX195" i="12"/>
  <c r="CC195" i="12"/>
  <c r="CH195" i="12"/>
  <c r="CM195" i="12"/>
  <c r="CR195" i="12"/>
  <c r="CW195" i="12"/>
  <c r="DB195" i="12"/>
  <c r="DG195" i="12"/>
  <c r="DL195" i="12"/>
  <c r="DQ195" i="12"/>
  <c r="DV195" i="12"/>
  <c r="BR195" i="12"/>
  <c r="BW195" i="12"/>
  <c r="CB195" i="12"/>
  <c r="CG195" i="12"/>
  <c r="CL195" i="12"/>
  <c r="CQ195" i="12"/>
  <c r="CV195" i="12"/>
  <c r="DA195" i="12"/>
  <c r="DF195" i="12"/>
  <c r="DK195" i="12"/>
  <c r="DP195" i="12"/>
  <c r="DU195" i="12"/>
  <c r="BQ195" i="12"/>
  <c r="BV195" i="12"/>
  <c r="CA195" i="12"/>
  <c r="CF195" i="12"/>
  <c r="CK195" i="12"/>
  <c r="CP195" i="12"/>
  <c r="CU195" i="12"/>
  <c r="CZ195" i="12"/>
  <c r="DE195" i="12"/>
  <c r="DJ195" i="12"/>
  <c r="DO195" i="12"/>
  <c r="DT195" i="12"/>
  <c r="BP195" i="12"/>
  <c r="BU195" i="12"/>
  <c r="BZ195" i="12"/>
  <c r="CE195" i="12"/>
  <c r="CJ195" i="12"/>
  <c r="CO195" i="12"/>
  <c r="CT195" i="12"/>
  <c r="CY195" i="12"/>
  <c r="DD195" i="12"/>
  <c r="DI195" i="12"/>
  <c r="DN195" i="12"/>
  <c r="DS195" i="12"/>
  <c r="BO195" i="12"/>
  <c r="BT194" i="12"/>
  <c r="BY194" i="12"/>
  <c r="CD194" i="12"/>
  <c r="CI194" i="12"/>
  <c r="CN194" i="12"/>
  <c r="CS194" i="12"/>
  <c r="CX194" i="12"/>
  <c r="DC194" i="12"/>
  <c r="DH194" i="12"/>
  <c r="DM194" i="12"/>
  <c r="DR194" i="12"/>
  <c r="DW194" i="12"/>
  <c r="BS194" i="12"/>
  <c r="BX194" i="12"/>
  <c r="CC194" i="12"/>
  <c r="CH194" i="12"/>
  <c r="CM194" i="12"/>
  <c r="CR194" i="12"/>
  <c r="CW194" i="12"/>
  <c r="DB194" i="12"/>
  <c r="DG194" i="12"/>
  <c r="DL194" i="12"/>
  <c r="DQ194" i="12"/>
  <c r="DV194" i="12"/>
  <c r="BR194" i="12"/>
  <c r="BW194" i="12"/>
  <c r="CB194" i="12"/>
  <c r="CG194" i="12"/>
  <c r="CL194" i="12"/>
  <c r="CQ194" i="12"/>
  <c r="CV194" i="12"/>
  <c r="DA194" i="12"/>
  <c r="DF194" i="12"/>
  <c r="DK194" i="12"/>
  <c r="DP194" i="12"/>
  <c r="DU194" i="12"/>
  <c r="BQ194" i="12"/>
  <c r="BV194" i="12"/>
  <c r="CA194" i="12"/>
  <c r="CF194" i="12"/>
  <c r="CK194" i="12"/>
  <c r="CP194" i="12"/>
  <c r="CU194" i="12"/>
  <c r="CZ194" i="12"/>
  <c r="DE194" i="12"/>
  <c r="DJ194" i="12"/>
  <c r="DO194" i="12"/>
  <c r="DT194" i="12"/>
  <c r="BP194" i="12"/>
  <c r="BU194" i="12"/>
  <c r="BZ194" i="12"/>
  <c r="CE194" i="12"/>
  <c r="CJ194" i="12"/>
  <c r="CO194" i="12"/>
  <c r="CT194" i="12"/>
  <c r="CY194" i="12"/>
  <c r="DD194" i="12"/>
  <c r="DI194" i="12"/>
  <c r="DN194" i="12"/>
  <c r="DS194" i="12"/>
  <c r="BO194" i="12"/>
  <c r="BT193" i="12"/>
  <c r="BY193" i="12"/>
  <c r="CD193" i="12"/>
  <c r="CI193" i="12"/>
  <c r="CN193" i="12"/>
  <c r="CS193" i="12"/>
  <c r="CX193" i="12"/>
  <c r="DC193" i="12"/>
  <c r="DH193" i="12"/>
  <c r="DM193" i="12"/>
  <c r="DR193" i="12"/>
  <c r="DW193" i="12"/>
  <c r="BS193" i="12"/>
  <c r="BX193" i="12"/>
  <c r="CC193" i="12"/>
  <c r="CH193" i="12"/>
  <c r="CM193" i="12"/>
  <c r="CR193" i="12"/>
  <c r="CW193" i="12"/>
  <c r="DB193" i="12"/>
  <c r="DG193" i="12"/>
  <c r="DL193" i="12"/>
  <c r="DQ193" i="12"/>
  <c r="DV193" i="12"/>
  <c r="BR193" i="12"/>
  <c r="BW193" i="12"/>
  <c r="CB193" i="12"/>
  <c r="CG193" i="12"/>
  <c r="CL193" i="12"/>
  <c r="CQ193" i="12"/>
  <c r="CV193" i="12"/>
  <c r="DA193" i="12"/>
  <c r="DF193" i="12"/>
  <c r="DK193" i="12"/>
  <c r="DP193" i="12"/>
  <c r="DU193" i="12"/>
  <c r="BQ193" i="12"/>
  <c r="BV193" i="12"/>
  <c r="CA193" i="12"/>
  <c r="CF193" i="12"/>
  <c r="CK193" i="12"/>
  <c r="CP193" i="12"/>
  <c r="CU193" i="12"/>
  <c r="CZ193" i="12"/>
  <c r="DE193" i="12"/>
  <c r="DJ193" i="12"/>
  <c r="DO193" i="12"/>
  <c r="DT193" i="12"/>
  <c r="BP193" i="12"/>
  <c r="BU193" i="12"/>
  <c r="BZ193" i="12"/>
  <c r="CE193" i="12"/>
  <c r="CJ193" i="12"/>
  <c r="CO193" i="12"/>
  <c r="CT193" i="12"/>
  <c r="CY193" i="12"/>
  <c r="DD193" i="12"/>
  <c r="DI193" i="12"/>
  <c r="DN193" i="12"/>
  <c r="DS193" i="12"/>
  <c r="BO193" i="12"/>
  <c r="BT192" i="12"/>
  <c r="BY192" i="12"/>
  <c r="CD192" i="12"/>
  <c r="CI192" i="12"/>
  <c r="CN192" i="12"/>
  <c r="CS192" i="12"/>
  <c r="CX192" i="12"/>
  <c r="DC192" i="12"/>
  <c r="DH192" i="12"/>
  <c r="DM192" i="12"/>
  <c r="DR192" i="12"/>
  <c r="DW192" i="12"/>
  <c r="BS192" i="12"/>
  <c r="BX192" i="12"/>
  <c r="CC192" i="12"/>
  <c r="CH192" i="12"/>
  <c r="CM192" i="12"/>
  <c r="CR192" i="12"/>
  <c r="CW192" i="12"/>
  <c r="DB192" i="12"/>
  <c r="DG192" i="12"/>
  <c r="DL192" i="12"/>
  <c r="DQ192" i="12"/>
  <c r="DV192" i="12"/>
  <c r="BR192" i="12"/>
  <c r="BW192" i="12"/>
  <c r="CB192" i="12"/>
  <c r="CG192" i="12"/>
  <c r="CL192" i="12"/>
  <c r="CQ192" i="12"/>
  <c r="CV192" i="12"/>
  <c r="DA192" i="12"/>
  <c r="DF192" i="12"/>
  <c r="DK192" i="12"/>
  <c r="DP192" i="12"/>
  <c r="DU192" i="12"/>
  <c r="BQ192" i="12"/>
  <c r="BV192" i="12"/>
  <c r="CA192" i="12"/>
  <c r="CF192" i="12"/>
  <c r="CK192" i="12"/>
  <c r="CP192" i="12"/>
  <c r="CU192" i="12"/>
  <c r="CZ192" i="12"/>
  <c r="DE192" i="12"/>
  <c r="DJ192" i="12"/>
  <c r="DO192" i="12"/>
  <c r="DT192" i="12"/>
  <c r="BP192" i="12"/>
  <c r="BU192" i="12"/>
  <c r="BZ192" i="12"/>
  <c r="CE192" i="12"/>
  <c r="CJ192" i="12"/>
  <c r="CO192" i="12"/>
  <c r="CT192" i="12"/>
  <c r="CY192" i="12"/>
  <c r="DD192" i="12"/>
  <c r="DI192" i="12"/>
  <c r="DN192" i="12"/>
  <c r="DS192" i="12"/>
  <c r="BO192" i="12"/>
  <c r="BT191" i="12"/>
  <c r="BY191" i="12"/>
  <c r="CD191" i="12"/>
  <c r="CI191" i="12"/>
  <c r="CN191" i="12"/>
  <c r="CS191" i="12"/>
  <c r="CX191" i="12"/>
  <c r="DC191" i="12"/>
  <c r="DH191" i="12"/>
  <c r="DM191" i="12"/>
  <c r="DR191" i="12"/>
  <c r="DW191" i="12"/>
  <c r="BS191" i="12"/>
  <c r="BX191" i="12"/>
  <c r="CC191" i="12"/>
  <c r="CH191" i="12"/>
  <c r="CM191" i="12"/>
  <c r="CR191" i="12"/>
  <c r="CW191" i="12"/>
  <c r="DB191" i="12"/>
  <c r="DG191" i="12"/>
  <c r="DL191" i="12"/>
  <c r="DQ191" i="12"/>
  <c r="DV191" i="12"/>
  <c r="BR191" i="12"/>
  <c r="BW191" i="12"/>
  <c r="CB191" i="12"/>
  <c r="CG191" i="12"/>
  <c r="CL191" i="12"/>
  <c r="CQ191" i="12"/>
  <c r="CV191" i="12"/>
  <c r="DA191" i="12"/>
  <c r="DF191" i="12"/>
  <c r="DK191" i="12"/>
  <c r="DP191" i="12"/>
  <c r="DU191" i="12"/>
  <c r="BQ191" i="12"/>
  <c r="BV191" i="12"/>
  <c r="CA191" i="12"/>
  <c r="CF191" i="12"/>
  <c r="CK191" i="12"/>
  <c r="CP191" i="12"/>
  <c r="CU191" i="12"/>
  <c r="CZ191" i="12"/>
  <c r="DE191" i="12"/>
  <c r="DJ191" i="12"/>
  <c r="DO191" i="12"/>
  <c r="DT191" i="12"/>
  <c r="BP191" i="12"/>
  <c r="BU191" i="12"/>
  <c r="BZ191" i="12"/>
  <c r="CE191" i="12"/>
  <c r="CJ191" i="12"/>
  <c r="CO191" i="12"/>
  <c r="CT191" i="12"/>
  <c r="CY191" i="12"/>
  <c r="DD191" i="12"/>
  <c r="DI191" i="12"/>
  <c r="DN191" i="12"/>
  <c r="DS191" i="12"/>
  <c r="BO191" i="12"/>
  <c r="BT190" i="12"/>
  <c r="BY190" i="12"/>
  <c r="CD190" i="12"/>
  <c r="CI190" i="12"/>
  <c r="CN190" i="12"/>
  <c r="CS190" i="12"/>
  <c r="CX190" i="12"/>
  <c r="DC190" i="12"/>
  <c r="DH190" i="12"/>
  <c r="DM190" i="12"/>
  <c r="DR190" i="12"/>
  <c r="DW190" i="12"/>
  <c r="BS190" i="12"/>
  <c r="BX190" i="12"/>
  <c r="CC190" i="12"/>
  <c r="CH190" i="12"/>
  <c r="CM190" i="12"/>
  <c r="CR190" i="12"/>
  <c r="CW190" i="12"/>
  <c r="DB190" i="12"/>
  <c r="DG190" i="12"/>
  <c r="DL190" i="12"/>
  <c r="DQ190" i="12"/>
  <c r="DV190" i="12"/>
  <c r="BR190" i="12"/>
  <c r="BW190" i="12"/>
  <c r="CB190" i="12"/>
  <c r="CG190" i="12"/>
  <c r="CL190" i="12"/>
  <c r="CQ190" i="12"/>
  <c r="CV190" i="12"/>
  <c r="DA190" i="12"/>
  <c r="DF190" i="12"/>
  <c r="DK190" i="12"/>
  <c r="DP190" i="12"/>
  <c r="DU190" i="12"/>
  <c r="BQ190" i="12"/>
  <c r="BV190" i="12"/>
  <c r="CA190" i="12"/>
  <c r="CF190" i="12"/>
  <c r="CK190" i="12"/>
  <c r="CP190" i="12"/>
  <c r="CU190" i="12"/>
  <c r="CZ190" i="12"/>
  <c r="DE190" i="12"/>
  <c r="DJ190" i="12"/>
  <c r="DO190" i="12"/>
  <c r="DT190" i="12"/>
  <c r="BP190" i="12"/>
  <c r="BU190" i="12"/>
  <c r="BZ190" i="12"/>
  <c r="CE190" i="12"/>
  <c r="CJ190" i="12"/>
  <c r="CO190" i="12"/>
  <c r="CT190" i="12"/>
  <c r="CY190" i="12"/>
  <c r="DD190" i="12"/>
  <c r="DI190" i="12"/>
  <c r="DN190" i="12"/>
  <c r="DS190" i="12"/>
  <c r="BO190" i="12"/>
  <c r="BT189" i="12"/>
  <c r="BY189" i="12"/>
  <c r="CD189" i="12"/>
  <c r="CI189" i="12"/>
  <c r="CN189" i="12"/>
  <c r="CS189" i="12"/>
  <c r="CX189" i="12"/>
  <c r="DC189" i="12"/>
  <c r="DH189" i="12"/>
  <c r="DM189" i="12"/>
  <c r="DR189" i="12"/>
  <c r="DW189" i="12"/>
  <c r="BS189" i="12"/>
  <c r="BX189" i="12"/>
  <c r="CC189" i="12"/>
  <c r="CH189" i="12"/>
  <c r="CM189" i="12"/>
  <c r="CR189" i="12"/>
  <c r="CW189" i="12"/>
  <c r="DB189" i="12"/>
  <c r="DG189" i="12"/>
  <c r="DL189" i="12"/>
  <c r="DQ189" i="12"/>
  <c r="DV189" i="12"/>
  <c r="BR189" i="12"/>
  <c r="BW189" i="12"/>
  <c r="CB189" i="12"/>
  <c r="CG189" i="12"/>
  <c r="CL189" i="12"/>
  <c r="CQ189" i="12"/>
  <c r="CV189" i="12"/>
  <c r="DA189" i="12"/>
  <c r="DF189" i="12"/>
  <c r="DK189" i="12"/>
  <c r="DP189" i="12"/>
  <c r="DU189" i="12"/>
  <c r="BQ189" i="12"/>
  <c r="BV189" i="12"/>
  <c r="CA189" i="12"/>
  <c r="CF189" i="12"/>
  <c r="CK189" i="12"/>
  <c r="CP189" i="12"/>
  <c r="CU189" i="12"/>
  <c r="CZ189" i="12"/>
  <c r="DE189" i="12"/>
  <c r="DJ189" i="12"/>
  <c r="DO189" i="12"/>
  <c r="DT189" i="12"/>
  <c r="BP189" i="12"/>
  <c r="BU189" i="12"/>
  <c r="BZ189" i="12"/>
  <c r="CE189" i="12"/>
  <c r="CJ189" i="12"/>
  <c r="CO189" i="12"/>
  <c r="CT189" i="12"/>
  <c r="CY189" i="12"/>
  <c r="DD189" i="12"/>
  <c r="DI189" i="12"/>
  <c r="DN189" i="12"/>
  <c r="DS189" i="12"/>
  <c r="BO189" i="12"/>
  <c r="BT188" i="12"/>
  <c r="BY188" i="12"/>
  <c r="CD188" i="12"/>
  <c r="CI188" i="12"/>
  <c r="CN188" i="12"/>
  <c r="CS188" i="12"/>
  <c r="CX188" i="12"/>
  <c r="DC188" i="12"/>
  <c r="DH188" i="12"/>
  <c r="DM188" i="12"/>
  <c r="DR188" i="12"/>
  <c r="DW188" i="12"/>
  <c r="BS188" i="12"/>
  <c r="BX188" i="12"/>
  <c r="CC188" i="12"/>
  <c r="CH188" i="12"/>
  <c r="CM188" i="12"/>
  <c r="CR188" i="12"/>
  <c r="CW188" i="12"/>
  <c r="DB188" i="12"/>
  <c r="DG188" i="12"/>
  <c r="DL188" i="12"/>
  <c r="DQ188" i="12"/>
  <c r="DV188" i="12"/>
  <c r="BR188" i="12"/>
  <c r="BW188" i="12"/>
  <c r="CB188" i="12"/>
  <c r="CG188" i="12"/>
  <c r="CL188" i="12"/>
  <c r="CQ188" i="12"/>
  <c r="CV188" i="12"/>
  <c r="DA188" i="12"/>
  <c r="DF188" i="12"/>
  <c r="DK188" i="12"/>
  <c r="DP188" i="12"/>
  <c r="DU188" i="12"/>
  <c r="BQ188" i="12"/>
  <c r="BV188" i="12"/>
  <c r="CA188" i="12"/>
  <c r="CF188" i="12"/>
  <c r="CK188" i="12"/>
  <c r="CP188" i="12"/>
  <c r="CU188" i="12"/>
  <c r="CZ188" i="12"/>
  <c r="DE188" i="12"/>
  <c r="DJ188" i="12"/>
  <c r="DO188" i="12"/>
  <c r="DT188" i="12"/>
  <c r="BP188" i="12"/>
  <c r="BU188" i="12"/>
  <c r="BZ188" i="12"/>
  <c r="CE188" i="12"/>
  <c r="CJ188" i="12"/>
  <c r="CO188" i="12"/>
  <c r="CT188" i="12"/>
  <c r="CY188" i="12"/>
  <c r="DD188" i="12"/>
  <c r="DI188" i="12"/>
  <c r="DN188" i="12"/>
  <c r="DS188" i="12"/>
  <c r="BO188" i="12"/>
  <c r="BT187" i="12"/>
  <c r="BY187" i="12"/>
  <c r="CD187" i="12"/>
  <c r="CI187" i="12"/>
  <c r="CN187" i="12"/>
  <c r="CS187" i="12"/>
  <c r="CX187" i="12"/>
  <c r="DC187" i="12"/>
  <c r="DH187" i="12"/>
  <c r="DM187" i="12"/>
  <c r="DR187" i="12"/>
  <c r="DW187" i="12"/>
  <c r="BS187" i="12"/>
  <c r="BX187" i="12"/>
  <c r="CC187" i="12"/>
  <c r="CH187" i="12"/>
  <c r="CM187" i="12"/>
  <c r="CR187" i="12"/>
  <c r="CW187" i="12"/>
  <c r="DB187" i="12"/>
  <c r="DG187" i="12"/>
  <c r="DL187" i="12"/>
  <c r="DQ187" i="12"/>
  <c r="DV187" i="12"/>
  <c r="BR187" i="12"/>
  <c r="BW187" i="12"/>
  <c r="CB187" i="12"/>
  <c r="CG187" i="12"/>
  <c r="CL187" i="12"/>
  <c r="CQ187" i="12"/>
  <c r="CV187" i="12"/>
  <c r="DA187" i="12"/>
  <c r="DF187" i="12"/>
  <c r="DK187" i="12"/>
  <c r="DP187" i="12"/>
  <c r="DU187" i="12"/>
  <c r="BQ187" i="12"/>
  <c r="BV187" i="12"/>
  <c r="CA187" i="12"/>
  <c r="CF187" i="12"/>
  <c r="CK187" i="12"/>
  <c r="CP187" i="12"/>
  <c r="CU187" i="12"/>
  <c r="CZ187" i="12"/>
  <c r="DE187" i="12"/>
  <c r="DJ187" i="12"/>
  <c r="DO187" i="12"/>
  <c r="DT187" i="12"/>
  <c r="BP187" i="12"/>
  <c r="BU187" i="12"/>
  <c r="BZ187" i="12"/>
  <c r="CE187" i="12"/>
  <c r="CJ187" i="12"/>
  <c r="CO187" i="12"/>
  <c r="CT187" i="12"/>
  <c r="CY187" i="12"/>
  <c r="DD187" i="12"/>
  <c r="DI187" i="12"/>
  <c r="DN187" i="12"/>
  <c r="DS187" i="12"/>
  <c r="BO187" i="12"/>
  <c r="BT186" i="12"/>
  <c r="BY186" i="12"/>
  <c r="CD186" i="12"/>
  <c r="CI186" i="12"/>
  <c r="CN186" i="12"/>
  <c r="CS186" i="12"/>
  <c r="CX186" i="12"/>
  <c r="DC186" i="12"/>
  <c r="DH186" i="12"/>
  <c r="DM186" i="12"/>
  <c r="DR186" i="12"/>
  <c r="DW186" i="12"/>
  <c r="BS186" i="12"/>
  <c r="BX186" i="12"/>
  <c r="CC186" i="12"/>
  <c r="CH186" i="12"/>
  <c r="CM186" i="12"/>
  <c r="CR186" i="12"/>
  <c r="CW186" i="12"/>
  <c r="DB186" i="12"/>
  <c r="DG186" i="12"/>
  <c r="DL186" i="12"/>
  <c r="DQ186" i="12"/>
  <c r="DV186" i="12"/>
  <c r="BR186" i="12"/>
  <c r="BW186" i="12"/>
  <c r="CB186" i="12"/>
  <c r="CG186" i="12"/>
  <c r="CL186" i="12"/>
  <c r="CQ186" i="12"/>
  <c r="CV186" i="12"/>
  <c r="DA186" i="12"/>
  <c r="DF186" i="12"/>
  <c r="DK186" i="12"/>
  <c r="DP186" i="12"/>
  <c r="DU186" i="12"/>
  <c r="BQ186" i="12"/>
  <c r="BV186" i="12"/>
  <c r="CA186" i="12"/>
  <c r="CF186" i="12"/>
  <c r="CK186" i="12"/>
  <c r="CP186" i="12"/>
  <c r="CU186" i="12"/>
  <c r="CZ186" i="12"/>
  <c r="DE186" i="12"/>
  <c r="DJ186" i="12"/>
  <c r="DO186" i="12"/>
  <c r="DT186" i="12"/>
  <c r="BP186" i="12"/>
  <c r="BU186" i="12"/>
  <c r="BZ186" i="12"/>
  <c r="CE186" i="12"/>
  <c r="CJ186" i="12"/>
  <c r="CO186" i="12"/>
  <c r="CT186" i="12"/>
  <c r="CY186" i="12"/>
  <c r="DD186" i="12"/>
  <c r="DI186" i="12"/>
  <c r="DN186" i="12"/>
  <c r="DS186" i="12"/>
  <c r="BO186" i="12"/>
  <c r="BT185" i="12"/>
  <c r="BY185" i="12"/>
  <c r="CD185" i="12"/>
  <c r="CI185" i="12"/>
  <c r="CN185" i="12"/>
  <c r="CS185" i="12"/>
  <c r="CX185" i="12"/>
  <c r="DC185" i="12"/>
  <c r="DH185" i="12"/>
  <c r="DM185" i="12"/>
  <c r="DR185" i="12"/>
  <c r="DW185" i="12"/>
  <c r="BS185" i="12"/>
  <c r="BX185" i="12"/>
  <c r="CC185" i="12"/>
  <c r="CH185" i="12"/>
  <c r="CM185" i="12"/>
  <c r="CR185" i="12"/>
  <c r="CW185" i="12"/>
  <c r="DB185" i="12"/>
  <c r="DG185" i="12"/>
  <c r="DL185" i="12"/>
  <c r="DQ185" i="12"/>
  <c r="DV185" i="12"/>
  <c r="BR185" i="12"/>
  <c r="BW185" i="12"/>
  <c r="CB185" i="12"/>
  <c r="CG185" i="12"/>
  <c r="CL185" i="12"/>
  <c r="CQ185" i="12"/>
  <c r="CV185" i="12"/>
  <c r="DA185" i="12"/>
  <c r="DF185" i="12"/>
  <c r="DK185" i="12"/>
  <c r="DP185" i="12"/>
  <c r="DU185" i="12"/>
  <c r="BQ185" i="12"/>
  <c r="BV185" i="12"/>
  <c r="CA185" i="12"/>
  <c r="CF185" i="12"/>
  <c r="CK185" i="12"/>
  <c r="CP185" i="12"/>
  <c r="CU185" i="12"/>
  <c r="CZ185" i="12"/>
  <c r="DE185" i="12"/>
  <c r="DJ185" i="12"/>
  <c r="DO185" i="12"/>
  <c r="DT185" i="12"/>
  <c r="BP185" i="12"/>
  <c r="BU185" i="12"/>
  <c r="BZ185" i="12"/>
  <c r="CE185" i="12"/>
  <c r="CJ185" i="12"/>
  <c r="CO185" i="12"/>
  <c r="CT185" i="12"/>
  <c r="CY185" i="12"/>
  <c r="DD185" i="12"/>
  <c r="DI185" i="12"/>
  <c r="DN185" i="12"/>
  <c r="DS185" i="12"/>
  <c r="BO185" i="12"/>
  <c r="BT184" i="12"/>
  <c r="BY184" i="12"/>
  <c r="CD184" i="12"/>
  <c r="CI184" i="12"/>
  <c r="CN184" i="12"/>
  <c r="CS184" i="12"/>
  <c r="CX184" i="12"/>
  <c r="DC184" i="12"/>
  <c r="DH184" i="12"/>
  <c r="DM184" i="12"/>
  <c r="DR184" i="12"/>
  <c r="DW184" i="12"/>
  <c r="BS184" i="12"/>
  <c r="BX184" i="12"/>
  <c r="CC184" i="12"/>
  <c r="CH184" i="12"/>
  <c r="CM184" i="12"/>
  <c r="CR184" i="12"/>
  <c r="CW184" i="12"/>
  <c r="DB184" i="12"/>
  <c r="DG184" i="12"/>
  <c r="DL184" i="12"/>
  <c r="DQ184" i="12"/>
  <c r="DV184" i="12"/>
  <c r="BR184" i="12"/>
  <c r="BW184" i="12"/>
  <c r="CB184" i="12"/>
  <c r="CG184" i="12"/>
  <c r="CL184" i="12"/>
  <c r="CQ184" i="12"/>
  <c r="CV184" i="12"/>
  <c r="DA184" i="12"/>
  <c r="DF184" i="12"/>
  <c r="DK184" i="12"/>
  <c r="DP184" i="12"/>
  <c r="DU184" i="12"/>
  <c r="BQ184" i="12"/>
  <c r="BV184" i="12"/>
  <c r="CA184" i="12"/>
  <c r="CF184" i="12"/>
  <c r="CK184" i="12"/>
  <c r="CP184" i="12"/>
  <c r="CU184" i="12"/>
  <c r="CZ184" i="12"/>
  <c r="DE184" i="12"/>
  <c r="DJ184" i="12"/>
  <c r="DO184" i="12"/>
  <c r="DT184" i="12"/>
  <c r="BP184" i="12"/>
  <c r="BU184" i="12"/>
  <c r="BZ184" i="12"/>
  <c r="CE184" i="12"/>
  <c r="CJ184" i="12"/>
  <c r="CO184" i="12"/>
  <c r="CT184" i="12"/>
  <c r="CY184" i="12"/>
  <c r="DD184" i="12"/>
  <c r="DI184" i="12"/>
  <c r="DN184" i="12"/>
  <c r="DS184" i="12"/>
  <c r="BO184" i="12"/>
  <c r="BT183" i="12"/>
  <c r="BY183" i="12"/>
  <c r="CD183" i="12"/>
  <c r="CI183" i="12"/>
  <c r="CN183" i="12"/>
  <c r="CS183" i="12"/>
  <c r="CX183" i="12"/>
  <c r="DC183" i="12"/>
  <c r="DH183" i="12"/>
  <c r="DM183" i="12"/>
  <c r="DR183" i="12"/>
  <c r="DW183" i="12"/>
  <c r="BS183" i="12"/>
  <c r="BX183" i="12"/>
  <c r="CC183" i="12"/>
  <c r="CH183" i="12"/>
  <c r="CM183" i="12"/>
  <c r="CR183" i="12"/>
  <c r="CW183" i="12"/>
  <c r="DB183" i="12"/>
  <c r="DG183" i="12"/>
  <c r="DL183" i="12"/>
  <c r="DQ183" i="12"/>
  <c r="DV183" i="12"/>
  <c r="BR183" i="12"/>
  <c r="BW183" i="12"/>
  <c r="CB183" i="12"/>
  <c r="CG183" i="12"/>
  <c r="CL183" i="12"/>
  <c r="CQ183" i="12"/>
  <c r="CV183" i="12"/>
  <c r="DA183" i="12"/>
  <c r="DF183" i="12"/>
  <c r="DK183" i="12"/>
  <c r="DP183" i="12"/>
  <c r="DU183" i="12"/>
  <c r="BQ183" i="12"/>
  <c r="BV183" i="12"/>
  <c r="CA183" i="12"/>
  <c r="CF183" i="12"/>
  <c r="CK183" i="12"/>
  <c r="CP183" i="12"/>
  <c r="CU183" i="12"/>
  <c r="CZ183" i="12"/>
  <c r="DE183" i="12"/>
  <c r="DJ183" i="12"/>
  <c r="DO183" i="12"/>
  <c r="DT183" i="12"/>
  <c r="BP183" i="12"/>
  <c r="BU183" i="12"/>
  <c r="BZ183" i="12"/>
  <c r="CE183" i="12"/>
  <c r="CJ183" i="12"/>
  <c r="CO183" i="12"/>
  <c r="CT183" i="12"/>
  <c r="CY183" i="12"/>
  <c r="DD183" i="12"/>
  <c r="DI183" i="12"/>
  <c r="DN183" i="12"/>
  <c r="DS183" i="12"/>
  <c r="BO183" i="12"/>
  <c r="BT182" i="12"/>
  <c r="BY182" i="12"/>
  <c r="CD182" i="12"/>
  <c r="CI182" i="12"/>
  <c r="CN182" i="12"/>
  <c r="CS182" i="12"/>
  <c r="CX182" i="12"/>
  <c r="DC182" i="12"/>
  <c r="DH182" i="12"/>
  <c r="DM182" i="12"/>
  <c r="DR182" i="12"/>
  <c r="DW182" i="12"/>
  <c r="BS182" i="12"/>
  <c r="BX182" i="12"/>
  <c r="CC182" i="12"/>
  <c r="CH182" i="12"/>
  <c r="CM182" i="12"/>
  <c r="CR182" i="12"/>
  <c r="CW182" i="12"/>
  <c r="DB182" i="12"/>
  <c r="DG182" i="12"/>
  <c r="DL182" i="12"/>
  <c r="DQ182" i="12"/>
  <c r="DV182" i="12"/>
  <c r="BR182" i="12"/>
  <c r="BW182" i="12"/>
  <c r="CB182" i="12"/>
  <c r="CG182" i="12"/>
  <c r="CL182" i="12"/>
  <c r="CQ182" i="12"/>
  <c r="CV182" i="12"/>
  <c r="DA182" i="12"/>
  <c r="DF182" i="12"/>
  <c r="DK182" i="12"/>
  <c r="DP182" i="12"/>
  <c r="DU182" i="12"/>
  <c r="BQ182" i="12"/>
  <c r="BV182" i="12"/>
  <c r="CA182" i="12"/>
  <c r="CF182" i="12"/>
  <c r="CK182" i="12"/>
  <c r="CP182" i="12"/>
  <c r="CU182" i="12"/>
  <c r="CZ182" i="12"/>
  <c r="DE182" i="12"/>
  <c r="DJ182" i="12"/>
  <c r="DO182" i="12"/>
  <c r="DT182" i="12"/>
  <c r="BP182" i="12"/>
  <c r="BU182" i="12"/>
  <c r="BZ182" i="12"/>
  <c r="CE182" i="12"/>
  <c r="CJ182" i="12"/>
  <c r="CO182" i="12"/>
  <c r="CT182" i="12"/>
  <c r="CY182" i="12"/>
  <c r="DD182" i="12"/>
  <c r="DI182" i="12"/>
  <c r="DN182" i="12"/>
  <c r="DS182" i="12"/>
  <c r="BO182" i="12"/>
  <c r="BT181" i="12"/>
  <c r="BY181" i="12"/>
  <c r="CD181" i="12"/>
  <c r="CI181" i="12"/>
  <c r="CN181" i="12"/>
  <c r="CS181" i="12"/>
  <c r="CX181" i="12"/>
  <c r="DC181" i="12"/>
  <c r="DH181" i="12"/>
  <c r="DM181" i="12"/>
  <c r="DR181" i="12"/>
  <c r="DW181" i="12"/>
  <c r="BS181" i="12"/>
  <c r="BX181" i="12"/>
  <c r="CC181" i="12"/>
  <c r="CH181" i="12"/>
  <c r="CM181" i="12"/>
  <c r="CR181" i="12"/>
  <c r="CW181" i="12"/>
  <c r="DB181" i="12"/>
  <c r="DG181" i="12"/>
  <c r="DL181" i="12"/>
  <c r="DQ181" i="12"/>
  <c r="DV181" i="12"/>
  <c r="BR181" i="12"/>
  <c r="BW181" i="12"/>
  <c r="CB181" i="12"/>
  <c r="CG181" i="12"/>
  <c r="CL181" i="12"/>
  <c r="CQ181" i="12"/>
  <c r="CV181" i="12"/>
  <c r="DA181" i="12"/>
  <c r="DF181" i="12"/>
  <c r="DK181" i="12"/>
  <c r="DP181" i="12"/>
  <c r="DU181" i="12"/>
  <c r="BQ181" i="12"/>
  <c r="BV181" i="12"/>
  <c r="CA181" i="12"/>
  <c r="CF181" i="12"/>
  <c r="CK181" i="12"/>
  <c r="CP181" i="12"/>
  <c r="CU181" i="12"/>
  <c r="CZ181" i="12"/>
  <c r="DE181" i="12"/>
  <c r="DJ181" i="12"/>
  <c r="DO181" i="12"/>
  <c r="DT181" i="12"/>
  <c r="BP181" i="12"/>
  <c r="BU181" i="12"/>
  <c r="BZ181" i="12"/>
  <c r="CE181" i="12"/>
  <c r="CJ181" i="12"/>
  <c r="CO181" i="12"/>
  <c r="CT181" i="12"/>
  <c r="CY181" i="12"/>
  <c r="DD181" i="12"/>
  <c r="DI181" i="12"/>
  <c r="DN181" i="12"/>
  <c r="DS181" i="12"/>
  <c r="BO181" i="12"/>
  <c r="BT180" i="12"/>
  <c r="BY180" i="12"/>
  <c r="CD180" i="12"/>
  <c r="CI180" i="12"/>
  <c r="CN180" i="12"/>
  <c r="CS180" i="12"/>
  <c r="CX180" i="12"/>
  <c r="DC180" i="12"/>
  <c r="DH180" i="12"/>
  <c r="DM180" i="12"/>
  <c r="DR180" i="12"/>
  <c r="DW180" i="12"/>
  <c r="BS180" i="12"/>
  <c r="BX180" i="12"/>
  <c r="CC180" i="12"/>
  <c r="CH180" i="12"/>
  <c r="CM180" i="12"/>
  <c r="CR180" i="12"/>
  <c r="CW180" i="12"/>
  <c r="DB180" i="12"/>
  <c r="DG180" i="12"/>
  <c r="DL180" i="12"/>
  <c r="DQ180" i="12"/>
  <c r="DV180" i="12"/>
  <c r="BR180" i="12"/>
  <c r="BW180" i="12"/>
  <c r="CB180" i="12"/>
  <c r="CG180" i="12"/>
  <c r="CL180" i="12"/>
  <c r="CQ180" i="12"/>
  <c r="CV180" i="12"/>
  <c r="DA180" i="12"/>
  <c r="DF180" i="12"/>
  <c r="DK180" i="12"/>
  <c r="DP180" i="12"/>
  <c r="DU180" i="12"/>
  <c r="BQ180" i="12"/>
  <c r="BV180" i="12"/>
  <c r="CA180" i="12"/>
  <c r="CF180" i="12"/>
  <c r="CK180" i="12"/>
  <c r="CP180" i="12"/>
  <c r="CU180" i="12"/>
  <c r="CZ180" i="12"/>
  <c r="DE180" i="12"/>
  <c r="DJ180" i="12"/>
  <c r="DO180" i="12"/>
  <c r="DT180" i="12"/>
  <c r="BP180" i="12"/>
  <c r="BU180" i="12"/>
  <c r="BZ180" i="12"/>
  <c r="CE180" i="12"/>
  <c r="CJ180" i="12"/>
  <c r="CO180" i="12"/>
  <c r="CT180" i="12"/>
  <c r="CY180" i="12"/>
  <c r="DD180" i="12"/>
  <c r="DI180" i="12"/>
  <c r="DN180" i="12"/>
  <c r="DS180" i="12"/>
  <c r="BO180" i="12"/>
  <c r="BT179" i="12"/>
  <c r="BY179" i="12"/>
  <c r="CD179" i="12"/>
  <c r="CI179" i="12"/>
  <c r="CN179" i="12"/>
  <c r="CS179" i="12"/>
  <c r="CX179" i="12"/>
  <c r="DC179" i="12"/>
  <c r="DH179" i="12"/>
  <c r="DM179" i="12"/>
  <c r="DR179" i="12"/>
  <c r="DW179" i="12"/>
  <c r="BS179" i="12"/>
  <c r="BX179" i="12"/>
  <c r="CC179" i="12"/>
  <c r="CH179" i="12"/>
  <c r="CM179" i="12"/>
  <c r="CR179" i="12"/>
  <c r="CW179" i="12"/>
  <c r="DB179" i="12"/>
  <c r="DG179" i="12"/>
  <c r="DL179" i="12"/>
  <c r="DQ179" i="12"/>
  <c r="DV179" i="12"/>
  <c r="BR179" i="12"/>
  <c r="BW179" i="12"/>
  <c r="CB179" i="12"/>
  <c r="CG179" i="12"/>
  <c r="CL179" i="12"/>
  <c r="CQ179" i="12"/>
  <c r="CV179" i="12"/>
  <c r="DA179" i="12"/>
  <c r="DF179" i="12"/>
  <c r="DK179" i="12"/>
  <c r="DP179" i="12"/>
  <c r="DU179" i="12"/>
  <c r="BQ179" i="12"/>
  <c r="BV179" i="12"/>
  <c r="CA179" i="12"/>
  <c r="CF179" i="12"/>
  <c r="CK179" i="12"/>
  <c r="CP179" i="12"/>
  <c r="CU179" i="12"/>
  <c r="CZ179" i="12"/>
  <c r="DE179" i="12"/>
  <c r="DJ179" i="12"/>
  <c r="DO179" i="12"/>
  <c r="DT179" i="12"/>
  <c r="BP179" i="12"/>
  <c r="BU179" i="12"/>
  <c r="BZ179" i="12"/>
  <c r="CE179" i="12"/>
  <c r="CJ179" i="12"/>
  <c r="CO179" i="12"/>
  <c r="CT179" i="12"/>
  <c r="CY179" i="12"/>
  <c r="DD179" i="12"/>
  <c r="DI179" i="12"/>
  <c r="DN179" i="12"/>
  <c r="DS179" i="12"/>
  <c r="BO179" i="12"/>
  <c r="BT178" i="12"/>
  <c r="BY178" i="12"/>
  <c r="CD178" i="12"/>
  <c r="CI178" i="12"/>
  <c r="CN178" i="12"/>
  <c r="CS178" i="12"/>
  <c r="CX178" i="12"/>
  <c r="DC178" i="12"/>
  <c r="DH178" i="12"/>
  <c r="DM178" i="12"/>
  <c r="DR178" i="12"/>
  <c r="DW178" i="12"/>
  <c r="BS178" i="12"/>
  <c r="BX178" i="12"/>
  <c r="CC178" i="12"/>
  <c r="CH178" i="12"/>
  <c r="CM178" i="12"/>
  <c r="CR178" i="12"/>
  <c r="CW178" i="12"/>
  <c r="DB178" i="12"/>
  <c r="DG178" i="12"/>
  <c r="DL178" i="12"/>
  <c r="DQ178" i="12"/>
  <c r="DV178" i="12"/>
  <c r="BR178" i="12"/>
  <c r="BW178" i="12"/>
  <c r="CB178" i="12"/>
  <c r="CG178" i="12"/>
  <c r="CL178" i="12"/>
  <c r="CQ178" i="12"/>
  <c r="CV178" i="12"/>
  <c r="DA178" i="12"/>
  <c r="DF178" i="12"/>
  <c r="DK178" i="12"/>
  <c r="DP178" i="12"/>
  <c r="DU178" i="12"/>
  <c r="BQ178" i="12"/>
  <c r="BV178" i="12"/>
  <c r="CA178" i="12"/>
  <c r="CF178" i="12"/>
  <c r="CK178" i="12"/>
  <c r="CP178" i="12"/>
  <c r="CU178" i="12"/>
  <c r="CZ178" i="12"/>
  <c r="DE178" i="12"/>
  <c r="DJ178" i="12"/>
  <c r="DO178" i="12"/>
  <c r="DT178" i="12"/>
  <c r="BP178" i="12"/>
  <c r="BU178" i="12"/>
  <c r="BZ178" i="12"/>
  <c r="CE178" i="12"/>
  <c r="CJ178" i="12"/>
  <c r="CO178" i="12"/>
  <c r="CT178" i="12"/>
  <c r="CY178" i="12"/>
  <c r="DD178" i="12"/>
  <c r="DI178" i="12"/>
  <c r="DN178" i="12"/>
  <c r="DS178" i="12"/>
  <c r="BO178" i="12"/>
  <c r="BT177" i="12"/>
  <c r="BY177" i="12"/>
  <c r="CD177" i="12"/>
  <c r="CI177" i="12"/>
  <c r="CN177" i="12"/>
  <c r="CS177" i="12"/>
  <c r="CX177" i="12"/>
  <c r="DC177" i="12"/>
  <c r="DH177" i="12"/>
  <c r="DM177" i="12"/>
  <c r="DR177" i="12"/>
  <c r="DW177" i="12"/>
  <c r="BS177" i="12"/>
  <c r="BX177" i="12"/>
  <c r="CC177" i="12"/>
  <c r="CH177" i="12"/>
  <c r="CM177" i="12"/>
  <c r="CR177" i="12"/>
  <c r="CW177" i="12"/>
  <c r="DB177" i="12"/>
  <c r="DG177" i="12"/>
  <c r="DL177" i="12"/>
  <c r="DQ177" i="12"/>
  <c r="DV177" i="12"/>
  <c r="BR177" i="12"/>
  <c r="BW177" i="12"/>
  <c r="CB177" i="12"/>
  <c r="CG177" i="12"/>
  <c r="CL177" i="12"/>
  <c r="CQ177" i="12"/>
  <c r="CV177" i="12"/>
  <c r="DA177" i="12"/>
  <c r="DF177" i="12"/>
  <c r="DK177" i="12"/>
  <c r="DP177" i="12"/>
  <c r="DU177" i="12"/>
  <c r="BQ177" i="12"/>
  <c r="BV177" i="12"/>
  <c r="CA177" i="12"/>
  <c r="CF177" i="12"/>
  <c r="CK177" i="12"/>
  <c r="CP177" i="12"/>
  <c r="CU177" i="12"/>
  <c r="CZ177" i="12"/>
  <c r="DE177" i="12"/>
  <c r="DJ177" i="12"/>
  <c r="DO177" i="12"/>
  <c r="DT177" i="12"/>
  <c r="BP177" i="12"/>
  <c r="BU177" i="12"/>
  <c r="BZ177" i="12"/>
  <c r="CE177" i="12"/>
  <c r="CJ177" i="12"/>
  <c r="CO177" i="12"/>
  <c r="CT177" i="12"/>
  <c r="CY177" i="12"/>
  <c r="DD177" i="12"/>
  <c r="DI177" i="12"/>
  <c r="DN177" i="12"/>
  <c r="DS177" i="12"/>
  <c r="BO177" i="12"/>
  <c r="BT176" i="12"/>
  <c r="BY176" i="12"/>
  <c r="CD176" i="12"/>
  <c r="CI176" i="12"/>
  <c r="CN176" i="12"/>
  <c r="CS176" i="12"/>
  <c r="CX176" i="12"/>
  <c r="DC176" i="12"/>
  <c r="DH176" i="12"/>
  <c r="DM176" i="12"/>
  <c r="DR176" i="12"/>
  <c r="DW176" i="12"/>
  <c r="BS176" i="12"/>
  <c r="BX176" i="12"/>
  <c r="CC176" i="12"/>
  <c r="CH176" i="12"/>
  <c r="CM176" i="12"/>
  <c r="CR176" i="12"/>
  <c r="CW176" i="12"/>
  <c r="DB176" i="12"/>
  <c r="DG176" i="12"/>
  <c r="DL176" i="12"/>
  <c r="DQ176" i="12"/>
  <c r="DV176" i="12"/>
  <c r="BR176" i="12"/>
  <c r="BW176" i="12"/>
  <c r="CB176" i="12"/>
  <c r="CG176" i="12"/>
  <c r="CL176" i="12"/>
  <c r="CQ176" i="12"/>
  <c r="CV176" i="12"/>
  <c r="DA176" i="12"/>
  <c r="DF176" i="12"/>
  <c r="DK176" i="12"/>
  <c r="DP176" i="12"/>
  <c r="DU176" i="12"/>
  <c r="BQ176" i="12"/>
  <c r="BV176" i="12"/>
  <c r="CA176" i="12"/>
  <c r="CF176" i="12"/>
  <c r="CK176" i="12"/>
  <c r="CP176" i="12"/>
  <c r="CU176" i="12"/>
  <c r="CZ176" i="12"/>
  <c r="DE176" i="12"/>
  <c r="DJ176" i="12"/>
  <c r="DO176" i="12"/>
  <c r="DT176" i="12"/>
  <c r="BP176" i="12"/>
  <c r="BU176" i="12"/>
  <c r="BZ176" i="12"/>
  <c r="CE176" i="12"/>
  <c r="CJ176" i="12"/>
  <c r="CO176" i="12"/>
  <c r="CT176" i="12"/>
  <c r="CY176" i="12"/>
  <c r="DD176" i="12"/>
  <c r="DI176" i="12"/>
  <c r="DN176" i="12"/>
  <c r="DS176" i="12"/>
  <c r="BO176" i="12"/>
  <c r="BT175" i="12"/>
  <c r="BY175" i="12"/>
  <c r="CD175" i="12"/>
  <c r="CI175" i="12"/>
  <c r="CN175" i="12"/>
  <c r="CS175" i="12"/>
  <c r="CX175" i="12"/>
  <c r="DC175" i="12"/>
  <c r="DH175" i="12"/>
  <c r="DM175" i="12"/>
  <c r="DR175" i="12"/>
  <c r="DW175" i="12"/>
  <c r="BS175" i="12"/>
  <c r="BX175" i="12"/>
  <c r="CC175" i="12"/>
  <c r="CH175" i="12"/>
  <c r="CM175" i="12"/>
  <c r="CR175" i="12"/>
  <c r="CW175" i="12"/>
  <c r="DB175" i="12"/>
  <c r="DG175" i="12"/>
  <c r="DL175" i="12"/>
  <c r="DQ175" i="12"/>
  <c r="DV175" i="12"/>
  <c r="BR175" i="12"/>
  <c r="BW175" i="12"/>
  <c r="CB175" i="12"/>
  <c r="CG175" i="12"/>
  <c r="CL175" i="12"/>
  <c r="CQ175" i="12"/>
  <c r="CV175" i="12"/>
  <c r="DA175" i="12"/>
  <c r="DF175" i="12"/>
  <c r="DK175" i="12"/>
  <c r="DP175" i="12"/>
  <c r="DU175" i="12"/>
  <c r="BQ175" i="12"/>
  <c r="BV175" i="12"/>
  <c r="CA175" i="12"/>
  <c r="CF175" i="12"/>
  <c r="CK175" i="12"/>
  <c r="CP175" i="12"/>
  <c r="CU175" i="12"/>
  <c r="CZ175" i="12"/>
  <c r="DE175" i="12"/>
  <c r="DJ175" i="12"/>
  <c r="DO175" i="12"/>
  <c r="DT175" i="12"/>
  <c r="BP175" i="12"/>
  <c r="BU175" i="12"/>
  <c r="BZ175" i="12"/>
  <c r="CE175" i="12"/>
  <c r="CJ175" i="12"/>
  <c r="CO175" i="12"/>
  <c r="CT175" i="12"/>
  <c r="CY175" i="12"/>
  <c r="DD175" i="12"/>
  <c r="DI175" i="12"/>
  <c r="DN175" i="12"/>
  <c r="DS175" i="12"/>
  <c r="BO175" i="12"/>
  <c r="BT174" i="12"/>
  <c r="BY174" i="12"/>
  <c r="CD174" i="12"/>
  <c r="CI174" i="12"/>
  <c r="CN174" i="12"/>
  <c r="CS174" i="12"/>
  <c r="CX174" i="12"/>
  <c r="DC174" i="12"/>
  <c r="DH174" i="12"/>
  <c r="DM174" i="12"/>
  <c r="DR174" i="12"/>
  <c r="DW174" i="12"/>
  <c r="BS174" i="12"/>
  <c r="BX174" i="12"/>
  <c r="CC174" i="12"/>
  <c r="CH174" i="12"/>
  <c r="CM174" i="12"/>
  <c r="CR174" i="12"/>
  <c r="CW174" i="12"/>
  <c r="DB174" i="12"/>
  <c r="DG174" i="12"/>
  <c r="DL174" i="12"/>
  <c r="DQ174" i="12"/>
  <c r="DV174" i="12"/>
  <c r="BR174" i="12"/>
  <c r="BW174" i="12"/>
  <c r="CB174" i="12"/>
  <c r="CG174" i="12"/>
  <c r="CL174" i="12"/>
  <c r="CQ174" i="12"/>
  <c r="CV174" i="12"/>
  <c r="DA174" i="12"/>
  <c r="DF174" i="12"/>
  <c r="DK174" i="12"/>
  <c r="DP174" i="12"/>
  <c r="DU174" i="12"/>
  <c r="BQ174" i="12"/>
  <c r="BV174" i="12"/>
  <c r="CA174" i="12"/>
  <c r="CF174" i="12"/>
  <c r="CK174" i="12"/>
  <c r="CP174" i="12"/>
  <c r="CU174" i="12"/>
  <c r="CZ174" i="12"/>
  <c r="DE174" i="12"/>
  <c r="DJ174" i="12"/>
  <c r="DO174" i="12"/>
  <c r="DT174" i="12"/>
  <c r="BP174" i="12"/>
  <c r="BU174" i="12"/>
  <c r="BZ174" i="12"/>
  <c r="CE174" i="12"/>
  <c r="CJ174" i="12"/>
  <c r="CO174" i="12"/>
  <c r="CT174" i="12"/>
  <c r="CY174" i="12"/>
  <c r="DD174" i="12"/>
  <c r="DI174" i="12"/>
  <c r="DN174" i="12"/>
  <c r="DS174" i="12"/>
  <c r="BO174" i="12"/>
  <c r="BT173" i="12"/>
  <c r="BY173" i="12"/>
  <c r="CD173" i="12"/>
  <c r="CI173" i="12"/>
  <c r="CN173" i="12"/>
  <c r="CS173" i="12"/>
  <c r="CX173" i="12"/>
  <c r="DC173" i="12"/>
  <c r="DH173" i="12"/>
  <c r="DM173" i="12"/>
  <c r="DR173" i="12"/>
  <c r="DW173" i="12"/>
  <c r="BS173" i="12"/>
  <c r="BX173" i="12"/>
  <c r="CC173" i="12"/>
  <c r="CH173" i="12"/>
  <c r="CM173" i="12"/>
  <c r="CR173" i="12"/>
  <c r="CW173" i="12"/>
  <c r="DB173" i="12"/>
  <c r="DG173" i="12"/>
  <c r="DL173" i="12"/>
  <c r="DQ173" i="12"/>
  <c r="DV173" i="12"/>
  <c r="BR173" i="12"/>
  <c r="BW173" i="12"/>
  <c r="CB173" i="12"/>
  <c r="CG173" i="12"/>
  <c r="CL173" i="12"/>
  <c r="CQ173" i="12"/>
  <c r="CV173" i="12"/>
  <c r="DA173" i="12"/>
  <c r="DF173" i="12"/>
  <c r="DK173" i="12"/>
  <c r="DP173" i="12"/>
  <c r="DU173" i="12"/>
  <c r="BQ173" i="12"/>
  <c r="BV173" i="12"/>
  <c r="CA173" i="12"/>
  <c r="CF173" i="12"/>
  <c r="CK173" i="12"/>
  <c r="CP173" i="12"/>
  <c r="CU173" i="12"/>
  <c r="CZ173" i="12"/>
  <c r="DE173" i="12"/>
  <c r="DJ173" i="12"/>
  <c r="DO173" i="12"/>
  <c r="DT173" i="12"/>
  <c r="BP173" i="12"/>
  <c r="BU173" i="12"/>
  <c r="BZ173" i="12"/>
  <c r="CE173" i="12"/>
  <c r="CJ173" i="12"/>
  <c r="CO173" i="12"/>
  <c r="CT173" i="12"/>
  <c r="CY173" i="12"/>
  <c r="DD173" i="12"/>
  <c r="DI173" i="12"/>
  <c r="DN173" i="12"/>
  <c r="DS173" i="12"/>
  <c r="BO173" i="12"/>
  <c r="BT172" i="12"/>
  <c r="BY172" i="12"/>
  <c r="CD172" i="12"/>
  <c r="CI172" i="12"/>
  <c r="CN172" i="12"/>
  <c r="CS172" i="12"/>
  <c r="CX172" i="12"/>
  <c r="DC172" i="12"/>
  <c r="DH172" i="12"/>
  <c r="DM172" i="12"/>
  <c r="DR172" i="12"/>
  <c r="DW172" i="12"/>
  <c r="BS172" i="12"/>
  <c r="BX172" i="12"/>
  <c r="CC172" i="12"/>
  <c r="CH172" i="12"/>
  <c r="CM172" i="12"/>
  <c r="CR172" i="12"/>
  <c r="CW172" i="12"/>
  <c r="DB172" i="12"/>
  <c r="DG172" i="12"/>
  <c r="DL172" i="12"/>
  <c r="DQ172" i="12"/>
  <c r="DV172" i="12"/>
  <c r="BR172" i="12"/>
  <c r="BW172" i="12"/>
  <c r="CB172" i="12"/>
  <c r="CG172" i="12"/>
  <c r="CL172" i="12"/>
  <c r="CQ172" i="12"/>
  <c r="CV172" i="12"/>
  <c r="DA172" i="12"/>
  <c r="DF172" i="12"/>
  <c r="DK172" i="12"/>
  <c r="DP172" i="12"/>
  <c r="DU172" i="12"/>
  <c r="BQ172" i="12"/>
  <c r="BV172" i="12"/>
  <c r="CA172" i="12"/>
  <c r="CF172" i="12"/>
  <c r="CK172" i="12"/>
  <c r="CP172" i="12"/>
  <c r="CU172" i="12"/>
  <c r="CZ172" i="12"/>
  <c r="DE172" i="12"/>
  <c r="DJ172" i="12"/>
  <c r="DO172" i="12"/>
  <c r="DT172" i="12"/>
  <c r="BP172" i="12"/>
  <c r="BU172" i="12"/>
  <c r="BZ172" i="12"/>
  <c r="CE172" i="12"/>
  <c r="CJ172" i="12"/>
  <c r="CO172" i="12"/>
  <c r="CT172" i="12"/>
  <c r="CY172" i="12"/>
  <c r="DD172" i="12"/>
  <c r="DI172" i="12"/>
  <c r="DN172" i="12"/>
  <c r="DS172" i="12"/>
  <c r="BO172" i="12"/>
  <c r="BT171" i="12"/>
  <c r="BY171" i="12"/>
  <c r="CD171" i="12"/>
  <c r="CI171" i="12"/>
  <c r="CN171" i="12"/>
  <c r="CS171" i="12"/>
  <c r="CX171" i="12"/>
  <c r="DC171" i="12"/>
  <c r="DH171" i="12"/>
  <c r="DM171" i="12"/>
  <c r="DR171" i="12"/>
  <c r="DW171" i="12"/>
  <c r="BS171" i="12"/>
  <c r="BX171" i="12"/>
  <c r="CC171" i="12"/>
  <c r="CH171" i="12"/>
  <c r="CM171" i="12"/>
  <c r="CR171" i="12"/>
  <c r="CW171" i="12"/>
  <c r="DB171" i="12"/>
  <c r="DG171" i="12"/>
  <c r="DL171" i="12"/>
  <c r="DQ171" i="12"/>
  <c r="DV171" i="12"/>
  <c r="BR171" i="12"/>
  <c r="BW171" i="12"/>
  <c r="CB171" i="12"/>
  <c r="CG171" i="12"/>
  <c r="CL171" i="12"/>
  <c r="CQ171" i="12"/>
  <c r="CV171" i="12"/>
  <c r="DA171" i="12"/>
  <c r="DF171" i="12"/>
  <c r="DK171" i="12"/>
  <c r="DP171" i="12"/>
  <c r="DU171" i="12"/>
  <c r="BQ171" i="12"/>
  <c r="BV171" i="12"/>
  <c r="CA171" i="12"/>
  <c r="CF171" i="12"/>
  <c r="CK171" i="12"/>
  <c r="CP171" i="12"/>
  <c r="CU171" i="12"/>
  <c r="CZ171" i="12"/>
  <c r="DE171" i="12"/>
  <c r="DJ171" i="12"/>
  <c r="DO171" i="12"/>
  <c r="DT171" i="12"/>
  <c r="BP171" i="12"/>
  <c r="BU171" i="12"/>
  <c r="BZ171" i="12"/>
  <c r="CE171" i="12"/>
  <c r="CJ171" i="12"/>
  <c r="CO171" i="12"/>
  <c r="CT171" i="12"/>
  <c r="CY171" i="12"/>
  <c r="DD171" i="12"/>
  <c r="DI171" i="12"/>
  <c r="DN171" i="12"/>
  <c r="DS171" i="12"/>
  <c r="BO171" i="12"/>
  <c r="BT170" i="12"/>
  <c r="BY170" i="12"/>
  <c r="CD170" i="12"/>
  <c r="CI170" i="12"/>
  <c r="CN170" i="12"/>
  <c r="CS170" i="12"/>
  <c r="CX170" i="12"/>
  <c r="DC170" i="12"/>
  <c r="DH170" i="12"/>
  <c r="DM170" i="12"/>
  <c r="DR170" i="12"/>
  <c r="DW170" i="12"/>
  <c r="BS170" i="12"/>
  <c r="BX170" i="12"/>
  <c r="CC170" i="12"/>
  <c r="CH170" i="12"/>
  <c r="CM170" i="12"/>
  <c r="CR170" i="12"/>
  <c r="CW170" i="12"/>
  <c r="DB170" i="12"/>
  <c r="DG170" i="12"/>
  <c r="DL170" i="12"/>
  <c r="DQ170" i="12"/>
  <c r="DV170" i="12"/>
  <c r="BR170" i="12"/>
  <c r="BW170" i="12"/>
  <c r="CB170" i="12"/>
  <c r="CG170" i="12"/>
  <c r="CL170" i="12"/>
  <c r="CQ170" i="12"/>
  <c r="CV170" i="12"/>
  <c r="DA170" i="12"/>
  <c r="DF170" i="12"/>
  <c r="DK170" i="12"/>
  <c r="DP170" i="12"/>
  <c r="DU170" i="12"/>
  <c r="BQ170" i="12"/>
  <c r="BV170" i="12"/>
  <c r="CA170" i="12"/>
  <c r="CF170" i="12"/>
  <c r="CK170" i="12"/>
  <c r="CP170" i="12"/>
  <c r="CU170" i="12"/>
  <c r="CZ170" i="12"/>
  <c r="DE170" i="12"/>
  <c r="DJ170" i="12"/>
  <c r="DO170" i="12"/>
  <c r="DT170" i="12"/>
  <c r="BP170" i="12"/>
  <c r="BU170" i="12"/>
  <c r="BZ170" i="12"/>
  <c r="CE170" i="12"/>
  <c r="CJ170" i="12"/>
  <c r="CO170" i="12"/>
  <c r="CT170" i="12"/>
  <c r="CY170" i="12"/>
  <c r="DD170" i="12"/>
  <c r="DI170" i="12"/>
  <c r="DN170" i="12"/>
  <c r="DS170" i="12"/>
  <c r="BO170" i="12"/>
  <c r="BT169" i="12"/>
  <c r="BY169" i="12"/>
  <c r="CD169" i="12"/>
  <c r="CI169" i="12"/>
  <c r="CN169" i="12"/>
  <c r="CS169" i="12"/>
  <c r="CX169" i="12"/>
  <c r="DC169" i="12"/>
  <c r="DH169" i="12"/>
  <c r="DM169" i="12"/>
  <c r="DR169" i="12"/>
  <c r="DW169" i="12"/>
  <c r="BS169" i="12"/>
  <c r="BX169" i="12"/>
  <c r="CC169" i="12"/>
  <c r="CH169" i="12"/>
  <c r="CM169" i="12"/>
  <c r="CR169" i="12"/>
  <c r="CW169" i="12"/>
  <c r="DB169" i="12"/>
  <c r="DG169" i="12"/>
  <c r="DL169" i="12"/>
  <c r="DQ169" i="12"/>
  <c r="DV169" i="12"/>
  <c r="BR169" i="12"/>
  <c r="BW169" i="12"/>
  <c r="CB169" i="12"/>
  <c r="CG169" i="12"/>
  <c r="CL169" i="12"/>
  <c r="CQ169" i="12"/>
  <c r="CV169" i="12"/>
  <c r="DA169" i="12"/>
  <c r="DF169" i="12"/>
  <c r="DK169" i="12"/>
  <c r="DP169" i="12"/>
  <c r="DU169" i="12"/>
  <c r="BQ169" i="12"/>
  <c r="BV169" i="12"/>
  <c r="CA169" i="12"/>
  <c r="CF169" i="12"/>
  <c r="CK169" i="12"/>
  <c r="CP169" i="12"/>
  <c r="CU169" i="12"/>
  <c r="CZ169" i="12"/>
  <c r="DE169" i="12"/>
  <c r="DJ169" i="12"/>
  <c r="DO169" i="12"/>
  <c r="DT169" i="12"/>
  <c r="BP169" i="12"/>
  <c r="BU169" i="12"/>
  <c r="BZ169" i="12"/>
  <c r="CE169" i="12"/>
  <c r="CJ169" i="12"/>
  <c r="CO169" i="12"/>
  <c r="CT169" i="12"/>
  <c r="CY169" i="12"/>
  <c r="DD169" i="12"/>
  <c r="DI169" i="12"/>
  <c r="DN169" i="12"/>
  <c r="DS169" i="12"/>
  <c r="BO169" i="12"/>
  <c r="BT168" i="12"/>
  <c r="BY168" i="12"/>
  <c r="CD168" i="12"/>
  <c r="CI168" i="12"/>
  <c r="CN168" i="12"/>
  <c r="CS168" i="12"/>
  <c r="CX168" i="12"/>
  <c r="DC168" i="12"/>
  <c r="DH168" i="12"/>
  <c r="DM168" i="12"/>
  <c r="DR168" i="12"/>
  <c r="DW168" i="12"/>
  <c r="BS168" i="12"/>
  <c r="BX168" i="12"/>
  <c r="CC168" i="12"/>
  <c r="CH168" i="12"/>
  <c r="CM168" i="12"/>
  <c r="CR168" i="12"/>
  <c r="CW168" i="12"/>
  <c r="DB168" i="12"/>
  <c r="DG168" i="12"/>
  <c r="DL168" i="12"/>
  <c r="DQ168" i="12"/>
  <c r="DV168" i="12"/>
  <c r="BR168" i="12"/>
  <c r="BW168" i="12"/>
  <c r="CB168" i="12"/>
  <c r="CG168" i="12"/>
  <c r="CL168" i="12"/>
  <c r="CQ168" i="12"/>
  <c r="CV168" i="12"/>
  <c r="DA168" i="12"/>
  <c r="DF168" i="12"/>
  <c r="DK168" i="12"/>
  <c r="DP168" i="12"/>
  <c r="DU168" i="12"/>
  <c r="BQ168" i="12"/>
  <c r="BV168" i="12"/>
  <c r="CA168" i="12"/>
  <c r="CF168" i="12"/>
  <c r="CK168" i="12"/>
  <c r="CP168" i="12"/>
  <c r="CU168" i="12"/>
  <c r="CZ168" i="12"/>
  <c r="DE168" i="12"/>
  <c r="DJ168" i="12"/>
  <c r="DO168" i="12"/>
  <c r="DT168" i="12"/>
  <c r="BP168" i="12"/>
  <c r="BU168" i="12"/>
  <c r="BZ168" i="12"/>
  <c r="CE168" i="12"/>
  <c r="CJ168" i="12"/>
  <c r="CO168" i="12"/>
  <c r="CT168" i="12"/>
  <c r="CY168" i="12"/>
  <c r="DD168" i="12"/>
  <c r="DI168" i="12"/>
  <c r="DN168" i="12"/>
  <c r="DS168" i="12"/>
  <c r="BO168" i="12"/>
  <c r="BT167" i="12"/>
  <c r="BY167" i="12"/>
  <c r="CD167" i="12"/>
  <c r="CI167" i="12"/>
  <c r="CN167" i="12"/>
  <c r="CS167" i="12"/>
  <c r="CX167" i="12"/>
  <c r="DC167" i="12"/>
  <c r="DH167" i="12"/>
  <c r="DM167" i="12"/>
  <c r="DR167" i="12"/>
  <c r="DW167" i="12"/>
  <c r="BS167" i="12"/>
  <c r="BX167" i="12"/>
  <c r="CC167" i="12"/>
  <c r="CH167" i="12"/>
  <c r="CM167" i="12"/>
  <c r="CR167" i="12"/>
  <c r="CW167" i="12"/>
  <c r="DB167" i="12"/>
  <c r="DG167" i="12"/>
  <c r="DL167" i="12"/>
  <c r="DQ167" i="12"/>
  <c r="DV167" i="12"/>
  <c r="BR167" i="12"/>
  <c r="BW167" i="12"/>
  <c r="CB167" i="12"/>
  <c r="CG167" i="12"/>
  <c r="CL167" i="12"/>
  <c r="CQ167" i="12"/>
  <c r="CV167" i="12"/>
  <c r="DA167" i="12"/>
  <c r="DF167" i="12"/>
  <c r="DK167" i="12"/>
  <c r="DP167" i="12"/>
  <c r="DU167" i="12"/>
  <c r="BQ167" i="12"/>
  <c r="BV167" i="12"/>
  <c r="CA167" i="12"/>
  <c r="CF167" i="12"/>
  <c r="CK167" i="12"/>
  <c r="CP167" i="12"/>
  <c r="CU167" i="12"/>
  <c r="CZ167" i="12"/>
  <c r="DE167" i="12"/>
  <c r="DJ167" i="12"/>
  <c r="DO167" i="12"/>
  <c r="DT167" i="12"/>
  <c r="BP167" i="12"/>
  <c r="BU167" i="12"/>
  <c r="BZ167" i="12"/>
  <c r="CE167" i="12"/>
  <c r="CJ167" i="12"/>
  <c r="CO167" i="12"/>
  <c r="CT167" i="12"/>
  <c r="CY167" i="12"/>
  <c r="DD167" i="12"/>
  <c r="DI167" i="12"/>
  <c r="DN167" i="12"/>
  <c r="DS167" i="12"/>
  <c r="BO167" i="12"/>
  <c r="BT166" i="12"/>
  <c r="BY166" i="12"/>
  <c r="CD166" i="12"/>
  <c r="CI166" i="12"/>
  <c r="CN166" i="12"/>
  <c r="CS166" i="12"/>
  <c r="CX166" i="12"/>
  <c r="DC166" i="12"/>
  <c r="DH166" i="12"/>
  <c r="DM166" i="12"/>
  <c r="DR166" i="12"/>
  <c r="DW166" i="12"/>
  <c r="BS166" i="12"/>
  <c r="BX166" i="12"/>
  <c r="CC166" i="12"/>
  <c r="CH166" i="12"/>
  <c r="CM166" i="12"/>
  <c r="CR166" i="12"/>
  <c r="CW166" i="12"/>
  <c r="DB166" i="12"/>
  <c r="DG166" i="12"/>
  <c r="DL166" i="12"/>
  <c r="DQ166" i="12"/>
  <c r="DV166" i="12"/>
  <c r="BR166" i="12"/>
  <c r="BW166" i="12"/>
  <c r="CB166" i="12"/>
  <c r="CG166" i="12"/>
  <c r="CL166" i="12"/>
  <c r="CQ166" i="12"/>
  <c r="CV166" i="12"/>
  <c r="DA166" i="12"/>
  <c r="DF166" i="12"/>
  <c r="DK166" i="12"/>
  <c r="DP166" i="12"/>
  <c r="DU166" i="12"/>
  <c r="BQ166" i="12"/>
  <c r="BV166" i="12"/>
  <c r="CA166" i="12"/>
  <c r="CF166" i="12"/>
  <c r="CK166" i="12"/>
  <c r="CP166" i="12"/>
  <c r="CU166" i="12"/>
  <c r="CZ166" i="12"/>
  <c r="DE166" i="12"/>
  <c r="DJ166" i="12"/>
  <c r="DO166" i="12"/>
  <c r="DT166" i="12"/>
  <c r="BP166" i="12"/>
  <c r="BU166" i="12"/>
  <c r="BZ166" i="12"/>
  <c r="CE166" i="12"/>
  <c r="CJ166" i="12"/>
  <c r="CO166" i="12"/>
  <c r="CT166" i="12"/>
  <c r="CY166" i="12"/>
  <c r="DD166" i="12"/>
  <c r="DI166" i="12"/>
  <c r="DN166" i="12"/>
  <c r="DS166" i="12"/>
  <c r="BO166" i="12"/>
  <c r="BT165" i="12"/>
  <c r="BY165" i="12"/>
  <c r="CD165" i="12"/>
  <c r="CI165" i="12"/>
  <c r="CN165" i="12"/>
  <c r="CS165" i="12"/>
  <c r="CX165" i="12"/>
  <c r="DC165" i="12"/>
  <c r="DH165" i="12"/>
  <c r="DM165" i="12"/>
  <c r="DR165" i="12"/>
  <c r="DW165" i="12"/>
  <c r="BS165" i="12"/>
  <c r="BX165" i="12"/>
  <c r="CC165" i="12"/>
  <c r="CH165" i="12"/>
  <c r="CM165" i="12"/>
  <c r="CR165" i="12"/>
  <c r="CW165" i="12"/>
  <c r="DB165" i="12"/>
  <c r="DG165" i="12"/>
  <c r="DL165" i="12"/>
  <c r="DQ165" i="12"/>
  <c r="DV165" i="12"/>
  <c r="BR165" i="12"/>
  <c r="BW165" i="12"/>
  <c r="CB165" i="12"/>
  <c r="CG165" i="12"/>
  <c r="CL165" i="12"/>
  <c r="CQ165" i="12"/>
  <c r="CV165" i="12"/>
  <c r="DA165" i="12"/>
  <c r="DF165" i="12"/>
  <c r="DK165" i="12"/>
  <c r="DP165" i="12"/>
  <c r="DU165" i="12"/>
  <c r="BQ165" i="12"/>
  <c r="BV165" i="12"/>
  <c r="CA165" i="12"/>
  <c r="CF165" i="12"/>
  <c r="CK165" i="12"/>
  <c r="CP165" i="12"/>
  <c r="CU165" i="12"/>
  <c r="CZ165" i="12"/>
  <c r="DE165" i="12"/>
  <c r="DJ165" i="12"/>
  <c r="DO165" i="12"/>
  <c r="DT165" i="12"/>
  <c r="BP165" i="12"/>
  <c r="BU165" i="12"/>
  <c r="BZ165" i="12"/>
  <c r="CE165" i="12"/>
  <c r="CJ165" i="12"/>
  <c r="CO165" i="12"/>
  <c r="CT165" i="12"/>
  <c r="CY165" i="12"/>
  <c r="DD165" i="12"/>
  <c r="DI165" i="12"/>
  <c r="DN165" i="12"/>
  <c r="DS165" i="12"/>
  <c r="BO165" i="12"/>
  <c r="BT164" i="12"/>
  <c r="BY164" i="12"/>
  <c r="CD164" i="12"/>
  <c r="CI164" i="12"/>
  <c r="CN164" i="12"/>
  <c r="CS164" i="12"/>
  <c r="CX164" i="12"/>
  <c r="DC164" i="12"/>
  <c r="DH164" i="12"/>
  <c r="DM164" i="12"/>
  <c r="DR164" i="12"/>
  <c r="DW164" i="12"/>
  <c r="BS164" i="12"/>
  <c r="BX164" i="12"/>
  <c r="CC164" i="12"/>
  <c r="CH164" i="12"/>
  <c r="CM164" i="12"/>
  <c r="CR164" i="12"/>
  <c r="CW164" i="12"/>
  <c r="DB164" i="12"/>
  <c r="DG164" i="12"/>
  <c r="DL164" i="12"/>
  <c r="DQ164" i="12"/>
  <c r="DV164" i="12"/>
  <c r="BR164" i="12"/>
  <c r="BW164" i="12"/>
  <c r="CB164" i="12"/>
  <c r="CG164" i="12"/>
  <c r="CL164" i="12"/>
  <c r="CQ164" i="12"/>
  <c r="CV164" i="12"/>
  <c r="DA164" i="12"/>
  <c r="DF164" i="12"/>
  <c r="DK164" i="12"/>
  <c r="DP164" i="12"/>
  <c r="DU164" i="12"/>
  <c r="BQ164" i="12"/>
  <c r="BV164" i="12"/>
  <c r="CA164" i="12"/>
  <c r="CF164" i="12"/>
  <c r="CK164" i="12"/>
  <c r="CP164" i="12"/>
  <c r="CU164" i="12"/>
  <c r="CZ164" i="12"/>
  <c r="DE164" i="12"/>
  <c r="DJ164" i="12"/>
  <c r="DO164" i="12"/>
  <c r="DT164" i="12"/>
  <c r="BP164" i="12"/>
  <c r="BU164" i="12"/>
  <c r="BZ164" i="12"/>
  <c r="CE164" i="12"/>
  <c r="CJ164" i="12"/>
  <c r="CO164" i="12"/>
  <c r="CT164" i="12"/>
  <c r="CY164" i="12"/>
  <c r="DD164" i="12"/>
  <c r="DI164" i="12"/>
  <c r="DN164" i="12"/>
  <c r="DS164" i="12"/>
  <c r="BO164" i="12"/>
  <c r="BT163" i="12"/>
  <c r="BY163" i="12"/>
  <c r="CD163" i="12"/>
  <c r="CI163" i="12"/>
  <c r="CN163" i="12"/>
  <c r="CS163" i="12"/>
  <c r="CX163" i="12"/>
  <c r="DC163" i="12"/>
  <c r="DH163" i="12"/>
  <c r="DM163" i="12"/>
  <c r="DR163" i="12"/>
  <c r="DW163" i="12"/>
  <c r="BS163" i="12"/>
  <c r="BX163" i="12"/>
  <c r="CC163" i="12"/>
  <c r="CH163" i="12"/>
  <c r="CM163" i="12"/>
  <c r="CR163" i="12"/>
  <c r="CW163" i="12"/>
  <c r="DB163" i="12"/>
  <c r="DG163" i="12"/>
  <c r="DL163" i="12"/>
  <c r="DQ163" i="12"/>
  <c r="DV163" i="12"/>
  <c r="BR163" i="12"/>
  <c r="BW163" i="12"/>
  <c r="CB163" i="12"/>
  <c r="CG163" i="12"/>
  <c r="CL163" i="12"/>
  <c r="CQ163" i="12"/>
  <c r="CV163" i="12"/>
  <c r="DA163" i="12"/>
  <c r="DF163" i="12"/>
  <c r="DK163" i="12"/>
  <c r="DP163" i="12"/>
  <c r="DU163" i="12"/>
  <c r="BQ163" i="12"/>
  <c r="BV163" i="12"/>
  <c r="CA163" i="12"/>
  <c r="CF163" i="12"/>
  <c r="CK163" i="12"/>
  <c r="CP163" i="12"/>
  <c r="CU163" i="12"/>
  <c r="CZ163" i="12"/>
  <c r="DE163" i="12"/>
  <c r="DJ163" i="12"/>
  <c r="DO163" i="12"/>
  <c r="DT163" i="12"/>
  <c r="BP163" i="12"/>
  <c r="BU163" i="12"/>
  <c r="BZ163" i="12"/>
  <c r="CE163" i="12"/>
  <c r="CJ163" i="12"/>
  <c r="CO163" i="12"/>
  <c r="CT163" i="12"/>
  <c r="CY163" i="12"/>
  <c r="DD163" i="12"/>
  <c r="DI163" i="12"/>
  <c r="DN163" i="12"/>
  <c r="DS163" i="12"/>
  <c r="BO163" i="12"/>
  <c r="BT162" i="12"/>
  <c r="BY162" i="12"/>
  <c r="CD162" i="12"/>
  <c r="CI162" i="12"/>
  <c r="CN162" i="12"/>
  <c r="CS162" i="12"/>
  <c r="CX162" i="12"/>
  <c r="DC162" i="12"/>
  <c r="DH162" i="12"/>
  <c r="DM162" i="12"/>
  <c r="DR162" i="12"/>
  <c r="DW162" i="12"/>
  <c r="BS162" i="12"/>
  <c r="BX162" i="12"/>
  <c r="CC162" i="12"/>
  <c r="CH162" i="12"/>
  <c r="CM162" i="12"/>
  <c r="CR162" i="12"/>
  <c r="CW162" i="12"/>
  <c r="DB162" i="12"/>
  <c r="DG162" i="12"/>
  <c r="DL162" i="12"/>
  <c r="DQ162" i="12"/>
  <c r="DV162" i="12"/>
  <c r="BR162" i="12"/>
  <c r="BW162" i="12"/>
  <c r="CB162" i="12"/>
  <c r="CG162" i="12"/>
  <c r="CL162" i="12"/>
  <c r="CQ162" i="12"/>
  <c r="CV162" i="12"/>
  <c r="DA162" i="12"/>
  <c r="DF162" i="12"/>
  <c r="DK162" i="12"/>
  <c r="DP162" i="12"/>
  <c r="DU162" i="12"/>
  <c r="BQ162" i="12"/>
  <c r="BV162" i="12"/>
  <c r="CA162" i="12"/>
  <c r="CF162" i="12"/>
  <c r="CK162" i="12"/>
  <c r="CP162" i="12"/>
  <c r="CU162" i="12"/>
  <c r="CZ162" i="12"/>
  <c r="DE162" i="12"/>
  <c r="DJ162" i="12"/>
  <c r="DO162" i="12"/>
  <c r="DT162" i="12"/>
  <c r="BP162" i="12"/>
  <c r="BU162" i="12"/>
  <c r="BZ162" i="12"/>
  <c r="CE162" i="12"/>
  <c r="CJ162" i="12"/>
  <c r="CO162" i="12"/>
  <c r="CT162" i="12"/>
  <c r="CY162" i="12"/>
  <c r="DD162" i="12"/>
  <c r="DI162" i="12"/>
  <c r="DN162" i="12"/>
  <c r="DS162" i="12"/>
  <c r="BK162" i="12"/>
  <c r="BO162" i="12"/>
  <c r="BT161" i="12"/>
  <c r="BY161" i="12"/>
  <c r="CD161" i="12"/>
  <c r="CI161" i="12"/>
  <c r="CN161" i="12"/>
  <c r="CS161" i="12"/>
  <c r="CX161" i="12"/>
  <c r="DC161" i="12"/>
  <c r="DH161" i="12"/>
  <c r="DM161" i="12"/>
  <c r="DR161" i="12"/>
  <c r="DW161" i="12"/>
  <c r="BS161" i="12"/>
  <c r="BX161" i="12"/>
  <c r="CC161" i="12"/>
  <c r="CH161" i="12"/>
  <c r="CM161" i="12"/>
  <c r="CR161" i="12"/>
  <c r="CW161" i="12"/>
  <c r="DB161" i="12"/>
  <c r="DG161" i="12"/>
  <c r="DL161" i="12"/>
  <c r="DQ161" i="12"/>
  <c r="DV161" i="12"/>
  <c r="BR161" i="12"/>
  <c r="BW161" i="12"/>
  <c r="CB161" i="12"/>
  <c r="CG161" i="12"/>
  <c r="CL161" i="12"/>
  <c r="CQ161" i="12"/>
  <c r="CV161" i="12"/>
  <c r="DA161" i="12"/>
  <c r="DF161" i="12"/>
  <c r="DK161" i="12"/>
  <c r="DP161" i="12"/>
  <c r="DU161" i="12"/>
  <c r="BQ161" i="12"/>
  <c r="BV161" i="12"/>
  <c r="CA161" i="12"/>
  <c r="CF161" i="12"/>
  <c r="CK161" i="12"/>
  <c r="CP161" i="12"/>
  <c r="CU161" i="12"/>
  <c r="CZ161" i="12"/>
  <c r="DE161" i="12"/>
  <c r="DJ161" i="12"/>
  <c r="DO161" i="12"/>
  <c r="DT161" i="12"/>
  <c r="BP161" i="12"/>
  <c r="BU161" i="12"/>
  <c r="BZ161" i="12"/>
  <c r="CE161" i="12"/>
  <c r="CJ161" i="12"/>
  <c r="CO161" i="12"/>
  <c r="CT161" i="12"/>
  <c r="CY161" i="12"/>
  <c r="DD161" i="12"/>
  <c r="DI161" i="12"/>
  <c r="DN161" i="12"/>
  <c r="DS161" i="12"/>
  <c r="BO161" i="12"/>
  <c r="BP160" i="12"/>
  <c r="BU160" i="12"/>
  <c r="BZ160" i="12"/>
  <c r="BQ160" i="12"/>
  <c r="BV160" i="12"/>
  <c r="CA160" i="12"/>
  <c r="BR160" i="12"/>
  <c r="BW160" i="12"/>
  <c r="CB160" i="12"/>
  <c r="BS160" i="12"/>
  <c r="BX160" i="12"/>
  <c r="CC160" i="12"/>
  <c r="BT160" i="12"/>
  <c r="BY160" i="12"/>
  <c r="CD160" i="12"/>
  <c r="BK160" i="12"/>
  <c r="BO160" i="12"/>
  <c r="EA160" i="12"/>
  <c r="CI160" i="12"/>
  <c r="CN160" i="12"/>
  <c r="CS160" i="12"/>
  <c r="CX160" i="12"/>
  <c r="DC160" i="12"/>
  <c r="DH160" i="12"/>
  <c r="DM160" i="12"/>
  <c r="DR160" i="12"/>
  <c r="DW160" i="12"/>
  <c r="CH160" i="12"/>
  <c r="CM160" i="12"/>
  <c r="CR160" i="12"/>
  <c r="CW160" i="12"/>
  <c r="DB160" i="12"/>
  <c r="DG160" i="12"/>
  <c r="DL160" i="12"/>
  <c r="DQ160" i="12"/>
  <c r="DV160" i="12"/>
  <c r="CG160" i="12"/>
  <c r="CL160" i="12"/>
  <c r="CQ160" i="12"/>
  <c r="CV160" i="12"/>
  <c r="DA160" i="12"/>
  <c r="DF160" i="12"/>
  <c r="DK160" i="12"/>
  <c r="DP160" i="12"/>
  <c r="DU160" i="12"/>
  <c r="CF160" i="12"/>
  <c r="CK160" i="12"/>
  <c r="CP160" i="12"/>
  <c r="CU160" i="12"/>
  <c r="CZ160" i="12"/>
  <c r="DE160" i="12"/>
  <c r="DJ160" i="12"/>
  <c r="DO160" i="12"/>
  <c r="DT160" i="12"/>
  <c r="CE160" i="12"/>
  <c r="CJ160" i="12"/>
  <c r="CO160" i="12"/>
  <c r="CT160" i="12"/>
  <c r="CY160" i="12"/>
  <c r="DD160" i="12"/>
  <c r="DI160" i="12"/>
  <c r="DN160" i="12"/>
  <c r="DS160" i="12"/>
  <c r="BL160" i="12"/>
  <c r="BT159" i="12"/>
  <c r="BY159" i="12"/>
  <c r="CD159" i="12"/>
  <c r="CI159" i="12"/>
  <c r="CN159" i="12"/>
  <c r="CS159" i="12"/>
  <c r="CX159" i="12"/>
  <c r="DC159" i="12"/>
  <c r="DH159" i="12"/>
  <c r="DM159" i="12"/>
  <c r="DR159" i="12"/>
  <c r="DW159" i="12"/>
  <c r="BS159" i="12"/>
  <c r="BX159" i="12"/>
  <c r="CC159" i="12"/>
  <c r="CH159" i="12"/>
  <c r="CM159" i="12"/>
  <c r="CR159" i="12"/>
  <c r="CW159" i="12"/>
  <c r="DB159" i="12"/>
  <c r="DG159" i="12"/>
  <c r="DL159" i="12"/>
  <c r="DQ159" i="12"/>
  <c r="DV159" i="12"/>
  <c r="BR159" i="12"/>
  <c r="BW159" i="12"/>
  <c r="CB159" i="12"/>
  <c r="CG159" i="12"/>
  <c r="CL159" i="12"/>
  <c r="CQ159" i="12"/>
  <c r="CV159" i="12"/>
  <c r="DA159" i="12"/>
  <c r="DF159" i="12"/>
  <c r="DK159" i="12"/>
  <c r="DP159" i="12"/>
  <c r="DU159" i="12"/>
  <c r="BQ159" i="12"/>
  <c r="BV159" i="12"/>
  <c r="CA159" i="12"/>
  <c r="CF159" i="12"/>
  <c r="CK159" i="12"/>
  <c r="CP159" i="12"/>
  <c r="CU159" i="12"/>
  <c r="CZ159" i="12"/>
  <c r="DE159" i="12"/>
  <c r="DJ159" i="12"/>
  <c r="DO159" i="12"/>
  <c r="DT159" i="12"/>
  <c r="BP159" i="12"/>
  <c r="BU159" i="12"/>
  <c r="BZ159" i="12"/>
  <c r="CE159" i="12"/>
  <c r="CJ159" i="12"/>
  <c r="CO159" i="12"/>
  <c r="CT159" i="12"/>
  <c r="CY159" i="12"/>
  <c r="DD159" i="12"/>
  <c r="DI159" i="12"/>
  <c r="DN159" i="12"/>
  <c r="DS159" i="12"/>
  <c r="BK159" i="12"/>
  <c r="BO159" i="12"/>
  <c r="BL159" i="12"/>
  <c r="BP158" i="12"/>
  <c r="BU158" i="12"/>
  <c r="BZ158" i="12"/>
  <c r="BQ158" i="12"/>
  <c r="BV158" i="12"/>
  <c r="CA158" i="12"/>
  <c r="BR158" i="12"/>
  <c r="BW158" i="12"/>
  <c r="CB158" i="12"/>
  <c r="BS158" i="12"/>
  <c r="BX158" i="12"/>
  <c r="CC158" i="12"/>
  <c r="BT158" i="12"/>
  <c r="BY158" i="12"/>
  <c r="CD158" i="12"/>
  <c r="BK158" i="12"/>
  <c r="BO158" i="12"/>
  <c r="EA158" i="12"/>
  <c r="CI158" i="12"/>
  <c r="CN158" i="12"/>
  <c r="CS158" i="12"/>
  <c r="CX158" i="12"/>
  <c r="DC158" i="12"/>
  <c r="DH158" i="12"/>
  <c r="DM158" i="12"/>
  <c r="DR158" i="12"/>
  <c r="DW158" i="12"/>
  <c r="CH158" i="12"/>
  <c r="CM158" i="12"/>
  <c r="CR158" i="12"/>
  <c r="CW158" i="12"/>
  <c r="DB158" i="12"/>
  <c r="DG158" i="12"/>
  <c r="DL158" i="12"/>
  <c r="DQ158" i="12"/>
  <c r="DV158" i="12"/>
  <c r="CG158" i="12"/>
  <c r="CL158" i="12"/>
  <c r="CQ158" i="12"/>
  <c r="CV158" i="12"/>
  <c r="DA158" i="12"/>
  <c r="DF158" i="12"/>
  <c r="DK158" i="12"/>
  <c r="DP158" i="12"/>
  <c r="DU158" i="12"/>
  <c r="CF158" i="12"/>
  <c r="CK158" i="12"/>
  <c r="CP158" i="12"/>
  <c r="CU158" i="12"/>
  <c r="CZ158" i="12"/>
  <c r="DE158" i="12"/>
  <c r="DJ158" i="12"/>
  <c r="DO158" i="12"/>
  <c r="DT158" i="12"/>
  <c r="CE158" i="12"/>
  <c r="CJ158" i="12"/>
  <c r="CO158" i="12"/>
  <c r="CT158" i="12"/>
  <c r="CY158" i="12"/>
  <c r="DD158" i="12"/>
  <c r="DI158" i="12"/>
  <c r="DN158" i="12"/>
  <c r="DS158" i="12"/>
  <c r="BL158" i="12"/>
  <c r="BP157" i="12"/>
  <c r="BU157" i="12"/>
  <c r="BZ157" i="12"/>
  <c r="BQ157" i="12"/>
  <c r="BV157" i="12"/>
  <c r="CA157" i="12"/>
  <c r="BR157" i="12"/>
  <c r="BW157" i="12"/>
  <c r="CB157" i="12"/>
  <c r="BS157" i="12"/>
  <c r="BX157" i="12"/>
  <c r="CC157" i="12"/>
  <c r="BT157" i="12"/>
  <c r="BY157" i="12"/>
  <c r="CD157" i="12"/>
  <c r="BO157" i="12"/>
  <c r="DY157" i="12"/>
  <c r="CI157" i="12"/>
  <c r="CN157" i="12"/>
  <c r="CS157" i="12"/>
  <c r="CX157" i="12"/>
  <c r="DC157" i="12"/>
  <c r="DH157" i="12"/>
  <c r="DM157" i="12"/>
  <c r="DR157" i="12"/>
  <c r="DW157" i="12"/>
  <c r="CH157" i="12"/>
  <c r="CM157" i="12"/>
  <c r="CR157" i="12"/>
  <c r="CW157" i="12"/>
  <c r="DB157" i="12"/>
  <c r="DG157" i="12"/>
  <c r="DL157" i="12"/>
  <c r="DQ157" i="12"/>
  <c r="DV157" i="12"/>
  <c r="CG157" i="12"/>
  <c r="CL157" i="12"/>
  <c r="CQ157" i="12"/>
  <c r="CV157" i="12"/>
  <c r="DA157" i="12"/>
  <c r="DF157" i="12"/>
  <c r="DK157" i="12"/>
  <c r="DP157" i="12"/>
  <c r="DU157" i="12"/>
  <c r="CF157" i="12"/>
  <c r="CK157" i="12"/>
  <c r="CP157" i="12"/>
  <c r="CU157" i="12"/>
  <c r="CZ157" i="12"/>
  <c r="DE157" i="12"/>
  <c r="DJ157" i="12"/>
  <c r="DO157" i="12"/>
  <c r="DT157" i="12"/>
  <c r="CE157" i="12"/>
  <c r="CJ157" i="12"/>
  <c r="CO157" i="12"/>
  <c r="CT157" i="12"/>
  <c r="CY157" i="12"/>
  <c r="DD157" i="12"/>
  <c r="DI157" i="12"/>
  <c r="DN157" i="12"/>
  <c r="DS157" i="12"/>
  <c r="BL157" i="12"/>
  <c r="BT156" i="12"/>
  <c r="BY156" i="12"/>
  <c r="CD156" i="12"/>
  <c r="CI156" i="12"/>
  <c r="CN156" i="12"/>
  <c r="CS156" i="12"/>
  <c r="CX156" i="12"/>
  <c r="DC156" i="12"/>
  <c r="DH156" i="12"/>
  <c r="DM156" i="12"/>
  <c r="DR156" i="12"/>
  <c r="DW156" i="12"/>
  <c r="BS156" i="12"/>
  <c r="BX156" i="12"/>
  <c r="CC156" i="12"/>
  <c r="CH156" i="12"/>
  <c r="CM156" i="12"/>
  <c r="CR156" i="12"/>
  <c r="CW156" i="12"/>
  <c r="DB156" i="12"/>
  <c r="DG156" i="12"/>
  <c r="DL156" i="12"/>
  <c r="DQ156" i="12"/>
  <c r="DV156" i="12"/>
  <c r="BR156" i="12"/>
  <c r="BW156" i="12"/>
  <c r="CB156" i="12"/>
  <c r="CG156" i="12"/>
  <c r="CL156" i="12"/>
  <c r="CQ156" i="12"/>
  <c r="CV156" i="12"/>
  <c r="DA156" i="12"/>
  <c r="DF156" i="12"/>
  <c r="DK156" i="12"/>
  <c r="DP156" i="12"/>
  <c r="DU156" i="12"/>
  <c r="BQ156" i="12"/>
  <c r="BV156" i="12"/>
  <c r="CA156" i="12"/>
  <c r="CF156" i="12"/>
  <c r="CK156" i="12"/>
  <c r="CP156" i="12"/>
  <c r="CU156" i="12"/>
  <c r="CZ156" i="12"/>
  <c r="DE156" i="12"/>
  <c r="DJ156" i="12"/>
  <c r="DO156" i="12"/>
  <c r="DT156" i="12"/>
  <c r="BP156" i="12"/>
  <c r="BU156" i="12"/>
  <c r="BZ156" i="12"/>
  <c r="CE156" i="12"/>
  <c r="CJ156" i="12"/>
  <c r="CO156" i="12"/>
  <c r="CT156" i="12"/>
  <c r="CY156" i="12"/>
  <c r="DD156" i="12"/>
  <c r="DI156" i="12"/>
  <c r="DN156" i="12"/>
  <c r="DS156" i="12"/>
  <c r="BK156" i="12"/>
  <c r="BO156" i="12"/>
  <c r="BL156" i="12"/>
  <c r="BT155" i="12"/>
  <c r="BY155" i="12"/>
  <c r="CD155" i="12"/>
  <c r="CI155" i="12"/>
  <c r="CN155" i="12"/>
  <c r="CS155" i="12"/>
  <c r="CX155" i="12"/>
  <c r="DC155" i="12"/>
  <c r="DH155" i="12"/>
  <c r="DM155" i="12"/>
  <c r="DR155" i="12"/>
  <c r="DW155" i="12"/>
  <c r="BS155" i="12"/>
  <c r="BX155" i="12"/>
  <c r="CC155" i="12"/>
  <c r="CH155" i="12"/>
  <c r="CM155" i="12"/>
  <c r="CR155" i="12"/>
  <c r="CW155" i="12"/>
  <c r="DB155" i="12"/>
  <c r="DG155" i="12"/>
  <c r="DL155" i="12"/>
  <c r="DQ155" i="12"/>
  <c r="DV155" i="12"/>
  <c r="BR155" i="12"/>
  <c r="BW155" i="12"/>
  <c r="CB155" i="12"/>
  <c r="CG155" i="12"/>
  <c r="CL155" i="12"/>
  <c r="CQ155" i="12"/>
  <c r="CV155" i="12"/>
  <c r="DA155" i="12"/>
  <c r="DF155" i="12"/>
  <c r="DK155" i="12"/>
  <c r="DP155" i="12"/>
  <c r="DU155" i="12"/>
  <c r="BQ155" i="12"/>
  <c r="BV155" i="12"/>
  <c r="CA155" i="12"/>
  <c r="CF155" i="12"/>
  <c r="CK155" i="12"/>
  <c r="CP155" i="12"/>
  <c r="CU155" i="12"/>
  <c r="CZ155" i="12"/>
  <c r="DE155" i="12"/>
  <c r="DJ155" i="12"/>
  <c r="DO155" i="12"/>
  <c r="DT155" i="12"/>
  <c r="BP155" i="12"/>
  <c r="BU155" i="12"/>
  <c r="BZ155" i="12"/>
  <c r="CE155" i="12"/>
  <c r="CJ155" i="12"/>
  <c r="CO155" i="12"/>
  <c r="CT155" i="12"/>
  <c r="CY155" i="12"/>
  <c r="DD155" i="12"/>
  <c r="DI155" i="12"/>
  <c r="DN155" i="12"/>
  <c r="DS155" i="12"/>
  <c r="BK155" i="12"/>
  <c r="BO155" i="12"/>
  <c r="BL155" i="12"/>
  <c r="DY154" i="12"/>
  <c r="BT154" i="12"/>
  <c r="BY154" i="12"/>
  <c r="CD154" i="12"/>
  <c r="CI154" i="12"/>
  <c r="CN154" i="12"/>
  <c r="CS154" i="12"/>
  <c r="CX154" i="12"/>
  <c r="DC154" i="12"/>
  <c r="DH154" i="12"/>
  <c r="DM154" i="12"/>
  <c r="DR154" i="12"/>
  <c r="DW154" i="12"/>
  <c r="BS154" i="12"/>
  <c r="BX154" i="12"/>
  <c r="CC154" i="12"/>
  <c r="CH154" i="12"/>
  <c r="CM154" i="12"/>
  <c r="CR154" i="12"/>
  <c r="CW154" i="12"/>
  <c r="DB154" i="12"/>
  <c r="DG154" i="12"/>
  <c r="DL154" i="12"/>
  <c r="DQ154" i="12"/>
  <c r="DV154" i="12"/>
  <c r="BR154" i="12"/>
  <c r="BW154" i="12"/>
  <c r="CB154" i="12"/>
  <c r="CG154" i="12"/>
  <c r="CL154" i="12"/>
  <c r="CQ154" i="12"/>
  <c r="CV154" i="12"/>
  <c r="DA154" i="12"/>
  <c r="DF154" i="12"/>
  <c r="DK154" i="12"/>
  <c r="DP154" i="12"/>
  <c r="DU154" i="12"/>
  <c r="BQ154" i="12"/>
  <c r="BV154" i="12"/>
  <c r="CA154" i="12"/>
  <c r="CF154" i="12"/>
  <c r="CK154" i="12"/>
  <c r="CP154" i="12"/>
  <c r="CU154" i="12"/>
  <c r="CZ154" i="12"/>
  <c r="DE154" i="12"/>
  <c r="DJ154" i="12"/>
  <c r="DO154" i="12"/>
  <c r="DT154" i="12"/>
  <c r="BP154" i="12"/>
  <c r="BU154" i="12"/>
  <c r="BZ154" i="12"/>
  <c r="CE154" i="12"/>
  <c r="CJ154" i="12"/>
  <c r="CO154" i="12"/>
  <c r="CT154" i="12"/>
  <c r="CY154" i="12"/>
  <c r="DD154" i="12"/>
  <c r="DI154" i="12"/>
  <c r="DN154" i="12"/>
  <c r="DS154" i="12"/>
  <c r="BM154" i="12"/>
  <c r="BK154" i="12"/>
  <c r="BL154" i="12"/>
  <c r="BK153" i="12"/>
  <c r="BO153" i="12"/>
  <c r="DY153" i="12"/>
  <c r="BT153" i="12"/>
  <c r="BY153" i="12"/>
  <c r="CD153" i="12"/>
  <c r="CI153" i="12"/>
  <c r="CN153" i="12"/>
  <c r="CS153" i="12"/>
  <c r="CX153" i="12"/>
  <c r="DC153" i="12"/>
  <c r="DH153" i="12"/>
  <c r="DM153" i="12"/>
  <c r="DR153" i="12"/>
  <c r="DW153" i="12"/>
  <c r="BS153" i="12"/>
  <c r="BX153" i="12"/>
  <c r="CC153" i="12"/>
  <c r="CH153" i="12"/>
  <c r="CM153" i="12"/>
  <c r="CR153" i="12"/>
  <c r="CW153" i="12"/>
  <c r="DB153" i="12"/>
  <c r="DG153" i="12"/>
  <c r="DL153" i="12"/>
  <c r="DQ153" i="12"/>
  <c r="DV153" i="12"/>
  <c r="BR153" i="12"/>
  <c r="BW153" i="12"/>
  <c r="CB153" i="12"/>
  <c r="CG153" i="12"/>
  <c r="CL153" i="12"/>
  <c r="CQ153" i="12"/>
  <c r="CV153" i="12"/>
  <c r="DA153" i="12"/>
  <c r="DF153" i="12"/>
  <c r="DK153" i="12"/>
  <c r="DP153" i="12"/>
  <c r="DU153" i="12"/>
  <c r="BQ153" i="12"/>
  <c r="BV153" i="12"/>
  <c r="CA153" i="12"/>
  <c r="CF153" i="12"/>
  <c r="CK153" i="12"/>
  <c r="CP153" i="12"/>
  <c r="CU153" i="12"/>
  <c r="CZ153" i="12"/>
  <c r="DE153" i="12"/>
  <c r="DJ153" i="12"/>
  <c r="DO153" i="12"/>
  <c r="DT153" i="12"/>
  <c r="BP153" i="12"/>
  <c r="BU153" i="12"/>
  <c r="BZ153" i="12"/>
  <c r="CE153" i="12"/>
  <c r="CJ153" i="12"/>
  <c r="CO153" i="12"/>
  <c r="CT153" i="12"/>
  <c r="CY153" i="12"/>
  <c r="DD153" i="12"/>
  <c r="DI153" i="12"/>
  <c r="DN153" i="12"/>
  <c r="DS153" i="12"/>
  <c r="BL153" i="12"/>
  <c r="BP152" i="12"/>
  <c r="BU152" i="12"/>
  <c r="BZ152" i="12"/>
  <c r="BQ152" i="12"/>
  <c r="BV152" i="12"/>
  <c r="CA152" i="12"/>
  <c r="BR152" i="12"/>
  <c r="BW152" i="12"/>
  <c r="CB152" i="12"/>
  <c r="BS152" i="12"/>
  <c r="BX152" i="12"/>
  <c r="CC152" i="12"/>
  <c r="BT152" i="12"/>
  <c r="BY152" i="12"/>
  <c r="CD152" i="12"/>
  <c r="BK152" i="12"/>
  <c r="BM152" i="12"/>
  <c r="BO152" i="12"/>
  <c r="DY152" i="12"/>
  <c r="CI152" i="12"/>
  <c r="CN152" i="12"/>
  <c r="CS152" i="12"/>
  <c r="CX152" i="12"/>
  <c r="DC152" i="12"/>
  <c r="DH152" i="12"/>
  <c r="DM152" i="12"/>
  <c r="DR152" i="12"/>
  <c r="DW152" i="12"/>
  <c r="CH152" i="12"/>
  <c r="CM152" i="12"/>
  <c r="CR152" i="12"/>
  <c r="CW152" i="12"/>
  <c r="DB152" i="12"/>
  <c r="DG152" i="12"/>
  <c r="DL152" i="12"/>
  <c r="DQ152" i="12"/>
  <c r="DV152" i="12"/>
  <c r="CG152" i="12"/>
  <c r="CL152" i="12"/>
  <c r="CQ152" i="12"/>
  <c r="CV152" i="12"/>
  <c r="DA152" i="12"/>
  <c r="DF152" i="12"/>
  <c r="DK152" i="12"/>
  <c r="DP152" i="12"/>
  <c r="DU152" i="12"/>
  <c r="CF152" i="12"/>
  <c r="CK152" i="12"/>
  <c r="CP152" i="12"/>
  <c r="CU152" i="12"/>
  <c r="CZ152" i="12"/>
  <c r="DE152" i="12"/>
  <c r="DJ152" i="12"/>
  <c r="DO152" i="12"/>
  <c r="DT152" i="12"/>
  <c r="CE152" i="12"/>
  <c r="CJ152" i="12"/>
  <c r="CO152" i="12"/>
  <c r="CT152" i="12"/>
  <c r="CY152" i="12"/>
  <c r="DD152" i="12"/>
  <c r="DI152" i="12"/>
  <c r="DN152" i="12"/>
  <c r="DS152" i="12"/>
  <c r="BL152" i="12"/>
  <c r="BP151" i="12"/>
  <c r="BU151" i="12"/>
  <c r="BZ151" i="12"/>
  <c r="BQ151" i="12"/>
  <c r="BV151" i="12"/>
  <c r="CA151" i="12"/>
  <c r="BR151" i="12"/>
  <c r="BW151" i="12"/>
  <c r="CB151" i="12"/>
  <c r="BS151" i="12"/>
  <c r="BX151" i="12"/>
  <c r="CC151" i="12"/>
  <c r="BT151" i="12"/>
  <c r="BY151" i="12"/>
  <c r="CD151" i="12"/>
  <c r="BO151" i="12"/>
  <c r="DY151" i="12"/>
  <c r="CI151" i="12"/>
  <c r="CN151" i="12"/>
  <c r="CS151" i="12"/>
  <c r="CX151" i="12"/>
  <c r="DC151" i="12"/>
  <c r="DH151" i="12"/>
  <c r="DM151" i="12"/>
  <c r="DR151" i="12"/>
  <c r="DW151" i="12"/>
  <c r="CH151" i="12"/>
  <c r="CM151" i="12"/>
  <c r="CR151" i="12"/>
  <c r="CW151" i="12"/>
  <c r="DB151" i="12"/>
  <c r="DG151" i="12"/>
  <c r="DL151" i="12"/>
  <c r="DQ151" i="12"/>
  <c r="DV151" i="12"/>
  <c r="CG151" i="12"/>
  <c r="CL151" i="12"/>
  <c r="CQ151" i="12"/>
  <c r="CV151" i="12"/>
  <c r="DA151" i="12"/>
  <c r="DF151" i="12"/>
  <c r="DK151" i="12"/>
  <c r="DP151" i="12"/>
  <c r="DU151" i="12"/>
  <c r="CF151" i="12"/>
  <c r="CK151" i="12"/>
  <c r="CP151" i="12"/>
  <c r="CU151" i="12"/>
  <c r="CZ151" i="12"/>
  <c r="DE151" i="12"/>
  <c r="DJ151" i="12"/>
  <c r="DO151" i="12"/>
  <c r="DT151" i="12"/>
  <c r="CE151" i="12"/>
  <c r="CJ151" i="12"/>
  <c r="CO151" i="12"/>
  <c r="CT151" i="12"/>
  <c r="CY151" i="12"/>
  <c r="DD151" i="12"/>
  <c r="DI151" i="12"/>
  <c r="DN151" i="12"/>
  <c r="DS151" i="12"/>
  <c r="BL151" i="12"/>
  <c r="BP150" i="12"/>
  <c r="BU150" i="12"/>
  <c r="BZ150" i="12"/>
  <c r="BQ150" i="12"/>
  <c r="BV150" i="12"/>
  <c r="CA150" i="12"/>
  <c r="BR150" i="12"/>
  <c r="BW150" i="12"/>
  <c r="CB150" i="12"/>
  <c r="BS150" i="12"/>
  <c r="BX150" i="12"/>
  <c r="CC150" i="12"/>
  <c r="BT150" i="12"/>
  <c r="BY150" i="12"/>
  <c r="CD150" i="12"/>
  <c r="BK150" i="12"/>
  <c r="BO150" i="12"/>
  <c r="DY150" i="12"/>
  <c r="CI150" i="12"/>
  <c r="CN150" i="12"/>
  <c r="CS150" i="12"/>
  <c r="CX150" i="12"/>
  <c r="DC150" i="12"/>
  <c r="DH150" i="12"/>
  <c r="DM150" i="12"/>
  <c r="DR150" i="12"/>
  <c r="DW150" i="12"/>
  <c r="CH150" i="12"/>
  <c r="CM150" i="12"/>
  <c r="CR150" i="12"/>
  <c r="CW150" i="12"/>
  <c r="DB150" i="12"/>
  <c r="DG150" i="12"/>
  <c r="DL150" i="12"/>
  <c r="DQ150" i="12"/>
  <c r="DV150" i="12"/>
  <c r="CG150" i="12"/>
  <c r="CL150" i="12"/>
  <c r="CQ150" i="12"/>
  <c r="CV150" i="12"/>
  <c r="DA150" i="12"/>
  <c r="DF150" i="12"/>
  <c r="DK150" i="12"/>
  <c r="DP150" i="12"/>
  <c r="DU150" i="12"/>
  <c r="CF150" i="12"/>
  <c r="CK150" i="12"/>
  <c r="CP150" i="12"/>
  <c r="CU150" i="12"/>
  <c r="CZ150" i="12"/>
  <c r="DE150" i="12"/>
  <c r="DJ150" i="12"/>
  <c r="DO150" i="12"/>
  <c r="DT150" i="12"/>
  <c r="CE150" i="12"/>
  <c r="CJ150" i="12"/>
  <c r="CO150" i="12"/>
  <c r="CT150" i="12"/>
  <c r="CY150" i="12"/>
  <c r="DD150" i="12"/>
  <c r="DI150" i="12"/>
  <c r="DN150" i="12"/>
  <c r="DS150" i="12"/>
  <c r="BL150" i="12"/>
  <c r="BP149" i="12"/>
  <c r="BU149" i="12"/>
  <c r="BZ149" i="12"/>
  <c r="BQ149" i="12"/>
  <c r="BV149" i="12"/>
  <c r="CA149" i="12"/>
  <c r="BR149" i="12"/>
  <c r="BW149" i="12"/>
  <c r="CB149" i="12"/>
  <c r="BS149" i="12"/>
  <c r="BX149" i="12"/>
  <c r="CC149" i="12"/>
  <c r="BT149" i="12"/>
  <c r="BY149" i="12"/>
  <c r="CD149" i="12"/>
  <c r="BO149" i="12"/>
  <c r="DY149" i="12"/>
  <c r="CI149" i="12"/>
  <c r="CN149" i="12"/>
  <c r="CS149" i="12"/>
  <c r="CX149" i="12"/>
  <c r="DC149" i="12"/>
  <c r="DH149" i="12"/>
  <c r="DM149" i="12"/>
  <c r="DR149" i="12"/>
  <c r="DW149" i="12"/>
  <c r="CH149" i="12"/>
  <c r="CM149" i="12"/>
  <c r="CR149" i="12"/>
  <c r="CW149" i="12"/>
  <c r="DB149" i="12"/>
  <c r="DG149" i="12"/>
  <c r="DL149" i="12"/>
  <c r="DQ149" i="12"/>
  <c r="DV149" i="12"/>
  <c r="CG149" i="12"/>
  <c r="CL149" i="12"/>
  <c r="CQ149" i="12"/>
  <c r="CV149" i="12"/>
  <c r="DA149" i="12"/>
  <c r="DF149" i="12"/>
  <c r="DK149" i="12"/>
  <c r="DP149" i="12"/>
  <c r="DU149" i="12"/>
  <c r="CF149" i="12"/>
  <c r="CK149" i="12"/>
  <c r="CP149" i="12"/>
  <c r="CU149" i="12"/>
  <c r="CZ149" i="12"/>
  <c r="DE149" i="12"/>
  <c r="DJ149" i="12"/>
  <c r="DO149" i="12"/>
  <c r="DT149" i="12"/>
  <c r="CE149" i="12"/>
  <c r="CJ149" i="12"/>
  <c r="CO149" i="12"/>
  <c r="CT149" i="12"/>
  <c r="CY149" i="12"/>
  <c r="DD149" i="12"/>
  <c r="DI149" i="12"/>
  <c r="DN149" i="12"/>
  <c r="DS149" i="12"/>
  <c r="BL149" i="12"/>
  <c r="BK148" i="12"/>
  <c r="BP148" i="12"/>
  <c r="BU148" i="12"/>
  <c r="BZ148" i="12"/>
  <c r="BO148" i="12"/>
  <c r="DY148" i="12"/>
  <c r="BT148" i="12"/>
  <c r="BY148" i="12"/>
  <c r="CD148" i="12"/>
  <c r="CI148" i="12"/>
  <c r="CN148" i="12"/>
  <c r="CS148" i="12"/>
  <c r="CX148" i="12"/>
  <c r="DC148" i="12"/>
  <c r="DH148" i="12"/>
  <c r="DM148" i="12"/>
  <c r="DR148" i="12"/>
  <c r="DW148" i="12"/>
  <c r="BS148" i="12"/>
  <c r="BX148" i="12"/>
  <c r="CC148" i="12"/>
  <c r="CH148" i="12"/>
  <c r="CM148" i="12"/>
  <c r="CR148" i="12"/>
  <c r="CW148" i="12"/>
  <c r="DB148" i="12"/>
  <c r="DG148" i="12"/>
  <c r="DL148" i="12"/>
  <c r="DQ148" i="12"/>
  <c r="DV148" i="12"/>
  <c r="BR148" i="12"/>
  <c r="BW148" i="12"/>
  <c r="CB148" i="12"/>
  <c r="CG148" i="12"/>
  <c r="CL148" i="12"/>
  <c r="CQ148" i="12"/>
  <c r="CV148" i="12"/>
  <c r="DA148" i="12"/>
  <c r="DF148" i="12"/>
  <c r="DK148" i="12"/>
  <c r="DP148" i="12"/>
  <c r="DU148" i="12"/>
  <c r="BQ148" i="12"/>
  <c r="BV148" i="12"/>
  <c r="CA148" i="12"/>
  <c r="CF148" i="12"/>
  <c r="CK148" i="12"/>
  <c r="CP148" i="12"/>
  <c r="CU148" i="12"/>
  <c r="CZ148" i="12"/>
  <c r="DE148" i="12"/>
  <c r="DJ148" i="12"/>
  <c r="DO148" i="12"/>
  <c r="DT148" i="12"/>
  <c r="CE148" i="12"/>
  <c r="CJ148" i="12"/>
  <c r="CO148" i="12"/>
  <c r="CT148" i="12"/>
  <c r="CY148" i="12"/>
  <c r="DD148" i="12"/>
  <c r="DI148" i="12"/>
  <c r="DN148" i="12"/>
  <c r="DS148" i="12"/>
  <c r="BL148" i="12"/>
  <c r="BP147" i="12"/>
  <c r="BU147" i="12"/>
  <c r="BZ147" i="12"/>
  <c r="BQ147" i="12"/>
  <c r="BV147" i="12"/>
  <c r="CA147" i="12"/>
  <c r="BR147" i="12"/>
  <c r="BW147" i="12"/>
  <c r="CB147" i="12"/>
  <c r="BS147" i="12"/>
  <c r="BX147" i="12"/>
  <c r="CC147" i="12"/>
  <c r="BT147" i="12"/>
  <c r="BY147" i="12"/>
  <c r="CD147" i="12"/>
  <c r="BO147" i="12"/>
  <c r="DY147" i="12"/>
  <c r="CI147" i="12"/>
  <c r="CN147" i="12"/>
  <c r="CS147" i="12"/>
  <c r="CX147" i="12"/>
  <c r="DC147" i="12"/>
  <c r="DH147" i="12"/>
  <c r="DM147" i="12"/>
  <c r="DR147" i="12"/>
  <c r="DW147" i="12"/>
  <c r="CH147" i="12"/>
  <c r="CM147" i="12"/>
  <c r="CR147" i="12"/>
  <c r="CW147" i="12"/>
  <c r="DB147" i="12"/>
  <c r="DG147" i="12"/>
  <c r="DL147" i="12"/>
  <c r="DQ147" i="12"/>
  <c r="DV147" i="12"/>
  <c r="CG147" i="12"/>
  <c r="CL147" i="12"/>
  <c r="CQ147" i="12"/>
  <c r="CV147" i="12"/>
  <c r="DA147" i="12"/>
  <c r="DF147" i="12"/>
  <c r="DK147" i="12"/>
  <c r="DP147" i="12"/>
  <c r="DU147" i="12"/>
  <c r="CF147" i="12"/>
  <c r="CK147" i="12"/>
  <c r="CP147" i="12"/>
  <c r="CU147" i="12"/>
  <c r="CZ147" i="12"/>
  <c r="DE147" i="12"/>
  <c r="DJ147" i="12"/>
  <c r="DO147" i="12"/>
  <c r="DT147" i="12"/>
  <c r="CE147" i="12"/>
  <c r="CJ147" i="12"/>
  <c r="CO147" i="12"/>
  <c r="CT147" i="12"/>
  <c r="CY147" i="12"/>
  <c r="DD147" i="12"/>
  <c r="DI147" i="12"/>
  <c r="DN147" i="12"/>
  <c r="DS147" i="12"/>
  <c r="BL147" i="12"/>
  <c r="BT146" i="12"/>
  <c r="BY146" i="12"/>
  <c r="CD146" i="12"/>
  <c r="CI146" i="12"/>
  <c r="CN146" i="12"/>
  <c r="CS146" i="12"/>
  <c r="CX146" i="12"/>
  <c r="DC146" i="12"/>
  <c r="DH146" i="12"/>
  <c r="DM146" i="12"/>
  <c r="DR146" i="12"/>
  <c r="DW146" i="12"/>
  <c r="BS146" i="12"/>
  <c r="BX146" i="12"/>
  <c r="CC146" i="12"/>
  <c r="CH146" i="12"/>
  <c r="CM146" i="12"/>
  <c r="CR146" i="12"/>
  <c r="CW146" i="12"/>
  <c r="DB146" i="12"/>
  <c r="DG146" i="12"/>
  <c r="DL146" i="12"/>
  <c r="DQ146" i="12"/>
  <c r="DV146" i="12"/>
  <c r="BR146" i="12"/>
  <c r="BW146" i="12"/>
  <c r="CB146" i="12"/>
  <c r="CG146" i="12"/>
  <c r="CL146" i="12"/>
  <c r="CQ146" i="12"/>
  <c r="CV146" i="12"/>
  <c r="DA146" i="12"/>
  <c r="DF146" i="12"/>
  <c r="DK146" i="12"/>
  <c r="DP146" i="12"/>
  <c r="DU146" i="12"/>
  <c r="BQ146" i="12"/>
  <c r="BV146" i="12"/>
  <c r="CA146" i="12"/>
  <c r="CF146" i="12"/>
  <c r="CK146" i="12"/>
  <c r="CP146" i="12"/>
  <c r="CU146" i="12"/>
  <c r="CZ146" i="12"/>
  <c r="DE146" i="12"/>
  <c r="DJ146" i="12"/>
  <c r="DO146" i="12"/>
  <c r="DT146" i="12"/>
  <c r="BP146" i="12"/>
  <c r="BU146" i="12"/>
  <c r="BZ146" i="12"/>
  <c r="CE146" i="12"/>
  <c r="CJ146" i="12"/>
  <c r="CO146" i="12"/>
  <c r="CT146" i="12"/>
  <c r="CY146" i="12"/>
  <c r="DD146" i="12"/>
  <c r="DI146" i="12"/>
  <c r="DN146" i="12"/>
  <c r="DS146" i="12"/>
  <c r="BO146" i="12"/>
  <c r="BL146" i="12"/>
  <c r="BP145" i="12"/>
  <c r="BU145" i="12"/>
  <c r="BZ145" i="12"/>
  <c r="BQ145" i="12"/>
  <c r="BV145" i="12"/>
  <c r="CA145" i="12"/>
  <c r="BR145" i="12"/>
  <c r="BW145" i="12"/>
  <c r="CB145" i="12"/>
  <c r="BS145" i="12"/>
  <c r="BX145" i="12"/>
  <c r="CC145" i="12"/>
  <c r="BT145" i="12"/>
  <c r="BY145" i="12"/>
  <c r="CD145" i="12"/>
  <c r="BK141" i="12"/>
  <c r="BK142" i="12"/>
  <c r="BK143" i="12"/>
  <c r="BK144" i="12"/>
  <c r="BK145" i="12"/>
  <c r="BO145" i="12"/>
  <c r="DY145" i="12"/>
  <c r="CI145" i="12"/>
  <c r="CN145" i="12"/>
  <c r="CS145" i="12"/>
  <c r="CX145" i="12"/>
  <c r="DC145" i="12"/>
  <c r="DH145" i="12"/>
  <c r="DM145" i="12"/>
  <c r="DR145" i="12"/>
  <c r="DW145" i="12"/>
  <c r="CH145" i="12"/>
  <c r="CM145" i="12"/>
  <c r="CR145" i="12"/>
  <c r="CW145" i="12"/>
  <c r="DB145" i="12"/>
  <c r="DG145" i="12"/>
  <c r="DL145" i="12"/>
  <c r="DQ145" i="12"/>
  <c r="DV145" i="12"/>
  <c r="CG145" i="12"/>
  <c r="CL145" i="12"/>
  <c r="CQ145" i="12"/>
  <c r="CV145" i="12"/>
  <c r="DA145" i="12"/>
  <c r="DF145" i="12"/>
  <c r="DK145" i="12"/>
  <c r="DP145" i="12"/>
  <c r="DU145" i="12"/>
  <c r="CF145" i="12"/>
  <c r="CK145" i="12"/>
  <c r="CP145" i="12"/>
  <c r="CU145" i="12"/>
  <c r="CZ145" i="12"/>
  <c r="DE145" i="12"/>
  <c r="DJ145" i="12"/>
  <c r="DO145" i="12"/>
  <c r="DT145" i="12"/>
  <c r="CE145" i="12"/>
  <c r="CJ145" i="12"/>
  <c r="CO145" i="12"/>
  <c r="CT145" i="12"/>
  <c r="CY145" i="12"/>
  <c r="DD145" i="12"/>
  <c r="DI145" i="12"/>
  <c r="DN145" i="12"/>
  <c r="DS145" i="12"/>
  <c r="BL145" i="12"/>
  <c r="BP144" i="12"/>
  <c r="BU144" i="12"/>
  <c r="BZ144" i="12"/>
  <c r="BQ144" i="12"/>
  <c r="BV144" i="12"/>
  <c r="CA144" i="12"/>
  <c r="BR144" i="12"/>
  <c r="BW144" i="12"/>
  <c r="CB144" i="12"/>
  <c r="BS144" i="12"/>
  <c r="BX144" i="12"/>
  <c r="CC144" i="12"/>
  <c r="BT144" i="12"/>
  <c r="BY144" i="12"/>
  <c r="CD144" i="12"/>
  <c r="BO144" i="12"/>
  <c r="EA144" i="12"/>
  <c r="CI144" i="12"/>
  <c r="CN144" i="12"/>
  <c r="CS144" i="12"/>
  <c r="CX144" i="12"/>
  <c r="DC144" i="12"/>
  <c r="DH144" i="12"/>
  <c r="DM144" i="12"/>
  <c r="DR144" i="12"/>
  <c r="DW144" i="12"/>
  <c r="CH144" i="12"/>
  <c r="CM144" i="12"/>
  <c r="CR144" i="12"/>
  <c r="CW144" i="12"/>
  <c r="DB144" i="12"/>
  <c r="DG144" i="12"/>
  <c r="DL144" i="12"/>
  <c r="DQ144" i="12"/>
  <c r="DV144" i="12"/>
  <c r="CG144" i="12"/>
  <c r="CL144" i="12"/>
  <c r="CQ144" i="12"/>
  <c r="CV144" i="12"/>
  <c r="DA144" i="12"/>
  <c r="DF144" i="12"/>
  <c r="DK144" i="12"/>
  <c r="DP144" i="12"/>
  <c r="DU144" i="12"/>
  <c r="CF144" i="12"/>
  <c r="CK144" i="12"/>
  <c r="CP144" i="12"/>
  <c r="CU144" i="12"/>
  <c r="CZ144" i="12"/>
  <c r="DE144" i="12"/>
  <c r="DJ144" i="12"/>
  <c r="DO144" i="12"/>
  <c r="DT144" i="12"/>
  <c r="CE144" i="12"/>
  <c r="CJ144" i="12"/>
  <c r="CO144" i="12"/>
  <c r="CT144" i="12"/>
  <c r="CY144" i="12"/>
  <c r="DD144" i="12"/>
  <c r="DI144" i="12"/>
  <c r="DN144" i="12"/>
  <c r="DS144" i="12"/>
  <c r="BL144" i="12"/>
  <c r="BP143" i="12"/>
  <c r="BU143" i="12"/>
  <c r="BZ143" i="12"/>
  <c r="BQ143" i="12"/>
  <c r="BV143" i="12"/>
  <c r="CA143" i="12"/>
  <c r="BR143" i="12"/>
  <c r="BW143" i="12"/>
  <c r="CB143" i="12"/>
  <c r="BS143" i="12"/>
  <c r="BX143" i="12"/>
  <c r="CC143" i="12"/>
  <c r="BT143" i="12"/>
  <c r="BY143" i="12"/>
  <c r="CD143" i="12"/>
  <c r="BO143" i="12"/>
  <c r="EA143" i="12"/>
  <c r="CI143" i="12"/>
  <c r="CN143" i="12"/>
  <c r="CS143" i="12"/>
  <c r="CX143" i="12"/>
  <c r="DC143" i="12"/>
  <c r="DH143" i="12"/>
  <c r="DM143" i="12"/>
  <c r="DR143" i="12"/>
  <c r="DW143" i="12"/>
  <c r="CH143" i="12"/>
  <c r="CM143" i="12"/>
  <c r="CR143" i="12"/>
  <c r="CW143" i="12"/>
  <c r="DB143" i="12"/>
  <c r="DG143" i="12"/>
  <c r="DL143" i="12"/>
  <c r="DQ143" i="12"/>
  <c r="DV143" i="12"/>
  <c r="CG143" i="12"/>
  <c r="CL143" i="12"/>
  <c r="CQ143" i="12"/>
  <c r="CV143" i="12"/>
  <c r="DA143" i="12"/>
  <c r="DF143" i="12"/>
  <c r="DK143" i="12"/>
  <c r="DP143" i="12"/>
  <c r="DU143" i="12"/>
  <c r="CF143" i="12"/>
  <c r="CK143" i="12"/>
  <c r="CP143" i="12"/>
  <c r="CU143" i="12"/>
  <c r="CZ143" i="12"/>
  <c r="DE143" i="12"/>
  <c r="DJ143" i="12"/>
  <c r="DO143" i="12"/>
  <c r="DT143" i="12"/>
  <c r="CE143" i="12"/>
  <c r="CJ143" i="12"/>
  <c r="CO143" i="12"/>
  <c r="CT143" i="12"/>
  <c r="CY143" i="12"/>
  <c r="DD143" i="12"/>
  <c r="DI143" i="12"/>
  <c r="DN143" i="12"/>
  <c r="DS143" i="12"/>
  <c r="BL143" i="12"/>
  <c r="BP142" i="12"/>
  <c r="BU142" i="12"/>
  <c r="BZ142" i="12"/>
  <c r="BQ142" i="12"/>
  <c r="BV142" i="12"/>
  <c r="CA142" i="12"/>
  <c r="BR142" i="12"/>
  <c r="BW142" i="12"/>
  <c r="CB142" i="12"/>
  <c r="BS142" i="12"/>
  <c r="BX142" i="12"/>
  <c r="CC142" i="12"/>
  <c r="BT142" i="12"/>
  <c r="BY142" i="12"/>
  <c r="CD142" i="12"/>
  <c r="BO142" i="12"/>
  <c r="EA142" i="12"/>
  <c r="CI142" i="12"/>
  <c r="CN142" i="12"/>
  <c r="CS142" i="12"/>
  <c r="CX142" i="12"/>
  <c r="DC142" i="12"/>
  <c r="DH142" i="12"/>
  <c r="DM142" i="12"/>
  <c r="DR142" i="12"/>
  <c r="DW142" i="12"/>
  <c r="CH142" i="12"/>
  <c r="CM142" i="12"/>
  <c r="CR142" i="12"/>
  <c r="CW142" i="12"/>
  <c r="DB142" i="12"/>
  <c r="DG142" i="12"/>
  <c r="DL142" i="12"/>
  <c r="DQ142" i="12"/>
  <c r="DV142" i="12"/>
  <c r="CG142" i="12"/>
  <c r="CL142" i="12"/>
  <c r="CQ142" i="12"/>
  <c r="CV142" i="12"/>
  <c r="DA142" i="12"/>
  <c r="DF142" i="12"/>
  <c r="DK142" i="12"/>
  <c r="DP142" i="12"/>
  <c r="DU142" i="12"/>
  <c r="CF142" i="12"/>
  <c r="CK142" i="12"/>
  <c r="CP142" i="12"/>
  <c r="CU142" i="12"/>
  <c r="CZ142" i="12"/>
  <c r="DE142" i="12"/>
  <c r="DJ142" i="12"/>
  <c r="DO142" i="12"/>
  <c r="DT142" i="12"/>
  <c r="CE142" i="12"/>
  <c r="CJ142" i="12"/>
  <c r="CO142" i="12"/>
  <c r="CT142" i="12"/>
  <c r="CY142" i="12"/>
  <c r="DD142" i="12"/>
  <c r="DI142" i="12"/>
  <c r="DN142" i="12"/>
  <c r="DS142" i="12"/>
  <c r="BL142" i="12"/>
  <c r="BT141" i="12"/>
  <c r="BY141" i="12"/>
  <c r="CD141" i="12"/>
  <c r="CI141" i="12"/>
  <c r="CN141" i="12"/>
  <c r="CS141" i="12"/>
  <c r="CX141" i="12"/>
  <c r="DC141" i="12"/>
  <c r="DH141" i="12"/>
  <c r="DM141" i="12"/>
  <c r="DR141" i="12"/>
  <c r="DW141" i="12"/>
  <c r="BS141" i="12"/>
  <c r="BX141" i="12"/>
  <c r="CC141" i="12"/>
  <c r="CH141" i="12"/>
  <c r="CM141" i="12"/>
  <c r="CR141" i="12"/>
  <c r="CW141" i="12"/>
  <c r="DB141" i="12"/>
  <c r="DG141" i="12"/>
  <c r="DL141" i="12"/>
  <c r="DQ141" i="12"/>
  <c r="DV141" i="12"/>
  <c r="BR141" i="12"/>
  <c r="BW141" i="12"/>
  <c r="CB141" i="12"/>
  <c r="CG141" i="12"/>
  <c r="CL141" i="12"/>
  <c r="CQ141" i="12"/>
  <c r="CV141" i="12"/>
  <c r="DA141" i="12"/>
  <c r="DF141" i="12"/>
  <c r="DK141" i="12"/>
  <c r="DP141" i="12"/>
  <c r="DU141" i="12"/>
  <c r="BQ141" i="12"/>
  <c r="BV141" i="12"/>
  <c r="CA141" i="12"/>
  <c r="CF141" i="12"/>
  <c r="CK141" i="12"/>
  <c r="CP141" i="12"/>
  <c r="CU141" i="12"/>
  <c r="CZ141" i="12"/>
  <c r="DE141" i="12"/>
  <c r="DJ141" i="12"/>
  <c r="DO141" i="12"/>
  <c r="DT141" i="12"/>
  <c r="BP141" i="12"/>
  <c r="BU141" i="12"/>
  <c r="BZ141" i="12"/>
  <c r="CE141" i="12"/>
  <c r="CJ141" i="12"/>
  <c r="CO141" i="12"/>
  <c r="CT141" i="12"/>
  <c r="CY141" i="12"/>
  <c r="DD141" i="12"/>
  <c r="DI141" i="12"/>
  <c r="DN141" i="12"/>
  <c r="DS141" i="12"/>
  <c r="BO141" i="12"/>
  <c r="BL141" i="12"/>
  <c r="BT140" i="12"/>
  <c r="BY140" i="12"/>
  <c r="CD140" i="12"/>
  <c r="CI140" i="12"/>
  <c r="CN140" i="12"/>
  <c r="CS140" i="12"/>
  <c r="CX140" i="12"/>
  <c r="DC140" i="12"/>
  <c r="DH140" i="12"/>
  <c r="DM140" i="12"/>
  <c r="DR140" i="12"/>
  <c r="DW140" i="12"/>
  <c r="BS140" i="12"/>
  <c r="BX140" i="12"/>
  <c r="CC140" i="12"/>
  <c r="CH140" i="12"/>
  <c r="CM140" i="12"/>
  <c r="CR140" i="12"/>
  <c r="CW140" i="12"/>
  <c r="DB140" i="12"/>
  <c r="DG140" i="12"/>
  <c r="DL140" i="12"/>
  <c r="DQ140" i="12"/>
  <c r="DV140" i="12"/>
  <c r="BR140" i="12"/>
  <c r="BW140" i="12"/>
  <c r="CB140" i="12"/>
  <c r="CG140" i="12"/>
  <c r="CL140" i="12"/>
  <c r="CQ140" i="12"/>
  <c r="CV140" i="12"/>
  <c r="DA140" i="12"/>
  <c r="DF140" i="12"/>
  <c r="DK140" i="12"/>
  <c r="DP140" i="12"/>
  <c r="DU140" i="12"/>
  <c r="BQ140" i="12"/>
  <c r="BV140" i="12"/>
  <c r="CA140" i="12"/>
  <c r="CF140" i="12"/>
  <c r="CK140" i="12"/>
  <c r="CP140" i="12"/>
  <c r="CU140" i="12"/>
  <c r="CZ140" i="12"/>
  <c r="DE140" i="12"/>
  <c r="DJ140" i="12"/>
  <c r="DO140" i="12"/>
  <c r="DT140" i="12"/>
  <c r="BP140" i="12"/>
  <c r="BU140" i="12"/>
  <c r="BZ140" i="12"/>
  <c r="CE140" i="12"/>
  <c r="CJ140" i="12"/>
  <c r="CO140" i="12"/>
  <c r="CT140" i="12"/>
  <c r="CY140" i="12"/>
  <c r="DD140" i="12"/>
  <c r="DI140" i="12"/>
  <c r="DN140" i="12"/>
  <c r="DS140" i="12"/>
  <c r="BK140" i="12"/>
  <c r="BL140" i="12"/>
  <c r="BT139" i="12"/>
  <c r="BY139" i="12"/>
  <c r="CD139" i="12"/>
  <c r="CI139" i="12"/>
  <c r="CN139" i="12"/>
  <c r="CS139" i="12"/>
  <c r="CX139" i="12"/>
  <c r="DC139" i="12"/>
  <c r="DH139" i="12"/>
  <c r="DM139" i="12"/>
  <c r="DR139" i="12"/>
  <c r="DW139" i="12"/>
  <c r="BS139" i="12"/>
  <c r="BX139" i="12"/>
  <c r="CC139" i="12"/>
  <c r="CH139" i="12"/>
  <c r="CM139" i="12"/>
  <c r="CR139" i="12"/>
  <c r="CW139" i="12"/>
  <c r="DB139" i="12"/>
  <c r="DG139" i="12"/>
  <c r="DL139" i="12"/>
  <c r="DQ139" i="12"/>
  <c r="DV139" i="12"/>
  <c r="BR139" i="12"/>
  <c r="BW139" i="12"/>
  <c r="CB139" i="12"/>
  <c r="CG139" i="12"/>
  <c r="CL139" i="12"/>
  <c r="CQ139" i="12"/>
  <c r="CV139" i="12"/>
  <c r="DA139" i="12"/>
  <c r="DF139" i="12"/>
  <c r="DK139" i="12"/>
  <c r="DP139" i="12"/>
  <c r="DU139" i="12"/>
  <c r="BQ139" i="12"/>
  <c r="BV139" i="12"/>
  <c r="CA139" i="12"/>
  <c r="CF139" i="12"/>
  <c r="CK139" i="12"/>
  <c r="CP139" i="12"/>
  <c r="CU139" i="12"/>
  <c r="CZ139" i="12"/>
  <c r="DE139" i="12"/>
  <c r="DJ139" i="12"/>
  <c r="DO139" i="12"/>
  <c r="DT139" i="12"/>
  <c r="BP139" i="12"/>
  <c r="BU139" i="12"/>
  <c r="BZ139" i="12"/>
  <c r="CE139" i="12"/>
  <c r="CJ139" i="12"/>
  <c r="CO139" i="12"/>
  <c r="CT139" i="12"/>
  <c r="CY139" i="12"/>
  <c r="DD139" i="12"/>
  <c r="DI139" i="12"/>
  <c r="DN139" i="12"/>
  <c r="DS139" i="12"/>
  <c r="BK139" i="12"/>
  <c r="BL139" i="12"/>
  <c r="BT138" i="12"/>
  <c r="BY138" i="12"/>
  <c r="CD138" i="12"/>
  <c r="CI138" i="12"/>
  <c r="CN138" i="12"/>
  <c r="CS138" i="12"/>
  <c r="CX138" i="12"/>
  <c r="DC138" i="12"/>
  <c r="DH138" i="12"/>
  <c r="DM138" i="12"/>
  <c r="DR138" i="12"/>
  <c r="DW138" i="12"/>
  <c r="BS138" i="12"/>
  <c r="BX138" i="12"/>
  <c r="CC138" i="12"/>
  <c r="CH138" i="12"/>
  <c r="CM138" i="12"/>
  <c r="CR138" i="12"/>
  <c r="CW138" i="12"/>
  <c r="DB138" i="12"/>
  <c r="DG138" i="12"/>
  <c r="DL138" i="12"/>
  <c r="DQ138" i="12"/>
  <c r="DV138" i="12"/>
  <c r="BR138" i="12"/>
  <c r="BW138" i="12"/>
  <c r="CB138" i="12"/>
  <c r="CG138" i="12"/>
  <c r="CL138" i="12"/>
  <c r="CQ138" i="12"/>
  <c r="CV138" i="12"/>
  <c r="DA138" i="12"/>
  <c r="DF138" i="12"/>
  <c r="DK138" i="12"/>
  <c r="DP138" i="12"/>
  <c r="DU138" i="12"/>
  <c r="BQ138" i="12"/>
  <c r="BV138" i="12"/>
  <c r="CA138" i="12"/>
  <c r="CF138" i="12"/>
  <c r="CK138" i="12"/>
  <c r="CP138" i="12"/>
  <c r="CU138" i="12"/>
  <c r="CZ138" i="12"/>
  <c r="DE138" i="12"/>
  <c r="DJ138" i="12"/>
  <c r="DO138" i="12"/>
  <c r="DT138" i="12"/>
  <c r="BP138" i="12"/>
  <c r="BU138" i="12"/>
  <c r="BZ138" i="12"/>
  <c r="CE138" i="12"/>
  <c r="CJ138" i="12"/>
  <c r="CO138" i="12"/>
  <c r="CT138" i="12"/>
  <c r="CY138" i="12"/>
  <c r="DD138" i="12"/>
  <c r="DI138" i="12"/>
  <c r="DN138" i="12"/>
  <c r="DS138" i="12"/>
  <c r="BK138" i="12"/>
  <c r="BL138" i="12"/>
  <c r="BT137" i="12"/>
  <c r="BY137" i="12"/>
  <c r="CD137" i="12"/>
  <c r="CI137" i="12"/>
  <c r="CN137" i="12"/>
  <c r="CS137" i="12"/>
  <c r="CX137" i="12"/>
  <c r="DC137" i="12"/>
  <c r="DH137" i="12"/>
  <c r="DM137" i="12"/>
  <c r="DR137" i="12"/>
  <c r="DW137" i="12"/>
  <c r="BS137" i="12"/>
  <c r="BX137" i="12"/>
  <c r="CC137" i="12"/>
  <c r="CH137" i="12"/>
  <c r="CM137" i="12"/>
  <c r="CR137" i="12"/>
  <c r="CW137" i="12"/>
  <c r="DB137" i="12"/>
  <c r="DG137" i="12"/>
  <c r="DL137" i="12"/>
  <c r="DQ137" i="12"/>
  <c r="DV137" i="12"/>
  <c r="BR137" i="12"/>
  <c r="BW137" i="12"/>
  <c r="CB137" i="12"/>
  <c r="CG137" i="12"/>
  <c r="CL137" i="12"/>
  <c r="CQ137" i="12"/>
  <c r="CV137" i="12"/>
  <c r="DA137" i="12"/>
  <c r="DF137" i="12"/>
  <c r="DK137" i="12"/>
  <c r="DP137" i="12"/>
  <c r="DU137" i="12"/>
  <c r="BQ137" i="12"/>
  <c r="BV137" i="12"/>
  <c r="CA137" i="12"/>
  <c r="CF137" i="12"/>
  <c r="CK137" i="12"/>
  <c r="CP137" i="12"/>
  <c r="CU137" i="12"/>
  <c r="CZ137" i="12"/>
  <c r="DE137" i="12"/>
  <c r="DJ137" i="12"/>
  <c r="DO137" i="12"/>
  <c r="DT137" i="12"/>
  <c r="BP137" i="12"/>
  <c r="BU137" i="12"/>
  <c r="BZ137" i="12"/>
  <c r="CE137" i="12"/>
  <c r="CJ137" i="12"/>
  <c r="CO137" i="12"/>
  <c r="CT137" i="12"/>
  <c r="CY137" i="12"/>
  <c r="DD137" i="12"/>
  <c r="DI137" i="12"/>
  <c r="DN137" i="12"/>
  <c r="DS137" i="12"/>
  <c r="BK137" i="12"/>
  <c r="BL137" i="12"/>
  <c r="BT136" i="12"/>
  <c r="BY136" i="12"/>
  <c r="CD136" i="12"/>
  <c r="CI136" i="12"/>
  <c r="CN136" i="12"/>
  <c r="CS136" i="12"/>
  <c r="CX136" i="12"/>
  <c r="DC136" i="12"/>
  <c r="DH136" i="12"/>
  <c r="DM136" i="12"/>
  <c r="DR136" i="12"/>
  <c r="DW136" i="12"/>
  <c r="BS136" i="12"/>
  <c r="BX136" i="12"/>
  <c r="CC136" i="12"/>
  <c r="CH136" i="12"/>
  <c r="CM136" i="12"/>
  <c r="CR136" i="12"/>
  <c r="CW136" i="12"/>
  <c r="DB136" i="12"/>
  <c r="DG136" i="12"/>
  <c r="DL136" i="12"/>
  <c r="DQ136" i="12"/>
  <c r="DV136" i="12"/>
  <c r="BR136" i="12"/>
  <c r="BW136" i="12"/>
  <c r="CB136" i="12"/>
  <c r="CG136" i="12"/>
  <c r="CL136" i="12"/>
  <c r="CQ136" i="12"/>
  <c r="CV136" i="12"/>
  <c r="DA136" i="12"/>
  <c r="DF136" i="12"/>
  <c r="DK136" i="12"/>
  <c r="DP136" i="12"/>
  <c r="DU136" i="12"/>
  <c r="BQ136" i="12"/>
  <c r="BV136" i="12"/>
  <c r="CA136" i="12"/>
  <c r="CF136" i="12"/>
  <c r="CK136" i="12"/>
  <c r="CP136" i="12"/>
  <c r="CU136" i="12"/>
  <c r="CZ136" i="12"/>
  <c r="DE136" i="12"/>
  <c r="DJ136" i="12"/>
  <c r="DO136" i="12"/>
  <c r="DT136" i="12"/>
  <c r="BP136" i="12"/>
  <c r="BU136" i="12"/>
  <c r="BZ136" i="12"/>
  <c r="CE136" i="12"/>
  <c r="CJ136" i="12"/>
  <c r="CO136" i="12"/>
  <c r="CT136" i="12"/>
  <c r="CY136" i="12"/>
  <c r="DD136" i="12"/>
  <c r="DI136" i="12"/>
  <c r="DN136" i="12"/>
  <c r="DS136" i="12"/>
  <c r="BK136" i="12"/>
  <c r="BL136" i="12"/>
  <c r="BT135" i="12"/>
  <c r="BY135" i="12"/>
  <c r="CD135" i="12"/>
  <c r="CI135" i="12"/>
  <c r="CN135" i="12"/>
  <c r="CS135" i="12"/>
  <c r="CX135" i="12"/>
  <c r="DC135" i="12"/>
  <c r="DH135" i="12"/>
  <c r="DM135" i="12"/>
  <c r="DR135" i="12"/>
  <c r="DW135" i="12"/>
  <c r="BS135" i="12"/>
  <c r="BX135" i="12"/>
  <c r="CC135" i="12"/>
  <c r="CH135" i="12"/>
  <c r="CM135" i="12"/>
  <c r="CR135" i="12"/>
  <c r="CW135" i="12"/>
  <c r="DB135" i="12"/>
  <c r="DG135" i="12"/>
  <c r="DL135" i="12"/>
  <c r="DQ135" i="12"/>
  <c r="DV135" i="12"/>
  <c r="BR135" i="12"/>
  <c r="BW135" i="12"/>
  <c r="CB135" i="12"/>
  <c r="CG135" i="12"/>
  <c r="CL135" i="12"/>
  <c r="CQ135" i="12"/>
  <c r="CV135" i="12"/>
  <c r="DA135" i="12"/>
  <c r="DF135" i="12"/>
  <c r="DK135" i="12"/>
  <c r="DP135" i="12"/>
  <c r="DU135" i="12"/>
  <c r="BQ135" i="12"/>
  <c r="BV135" i="12"/>
  <c r="CA135" i="12"/>
  <c r="CF135" i="12"/>
  <c r="CK135" i="12"/>
  <c r="CP135" i="12"/>
  <c r="CU135" i="12"/>
  <c r="CZ135" i="12"/>
  <c r="DE135" i="12"/>
  <c r="DJ135" i="12"/>
  <c r="DO135" i="12"/>
  <c r="DT135" i="12"/>
  <c r="BP135" i="12"/>
  <c r="BU135" i="12"/>
  <c r="BZ135" i="12"/>
  <c r="CE135" i="12"/>
  <c r="CJ135" i="12"/>
  <c r="CO135" i="12"/>
  <c r="CT135" i="12"/>
  <c r="CY135" i="12"/>
  <c r="DD135" i="12"/>
  <c r="DI135" i="12"/>
  <c r="DN135" i="12"/>
  <c r="DS135" i="12"/>
  <c r="BK135" i="12"/>
  <c r="BL135" i="12"/>
  <c r="BT134" i="12"/>
  <c r="BY134" i="12"/>
  <c r="CD134" i="12"/>
  <c r="CI134" i="12"/>
  <c r="CN134" i="12"/>
  <c r="CS134" i="12"/>
  <c r="CX134" i="12"/>
  <c r="DC134" i="12"/>
  <c r="DH134" i="12"/>
  <c r="DM134" i="12"/>
  <c r="DR134" i="12"/>
  <c r="DW134" i="12"/>
  <c r="BS134" i="12"/>
  <c r="BX134" i="12"/>
  <c r="CC134" i="12"/>
  <c r="CH134" i="12"/>
  <c r="CM134" i="12"/>
  <c r="CR134" i="12"/>
  <c r="CW134" i="12"/>
  <c r="DB134" i="12"/>
  <c r="DG134" i="12"/>
  <c r="DL134" i="12"/>
  <c r="DQ134" i="12"/>
  <c r="DV134" i="12"/>
  <c r="BR134" i="12"/>
  <c r="BW134" i="12"/>
  <c r="CB134" i="12"/>
  <c r="CG134" i="12"/>
  <c r="CL134" i="12"/>
  <c r="CQ134" i="12"/>
  <c r="CV134" i="12"/>
  <c r="DA134" i="12"/>
  <c r="DF134" i="12"/>
  <c r="DK134" i="12"/>
  <c r="DP134" i="12"/>
  <c r="DU134" i="12"/>
  <c r="BQ134" i="12"/>
  <c r="BV134" i="12"/>
  <c r="CA134" i="12"/>
  <c r="CF134" i="12"/>
  <c r="CK134" i="12"/>
  <c r="CP134" i="12"/>
  <c r="CU134" i="12"/>
  <c r="CZ134" i="12"/>
  <c r="DE134" i="12"/>
  <c r="DJ134" i="12"/>
  <c r="DO134" i="12"/>
  <c r="DT134" i="12"/>
  <c r="BP134" i="12"/>
  <c r="BU134" i="12"/>
  <c r="BZ134" i="12"/>
  <c r="CE134" i="12"/>
  <c r="CJ134" i="12"/>
  <c r="CO134" i="12"/>
  <c r="CT134" i="12"/>
  <c r="CY134" i="12"/>
  <c r="DD134" i="12"/>
  <c r="DI134" i="12"/>
  <c r="DN134" i="12"/>
  <c r="DS134" i="12"/>
  <c r="BK134" i="12"/>
  <c r="BL134" i="12"/>
  <c r="BT133" i="12"/>
  <c r="BY133" i="12"/>
  <c r="CD133" i="12"/>
  <c r="CI133" i="12"/>
  <c r="CN133" i="12"/>
  <c r="CS133" i="12"/>
  <c r="CX133" i="12"/>
  <c r="DC133" i="12"/>
  <c r="DH133" i="12"/>
  <c r="DM133" i="12"/>
  <c r="DR133" i="12"/>
  <c r="DW133" i="12"/>
  <c r="BS133" i="12"/>
  <c r="BX133" i="12"/>
  <c r="CC133" i="12"/>
  <c r="CH133" i="12"/>
  <c r="CM133" i="12"/>
  <c r="CR133" i="12"/>
  <c r="CW133" i="12"/>
  <c r="DB133" i="12"/>
  <c r="DG133" i="12"/>
  <c r="DL133" i="12"/>
  <c r="DQ133" i="12"/>
  <c r="DV133" i="12"/>
  <c r="BR133" i="12"/>
  <c r="BW133" i="12"/>
  <c r="CB133" i="12"/>
  <c r="CG133" i="12"/>
  <c r="CL133" i="12"/>
  <c r="CQ133" i="12"/>
  <c r="CV133" i="12"/>
  <c r="DA133" i="12"/>
  <c r="DF133" i="12"/>
  <c r="DK133" i="12"/>
  <c r="DP133" i="12"/>
  <c r="DU133" i="12"/>
  <c r="BQ133" i="12"/>
  <c r="BV133" i="12"/>
  <c r="CA133" i="12"/>
  <c r="CF133" i="12"/>
  <c r="CK133" i="12"/>
  <c r="CP133" i="12"/>
  <c r="CU133" i="12"/>
  <c r="CZ133" i="12"/>
  <c r="DE133" i="12"/>
  <c r="DJ133" i="12"/>
  <c r="DO133" i="12"/>
  <c r="DT133" i="12"/>
  <c r="BP133" i="12"/>
  <c r="BU133" i="12"/>
  <c r="BZ133" i="12"/>
  <c r="CE133" i="12"/>
  <c r="CJ133" i="12"/>
  <c r="CO133" i="12"/>
  <c r="CT133" i="12"/>
  <c r="CY133" i="12"/>
  <c r="DD133" i="12"/>
  <c r="DI133" i="12"/>
  <c r="DN133" i="12"/>
  <c r="DS133" i="12"/>
  <c r="BK133" i="12"/>
  <c r="BL133" i="12"/>
  <c r="BT132" i="12"/>
  <c r="BY132" i="12"/>
  <c r="CD132" i="12"/>
  <c r="CI132" i="12"/>
  <c r="CN132" i="12"/>
  <c r="CS132" i="12"/>
  <c r="CX132" i="12"/>
  <c r="DC132" i="12"/>
  <c r="DH132" i="12"/>
  <c r="DM132" i="12"/>
  <c r="DR132" i="12"/>
  <c r="DW132" i="12"/>
  <c r="BS132" i="12"/>
  <c r="BX132" i="12"/>
  <c r="CC132" i="12"/>
  <c r="CH132" i="12"/>
  <c r="CM132" i="12"/>
  <c r="CR132" i="12"/>
  <c r="CW132" i="12"/>
  <c r="DB132" i="12"/>
  <c r="DG132" i="12"/>
  <c r="DL132" i="12"/>
  <c r="DQ132" i="12"/>
  <c r="DV132" i="12"/>
  <c r="BR132" i="12"/>
  <c r="BW132" i="12"/>
  <c r="CB132" i="12"/>
  <c r="CG132" i="12"/>
  <c r="CL132" i="12"/>
  <c r="CQ132" i="12"/>
  <c r="CV132" i="12"/>
  <c r="DA132" i="12"/>
  <c r="DF132" i="12"/>
  <c r="DK132" i="12"/>
  <c r="DP132" i="12"/>
  <c r="DU132" i="12"/>
  <c r="BQ132" i="12"/>
  <c r="BV132" i="12"/>
  <c r="CA132" i="12"/>
  <c r="CF132" i="12"/>
  <c r="CK132" i="12"/>
  <c r="CP132" i="12"/>
  <c r="CU132" i="12"/>
  <c r="CZ132" i="12"/>
  <c r="DE132" i="12"/>
  <c r="DJ132" i="12"/>
  <c r="DO132" i="12"/>
  <c r="DT132" i="12"/>
  <c r="BP132" i="12"/>
  <c r="BU132" i="12"/>
  <c r="BZ132" i="12"/>
  <c r="CE132" i="12"/>
  <c r="CJ132" i="12"/>
  <c r="CO132" i="12"/>
  <c r="CT132" i="12"/>
  <c r="CY132" i="12"/>
  <c r="DD132" i="12"/>
  <c r="DI132" i="12"/>
  <c r="DN132" i="12"/>
  <c r="DS132" i="12"/>
  <c r="BK132" i="12"/>
  <c r="BL132" i="12"/>
  <c r="BT131" i="12"/>
  <c r="BY131" i="12"/>
  <c r="CD131" i="12"/>
  <c r="CI131" i="12"/>
  <c r="CN131" i="12"/>
  <c r="CS131" i="12"/>
  <c r="CX131" i="12"/>
  <c r="DC131" i="12"/>
  <c r="DH131" i="12"/>
  <c r="DM131" i="12"/>
  <c r="DR131" i="12"/>
  <c r="DW131" i="12"/>
  <c r="BS131" i="12"/>
  <c r="BX131" i="12"/>
  <c r="CC131" i="12"/>
  <c r="CH131" i="12"/>
  <c r="CM131" i="12"/>
  <c r="CR131" i="12"/>
  <c r="CW131" i="12"/>
  <c r="DB131" i="12"/>
  <c r="DG131" i="12"/>
  <c r="DL131" i="12"/>
  <c r="DQ131" i="12"/>
  <c r="DV131" i="12"/>
  <c r="BR131" i="12"/>
  <c r="BW131" i="12"/>
  <c r="CB131" i="12"/>
  <c r="CG131" i="12"/>
  <c r="CL131" i="12"/>
  <c r="CQ131" i="12"/>
  <c r="CV131" i="12"/>
  <c r="DA131" i="12"/>
  <c r="DF131" i="12"/>
  <c r="DK131" i="12"/>
  <c r="DP131" i="12"/>
  <c r="DU131" i="12"/>
  <c r="BQ131" i="12"/>
  <c r="BV131" i="12"/>
  <c r="CA131" i="12"/>
  <c r="CF131" i="12"/>
  <c r="CK131" i="12"/>
  <c r="CP131" i="12"/>
  <c r="CU131" i="12"/>
  <c r="CZ131" i="12"/>
  <c r="DE131" i="12"/>
  <c r="DJ131" i="12"/>
  <c r="DO131" i="12"/>
  <c r="DT131" i="12"/>
  <c r="BP131" i="12"/>
  <c r="BU131" i="12"/>
  <c r="BZ131" i="12"/>
  <c r="CE131" i="12"/>
  <c r="CJ131" i="12"/>
  <c r="CO131" i="12"/>
  <c r="CT131" i="12"/>
  <c r="CY131" i="12"/>
  <c r="DD131" i="12"/>
  <c r="DI131" i="12"/>
  <c r="DN131" i="12"/>
  <c r="DS131" i="12"/>
  <c r="BK131" i="12"/>
  <c r="BL131" i="12"/>
  <c r="BT130" i="12"/>
  <c r="BY130" i="12"/>
  <c r="CD130" i="12"/>
  <c r="CI130" i="12"/>
  <c r="CN130" i="12"/>
  <c r="CS130" i="12"/>
  <c r="CX130" i="12"/>
  <c r="DC130" i="12"/>
  <c r="DH130" i="12"/>
  <c r="DM130" i="12"/>
  <c r="DR130" i="12"/>
  <c r="DW130" i="12"/>
  <c r="BS130" i="12"/>
  <c r="BX130" i="12"/>
  <c r="CC130" i="12"/>
  <c r="CH130" i="12"/>
  <c r="CM130" i="12"/>
  <c r="CR130" i="12"/>
  <c r="CW130" i="12"/>
  <c r="DB130" i="12"/>
  <c r="DG130" i="12"/>
  <c r="DL130" i="12"/>
  <c r="DQ130" i="12"/>
  <c r="DV130" i="12"/>
  <c r="BR130" i="12"/>
  <c r="BW130" i="12"/>
  <c r="CB130" i="12"/>
  <c r="CG130" i="12"/>
  <c r="CL130" i="12"/>
  <c r="CQ130" i="12"/>
  <c r="CV130" i="12"/>
  <c r="DA130" i="12"/>
  <c r="DF130" i="12"/>
  <c r="DK130" i="12"/>
  <c r="DP130" i="12"/>
  <c r="DU130" i="12"/>
  <c r="BQ130" i="12"/>
  <c r="BV130" i="12"/>
  <c r="CA130" i="12"/>
  <c r="CF130" i="12"/>
  <c r="CK130" i="12"/>
  <c r="CP130" i="12"/>
  <c r="CU130" i="12"/>
  <c r="CZ130" i="12"/>
  <c r="DE130" i="12"/>
  <c r="DJ130" i="12"/>
  <c r="DO130" i="12"/>
  <c r="DT130" i="12"/>
  <c r="BP130" i="12"/>
  <c r="BU130" i="12"/>
  <c r="BZ130" i="12"/>
  <c r="CE130" i="12"/>
  <c r="CJ130" i="12"/>
  <c r="CO130" i="12"/>
  <c r="CT130" i="12"/>
  <c r="CY130" i="12"/>
  <c r="DD130" i="12"/>
  <c r="DI130" i="12"/>
  <c r="DN130" i="12"/>
  <c r="DS130" i="12"/>
  <c r="BK130" i="12"/>
  <c r="BL130" i="12"/>
  <c r="BT129" i="12"/>
  <c r="BY129" i="12"/>
  <c r="CD129" i="12"/>
  <c r="CI129" i="12"/>
  <c r="CN129" i="12"/>
  <c r="CS129" i="12"/>
  <c r="CX129" i="12"/>
  <c r="DC129" i="12"/>
  <c r="DH129" i="12"/>
  <c r="DM129" i="12"/>
  <c r="DR129" i="12"/>
  <c r="DW129" i="12"/>
  <c r="BS129" i="12"/>
  <c r="BX129" i="12"/>
  <c r="CC129" i="12"/>
  <c r="CH129" i="12"/>
  <c r="CM129" i="12"/>
  <c r="CR129" i="12"/>
  <c r="CW129" i="12"/>
  <c r="DB129" i="12"/>
  <c r="DG129" i="12"/>
  <c r="DL129" i="12"/>
  <c r="DQ129" i="12"/>
  <c r="DV129" i="12"/>
  <c r="BR129" i="12"/>
  <c r="BW129" i="12"/>
  <c r="CB129" i="12"/>
  <c r="CG129" i="12"/>
  <c r="CL129" i="12"/>
  <c r="CQ129" i="12"/>
  <c r="CV129" i="12"/>
  <c r="DA129" i="12"/>
  <c r="DF129" i="12"/>
  <c r="DK129" i="12"/>
  <c r="DP129" i="12"/>
  <c r="DU129" i="12"/>
  <c r="BQ129" i="12"/>
  <c r="BV129" i="12"/>
  <c r="CA129" i="12"/>
  <c r="CF129" i="12"/>
  <c r="CK129" i="12"/>
  <c r="CP129" i="12"/>
  <c r="CU129" i="12"/>
  <c r="CZ129" i="12"/>
  <c r="DE129" i="12"/>
  <c r="DJ129" i="12"/>
  <c r="DO129" i="12"/>
  <c r="DT129" i="12"/>
  <c r="BP129" i="12"/>
  <c r="BU129" i="12"/>
  <c r="BZ129" i="12"/>
  <c r="CE129" i="12"/>
  <c r="CJ129" i="12"/>
  <c r="CO129" i="12"/>
  <c r="CT129" i="12"/>
  <c r="CY129" i="12"/>
  <c r="DD129" i="12"/>
  <c r="DI129" i="12"/>
  <c r="DN129" i="12"/>
  <c r="DS129" i="12"/>
  <c r="BK129" i="12"/>
  <c r="BL129" i="12"/>
  <c r="BP128" i="12"/>
  <c r="BU128" i="12"/>
  <c r="BZ128" i="12"/>
  <c r="BQ128" i="12"/>
  <c r="BV128" i="12"/>
  <c r="CA128" i="12"/>
  <c r="BR128" i="12"/>
  <c r="BW128" i="12"/>
  <c r="CB128" i="12"/>
  <c r="BS128" i="12"/>
  <c r="BX128" i="12"/>
  <c r="CC128" i="12"/>
  <c r="BT128" i="12"/>
  <c r="BY128" i="12"/>
  <c r="CD128" i="12"/>
  <c r="BK128" i="12"/>
  <c r="BO128" i="12"/>
  <c r="EA128" i="12"/>
  <c r="CI128" i="12"/>
  <c r="CN128" i="12"/>
  <c r="CS128" i="12"/>
  <c r="CX128" i="12"/>
  <c r="DC128" i="12"/>
  <c r="DH128" i="12"/>
  <c r="DM128" i="12"/>
  <c r="DR128" i="12"/>
  <c r="DW128" i="12"/>
  <c r="CH128" i="12"/>
  <c r="CM128" i="12"/>
  <c r="CR128" i="12"/>
  <c r="CW128" i="12"/>
  <c r="DB128" i="12"/>
  <c r="DG128" i="12"/>
  <c r="DL128" i="12"/>
  <c r="DQ128" i="12"/>
  <c r="DV128" i="12"/>
  <c r="CG128" i="12"/>
  <c r="CL128" i="12"/>
  <c r="CQ128" i="12"/>
  <c r="CV128" i="12"/>
  <c r="DA128" i="12"/>
  <c r="DF128" i="12"/>
  <c r="DK128" i="12"/>
  <c r="DP128" i="12"/>
  <c r="DU128" i="12"/>
  <c r="CF128" i="12"/>
  <c r="CK128" i="12"/>
  <c r="CP128" i="12"/>
  <c r="CU128" i="12"/>
  <c r="CZ128" i="12"/>
  <c r="DE128" i="12"/>
  <c r="DJ128" i="12"/>
  <c r="DO128" i="12"/>
  <c r="DT128" i="12"/>
  <c r="CE128" i="12"/>
  <c r="CJ128" i="12"/>
  <c r="CO128" i="12"/>
  <c r="CT128" i="12"/>
  <c r="CY128" i="12"/>
  <c r="DD128" i="12"/>
  <c r="DI128" i="12"/>
  <c r="DN128" i="12"/>
  <c r="DS128" i="12"/>
  <c r="BL128" i="12"/>
  <c r="BT127" i="12"/>
  <c r="BY127" i="12"/>
  <c r="CD127" i="12"/>
  <c r="CI127" i="12"/>
  <c r="CN127" i="12"/>
  <c r="CS127" i="12"/>
  <c r="CX127" i="12"/>
  <c r="DC127" i="12"/>
  <c r="DH127" i="12"/>
  <c r="DM127" i="12"/>
  <c r="DR127" i="12"/>
  <c r="DW127" i="12"/>
  <c r="BS127" i="12"/>
  <c r="BX127" i="12"/>
  <c r="CC127" i="12"/>
  <c r="CH127" i="12"/>
  <c r="CM127" i="12"/>
  <c r="CR127" i="12"/>
  <c r="CW127" i="12"/>
  <c r="DB127" i="12"/>
  <c r="DG127" i="12"/>
  <c r="DL127" i="12"/>
  <c r="DQ127" i="12"/>
  <c r="DV127" i="12"/>
  <c r="BR127" i="12"/>
  <c r="BW127" i="12"/>
  <c r="CB127" i="12"/>
  <c r="CG127" i="12"/>
  <c r="CL127" i="12"/>
  <c r="CQ127" i="12"/>
  <c r="CV127" i="12"/>
  <c r="DA127" i="12"/>
  <c r="DF127" i="12"/>
  <c r="DK127" i="12"/>
  <c r="DP127" i="12"/>
  <c r="DU127" i="12"/>
  <c r="BQ127" i="12"/>
  <c r="BV127" i="12"/>
  <c r="CA127" i="12"/>
  <c r="CF127" i="12"/>
  <c r="CK127" i="12"/>
  <c r="CP127" i="12"/>
  <c r="CU127" i="12"/>
  <c r="CZ127" i="12"/>
  <c r="DE127" i="12"/>
  <c r="DJ127" i="12"/>
  <c r="DO127" i="12"/>
  <c r="DT127" i="12"/>
  <c r="BP127" i="12"/>
  <c r="BU127" i="12"/>
  <c r="BZ127" i="12"/>
  <c r="CE127" i="12"/>
  <c r="CJ127" i="12"/>
  <c r="CO127" i="12"/>
  <c r="CT127" i="12"/>
  <c r="CY127" i="12"/>
  <c r="DD127" i="12"/>
  <c r="DI127" i="12"/>
  <c r="DN127" i="12"/>
  <c r="DS127" i="12"/>
  <c r="BK127" i="12"/>
  <c r="BO127" i="12"/>
  <c r="BL127" i="12"/>
  <c r="BP126" i="12"/>
  <c r="BU126" i="12"/>
  <c r="BZ126" i="12"/>
  <c r="BQ126" i="12"/>
  <c r="BV126" i="12"/>
  <c r="CA126" i="12"/>
  <c r="BR126" i="12"/>
  <c r="BW126" i="12"/>
  <c r="CB126" i="12"/>
  <c r="BS126" i="12"/>
  <c r="BX126" i="12"/>
  <c r="CC126" i="12"/>
  <c r="BT126" i="12"/>
  <c r="BY126" i="12"/>
  <c r="CD126" i="12"/>
  <c r="BK126" i="12"/>
  <c r="BO126" i="12"/>
  <c r="DY126" i="12"/>
  <c r="CI126" i="12"/>
  <c r="CN126" i="12"/>
  <c r="CS126" i="12"/>
  <c r="CX126" i="12"/>
  <c r="DC126" i="12"/>
  <c r="DH126" i="12"/>
  <c r="DM126" i="12"/>
  <c r="DR126" i="12"/>
  <c r="DW126" i="12"/>
  <c r="CH126" i="12"/>
  <c r="CM126" i="12"/>
  <c r="CR126" i="12"/>
  <c r="CW126" i="12"/>
  <c r="DB126" i="12"/>
  <c r="DG126" i="12"/>
  <c r="DL126" i="12"/>
  <c r="DQ126" i="12"/>
  <c r="DV126" i="12"/>
  <c r="CG126" i="12"/>
  <c r="CL126" i="12"/>
  <c r="CQ126" i="12"/>
  <c r="CV126" i="12"/>
  <c r="DA126" i="12"/>
  <c r="DF126" i="12"/>
  <c r="DK126" i="12"/>
  <c r="DP126" i="12"/>
  <c r="DU126" i="12"/>
  <c r="CF126" i="12"/>
  <c r="CK126" i="12"/>
  <c r="CP126" i="12"/>
  <c r="CU126" i="12"/>
  <c r="CZ126" i="12"/>
  <c r="DE126" i="12"/>
  <c r="DJ126" i="12"/>
  <c r="DO126" i="12"/>
  <c r="DT126" i="12"/>
  <c r="CE126" i="12"/>
  <c r="CJ126" i="12"/>
  <c r="CO126" i="12"/>
  <c r="CT126" i="12"/>
  <c r="CY126" i="12"/>
  <c r="DD126" i="12"/>
  <c r="DI126" i="12"/>
  <c r="DN126" i="12"/>
  <c r="DS126" i="12"/>
  <c r="BL126" i="12"/>
  <c r="BP125" i="12"/>
  <c r="BU125" i="12"/>
  <c r="BZ125" i="12"/>
  <c r="BQ125" i="12"/>
  <c r="BV125" i="12"/>
  <c r="CA125" i="12"/>
  <c r="BR125" i="12"/>
  <c r="BW125" i="12"/>
  <c r="CB125" i="12"/>
  <c r="BS125" i="12"/>
  <c r="BX125" i="12"/>
  <c r="CC125" i="12"/>
  <c r="BT125" i="12"/>
  <c r="BY125" i="12"/>
  <c r="CD125" i="12"/>
  <c r="BK125" i="12"/>
  <c r="BO125" i="12"/>
  <c r="DY125" i="12"/>
  <c r="CI125" i="12"/>
  <c r="CN125" i="12"/>
  <c r="CS125" i="12"/>
  <c r="CX125" i="12"/>
  <c r="DC125" i="12"/>
  <c r="DH125" i="12"/>
  <c r="DM125" i="12"/>
  <c r="DR125" i="12"/>
  <c r="DW125" i="12"/>
  <c r="CH125" i="12"/>
  <c r="CM125" i="12"/>
  <c r="CR125" i="12"/>
  <c r="CW125" i="12"/>
  <c r="DB125" i="12"/>
  <c r="DG125" i="12"/>
  <c r="DL125" i="12"/>
  <c r="DQ125" i="12"/>
  <c r="DV125" i="12"/>
  <c r="CG125" i="12"/>
  <c r="CL125" i="12"/>
  <c r="CQ125" i="12"/>
  <c r="CV125" i="12"/>
  <c r="DA125" i="12"/>
  <c r="DF125" i="12"/>
  <c r="DK125" i="12"/>
  <c r="DP125" i="12"/>
  <c r="DU125" i="12"/>
  <c r="CF125" i="12"/>
  <c r="CK125" i="12"/>
  <c r="CP125" i="12"/>
  <c r="CU125" i="12"/>
  <c r="CZ125" i="12"/>
  <c r="DE125" i="12"/>
  <c r="DJ125" i="12"/>
  <c r="DO125" i="12"/>
  <c r="DT125" i="12"/>
  <c r="CE125" i="12"/>
  <c r="CJ125" i="12"/>
  <c r="CO125" i="12"/>
  <c r="CT125" i="12"/>
  <c r="CY125" i="12"/>
  <c r="DD125" i="12"/>
  <c r="DI125" i="12"/>
  <c r="DN125" i="12"/>
  <c r="DS125" i="12"/>
  <c r="BL125" i="12"/>
  <c r="BP124" i="12"/>
  <c r="BU124" i="12"/>
  <c r="BZ124" i="12"/>
  <c r="BQ124" i="12"/>
  <c r="BV124" i="12"/>
  <c r="CA124" i="12"/>
  <c r="BR124" i="12"/>
  <c r="BW124" i="12"/>
  <c r="CB124" i="12"/>
  <c r="BS124" i="12"/>
  <c r="BX124" i="12"/>
  <c r="CC124" i="12"/>
  <c r="BT124" i="12"/>
  <c r="BY124" i="12"/>
  <c r="CD124" i="12"/>
  <c r="BK124" i="12"/>
  <c r="BO124" i="12"/>
  <c r="DY124" i="12"/>
  <c r="CI124" i="12"/>
  <c r="CN124" i="12"/>
  <c r="CS124" i="12"/>
  <c r="CX124" i="12"/>
  <c r="DC124" i="12"/>
  <c r="DH124" i="12"/>
  <c r="DM124" i="12"/>
  <c r="DR124" i="12"/>
  <c r="DW124" i="12"/>
  <c r="CH124" i="12"/>
  <c r="CM124" i="12"/>
  <c r="CR124" i="12"/>
  <c r="CW124" i="12"/>
  <c r="DB124" i="12"/>
  <c r="DG124" i="12"/>
  <c r="DL124" i="12"/>
  <c r="DQ124" i="12"/>
  <c r="DV124" i="12"/>
  <c r="CG124" i="12"/>
  <c r="CL124" i="12"/>
  <c r="CQ124" i="12"/>
  <c r="CV124" i="12"/>
  <c r="DA124" i="12"/>
  <c r="DF124" i="12"/>
  <c r="DK124" i="12"/>
  <c r="DP124" i="12"/>
  <c r="DU124" i="12"/>
  <c r="CF124" i="12"/>
  <c r="CK124" i="12"/>
  <c r="CP124" i="12"/>
  <c r="CU124" i="12"/>
  <c r="CZ124" i="12"/>
  <c r="DE124" i="12"/>
  <c r="DJ124" i="12"/>
  <c r="DO124" i="12"/>
  <c r="DT124" i="12"/>
  <c r="CE124" i="12"/>
  <c r="CJ124" i="12"/>
  <c r="CO124" i="12"/>
  <c r="CT124" i="12"/>
  <c r="CY124" i="12"/>
  <c r="DD124" i="12"/>
  <c r="DI124" i="12"/>
  <c r="DN124" i="12"/>
  <c r="DS124" i="12"/>
  <c r="BL124" i="12"/>
  <c r="BP123" i="12"/>
  <c r="BU123" i="12"/>
  <c r="BZ123" i="12"/>
  <c r="BQ123" i="12"/>
  <c r="BV123" i="12"/>
  <c r="CA123" i="12"/>
  <c r="BR123" i="12"/>
  <c r="BW123" i="12"/>
  <c r="CB123" i="12"/>
  <c r="BS123" i="12"/>
  <c r="BX123" i="12"/>
  <c r="CC123" i="12"/>
  <c r="BT123" i="12"/>
  <c r="BY123" i="12"/>
  <c r="CD123" i="12"/>
  <c r="BK123" i="12"/>
  <c r="BO123" i="12"/>
  <c r="EA123" i="12"/>
  <c r="CI123" i="12"/>
  <c r="CN123" i="12"/>
  <c r="CS123" i="12"/>
  <c r="CX123" i="12"/>
  <c r="DC123" i="12"/>
  <c r="DH123" i="12"/>
  <c r="DM123" i="12"/>
  <c r="DR123" i="12"/>
  <c r="DW123" i="12"/>
  <c r="CH123" i="12"/>
  <c r="CM123" i="12"/>
  <c r="CR123" i="12"/>
  <c r="CW123" i="12"/>
  <c r="DB123" i="12"/>
  <c r="DG123" i="12"/>
  <c r="DL123" i="12"/>
  <c r="DQ123" i="12"/>
  <c r="DV123" i="12"/>
  <c r="CG123" i="12"/>
  <c r="CL123" i="12"/>
  <c r="CQ123" i="12"/>
  <c r="CV123" i="12"/>
  <c r="DA123" i="12"/>
  <c r="DF123" i="12"/>
  <c r="DK123" i="12"/>
  <c r="DP123" i="12"/>
  <c r="DU123" i="12"/>
  <c r="CF123" i="12"/>
  <c r="CK123" i="12"/>
  <c r="CP123" i="12"/>
  <c r="CU123" i="12"/>
  <c r="CZ123" i="12"/>
  <c r="DE123" i="12"/>
  <c r="DJ123" i="12"/>
  <c r="DO123" i="12"/>
  <c r="DT123" i="12"/>
  <c r="CE123" i="12"/>
  <c r="CJ123" i="12"/>
  <c r="CO123" i="12"/>
  <c r="CT123" i="12"/>
  <c r="CY123" i="12"/>
  <c r="DD123" i="12"/>
  <c r="DI123" i="12"/>
  <c r="DN123" i="12"/>
  <c r="DS123" i="12"/>
  <c r="BL123" i="12"/>
  <c r="BP122" i="12"/>
  <c r="BU122" i="12"/>
  <c r="BZ122" i="12"/>
  <c r="BQ122" i="12"/>
  <c r="BV122" i="12"/>
  <c r="CA122" i="12"/>
  <c r="BR122" i="12"/>
  <c r="BW122" i="12"/>
  <c r="CB122" i="12"/>
  <c r="BS122" i="12"/>
  <c r="BX122" i="12"/>
  <c r="CC122" i="12"/>
  <c r="BT122" i="12"/>
  <c r="BY122" i="12"/>
  <c r="CD122" i="12"/>
  <c r="BK122" i="12"/>
  <c r="BO122" i="12"/>
  <c r="EA122" i="12"/>
  <c r="CI122" i="12"/>
  <c r="CN122" i="12"/>
  <c r="CS122" i="12"/>
  <c r="CX122" i="12"/>
  <c r="DC122" i="12"/>
  <c r="DH122" i="12"/>
  <c r="DM122" i="12"/>
  <c r="DR122" i="12"/>
  <c r="DW122" i="12"/>
  <c r="CH122" i="12"/>
  <c r="CM122" i="12"/>
  <c r="CR122" i="12"/>
  <c r="CW122" i="12"/>
  <c r="DB122" i="12"/>
  <c r="DG122" i="12"/>
  <c r="DL122" i="12"/>
  <c r="DQ122" i="12"/>
  <c r="DV122" i="12"/>
  <c r="CG122" i="12"/>
  <c r="CL122" i="12"/>
  <c r="CQ122" i="12"/>
  <c r="CV122" i="12"/>
  <c r="DA122" i="12"/>
  <c r="DF122" i="12"/>
  <c r="DK122" i="12"/>
  <c r="DP122" i="12"/>
  <c r="DU122" i="12"/>
  <c r="CF122" i="12"/>
  <c r="CK122" i="12"/>
  <c r="CP122" i="12"/>
  <c r="CU122" i="12"/>
  <c r="CZ122" i="12"/>
  <c r="DE122" i="12"/>
  <c r="DJ122" i="12"/>
  <c r="DO122" i="12"/>
  <c r="DT122" i="12"/>
  <c r="CE122" i="12"/>
  <c r="CJ122" i="12"/>
  <c r="CO122" i="12"/>
  <c r="CT122" i="12"/>
  <c r="CY122" i="12"/>
  <c r="DD122" i="12"/>
  <c r="DI122" i="12"/>
  <c r="DN122" i="12"/>
  <c r="DS122" i="12"/>
  <c r="BL122" i="12"/>
  <c r="BP121" i="12"/>
  <c r="BU121" i="12"/>
  <c r="BZ121" i="12"/>
  <c r="BQ121" i="12"/>
  <c r="BV121" i="12"/>
  <c r="CA121" i="12"/>
  <c r="BR121" i="12"/>
  <c r="BW121" i="12"/>
  <c r="CB121" i="12"/>
  <c r="BS121" i="12"/>
  <c r="BX121" i="12"/>
  <c r="CC121" i="12"/>
  <c r="BT121" i="12"/>
  <c r="BY121" i="12"/>
  <c r="CD121" i="12"/>
  <c r="BK121" i="12"/>
  <c r="BO121" i="12"/>
  <c r="EA121" i="12"/>
  <c r="CI121" i="12"/>
  <c r="CN121" i="12"/>
  <c r="CS121" i="12"/>
  <c r="CX121" i="12"/>
  <c r="DC121" i="12"/>
  <c r="DH121" i="12"/>
  <c r="DM121" i="12"/>
  <c r="DR121" i="12"/>
  <c r="DW121" i="12"/>
  <c r="CH121" i="12"/>
  <c r="CM121" i="12"/>
  <c r="CR121" i="12"/>
  <c r="CW121" i="12"/>
  <c r="DB121" i="12"/>
  <c r="DG121" i="12"/>
  <c r="DL121" i="12"/>
  <c r="DQ121" i="12"/>
  <c r="DV121" i="12"/>
  <c r="CG121" i="12"/>
  <c r="CL121" i="12"/>
  <c r="CQ121" i="12"/>
  <c r="CV121" i="12"/>
  <c r="DA121" i="12"/>
  <c r="DF121" i="12"/>
  <c r="DK121" i="12"/>
  <c r="DP121" i="12"/>
  <c r="DU121" i="12"/>
  <c r="CF121" i="12"/>
  <c r="CK121" i="12"/>
  <c r="CP121" i="12"/>
  <c r="CU121" i="12"/>
  <c r="CZ121" i="12"/>
  <c r="DE121" i="12"/>
  <c r="DJ121" i="12"/>
  <c r="DO121" i="12"/>
  <c r="DT121" i="12"/>
  <c r="CE121" i="12"/>
  <c r="CJ121" i="12"/>
  <c r="CO121" i="12"/>
  <c r="CT121" i="12"/>
  <c r="CY121" i="12"/>
  <c r="DD121" i="12"/>
  <c r="DI121" i="12"/>
  <c r="DN121" i="12"/>
  <c r="DS121" i="12"/>
  <c r="BL121" i="12"/>
  <c r="BT120" i="12"/>
  <c r="BY120" i="12"/>
  <c r="CD120" i="12"/>
  <c r="CI120" i="12"/>
  <c r="CN120" i="12"/>
  <c r="CS120" i="12"/>
  <c r="CX120" i="12"/>
  <c r="DC120" i="12"/>
  <c r="DH120" i="12"/>
  <c r="DM120" i="12"/>
  <c r="DR120" i="12"/>
  <c r="DW120" i="12"/>
  <c r="BS120" i="12"/>
  <c r="BX120" i="12"/>
  <c r="CC120" i="12"/>
  <c r="CH120" i="12"/>
  <c r="CM120" i="12"/>
  <c r="CR120" i="12"/>
  <c r="CW120" i="12"/>
  <c r="DB120" i="12"/>
  <c r="DG120" i="12"/>
  <c r="DL120" i="12"/>
  <c r="DQ120" i="12"/>
  <c r="DV120" i="12"/>
  <c r="BR120" i="12"/>
  <c r="BW120" i="12"/>
  <c r="CB120" i="12"/>
  <c r="CG120" i="12"/>
  <c r="CL120" i="12"/>
  <c r="CQ120" i="12"/>
  <c r="CV120" i="12"/>
  <c r="DA120" i="12"/>
  <c r="DF120" i="12"/>
  <c r="DK120" i="12"/>
  <c r="DP120" i="12"/>
  <c r="DU120" i="12"/>
  <c r="BQ120" i="12"/>
  <c r="BV120" i="12"/>
  <c r="CA120" i="12"/>
  <c r="CF120" i="12"/>
  <c r="CK120" i="12"/>
  <c r="CP120" i="12"/>
  <c r="CU120" i="12"/>
  <c r="CZ120" i="12"/>
  <c r="DE120" i="12"/>
  <c r="DJ120" i="12"/>
  <c r="DO120" i="12"/>
  <c r="DT120" i="12"/>
  <c r="BP120" i="12"/>
  <c r="BU120" i="12"/>
  <c r="BZ120" i="12"/>
  <c r="CE120" i="12"/>
  <c r="CJ120" i="12"/>
  <c r="CO120" i="12"/>
  <c r="CT120" i="12"/>
  <c r="CY120" i="12"/>
  <c r="DD120" i="12"/>
  <c r="DI120" i="12"/>
  <c r="DN120" i="12"/>
  <c r="DS120" i="12"/>
  <c r="BT119" i="12"/>
  <c r="BY119" i="12"/>
  <c r="CD119" i="12"/>
  <c r="CI119" i="12"/>
  <c r="CN119" i="12"/>
  <c r="CS119" i="12"/>
  <c r="CX119" i="12"/>
  <c r="DC119" i="12"/>
  <c r="DH119" i="12"/>
  <c r="DM119" i="12"/>
  <c r="DR119" i="12"/>
  <c r="DW119" i="12"/>
  <c r="BS119" i="12"/>
  <c r="BX119" i="12"/>
  <c r="CC119" i="12"/>
  <c r="CH119" i="12"/>
  <c r="CM119" i="12"/>
  <c r="CR119" i="12"/>
  <c r="CW119" i="12"/>
  <c r="DB119" i="12"/>
  <c r="DG119" i="12"/>
  <c r="DL119" i="12"/>
  <c r="DQ119" i="12"/>
  <c r="DV119" i="12"/>
  <c r="BR119" i="12"/>
  <c r="BW119" i="12"/>
  <c r="CB119" i="12"/>
  <c r="CG119" i="12"/>
  <c r="CL119" i="12"/>
  <c r="CQ119" i="12"/>
  <c r="CV119" i="12"/>
  <c r="DA119" i="12"/>
  <c r="DF119" i="12"/>
  <c r="DK119" i="12"/>
  <c r="DP119" i="12"/>
  <c r="DU119" i="12"/>
  <c r="BQ119" i="12"/>
  <c r="BV119" i="12"/>
  <c r="CA119" i="12"/>
  <c r="CF119" i="12"/>
  <c r="CK119" i="12"/>
  <c r="CP119" i="12"/>
  <c r="CU119" i="12"/>
  <c r="CZ119" i="12"/>
  <c r="DE119" i="12"/>
  <c r="DJ119" i="12"/>
  <c r="DO119" i="12"/>
  <c r="DT119" i="12"/>
  <c r="BP119" i="12"/>
  <c r="BU119" i="12"/>
  <c r="BZ119" i="12"/>
  <c r="CE119" i="12"/>
  <c r="CJ119" i="12"/>
  <c r="CO119" i="12"/>
  <c r="CT119" i="12"/>
  <c r="CY119" i="12"/>
  <c r="DD119" i="12"/>
  <c r="DI119" i="12"/>
  <c r="DN119" i="12"/>
  <c r="DS119" i="12"/>
  <c r="BT118" i="12"/>
  <c r="BY118" i="12"/>
  <c r="CD118" i="12"/>
  <c r="CI118" i="12"/>
  <c r="CN118" i="12"/>
  <c r="CS118" i="12"/>
  <c r="CX118" i="12"/>
  <c r="DC118" i="12"/>
  <c r="DH118" i="12"/>
  <c r="DM118" i="12"/>
  <c r="DR118" i="12"/>
  <c r="DW118" i="12"/>
  <c r="BS118" i="12"/>
  <c r="BX118" i="12"/>
  <c r="CC118" i="12"/>
  <c r="CH118" i="12"/>
  <c r="CM118" i="12"/>
  <c r="CR118" i="12"/>
  <c r="CW118" i="12"/>
  <c r="DB118" i="12"/>
  <c r="DG118" i="12"/>
  <c r="DL118" i="12"/>
  <c r="DQ118" i="12"/>
  <c r="DV118" i="12"/>
  <c r="BR118" i="12"/>
  <c r="BW118" i="12"/>
  <c r="CB118" i="12"/>
  <c r="CG118" i="12"/>
  <c r="CL118" i="12"/>
  <c r="CQ118" i="12"/>
  <c r="CV118" i="12"/>
  <c r="DA118" i="12"/>
  <c r="DF118" i="12"/>
  <c r="DK118" i="12"/>
  <c r="DP118" i="12"/>
  <c r="DU118" i="12"/>
  <c r="BQ118" i="12"/>
  <c r="BV118" i="12"/>
  <c r="CA118" i="12"/>
  <c r="CF118" i="12"/>
  <c r="CK118" i="12"/>
  <c r="CP118" i="12"/>
  <c r="CU118" i="12"/>
  <c r="CZ118" i="12"/>
  <c r="DE118" i="12"/>
  <c r="DJ118" i="12"/>
  <c r="DO118" i="12"/>
  <c r="DT118" i="12"/>
  <c r="BP118" i="12"/>
  <c r="BU118" i="12"/>
  <c r="BZ118" i="12"/>
  <c r="CE118" i="12"/>
  <c r="CJ118" i="12"/>
  <c r="CO118" i="12"/>
  <c r="CT118" i="12"/>
  <c r="CY118" i="12"/>
  <c r="DD118" i="12"/>
  <c r="DI118" i="12"/>
  <c r="DN118" i="12"/>
  <c r="DS118" i="12"/>
  <c r="BT117" i="12"/>
  <c r="BY117" i="12"/>
  <c r="CD117" i="12"/>
  <c r="CI117" i="12"/>
  <c r="CN117" i="12"/>
  <c r="CS117" i="12"/>
  <c r="CX117" i="12"/>
  <c r="DC117" i="12"/>
  <c r="DH117" i="12"/>
  <c r="DM117" i="12"/>
  <c r="DR117" i="12"/>
  <c r="DW117" i="12"/>
  <c r="BS117" i="12"/>
  <c r="BX117" i="12"/>
  <c r="CC117" i="12"/>
  <c r="CH117" i="12"/>
  <c r="CM117" i="12"/>
  <c r="CR117" i="12"/>
  <c r="CW117" i="12"/>
  <c r="DB117" i="12"/>
  <c r="DG117" i="12"/>
  <c r="DL117" i="12"/>
  <c r="DQ117" i="12"/>
  <c r="DV117" i="12"/>
  <c r="BR117" i="12"/>
  <c r="BW117" i="12"/>
  <c r="CB117" i="12"/>
  <c r="CG117" i="12"/>
  <c r="CL117" i="12"/>
  <c r="CQ117" i="12"/>
  <c r="CV117" i="12"/>
  <c r="DA117" i="12"/>
  <c r="DF117" i="12"/>
  <c r="DK117" i="12"/>
  <c r="DP117" i="12"/>
  <c r="DU117" i="12"/>
  <c r="BQ117" i="12"/>
  <c r="BV117" i="12"/>
  <c r="CA117" i="12"/>
  <c r="CF117" i="12"/>
  <c r="CK117" i="12"/>
  <c r="CP117" i="12"/>
  <c r="CU117" i="12"/>
  <c r="CZ117" i="12"/>
  <c r="DE117" i="12"/>
  <c r="DJ117" i="12"/>
  <c r="DO117" i="12"/>
  <c r="DT117" i="12"/>
  <c r="BP117" i="12"/>
  <c r="BU117" i="12"/>
  <c r="BZ117" i="12"/>
  <c r="CE117" i="12"/>
  <c r="CJ117" i="12"/>
  <c r="CO117" i="12"/>
  <c r="CT117" i="12"/>
  <c r="CY117" i="12"/>
  <c r="DD117" i="12"/>
  <c r="DI117" i="12"/>
  <c r="DN117" i="12"/>
  <c r="DS117" i="12"/>
  <c r="BK117" i="12"/>
  <c r="BT116" i="12"/>
  <c r="BY116" i="12"/>
  <c r="CD116" i="12"/>
  <c r="CI116" i="12"/>
  <c r="CN116" i="12"/>
  <c r="CS116" i="12"/>
  <c r="CX116" i="12"/>
  <c r="DC116" i="12"/>
  <c r="DH116" i="12"/>
  <c r="DM116" i="12"/>
  <c r="DR116" i="12"/>
  <c r="DW116" i="12"/>
  <c r="BS116" i="12"/>
  <c r="BX116" i="12"/>
  <c r="CC116" i="12"/>
  <c r="CH116" i="12"/>
  <c r="CM116" i="12"/>
  <c r="CR116" i="12"/>
  <c r="CW116" i="12"/>
  <c r="DB116" i="12"/>
  <c r="DG116" i="12"/>
  <c r="DL116" i="12"/>
  <c r="DQ116" i="12"/>
  <c r="DV116" i="12"/>
  <c r="BR116" i="12"/>
  <c r="BW116" i="12"/>
  <c r="CB116" i="12"/>
  <c r="CG116" i="12"/>
  <c r="CL116" i="12"/>
  <c r="CQ116" i="12"/>
  <c r="CV116" i="12"/>
  <c r="DA116" i="12"/>
  <c r="DF116" i="12"/>
  <c r="DK116" i="12"/>
  <c r="DP116" i="12"/>
  <c r="DU116" i="12"/>
  <c r="BQ116" i="12"/>
  <c r="BV116" i="12"/>
  <c r="CA116" i="12"/>
  <c r="CF116" i="12"/>
  <c r="CK116" i="12"/>
  <c r="CP116" i="12"/>
  <c r="CU116" i="12"/>
  <c r="CZ116" i="12"/>
  <c r="DE116" i="12"/>
  <c r="DJ116" i="12"/>
  <c r="DO116" i="12"/>
  <c r="DT116" i="12"/>
  <c r="BP116" i="12"/>
  <c r="BU116" i="12"/>
  <c r="BZ116" i="12"/>
  <c r="CE116" i="12"/>
  <c r="CJ116" i="12"/>
  <c r="CO116" i="12"/>
  <c r="CT116" i="12"/>
  <c r="CY116" i="12"/>
  <c r="DD116" i="12"/>
  <c r="DI116" i="12"/>
  <c r="DN116" i="12"/>
  <c r="DS116" i="12"/>
  <c r="BT115" i="12"/>
  <c r="BY115" i="12"/>
  <c r="CD115" i="12"/>
  <c r="CI115" i="12"/>
  <c r="CN115" i="12"/>
  <c r="CS115" i="12"/>
  <c r="CX115" i="12"/>
  <c r="DC115" i="12"/>
  <c r="DH115" i="12"/>
  <c r="DM115" i="12"/>
  <c r="DR115" i="12"/>
  <c r="DW115" i="12"/>
  <c r="BS115" i="12"/>
  <c r="BX115" i="12"/>
  <c r="CC115" i="12"/>
  <c r="CH115" i="12"/>
  <c r="CM115" i="12"/>
  <c r="CR115" i="12"/>
  <c r="CW115" i="12"/>
  <c r="DB115" i="12"/>
  <c r="DG115" i="12"/>
  <c r="DL115" i="12"/>
  <c r="DQ115" i="12"/>
  <c r="DV115" i="12"/>
  <c r="BR115" i="12"/>
  <c r="BW115" i="12"/>
  <c r="CB115" i="12"/>
  <c r="CG115" i="12"/>
  <c r="CL115" i="12"/>
  <c r="CQ115" i="12"/>
  <c r="CV115" i="12"/>
  <c r="DA115" i="12"/>
  <c r="DF115" i="12"/>
  <c r="DK115" i="12"/>
  <c r="DP115" i="12"/>
  <c r="DU115" i="12"/>
  <c r="BQ115" i="12"/>
  <c r="BV115" i="12"/>
  <c r="CA115" i="12"/>
  <c r="CF115" i="12"/>
  <c r="CK115" i="12"/>
  <c r="CP115" i="12"/>
  <c r="CU115" i="12"/>
  <c r="CZ115" i="12"/>
  <c r="DE115" i="12"/>
  <c r="DJ115" i="12"/>
  <c r="DO115" i="12"/>
  <c r="DT115" i="12"/>
  <c r="BP115" i="12"/>
  <c r="BU115" i="12"/>
  <c r="BZ115" i="12"/>
  <c r="CE115" i="12"/>
  <c r="CJ115" i="12"/>
  <c r="CO115" i="12"/>
  <c r="CT115" i="12"/>
  <c r="CY115" i="12"/>
  <c r="DD115" i="12"/>
  <c r="DI115" i="12"/>
  <c r="DN115" i="12"/>
  <c r="DS115" i="12"/>
  <c r="BK115" i="12"/>
  <c r="BT114" i="12"/>
  <c r="BY114" i="12"/>
  <c r="CD114" i="12"/>
  <c r="CI114" i="12"/>
  <c r="CN114" i="12"/>
  <c r="CS114" i="12"/>
  <c r="CX114" i="12"/>
  <c r="DC114" i="12"/>
  <c r="DH114" i="12"/>
  <c r="DM114" i="12"/>
  <c r="DR114" i="12"/>
  <c r="DW114" i="12"/>
  <c r="BS114" i="12"/>
  <c r="BX114" i="12"/>
  <c r="CC114" i="12"/>
  <c r="CH114" i="12"/>
  <c r="CM114" i="12"/>
  <c r="CR114" i="12"/>
  <c r="CW114" i="12"/>
  <c r="DB114" i="12"/>
  <c r="DG114" i="12"/>
  <c r="DL114" i="12"/>
  <c r="DQ114" i="12"/>
  <c r="DV114" i="12"/>
  <c r="BR114" i="12"/>
  <c r="BW114" i="12"/>
  <c r="CB114" i="12"/>
  <c r="CG114" i="12"/>
  <c r="CL114" i="12"/>
  <c r="CQ114" i="12"/>
  <c r="CV114" i="12"/>
  <c r="DA114" i="12"/>
  <c r="DF114" i="12"/>
  <c r="DK114" i="12"/>
  <c r="DP114" i="12"/>
  <c r="DU114" i="12"/>
  <c r="BQ114" i="12"/>
  <c r="BV114" i="12"/>
  <c r="CA114" i="12"/>
  <c r="CF114" i="12"/>
  <c r="CK114" i="12"/>
  <c r="CP114" i="12"/>
  <c r="CU114" i="12"/>
  <c r="CZ114" i="12"/>
  <c r="DE114" i="12"/>
  <c r="DJ114" i="12"/>
  <c r="DO114" i="12"/>
  <c r="DT114" i="12"/>
  <c r="BP114" i="12"/>
  <c r="BU114" i="12"/>
  <c r="BZ114" i="12"/>
  <c r="CE114" i="12"/>
  <c r="CJ114" i="12"/>
  <c r="CO114" i="12"/>
  <c r="CT114" i="12"/>
  <c r="CY114" i="12"/>
  <c r="DD114" i="12"/>
  <c r="DI114" i="12"/>
  <c r="DN114" i="12"/>
  <c r="DS114" i="12"/>
  <c r="BK114" i="12"/>
  <c r="BT113" i="12"/>
  <c r="BY113" i="12"/>
  <c r="CD113" i="12"/>
  <c r="CI113" i="12"/>
  <c r="CN113" i="12"/>
  <c r="CS113" i="12"/>
  <c r="CX113" i="12"/>
  <c r="DC113" i="12"/>
  <c r="DH113" i="12"/>
  <c r="DM113" i="12"/>
  <c r="DR113" i="12"/>
  <c r="DW113" i="12"/>
  <c r="BS113" i="12"/>
  <c r="BX113" i="12"/>
  <c r="CC113" i="12"/>
  <c r="CH113" i="12"/>
  <c r="CM113" i="12"/>
  <c r="CR113" i="12"/>
  <c r="CW113" i="12"/>
  <c r="DB113" i="12"/>
  <c r="DG113" i="12"/>
  <c r="DL113" i="12"/>
  <c r="DQ113" i="12"/>
  <c r="DV113" i="12"/>
  <c r="BR113" i="12"/>
  <c r="BW113" i="12"/>
  <c r="CB113" i="12"/>
  <c r="CG113" i="12"/>
  <c r="CL113" i="12"/>
  <c r="CQ113" i="12"/>
  <c r="CV113" i="12"/>
  <c r="DA113" i="12"/>
  <c r="DF113" i="12"/>
  <c r="DK113" i="12"/>
  <c r="DP113" i="12"/>
  <c r="DU113" i="12"/>
  <c r="BQ113" i="12"/>
  <c r="BV113" i="12"/>
  <c r="CA113" i="12"/>
  <c r="CF113" i="12"/>
  <c r="CK113" i="12"/>
  <c r="CP113" i="12"/>
  <c r="CU113" i="12"/>
  <c r="CZ113" i="12"/>
  <c r="DE113" i="12"/>
  <c r="DJ113" i="12"/>
  <c r="DO113" i="12"/>
  <c r="DT113" i="12"/>
  <c r="BP113" i="12"/>
  <c r="BU113" i="12"/>
  <c r="BZ113" i="12"/>
  <c r="CE113" i="12"/>
  <c r="CJ113" i="12"/>
  <c r="CO113" i="12"/>
  <c r="CT113" i="12"/>
  <c r="CY113" i="12"/>
  <c r="DD113" i="12"/>
  <c r="DI113" i="12"/>
  <c r="DN113" i="12"/>
  <c r="DS113" i="12"/>
  <c r="BT112" i="12"/>
  <c r="BY112" i="12"/>
  <c r="CD112" i="12"/>
  <c r="CI112" i="12"/>
  <c r="CN112" i="12"/>
  <c r="CS112" i="12"/>
  <c r="CX112" i="12"/>
  <c r="DC112" i="12"/>
  <c r="DH112" i="12"/>
  <c r="DM112" i="12"/>
  <c r="DR112" i="12"/>
  <c r="DW112" i="12"/>
  <c r="BS112" i="12"/>
  <c r="BX112" i="12"/>
  <c r="CC112" i="12"/>
  <c r="CH112" i="12"/>
  <c r="CM112" i="12"/>
  <c r="CR112" i="12"/>
  <c r="CW112" i="12"/>
  <c r="DB112" i="12"/>
  <c r="DG112" i="12"/>
  <c r="DL112" i="12"/>
  <c r="DQ112" i="12"/>
  <c r="DV112" i="12"/>
  <c r="BR112" i="12"/>
  <c r="BW112" i="12"/>
  <c r="CB112" i="12"/>
  <c r="CG112" i="12"/>
  <c r="CL112" i="12"/>
  <c r="CQ112" i="12"/>
  <c r="CV112" i="12"/>
  <c r="DA112" i="12"/>
  <c r="DF112" i="12"/>
  <c r="DK112" i="12"/>
  <c r="DP112" i="12"/>
  <c r="DU112" i="12"/>
  <c r="BQ112" i="12"/>
  <c r="BV112" i="12"/>
  <c r="CA112" i="12"/>
  <c r="CF112" i="12"/>
  <c r="CK112" i="12"/>
  <c r="CP112" i="12"/>
  <c r="CU112" i="12"/>
  <c r="CZ112" i="12"/>
  <c r="DE112" i="12"/>
  <c r="DJ112" i="12"/>
  <c r="DO112" i="12"/>
  <c r="DT112" i="12"/>
  <c r="BP112" i="12"/>
  <c r="BU112" i="12"/>
  <c r="BZ112" i="12"/>
  <c r="CE112" i="12"/>
  <c r="CJ112" i="12"/>
  <c r="CO112" i="12"/>
  <c r="CT112" i="12"/>
  <c r="CY112" i="12"/>
  <c r="DD112" i="12"/>
  <c r="DI112" i="12"/>
  <c r="DN112" i="12"/>
  <c r="DS112" i="12"/>
  <c r="BT111" i="12"/>
  <c r="BY111" i="12"/>
  <c r="CD111" i="12"/>
  <c r="CI111" i="12"/>
  <c r="CN111" i="12"/>
  <c r="CS111" i="12"/>
  <c r="CX111" i="12"/>
  <c r="DC111" i="12"/>
  <c r="DH111" i="12"/>
  <c r="DM111" i="12"/>
  <c r="DR111" i="12"/>
  <c r="DW111" i="12"/>
  <c r="BS111" i="12"/>
  <c r="BX111" i="12"/>
  <c r="CC111" i="12"/>
  <c r="CH111" i="12"/>
  <c r="CM111" i="12"/>
  <c r="CR111" i="12"/>
  <c r="CW111" i="12"/>
  <c r="DB111" i="12"/>
  <c r="DG111" i="12"/>
  <c r="DL111" i="12"/>
  <c r="DQ111" i="12"/>
  <c r="DV111" i="12"/>
  <c r="BR111" i="12"/>
  <c r="BW111" i="12"/>
  <c r="CB111" i="12"/>
  <c r="CG111" i="12"/>
  <c r="CL111" i="12"/>
  <c r="CQ111" i="12"/>
  <c r="CV111" i="12"/>
  <c r="DA111" i="12"/>
  <c r="DF111" i="12"/>
  <c r="DK111" i="12"/>
  <c r="DP111" i="12"/>
  <c r="DU111" i="12"/>
  <c r="BQ111" i="12"/>
  <c r="BV111" i="12"/>
  <c r="CA111" i="12"/>
  <c r="CF111" i="12"/>
  <c r="CK111" i="12"/>
  <c r="CP111" i="12"/>
  <c r="CU111" i="12"/>
  <c r="CZ111" i="12"/>
  <c r="DE111" i="12"/>
  <c r="DJ111" i="12"/>
  <c r="DO111" i="12"/>
  <c r="DT111" i="12"/>
  <c r="BP111" i="12"/>
  <c r="BU111" i="12"/>
  <c r="BZ111" i="12"/>
  <c r="CE111" i="12"/>
  <c r="CJ111" i="12"/>
  <c r="CO111" i="12"/>
  <c r="CT111" i="12"/>
  <c r="CY111" i="12"/>
  <c r="DD111" i="12"/>
  <c r="DI111" i="12"/>
  <c r="DN111" i="12"/>
  <c r="DS111" i="12"/>
  <c r="BK111" i="12"/>
  <c r="BT110" i="12"/>
  <c r="BY110" i="12"/>
  <c r="CD110" i="12"/>
  <c r="CI110" i="12"/>
  <c r="CN110" i="12"/>
  <c r="CS110" i="12"/>
  <c r="CX110" i="12"/>
  <c r="DC110" i="12"/>
  <c r="DH110" i="12"/>
  <c r="DM110" i="12"/>
  <c r="DR110" i="12"/>
  <c r="DW110" i="12"/>
  <c r="BS110" i="12"/>
  <c r="BX110" i="12"/>
  <c r="CC110" i="12"/>
  <c r="CH110" i="12"/>
  <c r="CM110" i="12"/>
  <c r="CR110" i="12"/>
  <c r="CW110" i="12"/>
  <c r="DB110" i="12"/>
  <c r="DG110" i="12"/>
  <c r="DL110" i="12"/>
  <c r="DQ110" i="12"/>
  <c r="DV110" i="12"/>
  <c r="BR110" i="12"/>
  <c r="BW110" i="12"/>
  <c r="CB110" i="12"/>
  <c r="CG110" i="12"/>
  <c r="CL110" i="12"/>
  <c r="CQ110" i="12"/>
  <c r="CV110" i="12"/>
  <c r="DA110" i="12"/>
  <c r="DF110" i="12"/>
  <c r="DK110" i="12"/>
  <c r="DP110" i="12"/>
  <c r="DU110" i="12"/>
  <c r="BQ110" i="12"/>
  <c r="BV110" i="12"/>
  <c r="CA110" i="12"/>
  <c r="CF110" i="12"/>
  <c r="CK110" i="12"/>
  <c r="CP110" i="12"/>
  <c r="CU110" i="12"/>
  <c r="CZ110" i="12"/>
  <c r="DE110" i="12"/>
  <c r="DJ110" i="12"/>
  <c r="DO110" i="12"/>
  <c r="DT110" i="12"/>
  <c r="BP110" i="12"/>
  <c r="BU110" i="12"/>
  <c r="BZ110" i="12"/>
  <c r="CE110" i="12"/>
  <c r="CJ110" i="12"/>
  <c r="CO110" i="12"/>
  <c r="CT110" i="12"/>
  <c r="CY110" i="12"/>
  <c r="DD110" i="12"/>
  <c r="DI110" i="12"/>
  <c r="DN110" i="12"/>
  <c r="DS110" i="12"/>
  <c r="BK110" i="12"/>
  <c r="BT109" i="12"/>
  <c r="BY109" i="12"/>
  <c r="CD109" i="12"/>
  <c r="CI109" i="12"/>
  <c r="CN109" i="12"/>
  <c r="CS109" i="12"/>
  <c r="CX109" i="12"/>
  <c r="DC109" i="12"/>
  <c r="DH109" i="12"/>
  <c r="DM109" i="12"/>
  <c r="DR109" i="12"/>
  <c r="DW109" i="12"/>
  <c r="BS109" i="12"/>
  <c r="BX109" i="12"/>
  <c r="CC109" i="12"/>
  <c r="CH109" i="12"/>
  <c r="CM109" i="12"/>
  <c r="CR109" i="12"/>
  <c r="CW109" i="12"/>
  <c r="DB109" i="12"/>
  <c r="DG109" i="12"/>
  <c r="DL109" i="12"/>
  <c r="DQ109" i="12"/>
  <c r="DV109" i="12"/>
  <c r="BR109" i="12"/>
  <c r="BW109" i="12"/>
  <c r="CB109" i="12"/>
  <c r="CG109" i="12"/>
  <c r="CL109" i="12"/>
  <c r="CQ109" i="12"/>
  <c r="CV109" i="12"/>
  <c r="DA109" i="12"/>
  <c r="DF109" i="12"/>
  <c r="DK109" i="12"/>
  <c r="DP109" i="12"/>
  <c r="DU109" i="12"/>
  <c r="BQ109" i="12"/>
  <c r="BV109" i="12"/>
  <c r="CA109" i="12"/>
  <c r="CF109" i="12"/>
  <c r="CK109" i="12"/>
  <c r="CP109" i="12"/>
  <c r="CU109" i="12"/>
  <c r="CZ109" i="12"/>
  <c r="DE109" i="12"/>
  <c r="DJ109" i="12"/>
  <c r="DO109" i="12"/>
  <c r="DT109" i="12"/>
  <c r="BP109" i="12"/>
  <c r="BU109" i="12"/>
  <c r="BZ109" i="12"/>
  <c r="CE109" i="12"/>
  <c r="CJ109" i="12"/>
  <c r="CO109" i="12"/>
  <c r="CT109" i="12"/>
  <c r="CY109" i="12"/>
  <c r="DD109" i="12"/>
  <c r="DI109" i="12"/>
  <c r="DN109" i="12"/>
  <c r="DS109" i="12"/>
  <c r="BT108" i="12"/>
  <c r="BY108" i="12"/>
  <c r="CD108" i="12"/>
  <c r="CI108" i="12"/>
  <c r="CN108" i="12"/>
  <c r="CS108" i="12"/>
  <c r="CX108" i="12"/>
  <c r="DC108" i="12"/>
  <c r="DH108" i="12"/>
  <c r="DM108" i="12"/>
  <c r="DR108" i="12"/>
  <c r="DW108" i="12"/>
  <c r="BS108" i="12"/>
  <c r="BX108" i="12"/>
  <c r="CC108" i="12"/>
  <c r="CH108" i="12"/>
  <c r="CM108" i="12"/>
  <c r="CR108" i="12"/>
  <c r="CW108" i="12"/>
  <c r="DB108" i="12"/>
  <c r="DG108" i="12"/>
  <c r="DL108" i="12"/>
  <c r="DQ108" i="12"/>
  <c r="DV108" i="12"/>
  <c r="BR108" i="12"/>
  <c r="BW108" i="12"/>
  <c r="CB108" i="12"/>
  <c r="CG108" i="12"/>
  <c r="CL108" i="12"/>
  <c r="CQ108" i="12"/>
  <c r="CV108" i="12"/>
  <c r="DA108" i="12"/>
  <c r="DF108" i="12"/>
  <c r="DK108" i="12"/>
  <c r="DP108" i="12"/>
  <c r="DU108" i="12"/>
  <c r="BQ108" i="12"/>
  <c r="BV108" i="12"/>
  <c r="CA108" i="12"/>
  <c r="CF108" i="12"/>
  <c r="CK108" i="12"/>
  <c r="CP108" i="12"/>
  <c r="CU108" i="12"/>
  <c r="CZ108" i="12"/>
  <c r="DE108" i="12"/>
  <c r="DJ108" i="12"/>
  <c r="DO108" i="12"/>
  <c r="DT108" i="12"/>
  <c r="BP108" i="12"/>
  <c r="BU108" i="12"/>
  <c r="BZ108" i="12"/>
  <c r="CE108" i="12"/>
  <c r="CJ108" i="12"/>
  <c r="CO108" i="12"/>
  <c r="CT108" i="12"/>
  <c r="CY108" i="12"/>
  <c r="DD108" i="12"/>
  <c r="DI108" i="12"/>
  <c r="DN108" i="12"/>
  <c r="DS108" i="12"/>
  <c r="BT107" i="12"/>
  <c r="BY107" i="12"/>
  <c r="CD107" i="12"/>
  <c r="CI107" i="12"/>
  <c r="CN107" i="12"/>
  <c r="CS107" i="12"/>
  <c r="CX107" i="12"/>
  <c r="DC107" i="12"/>
  <c r="DH107" i="12"/>
  <c r="DM107" i="12"/>
  <c r="DR107" i="12"/>
  <c r="DW107" i="12"/>
  <c r="BS107" i="12"/>
  <c r="BX107" i="12"/>
  <c r="CC107" i="12"/>
  <c r="CH107" i="12"/>
  <c r="CM107" i="12"/>
  <c r="CR107" i="12"/>
  <c r="CW107" i="12"/>
  <c r="DB107" i="12"/>
  <c r="DG107" i="12"/>
  <c r="DL107" i="12"/>
  <c r="DQ107" i="12"/>
  <c r="DV107" i="12"/>
  <c r="BR107" i="12"/>
  <c r="BW107" i="12"/>
  <c r="CB107" i="12"/>
  <c r="CG107" i="12"/>
  <c r="CL107" i="12"/>
  <c r="CQ107" i="12"/>
  <c r="CV107" i="12"/>
  <c r="DA107" i="12"/>
  <c r="DF107" i="12"/>
  <c r="DK107" i="12"/>
  <c r="DP107" i="12"/>
  <c r="DU107" i="12"/>
  <c r="BQ107" i="12"/>
  <c r="BV107" i="12"/>
  <c r="CA107" i="12"/>
  <c r="CF107" i="12"/>
  <c r="CK107" i="12"/>
  <c r="CP107" i="12"/>
  <c r="CU107" i="12"/>
  <c r="CZ107" i="12"/>
  <c r="DE107" i="12"/>
  <c r="DJ107" i="12"/>
  <c r="DO107" i="12"/>
  <c r="DT107" i="12"/>
  <c r="BP107" i="12"/>
  <c r="BU107" i="12"/>
  <c r="BZ107" i="12"/>
  <c r="CE107" i="12"/>
  <c r="CJ107" i="12"/>
  <c r="CO107" i="12"/>
  <c r="CT107" i="12"/>
  <c r="CY107" i="12"/>
  <c r="DD107" i="12"/>
  <c r="DI107" i="12"/>
  <c r="DN107" i="12"/>
  <c r="DS107" i="12"/>
  <c r="BT106" i="12"/>
  <c r="BY106" i="12"/>
  <c r="CD106" i="12"/>
  <c r="CI106" i="12"/>
  <c r="CN106" i="12"/>
  <c r="CS106" i="12"/>
  <c r="CX106" i="12"/>
  <c r="DC106" i="12"/>
  <c r="DH106" i="12"/>
  <c r="DM106" i="12"/>
  <c r="DR106" i="12"/>
  <c r="DW106" i="12"/>
  <c r="BS106" i="12"/>
  <c r="BX106" i="12"/>
  <c r="CC106" i="12"/>
  <c r="CH106" i="12"/>
  <c r="CM106" i="12"/>
  <c r="CR106" i="12"/>
  <c r="CW106" i="12"/>
  <c r="DB106" i="12"/>
  <c r="DG106" i="12"/>
  <c r="DL106" i="12"/>
  <c r="DQ106" i="12"/>
  <c r="DV106" i="12"/>
  <c r="BR106" i="12"/>
  <c r="BW106" i="12"/>
  <c r="CB106" i="12"/>
  <c r="CG106" i="12"/>
  <c r="CL106" i="12"/>
  <c r="CQ106" i="12"/>
  <c r="CV106" i="12"/>
  <c r="DA106" i="12"/>
  <c r="DF106" i="12"/>
  <c r="DK106" i="12"/>
  <c r="DP106" i="12"/>
  <c r="DU106" i="12"/>
  <c r="BQ106" i="12"/>
  <c r="BV106" i="12"/>
  <c r="CA106" i="12"/>
  <c r="CF106" i="12"/>
  <c r="CK106" i="12"/>
  <c r="CP106" i="12"/>
  <c r="CU106" i="12"/>
  <c r="CZ106" i="12"/>
  <c r="DE106" i="12"/>
  <c r="DJ106" i="12"/>
  <c r="DO106" i="12"/>
  <c r="DT106" i="12"/>
  <c r="BP106" i="12"/>
  <c r="BU106" i="12"/>
  <c r="BZ106" i="12"/>
  <c r="CE106" i="12"/>
  <c r="CJ106" i="12"/>
  <c r="CO106" i="12"/>
  <c r="CT106" i="12"/>
  <c r="CY106" i="12"/>
  <c r="DD106" i="12"/>
  <c r="DI106" i="12"/>
  <c r="DN106" i="12"/>
  <c r="DS106" i="12"/>
  <c r="BT105" i="12"/>
  <c r="BY105" i="12"/>
  <c r="CD105" i="12"/>
  <c r="CI105" i="12"/>
  <c r="CN105" i="12"/>
  <c r="CS105" i="12"/>
  <c r="CX105" i="12"/>
  <c r="DC105" i="12"/>
  <c r="DH105" i="12"/>
  <c r="DM105" i="12"/>
  <c r="DR105" i="12"/>
  <c r="DW105" i="12"/>
  <c r="BS105" i="12"/>
  <c r="BX105" i="12"/>
  <c r="CC105" i="12"/>
  <c r="CH105" i="12"/>
  <c r="CM105" i="12"/>
  <c r="CR105" i="12"/>
  <c r="CW105" i="12"/>
  <c r="DB105" i="12"/>
  <c r="DG105" i="12"/>
  <c r="DL105" i="12"/>
  <c r="DQ105" i="12"/>
  <c r="DV105" i="12"/>
  <c r="BR105" i="12"/>
  <c r="BW105" i="12"/>
  <c r="CB105" i="12"/>
  <c r="CG105" i="12"/>
  <c r="CL105" i="12"/>
  <c r="CQ105" i="12"/>
  <c r="CV105" i="12"/>
  <c r="DA105" i="12"/>
  <c r="DF105" i="12"/>
  <c r="DK105" i="12"/>
  <c r="DP105" i="12"/>
  <c r="DU105" i="12"/>
  <c r="BQ105" i="12"/>
  <c r="BV105" i="12"/>
  <c r="CA105" i="12"/>
  <c r="CF105" i="12"/>
  <c r="CK105" i="12"/>
  <c r="CP105" i="12"/>
  <c r="CU105" i="12"/>
  <c r="CZ105" i="12"/>
  <c r="DE105" i="12"/>
  <c r="DJ105" i="12"/>
  <c r="DO105" i="12"/>
  <c r="DT105" i="12"/>
  <c r="BP105" i="12"/>
  <c r="BU105" i="12"/>
  <c r="BZ105" i="12"/>
  <c r="CE105" i="12"/>
  <c r="CJ105" i="12"/>
  <c r="CO105" i="12"/>
  <c r="CT105" i="12"/>
  <c r="CY105" i="12"/>
  <c r="DD105" i="12"/>
  <c r="DI105" i="12"/>
  <c r="DN105" i="12"/>
  <c r="DS105" i="12"/>
  <c r="BT104" i="12"/>
  <c r="BY104" i="12"/>
  <c r="CD104" i="12"/>
  <c r="CI104" i="12"/>
  <c r="CN104" i="12"/>
  <c r="CS104" i="12"/>
  <c r="CX104" i="12"/>
  <c r="DC104" i="12"/>
  <c r="DH104" i="12"/>
  <c r="DM104" i="12"/>
  <c r="DR104" i="12"/>
  <c r="DW104" i="12"/>
  <c r="BS104" i="12"/>
  <c r="BX104" i="12"/>
  <c r="CC104" i="12"/>
  <c r="CH104" i="12"/>
  <c r="CM104" i="12"/>
  <c r="CR104" i="12"/>
  <c r="CW104" i="12"/>
  <c r="DB104" i="12"/>
  <c r="DG104" i="12"/>
  <c r="DL104" i="12"/>
  <c r="DQ104" i="12"/>
  <c r="DV104" i="12"/>
  <c r="BR104" i="12"/>
  <c r="BW104" i="12"/>
  <c r="CB104" i="12"/>
  <c r="CG104" i="12"/>
  <c r="CL104" i="12"/>
  <c r="CQ104" i="12"/>
  <c r="CV104" i="12"/>
  <c r="DA104" i="12"/>
  <c r="DF104" i="12"/>
  <c r="DK104" i="12"/>
  <c r="DP104" i="12"/>
  <c r="DU104" i="12"/>
  <c r="BQ104" i="12"/>
  <c r="BV104" i="12"/>
  <c r="CA104" i="12"/>
  <c r="CF104" i="12"/>
  <c r="CK104" i="12"/>
  <c r="CP104" i="12"/>
  <c r="CU104" i="12"/>
  <c r="CZ104" i="12"/>
  <c r="DE104" i="12"/>
  <c r="DJ104" i="12"/>
  <c r="DO104" i="12"/>
  <c r="DT104" i="12"/>
  <c r="BP104" i="12"/>
  <c r="BU104" i="12"/>
  <c r="BZ104" i="12"/>
  <c r="CE104" i="12"/>
  <c r="CJ104" i="12"/>
  <c r="CO104" i="12"/>
  <c r="CT104" i="12"/>
  <c r="CY104" i="12"/>
  <c r="DD104" i="12"/>
  <c r="DI104" i="12"/>
  <c r="DN104" i="12"/>
  <c r="DS104" i="12"/>
  <c r="BT103" i="12"/>
  <c r="BY103" i="12"/>
  <c r="CD103" i="12"/>
  <c r="CI103" i="12"/>
  <c r="CN103" i="12"/>
  <c r="CS103" i="12"/>
  <c r="CX103" i="12"/>
  <c r="DC103" i="12"/>
  <c r="DH103" i="12"/>
  <c r="DM103" i="12"/>
  <c r="DR103" i="12"/>
  <c r="DW103" i="12"/>
  <c r="BS103" i="12"/>
  <c r="BX103" i="12"/>
  <c r="CC103" i="12"/>
  <c r="CH103" i="12"/>
  <c r="CM103" i="12"/>
  <c r="CR103" i="12"/>
  <c r="CW103" i="12"/>
  <c r="DB103" i="12"/>
  <c r="DG103" i="12"/>
  <c r="DL103" i="12"/>
  <c r="DQ103" i="12"/>
  <c r="DV103" i="12"/>
  <c r="BR103" i="12"/>
  <c r="BW103" i="12"/>
  <c r="CB103" i="12"/>
  <c r="CG103" i="12"/>
  <c r="CL103" i="12"/>
  <c r="CQ103" i="12"/>
  <c r="CV103" i="12"/>
  <c r="DA103" i="12"/>
  <c r="DF103" i="12"/>
  <c r="DK103" i="12"/>
  <c r="DP103" i="12"/>
  <c r="DU103" i="12"/>
  <c r="BQ103" i="12"/>
  <c r="BV103" i="12"/>
  <c r="CA103" i="12"/>
  <c r="CF103" i="12"/>
  <c r="CK103" i="12"/>
  <c r="CP103" i="12"/>
  <c r="CU103" i="12"/>
  <c r="CZ103" i="12"/>
  <c r="DE103" i="12"/>
  <c r="DJ103" i="12"/>
  <c r="DO103" i="12"/>
  <c r="DT103" i="12"/>
  <c r="BP103" i="12"/>
  <c r="BU103" i="12"/>
  <c r="BZ103" i="12"/>
  <c r="CE103" i="12"/>
  <c r="CJ103" i="12"/>
  <c r="CO103" i="12"/>
  <c r="CT103" i="12"/>
  <c r="CY103" i="12"/>
  <c r="DD103" i="12"/>
  <c r="DI103" i="12"/>
  <c r="DN103" i="12"/>
  <c r="DS103" i="12"/>
  <c r="BT102" i="12"/>
  <c r="BY102" i="12"/>
  <c r="CD102" i="12"/>
  <c r="CI102" i="12"/>
  <c r="CN102" i="12"/>
  <c r="CS102" i="12"/>
  <c r="CX102" i="12"/>
  <c r="DC102" i="12"/>
  <c r="DH102" i="12"/>
  <c r="DM102" i="12"/>
  <c r="DR102" i="12"/>
  <c r="DW102" i="12"/>
  <c r="BS102" i="12"/>
  <c r="BX102" i="12"/>
  <c r="CC102" i="12"/>
  <c r="CH102" i="12"/>
  <c r="CM102" i="12"/>
  <c r="CR102" i="12"/>
  <c r="CW102" i="12"/>
  <c r="DB102" i="12"/>
  <c r="DG102" i="12"/>
  <c r="DL102" i="12"/>
  <c r="DQ102" i="12"/>
  <c r="DV102" i="12"/>
  <c r="BR102" i="12"/>
  <c r="BW102" i="12"/>
  <c r="CB102" i="12"/>
  <c r="CG102" i="12"/>
  <c r="CL102" i="12"/>
  <c r="CQ102" i="12"/>
  <c r="CV102" i="12"/>
  <c r="DA102" i="12"/>
  <c r="DF102" i="12"/>
  <c r="DK102" i="12"/>
  <c r="DP102" i="12"/>
  <c r="DU102" i="12"/>
  <c r="BQ102" i="12"/>
  <c r="BV102" i="12"/>
  <c r="CA102" i="12"/>
  <c r="CF102" i="12"/>
  <c r="CK102" i="12"/>
  <c r="CP102" i="12"/>
  <c r="CU102" i="12"/>
  <c r="CZ102" i="12"/>
  <c r="DE102" i="12"/>
  <c r="DJ102" i="12"/>
  <c r="DO102" i="12"/>
  <c r="DT102" i="12"/>
  <c r="BP102" i="12"/>
  <c r="BU102" i="12"/>
  <c r="BZ102" i="12"/>
  <c r="CE102" i="12"/>
  <c r="CJ102" i="12"/>
  <c r="CO102" i="12"/>
  <c r="CT102" i="12"/>
  <c r="CY102" i="12"/>
  <c r="DD102" i="12"/>
  <c r="DI102" i="12"/>
  <c r="DN102" i="12"/>
  <c r="DS102" i="12"/>
  <c r="BT101" i="12"/>
  <c r="BY101" i="12"/>
  <c r="CD101" i="12"/>
  <c r="CI101" i="12"/>
  <c r="CN101" i="12"/>
  <c r="CS101" i="12"/>
  <c r="CX101" i="12"/>
  <c r="DC101" i="12"/>
  <c r="DH101" i="12"/>
  <c r="DM101" i="12"/>
  <c r="DR101" i="12"/>
  <c r="DW101" i="12"/>
  <c r="BS101" i="12"/>
  <c r="BX101" i="12"/>
  <c r="CC101" i="12"/>
  <c r="CH101" i="12"/>
  <c r="CM101" i="12"/>
  <c r="CR101" i="12"/>
  <c r="CW101" i="12"/>
  <c r="DB101" i="12"/>
  <c r="DG101" i="12"/>
  <c r="DL101" i="12"/>
  <c r="DQ101" i="12"/>
  <c r="DV101" i="12"/>
  <c r="BR101" i="12"/>
  <c r="BW101" i="12"/>
  <c r="CB101" i="12"/>
  <c r="CG101" i="12"/>
  <c r="CL101" i="12"/>
  <c r="CQ101" i="12"/>
  <c r="CV101" i="12"/>
  <c r="DA101" i="12"/>
  <c r="DF101" i="12"/>
  <c r="DK101" i="12"/>
  <c r="DP101" i="12"/>
  <c r="DU101" i="12"/>
  <c r="BQ101" i="12"/>
  <c r="BV101" i="12"/>
  <c r="CA101" i="12"/>
  <c r="CF101" i="12"/>
  <c r="CK101" i="12"/>
  <c r="CP101" i="12"/>
  <c r="CU101" i="12"/>
  <c r="CZ101" i="12"/>
  <c r="DE101" i="12"/>
  <c r="DJ101" i="12"/>
  <c r="DO101" i="12"/>
  <c r="DT101" i="12"/>
  <c r="BP101" i="12"/>
  <c r="BU101" i="12"/>
  <c r="BZ101" i="12"/>
  <c r="CE101" i="12"/>
  <c r="CJ101" i="12"/>
  <c r="CO101" i="12"/>
  <c r="CT101" i="12"/>
  <c r="CY101" i="12"/>
  <c r="DD101" i="12"/>
  <c r="DI101" i="12"/>
  <c r="DN101" i="12"/>
  <c r="DS101" i="12"/>
  <c r="BT100" i="12"/>
  <c r="BY100" i="12"/>
  <c r="CD100" i="12"/>
  <c r="CI100" i="12"/>
  <c r="CN100" i="12"/>
  <c r="CS100" i="12"/>
  <c r="CX100" i="12"/>
  <c r="DC100" i="12"/>
  <c r="DH100" i="12"/>
  <c r="DM100" i="12"/>
  <c r="DR100" i="12"/>
  <c r="DW100" i="12"/>
  <c r="BS100" i="12"/>
  <c r="BX100" i="12"/>
  <c r="CC100" i="12"/>
  <c r="CH100" i="12"/>
  <c r="CM100" i="12"/>
  <c r="CR100" i="12"/>
  <c r="CW100" i="12"/>
  <c r="DB100" i="12"/>
  <c r="DG100" i="12"/>
  <c r="DL100" i="12"/>
  <c r="DQ100" i="12"/>
  <c r="DV100" i="12"/>
  <c r="BR100" i="12"/>
  <c r="BW100" i="12"/>
  <c r="CB100" i="12"/>
  <c r="CG100" i="12"/>
  <c r="CL100" i="12"/>
  <c r="CQ100" i="12"/>
  <c r="CV100" i="12"/>
  <c r="DA100" i="12"/>
  <c r="DF100" i="12"/>
  <c r="DK100" i="12"/>
  <c r="DP100" i="12"/>
  <c r="DU100" i="12"/>
  <c r="BQ100" i="12"/>
  <c r="BV100" i="12"/>
  <c r="CA100" i="12"/>
  <c r="CF100" i="12"/>
  <c r="CK100" i="12"/>
  <c r="CP100" i="12"/>
  <c r="CU100" i="12"/>
  <c r="CZ100" i="12"/>
  <c r="DE100" i="12"/>
  <c r="DJ100" i="12"/>
  <c r="DO100" i="12"/>
  <c r="DT100" i="12"/>
  <c r="BP100" i="12"/>
  <c r="BU100" i="12"/>
  <c r="BZ100" i="12"/>
  <c r="CE100" i="12"/>
  <c r="CJ100" i="12"/>
  <c r="CO100" i="12"/>
  <c r="CT100" i="12"/>
  <c r="CY100" i="12"/>
  <c r="DD100" i="12"/>
  <c r="DI100" i="12"/>
  <c r="DN100" i="12"/>
  <c r="DS100" i="12"/>
  <c r="BT99" i="12"/>
  <c r="BY99" i="12"/>
  <c r="CD99" i="12"/>
  <c r="CI99" i="12"/>
  <c r="CN99" i="12"/>
  <c r="CS99" i="12"/>
  <c r="CX99" i="12"/>
  <c r="DC99" i="12"/>
  <c r="DH99" i="12"/>
  <c r="DM99" i="12"/>
  <c r="DR99" i="12"/>
  <c r="DW99" i="12"/>
  <c r="BS99" i="12"/>
  <c r="BX99" i="12"/>
  <c r="CC99" i="12"/>
  <c r="CH99" i="12"/>
  <c r="CM99" i="12"/>
  <c r="CR99" i="12"/>
  <c r="CW99" i="12"/>
  <c r="DB99" i="12"/>
  <c r="DG99" i="12"/>
  <c r="DL99" i="12"/>
  <c r="DQ99" i="12"/>
  <c r="DV99" i="12"/>
  <c r="BR99" i="12"/>
  <c r="BW99" i="12"/>
  <c r="CB99" i="12"/>
  <c r="CG99" i="12"/>
  <c r="CL99" i="12"/>
  <c r="CQ99" i="12"/>
  <c r="CV99" i="12"/>
  <c r="DA99" i="12"/>
  <c r="DF99" i="12"/>
  <c r="DK99" i="12"/>
  <c r="DP99" i="12"/>
  <c r="DU99" i="12"/>
  <c r="BQ99" i="12"/>
  <c r="BV99" i="12"/>
  <c r="CA99" i="12"/>
  <c r="CF99" i="12"/>
  <c r="CK99" i="12"/>
  <c r="CP99" i="12"/>
  <c r="CU99" i="12"/>
  <c r="CZ99" i="12"/>
  <c r="DE99" i="12"/>
  <c r="DJ99" i="12"/>
  <c r="DO99" i="12"/>
  <c r="DT99" i="12"/>
  <c r="BP99" i="12"/>
  <c r="BU99" i="12"/>
  <c r="BZ99" i="12"/>
  <c r="CE99" i="12"/>
  <c r="CJ99" i="12"/>
  <c r="CO99" i="12"/>
  <c r="CT99" i="12"/>
  <c r="CY99" i="12"/>
  <c r="DD99" i="12"/>
  <c r="DI99" i="12"/>
  <c r="DN99" i="12"/>
  <c r="DS99" i="12"/>
  <c r="BT98" i="12"/>
  <c r="BY98" i="12"/>
  <c r="CD98" i="12"/>
  <c r="CI98" i="12"/>
  <c r="CN98" i="12"/>
  <c r="CS98" i="12"/>
  <c r="CX98" i="12"/>
  <c r="DC98" i="12"/>
  <c r="DH98" i="12"/>
  <c r="DM98" i="12"/>
  <c r="DR98" i="12"/>
  <c r="DW98" i="12"/>
  <c r="BS98" i="12"/>
  <c r="BX98" i="12"/>
  <c r="CC98" i="12"/>
  <c r="CH98" i="12"/>
  <c r="CM98" i="12"/>
  <c r="CR98" i="12"/>
  <c r="CW98" i="12"/>
  <c r="DB98" i="12"/>
  <c r="DG98" i="12"/>
  <c r="DL98" i="12"/>
  <c r="DQ98" i="12"/>
  <c r="DV98" i="12"/>
  <c r="BR98" i="12"/>
  <c r="BW98" i="12"/>
  <c r="CB98" i="12"/>
  <c r="CG98" i="12"/>
  <c r="CL98" i="12"/>
  <c r="CQ98" i="12"/>
  <c r="CV98" i="12"/>
  <c r="DA98" i="12"/>
  <c r="DF98" i="12"/>
  <c r="DK98" i="12"/>
  <c r="DP98" i="12"/>
  <c r="DU98" i="12"/>
  <c r="BQ98" i="12"/>
  <c r="BV98" i="12"/>
  <c r="CA98" i="12"/>
  <c r="CF98" i="12"/>
  <c r="CK98" i="12"/>
  <c r="CP98" i="12"/>
  <c r="CU98" i="12"/>
  <c r="CZ98" i="12"/>
  <c r="DE98" i="12"/>
  <c r="DJ98" i="12"/>
  <c r="DO98" i="12"/>
  <c r="DT98" i="12"/>
  <c r="BP98" i="12"/>
  <c r="BU98" i="12"/>
  <c r="BZ98" i="12"/>
  <c r="CE98" i="12"/>
  <c r="CJ98" i="12"/>
  <c r="CO98" i="12"/>
  <c r="CT98" i="12"/>
  <c r="CY98" i="12"/>
  <c r="DD98" i="12"/>
  <c r="DI98" i="12"/>
  <c r="DN98" i="12"/>
  <c r="DS98" i="12"/>
  <c r="BT97" i="12"/>
  <c r="BY97" i="12"/>
  <c r="CD97" i="12"/>
  <c r="CI97" i="12"/>
  <c r="CN97" i="12"/>
  <c r="CS97" i="12"/>
  <c r="CX97" i="12"/>
  <c r="DC97" i="12"/>
  <c r="DH97" i="12"/>
  <c r="DM97" i="12"/>
  <c r="DR97" i="12"/>
  <c r="DW97" i="12"/>
  <c r="BS97" i="12"/>
  <c r="BX97" i="12"/>
  <c r="CC97" i="12"/>
  <c r="CH97" i="12"/>
  <c r="CM97" i="12"/>
  <c r="CR97" i="12"/>
  <c r="CW97" i="12"/>
  <c r="DB97" i="12"/>
  <c r="DG97" i="12"/>
  <c r="DL97" i="12"/>
  <c r="DQ97" i="12"/>
  <c r="DV97" i="12"/>
  <c r="BR97" i="12"/>
  <c r="BW97" i="12"/>
  <c r="CB97" i="12"/>
  <c r="CG97" i="12"/>
  <c r="CL97" i="12"/>
  <c r="CQ97" i="12"/>
  <c r="CV97" i="12"/>
  <c r="DA97" i="12"/>
  <c r="DF97" i="12"/>
  <c r="DK97" i="12"/>
  <c r="DP97" i="12"/>
  <c r="DU97" i="12"/>
  <c r="BQ97" i="12"/>
  <c r="BV97" i="12"/>
  <c r="CA97" i="12"/>
  <c r="CF97" i="12"/>
  <c r="CK97" i="12"/>
  <c r="CP97" i="12"/>
  <c r="CU97" i="12"/>
  <c r="CZ97" i="12"/>
  <c r="DE97" i="12"/>
  <c r="DJ97" i="12"/>
  <c r="DO97" i="12"/>
  <c r="DT97" i="12"/>
  <c r="BP97" i="12"/>
  <c r="BU97" i="12"/>
  <c r="BZ97" i="12"/>
  <c r="CE97" i="12"/>
  <c r="CJ97" i="12"/>
  <c r="CO97" i="12"/>
  <c r="CT97" i="12"/>
  <c r="CY97" i="12"/>
  <c r="DD97" i="12"/>
  <c r="DI97" i="12"/>
  <c r="DN97" i="12"/>
  <c r="DS97" i="12"/>
  <c r="BT96" i="12"/>
  <c r="BY96" i="12"/>
  <c r="CD96" i="12"/>
  <c r="CI96" i="12"/>
  <c r="CN96" i="12"/>
  <c r="CS96" i="12"/>
  <c r="CX96" i="12"/>
  <c r="DC96" i="12"/>
  <c r="DH96" i="12"/>
  <c r="DM96" i="12"/>
  <c r="DR96" i="12"/>
  <c r="DW96" i="12"/>
  <c r="BS96" i="12"/>
  <c r="BX96" i="12"/>
  <c r="CC96" i="12"/>
  <c r="CH96" i="12"/>
  <c r="CM96" i="12"/>
  <c r="CR96" i="12"/>
  <c r="CW96" i="12"/>
  <c r="DB96" i="12"/>
  <c r="DG96" i="12"/>
  <c r="DL96" i="12"/>
  <c r="DQ96" i="12"/>
  <c r="DV96" i="12"/>
  <c r="BR96" i="12"/>
  <c r="BW96" i="12"/>
  <c r="CB96" i="12"/>
  <c r="CG96" i="12"/>
  <c r="CL96" i="12"/>
  <c r="CQ96" i="12"/>
  <c r="CV96" i="12"/>
  <c r="DA96" i="12"/>
  <c r="DF96" i="12"/>
  <c r="DK96" i="12"/>
  <c r="DP96" i="12"/>
  <c r="DU96" i="12"/>
  <c r="BQ96" i="12"/>
  <c r="BV96" i="12"/>
  <c r="CA96" i="12"/>
  <c r="CF96" i="12"/>
  <c r="CK96" i="12"/>
  <c r="CP96" i="12"/>
  <c r="CU96" i="12"/>
  <c r="CZ96" i="12"/>
  <c r="DE96" i="12"/>
  <c r="DJ96" i="12"/>
  <c r="DO96" i="12"/>
  <c r="DT96" i="12"/>
  <c r="BP96" i="12"/>
  <c r="BU96" i="12"/>
  <c r="BZ96" i="12"/>
  <c r="CE96" i="12"/>
  <c r="CJ96" i="12"/>
  <c r="CO96" i="12"/>
  <c r="CT96" i="12"/>
  <c r="CY96" i="12"/>
  <c r="DD96" i="12"/>
  <c r="DI96" i="12"/>
  <c r="DN96" i="12"/>
  <c r="DS96" i="12"/>
  <c r="BT95" i="12"/>
  <c r="BY95" i="12"/>
  <c r="CD95" i="12"/>
  <c r="CI95" i="12"/>
  <c r="CN95" i="12"/>
  <c r="CS95" i="12"/>
  <c r="CX95" i="12"/>
  <c r="DC95" i="12"/>
  <c r="DH95" i="12"/>
  <c r="DM95" i="12"/>
  <c r="DR95" i="12"/>
  <c r="DW95" i="12"/>
  <c r="BS95" i="12"/>
  <c r="BX95" i="12"/>
  <c r="CC95" i="12"/>
  <c r="CH95" i="12"/>
  <c r="CM95" i="12"/>
  <c r="CR95" i="12"/>
  <c r="CW95" i="12"/>
  <c r="DB95" i="12"/>
  <c r="DG95" i="12"/>
  <c r="DL95" i="12"/>
  <c r="DQ95" i="12"/>
  <c r="DV95" i="12"/>
  <c r="BR95" i="12"/>
  <c r="BW95" i="12"/>
  <c r="CB95" i="12"/>
  <c r="CG95" i="12"/>
  <c r="CL95" i="12"/>
  <c r="CQ95" i="12"/>
  <c r="CV95" i="12"/>
  <c r="DA95" i="12"/>
  <c r="DF95" i="12"/>
  <c r="DK95" i="12"/>
  <c r="DP95" i="12"/>
  <c r="DU95" i="12"/>
  <c r="BQ95" i="12"/>
  <c r="BV95" i="12"/>
  <c r="CA95" i="12"/>
  <c r="CF95" i="12"/>
  <c r="CK95" i="12"/>
  <c r="CP95" i="12"/>
  <c r="CU95" i="12"/>
  <c r="CZ95" i="12"/>
  <c r="DE95" i="12"/>
  <c r="DJ95" i="12"/>
  <c r="DO95" i="12"/>
  <c r="DT95" i="12"/>
  <c r="BP95" i="12"/>
  <c r="BU95" i="12"/>
  <c r="BZ95" i="12"/>
  <c r="CE95" i="12"/>
  <c r="CJ95" i="12"/>
  <c r="CO95" i="12"/>
  <c r="CT95" i="12"/>
  <c r="CY95" i="12"/>
  <c r="DD95" i="12"/>
  <c r="DI95" i="12"/>
  <c r="DN95" i="12"/>
  <c r="DS95" i="12"/>
  <c r="BT94" i="12"/>
  <c r="BY94" i="12"/>
  <c r="CD94" i="12"/>
  <c r="CI94" i="12"/>
  <c r="CN94" i="12"/>
  <c r="CS94" i="12"/>
  <c r="CX94" i="12"/>
  <c r="DC94" i="12"/>
  <c r="DH94" i="12"/>
  <c r="DM94" i="12"/>
  <c r="DR94" i="12"/>
  <c r="DW94" i="12"/>
  <c r="BS94" i="12"/>
  <c r="BX94" i="12"/>
  <c r="CC94" i="12"/>
  <c r="CH94" i="12"/>
  <c r="CM94" i="12"/>
  <c r="CR94" i="12"/>
  <c r="CW94" i="12"/>
  <c r="DB94" i="12"/>
  <c r="DG94" i="12"/>
  <c r="DL94" i="12"/>
  <c r="DQ94" i="12"/>
  <c r="DV94" i="12"/>
  <c r="BR94" i="12"/>
  <c r="BW94" i="12"/>
  <c r="CB94" i="12"/>
  <c r="CG94" i="12"/>
  <c r="CL94" i="12"/>
  <c r="CQ94" i="12"/>
  <c r="CV94" i="12"/>
  <c r="DA94" i="12"/>
  <c r="DF94" i="12"/>
  <c r="DK94" i="12"/>
  <c r="DP94" i="12"/>
  <c r="DU94" i="12"/>
  <c r="BQ94" i="12"/>
  <c r="BV94" i="12"/>
  <c r="CA94" i="12"/>
  <c r="CF94" i="12"/>
  <c r="CK94" i="12"/>
  <c r="CP94" i="12"/>
  <c r="CU94" i="12"/>
  <c r="CZ94" i="12"/>
  <c r="DE94" i="12"/>
  <c r="DJ94" i="12"/>
  <c r="DO94" i="12"/>
  <c r="DT94" i="12"/>
  <c r="BP94" i="12"/>
  <c r="BU94" i="12"/>
  <c r="BZ94" i="12"/>
  <c r="CE94" i="12"/>
  <c r="CJ94" i="12"/>
  <c r="CO94" i="12"/>
  <c r="CT94" i="12"/>
  <c r="CY94" i="12"/>
  <c r="DD94" i="12"/>
  <c r="DI94" i="12"/>
  <c r="DN94" i="12"/>
  <c r="DS94" i="12"/>
  <c r="BT93" i="12"/>
  <c r="BY93" i="12"/>
  <c r="CD93" i="12"/>
  <c r="CI93" i="12"/>
  <c r="CN93" i="12"/>
  <c r="CS93" i="12"/>
  <c r="CX93" i="12"/>
  <c r="DC93" i="12"/>
  <c r="DH93" i="12"/>
  <c r="DM93" i="12"/>
  <c r="DR93" i="12"/>
  <c r="DW93" i="12"/>
  <c r="BS93" i="12"/>
  <c r="BX93" i="12"/>
  <c r="CC93" i="12"/>
  <c r="CH93" i="12"/>
  <c r="CM93" i="12"/>
  <c r="CR93" i="12"/>
  <c r="CW93" i="12"/>
  <c r="DB93" i="12"/>
  <c r="DG93" i="12"/>
  <c r="DL93" i="12"/>
  <c r="DQ93" i="12"/>
  <c r="DV93" i="12"/>
  <c r="BR93" i="12"/>
  <c r="BW93" i="12"/>
  <c r="CB93" i="12"/>
  <c r="CG93" i="12"/>
  <c r="CL93" i="12"/>
  <c r="CQ93" i="12"/>
  <c r="CV93" i="12"/>
  <c r="DA93" i="12"/>
  <c r="DF93" i="12"/>
  <c r="DK93" i="12"/>
  <c r="DP93" i="12"/>
  <c r="DU93" i="12"/>
  <c r="BQ93" i="12"/>
  <c r="BV93" i="12"/>
  <c r="CA93" i="12"/>
  <c r="CF93" i="12"/>
  <c r="CK93" i="12"/>
  <c r="CP93" i="12"/>
  <c r="CU93" i="12"/>
  <c r="CZ93" i="12"/>
  <c r="DE93" i="12"/>
  <c r="DJ93" i="12"/>
  <c r="DO93" i="12"/>
  <c r="DT93" i="12"/>
  <c r="BP93" i="12"/>
  <c r="BU93" i="12"/>
  <c r="BZ93" i="12"/>
  <c r="CE93" i="12"/>
  <c r="CJ93" i="12"/>
  <c r="CO93" i="12"/>
  <c r="CT93" i="12"/>
  <c r="CY93" i="12"/>
  <c r="DD93" i="12"/>
  <c r="DI93" i="12"/>
  <c r="DN93" i="12"/>
  <c r="DS93" i="12"/>
  <c r="BT92" i="12"/>
  <c r="BY92" i="12"/>
  <c r="CD92" i="12"/>
  <c r="CI92" i="12"/>
  <c r="CN92" i="12"/>
  <c r="CS92" i="12"/>
  <c r="CX92" i="12"/>
  <c r="DC92" i="12"/>
  <c r="DH92" i="12"/>
  <c r="DM92" i="12"/>
  <c r="DR92" i="12"/>
  <c r="DW92" i="12"/>
  <c r="BS92" i="12"/>
  <c r="BX92" i="12"/>
  <c r="CC92" i="12"/>
  <c r="CH92" i="12"/>
  <c r="CM92" i="12"/>
  <c r="CR92" i="12"/>
  <c r="CW92" i="12"/>
  <c r="DB92" i="12"/>
  <c r="DG92" i="12"/>
  <c r="DL92" i="12"/>
  <c r="DQ92" i="12"/>
  <c r="DV92" i="12"/>
  <c r="BR92" i="12"/>
  <c r="BW92" i="12"/>
  <c r="CB92" i="12"/>
  <c r="CG92" i="12"/>
  <c r="CL92" i="12"/>
  <c r="CQ92" i="12"/>
  <c r="CV92" i="12"/>
  <c r="DA92" i="12"/>
  <c r="DF92" i="12"/>
  <c r="DK92" i="12"/>
  <c r="DP92" i="12"/>
  <c r="DU92" i="12"/>
  <c r="BQ92" i="12"/>
  <c r="BV92" i="12"/>
  <c r="CA92" i="12"/>
  <c r="CF92" i="12"/>
  <c r="CK92" i="12"/>
  <c r="CP92" i="12"/>
  <c r="CU92" i="12"/>
  <c r="CZ92" i="12"/>
  <c r="DE92" i="12"/>
  <c r="DJ92" i="12"/>
  <c r="DO92" i="12"/>
  <c r="DT92" i="12"/>
  <c r="BP92" i="12"/>
  <c r="BU92" i="12"/>
  <c r="BZ92" i="12"/>
  <c r="CE92" i="12"/>
  <c r="CJ92" i="12"/>
  <c r="CO92" i="12"/>
  <c r="CT92" i="12"/>
  <c r="CY92" i="12"/>
  <c r="DD92" i="12"/>
  <c r="DI92" i="12"/>
  <c r="DN92" i="12"/>
  <c r="DS92" i="12"/>
  <c r="BT91" i="12"/>
  <c r="BY91" i="12"/>
  <c r="CD91" i="12"/>
  <c r="CI91" i="12"/>
  <c r="CN91" i="12"/>
  <c r="CS91" i="12"/>
  <c r="CX91" i="12"/>
  <c r="DC91" i="12"/>
  <c r="DH91" i="12"/>
  <c r="DM91" i="12"/>
  <c r="DR91" i="12"/>
  <c r="DW91" i="12"/>
  <c r="BS91" i="12"/>
  <c r="BX91" i="12"/>
  <c r="CC91" i="12"/>
  <c r="CH91" i="12"/>
  <c r="CM91" i="12"/>
  <c r="CR91" i="12"/>
  <c r="CW91" i="12"/>
  <c r="DB91" i="12"/>
  <c r="DG91" i="12"/>
  <c r="DL91" i="12"/>
  <c r="DQ91" i="12"/>
  <c r="DV91" i="12"/>
  <c r="BR91" i="12"/>
  <c r="BW91" i="12"/>
  <c r="CB91" i="12"/>
  <c r="CG91" i="12"/>
  <c r="CL91" i="12"/>
  <c r="CQ91" i="12"/>
  <c r="CV91" i="12"/>
  <c r="DA91" i="12"/>
  <c r="DF91" i="12"/>
  <c r="DK91" i="12"/>
  <c r="DP91" i="12"/>
  <c r="DU91" i="12"/>
  <c r="BQ91" i="12"/>
  <c r="BV91" i="12"/>
  <c r="CA91" i="12"/>
  <c r="CF91" i="12"/>
  <c r="CK91" i="12"/>
  <c r="CP91" i="12"/>
  <c r="CU91" i="12"/>
  <c r="CZ91" i="12"/>
  <c r="DE91" i="12"/>
  <c r="DJ91" i="12"/>
  <c r="DO91" i="12"/>
  <c r="DT91" i="12"/>
  <c r="BP91" i="12"/>
  <c r="BU91" i="12"/>
  <c r="BZ91" i="12"/>
  <c r="CE91" i="12"/>
  <c r="CJ91" i="12"/>
  <c r="CO91" i="12"/>
  <c r="CT91" i="12"/>
  <c r="CY91" i="12"/>
  <c r="DD91" i="12"/>
  <c r="DI91" i="12"/>
  <c r="DN91" i="12"/>
  <c r="DS91" i="12"/>
  <c r="BT90" i="12"/>
  <c r="BY90" i="12"/>
  <c r="CD90" i="12"/>
  <c r="CI90" i="12"/>
  <c r="CN90" i="12"/>
  <c r="CS90" i="12"/>
  <c r="CX90" i="12"/>
  <c r="DC90" i="12"/>
  <c r="DH90" i="12"/>
  <c r="DM90" i="12"/>
  <c r="DR90" i="12"/>
  <c r="DW90" i="12"/>
  <c r="BS90" i="12"/>
  <c r="BX90" i="12"/>
  <c r="CC90" i="12"/>
  <c r="CH90" i="12"/>
  <c r="CM90" i="12"/>
  <c r="CR90" i="12"/>
  <c r="CW90" i="12"/>
  <c r="DB90" i="12"/>
  <c r="DG90" i="12"/>
  <c r="DL90" i="12"/>
  <c r="DQ90" i="12"/>
  <c r="DV90" i="12"/>
  <c r="BR90" i="12"/>
  <c r="BW90" i="12"/>
  <c r="CB90" i="12"/>
  <c r="CG90" i="12"/>
  <c r="CL90" i="12"/>
  <c r="CQ90" i="12"/>
  <c r="CV90" i="12"/>
  <c r="DA90" i="12"/>
  <c r="DF90" i="12"/>
  <c r="DK90" i="12"/>
  <c r="DP90" i="12"/>
  <c r="DU90" i="12"/>
  <c r="BQ90" i="12"/>
  <c r="BV90" i="12"/>
  <c r="CA90" i="12"/>
  <c r="CF90" i="12"/>
  <c r="CK90" i="12"/>
  <c r="CP90" i="12"/>
  <c r="CU90" i="12"/>
  <c r="CZ90" i="12"/>
  <c r="DE90" i="12"/>
  <c r="DJ90" i="12"/>
  <c r="DO90" i="12"/>
  <c r="DT90" i="12"/>
  <c r="BP90" i="12"/>
  <c r="BU90" i="12"/>
  <c r="BZ90" i="12"/>
  <c r="CE90" i="12"/>
  <c r="CJ90" i="12"/>
  <c r="CO90" i="12"/>
  <c r="CT90" i="12"/>
  <c r="CY90" i="12"/>
  <c r="DD90" i="12"/>
  <c r="DI90" i="12"/>
  <c r="DN90" i="12"/>
  <c r="DS90" i="12"/>
  <c r="BT89" i="12"/>
  <c r="BY89" i="12"/>
  <c r="CD89" i="12"/>
  <c r="CI89" i="12"/>
  <c r="CN89" i="12"/>
  <c r="CS89" i="12"/>
  <c r="CX89" i="12"/>
  <c r="DC89" i="12"/>
  <c r="DH89" i="12"/>
  <c r="DM89" i="12"/>
  <c r="DR89" i="12"/>
  <c r="DW89" i="12"/>
  <c r="BS89" i="12"/>
  <c r="BX89" i="12"/>
  <c r="CC89" i="12"/>
  <c r="CH89" i="12"/>
  <c r="CM89" i="12"/>
  <c r="CR89" i="12"/>
  <c r="CW89" i="12"/>
  <c r="DB89" i="12"/>
  <c r="DG89" i="12"/>
  <c r="DL89" i="12"/>
  <c r="DQ89" i="12"/>
  <c r="DV89" i="12"/>
  <c r="BR89" i="12"/>
  <c r="BW89" i="12"/>
  <c r="CB89" i="12"/>
  <c r="CG89" i="12"/>
  <c r="CL89" i="12"/>
  <c r="CQ89" i="12"/>
  <c r="CV89" i="12"/>
  <c r="DA89" i="12"/>
  <c r="DF89" i="12"/>
  <c r="DK89" i="12"/>
  <c r="DP89" i="12"/>
  <c r="DU89" i="12"/>
  <c r="BQ89" i="12"/>
  <c r="BV89" i="12"/>
  <c r="CA89" i="12"/>
  <c r="CF89" i="12"/>
  <c r="CK89" i="12"/>
  <c r="CP89" i="12"/>
  <c r="CU89" i="12"/>
  <c r="CZ89" i="12"/>
  <c r="DE89" i="12"/>
  <c r="DJ89" i="12"/>
  <c r="DO89" i="12"/>
  <c r="DT89" i="12"/>
  <c r="BP89" i="12"/>
  <c r="BU89" i="12"/>
  <c r="BZ89" i="12"/>
  <c r="CE89" i="12"/>
  <c r="CJ89" i="12"/>
  <c r="CO89" i="12"/>
  <c r="CT89" i="12"/>
  <c r="CY89" i="12"/>
  <c r="DD89" i="12"/>
  <c r="DI89" i="12"/>
  <c r="DN89" i="12"/>
  <c r="DS89" i="12"/>
  <c r="BT88" i="12"/>
  <c r="BY88" i="12"/>
  <c r="CD88" i="12"/>
  <c r="CI88" i="12"/>
  <c r="CN88" i="12"/>
  <c r="CS88" i="12"/>
  <c r="CX88" i="12"/>
  <c r="DC88" i="12"/>
  <c r="DH88" i="12"/>
  <c r="DM88" i="12"/>
  <c r="DR88" i="12"/>
  <c r="DW88" i="12"/>
  <c r="BS88" i="12"/>
  <c r="BX88" i="12"/>
  <c r="CC88" i="12"/>
  <c r="CH88" i="12"/>
  <c r="CM88" i="12"/>
  <c r="CR88" i="12"/>
  <c r="CW88" i="12"/>
  <c r="DB88" i="12"/>
  <c r="DG88" i="12"/>
  <c r="DL88" i="12"/>
  <c r="DQ88" i="12"/>
  <c r="DV88" i="12"/>
  <c r="BR88" i="12"/>
  <c r="BW88" i="12"/>
  <c r="CB88" i="12"/>
  <c r="CG88" i="12"/>
  <c r="CL88" i="12"/>
  <c r="CQ88" i="12"/>
  <c r="CV88" i="12"/>
  <c r="DA88" i="12"/>
  <c r="DF88" i="12"/>
  <c r="DK88" i="12"/>
  <c r="DP88" i="12"/>
  <c r="DU88" i="12"/>
  <c r="BQ88" i="12"/>
  <c r="BV88" i="12"/>
  <c r="CA88" i="12"/>
  <c r="CF88" i="12"/>
  <c r="CK88" i="12"/>
  <c r="CP88" i="12"/>
  <c r="CU88" i="12"/>
  <c r="CZ88" i="12"/>
  <c r="DE88" i="12"/>
  <c r="DJ88" i="12"/>
  <c r="DO88" i="12"/>
  <c r="DT88" i="12"/>
  <c r="BP88" i="12"/>
  <c r="BU88" i="12"/>
  <c r="BZ88" i="12"/>
  <c r="CE88" i="12"/>
  <c r="CJ88" i="12"/>
  <c r="CO88" i="12"/>
  <c r="CT88" i="12"/>
  <c r="CY88" i="12"/>
  <c r="DD88" i="12"/>
  <c r="DI88" i="12"/>
  <c r="DN88" i="12"/>
  <c r="DS88" i="12"/>
  <c r="BT87" i="12"/>
  <c r="BY87" i="12"/>
  <c r="CD87" i="12"/>
  <c r="CI87" i="12"/>
  <c r="CN87" i="12"/>
  <c r="CS87" i="12"/>
  <c r="CX87" i="12"/>
  <c r="DC87" i="12"/>
  <c r="DH87" i="12"/>
  <c r="DM87" i="12"/>
  <c r="DR87" i="12"/>
  <c r="DW87" i="12"/>
  <c r="BS87" i="12"/>
  <c r="BX87" i="12"/>
  <c r="CC87" i="12"/>
  <c r="CH87" i="12"/>
  <c r="CM87" i="12"/>
  <c r="CR87" i="12"/>
  <c r="CW87" i="12"/>
  <c r="DB87" i="12"/>
  <c r="DG87" i="12"/>
  <c r="DL87" i="12"/>
  <c r="DQ87" i="12"/>
  <c r="DV87" i="12"/>
  <c r="BR87" i="12"/>
  <c r="BW87" i="12"/>
  <c r="CB87" i="12"/>
  <c r="CG87" i="12"/>
  <c r="CL87" i="12"/>
  <c r="CQ87" i="12"/>
  <c r="CV87" i="12"/>
  <c r="DA87" i="12"/>
  <c r="DF87" i="12"/>
  <c r="DK87" i="12"/>
  <c r="DP87" i="12"/>
  <c r="DU87" i="12"/>
  <c r="BQ87" i="12"/>
  <c r="BV87" i="12"/>
  <c r="CA87" i="12"/>
  <c r="CF87" i="12"/>
  <c r="CK87" i="12"/>
  <c r="CP87" i="12"/>
  <c r="CU87" i="12"/>
  <c r="CZ87" i="12"/>
  <c r="DE87" i="12"/>
  <c r="DJ87" i="12"/>
  <c r="DO87" i="12"/>
  <c r="DT87" i="12"/>
  <c r="BP87" i="12"/>
  <c r="BU87" i="12"/>
  <c r="BZ87" i="12"/>
  <c r="CE87" i="12"/>
  <c r="CJ87" i="12"/>
  <c r="CO87" i="12"/>
  <c r="CT87" i="12"/>
  <c r="CY87" i="12"/>
  <c r="DD87" i="12"/>
  <c r="DI87" i="12"/>
  <c r="DN87" i="12"/>
  <c r="DS87" i="12"/>
  <c r="BT86" i="12"/>
  <c r="BY86" i="12"/>
  <c r="CD86" i="12"/>
  <c r="CI86" i="12"/>
  <c r="CN86" i="12"/>
  <c r="CS86" i="12"/>
  <c r="CX86" i="12"/>
  <c r="DC86" i="12"/>
  <c r="DH86" i="12"/>
  <c r="DM86" i="12"/>
  <c r="DR86" i="12"/>
  <c r="DW86" i="12"/>
  <c r="BS86" i="12"/>
  <c r="BX86" i="12"/>
  <c r="CC86" i="12"/>
  <c r="CH86" i="12"/>
  <c r="CM86" i="12"/>
  <c r="CR86" i="12"/>
  <c r="CW86" i="12"/>
  <c r="DB86" i="12"/>
  <c r="DG86" i="12"/>
  <c r="DL86" i="12"/>
  <c r="DQ86" i="12"/>
  <c r="DV86" i="12"/>
  <c r="BR86" i="12"/>
  <c r="BW86" i="12"/>
  <c r="CB86" i="12"/>
  <c r="CG86" i="12"/>
  <c r="CL86" i="12"/>
  <c r="CQ86" i="12"/>
  <c r="CV86" i="12"/>
  <c r="DA86" i="12"/>
  <c r="DF86" i="12"/>
  <c r="DK86" i="12"/>
  <c r="DP86" i="12"/>
  <c r="DU86" i="12"/>
  <c r="BQ86" i="12"/>
  <c r="BV86" i="12"/>
  <c r="CA86" i="12"/>
  <c r="CF86" i="12"/>
  <c r="CK86" i="12"/>
  <c r="CP86" i="12"/>
  <c r="CU86" i="12"/>
  <c r="CZ86" i="12"/>
  <c r="DE86" i="12"/>
  <c r="DJ86" i="12"/>
  <c r="DO86" i="12"/>
  <c r="DT86" i="12"/>
  <c r="BP86" i="12"/>
  <c r="BU86" i="12"/>
  <c r="BZ86" i="12"/>
  <c r="CE86" i="12"/>
  <c r="CJ86" i="12"/>
  <c r="CO86" i="12"/>
  <c r="CT86" i="12"/>
  <c r="CY86" i="12"/>
  <c r="DD86" i="12"/>
  <c r="DI86" i="12"/>
  <c r="DN86" i="12"/>
  <c r="DS86" i="12"/>
  <c r="BT85" i="12"/>
  <c r="BY85" i="12"/>
  <c r="CD85" i="12"/>
  <c r="CI85" i="12"/>
  <c r="CN85" i="12"/>
  <c r="CS85" i="12"/>
  <c r="CX85" i="12"/>
  <c r="DC85" i="12"/>
  <c r="DH85" i="12"/>
  <c r="DM85" i="12"/>
  <c r="DR85" i="12"/>
  <c r="DW85" i="12"/>
  <c r="BS85" i="12"/>
  <c r="BX85" i="12"/>
  <c r="CC85" i="12"/>
  <c r="CH85" i="12"/>
  <c r="CM85" i="12"/>
  <c r="CR85" i="12"/>
  <c r="CW85" i="12"/>
  <c r="DB85" i="12"/>
  <c r="DG85" i="12"/>
  <c r="DL85" i="12"/>
  <c r="DQ85" i="12"/>
  <c r="DV85" i="12"/>
  <c r="BR85" i="12"/>
  <c r="BW85" i="12"/>
  <c r="CB85" i="12"/>
  <c r="CG85" i="12"/>
  <c r="CL85" i="12"/>
  <c r="CQ85" i="12"/>
  <c r="CV85" i="12"/>
  <c r="DA85" i="12"/>
  <c r="DF85" i="12"/>
  <c r="DK85" i="12"/>
  <c r="DP85" i="12"/>
  <c r="DU85" i="12"/>
  <c r="BQ85" i="12"/>
  <c r="BV85" i="12"/>
  <c r="CA85" i="12"/>
  <c r="CF85" i="12"/>
  <c r="CK85" i="12"/>
  <c r="CP85" i="12"/>
  <c r="CU85" i="12"/>
  <c r="CZ85" i="12"/>
  <c r="DE85" i="12"/>
  <c r="DJ85" i="12"/>
  <c r="DO85" i="12"/>
  <c r="DT85" i="12"/>
  <c r="BP85" i="12"/>
  <c r="BU85" i="12"/>
  <c r="BZ85" i="12"/>
  <c r="CE85" i="12"/>
  <c r="CJ85" i="12"/>
  <c r="CO85" i="12"/>
  <c r="CT85" i="12"/>
  <c r="CY85" i="12"/>
  <c r="DD85" i="12"/>
  <c r="DI85" i="12"/>
  <c r="DN85" i="12"/>
  <c r="DS85" i="12"/>
  <c r="BT84" i="12"/>
  <c r="BY84" i="12"/>
  <c r="CD84" i="12"/>
  <c r="CI84" i="12"/>
  <c r="CN84" i="12"/>
  <c r="CS84" i="12"/>
  <c r="CX84" i="12"/>
  <c r="DC84" i="12"/>
  <c r="DH84" i="12"/>
  <c r="DM84" i="12"/>
  <c r="DR84" i="12"/>
  <c r="DW84" i="12"/>
  <c r="BS84" i="12"/>
  <c r="BX84" i="12"/>
  <c r="CC84" i="12"/>
  <c r="CH84" i="12"/>
  <c r="CM84" i="12"/>
  <c r="CR84" i="12"/>
  <c r="CW84" i="12"/>
  <c r="DB84" i="12"/>
  <c r="DG84" i="12"/>
  <c r="DL84" i="12"/>
  <c r="DQ84" i="12"/>
  <c r="DV84" i="12"/>
  <c r="BR84" i="12"/>
  <c r="BW84" i="12"/>
  <c r="CB84" i="12"/>
  <c r="CG84" i="12"/>
  <c r="CL84" i="12"/>
  <c r="CQ84" i="12"/>
  <c r="CV84" i="12"/>
  <c r="DA84" i="12"/>
  <c r="DF84" i="12"/>
  <c r="DK84" i="12"/>
  <c r="DP84" i="12"/>
  <c r="DU84" i="12"/>
  <c r="BQ84" i="12"/>
  <c r="BV84" i="12"/>
  <c r="CA84" i="12"/>
  <c r="CF84" i="12"/>
  <c r="CK84" i="12"/>
  <c r="CP84" i="12"/>
  <c r="CU84" i="12"/>
  <c r="CZ84" i="12"/>
  <c r="DE84" i="12"/>
  <c r="DJ84" i="12"/>
  <c r="DO84" i="12"/>
  <c r="DT84" i="12"/>
  <c r="BP84" i="12"/>
  <c r="BU84" i="12"/>
  <c r="BZ84" i="12"/>
  <c r="CE84" i="12"/>
  <c r="CJ84" i="12"/>
  <c r="CO84" i="12"/>
  <c r="CT84" i="12"/>
  <c r="CY84" i="12"/>
  <c r="DD84" i="12"/>
  <c r="DI84" i="12"/>
  <c r="DN84" i="12"/>
  <c r="DS84" i="12"/>
  <c r="BT83" i="12"/>
  <c r="BY83" i="12"/>
  <c r="CD83" i="12"/>
  <c r="CI83" i="12"/>
  <c r="CN83" i="12"/>
  <c r="CS83" i="12"/>
  <c r="CX83" i="12"/>
  <c r="DC83" i="12"/>
  <c r="DH83" i="12"/>
  <c r="DM83" i="12"/>
  <c r="DR83" i="12"/>
  <c r="DW83" i="12"/>
  <c r="BS83" i="12"/>
  <c r="BX83" i="12"/>
  <c r="CC83" i="12"/>
  <c r="CH83" i="12"/>
  <c r="CM83" i="12"/>
  <c r="CR83" i="12"/>
  <c r="CW83" i="12"/>
  <c r="DB83" i="12"/>
  <c r="DG83" i="12"/>
  <c r="DL83" i="12"/>
  <c r="DQ83" i="12"/>
  <c r="DV83" i="12"/>
  <c r="BR83" i="12"/>
  <c r="BW83" i="12"/>
  <c r="CB83" i="12"/>
  <c r="CG83" i="12"/>
  <c r="CL83" i="12"/>
  <c r="CQ83" i="12"/>
  <c r="CV83" i="12"/>
  <c r="DA83" i="12"/>
  <c r="DF83" i="12"/>
  <c r="DK83" i="12"/>
  <c r="DP83" i="12"/>
  <c r="DU83" i="12"/>
  <c r="BQ83" i="12"/>
  <c r="BV83" i="12"/>
  <c r="CA83" i="12"/>
  <c r="CF83" i="12"/>
  <c r="CK83" i="12"/>
  <c r="CP83" i="12"/>
  <c r="CU83" i="12"/>
  <c r="CZ83" i="12"/>
  <c r="DE83" i="12"/>
  <c r="DJ83" i="12"/>
  <c r="DO83" i="12"/>
  <c r="DT83" i="12"/>
  <c r="BP83" i="12"/>
  <c r="BU83" i="12"/>
  <c r="BZ83" i="12"/>
  <c r="CE83" i="12"/>
  <c r="CJ83" i="12"/>
  <c r="CO83" i="12"/>
  <c r="CT83" i="12"/>
  <c r="CY83" i="12"/>
  <c r="DD83" i="12"/>
  <c r="DI83" i="12"/>
  <c r="DN83" i="12"/>
  <c r="DS83" i="12"/>
  <c r="BT82" i="12"/>
  <c r="BY82" i="12"/>
  <c r="CD82" i="12"/>
  <c r="CI82" i="12"/>
  <c r="CN82" i="12"/>
  <c r="CS82" i="12"/>
  <c r="CX82" i="12"/>
  <c r="DC82" i="12"/>
  <c r="DH82" i="12"/>
  <c r="DM82" i="12"/>
  <c r="DR82" i="12"/>
  <c r="DW82" i="12"/>
  <c r="BS82" i="12"/>
  <c r="BX82" i="12"/>
  <c r="CC82" i="12"/>
  <c r="CH82" i="12"/>
  <c r="CM82" i="12"/>
  <c r="CR82" i="12"/>
  <c r="CW82" i="12"/>
  <c r="DB82" i="12"/>
  <c r="DG82" i="12"/>
  <c r="DL82" i="12"/>
  <c r="DQ82" i="12"/>
  <c r="DV82" i="12"/>
  <c r="BR82" i="12"/>
  <c r="BW82" i="12"/>
  <c r="CB82" i="12"/>
  <c r="CG82" i="12"/>
  <c r="CL82" i="12"/>
  <c r="CQ82" i="12"/>
  <c r="CV82" i="12"/>
  <c r="DA82" i="12"/>
  <c r="DF82" i="12"/>
  <c r="DK82" i="12"/>
  <c r="DP82" i="12"/>
  <c r="DU82" i="12"/>
  <c r="BQ82" i="12"/>
  <c r="BV82" i="12"/>
  <c r="CA82" i="12"/>
  <c r="CF82" i="12"/>
  <c r="CK82" i="12"/>
  <c r="CP82" i="12"/>
  <c r="CU82" i="12"/>
  <c r="CZ82" i="12"/>
  <c r="DE82" i="12"/>
  <c r="DJ82" i="12"/>
  <c r="DO82" i="12"/>
  <c r="DT82" i="12"/>
  <c r="BP82" i="12"/>
  <c r="BU82" i="12"/>
  <c r="BZ82" i="12"/>
  <c r="CE82" i="12"/>
  <c r="CJ82" i="12"/>
  <c r="CO82" i="12"/>
  <c r="CT82" i="12"/>
  <c r="CY82" i="12"/>
  <c r="DD82" i="12"/>
  <c r="DI82" i="12"/>
  <c r="DN82" i="12"/>
  <c r="DS82" i="12"/>
  <c r="BT81" i="12"/>
  <c r="BY81" i="12"/>
  <c r="CD81" i="12"/>
  <c r="CI81" i="12"/>
  <c r="CN81" i="12"/>
  <c r="CS81" i="12"/>
  <c r="CX81" i="12"/>
  <c r="DC81" i="12"/>
  <c r="DH81" i="12"/>
  <c r="DM81" i="12"/>
  <c r="DR81" i="12"/>
  <c r="DW81" i="12"/>
  <c r="BS81" i="12"/>
  <c r="BX81" i="12"/>
  <c r="CC81" i="12"/>
  <c r="CH81" i="12"/>
  <c r="CM81" i="12"/>
  <c r="CR81" i="12"/>
  <c r="CW81" i="12"/>
  <c r="DB81" i="12"/>
  <c r="DG81" i="12"/>
  <c r="DL81" i="12"/>
  <c r="DQ81" i="12"/>
  <c r="DV81" i="12"/>
  <c r="BR81" i="12"/>
  <c r="BW81" i="12"/>
  <c r="CB81" i="12"/>
  <c r="CG81" i="12"/>
  <c r="CL81" i="12"/>
  <c r="CQ81" i="12"/>
  <c r="CV81" i="12"/>
  <c r="DA81" i="12"/>
  <c r="DF81" i="12"/>
  <c r="DK81" i="12"/>
  <c r="DP81" i="12"/>
  <c r="DU81" i="12"/>
  <c r="BQ81" i="12"/>
  <c r="BV81" i="12"/>
  <c r="CA81" i="12"/>
  <c r="CF81" i="12"/>
  <c r="CK81" i="12"/>
  <c r="CP81" i="12"/>
  <c r="CU81" i="12"/>
  <c r="CZ81" i="12"/>
  <c r="DE81" i="12"/>
  <c r="DJ81" i="12"/>
  <c r="DO81" i="12"/>
  <c r="DT81" i="12"/>
  <c r="BP81" i="12"/>
  <c r="BU81" i="12"/>
  <c r="BZ81" i="12"/>
  <c r="CE81" i="12"/>
  <c r="CJ81" i="12"/>
  <c r="CO81" i="12"/>
  <c r="CT81" i="12"/>
  <c r="CY81" i="12"/>
  <c r="DD81" i="12"/>
  <c r="DI81" i="12"/>
  <c r="DN81" i="12"/>
  <c r="DS81" i="12"/>
  <c r="BT80" i="12"/>
  <c r="BY80" i="12"/>
  <c r="CD80" i="12"/>
  <c r="CI80" i="12"/>
  <c r="CN80" i="12"/>
  <c r="CS80" i="12"/>
  <c r="CX80" i="12"/>
  <c r="DC80" i="12"/>
  <c r="DH80" i="12"/>
  <c r="DM80" i="12"/>
  <c r="DR80" i="12"/>
  <c r="DW80" i="12"/>
  <c r="BS80" i="12"/>
  <c r="BX80" i="12"/>
  <c r="CC80" i="12"/>
  <c r="CH80" i="12"/>
  <c r="CM80" i="12"/>
  <c r="CR80" i="12"/>
  <c r="CW80" i="12"/>
  <c r="DB80" i="12"/>
  <c r="DG80" i="12"/>
  <c r="DL80" i="12"/>
  <c r="DQ80" i="12"/>
  <c r="DV80" i="12"/>
  <c r="BR80" i="12"/>
  <c r="BW80" i="12"/>
  <c r="CB80" i="12"/>
  <c r="CG80" i="12"/>
  <c r="CL80" i="12"/>
  <c r="CQ80" i="12"/>
  <c r="CV80" i="12"/>
  <c r="DA80" i="12"/>
  <c r="DF80" i="12"/>
  <c r="DK80" i="12"/>
  <c r="DP80" i="12"/>
  <c r="DU80" i="12"/>
  <c r="BQ80" i="12"/>
  <c r="BV80" i="12"/>
  <c r="CA80" i="12"/>
  <c r="CF80" i="12"/>
  <c r="CK80" i="12"/>
  <c r="CP80" i="12"/>
  <c r="CU80" i="12"/>
  <c r="CZ80" i="12"/>
  <c r="DE80" i="12"/>
  <c r="DJ80" i="12"/>
  <c r="DO80" i="12"/>
  <c r="DT80" i="12"/>
  <c r="BP80" i="12"/>
  <c r="BU80" i="12"/>
  <c r="BZ80" i="12"/>
  <c r="CE80" i="12"/>
  <c r="CJ80" i="12"/>
  <c r="CO80" i="12"/>
  <c r="CT80" i="12"/>
  <c r="CY80" i="12"/>
  <c r="DD80" i="12"/>
  <c r="DI80" i="12"/>
  <c r="DN80" i="12"/>
  <c r="DS80" i="12"/>
  <c r="BT79" i="12"/>
  <c r="BY79" i="12"/>
  <c r="CD79" i="12"/>
  <c r="CI79" i="12"/>
  <c r="CN79" i="12"/>
  <c r="CS79" i="12"/>
  <c r="CX79" i="12"/>
  <c r="DC79" i="12"/>
  <c r="DH79" i="12"/>
  <c r="DM79" i="12"/>
  <c r="DR79" i="12"/>
  <c r="DW79" i="12"/>
  <c r="BS79" i="12"/>
  <c r="BX79" i="12"/>
  <c r="CC79" i="12"/>
  <c r="CH79" i="12"/>
  <c r="CM79" i="12"/>
  <c r="CR79" i="12"/>
  <c r="CW79" i="12"/>
  <c r="DB79" i="12"/>
  <c r="DG79" i="12"/>
  <c r="DL79" i="12"/>
  <c r="DQ79" i="12"/>
  <c r="DV79" i="12"/>
  <c r="BR79" i="12"/>
  <c r="BW79" i="12"/>
  <c r="CB79" i="12"/>
  <c r="CG79" i="12"/>
  <c r="CL79" i="12"/>
  <c r="CQ79" i="12"/>
  <c r="CV79" i="12"/>
  <c r="DA79" i="12"/>
  <c r="DF79" i="12"/>
  <c r="DK79" i="12"/>
  <c r="DP79" i="12"/>
  <c r="DU79" i="12"/>
  <c r="BQ79" i="12"/>
  <c r="BV79" i="12"/>
  <c r="CA79" i="12"/>
  <c r="CF79" i="12"/>
  <c r="CK79" i="12"/>
  <c r="CP79" i="12"/>
  <c r="CU79" i="12"/>
  <c r="CZ79" i="12"/>
  <c r="DE79" i="12"/>
  <c r="DJ79" i="12"/>
  <c r="DO79" i="12"/>
  <c r="DT79" i="12"/>
  <c r="BP79" i="12"/>
  <c r="BU79" i="12"/>
  <c r="BZ79" i="12"/>
  <c r="CE79" i="12"/>
  <c r="CJ79" i="12"/>
  <c r="CO79" i="12"/>
  <c r="CT79" i="12"/>
  <c r="CY79" i="12"/>
  <c r="DD79" i="12"/>
  <c r="DI79" i="12"/>
  <c r="DN79" i="12"/>
  <c r="DS79" i="12"/>
  <c r="BT78" i="12"/>
  <c r="BY78" i="12"/>
  <c r="CD78" i="12"/>
  <c r="CI78" i="12"/>
  <c r="CN78" i="12"/>
  <c r="CS78" i="12"/>
  <c r="CX78" i="12"/>
  <c r="DC78" i="12"/>
  <c r="DH78" i="12"/>
  <c r="DM78" i="12"/>
  <c r="DR78" i="12"/>
  <c r="DW78" i="12"/>
  <c r="BS78" i="12"/>
  <c r="BX78" i="12"/>
  <c r="CC78" i="12"/>
  <c r="CH78" i="12"/>
  <c r="CM78" i="12"/>
  <c r="CR78" i="12"/>
  <c r="CW78" i="12"/>
  <c r="DB78" i="12"/>
  <c r="DG78" i="12"/>
  <c r="DL78" i="12"/>
  <c r="DQ78" i="12"/>
  <c r="DV78" i="12"/>
  <c r="BR78" i="12"/>
  <c r="BW78" i="12"/>
  <c r="CB78" i="12"/>
  <c r="CG78" i="12"/>
  <c r="CL78" i="12"/>
  <c r="CQ78" i="12"/>
  <c r="CV78" i="12"/>
  <c r="DA78" i="12"/>
  <c r="DF78" i="12"/>
  <c r="DK78" i="12"/>
  <c r="DP78" i="12"/>
  <c r="DU78" i="12"/>
  <c r="BQ78" i="12"/>
  <c r="BV78" i="12"/>
  <c r="CA78" i="12"/>
  <c r="CF78" i="12"/>
  <c r="CK78" i="12"/>
  <c r="CP78" i="12"/>
  <c r="CU78" i="12"/>
  <c r="CZ78" i="12"/>
  <c r="DE78" i="12"/>
  <c r="DJ78" i="12"/>
  <c r="DO78" i="12"/>
  <c r="DT78" i="12"/>
  <c r="BP78" i="12"/>
  <c r="BU78" i="12"/>
  <c r="BZ78" i="12"/>
  <c r="CE78" i="12"/>
  <c r="CJ78" i="12"/>
  <c r="CO78" i="12"/>
  <c r="CT78" i="12"/>
  <c r="CY78" i="12"/>
  <c r="DD78" i="12"/>
  <c r="DI78" i="12"/>
  <c r="DN78" i="12"/>
  <c r="DS78" i="12"/>
  <c r="BT77" i="12"/>
  <c r="BY77" i="12"/>
  <c r="CD77" i="12"/>
  <c r="CI77" i="12"/>
  <c r="CN77" i="12"/>
  <c r="CS77" i="12"/>
  <c r="CX77" i="12"/>
  <c r="DC77" i="12"/>
  <c r="DH77" i="12"/>
  <c r="DM77" i="12"/>
  <c r="DR77" i="12"/>
  <c r="DW77" i="12"/>
  <c r="BS77" i="12"/>
  <c r="BX77" i="12"/>
  <c r="CC77" i="12"/>
  <c r="CH77" i="12"/>
  <c r="CM77" i="12"/>
  <c r="CR77" i="12"/>
  <c r="CW77" i="12"/>
  <c r="DB77" i="12"/>
  <c r="DG77" i="12"/>
  <c r="DL77" i="12"/>
  <c r="DQ77" i="12"/>
  <c r="DV77" i="12"/>
  <c r="BR77" i="12"/>
  <c r="BW77" i="12"/>
  <c r="CB77" i="12"/>
  <c r="CG77" i="12"/>
  <c r="CL77" i="12"/>
  <c r="CQ77" i="12"/>
  <c r="CV77" i="12"/>
  <c r="DA77" i="12"/>
  <c r="DF77" i="12"/>
  <c r="DK77" i="12"/>
  <c r="DP77" i="12"/>
  <c r="DU77" i="12"/>
  <c r="BQ77" i="12"/>
  <c r="BV77" i="12"/>
  <c r="CA77" i="12"/>
  <c r="CF77" i="12"/>
  <c r="CK77" i="12"/>
  <c r="CP77" i="12"/>
  <c r="CU77" i="12"/>
  <c r="CZ77" i="12"/>
  <c r="DE77" i="12"/>
  <c r="DJ77" i="12"/>
  <c r="DO77" i="12"/>
  <c r="DT77" i="12"/>
  <c r="BP77" i="12"/>
  <c r="BU77" i="12"/>
  <c r="BZ77" i="12"/>
  <c r="CE77" i="12"/>
  <c r="CJ77" i="12"/>
  <c r="CO77" i="12"/>
  <c r="CT77" i="12"/>
  <c r="CY77" i="12"/>
  <c r="DD77" i="12"/>
  <c r="DI77" i="12"/>
  <c r="DN77" i="12"/>
  <c r="DS77" i="12"/>
  <c r="BK77" i="12"/>
  <c r="BT76" i="12"/>
  <c r="BY76" i="12"/>
  <c r="CD76" i="12"/>
  <c r="CI76" i="12"/>
  <c r="CN76" i="12"/>
  <c r="CS76" i="12"/>
  <c r="CX76" i="12"/>
  <c r="DC76" i="12"/>
  <c r="DH76" i="12"/>
  <c r="DM76" i="12"/>
  <c r="DR76" i="12"/>
  <c r="DW76" i="12"/>
  <c r="BS76" i="12"/>
  <c r="BX76" i="12"/>
  <c r="CC76" i="12"/>
  <c r="CH76" i="12"/>
  <c r="CM76" i="12"/>
  <c r="CR76" i="12"/>
  <c r="CW76" i="12"/>
  <c r="DB76" i="12"/>
  <c r="DG76" i="12"/>
  <c r="DL76" i="12"/>
  <c r="DQ76" i="12"/>
  <c r="DV76" i="12"/>
  <c r="BR76" i="12"/>
  <c r="BW76" i="12"/>
  <c r="CB76" i="12"/>
  <c r="CG76" i="12"/>
  <c r="CL76" i="12"/>
  <c r="CQ76" i="12"/>
  <c r="CV76" i="12"/>
  <c r="DA76" i="12"/>
  <c r="DF76" i="12"/>
  <c r="DK76" i="12"/>
  <c r="DP76" i="12"/>
  <c r="DU76" i="12"/>
  <c r="BQ76" i="12"/>
  <c r="BV76" i="12"/>
  <c r="CA76" i="12"/>
  <c r="CF76" i="12"/>
  <c r="CK76" i="12"/>
  <c r="CP76" i="12"/>
  <c r="CU76" i="12"/>
  <c r="CZ76" i="12"/>
  <c r="DE76" i="12"/>
  <c r="DJ76" i="12"/>
  <c r="DO76" i="12"/>
  <c r="DT76" i="12"/>
  <c r="BP76" i="12"/>
  <c r="BU76" i="12"/>
  <c r="BZ76" i="12"/>
  <c r="CE76" i="12"/>
  <c r="CJ76" i="12"/>
  <c r="CO76" i="12"/>
  <c r="CT76" i="12"/>
  <c r="CY76" i="12"/>
  <c r="DD76" i="12"/>
  <c r="DI76" i="12"/>
  <c r="DN76" i="12"/>
  <c r="DS76" i="12"/>
  <c r="BK76" i="12"/>
  <c r="BT75" i="12"/>
  <c r="BY75" i="12"/>
  <c r="CD75" i="12"/>
  <c r="CI75" i="12"/>
  <c r="CN75" i="12"/>
  <c r="CS75" i="12"/>
  <c r="CX75" i="12"/>
  <c r="DC75" i="12"/>
  <c r="DH75" i="12"/>
  <c r="DM75" i="12"/>
  <c r="DR75" i="12"/>
  <c r="DW75" i="12"/>
  <c r="BS75" i="12"/>
  <c r="BX75" i="12"/>
  <c r="CC75" i="12"/>
  <c r="CH75" i="12"/>
  <c r="CM75" i="12"/>
  <c r="CR75" i="12"/>
  <c r="CW75" i="12"/>
  <c r="DB75" i="12"/>
  <c r="DG75" i="12"/>
  <c r="DL75" i="12"/>
  <c r="DQ75" i="12"/>
  <c r="DV75" i="12"/>
  <c r="BR75" i="12"/>
  <c r="BW75" i="12"/>
  <c r="CB75" i="12"/>
  <c r="CG75" i="12"/>
  <c r="CL75" i="12"/>
  <c r="CQ75" i="12"/>
  <c r="CV75" i="12"/>
  <c r="DA75" i="12"/>
  <c r="DF75" i="12"/>
  <c r="DK75" i="12"/>
  <c r="DP75" i="12"/>
  <c r="DU75" i="12"/>
  <c r="BQ75" i="12"/>
  <c r="BV75" i="12"/>
  <c r="CA75" i="12"/>
  <c r="CF75" i="12"/>
  <c r="CK75" i="12"/>
  <c r="CP75" i="12"/>
  <c r="CU75" i="12"/>
  <c r="CZ75" i="12"/>
  <c r="DE75" i="12"/>
  <c r="DJ75" i="12"/>
  <c r="DO75" i="12"/>
  <c r="DT75" i="12"/>
  <c r="BP75" i="12"/>
  <c r="BU75" i="12"/>
  <c r="BZ75" i="12"/>
  <c r="CE75" i="12"/>
  <c r="CJ75" i="12"/>
  <c r="CO75" i="12"/>
  <c r="CT75" i="12"/>
  <c r="CY75" i="12"/>
  <c r="DD75" i="12"/>
  <c r="DI75" i="12"/>
  <c r="DN75" i="12"/>
  <c r="DS75" i="12"/>
  <c r="BK75" i="12"/>
  <c r="BT74" i="12"/>
  <c r="BY74" i="12"/>
  <c r="CD74" i="12"/>
  <c r="CI74" i="12"/>
  <c r="CN74" i="12"/>
  <c r="CS74" i="12"/>
  <c r="CX74" i="12"/>
  <c r="DC74" i="12"/>
  <c r="DH74" i="12"/>
  <c r="DM74" i="12"/>
  <c r="DR74" i="12"/>
  <c r="DW74" i="12"/>
  <c r="BS74" i="12"/>
  <c r="BX74" i="12"/>
  <c r="CC74" i="12"/>
  <c r="CH74" i="12"/>
  <c r="CM74" i="12"/>
  <c r="CR74" i="12"/>
  <c r="CW74" i="12"/>
  <c r="DB74" i="12"/>
  <c r="DG74" i="12"/>
  <c r="DL74" i="12"/>
  <c r="DQ74" i="12"/>
  <c r="DV74" i="12"/>
  <c r="BR74" i="12"/>
  <c r="BW74" i="12"/>
  <c r="CB74" i="12"/>
  <c r="CG74" i="12"/>
  <c r="CL74" i="12"/>
  <c r="CQ74" i="12"/>
  <c r="CV74" i="12"/>
  <c r="DA74" i="12"/>
  <c r="DF74" i="12"/>
  <c r="DK74" i="12"/>
  <c r="DP74" i="12"/>
  <c r="DU74" i="12"/>
  <c r="BQ74" i="12"/>
  <c r="BV74" i="12"/>
  <c r="CA74" i="12"/>
  <c r="CF74" i="12"/>
  <c r="CK74" i="12"/>
  <c r="CP74" i="12"/>
  <c r="CU74" i="12"/>
  <c r="CZ74" i="12"/>
  <c r="DE74" i="12"/>
  <c r="DJ74" i="12"/>
  <c r="DO74" i="12"/>
  <c r="DT74" i="12"/>
  <c r="BP74" i="12"/>
  <c r="BU74" i="12"/>
  <c r="BZ74" i="12"/>
  <c r="CE74" i="12"/>
  <c r="CJ74" i="12"/>
  <c r="CO74" i="12"/>
  <c r="CT74" i="12"/>
  <c r="CY74" i="12"/>
  <c r="DD74" i="12"/>
  <c r="DI74" i="12"/>
  <c r="DN74" i="12"/>
  <c r="DS74" i="12"/>
  <c r="BK74" i="12"/>
  <c r="BT73" i="12"/>
  <c r="BY73" i="12"/>
  <c r="CD73" i="12"/>
  <c r="CI73" i="12"/>
  <c r="CN73" i="12"/>
  <c r="CS73" i="12"/>
  <c r="CX73" i="12"/>
  <c r="DC73" i="12"/>
  <c r="DH73" i="12"/>
  <c r="DM73" i="12"/>
  <c r="DR73" i="12"/>
  <c r="DW73" i="12"/>
  <c r="BS73" i="12"/>
  <c r="BX73" i="12"/>
  <c r="CC73" i="12"/>
  <c r="CH73" i="12"/>
  <c r="CM73" i="12"/>
  <c r="CR73" i="12"/>
  <c r="CW73" i="12"/>
  <c r="DB73" i="12"/>
  <c r="DG73" i="12"/>
  <c r="DL73" i="12"/>
  <c r="DQ73" i="12"/>
  <c r="DV73" i="12"/>
  <c r="BR73" i="12"/>
  <c r="BW73" i="12"/>
  <c r="CB73" i="12"/>
  <c r="CG73" i="12"/>
  <c r="CL73" i="12"/>
  <c r="CQ73" i="12"/>
  <c r="CV73" i="12"/>
  <c r="DA73" i="12"/>
  <c r="DF73" i="12"/>
  <c r="DK73" i="12"/>
  <c r="DP73" i="12"/>
  <c r="DU73" i="12"/>
  <c r="BQ73" i="12"/>
  <c r="BV73" i="12"/>
  <c r="CA73" i="12"/>
  <c r="CF73" i="12"/>
  <c r="CK73" i="12"/>
  <c r="CP73" i="12"/>
  <c r="CU73" i="12"/>
  <c r="CZ73" i="12"/>
  <c r="DE73" i="12"/>
  <c r="DJ73" i="12"/>
  <c r="DO73" i="12"/>
  <c r="DT73" i="12"/>
  <c r="BP73" i="12"/>
  <c r="BU73" i="12"/>
  <c r="BZ73" i="12"/>
  <c r="CE73" i="12"/>
  <c r="CJ73" i="12"/>
  <c r="CO73" i="12"/>
  <c r="CT73" i="12"/>
  <c r="CY73" i="12"/>
  <c r="DD73" i="12"/>
  <c r="DI73" i="12"/>
  <c r="DN73" i="12"/>
  <c r="DS73" i="12"/>
  <c r="BK73" i="12"/>
  <c r="BT72" i="12"/>
  <c r="BY72" i="12"/>
  <c r="CD72" i="12"/>
  <c r="CI72" i="12"/>
  <c r="CN72" i="12"/>
  <c r="CS72" i="12"/>
  <c r="CX72" i="12"/>
  <c r="DC72" i="12"/>
  <c r="DH72" i="12"/>
  <c r="DM72" i="12"/>
  <c r="DR72" i="12"/>
  <c r="DW72" i="12"/>
  <c r="BS72" i="12"/>
  <c r="BX72" i="12"/>
  <c r="CC72" i="12"/>
  <c r="CH72" i="12"/>
  <c r="CM72" i="12"/>
  <c r="CR72" i="12"/>
  <c r="CW72" i="12"/>
  <c r="DB72" i="12"/>
  <c r="DG72" i="12"/>
  <c r="DL72" i="12"/>
  <c r="DQ72" i="12"/>
  <c r="DV72" i="12"/>
  <c r="BR72" i="12"/>
  <c r="BW72" i="12"/>
  <c r="CB72" i="12"/>
  <c r="CG72" i="12"/>
  <c r="CL72" i="12"/>
  <c r="CQ72" i="12"/>
  <c r="CV72" i="12"/>
  <c r="DA72" i="12"/>
  <c r="DF72" i="12"/>
  <c r="DK72" i="12"/>
  <c r="DP72" i="12"/>
  <c r="DU72" i="12"/>
  <c r="BQ72" i="12"/>
  <c r="BV72" i="12"/>
  <c r="CA72" i="12"/>
  <c r="CF72" i="12"/>
  <c r="CK72" i="12"/>
  <c r="CP72" i="12"/>
  <c r="CU72" i="12"/>
  <c r="CZ72" i="12"/>
  <c r="DE72" i="12"/>
  <c r="DJ72" i="12"/>
  <c r="DO72" i="12"/>
  <c r="DT72" i="12"/>
  <c r="BP72" i="12"/>
  <c r="BU72" i="12"/>
  <c r="BZ72" i="12"/>
  <c r="CE72" i="12"/>
  <c r="CJ72" i="12"/>
  <c r="CO72" i="12"/>
  <c r="CT72" i="12"/>
  <c r="CY72" i="12"/>
  <c r="DD72" i="12"/>
  <c r="DI72" i="12"/>
  <c r="DN72" i="12"/>
  <c r="DS72" i="12"/>
  <c r="BK72" i="12"/>
  <c r="BT71" i="12"/>
  <c r="BY71" i="12"/>
  <c r="CD71" i="12"/>
  <c r="CI71" i="12"/>
  <c r="CN71" i="12"/>
  <c r="CS71" i="12"/>
  <c r="CX71" i="12"/>
  <c r="DC71" i="12"/>
  <c r="DH71" i="12"/>
  <c r="DM71" i="12"/>
  <c r="DR71" i="12"/>
  <c r="DW71" i="12"/>
  <c r="BS71" i="12"/>
  <c r="BX71" i="12"/>
  <c r="CC71" i="12"/>
  <c r="CH71" i="12"/>
  <c r="CM71" i="12"/>
  <c r="CR71" i="12"/>
  <c r="CW71" i="12"/>
  <c r="DB71" i="12"/>
  <c r="DG71" i="12"/>
  <c r="DL71" i="12"/>
  <c r="DQ71" i="12"/>
  <c r="DV71" i="12"/>
  <c r="BR71" i="12"/>
  <c r="BW71" i="12"/>
  <c r="CB71" i="12"/>
  <c r="CG71" i="12"/>
  <c r="CL71" i="12"/>
  <c r="CQ71" i="12"/>
  <c r="CV71" i="12"/>
  <c r="DA71" i="12"/>
  <c r="DF71" i="12"/>
  <c r="DK71" i="12"/>
  <c r="DP71" i="12"/>
  <c r="DU71" i="12"/>
  <c r="BQ71" i="12"/>
  <c r="BV71" i="12"/>
  <c r="CA71" i="12"/>
  <c r="CF71" i="12"/>
  <c r="CK71" i="12"/>
  <c r="CP71" i="12"/>
  <c r="CU71" i="12"/>
  <c r="CZ71" i="12"/>
  <c r="DE71" i="12"/>
  <c r="DJ71" i="12"/>
  <c r="DO71" i="12"/>
  <c r="DT71" i="12"/>
  <c r="BP71" i="12"/>
  <c r="BU71" i="12"/>
  <c r="BZ71" i="12"/>
  <c r="CE71" i="12"/>
  <c r="CJ71" i="12"/>
  <c r="CO71" i="12"/>
  <c r="CT71" i="12"/>
  <c r="CY71" i="12"/>
  <c r="DD71" i="12"/>
  <c r="DI71" i="12"/>
  <c r="DN71" i="12"/>
  <c r="DS71" i="12"/>
  <c r="BK71" i="12"/>
  <c r="BT70" i="12"/>
  <c r="BY70" i="12"/>
  <c r="CD70" i="12"/>
  <c r="CI70" i="12"/>
  <c r="CN70" i="12"/>
  <c r="CS70" i="12"/>
  <c r="CX70" i="12"/>
  <c r="DC70" i="12"/>
  <c r="DH70" i="12"/>
  <c r="DM70" i="12"/>
  <c r="DR70" i="12"/>
  <c r="DW70" i="12"/>
  <c r="BS70" i="12"/>
  <c r="BX70" i="12"/>
  <c r="CC70" i="12"/>
  <c r="CH70" i="12"/>
  <c r="CM70" i="12"/>
  <c r="CR70" i="12"/>
  <c r="CW70" i="12"/>
  <c r="DB70" i="12"/>
  <c r="DG70" i="12"/>
  <c r="DL70" i="12"/>
  <c r="DQ70" i="12"/>
  <c r="DV70" i="12"/>
  <c r="BR70" i="12"/>
  <c r="BW70" i="12"/>
  <c r="CB70" i="12"/>
  <c r="CG70" i="12"/>
  <c r="CL70" i="12"/>
  <c r="CQ70" i="12"/>
  <c r="CV70" i="12"/>
  <c r="DA70" i="12"/>
  <c r="DF70" i="12"/>
  <c r="DK70" i="12"/>
  <c r="DP70" i="12"/>
  <c r="DU70" i="12"/>
  <c r="BQ70" i="12"/>
  <c r="BV70" i="12"/>
  <c r="CA70" i="12"/>
  <c r="CF70" i="12"/>
  <c r="CK70" i="12"/>
  <c r="CP70" i="12"/>
  <c r="CU70" i="12"/>
  <c r="CZ70" i="12"/>
  <c r="DE70" i="12"/>
  <c r="DJ70" i="12"/>
  <c r="DO70" i="12"/>
  <c r="DT70" i="12"/>
  <c r="BP70" i="12"/>
  <c r="BU70" i="12"/>
  <c r="BZ70" i="12"/>
  <c r="CE70" i="12"/>
  <c r="CJ70" i="12"/>
  <c r="CO70" i="12"/>
  <c r="CT70" i="12"/>
  <c r="CY70" i="12"/>
  <c r="DD70" i="12"/>
  <c r="DI70" i="12"/>
  <c r="DN70" i="12"/>
  <c r="DS70" i="12"/>
  <c r="BK70" i="12"/>
  <c r="BT69" i="12"/>
  <c r="BY69" i="12"/>
  <c r="CD69" i="12"/>
  <c r="CI69" i="12"/>
  <c r="CN69" i="12"/>
  <c r="CS69" i="12"/>
  <c r="CX69" i="12"/>
  <c r="DC69" i="12"/>
  <c r="DH69" i="12"/>
  <c r="DM69" i="12"/>
  <c r="DR69" i="12"/>
  <c r="DW69" i="12"/>
  <c r="BS69" i="12"/>
  <c r="BX69" i="12"/>
  <c r="CC69" i="12"/>
  <c r="CH69" i="12"/>
  <c r="CM69" i="12"/>
  <c r="CR69" i="12"/>
  <c r="CW69" i="12"/>
  <c r="DB69" i="12"/>
  <c r="DG69" i="12"/>
  <c r="DL69" i="12"/>
  <c r="DQ69" i="12"/>
  <c r="DV69" i="12"/>
  <c r="BR69" i="12"/>
  <c r="BW69" i="12"/>
  <c r="CB69" i="12"/>
  <c r="CG69" i="12"/>
  <c r="CL69" i="12"/>
  <c r="CQ69" i="12"/>
  <c r="CV69" i="12"/>
  <c r="DA69" i="12"/>
  <c r="DF69" i="12"/>
  <c r="DK69" i="12"/>
  <c r="DP69" i="12"/>
  <c r="DU69" i="12"/>
  <c r="BQ69" i="12"/>
  <c r="BV69" i="12"/>
  <c r="CA69" i="12"/>
  <c r="CF69" i="12"/>
  <c r="CK69" i="12"/>
  <c r="CP69" i="12"/>
  <c r="CU69" i="12"/>
  <c r="CZ69" i="12"/>
  <c r="DE69" i="12"/>
  <c r="DJ69" i="12"/>
  <c r="DO69" i="12"/>
  <c r="DT69" i="12"/>
  <c r="BP69" i="12"/>
  <c r="BU69" i="12"/>
  <c r="BZ69" i="12"/>
  <c r="CE69" i="12"/>
  <c r="CJ69" i="12"/>
  <c r="CO69" i="12"/>
  <c r="CT69" i="12"/>
  <c r="CY69" i="12"/>
  <c r="DD69" i="12"/>
  <c r="DI69" i="12"/>
  <c r="DN69" i="12"/>
  <c r="DS69" i="12"/>
  <c r="BK69" i="12"/>
  <c r="BT68" i="12"/>
  <c r="BY68" i="12"/>
  <c r="CD68" i="12"/>
  <c r="CI68" i="12"/>
  <c r="CN68" i="12"/>
  <c r="CS68" i="12"/>
  <c r="CX68" i="12"/>
  <c r="DC68" i="12"/>
  <c r="DH68" i="12"/>
  <c r="DM68" i="12"/>
  <c r="DR68" i="12"/>
  <c r="DW68" i="12"/>
  <c r="BS68" i="12"/>
  <c r="BX68" i="12"/>
  <c r="CC68" i="12"/>
  <c r="CH68" i="12"/>
  <c r="CM68" i="12"/>
  <c r="CR68" i="12"/>
  <c r="CW68" i="12"/>
  <c r="DB68" i="12"/>
  <c r="DG68" i="12"/>
  <c r="DL68" i="12"/>
  <c r="DQ68" i="12"/>
  <c r="DV68" i="12"/>
  <c r="BR68" i="12"/>
  <c r="BW68" i="12"/>
  <c r="CB68" i="12"/>
  <c r="CG68" i="12"/>
  <c r="CL68" i="12"/>
  <c r="CQ68" i="12"/>
  <c r="CV68" i="12"/>
  <c r="DA68" i="12"/>
  <c r="DF68" i="12"/>
  <c r="DK68" i="12"/>
  <c r="DP68" i="12"/>
  <c r="DU68" i="12"/>
  <c r="BQ68" i="12"/>
  <c r="BV68" i="12"/>
  <c r="CA68" i="12"/>
  <c r="CF68" i="12"/>
  <c r="CK68" i="12"/>
  <c r="CP68" i="12"/>
  <c r="CU68" i="12"/>
  <c r="CZ68" i="12"/>
  <c r="DE68" i="12"/>
  <c r="DJ68" i="12"/>
  <c r="DO68" i="12"/>
  <c r="DT68" i="12"/>
  <c r="BP68" i="12"/>
  <c r="BU68" i="12"/>
  <c r="BZ68" i="12"/>
  <c r="CE68" i="12"/>
  <c r="CJ68" i="12"/>
  <c r="CO68" i="12"/>
  <c r="CT68" i="12"/>
  <c r="CY68" i="12"/>
  <c r="DD68" i="12"/>
  <c r="DI68" i="12"/>
  <c r="DN68" i="12"/>
  <c r="DS68" i="12"/>
  <c r="BT67" i="12"/>
  <c r="BY67" i="12"/>
  <c r="CD67" i="12"/>
  <c r="CI67" i="12"/>
  <c r="CN67" i="12"/>
  <c r="CS67" i="12"/>
  <c r="CX67" i="12"/>
  <c r="DC67" i="12"/>
  <c r="DH67" i="12"/>
  <c r="DM67" i="12"/>
  <c r="DR67" i="12"/>
  <c r="DW67" i="12"/>
  <c r="BS67" i="12"/>
  <c r="BX67" i="12"/>
  <c r="CC67" i="12"/>
  <c r="CH67" i="12"/>
  <c r="CM67" i="12"/>
  <c r="CR67" i="12"/>
  <c r="CW67" i="12"/>
  <c r="DB67" i="12"/>
  <c r="DG67" i="12"/>
  <c r="DL67" i="12"/>
  <c r="DQ67" i="12"/>
  <c r="DV67" i="12"/>
  <c r="BR67" i="12"/>
  <c r="BW67" i="12"/>
  <c r="CB67" i="12"/>
  <c r="CG67" i="12"/>
  <c r="CL67" i="12"/>
  <c r="CQ67" i="12"/>
  <c r="CV67" i="12"/>
  <c r="DA67" i="12"/>
  <c r="DF67" i="12"/>
  <c r="DK67" i="12"/>
  <c r="DP67" i="12"/>
  <c r="DU67" i="12"/>
  <c r="BQ67" i="12"/>
  <c r="BV67" i="12"/>
  <c r="CA67" i="12"/>
  <c r="CF67" i="12"/>
  <c r="CK67" i="12"/>
  <c r="CP67" i="12"/>
  <c r="CU67" i="12"/>
  <c r="CZ67" i="12"/>
  <c r="DE67" i="12"/>
  <c r="DJ67" i="12"/>
  <c r="DO67" i="12"/>
  <c r="DT67" i="12"/>
  <c r="BP67" i="12"/>
  <c r="BU67" i="12"/>
  <c r="BZ67" i="12"/>
  <c r="CE67" i="12"/>
  <c r="CJ67" i="12"/>
  <c r="CO67" i="12"/>
  <c r="CT67" i="12"/>
  <c r="CY67" i="12"/>
  <c r="DD67" i="12"/>
  <c r="DI67" i="12"/>
  <c r="DN67" i="12"/>
  <c r="DS67" i="12"/>
  <c r="BT66" i="12"/>
  <c r="BY66" i="12"/>
  <c r="CD66" i="12"/>
  <c r="CI66" i="12"/>
  <c r="CN66" i="12"/>
  <c r="CS66" i="12"/>
  <c r="CX66" i="12"/>
  <c r="DC66" i="12"/>
  <c r="DH66" i="12"/>
  <c r="DM66" i="12"/>
  <c r="DR66" i="12"/>
  <c r="DW66" i="12"/>
  <c r="BS66" i="12"/>
  <c r="BX66" i="12"/>
  <c r="CC66" i="12"/>
  <c r="CH66" i="12"/>
  <c r="CM66" i="12"/>
  <c r="CR66" i="12"/>
  <c r="CW66" i="12"/>
  <c r="DB66" i="12"/>
  <c r="DG66" i="12"/>
  <c r="DL66" i="12"/>
  <c r="DQ66" i="12"/>
  <c r="DV66" i="12"/>
  <c r="BR66" i="12"/>
  <c r="BW66" i="12"/>
  <c r="CB66" i="12"/>
  <c r="CG66" i="12"/>
  <c r="CL66" i="12"/>
  <c r="CQ66" i="12"/>
  <c r="CV66" i="12"/>
  <c r="DA66" i="12"/>
  <c r="DF66" i="12"/>
  <c r="DK66" i="12"/>
  <c r="DP66" i="12"/>
  <c r="DU66" i="12"/>
  <c r="BQ66" i="12"/>
  <c r="BV66" i="12"/>
  <c r="CA66" i="12"/>
  <c r="CF66" i="12"/>
  <c r="CK66" i="12"/>
  <c r="CP66" i="12"/>
  <c r="CU66" i="12"/>
  <c r="CZ66" i="12"/>
  <c r="DE66" i="12"/>
  <c r="DJ66" i="12"/>
  <c r="DO66" i="12"/>
  <c r="DT66" i="12"/>
  <c r="BP66" i="12"/>
  <c r="BU66" i="12"/>
  <c r="BZ66" i="12"/>
  <c r="CE66" i="12"/>
  <c r="CJ66" i="12"/>
  <c r="CO66" i="12"/>
  <c r="CT66" i="12"/>
  <c r="CY66" i="12"/>
  <c r="DD66" i="12"/>
  <c r="DI66" i="12"/>
  <c r="DN66" i="12"/>
  <c r="DS66" i="12"/>
  <c r="BT65" i="12"/>
  <c r="BY65" i="12"/>
  <c r="CD65" i="12"/>
  <c r="CI65" i="12"/>
  <c r="CN65" i="12"/>
  <c r="CS65" i="12"/>
  <c r="CX65" i="12"/>
  <c r="DC65" i="12"/>
  <c r="DH65" i="12"/>
  <c r="DM65" i="12"/>
  <c r="DR65" i="12"/>
  <c r="DW65" i="12"/>
  <c r="BS65" i="12"/>
  <c r="BX65" i="12"/>
  <c r="CC65" i="12"/>
  <c r="CH65" i="12"/>
  <c r="CM65" i="12"/>
  <c r="CR65" i="12"/>
  <c r="CW65" i="12"/>
  <c r="DB65" i="12"/>
  <c r="DG65" i="12"/>
  <c r="DL65" i="12"/>
  <c r="DQ65" i="12"/>
  <c r="DV65" i="12"/>
  <c r="BR65" i="12"/>
  <c r="BW65" i="12"/>
  <c r="CB65" i="12"/>
  <c r="CG65" i="12"/>
  <c r="CL65" i="12"/>
  <c r="CQ65" i="12"/>
  <c r="CV65" i="12"/>
  <c r="DA65" i="12"/>
  <c r="DF65" i="12"/>
  <c r="DK65" i="12"/>
  <c r="DP65" i="12"/>
  <c r="DU65" i="12"/>
  <c r="BQ65" i="12"/>
  <c r="BV65" i="12"/>
  <c r="CA65" i="12"/>
  <c r="CF65" i="12"/>
  <c r="CK65" i="12"/>
  <c r="CP65" i="12"/>
  <c r="CU65" i="12"/>
  <c r="CZ65" i="12"/>
  <c r="DE65" i="12"/>
  <c r="DJ65" i="12"/>
  <c r="DO65" i="12"/>
  <c r="DT65" i="12"/>
  <c r="BP65" i="12"/>
  <c r="BU65" i="12"/>
  <c r="BZ65" i="12"/>
  <c r="CE65" i="12"/>
  <c r="CJ65" i="12"/>
  <c r="CO65" i="12"/>
  <c r="CT65" i="12"/>
  <c r="CY65" i="12"/>
  <c r="DD65" i="12"/>
  <c r="DI65" i="12"/>
  <c r="DN65" i="12"/>
  <c r="DS65" i="12"/>
  <c r="BT64" i="12"/>
  <c r="BY64" i="12"/>
  <c r="CD64" i="12"/>
  <c r="CI64" i="12"/>
  <c r="CN64" i="12"/>
  <c r="CS64" i="12"/>
  <c r="CX64" i="12"/>
  <c r="DC64" i="12"/>
  <c r="DH64" i="12"/>
  <c r="DM64" i="12"/>
  <c r="DR64" i="12"/>
  <c r="DW64" i="12"/>
  <c r="BS64" i="12"/>
  <c r="BX64" i="12"/>
  <c r="CC64" i="12"/>
  <c r="CH64" i="12"/>
  <c r="CM64" i="12"/>
  <c r="CR64" i="12"/>
  <c r="CW64" i="12"/>
  <c r="DB64" i="12"/>
  <c r="DG64" i="12"/>
  <c r="DL64" i="12"/>
  <c r="DQ64" i="12"/>
  <c r="DV64" i="12"/>
  <c r="BR64" i="12"/>
  <c r="BW64" i="12"/>
  <c r="CB64" i="12"/>
  <c r="CG64" i="12"/>
  <c r="CL64" i="12"/>
  <c r="CQ64" i="12"/>
  <c r="CV64" i="12"/>
  <c r="DA64" i="12"/>
  <c r="DF64" i="12"/>
  <c r="DK64" i="12"/>
  <c r="DP64" i="12"/>
  <c r="DU64" i="12"/>
  <c r="BQ64" i="12"/>
  <c r="BV64" i="12"/>
  <c r="CA64" i="12"/>
  <c r="CF64" i="12"/>
  <c r="CK64" i="12"/>
  <c r="CP64" i="12"/>
  <c r="CU64" i="12"/>
  <c r="CZ64" i="12"/>
  <c r="DE64" i="12"/>
  <c r="DJ64" i="12"/>
  <c r="DO64" i="12"/>
  <c r="DT64" i="12"/>
  <c r="BP64" i="12"/>
  <c r="BU64" i="12"/>
  <c r="BZ64" i="12"/>
  <c r="CE64" i="12"/>
  <c r="CJ64" i="12"/>
  <c r="CO64" i="12"/>
  <c r="CT64" i="12"/>
  <c r="CY64" i="12"/>
  <c r="DD64" i="12"/>
  <c r="DI64" i="12"/>
  <c r="DN64" i="12"/>
  <c r="DS64" i="12"/>
  <c r="BT63" i="12"/>
  <c r="BY63" i="12"/>
  <c r="CD63" i="12"/>
  <c r="CI63" i="12"/>
  <c r="CN63" i="12"/>
  <c r="CS63" i="12"/>
  <c r="CX63" i="12"/>
  <c r="DC63" i="12"/>
  <c r="DH63" i="12"/>
  <c r="DM63" i="12"/>
  <c r="DR63" i="12"/>
  <c r="DW63" i="12"/>
  <c r="BS63" i="12"/>
  <c r="BX63" i="12"/>
  <c r="CC63" i="12"/>
  <c r="CH63" i="12"/>
  <c r="CM63" i="12"/>
  <c r="CR63" i="12"/>
  <c r="CW63" i="12"/>
  <c r="DB63" i="12"/>
  <c r="DG63" i="12"/>
  <c r="DL63" i="12"/>
  <c r="DQ63" i="12"/>
  <c r="DV63" i="12"/>
  <c r="BR63" i="12"/>
  <c r="BW63" i="12"/>
  <c r="CB63" i="12"/>
  <c r="CG63" i="12"/>
  <c r="CL63" i="12"/>
  <c r="CQ63" i="12"/>
  <c r="CV63" i="12"/>
  <c r="DA63" i="12"/>
  <c r="DF63" i="12"/>
  <c r="DK63" i="12"/>
  <c r="DP63" i="12"/>
  <c r="DU63" i="12"/>
  <c r="BQ63" i="12"/>
  <c r="BV63" i="12"/>
  <c r="CA63" i="12"/>
  <c r="CF63" i="12"/>
  <c r="CK63" i="12"/>
  <c r="CP63" i="12"/>
  <c r="CU63" i="12"/>
  <c r="CZ63" i="12"/>
  <c r="DE63" i="12"/>
  <c r="DJ63" i="12"/>
  <c r="DO63" i="12"/>
  <c r="DT63" i="12"/>
  <c r="BP63" i="12"/>
  <c r="BU63" i="12"/>
  <c r="BZ63" i="12"/>
  <c r="CE63" i="12"/>
  <c r="CJ63" i="12"/>
  <c r="CO63" i="12"/>
  <c r="CT63" i="12"/>
  <c r="CY63" i="12"/>
  <c r="DD63" i="12"/>
  <c r="DI63" i="12"/>
  <c r="DN63" i="12"/>
  <c r="DS63" i="12"/>
  <c r="BT62" i="12"/>
  <c r="BY62" i="12"/>
  <c r="CD62" i="12"/>
  <c r="CI62" i="12"/>
  <c r="CN62" i="12"/>
  <c r="CS62" i="12"/>
  <c r="CX62" i="12"/>
  <c r="DC62" i="12"/>
  <c r="DH62" i="12"/>
  <c r="DM62" i="12"/>
  <c r="DR62" i="12"/>
  <c r="DW62" i="12"/>
  <c r="BS62" i="12"/>
  <c r="BX62" i="12"/>
  <c r="CC62" i="12"/>
  <c r="CH62" i="12"/>
  <c r="CM62" i="12"/>
  <c r="CR62" i="12"/>
  <c r="CW62" i="12"/>
  <c r="DB62" i="12"/>
  <c r="DG62" i="12"/>
  <c r="DL62" i="12"/>
  <c r="DQ62" i="12"/>
  <c r="DV62" i="12"/>
  <c r="BR62" i="12"/>
  <c r="BW62" i="12"/>
  <c r="CB62" i="12"/>
  <c r="CG62" i="12"/>
  <c r="CL62" i="12"/>
  <c r="CQ62" i="12"/>
  <c r="CV62" i="12"/>
  <c r="DA62" i="12"/>
  <c r="DF62" i="12"/>
  <c r="DK62" i="12"/>
  <c r="DP62" i="12"/>
  <c r="DU62" i="12"/>
  <c r="BQ62" i="12"/>
  <c r="BV62" i="12"/>
  <c r="CA62" i="12"/>
  <c r="CF62" i="12"/>
  <c r="CK62" i="12"/>
  <c r="CP62" i="12"/>
  <c r="CU62" i="12"/>
  <c r="CZ62" i="12"/>
  <c r="DE62" i="12"/>
  <c r="DJ62" i="12"/>
  <c r="DO62" i="12"/>
  <c r="DT62" i="12"/>
  <c r="BP62" i="12"/>
  <c r="BU62" i="12"/>
  <c r="BZ62" i="12"/>
  <c r="CE62" i="12"/>
  <c r="CJ62" i="12"/>
  <c r="CO62" i="12"/>
  <c r="CT62" i="12"/>
  <c r="CY62" i="12"/>
  <c r="DD62" i="12"/>
  <c r="DI62" i="12"/>
  <c r="DN62" i="12"/>
  <c r="DS62" i="12"/>
  <c r="BT61" i="12"/>
  <c r="BY61" i="12"/>
  <c r="CD61" i="12"/>
  <c r="CI61" i="12"/>
  <c r="CN61" i="12"/>
  <c r="CS61" i="12"/>
  <c r="CX61" i="12"/>
  <c r="DC61" i="12"/>
  <c r="DH61" i="12"/>
  <c r="DM61" i="12"/>
  <c r="DR61" i="12"/>
  <c r="DW61" i="12"/>
  <c r="BS61" i="12"/>
  <c r="BX61" i="12"/>
  <c r="CC61" i="12"/>
  <c r="CH61" i="12"/>
  <c r="CM61" i="12"/>
  <c r="CR61" i="12"/>
  <c r="CW61" i="12"/>
  <c r="DB61" i="12"/>
  <c r="DG61" i="12"/>
  <c r="DL61" i="12"/>
  <c r="DQ61" i="12"/>
  <c r="DV61" i="12"/>
  <c r="BR61" i="12"/>
  <c r="BW61" i="12"/>
  <c r="CB61" i="12"/>
  <c r="CG61" i="12"/>
  <c r="CL61" i="12"/>
  <c r="CQ61" i="12"/>
  <c r="CV61" i="12"/>
  <c r="DA61" i="12"/>
  <c r="DF61" i="12"/>
  <c r="DK61" i="12"/>
  <c r="DP61" i="12"/>
  <c r="DU61" i="12"/>
  <c r="BQ61" i="12"/>
  <c r="BV61" i="12"/>
  <c r="CA61" i="12"/>
  <c r="CF61" i="12"/>
  <c r="CK61" i="12"/>
  <c r="CP61" i="12"/>
  <c r="CU61" i="12"/>
  <c r="CZ61" i="12"/>
  <c r="DE61" i="12"/>
  <c r="DJ61" i="12"/>
  <c r="DO61" i="12"/>
  <c r="DT61" i="12"/>
  <c r="BP61" i="12"/>
  <c r="BU61" i="12"/>
  <c r="BZ61" i="12"/>
  <c r="CE61" i="12"/>
  <c r="CJ61" i="12"/>
  <c r="CO61" i="12"/>
  <c r="CT61" i="12"/>
  <c r="CY61" i="12"/>
  <c r="DD61" i="12"/>
  <c r="DI61" i="12"/>
  <c r="DN61" i="12"/>
  <c r="DS61" i="12"/>
  <c r="BT60" i="12"/>
  <c r="BY60" i="12"/>
  <c r="CD60" i="12"/>
  <c r="CI60" i="12"/>
  <c r="CN60" i="12"/>
  <c r="CS60" i="12"/>
  <c r="CX60" i="12"/>
  <c r="DC60" i="12"/>
  <c r="DH60" i="12"/>
  <c r="DM60" i="12"/>
  <c r="DR60" i="12"/>
  <c r="DW60" i="12"/>
  <c r="BS60" i="12"/>
  <c r="BX60" i="12"/>
  <c r="CC60" i="12"/>
  <c r="CH60" i="12"/>
  <c r="CM60" i="12"/>
  <c r="CR60" i="12"/>
  <c r="CW60" i="12"/>
  <c r="DB60" i="12"/>
  <c r="DG60" i="12"/>
  <c r="DL60" i="12"/>
  <c r="DQ60" i="12"/>
  <c r="DV60" i="12"/>
  <c r="BR60" i="12"/>
  <c r="BW60" i="12"/>
  <c r="CB60" i="12"/>
  <c r="CG60" i="12"/>
  <c r="CL60" i="12"/>
  <c r="CQ60" i="12"/>
  <c r="CV60" i="12"/>
  <c r="DA60" i="12"/>
  <c r="DF60" i="12"/>
  <c r="DK60" i="12"/>
  <c r="DP60" i="12"/>
  <c r="DU60" i="12"/>
  <c r="BQ60" i="12"/>
  <c r="BV60" i="12"/>
  <c r="CA60" i="12"/>
  <c r="CF60" i="12"/>
  <c r="CK60" i="12"/>
  <c r="CP60" i="12"/>
  <c r="CU60" i="12"/>
  <c r="CZ60" i="12"/>
  <c r="DE60" i="12"/>
  <c r="DJ60" i="12"/>
  <c r="DO60" i="12"/>
  <c r="DT60" i="12"/>
  <c r="BP60" i="12"/>
  <c r="BU60" i="12"/>
  <c r="BZ60" i="12"/>
  <c r="CE60" i="12"/>
  <c r="CJ60" i="12"/>
  <c r="CO60" i="12"/>
  <c r="CT60" i="12"/>
  <c r="CY60" i="12"/>
  <c r="DD60" i="12"/>
  <c r="DI60" i="12"/>
  <c r="DN60" i="12"/>
  <c r="DS60" i="12"/>
  <c r="BT59" i="12"/>
  <c r="BY59" i="12"/>
  <c r="CD59" i="12"/>
  <c r="CI59" i="12"/>
  <c r="CN59" i="12"/>
  <c r="CS59" i="12"/>
  <c r="CX59" i="12"/>
  <c r="DC59" i="12"/>
  <c r="DH59" i="12"/>
  <c r="DM59" i="12"/>
  <c r="DR59" i="12"/>
  <c r="DW59" i="12"/>
  <c r="BS59" i="12"/>
  <c r="BX59" i="12"/>
  <c r="CC59" i="12"/>
  <c r="CH59" i="12"/>
  <c r="CM59" i="12"/>
  <c r="CR59" i="12"/>
  <c r="CW59" i="12"/>
  <c r="DB59" i="12"/>
  <c r="DG59" i="12"/>
  <c r="DL59" i="12"/>
  <c r="DQ59" i="12"/>
  <c r="DV59" i="12"/>
  <c r="BR59" i="12"/>
  <c r="BW59" i="12"/>
  <c r="CB59" i="12"/>
  <c r="CG59" i="12"/>
  <c r="CL59" i="12"/>
  <c r="CQ59" i="12"/>
  <c r="CV59" i="12"/>
  <c r="DA59" i="12"/>
  <c r="DF59" i="12"/>
  <c r="DK59" i="12"/>
  <c r="DP59" i="12"/>
  <c r="DU59" i="12"/>
  <c r="BQ59" i="12"/>
  <c r="BV59" i="12"/>
  <c r="CA59" i="12"/>
  <c r="CF59" i="12"/>
  <c r="CK59" i="12"/>
  <c r="CP59" i="12"/>
  <c r="CU59" i="12"/>
  <c r="CZ59" i="12"/>
  <c r="DE59" i="12"/>
  <c r="DJ59" i="12"/>
  <c r="DO59" i="12"/>
  <c r="DT59" i="12"/>
  <c r="BP59" i="12"/>
  <c r="BU59" i="12"/>
  <c r="BZ59" i="12"/>
  <c r="CE59" i="12"/>
  <c r="CJ59" i="12"/>
  <c r="CO59" i="12"/>
  <c r="CT59" i="12"/>
  <c r="CY59" i="12"/>
  <c r="DD59" i="12"/>
  <c r="DI59" i="12"/>
  <c r="DN59" i="12"/>
  <c r="DS59" i="12"/>
  <c r="BT58" i="12"/>
  <c r="BY58" i="12"/>
  <c r="CD58" i="12"/>
  <c r="CI58" i="12"/>
  <c r="CN58" i="12"/>
  <c r="CS58" i="12"/>
  <c r="CX58" i="12"/>
  <c r="DC58" i="12"/>
  <c r="DH58" i="12"/>
  <c r="DM58" i="12"/>
  <c r="DR58" i="12"/>
  <c r="DW58" i="12"/>
  <c r="BS58" i="12"/>
  <c r="BX58" i="12"/>
  <c r="CC58" i="12"/>
  <c r="CH58" i="12"/>
  <c r="CM58" i="12"/>
  <c r="CR58" i="12"/>
  <c r="CW58" i="12"/>
  <c r="DB58" i="12"/>
  <c r="DG58" i="12"/>
  <c r="DL58" i="12"/>
  <c r="DQ58" i="12"/>
  <c r="DV58" i="12"/>
  <c r="BR58" i="12"/>
  <c r="BW58" i="12"/>
  <c r="CB58" i="12"/>
  <c r="CG58" i="12"/>
  <c r="CL58" i="12"/>
  <c r="CQ58" i="12"/>
  <c r="CV58" i="12"/>
  <c r="DA58" i="12"/>
  <c r="DF58" i="12"/>
  <c r="DK58" i="12"/>
  <c r="DP58" i="12"/>
  <c r="DU58" i="12"/>
  <c r="BQ58" i="12"/>
  <c r="BV58" i="12"/>
  <c r="CA58" i="12"/>
  <c r="CF58" i="12"/>
  <c r="CK58" i="12"/>
  <c r="CP58" i="12"/>
  <c r="CU58" i="12"/>
  <c r="CZ58" i="12"/>
  <c r="DE58" i="12"/>
  <c r="DJ58" i="12"/>
  <c r="DO58" i="12"/>
  <c r="DT58" i="12"/>
  <c r="BP58" i="12"/>
  <c r="BU58" i="12"/>
  <c r="BZ58" i="12"/>
  <c r="CE58" i="12"/>
  <c r="CJ58" i="12"/>
  <c r="CO58" i="12"/>
  <c r="CT58" i="12"/>
  <c r="CY58" i="12"/>
  <c r="DD58" i="12"/>
  <c r="DI58" i="12"/>
  <c r="DN58" i="12"/>
  <c r="DS58" i="12"/>
  <c r="BT57" i="12"/>
  <c r="BY57" i="12"/>
  <c r="CD57" i="12"/>
  <c r="CI57" i="12"/>
  <c r="CN57" i="12"/>
  <c r="CS57" i="12"/>
  <c r="CX57" i="12"/>
  <c r="DC57" i="12"/>
  <c r="DH57" i="12"/>
  <c r="DM57" i="12"/>
  <c r="DR57" i="12"/>
  <c r="DW57" i="12"/>
  <c r="BS57" i="12"/>
  <c r="BX57" i="12"/>
  <c r="CC57" i="12"/>
  <c r="CH57" i="12"/>
  <c r="CM57" i="12"/>
  <c r="CR57" i="12"/>
  <c r="CW57" i="12"/>
  <c r="DB57" i="12"/>
  <c r="DG57" i="12"/>
  <c r="DL57" i="12"/>
  <c r="DQ57" i="12"/>
  <c r="DV57" i="12"/>
  <c r="BR57" i="12"/>
  <c r="BW57" i="12"/>
  <c r="CB57" i="12"/>
  <c r="CG57" i="12"/>
  <c r="CL57" i="12"/>
  <c r="CQ57" i="12"/>
  <c r="CV57" i="12"/>
  <c r="DA57" i="12"/>
  <c r="DF57" i="12"/>
  <c r="DK57" i="12"/>
  <c r="DP57" i="12"/>
  <c r="DU57" i="12"/>
  <c r="BQ57" i="12"/>
  <c r="BV57" i="12"/>
  <c r="CA57" i="12"/>
  <c r="CF57" i="12"/>
  <c r="CK57" i="12"/>
  <c r="CP57" i="12"/>
  <c r="CU57" i="12"/>
  <c r="CZ57" i="12"/>
  <c r="DE57" i="12"/>
  <c r="DJ57" i="12"/>
  <c r="DO57" i="12"/>
  <c r="DT57" i="12"/>
  <c r="BP57" i="12"/>
  <c r="BU57" i="12"/>
  <c r="BZ57" i="12"/>
  <c r="CE57" i="12"/>
  <c r="CJ57" i="12"/>
  <c r="CO57" i="12"/>
  <c r="CT57" i="12"/>
  <c r="CY57" i="12"/>
  <c r="DD57" i="12"/>
  <c r="DI57" i="12"/>
  <c r="DN57" i="12"/>
  <c r="DS57" i="12"/>
  <c r="BT56" i="12"/>
  <c r="BY56" i="12"/>
  <c r="CD56" i="12"/>
  <c r="CI56" i="12"/>
  <c r="CN56" i="12"/>
  <c r="CS56" i="12"/>
  <c r="CX56" i="12"/>
  <c r="DC56" i="12"/>
  <c r="DH56" i="12"/>
  <c r="DM56" i="12"/>
  <c r="DR56" i="12"/>
  <c r="DW56" i="12"/>
  <c r="BS56" i="12"/>
  <c r="BX56" i="12"/>
  <c r="CC56" i="12"/>
  <c r="CH56" i="12"/>
  <c r="CM56" i="12"/>
  <c r="CR56" i="12"/>
  <c r="CW56" i="12"/>
  <c r="DB56" i="12"/>
  <c r="DG56" i="12"/>
  <c r="DL56" i="12"/>
  <c r="DQ56" i="12"/>
  <c r="DV56" i="12"/>
  <c r="BR56" i="12"/>
  <c r="BW56" i="12"/>
  <c r="CB56" i="12"/>
  <c r="CG56" i="12"/>
  <c r="CL56" i="12"/>
  <c r="CQ56" i="12"/>
  <c r="CV56" i="12"/>
  <c r="DA56" i="12"/>
  <c r="DF56" i="12"/>
  <c r="DK56" i="12"/>
  <c r="DP56" i="12"/>
  <c r="DU56" i="12"/>
  <c r="BQ56" i="12"/>
  <c r="BV56" i="12"/>
  <c r="CA56" i="12"/>
  <c r="CF56" i="12"/>
  <c r="CK56" i="12"/>
  <c r="CP56" i="12"/>
  <c r="CU56" i="12"/>
  <c r="CZ56" i="12"/>
  <c r="DE56" i="12"/>
  <c r="DJ56" i="12"/>
  <c r="DO56" i="12"/>
  <c r="DT56" i="12"/>
  <c r="BP56" i="12"/>
  <c r="BU56" i="12"/>
  <c r="BZ56" i="12"/>
  <c r="CE56" i="12"/>
  <c r="CJ56" i="12"/>
  <c r="CO56" i="12"/>
  <c r="CT56" i="12"/>
  <c r="CY56" i="12"/>
  <c r="DD56" i="12"/>
  <c r="DI56" i="12"/>
  <c r="DN56" i="12"/>
  <c r="DS56" i="12"/>
  <c r="BT55" i="12"/>
  <c r="BY55" i="12"/>
  <c r="CD55" i="12"/>
  <c r="CI55" i="12"/>
  <c r="CN55" i="12"/>
  <c r="CS55" i="12"/>
  <c r="CX55" i="12"/>
  <c r="DC55" i="12"/>
  <c r="DH55" i="12"/>
  <c r="DM55" i="12"/>
  <c r="DR55" i="12"/>
  <c r="DW55" i="12"/>
  <c r="BS55" i="12"/>
  <c r="BX55" i="12"/>
  <c r="CC55" i="12"/>
  <c r="CH55" i="12"/>
  <c r="CM55" i="12"/>
  <c r="CR55" i="12"/>
  <c r="CW55" i="12"/>
  <c r="DB55" i="12"/>
  <c r="DG55" i="12"/>
  <c r="DL55" i="12"/>
  <c r="DQ55" i="12"/>
  <c r="DV55" i="12"/>
  <c r="BR55" i="12"/>
  <c r="BW55" i="12"/>
  <c r="CB55" i="12"/>
  <c r="CG55" i="12"/>
  <c r="CL55" i="12"/>
  <c r="CQ55" i="12"/>
  <c r="CV55" i="12"/>
  <c r="DA55" i="12"/>
  <c r="DF55" i="12"/>
  <c r="DK55" i="12"/>
  <c r="DP55" i="12"/>
  <c r="DU55" i="12"/>
  <c r="BQ55" i="12"/>
  <c r="BV55" i="12"/>
  <c r="CA55" i="12"/>
  <c r="CF55" i="12"/>
  <c r="CK55" i="12"/>
  <c r="CP55" i="12"/>
  <c r="CU55" i="12"/>
  <c r="CZ55" i="12"/>
  <c r="DE55" i="12"/>
  <c r="DJ55" i="12"/>
  <c r="DO55" i="12"/>
  <c r="DT55" i="12"/>
  <c r="BP55" i="12"/>
  <c r="BU55" i="12"/>
  <c r="BZ55" i="12"/>
  <c r="CE55" i="12"/>
  <c r="CJ55" i="12"/>
  <c r="CO55" i="12"/>
  <c r="CT55" i="12"/>
  <c r="CY55" i="12"/>
  <c r="DD55" i="12"/>
  <c r="DI55" i="12"/>
  <c r="DN55" i="12"/>
  <c r="DS55" i="12"/>
  <c r="BT54" i="12"/>
  <c r="BY54" i="12"/>
  <c r="CD54" i="12"/>
  <c r="CI54" i="12"/>
  <c r="CN54" i="12"/>
  <c r="CS54" i="12"/>
  <c r="CX54" i="12"/>
  <c r="DC54" i="12"/>
  <c r="DH54" i="12"/>
  <c r="DM54" i="12"/>
  <c r="DR54" i="12"/>
  <c r="DW54" i="12"/>
  <c r="BS54" i="12"/>
  <c r="BX54" i="12"/>
  <c r="CC54" i="12"/>
  <c r="CH54" i="12"/>
  <c r="CM54" i="12"/>
  <c r="CR54" i="12"/>
  <c r="CW54" i="12"/>
  <c r="DB54" i="12"/>
  <c r="DG54" i="12"/>
  <c r="DL54" i="12"/>
  <c r="DQ54" i="12"/>
  <c r="DV54" i="12"/>
  <c r="BR54" i="12"/>
  <c r="BW54" i="12"/>
  <c r="CB54" i="12"/>
  <c r="CG54" i="12"/>
  <c r="CL54" i="12"/>
  <c r="CQ54" i="12"/>
  <c r="CV54" i="12"/>
  <c r="DA54" i="12"/>
  <c r="DF54" i="12"/>
  <c r="DK54" i="12"/>
  <c r="DP54" i="12"/>
  <c r="DU54" i="12"/>
  <c r="BQ54" i="12"/>
  <c r="BV54" i="12"/>
  <c r="CA54" i="12"/>
  <c r="CF54" i="12"/>
  <c r="CK54" i="12"/>
  <c r="CP54" i="12"/>
  <c r="CU54" i="12"/>
  <c r="CZ54" i="12"/>
  <c r="DE54" i="12"/>
  <c r="DJ54" i="12"/>
  <c r="DO54" i="12"/>
  <c r="DT54" i="12"/>
  <c r="BP54" i="12"/>
  <c r="BU54" i="12"/>
  <c r="BZ54" i="12"/>
  <c r="CE54" i="12"/>
  <c r="CJ54" i="12"/>
  <c r="CO54" i="12"/>
  <c r="CT54" i="12"/>
  <c r="CY54" i="12"/>
  <c r="DD54" i="12"/>
  <c r="DI54" i="12"/>
  <c r="DN54" i="12"/>
  <c r="DS54" i="12"/>
  <c r="BT53" i="12"/>
  <c r="BY53" i="12"/>
  <c r="CD53" i="12"/>
  <c r="CI53" i="12"/>
  <c r="CN53" i="12"/>
  <c r="CS53" i="12"/>
  <c r="CX53" i="12"/>
  <c r="DC53" i="12"/>
  <c r="DH53" i="12"/>
  <c r="DM53" i="12"/>
  <c r="DR53" i="12"/>
  <c r="DW53" i="12"/>
  <c r="BS53" i="12"/>
  <c r="BX53" i="12"/>
  <c r="CC53" i="12"/>
  <c r="CH53" i="12"/>
  <c r="CM53" i="12"/>
  <c r="CR53" i="12"/>
  <c r="CW53" i="12"/>
  <c r="DB53" i="12"/>
  <c r="DG53" i="12"/>
  <c r="DL53" i="12"/>
  <c r="DQ53" i="12"/>
  <c r="DV53" i="12"/>
  <c r="BR53" i="12"/>
  <c r="BW53" i="12"/>
  <c r="CB53" i="12"/>
  <c r="CG53" i="12"/>
  <c r="CL53" i="12"/>
  <c r="CQ53" i="12"/>
  <c r="CV53" i="12"/>
  <c r="DA53" i="12"/>
  <c r="DF53" i="12"/>
  <c r="DK53" i="12"/>
  <c r="DP53" i="12"/>
  <c r="DU53" i="12"/>
  <c r="BQ53" i="12"/>
  <c r="BV53" i="12"/>
  <c r="CA53" i="12"/>
  <c r="CF53" i="12"/>
  <c r="CK53" i="12"/>
  <c r="CP53" i="12"/>
  <c r="CU53" i="12"/>
  <c r="CZ53" i="12"/>
  <c r="DE53" i="12"/>
  <c r="DJ53" i="12"/>
  <c r="DO53" i="12"/>
  <c r="DT53" i="12"/>
  <c r="BP53" i="12"/>
  <c r="BU53" i="12"/>
  <c r="BZ53" i="12"/>
  <c r="CE53" i="12"/>
  <c r="CJ53" i="12"/>
  <c r="CO53" i="12"/>
  <c r="CT53" i="12"/>
  <c r="CY53" i="12"/>
  <c r="DD53" i="12"/>
  <c r="DI53" i="12"/>
  <c r="DN53" i="12"/>
  <c r="DS53" i="12"/>
  <c r="BT52" i="12"/>
  <c r="BY52" i="12"/>
  <c r="CD52" i="12"/>
  <c r="CI52" i="12"/>
  <c r="CN52" i="12"/>
  <c r="CS52" i="12"/>
  <c r="CX52" i="12"/>
  <c r="DC52" i="12"/>
  <c r="DH52" i="12"/>
  <c r="DM52" i="12"/>
  <c r="DR52" i="12"/>
  <c r="DW52" i="12"/>
  <c r="BS52" i="12"/>
  <c r="BX52" i="12"/>
  <c r="CC52" i="12"/>
  <c r="CH52" i="12"/>
  <c r="CM52" i="12"/>
  <c r="CR52" i="12"/>
  <c r="CW52" i="12"/>
  <c r="DB52" i="12"/>
  <c r="DG52" i="12"/>
  <c r="DL52" i="12"/>
  <c r="DQ52" i="12"/>
  <c r="DV52" i="12"/>
  <c r="BR52" i="12"/>
  <c r="BW52" i="12"/>
  <c r="CB52" i="12"/>
  <c r="CG52" i="12"/>
  <c r="CL52" i="12"/>
  <c r="CQ52" i="12"/>
  <c r="CV52" i="12"/>
  <c r="DA52" i="12"/>
  <c r="DF52" i="12"/>
  <c r="DK52" i="12"/>
  <c r="DP52" i="12"/>
  <c r="DU52" i="12"/>
  <c r="BQ52" i="12"/>
  <c r="BV52" i="12"/>
  <c r="CA52" i="12"/>
  <c r="CF52" i="12"/>
  <c r="CK52" i="12"/>
  <c r="CP52" i="12"/>
  <c r="CU52" i="12"/>
  <c r="CZ52" i="12"/>
  <c r="DE52" i="12"/>
  <c r="DJ52" i="12"/>
  <c r="DO52" i="12"/>
  <c r="DT52" i="12"/>
  <c r="BP52" i="12"/>
  <c r="BU52" i="12"/>
  <c r="BZ52" i="12"/>
  <c r="CE52" i="12"/>
  <c r="CJ52" i="12"/>
  <c r="CO52" i="12"/>
  <c r="CT52" i="12"/>
  <c r="CY52" i="12"/>
  <c r="DD52" i="12"/>
  <c r="DI52" i="12"/>
  <c r="DN52" i="12"/>
  <c r="DS52" i="12"/>
  <c r="BT51" i="12"/>
  <c r="BY51" i="12"/>
  <c r="CD51" i="12"/>
  <c r="CI51" i="12"/>
  <c r="CN51" i="12"/>
  <c r="CS51" i="12"/>
  <c r="CX51" i="12"/>
  <c r="DC51" i="12"/>
  <c r="DH51" i="12"/>
  <c r="DM51" i="12"/>
  <c r="DR51" i="12"/>
  <c r="DW51" i="12"/>
  <c r="BS51" i="12"/>
  <c r="BX51" i="12"/>
  <c r="CC51" i="12"/>
  <c r="CH51" i="12"/>
  <c r="CM51" i="12"/>
  <c r="CR51" i="12"/>
  <c r="CW51" i="12"/>
  <c r="DB51" i="12"/>
  <c r="DG51" i="12"/>
  <c r="DL51" i="12"/>
  <c r="DQ51" i="12"/>
  <c r="DV51" i="12"/>
  <c r="BR51" i="12"/>
  <c r="BW51" i="12"/>
  <c r="CB51" i="12"/>
  <c r="CG51" i="12"/>
  <c r="CL51" i="12"/>
  <c r="CQ51" i="12"/>
  <c r="CV51" i="12"/>
  <c r="DA51" i="12"/>
  <c r="DF51" i="12"/>
  <c r="DK51" i="12"/>
  <c r="DP51" i="12"/>
  <c r="DU51" i="12"/>
  <c r="BQ51" i="12"/>
  <c r="BV51" i="12"/>
  <c r="CA51" i="12"/>
  <c r="CF51" i="12"/>
  <c r="CK51" i="12"/>
  <c r="CP51" i="12"/>
  <c r="CU51" i="12"/>
  <c r="CZ51" i="12"/>
  <c r="DE51" i="12"/>
  <c r="DJ51" i="12"/>
  <c r="DO51" i="12"/>
  <c r="DT51" i="12"/>
  <c r="BP51" i="12"/>
  <c r="BU51" i="12"/>
  <c r="BZ51" i="12"/>
  <c r="CE51" i="12"/>
  <c r="CJ51" i="12"/>
  <c r="CO51" i="12"/>
  <c r="CT51" i="12"/>
  <c r="CY51" i="12"/>
  <c r="DD51" i="12"/>
  <c r="DI51" i="12"/>
  <c r="DN51" i="12"/>
  <c r="DS51" i="12"/>
  <c r="BT50" i="12"/>
  <c r="BY50" i="12"/>
  <c r="CD50" i="12"/>
  <c r="CI50" i="12"/>
  <c r="CN50" i="12"/>
  <c r="CS50" i="12"/>
  <c r="CX50" i="12"/>
  <c r="DC50" i="12"/>
  <c r="DH50" i="12"/>
  <c r="DM50" i="12"/>
  <c r="DR50" i="12"/>
  <c r="DW50" i="12"/>
  <c r="BS50" i="12"/>
  <c r="BX50" i="12"/>
  <c r="CC50" i="12"/>
  <c r="CH50" i="12"/>
  <c r="CM50" i="12"/>
  <c r="CR50" i="12"/>
  <c r="CW50" i="12"/>
  <c r="DB50" i="12"/>
  <c r="DG50" i="12"/>
  <c r="DL50" i="12"/>
  <c r="DQ50" i="12"/>
  <c r="DV50" i="12"/>
  <c r="BR50" i="12"/>
  <c r="BW50" i="12"/>
  <c r="CB50" i="12"/>
  <c r="CG50" i="12"/>
  <c r="CL50" i="12"/>
  <c r="CQ50" i="12"/>
  <c r="CV50" i="12"/>
  <c r="DA50" i="12"/>
  <c r="DF50" i="12"/>
  <c r="DK50" i="12"/>
  <c r="DP50" i="12"/>
  <c r="DU50" i="12"/>
  <c r="BQ50" i="12"/>
  <c r="BV50" i="12"/>
  <c r="CA50" i="12"/>
  <c r="CF50" i="12"/>
  <c r="CK50" i="12"/>
  <c r="CP50" i="12"/>
  <c r="CU50" i="12"/>
  <c r="CZ50" i="12"/>
  <c r="DE50" i="12"/>
  <c r="DJ50" i="12"/>
  <c r="DO50" i="12"/>
  <c r="DT50" i="12"/>
  <c r="BP50" i="12"/>
  <c r="BU50" i="12"/>
  <c r="BZ50" i="12"/>
  <c r="CE50" i="12"/>
  <c r="CJ50" i="12"/>
  <c r="CO50" i="12"/>
  <c r="CT50" i="12"/>
  <c r="CY50" i="12"/>
  <c r="DD50" i="12"/>
  <c r="DI50" i="12"/>
  <c r="DN50" i="12"/>
  <c r="DS50" i="12"/>
  <c r="BT49" i="12"/>
  <c r="BY49" i="12"/>
  <c r="CD49" i="12"/>
  <c r="CI49" i="12"/>
  <c r="CN49" i="12"/>
  <c r="CS49" i="12"/>
  <c r="CX49" i="12"/>
  <c r="DC49" i="12"/>
  <c r="DH49" i="12"/>
  <c r="DM49" i="12"/>
  <c r="DR49" i="12"/>
  <c r="DW49" i="12"/>
  <c r="BS49" i="12"/>
  <c r="BX49" i="12"/>
  <c r="CC49" i="12"/>
  <c r="CH49" i="12"/>
  <c r="CM49" i="12"/>
  <c r="CR49" i="12"/>
  <c r="CW49" i="12"/>
  <c r="DB49" i="12"/>
  <c r="DG49" i="12"/>
  <c r="DL49" i="12"/>
  <c r="DQ49" i="12"/>
  <c r="DV49" i="12"/>
  <c r="BR49" i="12"/>
  <c r="BW49" i="12"/>
  <c r="CB49" i="12"/>
  <c r="CG49" i="12"/>
  <c r="CL49" i="12"/>
  <c r="CQ49" i="12"/>
  <c r="CV49" i="12"/>
  <c r="DA49" i="12"/>
  <c r="DF49" i="12"/>
  <c r="DK49" i="12"/>
  <c r="DP49" i="12"/>
  <c r="DU49" i="12"/>
  <c r="BQ49" i="12"/>
  <c r="BV49" i="12"/>
  <c r="CA49" i="12"/>
  <c r="CF49" i="12"/>
  <c r="CK49" i="12"/>
  <c r="CP49" i="12"/>
  <c r="CU49" i="12"/>
  <c r="CZ49" i="12"/>
  <c r="DE49" i="12"/>
  <c r="DJ49" i="12"/>
  <c r="DO49" i="12"/>
  <c r="DT49" i="12"/>
  <c r="BP49" i="12"/>
  <c r="BU49" i="12"/>
  <c r="BZ49" i="12"/>
  <c r="CE49" i="12"/>
  <c r="CJ49" i="12"/>
  <c r="CO49" i="12"/>
  <c r="CT49" i="12"/>
  <c r="CY49" i="12"/>
  <c r="DD49" i="12"/>
  <c r="DI49" i="12"/>
  <c r="DN49" i="12"/>
  <c r="DS49" i="12"/>
  <c r="BT48" i="12"/>
  <c r="BY48" i="12"/>
  <c r="CD48" i="12"/>
  <c r="CI48" i="12"/>
  <c r="CN48" i="12"/>
  <c r="CS48" i="12"/>
  <c r="CX48" i="12"/>
  <c r="DC48" i="12"/>
  <c r="DH48" i="12"/>
  <c r="DM48" i="12"/>
  <c r="DR48" i="12"/>
  <c r="DW48" i="12"/>
  <c r="BS48" i="12"/>
  <c r="BX48" i="12"/>
  <c r="CC48" i="12"/>
  <c r="CH48" i="12"/>
  <c r="CM48" i="12"/>
  <c r="CR48" i="12"/>
  <c r="CW48" i="12"/>
  <c r="DB48" i="12"/>
  <c r="DG48" i="12"/>
  <c r="DL48" i="12"/>
  <c r="DQ48" i="12"/>
  <c r="DV48" i="12"/>
  <c r="BR48" i="12"/>
  <c r="BW48" i="12"/>
  <c r="CB48" i="12"/>
  <c r="CG48" i="12"/>
  <c r="CL48" i="12"/>
  <c r="CQ48" i="12"/>
  <c r="CV48" i="12"/>
  <c r="DA48" i="12"/>
  <c r="DF48" i="12"/>
  <c r="DK48" i="12"/>
  <c r="DP48" i="12"/>
  <c r="DU48" i="12"/>
  <c r="BQ48" i="12"/>
  <c r="BV48" i="12"/>
  <c r="CA48" i="12"/>
  <c r="CF48" i="12"/>
  <c r="CK48" i="12"/>
  <c r="CP48" i="12"/>
  <c r="CU48" i="12"/>
  <c r="CZ48" i="12"/>
  <c r="DE48" i="12"/>
  <c r="DJ48" i="12"/>
  <c r="DO48" i="12"/>
  <c r="DT48" i="12"/>
  <c r="BP48" i="12"/>
  <c r="BU48" i="12"/>
  <c r="BZ48" i="12"/>
  <c r="CE48" i="12"/>
  <c r="CJ48" i="12"/>
  <c r="CO48" i="12"/>
  <c r="CT48" i="12"/>
  <c r="CY48" i="12"/>
  <c r="DD48" i="12"/>
  <c r="DI48" i="12"/>
  <c r="DN48" i="12"/>
  <c r="DS48" i="12"/>
  <c r="BT47" i="12"/>
  <c r="BY47" i="12"/>
  <c r="CD47" i="12"/>
  <c r="CI47" i="12"/>
  <c r="CN47" i="12"/>
  <c r="CS47" i="12"/>
  <c r="CX47" i="12"/>
  <c r="DC47" i="12"/>
  <c r="DH47" i="12"/>
  <c r="DM47" i="12"/>
  <c r="DR47" i="12"/>
  <c r="DW47" i="12"/>
  <c r="BS47" i="12"/>
  <c r="BX47" i="12"/>
  <c r="CC47" i="12"/>
  <c r="CH47" i="12"/>
  <c r="CM47" i="12"/>
  <c r="CR47" i="12"/>
  <c r="CW47" i="12"/>
  <c r="DB47" i="12"/>
  <c r="DG47" i="12"/>
  <c r="DL47" i="12"/>
  <c r="DQ47" i="12"/>
  <c r="DV47" i="12"/>
  <c r="BR47" i="12"/>
  <c r="BW47" i="12"/>
  <c r="CB47" i="12"/>
  <c r="CG47" i="12"/>
  <c r="CL47" i="12"/>
  <c r="CQ47" i="12"/>
  <c r="CV47" i="12"/>
  <c r="DA47" i="12"/>
  <c r="DF47" i="12"/>
  <c r="DK47" i="12"/>
  <c r="DP47" i="12"/>
  <c r="DU47" i="12"/>
  <c r="BQ47" i="12"/>
  <c r="BV47" i="12"/>
  <c r="CA47" i="12"/>
  <c r="CF47" i="12"/>
  <c r="CK47" i="12"/>
  <c r="CP47" i="12"/>
  <c r="CU47" i="12"/>
  <c r="CZ47" i="12"/>
  <c r="DE47" i="12"/>
  <c r="DJ47" i="12"/>
  <c r="DO47" i="12"/>
  <c r="DT47" i="12"/>
  <c r="BP47" i="12"/>
  <c r="BU47" i="12"/>
  <c r="BZ47" i="12"/>
  <c r="CE47" i="12"/>
  <c r="CJ47" i="12"/>
  <c r="CO47" i="12"/>
  <c r="CT47" i="12"/>
  <c r="CY47" i="12"/>
  <c r="DD47" i="12"/>
  <c r="DI47" i="12"/>
  <c r="DN47" i="12"/>
  <c r="DS47" i="12"/>
  <c r="BT46" i="12"/>
  <c r="BY46" i="12"/>
  <c r="CD46" i="12"/>
  <c r="CI46" i="12"/>
  <c r="CN46" i="12"/>
  <c r="CS46" i="12"/>
  <c r="CX46" i="12"/>
  <c r="DC46" i="12"/>
  <c r="DH46" i="12"/>
  <c r="DM46" i="12"/>
  <c r="DR46" i="12"/>
  <c r="DW46" i="12"/>
  <c r="BS46" i="12"/>
  <c r="BX46" i="12"/>
  <c r="CC46" i="12"/>
  <c r="CH46" i="12"/>
  <c r="CM46" i="12"/>
  <c r="CR46" i="12"/>
  <c r="CW46" i="12"/>
  <c r="DB46" i="12"/>
  <c r="DG46" i="12"/>
  <c r="DL46" i="12"/>
  <c r="DQ46" i="12"/>
  <c r="DV46" i="12"/>
  <c r="BR46" i="12"/>
  <c r="BW46" i="12"/>
  <c r="CB46" i="12"/>
  <c r="CG46" i="12"/>
  <c r="CL46" i="12"/>
  <c r="CQ46" i="12"/>
  <c r="CV46" i="12"/>
  <c r="DA46" i="12"/>
  <c r="DF46" i="12"/>
  <c r="DK46" i="12"/>
  <c r="DP46" i="12"/>
  <c r="DU46" i="12"/>
  <c r="BQ46" i="12"/>
  <c r="BV46" i="12"/>
  <c r="CA46" i="12"/>
  <c r="CF46" i="12"/>
  <c r="CK46" i="12"/>
  <c r="CP46" i="12"/>
  <c r="CU46" i="12"/>
  <c r="CZ46" i="12"/>
  <c r="DE46" i="12"/>
  <c r="DJ46" i="12"/>
  <c r="DO46" i="12"/>
  <c r="DT46" i="12"/>
  <c r="BP46" i="12"/>
  <c r="BU46" i="12"/>
  <c r="BZ46" i="12"/>
  <c r="CE46" i="12"/>
  <c r="CJ46" i="12"/>
  <c r="CO46" i="12"/>
  <c r="CT46" i="12"/>
  <c r="CY46" i="12"/>
  <c r="DD46" i="12"/>
  <c r="DI46" i="12"/>
  <c r="DN46" i="12"/>
  <c r="DS46" i="12"/>
  <c r="BT45" i="12"/>
  <c r="BY45" i="12"/>
  <c r="CD45" i="12"/>
  <c r="CI45" i="12"/>
  <c r="CN45" i="12"/>
  <c r="CS45" i="12"/>
  <c r="CX45" i="12"/>
  <c r="DC45" i="12"/>
  <c r="DH45" i="12"/>
  <c r="DM45" i="12"/>
  <c r="DR45" i="12"/>
  <c r="DW45" i="12"/>
  <c r="BS45" i="12"/>
  <c r="BX45" i="12"/>
  <c r="CC45" i="12"/>
  <c r="CH45" i="12"/>
  <c r="CM45" i="12"/>
  <c r="CR45" i="12"/>
  <c r="CW45" i="12"/>
  <c r="DB45" i="12"/>
  <c r="DG45" i="12"/>
  <c r="DL45" i="12"/>
  <c r="DQ45" i="12"/>
  <c r="DV45" i="12"/>
  <c r="BR45" i="12"/>
  <c r="BW45" i="12"/>
  <c r="CB45" i="12"/>
  <c r="CG45" i="12"/>
  <c r="CL45" i="12"/>
  <c r="CQ45" i="12"/>
  <c r="CV45" i="12"/>
  <c r="DA45" i="12"/>
  <c r="DF45" i="12"/>
  <c r="DK45" i="12"/>
  <c r="DP45" i="12"/>
  <c r="DU45" i="12"/>
  <c r="BQ45" i="12"/>
  <c r="BV45" i="12"/>
  <c r="CA45" i="12"/>
  <c r="CF45" i="12"/>
  <c r="CK45" i="12"/>
  <c r="CP45" i="12"/>
  <c r="CU45" i="12"/>
  <c r="CZ45" i="12"/>
  <c r="DE45" i="12"/>
  <c r="DJ45" i="12"/>
  <c r="DO45" i="12"/>
  <c r="DT45" i="12"/>
  <c r="BP45" i="12"/>
  <c r="BU45" i="12"/>
  <c r="BZ45" i="12"/>
  <c r="CE45" i="12"/>
  <c r="CJ45" i="12"/>
  <c r="CO45" i="12"/>
  <c r="CT45" i="12"/>
  <c r="CY45" i="12"/>
  <c r="DD45" i="12"/>
  <c r="DI45" i="12"/>
  <c r="DN45" i="12"/>
  <c r="DS45" i="12"/>
  <c r="BT44" i="12"/>
  <c r="BY44" i="12"/>
  <c r="CD44" i="12"/>
  <c r="CI44" i="12"/>
  <c r="CN44" i="12"/>
  <c r="CS44" i="12"/>
  <c r="CX44" i="12"/>
  <c r="DC44" i="12"/>
  <c r="DH44" i="12"/>
  <c r="DM44" i="12"/>
  <c r="DR44" i="12"/>
  <c r="DW44" i="12"/>
  <c r="BS44" i="12"/>
  <c r="BX44" i="12"/>
  <c r="CC44" i="12"/>
  <c r="CH44" i="12"/>
  <c r="CM44" i="12"/>
  <c r="CR44" i="12"/>
  <c r="CW44" i="12"/>
  <c r="DB44" i="12"/>
  <c r="DG44" i="12"/>
  <c r="DL44" i="12"/>
  <c r="DQ44" i="12"/>
  <c r="DV44" i="12"/>
  <c r="BR44" i="12"/>
  <c r="BW44" i="12"/>
  <c r="CB44" i="12"/>
  <c r="CG44" i="12"/>
  <c r="CL44" i="12"/>
  <c r="CQ44" i="12"/>
  <c r="CV44" i="12"/>
  <c r="DA44" i="12"/>
  <c r="DF44" i="12"/>
  <c r="DK44" i="12"/>
  <c r="DP44" i="12"/>
  <c r="DU44" i="12"/>
  <c r="BQ44" i="12"/>
  <c r="BV44" i="12"/>
  <c r="CA44" i="12"/>
  <c r="CF44" i="12"/>
  <c r="CK44" i="12"/>
  <c r="CP44" i="12"/>
  <c r="CU44" i="12"/>
  <c r="CZ44" i="12"/>
  <c r="DE44" i="12"/>
  <c r="DJ44" i="12"/>
  <c r="DO44" i="12"/>
  <c r="DT44" i="12"/>
  <c r="BP44" i="12"/>
  <c r="BU44" i="12"/>
  <c r="BZ44" i="12"/>
  <c r="CE44" i="12"/>
  <c r="CJ44" i="12"/>
  <c r="CO44" i="12"/>
  <c r="CT44" i="12"/>
  <c r="CY44" i="12"/>
  <c r="DD44" i="12"/>
  <c r="DI44" i="12"/>
  <c r="DN44" i="12"/>
  <c r="DS44" i="12"/>
  <c r="BT43" i="12"/>
  <c r="BY43" i="12"/>
  <c r="CD43" i="12"/>
  <c r="CI43" i="12"/>
  <c r="CN43" i="12"/>
  <c r="CS43" i="12"/>
  <c r="CX43" i="12"/>
  <c r="DC43" i="12"/>
  <c r="DH43" i="12"/>
  <c r="DM43" i="12"/>
  <c r="DR43" i="12"/>
  <c r="DW43" i="12"/>
  <c r="BS43" i="12"/>
  <c r="BX43" i="12"/>
  <c r="CC43" i="12"/>
  <c r="CH43" i="12"/>
  <c r="CM43" i="12"/>
  <c r="CR43" i="12"/>
  <c r="CW43" i="12"/>
  <c r="DB43" i="12"/>
  <c r="DG43" i="12"/>
  <c r="DL43" i="12"/>
  <c r="DQ43" i="12"/>
  <c r="DV43" i="12"/>
  <c r="BR43" i="12"/>
  <c r="BW43" i="12"/>
  <c r="CB43" i="12"/>
  <c r="CG43" i="12"/>
  <c r="CL43" i="12"/>
  <c r="CQ43" i="12"/>
  <c r="CV43" i="12"/>
  <c r="DA43" i="12"/>
  <c r="DF43" i="12"/>
  <c r="DK43" i="12"/>
  <c r="DP43" i="12"/>
  <c r="DU43" i="12"/>
  <c r="BQ43" i="12"/>
  <c r="BV43" i="12"/>
  <c r="CA43" i="12"/>
  <c r="CF43" i="12"/>
  <c r="CK43" i="12"/>
  <c r="CP43" i="12"/>
  <c r="CU43" i="12"/>
  <c r="CZ43" i="12"/>
  <c r="DE43" i="12"/>
  <c r="DJ43" i="12"/>
  <c r="DO43" i="12"/>
  <c r="DT43" i="12"/>
  <c r="BP43" i="12"/>
  <c r="BU43" i="12"/>
  <c r="BZ43" i="12"/>
  <c r="CE43" i="12"/>
  <c r="CJ43" i="12"/>
  <c r="CO43" i="12"/>
  <c r="CT43" i="12"/>
  <c r="CY43" i="12"/>
  <c r="DD43" i="12"/>
  <c r="DI43" i="12"/>
  <c r="DN43" i="12"/>
  <c r="DS43" i="12"/>
  <c r="BT42" i="12"/>
  <c r="BY42" i="12"/>
  <c r="CD42" i="12"/>
  <c r="CI42" i="12"/>
  <c r="CN42" i="12"/>
  <c r="CS42" i="12"/>
  <c r="CX42" i="12"/>
  <c r="DC42" i="12"/>
  <c r="DH42" i="12"/>
  <c r="DM42" i="12"/>
  <c r="DR42" i="12"/>
  <c r="DW42" i="12"/>
  <c r="BS42" i="12"/>
  <c r="BX42" i="12"/>
  <c r="CC42" i="12"/>
  <c r="CH42" i="12"/>
  <c r="CM42" i="12"/>
  <c r="CR42" i="12"/>
  <c r="CW42" i="12"/>
  <c r="DB42" i="12"/>
  <c r="DG42" i="12"/>
  <c r="DL42" i="12"/>
  <c r="DQ42" i="12"/>
  <c r="DV42" i="12"/>
  <c r="BR42" i="12"/>
  <c r="BW42" i="12"/>
  <c r="CB42" i="12"/>
  <c r="CG42" i="12"/>
  <c r="CL42" i="12"/>
  <c r="CQ42" i="12"/>
  <c r="CV42" i="12"/>
  <c r="DA42" i="12"/>
  <c r="DF42" i="12"/>
  <c r="DK42" i="12"/>
  <c r="DP42" i="12"/>
  <c r="DU42" i="12"/>
  <c r="BQ42" i="12"/>
  <c r="BV42" i="12"/>
  <c r="CA42" i="12"/>
  <c r="CF42" i="12"/>
  <c r="CK42" i="12"/>
  <c r="CP42" i="12"/>
  <c r="CU42" i="12"/>
  <c r="CZ42" i="12"/>
  <c r="DE42" i="12"/>
  <c r="DJ42" i="12"/>
  <c r="DO42" i="12"/>
  <c r="DT42" i="12"/>
  <c r="BP42" i="12"/>
  <c r="BU42" i="12"/>
  <c r="BZ42" i="12"/>
  <c r="CE42" i="12"/>
  <c r="CJ42" i="12"/>
  <c r="CO42" i="12"/>
  <c r="CT42" i="12"/>
  <c r="CY42" i="12"/>
  <c r="DD42" i="12"/>
  <c r="DI42" i="12"/>
  <c r="DN42" i="12"/>
  <c r="DS42" i="12"/>
  <c r="BK42" i="12"/>
  <c r="BT41" i="12"/>
  <c r="BY41" i="12"/>
  <c r="CD41" i="12"/>
  <c r="CI41" i="12"/>
  <c r="CN41" i="12"/>
  <c r="CS41" i="12"/>
  <c r="CX41" i="12"/>
  <c r="DC41" i="12"/>
  <c r="DH41" i="12"/>
  <c r="DM41" i="12"/>
  <c r="DR41" i="12"/>
  <c r="DW41" i="12"/>
  <c r="BS41" i="12"/>
  <c r="BX41" i="12"/>
  <c r="CC41" i="12"/>
  <c r="CH41" i="12"/>
  <c r="CM41" i="12"/>
  <c r="CR41" i="12"/>
  <c r="CW41" i="12"/>
  <c r="DB41" i="12"/>
  <c r="DG41" i="12"/>
  <c r="DL41" i="12"/>
  <c r="DQ41" i="12"/>
  <c r="DV41" i="12"/>
  <c r="BR41" i="12"/>
  <c r="BW41" i="12"/>
  <c r="CB41" i="12"/>
  <c r="CG41" i="12"/>
  <c r="CL41" i="12"/>
  <c r="CQ41" i="12"/>
  <c r="CV41" i="12"/>
  <c r="DA41" i="12"/>
  <c r="DF41" i="12"/>
  <c r="DK41" i="12"/>
  <c r="DP41" i="12"/>
  <c r="DU41" i="12"/>
  <c r="BQ41" i="12"/>
  <c r="BV41" i="12"/>
  <c r="CA41" i="12"/>
  <c r="CF41" i="12"/>
  <c r="CK41" i="12"/>
  <c r="CP41" i="12"/>
  <c r="CU41" i="12"/>
  <c r="CZ41" i="12"/>
  <c r="DE41" i="12"/>
  <c r="DJ41" i="12"/>
  <c r="DO41" i="12"/>
  <c r="DT41" i="12"/>
  <c r="BP41" i="12"/>
  <c r="BU41" i="12"/>
  <c r="BZ41" i="12"/>
  <c r="CE41" i="12"/>
  <c r="CJ41" i="12"/>
  <c r="CO41" i="12"/>
  <c r="CT41" i="12"/>
  <c r="CY41" i="12"/>
  <c r="DD41" i="12"/>
  <c r="DI41" i="12"/>
  <c r="DN41" i="12"/>
  <c r="DS41" i="12"/>
  <c r="BO41" i="12"/>
  <c r="BL41" i="12"/>
  <c r="BT40" i="12"/>
  <c r="BY40" i="12"/>
  <c r="CD40" i="12"/>
  <c r="CI40" i="12"/>
  <c r="CN40" i="12"/>
  <c r="CS40" i="12"/>
  <c r="CX40" i="12"/>
  <c r="DC40" i="12"/>
  <c r="DH40" i="12"/>
  <c r="DM40" i="12"/>
  <c r="DR40" i="12"/>
  <c r="DW40" i="12"/>
  <c r="BS40" i="12"/>
  <c r="BX40" i="12"/>
  <c r="CC40" i="12"/>
  <c r="CH40" i="12"/>
  <c r="CM40" i="12"/>
  <c r="CR40" i="12"/>
  <c r="CW40" i="12"/>
  <c r="DB40" i="12"/>
  <c r="DG40" i="12"/>
  <c r="DL40" i="12"/>
  <c r="DQ40" i="12"/>
  <c r="DV40" i="12"/>
  <c r="BR40" i="12"/>
  <c r="BW40" i="12"/>
  <c r="CB40" i="12"/>
  <c r="CG40" i="12"/>
  <c r="CL40" i="12"/>
  <c r="CQ40" i="12"/>
  <c r="CV40" i="12"/>
  <c r="DA40" i="12"/>
  <c r="DF40" i="12"/>
  <c r="DK40" i="12"/>
  <c r="DP40" i="12"/>
  <c r="DU40" i="12"/>
  <c r="BQ40" i="12"/>
  <c r="BV40" i="12"/>
  <c r="CA40" i="12"/>
  <c r="CF40" i="12"/>
  <c r="CK40" i="12"/>
  <c r="CP40" i="12"/>
  <c r="CU40" i="12"/>
  <c r="CZ40" i="12"/>
  <c r="DE40" i="12"/>
  <c r="DJ40" i="12"/>
  <c r="DO40" i="12"/>
  <c r="DT40" i="12"/>
  <c r="BP40" i="12"/>
  <c r="BU40" i="12"/>
  <c r="BZ40" i="12"/>
  <c r="CE40" i="12"/>
  <c r="CJ40" i="12"/>
  <c r="CO40" i="12"/>
  <c r="CT40" i="12"/>
  <c r="CY40" i="12"/>
  <c r="DD40" i="12"/>
  <c r="DI40" i="12"/>
  <c r="DN40" i="12"/>
  <c r="DS40" i="12"/>
  <c r="BO40" i="12"/>
  <c r="BL40" i="12"/>
  <c r="BT39" i="12"/>
  <c r="BY39" i="12"/>
  <c r="CD39" i="12"/>
  <c r="CI39" i="12"/>
  <c r="CN39" i="12"/>
  <c r="CS39" i="12"/>
  <c r="CX39" i="12"/>
  <c r="DC39" i="12"/>
  <c r="DH39" i="12"/>
  <c r="DM39" i="12"/>
  <c r="DR39" i="12"/>
  <c r="DW39" i="12"/>
  <c r="BS39" i="12"/>
  <c r="BX39" i="12"/>
  <c r="CC39" i="12"/>
  <c r="CH39" i="12"/>
  <c r="CM39" i="12"/>
  <c r="CR39" i="12"/>
  <c r="CW39" i="12"/>
  <c r="DB39" i="12"/>
  <c r="DG39" i="12"/>
  <c r="DL39" i="12"/>
  <c r="DQ39" i="12"/>
  <c r="DV39" i="12"/>
  <c r="BR39" i="12"/>
  <c r="BW39" i="12"/>
  <c r="CB39" i="12"/>
  <c r="CG39" i="12"/>
  <c r="CL39" i="12"/>
  <c r="CQ39" i="12"/>
  <c r="CV39" i="12"/>
  <c r="DA39" i="12"/>
  <c r="DF39" i="12"/>
  <c r="DK39" i="12"/>
  <c r="DP39" i="12"/>
  <c r="DU39" i="12"/>
  <c r="BQ39" i="12"/>
  <c r="BV39" i="12"/>
  <c r="CA39" i="12"/>
  <c r="CF39" i="12"/>
  <c r="CK39" i="12"/>
  <c r="CP39" i="12"/>
  <c r="CU39" i="12"/>
  <c r="CZ39" i="12"/>
  <c r="DE39" i="12"/>
  <c r="DJ39" i="12"/>
  <c r="DO39" i="12"/>
  <c r="DT39" i="12"/>
  <c r="BP39" i="12"/>
  <c r="BU39" i="12"/>
  <c r="BZ39" i="12"/>
  <c r="CE39" i="12"/>
  <c r="CJ39" i="12"/>
  <c r="CO39" i="12"/>
  <c r="CT39" i="12"/>
  <c r="CY39" i="12"/>
  <c r="DD39" i="12"/>
  <c r="DI39" i="12"/>
  <c r="DN39" i="12"/>
  <c r="DS39" i="12"/>
  <c r="BO39" i="12"/>
  <c r="BL39" i="12"/>
  <c r="BT38" i="12"/>
  <c r="BY38" i="12"/>
  <c r="CD38" i="12"/>
  <c r="CI38" i="12"/>
  <c r="CN38" i="12"/>
  <c r="CS38" i="12"/>
  <c r="CX38" i="12"/>
  <c r="DC38" i="12"/>
  <c r="DH38" i="12"/>
  <c r="DM38" i="12"/>
  <c r="DR38" i="12"/>
  <c r="DW38" i="12"/>
  <c r="BS38" i="12"/>
  <c r="BX38" i="12"/>
  <c r="CC38" i="12"/>
  <c r="CH38" i="12"/>
  <c r="CM38" i="12"/>
  <c r="CR38" i="12"/>
  <c r="CW38" i="12"/>
  <c r="DB38" i="12"/>
  <c r="DG38" i="12"/>
  <c r="DL38" i="12"/>
  <c r="DQ38" i="12"/>
  <c r="DV38" i="12"/>
  <c r="BR38" i="12"/>
  <c r="BW38" i="12"/>
  <c r="CB38" i="12"/>
  <c r="CG38" i="12"/>
  <c r="CL38" i="12"/>
  <c r="CQ38" i="12"/>
  <c r="CV38" i="12"/>
  <c r="DA38" i="12"/>
  <c r="DF38" i="12"/>
  <c r="DK38" i="12"/>
  <c r="DP38" i="12"/>
  <c r="DU38" i="12"/>
  <c r="BQ38" i="12"/>
  <c r="BV38" i="12"/>
  <c r="CA38" i="12"/>
  <c r="CF38" i="12"/>
  <c r="CK38" i="12"/>
  <c r="CP38" i="12"/>
  <c r="CU38" i="12"/>
  <c r="CZ38" i="12"/>
  <c r="DE38" i="12"/>
  <c r="DJ38" i="12"/>
  <c r="DO38" i="12"/>
  <c r="DT38" i="12"/>
  <c r="BP38" i="12"/>
  <c r="BU38" i="12"/>
  <c r="BZ38" i="12"/>
  <c r="CE38" i="12"/>
  <c r="CJ38" i="12"/>
  <c r="CO38" i="12"/>
  <c r="CT38" i="12"/>
  <c r="CY38" i="12"/>
  <c r="DD38" i="12"/>
  <c r="DI38" i="12"/>
  <c r="DN38" i="12"/>
  <c r="DS38" i="12"/>
  <c r="BO38" i="12"/>
  <c r="BL38" i="12"/>
  <c r="BT37" i="12"/>
  <c r="BY37" i="12"/>
  <c r="CD37" i="12"/>
  <c r="CI37" i="12"/>
  <c r="CN37" i="12"/>
  <c r="CS37" i="12"/>
  <c r="CX37" i="12"/>
  <c r="DC37" i="12"/>
  <c r="DH37" i="12"/>
  <c r="DM37" i="12"/>
  <c r="DR37" i="12"/>
  <c r="DW37" i="12"/>
  <c r="BS37" i="12"/>
  <c r="BX37" i="12"/>
  <c r="CC37" i="12"/>
  <c r="CH37" i="12"/>
  <c r="CM37" i="12"/>
  <c r="CR37" i="12"/>
  <c r="CW37" i="12"/>
  <c r="DB37" i="12"/>
  <c r="DG37" i="12"/>
  <c r="DL37" i="12"/>
  <c r="DQ37" i="12"/>
  <c r="DV37" i="12"/>
  <c r="BR37" i="12"/>
  <c r="BW37" i="12"/>
  <c r="CB37" i="12"/>
  <c r="CG37" i="12"/>
  <c r="CL37" i="12"/>
  <c r="CQ37" i="12"/>
  <c r="CV37" i="12"/>
  <c r="DA37" i="12"/>
  <c r="DF37" i="12"/>
  <c r="DK37" i="12"/>
  <c r="DP37" i="12"/>
  <c r="DU37" i="12"/>
  <c r="BQ37" i="12"/>
  <c r="BV37" i="12"/>
  <c r="CA37" i="12"/>
  <c r="CF37" i="12"/>
  <c r="CK37" i="12"/>
  <c r="CP37" i="12"/>
  <c r="CU37" i="12"/>
  <c r="CZ37" i="12"/>
  <c r="DE37" i="12"/>
  <c r="DJ37" i="12"/>
  <c r="DO37" i="12"/>
  <c r="DT37" i="12"/>
  <c r="BP37" i="12"/>
  <c r="BU37" i="12"/>
  <c r="BZ37" i="12"/>
  <c r="CE37" i="12"/>
  <c r="CJ37" i="12"/>
  <c r="CO37" i="12"/>
  <c r="CT37" i="12"/>
  <c r="CY37" i="12"/>
  <c r="DD37" i="12"/>
  <c r="DI37" i="12"/>
  <c r="DN37" i="12"/>
  <c r="DS37" i="12"/>
  <c r="BO37" i="12"/>
  <c r="BL37" i="12"/>
  <c r="BT36" i="12"/>
  <c r="BY36" i="12"/>
  <c r="CD36" i="12"/>
  <c r="CI36" i="12"/>
  <c r="CN36" i="12"/>
  <c r="CS36" i="12"/>
  <c r="CX36" i="12"/>
  <c r="DC36" i="12"/>
  <c r="DH36" i="12"/>
  <c r="DM36" i="12"/>
  <c r="DR36" i="12"/>
  <c r="DW36" i="12"/>
  <c r="BS36" i="12"/>
  <c r="BX36" i="12"/>
  <c r="CC36" i="12"/>
  <c r="CH36" i="12"/>
  <c r="CM36" i="12"/>
  <c r="CR36" i="12"/>
  <c r="CW36" i="12"/>
  <c r="DB36" i="12"/>
  <c r="DG36" i="12"/>
  <c r="DL36" i="12"/>
  <c r="DQ36" i="12"/>
  <c r="DV36" i="12"/>
  <c r="BR36" i="12"/>
  <c r="BW36" i="12"/>
  <c r="CB36" i="12"/>
  <c r="CG36" i="12"/>
  <c r="CL36" i="12"/>
  <c r="CQ36" i="12"/>
  <c r="CV36" i="12"/>
  <c r="DA36" i="12"/>
  <c r="DF36" i="12"/>
  <c r="DK36" i="12"/>
  <c r="DP36" i="12"/>
  <c r="DU36" i="12"/>
  <c r="BQ36" i="12"/>
  <c r="BV36" i="12"/>
  <c r="CA36" i="12"/>
  <c r="CF36" i="12"/>
  <c r="CK36" i="12"/>
  <c r="CP36" i="12"/>
  <c r="CU36" i="12"/>
  <c r="CZ36" i="12"/>
  <c r="DE36" i="12"/>
  <c r="DJ36" i="12"/>
  <c r="DO36" i="12"/>
  <c r="DT36" i="12"/>
  <c r="BP36" i="12"/>
  <c r="BU36" i="12"/>
  <c r="BZ36" i="12"/>
  <c r="CE36" i="12"/>
  <c r="CJ36" i="12"/>
  <c r="CO36" i="12"/>
  <c r="CT36" i="12"/>
  <c r="CY36" i="12"/>
  <c r="DD36" i="12"/>
  <c r="DI36" i="12"/>
  <c r="DN36" i="12"/>
  <c r="DS36" i="12"/>
  <c r="BO36" i="12"/>
  <c r="BL36" i="12"/>
  <c r="BT35" i="12"/>
  <c r="BY35" i="12"/>
  <c r="CD35" i="12"/>
  <c r="CI35" i="12"/>
  <c r="CN35" i="12"/>
  <c r="CS35" i="12"/>
  <c r="CX35" i="12"/>
  <c r="DC35" i="12"/>
  <c r="DH35" i="12"/>
  <c r="DM35" i="12"/>
  <c r="DR35" i="12"/>
  <c r="DW35" i="12"/>
  <c r="BS35" i="12"/>
  <c r="BX35" i="12"/>
  <c r="CC35" i="12"/>
  <c r="CH35" i="12"/>
  <c r="CM35" i="12"/>
  <c r="CR35" i="12"/>
  <c r="CW35" i="12"/>
  <c r="DB35" i="12"/>
  <c r="DG35" i="12"/>
  <c r="DL35" i="12"/>
  <c r="DQ35" i="12"/>
  <c r="DV35" i="12"/>
  <c r="BR35" i="12"/>
  <c r="BW35" i="12"/>
  <c r="CB35" i="12"/>
  <c r="CG35" i="12"/>
  <c r="CL35" i="12"/>
  <c r="CQ35" i="12"/>
  <c r="CV35" i="12"/>
  <c r="DA35" i="12"/>
  <c r="DF35" i="12"/>
  <c r="DK35" i="12"/>
  <c r="DP35" i="12"/>
  <c r="DU35" i="12"/>
  <c r="BQ35" i="12"/>
  <c r="BV35" i="12"/>
  <c r="CA35" i="12"/>
  <c r="CF35" i="12"/>
  <c r="CK35" i="12"/>
  <c r="CP35" i="12"/>
  <c r="CU35" i="12"/>
  <c r="CZ35" i="12"/>
  <c r="DE35" i="12"/>
  <c r="DJ35" i="12"/>
  <c r="DO35" i="12"/>
  <c r="DT35" i="12"/>
  <c r="BP35" i="12"/>
  <c r="BU35" i="12"/>
  <c r="BZ35" i="12"/>
  <c r="CE35" i="12"/>
  <c r="CJ35" i="12"/>
  <c r="CO35" i="12"/>
  <c r="CT35" i="12"/>
  <c r="CY35" i="12"/>
  <c r="DD35" i="12"/>
  <c r="DI35" i="12"/>
  <c r="DN35" i="12"/>
  <c r="DS35" i="12"/>
  <c r="BO35" i="12"/>
  <c r="BL35" i="12"/>
  <c r="BT34" i="12"/>
  <c r="BY34" i="12"/>
  <c r="CD34" i="12"/>
  <c r="CI34" i="12"/>
  <c r="CN34" i="12"/>
  <c r="CS34" i="12"/>
  <c r="CX34" i="12"/>
  <c r="DC34" i="12"/>
  <c r="DH34" i="12"/>
  <c r="DM34" i="12"/>
  <c r="DR34" i="12"/>
  <c r="DW34" i="12"/>
  <c r="BS34" i="12"/>
  <c r="BX34" i="12"/>
  <c r="CC34" i="12"/>
  <c r="CH34" i="12"/>
  <c r="CM34" i="12"/>
  <c r="CR34" i="12"/>
  <c r="CW34" i="12"/>
  <c r="DB34" i="12"/>
  <c r="DG34" i="12"/>
  <c r="DL34" i="12"/>
  <c r="DQ34" i="12"/>
  <c r="DV34" i="12"/>
  <c r="BR34" i="12"/>
  <c r="BW34" i="12"/>
  <c r="CB34" i="12"/>
  <c r="CG34" i="12"/>
  <c r="CL34" i="12"/>
  <c r="CQ34" i="12"/>
  <c r="CV34" i="12"/>
  <c r="DA34" i="12"/>
  <c r="DF34" i="12"/>
  <c r="DK34" i="12"/>
  <c r="DP34" i="12"/>
  <c r="DU34" i="12"/>
  <c r="BQ34" i="12"/>
  <c r="BV34" i="12"/>
  <c r="CA34" i="12"/>
  <c r="CF34" i="12"/>
  <c r="CK34" i="12"/>
  <c r="CP34" i="12"/>
  <c r="CU34" i="12"/>
  <c r="CZ34" i="12"/>
  <c r="DE34" i="12"/>
  <c r="DJ34" i="12"/>
  <c r="DO34" i="12"/>
  <c r="DT34" i="12"/>
  <c r="BP34" i="12"/>
  <c r="BU34" i="12"/>
  <c r="BZ34" i="12"/>
  <c r="CE34" i="12"/>
  <c r="CJ34" i="12"/>
  <c r="CO34" i="12"/>
  <c r="CT34" i="12"/>
  <c r="CY34" i="12"/>
  <c r="DD34" i="12"/>
  <c r="DI34" i="12"/>
  <c r="DN34" i="12"/>
  <c r="DS34" i="12"/>
  <c r="BO34" i="12"/>
  <c r="BL34" i="12"/>
  <c r="BT33" i="12"/>
  <c r="BY33" i="12"/>
  <c r="CD33" i="12"/>
  <c r="CI33" i="12"/>
  <c r="CN33" i="12"/>
  <c r="CS33" i="12"/>
  <c r="CX33" i="12"/>
  <c r="DC33" i="12"/>
  <c r="DH33" i="12"/>
  <c r="DM33" i="12"/>
  <c r="DR33" i="12"/>
  <c r="DW33" i="12"/>
  <c r="BS33" i="12"/>
  <c r="BX33" i="12"/>
  <c r="CC33" i="12"/>
  <c r="CH33" i="12"/>
  <c r="CM33" i="12"/>
  <c r="CR33" i="12"/>
  <c r="CW33" i="12"/>
  <c r="DB33" i="12"/>
  <c r="DG33" i="12"/>
  <c r="DL33" i="12"/>
  <c r="DQ33" i="12"/>
  <c r="DV33" i="12"/>
  <c r="BR33" i="12"/>
  <c r="BW33" i="12"/>
  <c r="CB33" i="12"/>
  <c r="CG33" i="12"/>
  <c r="CL33" i="12"/>
  <c r="CQ33" i="12"/>
  <c r="CV33" i="12"/>
  <c r="DA33" i="12"/>
  <c r="DF33" i="12"/>
  <c r="DK33" i="12"/>
  <c r="DP33" i="12"/>
  <c r="DU33" i="12"/>
  <c r="BQ33" i="12"/>
  <c r="BV33" i="12"/>
  <c r="CA33" i="12"/>
  <c r="CF33" i="12"/>
  <c r="CK33" i="12"/>
  <c r="CP33" i="12"/>
  <c r="CU33" i="12"/>
  <c r="CZ33" i="12"/>
  <c r="DE33" i="12"/>
  <c r="DJ33" i="12"/>
  <c r="DO33" i="12"/>
  <c r="DT33" i="12"/>
  <c r="BP33" i="12"/>
  <c r="BU33" i="12"/>
  <c r="BZ33" i="12"/>
  <c r="CE33" i="12"/>
  <c r="CJ33" i="12"/>
  <c r="CO33" i="12"/>
  <c r="CT33" i="12"/>
  <c r="CY33" i="12"/>
  <c r="DD33" i="12"/>
  <c r="DI33" i="12"/>
  <c r="DN33" i="12"/>
  <c r="DS33" i="12"/>
  <c r="BK33" i="12"/>
  <c r="BO33" i="12"/>
  <c r="BL33" i="12"/>
  <c r="BT32" i="12"/>
  <c r="BY32" i="12"/>
  <c r="CD32" i="12"/>
  <c r="CI32" i="12"/>
  <c r="CN32" i="12"/>
  <c r="CS32" i="12"/>
  <c r="CX32" i="12"/>
  <c r="DC32" i="12"/>
  <c r="DH32" i="12"/>
  <c r="DM32" i="12"/>
  <c r="DR32" i="12"/>
  <c r="DW32" i="12"/>
  <c r="BS32" i="12"/>
  <c r="BX32" i="12"/>
  <c r="CC32" i="12"/>
  <c r="CH32" i="12"/>
  <c r="CM32" i="12"/>
  <c r="CR32" i="12"/>
  <c r="CW32" i="12"/>
  <c r="DB32" i="12"/>
  <c r="DG32" i="12"/>
  <c r="DL32" i="12"/>
  <c r="DQ32" i="12"/>
  <c r="DV32" i="12"/>
  <c r="BR32" i="12"/>
  <c r="BW32" i="12"/>
  <c r="CB32" i="12"/>
  <c r="CG32" i="12"/>
  <c r="CL32" i="12"/>
  <c r="CQ32" i="12"/>
  <c r="CV32" i="12"/>
  <c r="DA32" i="12"/>
  <c r="DF32" i="12"/>
  <c r="DK32" i="12"/>
  <c r="DP32" i="12"/>
  <c r="DU32" i="12"/>
  <c r="BQ32" i="12"/>
  <c r="BV32" i="12"/>
  <c r="CA32" i="12"/>
  <c r="CF32" i="12"/>
  <c r="CK32" i="12"/>
  <c r="CP32" i="12"/>
  <c r="CU32" i="12"/>
  <c r="CZ32" i="12"/>
  <c r="DE32" i="12"/>
  <c r="DJ32" i="12"/>
  <c r="DO32" i="12"/>
  <c r="DT32" i="12"/>
  <c r="BP32" i="12"/>
  <c r="BU32" i="12"/>
  <c r="BZ32" i="12"/>
  <c r="CE32" i="12"/>
  <c r="CJ32" i="12"/>
  <c r="CO32" i="12"/>
  <c r="CT32" i="12"/>
  <c r="CY32" i="12"/>
  <c r="DD32" i="12"/>
  <c r="DI32" i="12"/>
  <c r="DN32" i="12"/>
  <c r="DS32" i="12"/>
  <c r="BO32" i="12"/>
  <c r="BL32" i="12"/>
  <c r="BT31" i="12"/>
  <c r="BY31" i="12"/>
  <c r="CD31" i="12"/>
  <c r="CI31" i="12"/>
  <c r="CN31" i="12"/>
  <c r="CS31" i="12"/>
  <c r="CX31" i="12"/>
  <c r="DC31" i="12"/>
  <c r="DH31" i="12"/>
  <c r="DM31" i="12"/>
  <c r="DR31" i="12"/>
  <c r="DW31" i="12"/>
  <c r="BS31" i="12"/>
  <c r="BX31" i="12"/>
  <c r="CC31" i="12"/>
  <c r="CH31" i="12"/>
  <c r="CM31" i="12"/>
  <c r="CR31" i="12"/>
  <c r="CW31" i="12"/>
  <c r="DB31" i="12"/>
  <c r="DG31" i="12"/>
  <c r="DL31" i="12"/>
  <c r="DQ31" i="12"/>
  <c r="DV31" i="12"/>
  <c r="BR31" i="12"/>
  <c r="BW31" i="12"/>
  <c r="CB31" i="12"/>
  <c r="CG31" i="12"/>
  <c r="CL31" i="12"/>
  <c r="CQ31" i="12"/>
  <c r="CV31" i="12"/>
  <c r="DA31" i="12"/>
  <c r="DF31" i="12"/>
  <c r="DK31" i="12"/>
  <c r="DP31" i="12"/>
  <c r="DU31" i="12"/>
  <c r="BQ31" i="12"/>
  <c r="BV31" i="12"/>
  <c r="CA31" i="12"/>
  <c r="CF31" i="12"/>
  <c r="CK31" i="12"/>
  <c r="CP31" i="12"/>
  <c r="CU31" i="12"/>
  <c r="CZ31" i="12"/>
  <c r="DE31" i="12"/>
  <c r="DJ31" i="12"/>
  <c r="DO31" i="12"/>
  <c r="DT31" i="12"/>
  <c r="BP31" i="12"/>
  <c r="BU31" i="12"/>
  <c r="BZ31" i="12"/>
  <c r="CE31" i="12"/>
  <c r="CJ31" i="12"/>
  <c r="CO31" i="12"/>
  <c r="CT31" i="12"/>
  <c r="CY31" i="12"/>
  <c r="DD31" i="12"/>
  <c r="DI31" i="12"/>
  <c r="DN31" i="12"/>
  <c r="DS31" i="12"/>
  <c r="BO31" i="12"/>
  <c r="BL31" i="12"/>
  <c r="BT30" i="12"/>
  <c r="BY30" i="12"/>
  <c r="CD30" i="12"/>
  <c r="CI30" i="12"/>
  <c r="CN30" i="12"/>
  <c r="CS30" i="12"/>
  <c r="CX30" i="12"/>
  <c r="DC30" i="12"/>
  <c r="DH30" i="12"/>
  <c r="DM30" i="12"/>
  <c r="DR30" i="12"/>
  <c r="DW30" i="12"/>
  <c r="BS30" i="12"/>
  <c r="BX30" i="12"/>
  <c r="CC30" i="12"/>
  <c r="CH30" i="12"/>
  <c r="CM30" i="12"/>
  <c r="CR30" i="12"/>
  <c r="CW30" i="12"/>
  <c r="DB30" i="12"/>
  <c r="DG30" i="12"/>
  <c r="DL30" i="12"/>
  <c r="DQ30" i="12"/>
  <c r="DV30" i="12"/>
  <c r="BR30" i="12"/>
  <c r="BW30" i="12"/>
  <c r="CB30" i="12"/>
  <c r="CG30" i="12"/>
  <c r="CL30" i="12"/>
  <c r="CQ30" i="12"/>
  <c r="CV30" i="12"/>
  <c r="DA30" i="12"/>
  <c r="DF30" i="12"/>
  <c r="DK30" i="12"/>
  <c r="DP30" i="12"/>
  <c r="DU30" i="12"/>
  <c r="BQ30" i="12"/>
  <c r="BV30" i="12"/>
  <c r="CA30" i="12"/>
  <c r="CF30" i="12"/>
  <c r="CK30" i="12"/>
  <c r="CP30" i="12"/>
  <c r="CU30" i="12"/>
  <c r="CZ30" i="12"/>
  <c r="DE30" i="12"/>
  <c r="DJ30" i="12"/>
  <c r="DO30" i="12"/>
  <c r="DT30" i="12"/>
  <c r="BP30" i="12"/>
  <c r="BU30" i="12"/>
  <c r="BZ30" i="12"/>
  <c r="CE30" i="12"/>
  <c r="CJ30" i="12"/>
  <c r="CO30" i="12"/>
  <c r="CT30" i="12"/>
  <c r="CY30" i="12"/>
  <c r="DD30" i="12"/>
  <c r="DI30" i="12"/>
  <c r="DN30" i="12"/>
  <c r="DS30" i="12"/>
  <c r="BK30" i="12"/>
  <c r="BO30" i="12"/>
  <c r="BL30" i="12"/>
  <c r="BT29" i="12"/>
  <c r="BY29" i="12"/>
  <c r="CD29" i="12"/>
  <c r="CI29" i="12"/>
  <c r="CN29" i="12"/>
  <c r="CS29" i="12"/>
  <c r="CX29" i="12"/>
  <c r="DC29" i="12"/>
  <c r="DH29" i="12"/>
  <c r="DM29" i="12"/>
  <c r="DR29" i="12"/>
  <c r="DW29" i="12"/>
  <c r="BS29" i="12"/>
  <c r="BX29" i="12"/>
  <c r="CC29" i="12"/>
  <c r="CH29" i="12"/>
  <c r="CM29" i="12"/>
  <c r="CR29" i="12"/>
  <c r="CW29" i="12"/>
  <c r="DB29" i="12"/>
  <c r="DG29" i="12"/>
  <c r="DL29" i="12"/>
  <c r="DQ29" i="12"/>
  <c r="DV29" i="12"/>
  <c r="BR29" i="12"/>
  <c r="BW29" i="12"/>
  <c r="CB29" i="12"/>
  <c r="CG29" i="12"/>
  <c r="CL29" i="12"/>
  <c r="CQ29" i="12"/>
  <c r="CV29" i="12"/>
  <c r="DA29" i="12"/>
  <c r="DF29" i="12"/>
  <c r="DK29" i="12"/>
  <c r="DP29" i="12"/>
  <c r="DU29" i="12"/>
  <c r="BQ29" i="12"/>
  <c r="BV29" i="12"/>
  <c r="CA29" i="12"/>
  <c r="CF29" i="12"/>
  <c r="CK29" i="12"/>
  <c r="CP29" i="12"/>
  <c r="CU29" i="12"/>
  <c r="CZ29" i="12"/>
  <c r="DE29" i="12"/>
  <c r="DJ29" i="12"/>
  <c r="DO29" i="12"/>
  <c r="DT29" i="12"/>
  <c r="BP29" i="12"/>
  <c r="BU29" i="12"/>
  <c r="BZ29" i="12"/>
  <c r="CE29" i="12"/>
  <c r="CJ29" i="12"/>
  <c r="CO29" i="12"/>
  <c r="CT29" i="12"/>
  <c r="CY29" i="12"/>
  <c r="DD29" i="12"/>
  <c r="DI29" i="12"/>
  <c r="DN29" i="12"/>
  <c r="DS29" i="12"/>
  <c r="BK29" i="12"/>
  <c r="BO29" i="12"/>
  <c r="BL29" i="12"/>
  <c r="BT28" i="12"/>
  <c r="BY28" i="12"/>
  <c r="CD28" i="12"/>
  <c r="CI28" i="12"/>
  <c r="CN28" i="12"/>
  <c r="CS28" i="12"/>
  <c r="CX28" i="12"/>
  <c r="DC28" i="12"/>
  <c r="DH28" i="12"/>
  <c r="DM28" i="12"/>
  <c r="DR28" i="12"/>
  <c r="DW28" i="12"/>
  <c r="BS28" i="12"/>
  <c r="BX28" i="12"/>
  <c r="CC28" i="12"/>
  <c r="CH28" i="12"/>
  <c r="CM28" i="12"/>
  <c r="CR28" i="12"/>
  <c r="CW28" i="12"/>
  <c r="DB28" i="12"/>
  <c r="DG28" i="12"/>
  <c r="DL28" i="12"/>
  <c r="DQ28" i="12"/>
  <c r="DV28" i="12"/>
  <c r="BR28" i="12"/>
  <c r="BW28" i="12"/>
  <c r="CB28" i="12"/>
  <c r="CG28" i="12"/>
  <c r="CL28" i="12"/>
  <c r="CQ28" i="12"/>
  <c r="CV28" i="12"/>
  <c r="DA28" i="12"/>
  <c r="DF28" i="12"/>
  <c r="DK28" i="12"/>
  <c r="DP28" i="12"/>
  <c r="DU28" i="12"/>
  <c r="BQ28" i="12"/>
  <c r="BV28" i="12"/>
  <c r="CA28" i="12"/>
  <c r="CF28" i="12"/>
  <c r="CK28" i="12"/>
  <c r="CP28" i="12"/>
  <c r="CU28" i="12"/>
  <c r="CZ28" i="12"/>
  <c r="DE28" i="12"/>
  <c r="DJ28" i="12"/>
  <c r="DO28" i="12"/>
  <c r="DT28" i="12"/>
  <c r="BP28" i="12"/>
  <c r="BU28" i="12"/>
  <c r="BZ28" i="12"/>
  <c r="CE28" i="12"/>
  <c r="CJ28" i="12"/>
  <c r="CO28" i="12"/>
  <c r="CT28" i="12"/>
  <c r="CY28" i="12"/>
  <c r="DD28" i="12"/>
  <c r="DI28" i="12"/>
  <c r="DN28" i="12"/>
  <c r="DS28" i="12"/>
  <c r="BK28" i="12"/>
  <c r="BO28" i="12"/>
  <c r="BL28" i="12"/>
  <c r="BT27" i="12"/>
  <c r="BY27" i="12"/>
  <c r="CD27" i="12"/>
  <c r="CI27" i="12"/>
  <c r="CN27" i="12"/>
  <c r="CS27" i="12"/>
  <c r="CX27" i="12"/>
  <c r="DC27" i="12"/>
  <c r="DH27" i="12"/>
  <c r="DM27" i="12"/>
  <c r="DR27" i="12"/>
  <c r="DW27" i="12"/>
  <c r="BS27" i="12"/>
  <c r="BX27" i="12"/>
  <c r="CC27" i="12"/>
  <c r="CH27" i="12"/>
  <c r="CM27" i="12"/>
  <c r="CR27" i="12"/>
  <c r="CW27" i="12"/>
  <c r="DB27" i="12"/>
  <c r="DG27" i="12"/>
  <c r="DL27" i="12"/>
  <c r="DQ27" i="12"/>
  <c r="DV27" i="12"/>
  <c r="BR27" i="12"/>
  <c r="BW27" i="12"/>
  <c r="CB27" i="12"/>
  <c r="CG27" i="12"/>
  <c r="CL27" i="12"/>
  <c r="CQ27" i="12"/>
  <c r="CV27" i="12"/>
  <c r="DA27" i="12"/>
  <c r="DF27" i="12"/>
  <c r="DK27" i="12"/>
  <c r="DP27" i="12"/>
  <c r="DU27" i="12"/>
  <c r="BQ27" i="12"/>
  <c r="BV27" i="12"/>
  <c r="CA27" i="12"/>
  <c r="CF27" i="12"/>
  <c r="CK27" i="12"/>
  <c r="CP27" i="12"/>
  <c r="CU27" i="12"/>
  <c r="CZ27" i="12"/>
  <c r="DE27" i="12"/>
  <c r="DJ27" i="12"/>
  <c r="DO27" i="12"/>
  <c r="DT27" i="12"/>
  <c r="BP27" i="12"/>
  <c r="BU27" i="12"/>
  <c r="BZ27" i="12"/>
  <c r="CE27" i="12"/>
  <c r="CJ27" i="12"/>
  <c r="CO27" i="12"/>
  <c r="CT27" i="12"/>
  <c r="CY27" i="12"/>
  <c r="DD27" i="12"/>
  <c r="DI27" i="12"/>
  <c r="DN27" i="12"/>
  <c r="DS27" i="12"/>
  <c r="BK27" i="12"/>
  <c r="BO27" i="12"/>
  <c r="BL27" i="12"/>
  <c r="BT26" i="12"/>
  <c r="BY26" i="12"/>
  <c r="CD26" i="12"/>
  <c r="CI26" i="12"/>
  <c r="CN26" i="12"/>
  <c r="CS26" i="12"/>
  <c r="CX26" i="12"/>
  <c r="DC26" i="12"/>
  <c r="DH26" i="12"/>
  <c r="DM26" i="12"/>
  <c r="DR26" i="12"/>
  <c r="DW26" i="12"/>
  <c r="BS26" i="12"/>
  <c r="BX26" i="12"/>
  <c r="CC26" i="12"/>
  <c r="CH26" i="12"/>
  <c r="CM26" i="12"/>
  <c r="CR26" i="12"/>
  <c r="CW26" i="12"/>
  <c r="DB26" i="12"/>
  <c r="DG26" i="12"/>
  <c r="DL26" i="12"/>
  <c r="DQ26" i="12"/>
  <c r="DV26" i="12"/>
  <c r="BR26" i="12"/>
  <c r="BW26" i="12"/>
  <c r="CB26" i="12"/>
  <c r="CG26" i="12"/>
  <c r="CL26" i="12"/>
  <c r="CQ26" i="12"/>
  <c r="CV26" i="12"/>
  <c r="DA26" i="12"/>
  <c r="DF26" i="12"/>
  <c r="DK26" i="12"/>
  <c r="DP26" i="12"/>
  <c r="DU26" i="12"/>
  <c r="BQ26" i="12"/>
  <c r="BV26" i="12"/>
  <c r="CA26" i="12"/>
  <c r="CF26" i="12"/>
  <c r="CK26" i="12"/>
  <c r="CP26" i="12"/>
  <c r="CU26" i="12"/>
  <c r="CZ26" i="12"/>
  <c r="DE26" i="12"/>
  <c r="DJ26" i="12"/>
  <c r="DO26" i="12"/>
  <c r="DT26" i="12"/>
  <c r="BP26" i="12"/>
  <c r="BU26" i="12"/>
  <c r="BZ26" i="12"/>
  <c r="CE26" i="12"/>
  <c r="CJ26" i="12"/>
  <c r="CO26" i="12"/>
  <c r="CT26" i="12"/>
  <c r="CY26" i="12"/>
  <c r="DD26" i="12"/>
  <c r="DI26" i="12"/>
  <c r="DN26" i="12"/>
  <c r="DS26" i="12"/>
  <c r="BO26" i="12"/>
  <c r="BL26" i="12"/>
  <c r="BT25" i="12"/>
  <c r="BY25" i="12"/>
  <c r="CD25" i="12"/>
  <c r="CI25" i="12"/>
  <c r="CN25" i="12"/>
  <c r="CS25" i="12"/>
  <c r="CX25" i="12"/>
  <c r="DC25" i="12"/>
  <c r="DH25" i="12"/>
  <c r="DM25" i="12"/>
  <c r="DR25" i="12"/>
  <c r="DW25" i="12"/>
  <c r="BS25" i="12"/>
  <c r="BX25" i="12"/>
  <c r="CC25" i="12"/>
  <c r="CH25" i="12"/>
  <c r="CM25" i="12"/>
  <c r="CR25" i="12"/>
  <c r="CW25" i="12"/>
  <c r="DB25" i="12"/>
  <c r="DG25" i="12"/>
  <c r="DL25" i="12"/>
  <c r="DQ25" i="12"/>
  <c r="DV25" i="12"/>
  <c r="BR25" i="12"/>
  <c r="BW25" i="12"/>
  <c r="CB25" i="12"/>
  <c r="CG25" i="12"/>
  <c r="CL25" i="12"/>
  <c r="CQ25" i="12"/>
  <c r="CV25" i="12"/>
  <c r="DA25" i="12"/>
  <c r="DF25" i="12"/>
  <c r="DK25" i="12"/>
  <c r="DP25" i="12"/>
  <c r="DU25" i="12"/>
  <c r="BQ25" i="12"/>
  <c r="BV25" i="12"/>
  <c r="CA25" i="12"/>
  <c r="CF25" i="12"/>
  <c r="CK25" i="12"/>
  <c r="CP25" i="12"/>
  <c r="CU25" i="12"/>
  <c r="CZ25" i="12"/>
  <c r="DE25" i="12"/>
  <c r="DJ25" i="12"/>
  <c r="DO25" i="12"/>
  <c r="DT25" i="12"/>
  <c r="BP25" i="12"/>
  <c r="BU25" i="12"/>
  <c r="BZ25" i="12"/>
  <c r="CE25" i="12"/>
  <c r="CJ25" i="12"/>
  <c r="CO25" i="12"/>
  <c r="CT25" i="12"/>
  <c r="CY25" i="12"/>
  <c r="DD25" i="12"/>
  <c r="DI25" i="12"/>
  <c r="DN25" i="12"/>
  <c r="DS25" i="12"/>
  <c r="BO25" i="12"/>
  <c r="BL25" i="12"/>
  <c r="BT24" i="12"/>
  <c r="BY24" i="12"/>
  <c r="CD24" i="12"/>
  <c r="CI24" i="12"/>
  <c r="CN24" i="12"/>
  <c r="CS24" i="12"/>
  <c r="CX24" i="12"/>
  <c r="DC24" i="12"/>
  <c r="DH24" i="12"/>
  <c r="DM24" i="12"/>
  <c r="DR24" i="12"/>
  <c r="DW24" i="12"/>
  <c r="BS24" i="12"/>
  <c r="BX24" i="12"/>
  <c r="CC24" i="12"/>
  <c r="CH24" i="12"/>
  <c r="CM24" i="12"/>
  <c r="CR24" i="12"/>
  <c r="CW24" i="12"/>
  <c r="DB24" i="12"/>
  <c r="DG24" i="12"/>
  <c r="DL24" i="12"/>
  <c r="DQ24" i="12"/>
  <c r="DV24" i="12"/>
  <c r="BR24" i="12"/>
  <c r="BW24" i="12"/>
  <c r="CB24" i="12"/>
  <c r="CG24" i="12"/>
  <c r="CL24" i="12"/>
  <c r="CQ24" i="12"/>
  <c r="CV24" i="12"/>
  <c r="DA24" i="12"/>
  <c r="DF24" i="12"/>
  <c r="DK24" i="12"/>
  <c r="DP24" i="12"/>
  <c r="DU24" i="12"/>
  <c r="BQ24" i="12"/>
  <c r="BV24" i="12"/>
  <c r="CA24" i="12"/>
  <c r="CF24" i="12"/>
  <c r="CK24" i="12"/>
  <c r="CP24" i="12"/>
  <c r="CU24" i="12"/>
  <c r="CZ24" i="12"/>
  <c r="DE24" i="12"/>
  <c r="DJ24" i="12"/>
  <c r="DO24" i="12"/>
  <c r="DT24" i="12"/>
  <c r="BP24" i="12"/>
  <c r="BU24" i="12"/>
  <c r="BZ24" i="12"/>
  <c r="CE24" i="12"/>
  <c r="CJ24" i="12"/>
  <c r="CO24" i="12"/>
  <c r="CT24" i="12"/>
  <c r="CY24" i="12"/>
  <c r="DD24" i="12"/>
  <c r="DI24" i="12"/>
  <c r="DN24" i="12"/>
  <c r="DS24" i="12"/>
  <c r="BK24" i="12"/>
  <c r="BO24" i="12"/>
  <c r="BL24" i="12"/>
  <c r="BT23" i="12"/>
  <c r="BY23" i="12"/>
  <c r="CD23" i="12"/>
  <c r="CI23" i="12"/>
  <c r="CN23" i="12"/>
  <c r="CS23" i="12"/>
  <c r="CX23" i="12"/>
  <c r="DC23" i="12"/>
  <c r="DH23" i="12"/>
  <c r="DM23" i="12"/>
  <c r="DR23" i="12"/>
  <c r="DW23" i="12"/>
  <c r="BS23" i="12"/>
  <c r="BX23" i="12"/>
  <c r="CC23" i="12"/>
  <c r="CH23" i="12"/>
  <c r="CM23" i="12"/>
  <c r="CR23" i="12"/>
  <c r="CW23" i="12"/>
  <c r="DB23" i="12"/>
  <c r="DG23" i="12"/>
  <c r="DL23" i="12"/>
  <c r="DQ23" i="12"/>
  <c r="DV23" i="12"/>
  <c r="BR23" i="12"/>
  <c r="BW23" i="12"/>
  <c r="CB23" i="12"/>
  <c r="CG23" i="12"/>
  <c r="CL23" i="12"/>
  <c r="CQ23" i="12"/>
  <c r="CV23" i="12"/>
  <c r="DA23" i="12"/>
  <c r="DF23" i="12"/>
  <c r="DK23" i="12"/>
  <c r="DP23" i="12"/>
  <c r="DU23" i="12"/>
  <c r="BQ23" i="12"/>
  <c r="BV23" i="12"/>
  <c r="CA23" i="12"/>
  <c r="CF23" i="12"/>
  <c r="CK23" i="12"/>
  <c r="CP23" i="12"/>
  <c r="CU23" i="12"/>
  <c r="CZ23" i="12"/>
  <c r="DE23" i="12"/>
  <c r="DJ23" i="12"/>
  <c r="DO23" i="12"/>
  <c r="DT23" i="12"/>
  <c r="BP23" i="12"/>
  <c r="BU23" i="12"/>
  <c r="BZ23" i="12"/>
  <c r="CE23" i="12"/>
  <c r="CJ23" i="12"/>
  <c r="CO23" i="12"/>
  <c r="CT23" i="12"/>
  <c r="CY23" i="12"/>
  <c r="DD23" i="12"/>
  <c r="DI23" i="12"/>
  <c r="DN23" i="12"/>
  <c r="DS23" i="12"/>
  <c r="BT22" i="12"/>
  <c r="BY22" i="12"/>
  <c r="CD22" i="12"/>
  <c r="CI22" i="12"/>
  <c r="CN22" i="12"/>
  <c r="CS22" i="12"/>
  <c r="CX22" i="12"/>
  <c r="DC22" i="12"/>
  <c r="DH22" i="12"/>
  <c r="DM22" i="12"/>
  <c r="DR22" i="12"/>
  <c r="DW22" i="12"/>
  <c r="BS22" i="12"/>
  <c r="BX22" i="12"/>
  <c r="CC22" i="12"/>
  <c r="CH22" i="12"/>
  <c r="CM22" i="12"/>
  <c r="CR22" i="12"/>
  <c r="CW22" i="12"/>
  <c r="DB22" i="12"/>
  <c r="DG22" i="12"/>
  <c r="DL22" i="12"/>
  <c r="DQ22" i="12"/>
  <c r="DV22" i="12"/>
  <c r="BR22" i="12"/>
  <c r="BW22" i="12"/>
  <c r="CB22" i="12"/>
  <c r="CG22" i="12"/>
  <c r="CL22" i="12"/>
  <c r="CQ22" i="12"/>
  <c r="CV22" i="12"/>
  <c r="DA22" i="12"/>
  <c r="DF22" i="12"/>
  <c r="DK22" i="12"/>
  <c r="DP22" i="12"/>
  <c r="DU22" i="12"/>
  <c r="BQ22" i="12"/>
  <c r="BV22" i="12"/>
  <c r="CA22" i="12"/>
  <c r="CF22" i="12"/>
  <c r="CK22" i="12"/>
  <c r="CP22" i="12"/>
  <c r="CU22" i="12"/>
  <c r="CZ22" i="12"/>
  <c r="DE22" i="12"/>
  <c r="DJ22" i="12"/>
  <c r="DO22" i="12"/>
  <c r="DT22" i="12"/>
  <c r="BP22" i="12"/>
  <c r="BU22" i="12"/>
  <c r="BZ22" i="12"/>
  <c r="CE22" i="12"/>
  <c r="CJ22" i="12"/>
  <c r="CO22" i="12"/>
  <c r="CT22" i="12"/>
  <c r="CY22" i="12"/>
  <c r="DD22" i="12"/>
  <c r="DI22" i="12"/>
  <c r="DN22" i="12"/>
  <c r="DS22" i="12"/>
  <c r="BT21" i="12"/>
  <c r="BY21" i="12"/>
  <c r="CD21" i="12"/>
  <c r="CI21" i="12"/>
  <c r="CN21" i="12"/>
  <c r="CS21" i="12"/>
  <c r="CX21" i="12"/>
  <c r="DC21" i="12"/>
  <c r="DH21" i="12"/>
  <c r="DM21" i="12"/>
  <c r="DR21" i="12"/>
  <c r="DW21" i="12"/>
  <c r="BS21" i="12"/>
  <c r="BX21" i="12"/>
  <c r="CC21" i="12"/>
  <c r="CH21" i="12"/>
  <c r="CM21" i="12"/>
  <c r="CR21" i="12"/>
  <c r="CW21" i="12"/>
  <c r="DB21" i="12"/>
  <c r="DG21" i="12"/>
  <c r="DL21" i="12"/>
  <c r="DQ21" i="12"/>
  <c r="DV21" i="12"/>
  <c r="BR21" i="12"/>
  <c r="BW21" i="12"/>
  <c r="CB21" i="12"/>
  <c r="CG21" i="12"/>
  <c r="CL21" i="12"/>
  <c r="CQ21" i="12"/>
  <c r="CV21" i="12"/>
  <c r="DA21" i="12"/>
  <c r="DF21" i="12"/>
  <c r="DK21" i="12"/>
  <c r="DP21" i="12"/>
  <c r="DU21" i="12"/>
  <c r="BQ21" i="12"/>
  <c r="BV21" i="12"/>
  <c r="CA21" i="12"/>
  <c r="CF21" i="12"/>
  <c r="CK21" i="12"/>
  <c r="CP21" i="12"/>
  <c r="CU21" i="12"/>
  <c r="CZ21" i="12"/>
  <c r="DE21" i="12"/>
  <c r="DJ21" i="12"/>
  <c r="DO21" i="12"/>
  <c r="DT21" i="12"/>
  <c r="BP21" i="12"/>
  <c r="BU21" i="12"/>
  <c r="BZ21" i="12"/>
  <c r="CE21" i="12"/>
  <c r="CJ21" i="12"/>
  <c r="CO21" i="12"/>
  <c r="CT21" i="12"/>
  <c r="CY21" i="12"/>
  <c r="DD21" i="12"/>
  <c r="DI21" i="12"/>
  <c r="DN21" i="12"/>
  <c r="DS21" i="12"/>
  <c r="BT20" i="12"/>
  <c r="BY20" i="12"/>
  <c r="CD20" i="12"/>
  <c r="CI20" i="12"/>
  <c r="CN20" i="12"/>
  <c r="CS20" i="12"/>
  <c r="CX20" i="12"/>
  <c r="DC20" i="12"/>
  <c r="DH20" i="12"/>
  <c r="DM20" i="12"/>
  <c r="DR20" i="12"/>
  <c r="DW20" i="12"/>
  <c r="BS20" i="12"/>
  <c r="BX20" i="12"/>
  <c r="CC20" i="12"/>
  <c r="CH20" i="12"/>
  <c r="CM20" i="12"/>
  <c r="CR20" i="12"/>
  <c r="CW20" i="12"/>
  <c r="DB20" i="12"/>
  <c r="DG20" i="12"/>
  <c r="DL20" i="12"/>
  <c r="DQ20" i="12"/>
  <c r="DV20" i="12"/>
  <c r="BR20" i="12"/>
  <c r="BW20" i="12"/>
  <c r="CB20" i="12"/>
  <c r="CG20" i="12"/>
  <c r="CL20" i="12"/>
  <c r="CQ20" i="12"/>
  <c r="CV20" i="12"/>
  <c r="DA20" i="12"/>
  <c r="DF20" i="12"/>
  <c r="DK20" i="12"/>
  <c r="DP20" i="12"/>
  <c r="DU20" i="12"/>
  <c r="BQ20" i="12"/>
  <c r="BV20" i="12"/>
  <c r="CA20" i="12"/>
  <c r="CF20" i="12"/>
  <c r="CK20" i="12"/>
  <c r="CP20" i="12"/>
  <c r="CU20" i="12"/>
  <c r="CZ20" i="12"/>
  <c r="DE20" i="12"/>
  <c r="DJ20" i="12"/>
  <c r="DO20" i="12"/>
  <c r="DT20" i="12"/>
  <c r="BP20" i="12"/>
  <c r="BU20" i="12"/>
  <c r="BZ20" i="12"/>
  <c r="CE20" i="12"/>
  <c r="CJ20" i="12"/>
  <c r="CO20" i="12"/>
  <c r="CT20" i="12"/>
  <c r="CY20" i="12"/>
  <c r="DD20" i="12"/>
  <c r="DI20" i="12"/>
  <c r="DN20" i="12"/>
  <c r="DS20" i="12"/>
  <c r="BT19" i="12"/>
  <c r="BY19" i="12"/>
  <c r="CD19" i="12"/>
  <c r="CI19" i="12"/>
  <c r="CN19" i="12"/>
  <c r="CS19" i="12"/>
  <c r="CX19" i="12"/>
  <c r="DC19" i="12"/>
  <c r="DH19" i="12"/>
  <c r="DM19" i="12"/>
  <c r="DR19" i="12"/>
  <c r="DW19" i="12"/>
  <c r="BS19" i="12"/>
  <c r="BX19" i="12"/>
  <c r="CC19" i="12"/>
  <c r="CH19" i="12"/>
  <c r="CM19" i="12"/>
  <c r="CR19" i="12"/>
  <c r="CW19" i="12"/>
  <c r="DB19" i="12"/>
  <c r="DG19" i="12"/>
  <c r="DL19" i="12"/>
  <c r="DQ19" i="12"/>
  <c r="DV19" i="12"/>
  <c r="BR19" i="12"/>
  <c r="BW19" i="12"/>
  <c r="CB19" i="12"/>
  <c r="CG19" i="12"/>
  <c r="CL19" i="12"/>
  <c r="CQ19" i="12"/>
  <c r="CV19" i="12"/>
  <c r="DA19" i="12"/>
  <c r="DF19" i="12"/>
  <c r="DK19" i="12"/>
  <c r="DP19" i="12"/>
  <c r="DU19" i="12"/>
  <c r="BQ19" i="12"/>
  <c r="BV19" i="12"/>
  <c r="CA19" i="12"/>
  <c r="CF19" i="12"/>
  <c r="CK19" i="12"/>
  <c r="CP19" i="12"/>
  <c r="CU19" i="12"/>
  <c r="CZ19" i="12"/>
  <c r="DE19" i="12"/>
  <c r="DJ19" i="12"/>
  <c r="DO19" i="12"/>
  <c r="DT19" i="12"/>
  <c r="BP19" i="12"/>
  <c r="BU19" i="12"/>
  <c r="BZ19" i="12"/>
  <c r="CE19" i="12"/>
  <c r="CJ19" i="12"/>
  <c r="CO19" i="12"/>
  <c r="CT19" i="12"/>
  <c r="CY19" i="12"/>
  <c r="DD19" i="12"/>
  <c r="DI19" i="12"/>
  <c r="DN19" i="12"/>
  <c r="DS19" i="12"/>
  <c r="BT18" i="12"/>
  <c r="BY18" i="12"/>
  <c r="CD18" i="12"/>
  <c r="CI18" i="12"/>
  <c r="CN18" i="12"/>
  <c r="CS18" i="12"/>
  <c r="CX18" i="12"/>
  <c r="DC18" i="12"/>
  <c r="DH18" i="12"/>
  <c r="DM18" i="12"/>
  <c r="DR18" i="12"/>
  <c r="DW18" i="12"/>
  <c r="BS18" i="12"/>
  <c r="BX18" i="12"/>
  <c r="CC18" i="12"/>
  <c r="CH18" i="12"/>
  <c r="CM18" i="12"/>
  <c r="CR18" i="12"/>
  <c r="CW18" i="12"/>
  <c r="DB18" i="12"/>
  <c r="DG18" i="12"/>
  <c r="DL18" i="12"/>
  <c r="DQ18" i="12"/>
  <c r="DV18" i="12"/>
  <c r="BR18" i="12"/>
  <c r="BW18" i="12"/>
  <c r="CB18" i="12"/>
  <c r="CG18" i="12"/>
  <c r="CL18" i="12"/>
  <c r="CQ18" i="12"/>
  <c r="CV18" i="12"/>
  <c r="DA18" i="12"/>
  <c r="DF18" i="12"/>
  <c r="DK18" i="12"/>
  <c r="DP18" i="12"/>
  <c r="DU18" i="12"/>
  <c r="BQ18" i="12"/>
  <c r="BV18" i="12"/>
  <c r="CA18" i="12"/>
  <c r="CF18" i="12"/>
  <c r="CK18" i="12"/>
  <c r="CP18" i="12"/>
  <c r="CU18" i="12"/>
  <c r="CZ18" i="12"/>
  <c r="DE18" i="12"/>
  <c r="DJ18" i="12"/>
  <c r="DO18" i="12"/>
  <c r="DT18" i="12"/>
  <c r="BP18" i="12"/>
  <c r="BU18" i="12"/>
  <c r="BZ18" i="12"/>
  <c r="CE18" i="12"/>
  <c r="CJ18" i="12"/>
  <c r="CO18" i="12"/>
  <c r="CT18" i="12"/>
  <c r="CY18" i="12"/>
  <c r="DD18" i="12"/>
  <c r="DI18" i="12"/>
  <c r="DN18" i="12"/>
  <c r="DS18" i="12"/>
  <c r="BT17" i="12"/>
  <c r="BY17" i="12"/>
  <c r="CD17" i="12"/>
  <c r="CI17" i="12"/>
  <c r="CN17" i="12"/>
  <c r="CS17" i="12"/>
  <c r="CX17" i="12"/>
  <c r="DC17" i="12"/>
  <c r="DH17" i="12"/>
  <c r="DM17" i="12"/>
  <c r="DR17" i="12"/>
  <c r="DW17" i="12"/>
  <c r="BS17" i="12"/>
  <c r="BX17" i="12"/>
  <c r="CC17" i="12"/>
  <c r="CH17" i="12"/>
  <c r="CM17" i="12"/>
  <c r="CR17" i="12"/>
  <c r="CW17" i="12"/>
  <c r="DB17" i="12"/>
  <c r="DG17" i="12"/>
  <c r="DL17" i="12"/>
  <c r="DQ17" i="12"/>
  <c r="DV17" i="12"/>
  <c r="BR17" i="12"/>
  <c r="BW17" i="12"/>
  <c r="CB17" i="12"/>
  <c r="CG17" i="12"/>
  <c r="CL17" i="12"/>
  <c r="CQ17" i="12"/>
  <c r="CV17" i="12"/>
  <c r="DA17" i="12"/>
  <c r="DF17" i="12"/>
  <c r="DK17" i="12"/>
  <c r="DP17" i="12"/>
  <c r="DU17" i="12"/>
  <c r="BQ17" i="12"/>
  <c r="BV17" i="12"/>
  <c r="CA17" i="12"/>
  <c r="CF17" i="12"/>
  <c r="CK17" i="12"/>
  <c r="CP17" i="12"/>
  <c r="CU17" i="12"/>
  <c r="CZ17" i="12"/>
  <c r="DE17" i="12"/>
  <c r="DJ17" i="12"/>
  <c r="DO17" i="12"/>
  <c r="DT17" i="12"/>
  <c r="BP17" i="12"/>
  <c r="BU17" i="12"/>
  <c r="BZ17" i="12"/>
  <c r="CE17" i="12"/>
  <c r="CJ17" i="12"/>
  <c r="CO17" i="12"/>
  <c r="CT17" i="12"/>
  <c r="CY17" i="12"/>
  <c r="DD17" i="12"/>
  <c r="DI17" i="12"/>
  <c r="DN17" i="12"/>
  <c r="DS17" i="12"/>
  <c r="BT16" i="12"/>
  <c r="BY16" i="12"/>
  <c r="CD16" i="12"/>
  <c r="CI16" i="12"/>
  <c r="CN16" i="12"/>
  <c r="CS16" i="12"/>
  <c r="CX16" i="12"/>
  <c r="DC16" i="12"/>
  <c r="DH16" i="12"/>
  <c r="DM16" i="12"/>
  <c r="DR16" i="12"/>
  <c r="DW16" i="12"/>
  <c r="BS16" i="12"/>
  <c r="BX16" i="12"/>
  <c r="CC16" i="12"/>
  <c r="CH16" i="12"/>
  <c r="CM16" i="12"/>
  <c r="CR16" i="12"/>
  <c r="CW16" i="12"/>
  <c r="DB16" i="12"/>
  <c r="DG16" i="12"/>
  <c r="DL16" i="12"/>
  <c r="DQ16" i="12"/>
  <c r="DV16" i="12"/>
  <c r="BR16" i="12"/>
  <c r="BW16" i="12"/>
  <c r="CB16" i="12"/>
  <c r="CG16" i="12"/>
  <c r="CL16" i="12"/>
  <c r="CQ16" i="12"/>
  <c r="CV16" i="12"/>
  <c r="DA16" i="12"/>
  <c r="DF16" i="12"/>
  <c r="DK16" i="12"/>
  <c r="DP16" i="12"/>
  <c r="DU16" i="12"/>
  <c r="BQ16" i="12"/>
  <c r="BV16" i="12"/>
  <c r="CA16" i="12"/>
  <c r="CF16" i="12"/>
  <c r="CK16" i="12"/>
  <c r="CP16" i="12"/>
  <c r="CU16" i="12"/>
  <c r="CZ16" i="12"/>
  <c r="DE16" i="12"/>
  <c r="DJ16" i="12"/>
  <c r="DO16" i="12"/>
  <c r="DT16" i="12"/>
  <c r="BP16" i="12"/>
  <c r="BU16" i="12"/>
  <c r="BZ16" i="12"/>
  <c r="CE16" i="12"/>
  <c r="CJ16" i="12"/>
  <c r="CO16" i="12"/>
  <c r="CT16" i="12"/>
  <c r="CY16" i="12"/>
  <c r="DD16" i="12"/>
  <c r="DI16" i="12"/>
  <c r="DN16" i="12"/>
  <c r="DS16" i="12"/>
  <c r="BT15" i="12"/>
  <c r="BY15" i="12"/>
  <c r="CD15" i="12"/>
  <c r="CI15" i="12"/>
  <c r="CN15" i="12"/>
  <c r="CS15" i="12"/>
  <c r="CX15" i="12"/>
  <c r="DC15" i="12"/>
  <c r="DH15" i="12"/>
  <c r="DM15" i="12"/>
  <c r="DR15" i="12"/>
  <c r="DW15" i="12"/>
  <c r="BS15" i="12"/>
  <c r="BX15" i="12"/>
  <c r="CC15" i="12"/>
  <c r="CH15" i="12"/>
  <c r="CM15" i="12"/>
  <c r="CR15" i="12"/>
  <c r="CW15" i="12"/>
  <c r="DB15" i="12"/>
  <c r="DG15" i="12"/>
  <c r="DL15" i="12"/>
  <c r="DQ15" i="12"/>
  <c r="DV15" i="12"/>
  <c r="BR15" i="12"/>
  <c r="BW15" i="12"/>
  <c r="CB15" i="12"/>
  <c r="CG15" i="12"/>
  <c r="CL15" i="12"/>
  <c r="CQ15" i="12"/>
  <c r="CV15" i="12"/>
  <c r="DA15" i="12"/>
  <c r="DF15" i="12"/>
  <c r="DK15" i="12"/>
  <c r="DP15" i="12"/>
  <c r="DU15" i="12"/>
  <c r="BQ15" i="12"/>
  <c r="BV15" i="12"/>
  <c r="CA15" i="12"/>
  <c r="CF15" i="12"/>
  <c r="CK15" i="12"/>
  <c r="CP15" i="12"/>
  <c r="CU15" i="12"/>
  <c r="CZ15" i="12"/>
  <c r="DE15" i="12"/>
  <c r="DJ15" i="12"/>
  <c r="DO15" i="12"/>
  <c r="DT15" i="12"/>
  <c r="BP15" i="12"/>
  <c r="BU15" i="12"/>
  <c r="BZ15" i="12"/>
  <c r="CE15" i="12"/>
  <c r="CJ15" i="12"/>
  <c r="CO15" i="12"/>
  <c r="CT15" i="12"/>
  <c r="CY15" i="12"/>
  <c r="DD15" i="12"/>
  <c r="DI15" i="12"/>
  <c r="DN15" i="12"/>
  <c r="DS15" i="12"/>
  <c r="BT14" i="12"/>
  <c r="BY14" i="12"/>
  <c r="CD14" i="12"/>
  <c r="CI14" i="12"/>
  <c r="CN14" i="12"/>
  <c r="CS14" i="12"/>
  <c r="CX14" i="12"/>
  <c r="DC14" i="12"/>
  <c r="DH14" i="12"/>
  <c r="DM14" i="12"/>
  <c r="DR14" i="12"/>
  <c r="DW14" i="12"/>
  <c r="BS14" i="12"/>
  <c r="BX14" i="12"/>
  <c r="CC14" i="12"/>
  <c r="CH14" i="12"/>
  <c r="CM14" i="12"/>
  <c r="CR14" i="12"/>
  <c r="CW14" i="12"/>
  <c r="DB14" i="12"/>
  <c r="DG14" i="12"/>
  <c r="DL14" i="12"/>
  <c r="DQ14" i="12"/>
  <c r="DV14" i="12"/>
  <c r="BR14" i="12"/>
  <c r="BW14" i="12"/>
  <c r="CB14" i="12"/>
  <c r="CG14" i="12"/>
  <c r="CL14" i="12"/>
  <c r="CQ14" i="12"/>
  <c r="CV14" i="12"/>
  <c r="DA14" i="12"/>
  <c r="DF14" i="12"/>
  <c r="DK14" i="12"/>
  <c r="DP14" i="12"/>
  <c r="DU14" i="12"/>
  <c r="BQ14" i="12"/>
  <c r="BV14" i="12"/>
  <c r="CA14" i="12"/>
  <c r="CF14" i="12"/>
  <c r="CK14" i="12"/>
  <c r="CP14" i="12"/>
  <c r="CU14" i="12"/>
  <c r="CZ14" i="12"/>
  <c r="DE14" i="12"/>
  <c r="DJ14" i="12"/>
  <c r="DO14" i="12"/>
  <c r="DT14" i="12"/>
  <c r="BP14" i="12"/>
  <c r="BU14" i="12"/>
  <c r="BZ14" i="12"/>
  <c r="CE14" i="12"/>
  <c r="CJ14" i="12"/>
  <c r="CO14" i="12"/>
  <c r="CT14" i="12"/>
  <c r="CY14" i="12"/>
  <c r="DD14" i="12"/>
  <c r="DI14" i="12"/>
  <c r="DN14" i="12"/>
  <c r="DS14" i="12"/>
  <c r="BT13" i="12"/>
  <c r="BY13" i="12"/>
  <c r="CD13" i="12"/>
  <c r="CI13" i="12"/>
  <c r="CN13" i="12"/>
  <c r="CS13" i="12"/>
  <c r="CX13" i="12"/>
  <c r="DC13" i="12"/>
  <c r="DH13" i="12"/>
  <c r="DM13" i="12"/>
  <c r="DR13" i="12"/>
  <c r="DW13" i="12"/>
  <c r="BS13" i="12"/>
  <c r="BX13" i="12"/>
  <c r="CC13" i="12"/>
  <c r="CH13" i="12"/>
  <c r="CM13" i="12"/>
  <c r="CR13" i="12"/>
  <c r="CW13" i="12"/>
  <c r="DB13" i="12"/>
  <c r="DG13" i="12"/>
  <c r="DL13" i="12"/>
  <c r="DQ13" i="12"/>
  <c r="DV13" i="12"/>
  <c r="BR13" i="12"/>
  <c r="BW13" i="12"/>
  <c r="CB13" i="12"/>
  <c r="CG13" i="12"/>
  <c r="CL13" i="12"/>
  <c r="CQ13" i="12"/>
  <c r="CV13" i="12"/>
  <c r="DA13" i="12"/>
  <c r="DF13" i="12"/>
  <c r="DK13" i="12"/>
  <c r="DP13" i="12"/>
  <c r="DU13" i="12"/>
  <c r="BQ13" i="12"/>
  <c r="BV13" i="12"/>
  <c r="CA13" i="12"/>
  <c r="CF13" i="12"/>
  <c r="CK13" i="12"/>
  <c r="CP13" i="12"/>
  <c r="CU13" i="12"/>
  <c r="CZ13" i="12"/>
  <c r="DE13" i="12"/>
  <c r="DJ13" i="12"/>
  <c r="DO13" i="12"/>
  <c r="DT13" i="12"/>
  <c r="BP13" i="12"/>
  <c r="BU13" i="12"/>
  <c r="BZ13" i="12"/>
  <c r="CE13" i="12"/>
  <c r="CJ13" i="12"/>
  <c r="CO13" i="12"/>
  <c r="CT13" i="12"/>
  <c r="CY13" i="12"/>
  <c r="DD13" i="12"/>
  <c r="DI13" i="12"/>
  <c r="DN13" i="12"/>
  <c r="DS13" i="12"/>
  <c r="BT12" i="12"/>
  <c r="BY12" i="12"/>
  <c r="CD12" i="12"/>
  <c r="CI12" i="12"/>
  <c r="CN12" i="12"/>
  <c r="CS12" i="12"/>
  <c r="CX12" i="12"/>
  <c r="DC12" i="12"/>
  <c r="DH12" i="12"/>
  <c r="DM12" i="12"/>
  <c r="DR12" i="12"/>
  <c r="DW12" i="12"/>
  <c r="BS12" i="12"/>
  <c r="BX12" i="12"/>
  <c r="CC12" i="12"/>
  <c r="CH12" i="12"/>
  <c r="CM12" i="12"/>
  <c r="CR12" i="12"/>
  <c r="CW12" i="12"/>
  <c r="DB12" i="12"/>
  <c r="DG12" i="12"/>
  <c r="DL12" i="12"/>
  <c r="DQ12" i="12"/>
  <c r="DV12" i="12"/>
  <c r="BR12" i="12"/>
  <c r="BW12" i="12"/>
  <c r="CB12" i="12"/>
  <c r="CG12" i="12"/>
  <c r="CL12" i="12"/>
  <c r="CQ12" i="12"/>
  <c r="CV12" i="12"/>
  <c r="DA12" i="12"/>
  <c r="DF12" i="12"/>
  <c r="DK12" i="12"/>
  <c r="DP12" i="12"/>
  <c r="DU12" i="12"/>
  <c r="BQ12" i="12"/>
  <c r="BV12" i="12"/>
  <c r="CA12" i="12"/>
  <c r="CF12" i="12"/>
  <c r="CK12" i="12"/>
  <c r="CP12" i="12"/>
  <c r="CU12" i="12"/>
  <c r="CZ12" i="12"/>
  <c r="DE12" i="12"/>
  <c r="DJ12" i="12"/>
  <c r="DO12" i="12"/>
  <c r="DT12" i="12"/>
  <c r="BP12" i="12"/>
  <c r="BU12" i="12"/>
  <c r="BZ12" i="12"/>
  <c r="CE12" i="12"/>
  <c r="CJ12" i="12"/>
  <c r="CO12" i="12"/>
  <c r="CT12" i="12"/>
  <c r="CY12" i="12"/>
  <c r="DD12" i="12"/>
  <c r="DI12" i="12"/>
  <c r="DN12" i="12"/>
  <c r="DS12" i="12"/>
  <c r="BT11" i="12"/>
  <c r="BY11" i="12"/>
  <c r="CD11" i="12"/>
  <c r="CI11" i="12"/>
  <c r="CN11" i="12"/>
  <c r="CS11" i="12"/>
  <c r="CX11" i="12"/>
  <c r="DC11" i="12"/>
  <c r="DH11" i="12"/>
  <c r="DM11" i="12"/>
  <c r="DR11" i="12"/>
  <c r="DW11" i="12"/>
  <c r="BS11" i="12"/>
  <c r="BX11" i="12"/>
  <c r="CC11" i="12"/>
  <c r="CH11" i="12"/>
  <c r="CM11" i="12"/>
  <c r="CR11" i="12"/>
  <c r="CW11" i="12"/>
  <c r="DB11" i="12"/>
  <c r="DG11" i="12"/>
  <c r="DL11" i="12"/>
  <c r="DQ11" i="12"/>
  <c r="DV11" i="12"/>
  <c r="BR11" i="12"/>
  <c r="BW11" i="12"/>
  <c r="CB11" i="12"/>
  <c r="CG11" i="12"/>
  <c r="CL11" i="12"/>
  <c r="CQ11" i="12"/>
  <c r="CV11" i="12"/>
  <c r="DA11" i="12"/>
  <c r="DF11" i="12"/>
  <c r="DK11" i="12"/>
  <c r="DP11" i="12"/>
  <c r="DU11" i="12"/>
  <c r="BQ11" i="12"/>
  <c r="BV11" i="12"/>
  <c r="CA11" i="12"/>
  <c r="CF11" i="12"/>
  <c r="CK11" i="12"/>
  <c r="CP11" i="12"/>
  <c r="CU11" i="12"/>
  <c r="CZ11" i="12"/>
  <c r="DE11" i="12"/>
  <c r="DJ11" i="12"/>
  <c r="DO11" i="12"/>
  <c r="DT11" i="12"/>
  <c r="BP11" i="12"/>
  <c r="BU11" i="12"/>
  <c r="BZ11" i="12"/>
  <c r="CE11" i="12"/>
  <c r="CJ11" i="12"/>
  <c r="CO11" i="12"/>
  <c r="CT11" i="12"/>
  <c r="CY11" i="12"/>
  <c r="DD11" i="12"/>
  <c r="DI11" i="12"/>
  <c r="DN11" i="12"/>
  <c r="DS11" i="12"/>
  <c r="BT10" i="12"/>
  <c r="BY10" i="12"/>
  <c r="CD10" i="12"/>
  <c r="CI10" i="12"/>
  <c r="CN10" i="12"/>
  <c r="CS10" i="12"/>
  <c r="CX10" i="12"/>
  <c r="DC10" i="12"/>
  <c r="DH10" i="12"/>
  <c r="DM10" i="12"/>
  <c r="DR10" i="12"/>
  <c r="DW10" i="12"/>
  <c r="BS10" i="12"/>
  <c r="BX10" i="12"/>
  <c r="CC10" i="12"/>
  <c r="CH10" i="12"/>
  <c r="CM10" i="12"/>
  <c r="CR10" i="12"/>
  <c r="CW10" i="12"/>
  <c r="DB10" i="12"/>
  <c r="DG10" i="12"/>
  <c r="DL10" i="12"/>
  <c r="DQ10" i="12"/>
  <c r="DV10" i="12"/>
  <c r="BR10" i="12"/>
  <c r="BW10" i="12"/>
  <c r="CB10" i="12"/>
  <c r="CG10" i="12"/>
  <c r="CL10" i="12"/>
  <c r="CQ10" i="12"/>
  <c r="CV10" i="12"/>
  <c r="DA10" i="12"/>
  <c r="DF10" i="12"/>
  <c r="DK10" i="12"/>
  <c r="DP10" i="12"/>
  <c r="DU10" i="12"/>
  <c r="BQ10" i="12"/>
  <c r="BV10" i="12"/>
  <c r="CA10" i="12"/>
  <c r="CF10" i="12"/>
  <c r="CK10" i="12"/>
  <c r="CP10" i="12"/>
  <c r="CU10" i="12"/>
  <c r="CZ10" i="12"/>
  <c r="DE10" i="12"/>
  <c r="DJ10" i="12"/>
  <c r="DO10" i="12"/>
  <c r="DT10" i="12"/>
  <c r="BP10" i="12"/>
  <c r="BU10" i="12"/>
  <c r="BZ10" i="12"/>
  <c r="CE10" i="12"/>
  <c r="CJ10" i="12"/>
  <c r="CO10" i="12"/>
  <c r="CT10" i="12"/>
  <c r="CY10" i="12"/>
  <c r="DD10" i="12"/>
  <c r="DI10" i="12"/>
  <c r="DN10" i="12"/>
  <c r="DS10" i="12"/>
  <c r="BT9" i="12"/>
  <c r="BY9" i="12"/>
  <c r="CD9" i="12"/>
  <c r="CI9" i="12"/>
  <c r="CN9" i="12"/>
  <c r="CS9" i="12"/>
  <c r="CX9" i="12"/>
  <c r="DC9" i="12"/>
  <c r="DH9" i="12"/>
  <c r="DM9" i="12"/>
  <c r="DR9" i="12"/>
  <c r="DW9" i="12"/>
  <c r="BS9" i="12"/>
  <c r="BX9" i="12"/>
  <c r="CC9" i="12"/>
  <c r="CH9" i="12"/>
  <c r="CM9" i="12"/>
  <c r="CR9" i="12"/>
  <c r="CW9" i="12"/>
  <c r="DB9" i="12"/>
  <c r="DG9" i="12"/>
  <c r="DL9" i="12"/>
  <c r="DQ9" i="12"/>
  <c r="DV9" i="12"/>
  <c r="BR9" i="12"/>
  <c r="BW9" i="12"/>
  <c r="CB9" i="12"/>
  <c r="CG9" i="12"/>
  <c r="CL9" i="12"/>
  <c r="CQ9" i="12"/>
  <c r="CV9" i="12"/>
  <c r="DA9" i="12"/>
  <c r="DF9" i="12"/>
  <c r="DK9" i="12"/>
  <c r="DP9" i="12"/>
  <c r="DU9" i="12"/>
  <c r="BQ9" i="12"/>
  <c r="BV9" i="12"/>
  <c r="CA9" i="12"/>
  <c r="CF9" i="12"/>
  <c r="CK9" i="12"/>
  <c r="CP9" i="12"/>
  <c r="CU9" i="12"/>
  <c r="CZ9" i="12"/>
  <c r="DE9" i="12"/>
  <c r="DJ9" i="12"/>
  <c r="DO9" i="12"/>
  <c r="DT9" i="12"/>
  <c r="BP9" i="12"/>
  <c r="BU9" i="12"/>
  <c r="BZ9" i="12"/>
  <c r="CE9" i="12"/>
  <c r="CJ9" i="12"/>
  <c r="CO9" i="12"/>
  <c r="CT9" i="12"/>
  <c r="CY9" i="12"/>
  <c r="DD9" i="12"/>
  <c r="DI9" i="12"/>
  <c r="DN9" i="12"/>
  <c r="DS9" i="12"/>
  <c r="BT8" i="12"/>
  <c r="BY8" i="12"/>
  <c r="CD8" i="12"/>
  <c r="CI8" i="12"/>
  <c r="CN8" i="12"/>
  <c r="CS8" i="12"/>
  <c r="CX8" i="12"/>
  <c r="DC8" i="12"/>
  <c r="DH8" i="12"/>
  <c r="DM8" i="12"/>
  <c r="DR8" i="12"/>
  <c r="DW8" i="12"/>
  <c r="BS8" i="12"/>
  <c r="BX8" i="12"/>
  <c r="CC8" i="12"/>
  <c r="CH8" i="12"/>
  <c r="CM8" i="12"/>
  <c r="CR8" i="12"/>
  <c r="CW8" i="12"/>
  <c r="DB8" i="12"/>
  <c r="DG8" i="12"/>
  <c r="DL8" i="12"/>
  <c r="DQ8" i="12"/>
  <c r="DV8" i="12"/>
  <c r="BR8" i="12"/>
  <c r="BW8" i="12"/>
  <c r="CB8" i="12"/>
  <c r="CG8" i="12"/>
  <c r="CL8" i="12"/>
  <c r="CQ8" i="12"/>
  <c r="CV8" i="12"/>
  <c r="DA8" i="12"/>
  <c r="DF8" i="12"/>
  <c r="DK8" i="12"/>
  <c r="DP8" i="12"/>
  <c r="DU8" i="12"/>
  <c r="BQ8" i="12"/>
  <c r="BV8" i="12"/>
  <c r="CA8" i="12"/>
  <c r="CF8" i="12"/>
  <c r="CK8" i="12"/>
  <c r="CP8" i="12"/>
  <c r="CU8" i="12"/>
  <c r="CZ8" i="12"/>
  <c r="DE8" i="12"/>
  <c r="DJ8" i="12"/>
  <c r="DO8" i="12"/>
  <c r="DT8" i="12"/>
  <c r="BP8" i="12"/>
  <c r="BU8" i="12"/>
  <c r="BZ8" i="12"/>
  <c r="CE8" i="12"/>
  <c r="CJ8" i="12"/>
  <c r="CO8" i="12"/>
  <c r="CT8" i="12"/>
  <c r="CY8" i="12"/>
  <c r="DD8" i="12"/>
  <c r="DI8" i="12"/>
  <c r="DN8" i="12"/>
  <c r="DS8" i="12"/>
  <c r="BT7" i="12"/>
  <c r="BY7" i="12"/>
  <c r="CD7" i="12"/>
  <c r="CI7" i="12"/>
  <c r="CN7" i="12"/>
  <c r="CS7" i="12"/>
  <c r="CX7" i="12"/>
  <c r="DC7" i="12"/>
  <c r="DH7" i="12"/>
  <c r="DM7" i="12"/>
  <c r="DR7" i="12"/>
  <c r="DW7" i="12"/>
  <c r="BS7" i="12"/>
  <c r="BX7" i="12"/>
  <c r="CC7" i="12"/>
  <c r="CH7" i="12"/>
  <c r="CM7" i="12"/>
  <c r="CR7" i="12"/>
  <c r="CW7" i="12"/>
  <c r="DB7" i="12"/>
  <c r="DG7" i="12"/>
  <c r="DL7" i="12"/>
  <c r="DQ7" i="12"/>
  <c r="DV7" i="12"/>
  <c r="BR7" i="12"/>
  <c r="BW7" i="12"/>
  <c r="CB7" i="12"/>
  <c r="CG7" i="12"/>
  <c r="CL7" i="12"/>
  <c r="CQ7" i="12"/>
  <c r="CV7" i="12"/>
  <c r="DA7" i="12"/>
  <c r="DF7" i="12"/>
  <c r="DK7" i="12"/>
  <c r="DP7" i="12"/>
  <c r="DU7" i="12"/>
  <c r="BQ7" i="12"/>
  <c r="BV7" i="12"/>
  <c r="CA7" i="12"/>
  <c r="CF7" i="12"/>
  <c r="CK7" i="12"/>
  <c r="CP7" i="12"/>
  <c r="CU7" i="12"/>
  <c r="CZ7" i="12"/>
  <c r="DE7" i="12"/>
  <c r="DJ7" i="12"/>
  <c r="DO7" i="12"/>
  <c r="DT7" i="12"/>
  <c r="BP7" i="12"/>
  <c r="BU7" i="12"/>
  <c r="BZ7" i="12"/>
  <c r="CE7" i="12"/>
  <c r="CJ7" i="12"/>
  <c r="CO7" i="12"/>
  <c r="CT7" i="12"/>
  <c r="CY7" i="12"/>
  <c r="DD7" i="12"/>
  <c r="DI7" i="12"/>
  <c r="DN7" i="12"/>
  <c r="DS7" i="12"/>
  <c r="BT6" i="12"/>
  <c r="BY6" i="12"/>
  <c r="CD6" i="12"/>
  <c r="CI6" i="12"/>
  <c r="CN6" i="12"/>
  <c r="CS6" i="12"/>
  <c r="CX6" i="12"/>
  <c r="DC6" i="12"/>
  <c r="DH6" i="12"/>
  <c r="DM6" i="12"/>
  <c r="DR6" i="12"/>
  <c r="DW6" i="12"/>
  <c r="BS6" i="12"/>
  <c r="BX6" i="12"/>
  <c r="CC6" i="12"/>
  <c r="CH6" i="12"/>
  <c r="CM6" i="12"/>
  <c r="CR6" i="12"/>
  <c r="CW6" i="12"/>
  <c r="DB6" i="12"/>
  <c r="DG6" i="12"/>
  <c r="DL6" i="12"/>
  <c r="DQ6" i="12"/>
  <c r="DV6" i="12"/>
  <c r="BR6" i="12"/>
  <c r="BW6" i="12"/>
  <c r="CB6" i="12"/>
  <c r="CG6" i="12"/>
  <c r="CL6" i="12"/>
  <c r="CQ6" i="12"/>
  <c r="CV6" i="12"/>
  <c r="DA6" i="12"/>
  <c r="DF6" i="12"/>
  <c r="DK6" i="12"/>
  <c r="DP6" i="12"/>
  <c r="DU6" i="12"/>
  <c r="BQ6" i="12"/>
  <c r="BV6" i="12"/>
  <c r="CA6" i="12"/>
  <c r="CF6" i="12"/>
  <c r="CK6" i="12"/>
  <c r="CP6" i="12"/>
  <c r="CU6" i="12"/>
  <c r="CZ6" i="12"/>
  <c r="DE6" i="12"/>
  <c r="DJ6" i="12"/>
  <c r="DO6" i="12"/>
  <c r="DT6" i="12"/>
  <c r="BP6" i="12"/>
  <c r="BU6" i="12"/>
  <c r="BZ6" i="12"/>
  <c r="CE6" i="12"/>
  <c r="CJ6" i="12"/>
  <c r="CO6" i="12"/>
  <c r="CT6" i="12"/>
  <c r="CY6" i="12"/>
  <c r="DD6" i="12"/>
  <c r="DI6" i="12"/>
  <c r="DN6" i="12"/>
  <c r="DS6" i="12"/>
  <c r="BT5" i="12"/>
  <c r="BY5" i="12"/>
  <c r="CD5" i="12"/>
  <c r="CI5" i="12"/>
  <c r="CN5" i="12"/>
  <c r="CS5" i="12"/>
  <c r="CX5" i="12"/>
  <c r="DC5" i="12"/>
  <c r="DH5" i="12"/>
  <c r="DM5" i="12"/>
  <c r="DR5" i="12"/>
  <c r="DW5" i="12"/>
  <c r="BS5" i="12"/>
  <c r="BX5" i="12"/>
  <c r="CC5" i="12"/>
  <c r="CH5" i="12"/>
  <c r="CM5" i="12"/>
  <c r="CR5" i="12"/>
  <c r="CW5" i="12"/>
  <c r="DB5" i="12"/>
  <c r="DG5" i="12"/>
  <c r="DL5" i="12"/>
  <c r="DQ5" i="12"/>
  <c r="DV5" i="12"/>
  <c r="BR5" i="12"/>
  <c r="BW5" i="12"/>
  <c r="CB5" i="12"/>
  <c r="CG5" i="12"/>
  <c r="CL5" i="12"/>
  <c r="CQ5" i="12"/>
  <c r="CV5" i="12"/>
  <c r="DA5" i="12"/>
  <c r="DF5" i="12"/>
  <c r="DK5" i="12"/>
  <c r="DP5" i="12"/>
  <c r="DU5" i="12"/>
  <c r="BQ5" i="12"/>
  <c r="BV5" i="12"/>
  <c r="CA5" i="12"/>
  <c r="CF5" i="12"/>
  <c r="CK5" i="12"/>
  <c r="CP5" i="12"/>
  <c r="CU5" i="12"/>
  <c r="CZ5" i="12"/>
  <c r="DE5" i="12"/>
  <c r="DJ5" i="12"/>
  <c r="DO5" i="12"/>
  <c r="DT5" i="12"/>
  <c r="BP5" i="12"/>
  <c r="BU5" i="12"/>
  <c r="BZ5" i="12"/>
  <c r="CE5" i="12"/>
  <c r="CJ5" i="12"/>
  <c r="CO5" i="12"/>
  <c r="CT5" i="12"/>
  <c r="CY5" i="12"/>
  <c r="DD5" i="12"/>
  <c r="DI5" i="12"/>
  <c r="DN5" i="12"/>
  <c r="DS5" i="12"/>
  <c r="DT2" i="12"/>
  <c r="DU2" i="12"/>
  <c r="DV2" i="12"/>
  <c r="DW2" i="12"/>
  <c r="DO2" i="12"/>
  <c r="DP2" i="12"/>
  <c r="DQ2" i="12"/>
  <c r="DR2" i="12"/>
  <c r="DJ2" i="12"/>
  <c r="DK2" i="12"/>
  <c r="DL2" i="12"/>
  <c r="DM2" i="12"/>
  <c r="DE2" i="12"/>
  <c r="DF2" i="12"/>
  <c r="DG2" i="12"/>
  <c r="DH2" i="12"/>
  <c r="CZ2" i="12"/>
  <c r="DA2" i="12"/>
  <c r="DB2" i="12"/>
  <c r="DC2" i="12"/>
  <c r="CU2" i="12"/>
  <c r="CV2" i="12"/>
  <c r="CW2" i="12"/>
  <c r="CX2" i="12"/>
  <c r="CP2" i="12"/>
  <c r="CQ2" i="12"/>
  <c r="CR2" i="12"/>
  <c r="CS2" i="12"/>
  <c r="CK2" i="12"/>
  <c r="CL2" i="12"/>
  <c r="CM2" i="12"/>
  <c r="CN2" i="12"/>
  <c r="CF2" i="12"/>
  <c r="CG2" i="12"/>
  <c r="CH2" i="12"/>
  <c r="CI2" i="12"/>
  <c r="CA2" i="12"/>
  <c r="CB2" i="12"/>
  <c r="CC2" i="12"/>
  <c r="CD2" i="12"/>
  <c r="BV2" i="12"/>
  <c r="BW2" i="12"/>
  <c r="BX2" i="12"/>
  <c r="BY2" i="12"/>
  <c r="BQ2" i="12"/>
  <c r="BR2" i="12"/>
  <c r="BS2" i="12"/>
  <c r="BT2" i="12"/>
  <c r="DW1" i="12"/>
  <c r="DV1" i="12"/>
  <c r="DU1" i="12"/>
  <c r="DT1" i="12"/>
  <c r="DS1" i="12"/>
  <c r="DR1" i="12"/>
  <c r="DQ1" i="12"/>
  <c r="DP1" i="12"/>
  <c r="DO1" i="12"/>
  <c r="DN1" i="12"/>
  <c r="DM1" i="12"/>
  <c r="DL1" i="12"/>
  <c r="DK1" i="12"/>
  <c r="DJ1" i="12"/>
  <c r="DI1" i="12"/>
  <c r="DH1" i="12"/>
  <c r="DG1" i="12"/>
  <c r="DF1" i="12"/>
  <c r="DE1" i="12"/>
  <c r="DD1" i="12"/>
  <c r="DC1" i="12"/>
  <c r="DB1" i="12"/>
  <c r="DA1" i="12"/>
  <c r="CZ1" i="12"/>
  <c r="CY1" i="12"/>
  <c r="CX1" i="12"/>
  <c r="CW1" i="12"/>
  <c r="CV1" i="12"/>
  <c r="CU1" i="12"/>
  <c r="CT1" i="12"/>
  <c r="CS1" i="12"/>
  <c r="CR1" i="12"/>
  <c r="CQ1" i="12"/>
  <c r="CP1" i="12"/>
  <c r="CO1" i="12"/>
  <c r="CN1" i="12"/>
  <c r="CM1" i="12"/>
  <c r="CL1" i="12"/>
  <c r="CK1" i="12"/>
  <c r="CJ1" i="12"/>
  <c r="CI1" i="12"/>
  <c r="CH1" i="12"/>
  <c r="CG1" i="12"/>
  <c r="CF1" i="12"/>
  <c r="CE1" i="12"/>
  <c r="CD1" i="12"/>
  <c r="CC1" i="12"/>
  <c r="CB1" i="12"/>
  <c r="CA1" i="12"/>
  <c r="BZ1" i="12"/>
  <c r="BY1" i="12"/>
  <c r="BX1" i="12"/>
  <c r="BW1" i="12"/>
  <c r="BV1" i="12"/>
  <c r="BU1" i="12"/>
  <c r="BT1" i="12"/>
  <c r="BS1" i="12"/>
  <c r="BR1" i="12"/>
  <c r="BQ1" i="12"/>
  <c r="BP1" i="12"/>
  <c r="N46" i="10"/>
  <c r="L46" i="10"/>
  <c r="J46" i="10"/>
  <c r="H46" i="10"/>
  <c r="F46" i="10"/>
  <c r="H1" i="10"/>
  <c r="L105" i="10"/>
  <c r="H9" i="10"/>
  <c r="P9" i="10"/>
  <c r="P8" i="10"/>
  <c r="P7" i="10"/>
  <c r="J71" i="10"/>
  <c r="J70" i="10"/>
  <c r="H70" i="10"/>
  <c r="H71" i="10"/>
  <c r="L70" i="10"/>
  <c r="L71" i="10"/>
  <c r="N71" i="10"/>
  <c r="N70" i="10"/>
  <c r="F70" i="10"/>
  <c r="F71" i="10"/>
  <c r="L39" i="10"/>
  <c r="L35" i="10"/>
  <c r="L31" i="10"/>
  <c r="L27" i="10"/>
  <c r="L22" i="10"/>
  <c r="L18" i="10"/>
  <c r="L14" i="10"/>
  <c r="L37" i="10"/>
  <c r="L29" i="10"/>
  <c r="L20" i="10"/>
  <c r="L16" i="10"/>
  <c r="L36" i="10"/>
  <c r="L28" i="10"/>
  <c r="L19" i="10"/>
  <c r="L38" i="10"/>
  <c r="L34" i="10"/>
  <c r="L30" i="10"/>
  <c r="L26" i="10"/>
  <c r="L21" i="10"/>
  <c r="L17" i="10"/>
  <c r="L13" i="10"/>
  <c r="L33" i="10"/>
  <c r="L24" i="10"/>
  <c r="L25" i="10"/>
  <c r="L32" i="10"/>
  <c r="L23" i="10"/>
  <c r="L15" i="10"/>
  <c r="L69" i="10"/>
  <c r="J99" i="10"/>
  <c r="J95" i="10"/>
  <c r="J91" i="10"/>
  <c r="J79" i="10"/>
  <c r="J75" i="10"/>
  <c r="J69" i="10"/>
  <c r="J65" i="10"/>
  <c r="J61" i="10"/>
  <c r="J57" i="10"/>
  <c r="J53" i="10"/>
  <c r="J47" i="10"/>
  <c r="J37" i="10"/>
  <c r="J33" i="10"/>
  <c r="J29" i="10"/>
  <c r="J25" i="10"/>
  <c r="J21" i="10"/>
  <c r="J17" i="10"/>
  <c r="J13" i="10"/>
  <c r="J98" i="10"/>
  <c r="J94" i="10"/>
  <c r="J90" i="10"/>
  <c r="J78" i="10"/>
  <c r="J74" i="10"/>
  <c r="J68" i="10"/>
  <c r="J64" i="10"/>
  <c r="J60" i="10"/>
  <c r="J24" i="10"/>
  <c r="J97" i="10"/>
  <c r="J93" i="10"/>
  <c r="J89" i="10"/>
  <c r="J77" i="10"/>
  <c r="J73" i="10"/>
  <c r="J67" i="10"/>
  <c r="J63" i="10"/>
  <c r="J59" i="10"/>
  <c r="J55" i="10"/>
  <c r="J51" i="10"/>
  <c r="J39" i="10"/>
  <c r="J35" i="10"/>
  <c r="J31" i="10"/>
  <c r="J27" i="10"/>
  <c r="J23" i="10"/>
  <c r="J19" i="10"/>
  <c r="J15" i="10"/>
  <c r="J96" i="10"/>
  <c r="J92" i="10"/>
  <c r="J88" i="10"/>
  <c r="J82" i="10"/>
  <c r="J84" i="10"/>
  <c r="J76" i="10"/>
  <c r="J72" i="10"/>
  <c r="J66" i="10"/>
  <c r="J62" i="10"/>
  <c r="J58" i="10"/>
  <c r="J54" i="10"/>
  <c r="J50" i="10"/>
  <c r="J38" i="10"/>
  <c r="J34" i="10"/>
  <c r="J26" i="10"/>
  <c r="J56" i="10"/>
  <c r="J32" i="10"/>
  <c r="J16" i="10"/>
  <c r="J30" i="10"/>
  <c r="J22" i="10"/>
  <c r="J18" i="10"/>
  <c r="J14" i="10"/>
  <c r="J52" i="10"/>
  <c r="J36" i="10"/>
  <c r="J28" i="10"/>
  <c r="J20" i="10"/>
  <c r="N99" i="10"/>
  <c r="N95" i="10"/>
  <c r="N91" i="10"/>
  <c r="N82" i="10"/>
  <c r="N84" i="10"/>
  <c r="N76" i="10"/>
  <c r="N72" i="10"/>
  <c r="N66" i="10"/>
  <c r="N62" i="10"/>
  <c r="N58" i="10"/>
  <c r="N54" i="10"/>
  <c r="N50" i="10"/>
  <c r="N36" i="10"/>
  <c r="N32" i="10"/>
  <c r="N28" i="10"/>
  <c r="N24" i="10"/>
  <c r="N20" i="10"/>
  <c r="N16" i="10"/>
  <c r="N98" i="10"/>
  <c r="N94" i="10"/>
  <c r="N90" i="10"/>
  <c r="N79" i="10"/>
  <c r="N75" i="10"/>
  <c r="N69" i="10"/>
  <c r="N65" i="10"/>
  <c r="N61" i="10"/>
  <c r="N57" i="10"/>
  <c r="N53" i="10"/>
  <c r="N39" i="10"/>
  <c r="N35" i="10"/>
  <c r="N31" i="10"/>
  <c r="N27" i="10"/>
  <c r="N23" i="10"/>
  <c r="N19" i="10"/>
  <c r="N15" i="10"/>
  <c r="N96" i="10"/>
  <c r="N92" i="10"/>
  <c r="N88" i="10"/>
  <c r="N77" i="10"/>
  <c r="N73" i="10"/>
  <c r="N67" i="10"/>
  <c r="N63" i="10"/>
  <c r="N59" i="10"/>
  <c r="N55" i="10"/>
  <c r="N51" i="10"/>
  <c r="N37" i="10"/>
  <c r="N33" i="10"/>
  <c r="N29" i="10"/>
  <c r="N25" i="10"/>
  <c r="N21" i="10"/>
  <c r="N17" i="10"/>
  <c r="N13" i="10"/>
  <c r="N97" i="10"/>
  <c r="N78" i="10"/>
  <c r="N60" i="10"/>
  <c r="N38" i="10"/>
  <c r="N22" i="10"/>
  <c r="N93" i="10"/>
  <c r="N74" i="10"/>
  <c r="N56" i="10"/>
  <c r="N34" i="10"/>
  <c r="N18" i="10"/>
  <c r="N89" i="10"/>
  <c r="N68" i="10"/>
  <c r="N52" i="10"/>
  <c r="N30" i="10"/>
  <c r="N14" i="10"/>
  <c r="N64" i="10"/>
  <c r="N47" i="10"/>
  <c r="N26" i="10"/>
  <c r="L99" i="10"/>
  <c r="L95" i="10"/>
  <c r="L91" i="10"/>
  <c r="L79" i="10"/>
  <c r="L75" i="10"/>
  <c r="L65" i="10"/>
  <c r="L61" i="10"/>
  <c r="L57" i="10"/>
  <c r="L53" i="10"/>
  <c r="L47" i="10"/>
  <c r="L98" i="10"/>
  <c r="L94" i="10"/>
  <c r="L90" i="10"/>
  <c r="L78" i="10"/>
  <c r="L74" i="10"/>
  <c r="L68" i="10"/>
  <c r="L64" i="10"/>
  <c r="L60" i="10"/>
  <c r="L56" i="10"/>
  <c r="L52" i="10"/>
  <c r="L96" i="10"/>
  <c r="L92" i="10"/>
  <c r="L88" i="10"/>
  <c r="L82" i="10"/>
  <c r="L84" i="10"/>
  <c r="L76" i="10"/>
  <c r="L72" i="10"/>
  <c r="L66" i="10"/>
  <c r="L62" i="10"/>
  <c r="L58" i="10"/>
  <c r="L54" i="10"/>
  <c r="L50" i="10"/>
  <c r="L93" i="10"/>
  <c r="L73" i="10"/>
  <c r="L55" i="10"/>
  <c r="L89" i="10"/>
  <c r="L67" i="10"/>
  <c r="L51" i="10"/>
  <c r="L63" i="10"/>
  <c r="L97" i="10"/>
  <c r="L77" i="10"/>
  <c r="L59" i="10"/>
  <c r="H97" i="10"/>
  <c r="H93" i="10"/>
  <c r="H89" i="10"/>
  <c r="H77" i="10"/>
  <c r="H73" i="10"/>
  <c r="H67" i="10"/>
  <c r="H63" i="10"/>
  <c r="H59" i="10"/>
  <c r="H55" i="10"/>
  <c r="H51" i="10"/>
  <c r="H39" i="10"/>
  <c r="H35" i="10"/>
  <c r="H31" i="10"/>
  <c r="H27" i="10"/>
  <c r="H23" i="10"/>
  <c r="H19" i="10"/>
  <c r="H15" i="10"/>
  <c r="H96" i="10"/>
  <c r="H92" i="10"/>
  <c r="H88" i="10"/>
  <c r="H82" i="10"/>
  <c r="H84" i="10"/>
  <c r="H76" i="10"/>
  <c r="H72" i="10"/>
  <c r="H66" i="10"/>
  <c r="H62" i="10"/>
  <c r="H58" i="10"/>
  <c r="H54" i="10"/>
  <c r="H50" i="10"/>
  <c r="H38" i="10"/>
  <c r="H34" i="10"/>
  <c r="H95" i="10"/>
  <c r="H75" i="10"/>
  <c r="H65" i="10"/>
  <c r="H57" i="10"/>
  <c r="H47" i="10"/>
  <c r="H33" i="10"/>
  <c r="H28" i="10"/>
  <c r="H22" i="10"/>
  <c r="H17" i="10"/>
  <c r="H98" i="10"/>
  <c r="H60" i="10"/>
  <c r="H24" i="10"/>
  <c r="H94" i="10"/>
  <c r="H74" i="10"/>
  <c r="H64" i="10"/>
  <c r="H56" i="10"/>
  <c r="H32" i="10"/>
  <c r="H26" i="10"/>
  <c r="H21" i="10"/>
  <c r="H16" i="10"/>
  <c r="H68" i="10"/>
  <c r="H29" i="10"/>
  <c r="H99" i="10"/>
  <c r="H91" i="10"/>
  <c r="H79" i="10"/>
  <c r="H69" i="10"/>
  <c r="H61" i="10"/>
  <c r="H53" i="10"/>
  <c r="H37" i="10"/>
  <c r="H30" i="10"/>
  <c r="H25" i="10"/>
  <c r="H20" i="10"/>
  <c r="H14" i="10"/>
  <c r="H90" i="10"/>
  <c r="H78" i="10"/>
  <c r="H52" i="10"/>
  <c r="H36" i="10"/>
  <c r="H18" i="10"/>
  <c r="H13" i="10"/>
  <c r="F98" i="10"/>
  <c r="F94" i="10"/>
  <c r="F90" i="10"/>
  <c r="F78" i="10"/>
  <c r="F74" i="10"/>
  <c r="F68" i="10"/>
  <c r="F64" i="10"/>
  <c r="F60" i="10"/>
  <c r="F56" i="10"/>
  <c r="F52" i="10"/>
  <c r="F14" i="10"/>
  <c r="F18" i="10"/>
  <c r="F22" i="10"/>
  <c r="F26" i="10"/>
  <c r="F30" i="10"/>
  <c r="F34" i="10"/>
  <c r="F38" i="10"/>
  <c r="F99" i="10"/>
  <c r="F93" i="10"/>
  <c r="F88" i="10"/>
  <c r="F79" i="10"/>
  <c r="F73" i="10"/>
  <c r="F66" i="10"/>
  <c r="F61" i="10"/>
  <c r="F55" i="10"/>
  <c r="F17" i="10"/>
  <c r="F23" i="10"/>
  <c r="F28" i="10"/>
  <c r="F33" i="10"/>
  <c r="F39" i="10"/>
  <c r="F89" i="10"/>
  <c r="F62" i="10"/>
  <c r="F16" i="10"/>
  <c r="F37" i="10"/>
  <c r="F97" i="10"/>
  <c r="F92" i="10"/>
  <c r="F77" i="10"/>
  <c r="F72" i="10"/>
  <c r="F65" i="10"/>
  <c r="F59" i="10"/>
  <c r="F54" i="10"/>
  <c r="F13" i="10"/>
  <c r="F19" i="10"/>
  <c r="F24" i="10"/>
  <c r="F29" i="10"/>
  <c r="F35" i="10"/>
  <c r="F47" i="10"/>
  <c r="F95" i="10"/>
  <c r="F67" i="10"/>
  <c r="F51" i="10"/>
  <c r="F32" i="10"/>
  <c r="F96" i="10"/>
  <c r="F91" i="10"/>
  <c r="F76" i="10"/>
  <c r="F69" i="10"/>
  <c r="F63" i="10"/>
  <c r="F58" i="10"/>
  <c r="F53" i="10"/>
  <c r="F15" i="10"/>
  <c r="F20" i="10"/>
  <c r="F25" i="10"/>
  <c r="F31" i="10"/>
  <c r="F36" i="10"/>
  <c r="F82" i="10"/>
  <c r="F75" i="10"/>
  <c r="F57" i="10"/>
  <c r="F21" i="10"/>
  <c r="F27" i="10"/>
  <c r="F50" i="10"/>
  <c r="G7" i="10"/>
  <c r="P71" i="10"/>
  <c r="P70" i="10"/>
  <c r="F43" i="10"/>
  <c r="J101" i="10"/>
  <c r="J49" i="10"/>
  <c r="J43" i="10"/>
  <c r="J45" i="10"/>
  <c r="J81" i="10"/>
  <c r="J41" i="10"/>
  <c r="P17" i="10"/>
  <c r="P72" i="10"/>
  <c r="Z72" i="10"/>
  <c r="P23" i="10"/>
  <c r="P65" i="10"/>
  <c r="Z65" i="10"/>
  <c r="P50" i="10"/>
  <c r="Z50" i="10"/>
  <c r="P75" i="10"/>
  <c r="Z75" i="10"/>
  <c r="P58" i="10"/>
  <c r="Z58" i="10"/>
  <c r="P51" i="10"/>
  <c r="Z51" i="10"/>
  <c r="P89" i="10"/>
  <c r="P60" i="10"/>
  <c r="Z60" i="10"/>
  <c r="L49" i="10"/>
  <c r="P67" i="10"/>
  <c r="Z67" i="10"/>
  <c r="P27" i="10"/>
  <c r="P39" i="10"/>
  <c r="P66" i="10"/>
  <c r="P26" i="10"/>
  <c r="P53" i="10"/>
  <c r="Z53" i="10"/>
  <c r="P56" i="10"/>
  <c r="Z56" i="10"/>
  <c r="P35" i="10"/>
  <c r="P13" i="10"/>
  <c r="P98" i="10"/>
  <c r="P74" i="10"/>
  <c r="Z74" i="10"/>
  <c r="P37" i="10"/>
  <c r="P94" i="10"/>
  <c r="P36" i="10"/>
  <c r="P63" i="10"/>
  <c r="P29" i="10"/>
  <c r="P69" i="10"/>
  <c r="P16" i="10"/>
  <c r="P46" i="10"/>
  <c r="P22" i="10"/>
  <c r="P82" i="10"/>
  <c r="P93" i="10"/>
  <c r="P30" i="10"/>
  <c r="P14" i="10"/>
  <c r="P64" i="10"/>
  <c r="Z64" i="10"/>
  <c r="P78" i="10"/>
  <c r="Z78" i="10"/>
  <c r="P99" i="10"/>
  <c r="P19" i="10"/>
  <c r="P59" i="10"/>
  <c r="Z59" i="10"/>
  <c r="P55" i="10"/>
  <c r="P34" i="10"/>
  <c r="P76" i="10"/>
  <c r="Z76" i="10"/>
  <c r="P96" i="10"/>
  <c r="P28" i="10"/>
  <c r="P33" i="10"/>
  <c r="P79" i="10"/>
  <c r="Z79" i="10"/>
  <c r="P20" i="10"/>
  <c r="P91" i="10"/>
  <c r="P54" i="10"/>
  <c r="Z54" i="10"/>
  <c r="P15" i="10"/>
  <c r="P77" i="10"/>
  <c r="Z77" i="10"/>
  <c r="P24" i="10"/>
  <c r="P73" i="10"/>
  <c r="Z73" i="10"/>
  <c r="P92" i="10"/>
  <c r="P25" i="10"/>
  <c r="P97" i="10"/>
  <c r="P61" i="10"/>
  <c r="Z61" i="10"/>
  <c r="P88" i="10"/>
  <c r="P38" i="10"/>
  <c r="P62" i="10"/>
  <c r="Z62" i="10"/>
  <c r="P31" i="10"/>
  <c r="P18" i="10"/>
  <c r="H49" i="10"/>
  <c r="N43" i="10"/>
  <c r="N45" i="10"/>
  <c r="P32" i="10"/>
  <c r="P21" i="10"/>
  <c r="P95" i="10"/>
  <c r="P52" i="10"/>
  <c r="Z52" i="10"/>
  <c r="P68" i="10"/>
  <c r="Z68" i="10"/>
  <c r="P90" i="10"/>
  <c r="P57" i="10"/>
  <c r="Z57" i="10"/>
  <c r="N81" i="10"/>
  <c r="H41" i="10"/>
  <c r="H43" i="10"/>
  <c r="H45" i="10"/>
  <c r="H81" i="10"/>
  <c r="H101" i="10"/>
  <c r="N49" i="10"/>
  <c r="N101" i="10"/>
  <c r="N41" i="10"/>
  <c r="P47" i="10"/>
  <c r="L41" i="10"/>
  <c r="L81" i="10"/>
  <c r="L101" i="10"/>
  <c r="L43" i="10"/>
  <c r="L45" i="10"/>
  <c r="Z71" i="10"/>
  <c r="Z70" i="10"/>
  <c r="Z55" i="10"/>
  <c r="Z66" i="10"/>
  <c r="Z63" i="10"/>
  <c r="J85" i="10"/>
  <c r="L85" i="10"/>
  <c r="N85" i="10"/>
  <c r="H85" i="10"/>
  <c r="O94" i="10"/>
  <c r="O93" i="10"/>
  <c r="O96" i="10"/>
  <c r="M71" i="10"/>
  <c r="K95" i="10"/>
  <c r="K47" i="10"/>
  <c r="O91" i="10"/>
  <c r="O95" i="10"/>
  <c r="I70" i="10"/>
  <c r="K70" i="10"/>
  <c r="O92" i="10"/>
  <c r="I71" i="10"/>
  <c r="O97" i="10"/>
  <c r="K99" i="10"/>
  <c r="K71" i="10"/>
  <c r="M70" i="10"/>
  <c r="O8" i="10"/>
  <c r="K91" i="10"/>
  <c r="K7" i="10"/>
  <c r="O7" i="10"/>
  <c r="O71" i="10"/>
  <c r="G70" i="10"/>
  <c r="O70" i="10"/>
  <c r="G71" i="10"/>
  <c r="I95" i="10"/>
  <c r="G99" i="10"/>
  <c r="I82" i="10"/>
  <c r="I84" i="10"/>
  <c r="M46" i="10"/>
  <c r="M99" i="10"/>
  <c r="K98" i="10"/>
  <c r="I69" i="10"/>
  <c r="K36" i="10"/>
  <c r="I23" i="10"/>
  <c r="I13" i="10"/>
  <c r="O75" i="10"/>
  <c r="K69" i="10"/>
  <c r="O58" i="10"/>
  <c r="I68" i="10"/>
  <c r="G67" i="10"/>
  <c r="M73" i="10"/>
  <c r="I50" i="10"/>
  <c r="O21" i="10"/>
  <c r="K29" i="10"/>
  <c r="M68" i="10"/>
  <c r="O59" i="10"/>
  <c r="I58" i="10"/>
  <c r="O29" i="10"/>
  <c r="K37" i="10"/>
  <c r="G97" i="10"/>
  <c r="G89" i="10"/>
  <c r="I92" i="10"/>
  <c r="G93" i="10"/>
  <c r="K18" i="10"/>
  <c r="G50" i="10"/>
  <c r="G28" i="10"/>
  <c r="O61" i="10"/>
  <c r="I39" i="10"/>
  <c r="K66" i="10"/>
  <c r="M38" i="10"/>
  <c r="M19" i="10"/>
  <c r="I37" i="10"/>
  <c r="M20" i="10"/>
  <c r="O28" i="10"/>
  <c r="G35" i="10"/>
  <c r="O56" i="10"/>
  <c r="G26" i="10"/>
  <c r="I76" i="10"/>
  <c r="M18" i="10"/>
  <c r="O26" i="10"/>
  <c r="I99" i="10"/>
  <c r="O99" i="10"/>
  <c r="O47" i="10"/>
  <c r="G98" i="10"/>
  <c r="I33" i="10"/>
  <c r="O50" i="10"/>
  <c r="I51" i="10"/>
  <c r="K76" i="10"/>
  <c r="M63" i="10"/>
  <c r="G76" i="10"/>
  <c r="O17" i="10"/>
  <c r="K25" i="10"/>
  <c r="M61" i="10"/>
  <c r="K32" i="10"/>
  <c r="I34" i="10"/>
  <c r="O52" i="10"/>
  <c r="K64" i="10"/>
  <c r="K51" i="10"/>
  <c r="G54" i="10"/>
  <c r="M29" i="10"/>
  <c r="I32" i="10"/>
  <c r="G47" i="10"/>
  <c r="I93" i="10"/>
  <c r="M96" i="10"/>
  <c r="K53" i="10"/>
  <c r="M62" i="10"/>
  <c r="K58" i="10"/>
  <c r="G66" i="10"/>
  <c r="O67" i="10"/>
  <c r="I62" i="10"/>
  <c r="O33" i="10"/>
  <c r="O14" i="10"/>
  <c r="O65" i="10"/>
  <c r="O15" i="10"/>
  <c r="K23" i="10"/>
  <c r="O68" i="10"/>
  <c r="G74" i="10"/>
  <c r="G16" i="10"/>
  <c r="O23" i="10"/>
  <c r="K31" i="10"/>
  <c r="O78" i="10"/>
  <c r="I91" i="10"/>
  <c r="M98" i="10"/>
  <c r="K93" i="10"/>
  <c r="G92" i="10"/>
  <c r="O63" i="10"/>
  <c r="K27" i="10"/>
  <c r="I77" i="10"/>
  <c r="I79" i="10"/>
  <c r="M25" i="10"/>
  <c r="K22" i="10"/>
  <c r="I30" i="10"/>
  <c r="M78" i="10"/>
  <c r="M77" i="10"/>
  <c r="G69" i="10"/>
  <c r="M58" i="10"/>
  <c r="G68" i="10"/>
  <c r="M39" i="10"/>
  <c r="G39" i="10"/>
  <c r="I57" i="10"/>
  <c r="M66" i="10"/>
  <c r="G78" i="10"/>
  <c r="M90" i="10"/>
  <c r="G90" i="10"/>
  <c r="G95" i="10"/>
  <c r="G94" i="10"/>
  <c r="G65" i="10"/>
  <c r="M21" i="10"/>
  <c r="I63" i="10"/>
  <c r="K65" i="10"/>
  <c r="G57" i="10"/>
  <c r="M75" i="10"/>
  <c r="O76" i="10"/>
  <c r="K56" i="10"/>
  <c r="G63" i="10"/>
  <c r="O77" i="10"/>
  <c r="I66" i="10"/>
  <c r="O37" i="10"/>
  <c r="O18" i="10"/>
  <c r="I28" i="10"/>
  <c r="K61" i="10"/>
  <c r="O54" i="10"/>
  <c r="I64" i="10"/>
  <c r="K96" i="10"/>
  <c r="K88" i="10"/>
  <c r="I94" i="10"/>
  <c r="G46" i="10"/>
  <c r="M79" i="10"/>
  <c r="I61" i="10"/>
  <c r="K30" i="10"/>
  <c r="G79" i="10"/>
  <c r="K28" i="10"/>
  <c r="G61" i="10"/>
  <c r="M54" i="10"/>
  <c r="G64" i="10"/>
  <c r="M35" i="10"/>
  <c r="G77" i="10"/>
  <c r="M36" i="10"/>
  <c r="M17" i="10"/>
  <c r="I24" i="10"/>
  <c r="O74" i="10"/>
  <c r="I31" i="10"/>
  <c r="K62" i="10"/>
  <c r="M34" i="10"/>
  <c r="M15" i="10"/>
  <c r="M92" i="10"/>
  <c r="O88" i="10"/>
  <c r="I96" i="10"/>
  <c r="K75" i="10"/>
  <c r="G22" i="10"/>
  <c r="M57" i="10"/>
  <c r="G18" i="10"/>
  <c r="K77" i="10"/>
  <c r="I65" i="10"/>
  <c r="M72" i="10"/>
  <c r="I52" i="10"/>
  <c r="M97" i="10"/>
  <c r="K67" i="10"/>
  <c r="G62" i="10"/>
  <c r="M37" i="10"/>
  <c r="K13" i="10"/>
  <c r="M52" i="10"/>
  <c r="M55" i="10"/>
  <c r="G72" i="10"/>
  <c r="O13" i="10"/>
  <c r="K21" i="10"/>
  <c r="M82" i="10"/>
  <c r="M84" i="10"/>
  <c r="K90" i="10"/>
  <c r="O82" i="10"/>
  <c r="O84" i="10"/>
  <c r="K89" i="10"/>
  <c r="I72" i="10"/>
  <c r="G17" i="10"/>
  <c r="I59" i="10"/>
  <c r="G55" i="10"/>
  <c r="G59" i="10"/>
  <c r="M32" i="10"/>
  <c r="M13" i="10"/>
  <c r="I20" i="10"/>
  <c r="I53" i="10"/>
  <c r="G20" i="10"/>
  <c r="G29" i="10"/>
  <c r="K78" i="10"/>
  <c r="M14" i="10"/>
  <c r="O22" i="10"/>
  <c r="G36" i="10"/>
  <c r="G37" i="10"/>
  <c r="M56" i="10"/>
  <c r="K46" i="10"/>
  <c r="G82" i="10"/>
  <c r="M94" i="10"/>
  <c r="G8" i="10"/>
  <c r="M59" i="10"/>
  <c r="I38" i="10"/>
  <c r="G75" i="10"/>
  <c r="K16" i="10"/>
  <c r="O57" i="10"/>
  <c r="K38" i="10"/>
  <c r="K19" i="10"/>
  <c r="O64" i="10"/>
  <c r="G14" i="10"/>
  <c r="I75" i="10"/>
  <c r="M76" i="10"/>
  <c r="I56" i="10"/>
  <c r="M30" i="10"/>
  <c r="O38" i="10"/>
  <c r="K14" i="10"/>
  <c r="I26" i="10"/>
  <c r="M74" i="10"/>
  <c r="I88" i="10"/>
  <c r="O90" i="10"/>
  <c r="M47" i="10"/>
  <c r="M7" i="10"/>
  <c r="I35" i="10"/>
  <c r="O32" i="10"/>
  <c r="M69" i="10"/>
  <c r="O55" i="10"/>
  <c r="M51" i="10"/>
  <c r="O79" i="10"/>
  <c r="G25" i="10"/>
  <c r="K74" i="10"/>
  <c r="I67" i="10"/>
  <c r="I15" i="10"/>
  <c r="K54" i="10"/>
  <c r="M26" i="10"/>
  <c r="O34" i="10"/>
  <c r="K17" i="10"/>
  <c r="M65" i="10"/>
  <c r="O72" i="10"/>
  <c r="K52" i="10"/>
  <c r="M95" i="10"/>
  <c r="I98" i="10"/>
  <c r="M89" i="10"/>
  <c r="K94" i="10"/>
  <c r="G30" i="10"/>
  <c r="O16" i="10"/>
  <c r="I27" i="10"/>
  <c r="M53" i="10"/>
  <c r="G73" i="10"/>
  <c r="I17" i="10"/>
  <c r="I14" i="10"/>
  <c r="M60" i="10"/>
  <c r="K73" i="10"/>
  <c r="K20" i="10"/>
  <c r="K72" i="10"/>
  <c r="G52" i="10"/>
  <c r="M23" i="10"/>
  <c r="G23" i="10"/>
  <c r="G53" i="10"/>
  <c r="M50" i="10"/>
  <c r="G60" i="10"/>
  <c r="M31" i="10"/>
  <c r="I8" i="10"/>
  <c r="I89" i="10"/>
  <c r="M91" i="10"/>
  <c r="M88" i="10"/>
  <c r="I55" i="10"/>
  <c r="O51" i="10"/>
  <c r="I54" i="10"/>
  <c r="M24" i="10"/>
  <c r="O19" i="10"/>
  <c r="G34" i="10"/>
  <c r="K50" i="10"/>
  <c r="M22" i="10"/>
  <c r="O30" i="10"/>
  <c r="G32" i="10"/>
  <c r="O31" i="10"/>
  <c r="K39" i="10"/>
  <c r="G19" i="10"/>
  <c r="I60" i="10"/>
  <c r="I21" i="10"/>
  <c r="O39" i="10"/>
  <c r="O20" i="10"/>
  <c r="G27" i="10"/>
  <c r="K8" i="10"/>
  <c r="I90" i="10"/>
  <c r="M93" i="10"/>
  <c r="O89" i="10"/>
  <c r="O35" i="10"/>
  <c r="O66" i="10"/>
  <c r="G51" i="10"/>
  <c r="I9" i="10"/>
  <c r="Q9" i="10"/>
  <c r="K59" i="10"/>
  <c r="G58" i="10"/>
  <c r="M33" i="10"/>
  <c r="I36" i="10"/>
  <c r="K57" i="10"/>
  <c r="I25" i="10"/>
  <c r="I18" i="10"/>
  <c r="M64" i="10"/>
  <c r="I78" i="10"/>
  <c r="K26" i="10"/>
  <c r="M28" i="10"/>
  <c r="O36" i="10"/>
  <c r="I16" i="10"/>
  <c r="G88" i="10"/>
  <c r="I7" i="10"/>
  <c r="K97" i="10"/>
  <c r="I97" i="10"/>
  <c r="K55" i="10"/>
  <c r="I22" i="10"/>
  <c r="G38" i="10"/>
  <c r="Q38" i="10"/>
  <c r="O73" i="10"/>
  <c r="G24" i="10"/>
  <c r="O27" i="10"/>
  <c r="K35" i="10"/>
  <c r="G15" i="10"/>
  <c r="I19" i="10"/>
  <c r="K79" i="10"/>
  <c r="O62" i="10"/>
  <c r="I74" i="10"/>
  <c r="G56" i="10"/>
  <c r="M27" i="10"/>
  <c r="K34" i="10"/>
  <c r="K15" i="10"/>
  <c r="O60" i="10"/>
  <c r="G96" i="10"/>
  <c r="Q96" i="10"/>
  <c r="K92" i="10"/>
  <c r="K82" i="10"/>
  <c r="K84" i="10"/>
  <c r="O46" i="10"/>
  <c r="I73" i="10"/>
  <c r="G33" i="10"/>
  <c r="M67" i="10"/>
  <c r="K63" i="10"/>
  <c r="I29" i="10"/>
  <c r="M16" i="10"/>
  <c r="O24" i="10"/>
  <c r="G31" i="10"/>
  <c r="K24" i="10"/>
  <c r="O53" i="10"/>
  <c r="G13" i="10"/>
  <c r="K60" i="10"/>
  <c r="O25" i="10"/>
  <c r="K33" i="10"/>
  <c r="O69" i="10"/>
  <c r="G21" i="10"/>
  <c r="K68" i="10"/>
  <c r="M8" i="10"/>
  <c r="I46" i="10"/>
  <c r="G91" i="10"/>
  <c r="O98" i="10"/>
  <c r="I47" i="10"/>
  <c r="K11" i="10"/>
  <c r="K49" i="10"/>
  <c r="O11" i="10"/>
  <c r="Q71" i="10"/>
  <c r="R71" i="10"/>
  <c r="S71" i="10"/>
  <c r="Q70" i="10"/>
  <c r="R70" i="10"/>
  <c r="S70" i="10"/>
  <c r="Q57" i="10"/>
  <c r="Q37" i="10"/>
  <c r="Q58" i="10"/>
  <c r="Q66" i="10"/>
  <c r="Q95" i="10"/>
  <c r="Q13" i="10"/>
  <c r="Q28" i="10"/>
  <c r="Q54" i="10"/>
  <c r="Q74" i="10"/>
  <c r="O81" i="10"/>
  <c r="Q50" i="10"/>
  <c r="I11" i="10"/>
  <c r="Q7" i="10"/>
  <c r="Q88" i="10"/>
  <c r="I43" i="10"/>
  <c r="I45" i="10"/>
  <c r="I49" i="10"/>
  <c r="K43" i="10"/>
  <c r="K45" i="10"/>
  <c r="O101" i="10"/>
  <c r="K41" i="10"/>
  <c r="Q75" i="10"/>
  <c r="K101" i="10"/>
  <c r="Q67" i="10"/>
  <c r="Q22" i="10"/>
  <c r="Q56" i="10"/>
  <c r="O41" i="10"/>
  <c r="Q62" i="10"/>
  <c r="Q47" i="10"/>
  <c r="Q51" i="10"/>
  <c r="Q18" i="10"/>
  <c r="Q93" i="10"/>
  <c r="Q32" i="10"/>
  <c r="Q52" i="10"/>
  <c r="Q61" i="10"/>
  <c r="Q92" i="10"/>
  <c r="Q99" i="10"/>
  <c r="Q91" i="10"/>
  <c r="Q21" i="10"/>
  <c r="K81" i="10"/>
  <c r="J103" i="10"/>
  <c r="Q31" i="10"/>
  <c r="O49" i="10"/>
  <c r="M43" i="10"/>
  <c r="M45" i="10"/>
  <c r="Q8" i="10"/>
  <c r="Q97" i="10"/>
  <c r="Q19" i="10"/>
  <c r="Q53" i="10"/>
  <c r="M11" i="10"/>
  <c r="Q14" i="10"/>
  <c r="Q20" i="10"/>
  <c r="Q17" i="10"/>
  <c r="Q72" i="10"/>
  <c r="Q90" i="10"/>
  <c r="Q26" i="10"/>
  <c r="Q89" i="10"/>
  <c r="I41" i="10"/>
  <c r="Q24" i="10"/>
  <c r="M101" i="10"/>
  <c r="Q23" i="10"/>
  <c r="Q25" i="10"/>
  <c r="Q59" i="10"/>
  <c r="Q64" i="10"/>
  <c r="Q79" i="10"/>
  <c r="Q46" i="10"/>
  <c r="Q63" i="10"/>
  <c r="Q65" i="10"/>
  <c r="Q69" i="10"/>
  <c r="Q98" i="10"/>
  <c r="I81" i="10"/>
  <c r="H103" i="10"/>
  <c r="Q15" i="10"/>
  <c r="Q60" i="10"/>
  <c r="Q73" i="10"/>
  <c r="Q30" i="10"/>
  <c r="Q55" i="10"/>
  <c r="Q94" i="10"/>
  <c r="Q78" i="10"/>
  <c r="Q16" i="10"/>
  <c r="O43" i="10"/>
  <c r="O45" i="10"/>
  <c r="Q35" i="10"/>
  <c r="Q33" i="10"/>
  <c r="Q27" i="10"/>
  <c r="Q34" i="10"/>
  <c r="M81" i="10"/>
  <c r="I101" i="10"/>
  <c r="Q82" i="10"/>
  <c r="Q36" i="10"/>
  <c r="Q29" i="10"/>
  <c r="M41" i="10"/>
  <c r="W41" i="10"/>
  <c r="Q77" i="10"/>
  <c r="Q68" i="10"/>
  <c r="Q76" i="10"/>
  <c r="M49" i="10"/>
  <c r="K42" i="10"/>
  <c r="O42" i="10"/>
  <c r="K85" i="10"/>
  <c r="O85" i="10"/>
  <c r="I42" i="10"/>
  <c r="M85" i="10"/>
  <c r="M42" i="10"/>
  <c r="I85" i="10"/>
  <c r="K86" i="10"/>
  <c r="K87" i="10"/>
  <c r="O86" i="10"/>
  <c r="O87" i="10"/>
  <c r="I86" i="10"/>
  <c r="I87" i="10"/>
  <c r="M86" i="10"/>
  <c r="M87" i="10"/>
  <c r="R100" i="10"/>
  <c r="S100" i="10"/>
  <c r="R99" i="10"/>
  <c r="S99" i="10"/>
  <c r="R98" i="10"/>
  <c r="S98" i="10"/>
  <c r="R97" i="10"/>
  <c r="S97" i="10"/>
  <c r="R96" i="10"/>
  <c r="S96" i="10"/>
  <c r="R95" i="10"/>
  <c r="S95" i="10"/>
  <c r="R94" i="10"/>
  <c r="S94" i="10"/>
  <c r="R93" i="10"/>
  <c r="S93" i="10"/>
  <c r="R92" i="10"/>
  <c r="S92" i="10"/>
  <c r="R91" i="10"/>
  <c r="S91" i="10"/>
  <c r="R90" i="10"/>
  <c r="S90" i="10"/>
  <c r="R89" i="10"/>
  <c r="S89" i="10"/>
  <c r="R88" i="10"/>
  <c r="S88" i="10"/>
  <c r="R83" i="10"/>
  <c r="S83" i="10"/>
  <c r="R82" i="10"/>
  <c r="S82" i="10"/>
  <c r="R80" i="10"/>
  <c r="S80" i="10"/>
  <c r="R79" i="10"/>
  <c r="S79" i="10"/>
  <c r="R78" i="10"/>
  <c r="S78" i="10"/>
  <c r="R77" i="10"/>
  <c r="S77" i="10"/>
  <c r="R76" i="10"/>
  <c r="S76" i="10"/>
  <c r="R75" i="10"/>
  <c r="S75" i="10"/>
  <c r="R74" i="10"/>
  <c r="S74" i="10"/>
  <c r="R73" i="10"/>
  <c r="S73" i="10"/>
  <c r="R72" i="10"/>
  <c r="S72" i="10"/>
  <c r="R69" i="10"/>
  <c r="S69" i="10"/>
  <c r="R68" i="10"/>
  <c r="S68" i="10"/>
  <c r="R67" i="10"/>
  <c r="S67" i="10"/>
  <c r="R66" i="10"/>
  <c r="S66" i="10"/>
  <c r="R65" i="10"/>
  <c r="S65" i="10"/>
  <c r="R64" i="10"/>
  <c r="S64" i="10"/>
  <c r="R63" i="10"/>
  <c r="S63" i="10"/>
  <c r="R62" i="10"/>
  <c r="S62" i="10"/>
  <c r="R61" i="10"/>
  <c r="S61" i="10"/>
  <c r="R60" i="10"/>
  <c r="S60" i="10"/>
  <c r="R59" i="10"/>
  <c r="S59" i="10"/>
  <c r="R58" i="10"/>
  <c r="R57" i="10"/>
  <c r="S57" i="10"/>
  <c r="R56" i="10"/>
  <c r="S56" i="10"/>
  <c r="R55" i="10"/>
  <c r="S55" i="10"/>
  <c r="R54" i="10"/>
  <c r="S54" i="10"/>
  <c r="R53" i="10"/>
  <c r="S53" i="10"/>
  <c r="R52" i="10"/>
  <c r="S52" i="10"/>
  <c r="R51" i="10"/>
  <c r="S51" i="10"/>
  <c r="R50" i="10"/>
  <c r="S50" i="10"/>
  <c r="R48" i="10"/>
  <c r="S48" i="10"/>
  <c r="R47" i="10"/>
  <c r="S47" i="10"/>
  <c r="R46" i="10"/>
  <c r="S46" i="10"/>
  <c r="R44" i="10"/>
  <c r="S44" i="10"/>
  <c r="R40" i="10"/>
  <c r="S40" i="10"/>
  <c r="R39" i="10"/>
  <c r="S39" i="10"/>
  <c r="R38" i="10"/>
  <c r="S38" i="10"/>
  <c r="R37" i="10"/>
  <c r="S37" i="10"/>
  <c r="R36" i="10"/>
  <c r="S36" i="10"/>
  <c r="R35" i="10"/>
  <c r="S35" i="10"/>
  <c r="R34" i="10"/>
  <c r="S34" i="10"/>
  <c r="R33" i="10"/>
  <c r="S33" i="10"/>
  <c r="R32" i="10"/>
  <c r="S32" i="10"/>
  <c r="R31" i="10"/>
  <c r="S31" i="10"/>
  <c r="R30" i="10"/>
  <c r="S30" i="10"/>
  <c r="R29" i="10"/>
  <c r="S29" i="10"/>
  <c r="R28" i="10"/>
  <c r="S28" i="10"/>
  <c r="R27" i="10"/>
  <c r="S27" i="10"/>
  <c r="R26" i="10"/>
  <c r="S26" i="10"/>
  <c r="R25" i="10"/>
  <c r="S25" i="10"/>
  <c r="R24" i="10"/>
  <c r="S24" i="10"/>
  <c r="R23" i="10"/>
  <c r="S23" i="10"/>
  <c r="R22" i="10"/>
  <c r="S22" i="10"/>
  <c r="R21" i="10"/>
  <c r="S21" i="10"/>
  <c r="R20" i="10"/>
  <c r="S20" i="10"/>
  <c r="R19" i="10"/>
  <c r="S19" i="10"/>
  <c r="R18" i="10"/>
  <c r="S18" i="10"/>
  <c r="R17" i="10"/>
  <c r="S17" i="10"/>
  <c r="R16" i="10"/>
  <c r="S16" i="10"/>
  <c r="R15" i="10"/>
  <c r="S15" i="10"/>
  <c r="R14" i="10"/>
  <c r="S14" i="10"/>
  <c r="R13" i="10"/>
  <c r="S13" i="10"/>
  <c r="R12" i="10"/>
  <c r="S12" i="10"/>
  <c r="R10" i="10"/>
  <c r="S10" i="10"/>
  <c r="R9" i="10"/>
  <c r="S9" i="10"/>
  <c r="R8" i="10"/>
  <c r="S8" i="10"/>
  <c r="R7" i="10"/>
  <c r="S7" i="10"/>
  <c r="G43" i="10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2" i="1"/>
  <c r="Q101" i="10"/>
  <c r="P101" i="10"/>
  <c r="G101" i="10"/>
  <c r="F101" i="10"/>
  <c r="Q84" i="10"/>
  <c r="P84" i="10"/>
  <c r="G84" i="10"/>
  <c r="F84" i="10"/>
  <c r="Q81" i="10"/>
  <c r="P81" i="10"/>
  <c r="W81" i="10"/>
  <c r="V81" i="10"/>
  <c r="U81" i="10"/>
  <c r="G81" i="10"/>
  <c r="F81" i="10"/>
  <c r="Q49" i="10"/>
  <c r="P49" i="10"/>
  <c r="G49" i="10"/>
  <c r="F49" i="10"/>
  <c r="Q41" i="10"/>
  <c r="P41" i="10"/>
  <c r="G41" i="10"/>
  <c r="F41" i="10"/>
  <c r="Q11" i="10"/>
  <c r="P11" i="10"/>
  <c r="N11" i="10"/>
  <c r="N42" i="10"/>
  <c r="N86" i="10"/>
  <c r="N87" i="10"/>
  <c r="L11" i="10"/>
  <c r="L42" i="10"/>
  <c r="L86" i="10"/>
  <c r="L87" i="10"/>
  <c r="J11" i="10"/>
  <c r="J42" i="10"/>
  <c r="J86" i="10"/>
  <c r="J87" i="10"/>
  <c r="H11" i="10"/>
  <c r="H42" i="10"/>
  <c r="H86" i="10"/>
  <c r="H87" i="10"/>
  <c r="G11" i="10"/>
  <c r="F11" i="10"/>
  <c r="Z69" i="10"/>
  <c r="L103" i="10"/>
  <c r="S58" i="10"/>
  <c r="F103" i="10"/>
  <c r="T81" i="10"/>
  <c r="P42" i="10"/>
  <c r="F45" i="10"/>
  <c r="P43" i="10"/>
  <c r="P45" i="10"/>
  <c r="F42" i="10"/>
  <c r="Q42" i="10"/>
  <c r="R84" i="10"/>
  <c r="S84" i="10"/>
  <c r="R81" i="10"/>
  <c r="S81" i="10"/>
  <c r="G45" i="10"/>
  <c r="Q43" i="10"/>
  <c r="Q45" i="10"/>
  <c r="R49" i="10"/>
  <c r="S49" i="10"/>
  <c r="R41" i="10"/>
  <c r="S41" i="10"/>
  <c r="G42" i="10"/>
  <c r="R101" i="10"/>
  <c r="S101" i="10"/>
  <c r="R11" i="10"/>
  <c r="S11" i="10"/>
  <c r="F85" i="10"/>
  <c r="G85" i="10"/>
  <c r="P85" i="10"/>
  <c r="Q85" i="10"/>
  <c r="P103" i="10"/>
  <c r="R45" i="10"/>
  <c r="S45" i="10"/>
  <c r="R42" i="10"/>
  <c r="S42" i="10"/>
  <c r="P86" i="10"/>
  <c r="F86" i="10"/>
  <c r="F87" i="10"/>
  <c r="Q86" i="10"/>
  <c r="Q87" i="10"/>
  <c r="G86" i="10"/>
  <c r="G87" i="10"/>
  <c r="R43" i="10"/>
  <c r="S43" i="10"/>
  <c r="R85" i="10"/>
  <c r="S85" i="10"/>
  <c r="R86" i="10"/>
  <c r="S86" i="10"/>
  <c r="P87" i="10"/>
  <c r="R87" i="10"/>
</calcChain>
</file>

<file path=xl/comments1.xml><?xml version="1.0" encoding="utf-8"?>
<comments xmlns="http://schemas.openxmlformats.org/spreadsheetml/2006/main">
  <authors>
    <author>THOMAS Eliane</author>
  </authors>
  <commentList>
    <comment ref="BM135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presta abandonnée</t>
        </r>
      </text>
    </comment>
    <comment ref="BL138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dépassement</t>
        </r>
      </text>
    </comment>
    <comment ref="BO140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erreur signe au budget</t>
        </r>
      </text>
    </comment>
    <comment ref="BO160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ne pas provisionner car comprense dépassement sur autre lignes ci-dessus</t>
        </r>
      </text>
    </comment>
    <comment ref="BK228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travaux sur Hoarau Louis Geslin</t>
        </r>
      </text>
    </comment>
    <comment ref="BM317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presta réalisée en 2017, n'aurait pas dû être provisionné</t>
        </r>
      </text>
    </comment>
    <comment ref="BK323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SOI passé en compta</t>
        </r>
      </text>
    </comment>
  </commentList>
</comments>
</file>

<file path=xl/comments2.xml><?xml version="1.0" encoding="utf-8"?>
<comments xmlns="http://schemas.openxmlformats.org/spreadsheetml/2006/main">
  <authors>
    <author>THOMAS Eliane</author>
  </authors>
  <commentList>
    <comment ref="L558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facture 3T17</t>
        </r>
      </text>
    </comment>
  </commentList>
</comments>
</file>

<file path=xl/sharedStrings.xml><?xml version="1.0" encoding="utf-8"?>
<sst xmlns="http://schemas.openxmlformats.org/spreadsheetml/2006/main" count="8801" uniqueCount="1111">
  <si>
    <t>Code article à utiliser</t>
  </si>
  <si>
    <t>FORMA_COMP</t>
  </si>
  <si>
    <t>FORMATION COMPETENCE</t>
  </si>
  <si>
    <t>Toutes formations, hors formation réglementaire</t>
  </si>
  <si>
    <t>FORMA_REGL</t>
  </si>
  <si>
    <t>FORMATION REGLEMENTAIRE</t>
  </si>
  <si>
    <t>Formation réglementaire (habilitation électrique, travail hauteur, SST, etc.)</t>
  </si>
  <si>
    <t>INF_CONSO</t>
  </si>
  <si>
    <t>CONSOMMABLE INFORMATIQUE</t>
  </si>
  <si>
    <t>Matériel et logiciel informatique non amorti</t>
  </si>
  <si>
    <t>INF_MAT_IMMO</t>
  </si>
  <si>
    <t>MATERIEL INFORMATIQUE</t>
  </si>
  <si>
    <t>Matériel informatique en amortissement</t>
  </si>
  <si>
    <t>INF_LOG_IMMO</t>
  </si>
  <si>
    <t>LOGICIEL INFORMATIQUE</t>
  </si>
  <si>
    <t>Logiciel informatique en amortissement</t>
  </si>
  <si>
    <t>VEH_LOC</t>
  </si>
  <si>
    <t>LOCATION VEHICULE</t>
  </si>
  <si>
    <t>Location de véhicule</t>
  </si>
  <si>
    <t>VOITREP</t>
  </si>
  <si>
    <t>REPARATION VEHICULE</t>
  </si>
  <si>
    <t>Réparation et entretien des véhicules</t>
  </si>
  <si>
    <t>VEH_CARB</t>
  </si>
  <si>
    <t>CARBURANT VEHICULE</t>
  </si>
  <si>
    <t>TRANS_MAR</t>
  </si>
  <si>
    <t>TRANSPORT MARITIME</t>
  </si>
  <si>
    <t>Transport de marchandise en maritime</t>
  </si>
  <si>
    <t>TRANS_AER</t>
  </si>
  <si>
    <t>TRANSPORT AERIEN</t>
  </si>
  <si>
    <t>Transport de marchandise en aérien</t>
  </si>
  <si>
    <t>TRANS_DIVERS</t>
  </si>
  <si>
    <t>TRANSPORT DIVERS</t>
  </si>
  <si>
    <t>Autres transports (camion plateau, 4x4, etc.)</t>
  </si>
  <si>
    <t>VERIF_ELEC</t>
  </si>
  <si>
    <t>VERIFICATION ELECTRIQUE PERIODIQUE OU INITIALE</t>
  </si>
  <si>
    <t>Q18 (vérification électrique périodique ou initiale)</t>
  </si>
  <si>
    <t>VERIF_EXTIN</t>
  </si>
  <si>
    <t>VERIFICATION EXTINCTEUR PERIODIQUE</t>
  </si>
  <si>
    <t>Q4 (vérification extincteurs) ou entetien standard</t>
  </si>
  <si>
    <t>VERIF_THERMO</t>
  </si>
  <si>
    <t>VERIFICATION THERMOGRAPHIQUE PERIODIQUE</t>
  </si>
  <si>
    <t>Q19 (vérification thermographique)</t>
  </si>
  <si>
    <t>VERIF_SECU</t>
  </si>
  <si>
    <t>VERIFICATION EQUIPEMENT SECURISATION HAUTEUR</t>
  </si>
  <si>
    <t>Vérification des équipements de sécurisation toiture</t>
  </si>
  <si>
    <t>EDF_TURPE</t>
  </si>
  <si>
    <t>TURPE COMPOSANTE DE GESTION &amp; COMPTAGE</t>
  </si>
  <si>
    <t>Location et entretien des compteurs EDF</t>
  </si>
  <si>
    <t>EDF_SEP_RDP</t>
  </si>
  <si>
    <t>SEPARATION RESEAU DP</t>
  </si>
  <si>
    <t>Frais de séparation au réseau DP</t>
  </si>
  <si>
    <t>EDF_AUTRE</t>
  </si>
  <si>
    <t>AUTRE PRESTATION EDF</t>
  </si>
  <si>
    <t>Autres prestations EDF (calibrage, relève compteur, etc.)</t>
  </si>
  <si>
    <t>NET_MOD</t>
  </si>
  <si>
    <t>NETTOYAGE MODULE</t>
  </si>
  <si>
    <t>Nettoyage modules photovoltaïques et/ou consommation d'eau associée</t>
  </si>
  <si>
    <t>LOYER_OCCUP_FIXE</t>
  </si>
  <si>
    <t>LOYER D'OCCUPATION PART FIXE</t>
  </si>
  <si>
    <t>Loyer Bailleur part fixe</t>
  </si>
  <si>
    <t>LOYER_OCCUP_VAR</t>
  </si>
  <si>
    <t>LOYER D'OCCUPATION PART VARIABLE</t>
  </si>
  <si>
    <t>Loyer Bailleur part variable</t>
  </si>
  <si>
    <t>DEVERMINAGE</t>
  </si>
  <si>
    <t>Désinsectisation/dératisation/Dépigeonnage</t>
  </si>
  <si>
    <t>ENT_ESPACES_VERTS</t>
  </si>
  <si>
    <t>ENTRETIEN DES ESPACES VERTS</t>
  </si>
  <si>
    <t>Entretien des espaces verts (tonte, élimination de végétation, etc.)</t>
  </si>
  <si>
    <t>INTRU_TEL</t>
  </si>
  <si>
    <t>TELESURVEILLANCE ANTI INTRUSION</t>
  </si>
  <si>
    <t>Télésurveillance pour détection anti-intrusion</t>
  </si>
  <si>
    <t>INTRU_GARD</t>
  </si>
  <si>
    <t>GARDIENNAGE ANTI INSTRUSION</t>
  </si>
  <si>
    <t>Gardiennage/ronde sur site</t>
  </si>
  <si>
    <t>INTRU_ENT</t>
  </si>
  <si>
    <t>ENTRETIEN SYSTÈME ANTI INTRUSION</t>
  </si>
  <si>
    <t>Entretien des systèmes anti-inrtusion (caméra, détection périmètrique, etc.)</t>
  </si>
  <si>
    <t>INTRU_REP</t>
  </si>
  <si>
    <t>REPARATION SYSTÈME ANTI INTRUSION</t>
  </si>
  <si>
    <t>Réparation des systèmes anti-inrtusion (caméra, détection périmètrique, etc.)</t>
  </si>
  <si>
    <t>HTA_ENT</t>
  </si>
  <si>
    <t>ENTRETIEN D'EQUIPEMENTS HTA</t>
  </si>
  <si>
    <t>Maintenance préventive des équipements HTA</t>
  </si>
  <si>
    <t>HTA_REP</t>
  </si>
  <si>
    <t>REPARATION D'EQUIPEMENTS HTA</t>
  </si>
  <si>
    <t>Maintenance corrective des équipements HTA</t>
  </si>
  <si>
    <t>HTA_PREL_HUILE</t>
  </si>
  <si>
    <t>PRELEVEMENT D'HUILE ET ANALYSE</t>
  </si>
  <si>
    <t>Prélèvement d'huile et analyse</t>
  </si>
  <si>
    <t>ETUDE</t>
  </si>
  <si>
    <t>ETUDE ET AUDIT</t>
  </si>
  <si>
    <t>Etude et audit</t>
  </si>
  <si>
    <t>LOC_DIVERS</t>
  </si>
  <si>
    <t>LOCATION DIVERS</t>
  </si>
  <si>
    <t>Location pour travaux (nacelle, échaffaudage, groupe électrogène, etc.)</t>
  </si>
  <si>
    <t>VRD_BATI_ENT</t>
  </si>
  <si>
    <t>ENTRETIEN VRD ET BATIMENT</t>
  </si>
  <si>
    <t>Entretien : Curage des bassins/entretien toitures/entretien clotures/voieries</t>
  </si>
  <si>
    <t>VRD_BATI_REP</t>
  </si>
  <si>
    <t>REPARATION VERD ET BATIMENT</t>
  </si>
  <si>
    <t>Réparation :  voieries, clôtures, bâtiments, etc.</t>
  </si>
  <si>
    <t>CDS_CONVERT</t>
  </si>
  <si>
    <t>CONTRAT DE SERVICE CONVERTISSEUR</t>
  </si>
  <si>
    <t>Contrat de service convertisseur (SIEMENS, GE, SMA, etc.)</t>
  </si>
  <si>
    <t>CDS_TEL</t>
  </si>
  <si>
    <t>CONTRAT DE SERVICE TELEGESTION</t>
  </si>
  <si>
    <t>Contrat de service système de télégestion (METEOCONTROL, etc.)</t>
  </si>
  <si>
    <t>CDS_AUTRE</t>
  </si>
  <si>
    <t>CONTRAT DE SERVICE AUTRE</t>
  </si>
  <si>
    <t>Contrat de service autre</t>
  </si>
  <si>
    <t>PRE_DIV</t>
  </si>
  <si>
    <t>PRESTATION DIVERS</t>
  </si>
  <si>
    <t>Prestation divers</t>
  </si>
  <si>
    <t>DEPOSE_POSE_PV</t>
  </si>
  <si>
    <t>DEMONTAGE ET REMONTAGE</t>
  </si>
  <si>
    <t>Démontage et remontage d'équipements PV</t>
  </si>
  <si>
    <t>DEMANT_PV</t>
  </si>
  <si>
    <t>DEMANTELEMENT</t>
  </si>
  <si>
    <t>Démontage, recyclage et remise en état</t>
  </si>
  <si>
    <t>VENTE_ENERGIE</t>
  </si>
  <si>
    <t>VENTE ENERGIE</t>
  </si>
  <si>
    <t>Vente d'énergie</t>
  </si>
  <si>
    <t>VENTES NRJ_REGUL</t>
  </si>
  <si>
    <t>VENTE ENERGIE COMPLEMENTAIRE</t>
  </si>
  <si>
    <t>Vente d'énergie suplémentaire sur : anomalie de comptage, coupure réseau, etc.</t>
  </si>
  <si>
    <t>MAINT_DEPL</t>
  </si>
  <si>
    <t xml:space="preserve">DEPLACEMENT SUR SITE </t>
  </si>
  <si>
    <t>Frais de déplacement sur site pour intervention</t>
  </si>
  <si>
    <t>MAINT_REP</t>
  </si>
  <si>
    <t>DEPANNAGE ET REPARATION</t>
  </si>
  <si>
    <t>Frais d'opération maintenance corrective</t>
  </si>
  <si>
    <t>MAINT_ENT</t>
  </si>
  <si>
    <t>ENTRETIEN</t>
  </si>
  <si>
    <t>Frais d'opération maintenance préventive</t>
  </si>
  <si>
    <t>MAINT_DIAG</t>
  </si>
  <si>
    <t>DIAGNOSTIC</t>
  </si>
  <si>
    <t xml:space="preserve">Frais de diagnostic </t>
  </si>
  <si>
    <t>MAINT_DIVERS</t>
  </si>
  <si>
    <t>PRESTATION DE MAINTENANCE DIVERS</t>
  </si>
  <si>
    <t>Autres prestations vendues</t>
  </si>
  <si>
    <t>MAINT_CT_BASE</t>
  </si>
  <si>
    <t>CONTRAT DE MAINTENANCE</t>
  </si>
  <si>
    <t>Montant du contrat de maintenance selon chiffrage établi</t>
  </si>
  <si>
    <t>MAINT_CT_BONUS_PEN</t>
  </si>
  <si>
    <t>BONUS OU PENALITES SUR CONTRAT DE MAINTENANCE</t>
  </si>
  <si>
    <t>Bonus ou pénalités sur contrat de maintenance</t>
  </si>
  <si>
    <t>BUREAU_MAT</t>
  </si>
  <si>
    <t>Fourniture de bureau</t>
  </si>
  <si>
    <t>OUTILLAGE_MAT</t>
  </si>
  <si>
    <t>MATERIEL OUTILLAGE</t>
  </si>
  <si>
    <t>Petit outillage</t>
  </si>
  <si>
    <t>OUTILLAGE_ELECTRO</t>
  </si>
  <si>
    <t>OUTILLAGE ELECTROPORTATIF</t>
  </si>
  <si>
    <t>Electroportatif lourd (analyseur réseau, caméra thermique, etc.) &gt; 500 € HT unitaire</t>
  </si>
  <si>
    <t>MISSION</t>
  </si>
  <si>
    <t>FRAIS DE MISSION</t>
  </si>
  <si>
    <t>Frais de mission</t>
  </si>
  <si>
    <t>SETCOM_FOUR</t>
  </si>
  <si>
    <t>SETCOM FOURNITURE</t>
  </si>
  <si>
    <t>SETCOM_MO</t>
  </si>
  <si>
    <t>SETCOM MAIN D'ŒUVRE</t>
  </si>
  <si>
    <t>SETCOM_AUTRE</t>
  </si>
  <si>
    <t>SETCOM AUTRE</t>
  </si>
  <si>
    <t>MATERIEL BUREAUTIQUE</t>
  </si>
  <si>
    <t>DESCRIPTON DES ARTICLES</t>
  </si>
  <si>
    <t>DESCRIPTON DES ARTICLES DE PRESTATION</t>
  </si>
  <si>
    <t>LIBELLE ARTICLE CEGID</t>
  </si>
  <si>
    <t>forfait</t>
  </si>
  <si>
    <t>Comptes achat</t>
  </si>
  <si>
    <t>Comptes ventes</t>
  </si>
  <si>
    <t>Charges externes</t>
  </si>
  <si>
    <t>CA HT</t>
  </si>
  <si>
    <t>701…….</t>
  </si>
  <si>
    <t>Prestation de maintenance</t>
  </si>
  <si>
    <t>Autres charges</t>
  </si>
  <si>
    <t>immo</t>
  </si>
  <si>
    <t>SSOI</t>
  </si>
  <si>
    <t xml:space="preserve">arrété du </t>
  </si>
  <si>
    <t>SAV</t>
  </si>
  <si>
    <t>TOTAL SSOI</t>
  </si>
  <si>
    <t>REEL</t>
  </si>
  <si>
    <t>Production Vendue de Biens</t>
  </si>
  <si>
    <t>Production Vendue de Services</t>
  </si>
  <si>
    <t>CHIFFRE D'AFFAIRES</t>
  </si>
  <si>
    <t>Production stockée</t>
  </si>
  <si>
    <t>Coût de revient</t>
  </si>
  <si>
    <t>MARGE</t>
  </si>
  <si>
    <t>Taux de marge brute</t>
  </si>
  <si>
    <t>Ventes Photom</t>
  </si>
  <si>
    <t>VENTES ENERGIE :</t>
  </si>
  <si>
    <t>PRESTATIONS DE SERVICES :</t>
  </si>
  <si>
    <t>CONNECTIS</t>
  </si>
  <si>
    <t>PHOTOM</t>
  </si>
  <si>
    <t>MAINTENANCE</t>
  </si>
  <si>
    <t>ADMIN</t>
  </si>
  <si>
    <t>BUDGET</t>
  </si>
  <si>
    <t>Matières consommées</t>
  </si>
  <si>
    <t>Frais de Transport Divers</t>
  </si>
  <si>
    <t>Sous-Traitance</t>
  </si>
  <si>
    <t>PRODUCTION IMMOBILISEE SETCOM</t>
  </si>
  <si>
    <t>ECART €</t>
  </si>
  <si>
    <t>ECART %</t>
  </si>
  <si>
    <t>D_Désignation</t>
  </si>
  <si>
    <t>D_Poste</t>
  </si>
  <si>
    <t>D_Poste2</t>
  </si>
  <si>
    <t>D_Unité</t>
  </si>
  <si>
    <t>D_Quantité</t>
  </si>
  <si>
    <t>D_Prix Unitaire</t>
  </si>
  <si>
    <t>D_Prix total</t>
  </si>
  <si>
    <t>D_P&amp;L</t>
  </si>
  <si>
    <t>D_Remarque</t>
  </si>
  <si>
    <t>D_Code Presta</t>
  </si>
  <si>
    <t>P_Janvier</t>
  </si>
  <si>
    <t>P_Février</t>
  </si>
  <si>
    <t>P_Mars</t>
  </si>
  <si>
    <t>P_Avril</t>
  </si>
  <si>
    <t>P_Mai</t>
  </si>
  <si>
    <t>P_Juin</t>
  </si>
  <si>
    <t>P_Juillet</t>
  </si>
  <si>
    <t>P_Août</t>
  </si>
  <si>
    <t>P_Septembre</t>
  </si>
  <si>
    <t>P_Octobre</t>
  </si>
  <si>
    <t>P_Novembre</t>
  </si>
  <si>
    <t>P_Décembre</t>
  </si>
  <si>
    <t>P1_verifs</t>
  </si>
  <si>
    <t>D_Janvier</t>
  </si>
  <si>
    <t>D_Février</t>
  </si>
  <si>
    <t>D_Mars</t>
  </si>
  <si>
    <t>D_Avril</t>
  </si>
  <si>
    <t>D_Mai</t>
  </si>
  <si>
    <t>D_Juin</t>
  </si>
  <si>
    <t>D_Juillet</t>
  </si>
  <si>
    <t>D_Août</t>
  </si>
  <si>
    <t>D_Septembre</t>
  </si>
  <si>
    <t>D_Octobre</t>
  </si>
  <si>
    <t>D_Novembre</t>
  </si>
  <si>
    <t>D_Décembre</t>
  </si>
  <si>
    <t>P_Connectis</t>
  </si>
  <si>
    <t>P_Roseraye</t>
  </si>
  <si>
    <t>P_Mangasaye</t>
  </si>
  <si>
    <t>P_Pierrefonds</t>
  </si>
  <si>
    <t>P_Bellevue</t>
  </si>
  <si>
    <t>P_Photom</t>
  </si>
  <si>
    <t>P_Autre contrat</t>
  </si>
  <si>
    <t>P_SAV</t>
  </si>
  <si>
    <t>P_ADM</t>
  </si>
  <si>
    <t>P2_verifs</t>
  </si>
  <si>
    <t>D_Connectis</t>
  </si>
  <si>
    <t>D_Roseraye</t>
  </si>
  <si>
    <t>D_Mangasaye</t>
  </si>
  <si>
    <t>D_Pierrefonds</t>
  </si>
  <si>
    <t>D_Bellevue</t>
  </si>
  <si>
    <t>D_Photom</t>
  </si>
  <si>
    <t>D_Autre Contrat</t>
  </si>
  <si>
    <t>D_SAV</t>
  </si>
  <si>
    <t>D_ADM</t>
  </si>
  <si>
    <t>D_Total</t>
  </si>
  <si>
    <t>AN_CONNECTIS</t>
  </si>
  <si>
    <t>AN_PHOTOM</t>
  </si>
  <si>
    <t>AN_CONTRAT DE MAINTENANANCE</t>
  </si>
  <si>
    <t>AN_SAV</t>
  </si>
  <si>
    <t>AN_ADM</t>
  </si>
  <si>
    <t>MERION Barnabé</t>
  </si>
  <si>
    <t>Charges de personnels</t>
  </si>
  <si>
    <t xml:space="preserve">salaire brut, prime, charge sociale et patronale, ancienneté, </t>
  </si>
  <si>
    <t>ens</t>
  </si>
  <si>
    <t>NC</t>
  </si>
  <si>
    <t>TILLY Silvain</t>
  </si>
  <si>
    <t>PAYET Cédric</t>
  </si>
  <si>
    <t>TURPIN FRED</t>
  </si>
  <si>
    <t>MANGRA Yannick</t>
  </si>
  <si>
    <t>GRAVINA Julien</t>
  </si>
  <si>
    <t>LYSANDRE Fabrice</t>
  </si>
  <si>
    <t>CRESCENCE Loic</t>
  </si>
  <si>
    <t>BACCARI Nasser</t>
  </si>
  <si>
    <t>SIALA CHAMBA Idriss</t>
  </si>
  <si>
    <t>TROCA Valérie</t>
  </si>
  <si>
    <t>CAZET Ludovic</t>
  </si>
  <si>
    <t>Heures suplémentaires</t>
  </si>
  <si>
    <t>Techniciens de maintenance</t>
  </si>
  <si>
    <t>Astreintes</t>
  </si>
  <si>
    <t>Astreintes WE et jours fériés</t>
  </si>
  <si>
    <t>jour</t>
  </si>
  <si>
    <t>2 pers par jour d'astreinte</t>
  </si>
  <si>
    <t>Intervention WE et jours fériés</t>
  </si>
  <si>
    <t>H.jour</t>
  </si>
  <si>
    <t>2h d'intervention sur 1/4 des astreintes</t>
  </si>
  <si>
    <t>Evolution salariale</t>
  </si>
  <si>
    <t>NAO</t>
  </si>
  <si>
    <t>%</t>
  </si>
  <si>
    <t>semestre 2</t>
  </si>
  <si>
    <t>Prime éloignement</t>
  </si>
  <si>
    <t>autres</t>
  </si>
  <si>
    <t>Mission + 1 équipes sur Mafate pdt 4 semaines</t>
  </si>
  <si>
    <t>Note de frais</t>
  </si>
  <si>
    <t>mois</t>
  </si>
  <si>
    <t>déplacement VP, restauration, etc.</t>
  </si>
  <si>
    <t>TeamBuilding</t>
  </si>
  <si>
    <t>Solidarité, esprit d'équipe</t>
  </si>
  <si>
    <t>RTU==&gt;OCC - abonnement</t>
  </si>
  <si>
    <t>Autres achats &amp; charges externes</t>
  </si>
  <si>
    <t>Communication</t>
  </si>
  <si>
    <t>RTU==&gt;OCC - abonnement contrat de maintenance</t>
  </si>
  <si>
    <t>RTU==&gt;OCC - dépassement</t>
  </si>
  <si>
    <t>ORANGE_ADSL ROSERAYE</t>
  </si>
  <si>
    <t>ORANGE_ADSL MANGASSAYE</t>
  </si>
  <si>
    <t>M2M 50M_BRAS PANON</t>
  </si>
  <si>
    <t>ORANGE_ADSL EMILE HUGOT</t>
  </si>
  <si>
    <t>ORANGE_ADSL SERMETAL</t>
  </si>
  <si>
    <t>ORANGE_ADSL VERLAINE</t>
  </si>
  <si>
    <t>ORANGE_SDSL PIERREFONDS</t>
  </si>
  <si>
    <t>ORANGE_3G+ + 3G Tablette</t>
  </si>
  <si>
    <t>ORANGE_3G+_ASTREINTE</t>
  </si>
  <si>
    <t>ORANGE_GEOLOCALISATION</t>
  </si>
  <si>
    <t>u</t>
  </si>
  <si>
    <t>installation des TR600</t>
  </si>
  <si>
    <t>ORANGE_ALARME_SURVEILLANCE</t>
  </si>
  <si>
    <t>OCC==&gt;RTU</t>
  </si>
  <si>
    <t>OCC==&gt;SMS</t>
  </si>
  <si>
    <t>RTC-abonnement</t>
  </si>
  <si>
    <t>JUMPY_1</t>
  </si>
  <si>
    <t>Charge locative</t>
  </si>
  <si>
    <t>LLD Véhicule</t>
  </si>
  <si>
    <t>Véhicule LLD</t>
  </si>
  <si>
    <t>JUMPY_2</t>
  </si>
  <si>
    <t>JUMPY_3</t>
  </si>
  <si>
    <t>JUMPY_4</t>
  </si>
  <si>
    <t>BERLINGO_1</t>
  </si>
  <si>
    <t>BERLINGO_2</t>
  </si>
  <si>
    <t>CLIO_BM</t>
  </si>
  <si>
    <t>4x4</t>
  </si>
  <si>
    <t>CARBURANT_TRAFFIC_1</t>
  </si>
  <si>
    <t>Frais de transport</t>
  </si>
  <si>
    <t>Carburant</t>
  </si>
  <si>
    <t>Comparaison 2015</t>
  </si>
  <si>
    <t>CARBURANT_TRAFFIC_2</t>
  </si>
  <si>
    <t>CARBURANT_TRAFFIC_3</t>
  </si>
  <si>
    <t>CARBURANT_TRAFFIC_4</t>
  </si>
  <si>
    <t>CARBURANT_BERLINGO_1</t>
  </si>
  <si>
    <t>CARBURANT_BERLINGO_2</t>
  </si>
  <si>
    <t>CARBURANT_CLIO_BM</t>
  </si>
  <si>
    <t>CARBURANT_CLIO_ST</t>
  </si>
  <si>
    <t>CARBURANT_4x4</t>
  </si>
  <si>
    <t>ASSURANCE_TRAFFIC_1</t>
  </si>
  <si>
    <t>Assurance voiture</t>
  </si>
  <si>
    <t>ASSURANCE_TRAFFIC_2</t>
  </si>
  <si>
    <t>ASSURANCE_TRAFFIC_3</t>
  </si>
  <si>
    <t>ASSURANCE_TRAFFIC_4</t>
  </si>
  <si>
    <t>ASSURANCE_BERLINGO_1</t>
  </si>
  <si>
    <t>ASSURANCE_BERLINGO_2</t>
  </si>
  <si>
    <t>ASSURANCE_CLIO_BM</t>
  </si>
  <si>
    <t>ASSURANCE_CLIO_ST</t>
  </si>
  <si>
    <t>ASSURANCE_4x4</t>
  </si>
  <si>
    <t>ENTRETIEN_TRAFFIC_1</t>
  </si>
  <si>
    <t>Entretien divers</t>
  </si>
  <si>
    <t>entretien véhicule</t>
  </si>
  <si>
    <t>pneumatique ou autre non pris en charge</t>
  </si>
  <si>
    <t>ENTRETIEN_TRAFFIC_2</t>
  </si>
  <si>
    <t>ENTRETIEN_TRAFFIC_3</t>
  </si>
  <si>
    <t>ENTRETIEN_TRAFFIC_4</t>
  </si>
  <si>
    <t>ENTRETIEN_BERLINGO_1</t>
  </si>
  <si>
    <t>ENTRETIEN_BERLINGO_2</t>
  </si>
  <si>
    <t>ENTRETIEN_CLIO_BM</t>
  </si>
  <si>
    <t>ENTRETIEN_CLIO_ST</t>
  </si>
  <si>
    <t>ENTRETIEN_4x4</t>
  </si>
  <si>
    <t>GSM_VOIX_PTI_ROSERAYE</t>
  </si>
  <si>
    <t>GSM_VOIX_PTI_PIERREFONDS</t>
  </si>
  <si>
    <t xml:space="preserve">GSM_VOIX_BOCQUETAlex </t>
  </si>
  <si>
    <t>GSM_VOIX_DAGHRIR Rami</t>
  </si>
  <si>
    <t>GSM_VOIX_PAYET JC</t>
  </si>
  <si>
    <t>GSM_VOIX_Roserai (CC EDF EN)</t>
  </si>
  <si>
    <t>GSM_VOIX_Pierrefonds (CC EDF EN)</t>
  </si>
  <si>
    <t>GSM_VOIX_MERION Barnabé</t>
  </si>
  <si>
    <t>GSM_VOIX_TILLY Silvain</t>
  </si>
  <si>
    <t>GSM_VOIX_PAYET Cédric</t>
  </si>
  <si>
    <t>GSM_VOIX_GRAVINA Julien</t>
  </si>
  <si>
    <t>GSM_VOIX_LYSANDRE Fabrice</t>
  </si>
  <si>
    <t>GSM_VOIX_0692 82 82 00</t>
  </si>
  <si>
    <t>GSM_VOIX_BACCARI Nasser</t>
  </si>
  <si>
    <t>GSM_VOIX_SIALA CHAMBA Idriss</t>
  </si>
  <si>
    <t>GSM_VOIX_TROCA Valérie</t>
  </si>
  <si>
    <t>GSM_VOIX_CAZET Ludovic</t>
  </si>
  <si>
    <t>GSM_VOIX_CRESCENCE Loic</t>
  </si>
  <si>
    <t>GSM_VOIX_MANGRA Yannick</t>
  </si>
  <si>
    <t>GSM_VOIX_TURPIN Fred</t>
  </si>
  <si>
    <t>GSM_VOIX_ASTREINTE NORD</t>
  </si>
  <si>
    <t>GSM_VOIX_ASTREINTE SUD</t>
  </si>
  <si>
    <t>Chaussures de sécurité</t>
  </si>
  <si>
    <t>Fourniture entretien et outillage</t>
  </si>
  <si>
    <t>2 paires/ an/ personne.</t>
  </si>
  <si>
    <t>Chaussures de marche</t>
  </si>
  <si>
    <t>1 paires/ an/ personne.</t>
  </si>
  <si>
    <t>Pantalons</t>
  </si>
  <si>
    <t>4/ an/ personne.</t>
  </si>
  <si>
    <t>Tee shirts</t>
  </si>
  <si>
    <t>12/ an/ personne.</t>
  </si>
  <si>
    <t>Gants jetables</t>
  </si>
  <si>
    <t>Trousse à pharmacie</t>
  </si>
  <si>
    <t>EPI travaux en hauteur</t>
  </si>
  <si>
    <t>Lampe frontale</t>
  </si>
  <si>
    <t>Boite à outil</t>
  </si>
  <si>
    <t>Kit intervention absorbant huile</t>
  </si>
  <si>
    <t>Pince ampèremétrique 2000A</t>
  </si>
  <si>
    <t>Pince ampèremétrique 400A</t>
  </si>
  <si>
    <t>Multimètre</t>
  </si>
  <si>
    <t>VAT</t>
  </si>
  <si>
    <t>Meghometre</t>
  </si>
  <si>
    <t>Outillage divers</t>
  </si>
  <si>
    <t>HARDWARE Divers</t>
  </si>
  <si>
    <t>Fourniture informatique</t>
  </si>
  <si>
    <t>FOURNITURES (Ecran,cables, consommables)</t>
  </si>
  <si>
    <t>Ordinateur tour fixe</t>
  </si>
  <si>
    <t>Ordinateur portable</t>
  </si>
  <si>
    <t>technicien</t>
  </si>
  <si>
    <t>manager</t>
  </si>
  <si>
    <t>CdS SIEMENS LA ROSERAYE</t>
  </si>
  <si>
    <t>Achats de prestations de services</t>
  </si>
  <si>
    <t>SIEMENS</t>
  </si>
  <si>
    <t>tri</t>
  </si>
  <si>
    <t>CdS SIEMENS MANGASSAYE</t>
  </si>
  <si>
    <t>CdS SIEMENS PIERREFONDS</t>
  </si>
  <si>
    <t>CdS SIEMENS COLLEGE EMILE HUGOT</t>
  </si>
  <si>
    <t>CdS SIEMENS BOURBON BOIS SERMETAL</t>
  </si>
  <si>
    <t>CdS SIEMENS SCI VERLAINE</t>
  </si>
  <si>
    <t>CdS Lti BELLEVUE</t>
  </si>
  <si>
    <t>Lti</t>
  </si>
  <si>
    <t>non signé</t>
  </si>
  <si>
    <t>Abbonnement portail Lti</t>
  </si>
  <si>
    <t>Entretien HTA BELLEVUE</t>
  </si>
  <si>
    <t>SRE</t>
  </si>
  <si>
    <t>STY</t>
  </si>
  <si>
    <t>Entretien HTA SERMETAL BOURBON BOIS</t>
  </si>
  <si>
    <t>Entretien HTA College Guy moquet</t>
  </si>
  <si>
    <t>Entretien HTA College Titan</t>
  </si>
  <si>
    <t>Entretien HTA COLLEGE EMILE HUGOT</t>
  </si>
  <si>
    <t>Entretien HTA LYCEE ST PAUL IV</t>
  </si>
  <si>
    <t>Entretien HTA EDF SOFILO</t>
  </si>
  <si>
    <t>Entretien HTA SEMIR LE PORT</t>
  </si>
  <si>
    <t>Entretien HTA EPSMR ST PAUL</t>
  </si>
  <si>
    <t>Entretien HTA ROSERAYE</t>
  </si>
  <si>
    <t>Entretien HTA MANGASSAYE</t>
  </si>
  <si>
    <t>Entretien HTA PIERREFONDS</t>
  </si>
  <si>
    <t>Dératisation BELLEVUE</t>
  </si>
  <si>
    <t>STOP INSECTE</t>
  </si>
  <si>
    <t>Dératisation ROSERAYE</t>
  </si>
  <si>
    <t>Dératisation MANGASSAYE</t>
  </si>
  <si>
    <t>Dératisation PIERREFONDS</t>
  </si>
  <si>
    <t>Dératisation CONNECTIS</t>
  </si>
  <si>
    <t>Dépigeonnage Souprayen</t>
  </si>
  <si>
    <t>PROVISION 2015 : 11 435 €</t>
  </si>
  <si>
    <t>Vérification électrique annuelle Q18 &gt;250kVA</t>
  </si>
  <si>
    <t>SOCOTEC</t>
  </si>
  <si>
    <t>Vérification électrique annuelle Q18 &lt;250kVA</t>
  </si>
  <si>
    <t>Vérification électrique annuelle Q18 &lt;36kVA</t>
  </si>
  <si>
    <t>Contrôle réglementaire exctincteurs</t>
  </si>
  <si>
    <t>MALAISE SECURITE- CONNECTIS</t>
  </si>
  <si>
    <t>MALAISE SECURITE- Centrales au sol</t>
  </si>
  <si>
    <t>Espaces Verts MANGASSAYE</t>
  </si>
  <si>
    <t>TPY</t>
  </si>
  <si>
    <t>indexation 1,5%</t>
  </si>
  <si>
    <t>Espaces Verts ROSERAYE</t>
  </si>
  <si>
    <t>SCTE</t>
  </si>
  <si>
    <t>Nettoyage de champs solaires</t>
  </si>
  <si>
    <t>PHOTOVOLTACLEAN &amp; SCTE</t>
  </si>
  <si>
    <t>m²</t>
  </si>
  <si>
    <t>pas d'indexation</t>
  </si>
  <si>
    <t>TURPE 3</t>
  </si>
  <si>
    <t>Accès au réseau DP</t>
  </si>
  <si>
    <t>CdC&gt;100kVA- sinon index</t>
  </si>
  <si>
    <t>TSR - télésurveillance ROSERAYE</t>
  </si>
  <si>
    <t>Gardiennage</t>
  </si>
  <si>
    <t>TSR - télésurveillance TCSP</t>
  </si>
  <si>
    <t>TSR - télésurveillance PIERREFONDS</t>
  </si>
  <si>
    <t>TSR - télésurveillance MANGASSAYE</t>
  </si>
  <si>
    <t>TSR - intervention</t>
  </si>
  <si>
    <t>Clé passe partout et serrure FTH</t>
  </si>
  <si>
    <t>Achats de matières premières</t>
  </si>
  <si>
    <t>BEAURAIN</t>
  </si>
  <si>
    <t>relicat sur passepartout</t>
  </si>
  <si>
    <t>Rotation helico</t>
  </si>
  <si>
    <t>batterie PHOTOM</t>
  </si>
  <si>
    <t>hrs</t>
  </si>
  <si>
    <t>3 parc par heure x2 (ancien et neuf)</t>
  </si>
  <si>
    <t>batterie FACé</t>
  </si>
  <si>
    <t>Dépannage PHOTOM</t>
  </si>
  <si>
    <t>Dépannage FACé</t>
  </si>
  <si>
    <t>Accumulateur 2V-530Ah</t>
  </si>
  <si>
    <t>appro_telecom et grd bassin</t>
  </si>
  <si>
    <t>Conso_Mat</t>
  </si>
  <si>
    <t>Electrolyte</t>
  </si>
  <si>
    <t>fût de 60L</t>
  </si>
  <si>
    <t>Lot accessoires batterie</t>
  </si>
  <si>
    <t>Onduleurs_FACé</t>
  </si>
  <si>
    <t>Pièces de rechange</t>
  </si>
  <si>
    <t>Materiel_FACé</t>
  </si>
  <si>
    <t>Per Diem FACé</t>
  </si>
  <si>
    <t>Déplacement</t>
  </si>
  <si>
    <t>Onduleurs_PHOTOM</t>
  </si>
  <si>
    <t>spare photom</t>
  </si>
  <si>
    <t>Materiel_PHOTOM</t>
  </si>
  <si>
    <t>PHOTTOM_Accumulateur</t>
  </si>
  <si>
    <t>batteries PHOTOM</t>
  </si>
  <si>
    <t>2 Parc 530Ah : LIBELLE + TOULCANON</t>
  </si>
  <si>
    <t>PHOTOM_electrolyte</t>
  </si>
  <si>
    <t>PHOTOM_accessoires batteries</t>
  </si>
  <si>
    <t>Per Diem PHOTOM</t>
  </si>
  <si>
    <t>FACé</t>
  </si>
  <si>
    <t>LOYERS PH SR 1995</t>
  </si>
  <si>
    <t>Loyer SNC PHOTOM</t>
  </si>
  <si>
    <t>LOYERS PH SR 1996</t>
  </si>
  <si>
    <t>LOYERS PH SR 1997</t>
  </si>
  <si>
    <t>LOYERS PH SR 1998</t>
  </si>
  <si>
    <t>LOYERS PH SR 1999</t>
  </si>
  <si>
    <t>LOYERS PH SR 2000</t>
  </si>
  <si>
    <t>LOYERS PH SNC 2001</t>
  </si>
  <si>
    <t>LOYERS PH SNC 2002</t>
  </si>
  <si>
    <t>LOYERS PH SNC 2003</t>
  </si>
  <si>
    <t>LOYERS PH SNC 2004</t>
  </si>
  <si>
    <t>LOYERS PH SNC 2005</t>
  </si>
  <si>
    <t>LOYERS PH SNC 2006</t>
  </si>
  <si>
    <t>LOYERS CR SNC 2003</t>
  </si>
  <si>
    <t>Loyer SNC CONNECTIS</t>
  </si>
  <si>
    <t>LOYERS CR SNC 2004</t>
  </si>
  <si>
    <t>LOYERS CR SNC 2005</t>
  </si>
  <si>
    <t>LOYERS CR SNC 2006</t>
  </si>
  <si>
    <t>LOYERS CR SNC 2007</t>
  </si>
  <si>
    <t>LOYERS CR SNC 2008</t>
  </si>
  <si>
    <t>LOYERS CR SNC 2009</t>
  </si>
  <si>
    <t>LOYERS CR SNC 2010</t>
  </si>
  <si>
    <t>LOYERS GCR SIIF 2006</t>
  </si>
  <si>
    <t>LOYERS GCR SNC 2007</t>
  </si>
  <si>
    <t>LOYERS GCR SNC 2008</t>
  </si>
  <si>
    <t>LOYERS GCR SNC 2009</t>
  </si>
  <si>
    <t>Location toiture CONNECTIS</t>
  </si>
  <si>
    <t>Bonus surplus de production pour bailleur</t>
  </si>
  <si>
    <t>Onduleurs_CONNECTIS</t>
  </si>
  <si>
    <t>Materiel_CONNECTIS</t>
  </si>
  <si>
    <t>Sous-traitance dépannage CONNECTIS</t>
  </si>
  <si>
    <t>Onduleurs_SAV</t>
  </si>
  <si>
    <t>Materiel_SAV</t>
  </si>
  <si>
    <t>Materiel_SOL</t>
  </si>
  <si>
    <t>capteur magnélic roseraye et mangassaye</t>
  </si>
  <si>
    <t>filtre airfilter roseraye ,mangassaye et pierrefonds</t>
  </si>
  <si>
    <t>filtre onduleurs bellevue</t>
  </si>
  <si>
    <t>ups pierrefonds</t>
  </si>
  <si>
    <t xml:space="preserve">Entretien HTA </t>
  </si>
  <si>
    <t>Pièces de rechange groupe électrogène pour les postes HTA</t>
  </si>
  <si>
    <t>chariot T7 titan</t>
  </si>
  <si>
    <t>Achat câble HTA</t>
  </si>
  <si>
    <t>Câble HTA Spare centale au sol</t>
  </si>
  <si>
    <t>Pièces de rechange et nettoyage Shelter météo EDF</t>
  </si>
  <si>
    <t>Shelter Météo EDF R&amp;D</t>
  </si>
  <si>
    <t>Contrat de maintenance AMER</t>
  </si>
  <si>
    <t>divers matériel entretien AMER</t>
  </si>
  <si>
    <t>Frais de transport matière</t>
  </si>
  <si>
    <t>frais DHL, dédouanement, etc.</t>
  </si>
  <si>
    <t>TRANS_AER/TRANS_MAR</t>
  </si>
  <si>
    <t>Entretien du WIMAX Mangassaye</t>
  </si>
  <si>
    <t xml:space="preserve">Curage des bassins de rétention </t>
  </si>
  <si>
    <t>Mangassaye</t>
  </si>
  <si>
    <t>Roseraye</t>
  </si>
  <si>
    <t>Données météorologique</t>
  </si>
  <si>
    <t>METEO France</t>
  </si>
  <si>
    <t>Abonnement eau</t>
  </si>
  <si>
    <t>centrales au sol</t>
  </si>
  <si>
    <t>sem</t>
  </si>
  <si>
    <t>Rectification chambre de tirage</t>
  </si>
  <si>
    <t>à verifier avec STY</t>
  </si>
  <si>
    <t>Entretien bâtiment</t>
  </si>
  <si>
    <t>Entretien VRD</t>
  </si>
  <si>
    <t>Assurances</t>
  </si>
  <si>
    <t>Redevance HOM</t>
  </si>
  <si>
    <t>Frais ADM (redevance, bureau, etc.)</t>
  </si>
  <si>
    <t>Redevance TOI</t>
  </si>
  <si>
    <t>Redevance SAS</t>
  </si>
  <si>
    <t>OCC</t>
  </si>
  <si>
    <t>Aléas</t>
  </si>
  <si>
    <t>VENTE CR2003</t>
  </si>
  <si>
    <t>VENDUE DE BIENS</t>
  </si>
  <si>
    <t>RDA + ABO</t>
  </si>
  <si>
    <t>VENTE CR2004</t>
  </si>
  <si>
    <t>VENTE CR2005</t>
  </si>
  <si>
    <t>VENTE CR2006</t>
  </si>
  <si>
    <t>VENTE CR2007</t>
  </si>
  <si>
    <t>VENTE CR2008</t>
  </si>
  <si>
    <t>VENTE CR2009</t>
  </si>
  <si>
    <t>VENTE CR2010</t>
  </si>
  <si>
    <t>VENTE GC2006</t>
  </si>
  <si>
    <t>VENTE GC2007</t>
  </si>
  <si>
    <t>VENTE GC2008</t>
  </si>
  <si>
    <t>VENTE GC2009</t>
  </si>
  <si>
    <t>Contrat de maintenance ROSERAYE</t>
  </si>
  <si>
    <t>VENDUE DE SERVICES</t>
  </si>
  <si>
    <t>Contrat de maintenance MANGASSAYE</t>
  </si>
  <si>
    <t>Contrat de maintenance PIERREFONDS</t>
  </si>
  <si>
    <t>Contrat de maintenance BELLEVUE</t>
  </si>
  <si>
    <t>Contrat de maintenance SAFER</t>
  </si>
  <si>
    <t>Contrat de maintenance YOSHITO</t>
  </si>
  <si>
    <t>Contrat de maintenance DMP</t>
  </si>
  <si>
    <t>Autre contrat de maintenance</t>
  </si>
  <si>
    <t>Abonnement divers (eau, électricité, poubelle,etc.)</t>
  </si>
  <si>
    <t>VENTES 1995 PH ENERGIE LOCATIONS</t>
  </si>
  <si>
    <t>Electrification</t>
  </si>
  <si>
    <t>VENTES 1996 PH ENERGIE LOCATIONS</t>
  </si>
  <si>
    <t>VENTES 1997 PH ENERGIE LOCATIONS</t>
  </si>
  <si>
    <t>VENTES 1998 PH ENERGIE LOCATIONS</t>
  </si>
  <si>
    <t>VENTES 1999 PH ENERGIE LOCATIONS</t>
  </si>
  <si>
    <t>VENTES 2000 PH ENERGIE LOCATIONS</t>
  </si>
  <si>
    <t>VENTES 2001 PH ENERGIE LOCATIONS</t>
  </si>
  <si>
    <t>VENTES 2002 PH ENERGIE LOCATIONS</t>
  </si>
  <si>
    <t>VENTES 2003 PH ENERGIE LOCATIONS</t>
  </si>
  <si>
    <t>VENTES 2004 PH ENERGIE LOCATIONS</t>
  </si>
  <si>
    <t>VENTES 2005 PH ENERGIE LOCATIONS</t>
  </si>
  <si>
    <t>VENTES 2006 PH ENERGIE LOCATIONS</t>
  </si>
  <si>
    <t>Contrat de maintenance EDF Facé GRAND BASSIN</t>
  </si>
  <si>
    <t>Maintenance annuelle</t>
  </si>
  <si>
    <t>Changement de batterie</t>
  </si>
  <si>
    <t>SAFE</t>
  </si>
  <si>
    <t>abonnement SAFE</t>
  </si>
  <si>
    <t>Entretien des équipements de videosurveillance</t>
  </si>
  <si>
    <t>ROSERAYE</t>
  </si>
  <si>
    <t>MANGASSAYE</t>
  </si>
  <si>
    <t>PIERREFONDS</t>
  </si>
  <si>
    <t>TCSP</t>
  </si>
  <si>
    <t>Entretien climatisation</t>
  </si>
  <si>
    <t>Entretien des climatiseurs CONNECTIS</t>
  </si>
  <si>
    <t>Déplacement MAFATE TAXI</t>
  </si>
  <si>
    <t>Taxi rivière des galets</t>
  </si>
  <si>
    <t>Prestation exploitation MAYOTTE</t>
  </si>
  <si>
    <t xml:space="preserve">Refacturation RDA </t>
  </si>
  <si>
    <t>Développement informatique</t>
  </si>
  <si>
    <t>développement outil</t>
  </si>
  <si>
    <t>Entretien Station Meteo AMER</t>
  </si>
  <si>
    <t>Espaces Verts PIERREFONDS</t>
  </si>
  <si>
    <t>1 tonte par trimestre</t>
  </si>
  <si>
    <t>Abonnement PTI</t>
  </si>
  <si>
    <t>Centre opérateur TSR pour PTI</t>
  </si>
  <si>
    <t>Equipement PTI</t>
  </si>
  <si>
    <t>Appareillage PTI</t>
  </si>
  <si>
    <t>Prélèvement d'huile CENTRALE AU SOL</t>
  </si>
  <si>
    <t>laboratoire d'analyse</t>
  </si>
  <si>
    <t>Prélèvement d'huile Connectis</t>
  </si>
  <si>
    <t>Bonus Dispo ROSERAYE</t>
  </si>
  <si>
    <t>Bonus Dispo MANGASSAYE</t>
  </si>
  <si>
    <t>Bonus Dispo PIERREFONDS</t>
  </si>
  <si>
    <t>Bonus Dispo BELLEVUE</t>
  </si>
  <si>
    <t>Réparation de clim</t>
  </si>
  <si>
    <t>Espace vert TRANCHEE COUVERTE</t>
  </si>
  <si>
    <t>Espace vert EPSMR ST PAUL</t>
  </si>
  <si>
    <t>Espace vert emile hugot</t>
  </si>
  <si>
    <t>Audit du service</t>
  </si>
  <si>
    <t>INGEXPERT</t>
  </si>
  <si>
    <t>Optimiseur SOLAREDGE</t>
  </si>
  <si>
    <t>Field TEST ombrage</t>
  </si>
  <si>
    <t>Onduleur TEST 20kVA</t>
  </si>
  <si>
    <t>Field TEST onduleur</t>
  </si>
  <si>
    <t>Equipement développement SUPERVISION</t>
  </si>
  <si>
    <t>Supervision SSOI : développement SUNX</t>
  </si>
  <si>
    <t xml:space="preserve">Outillage espace vert </t>
  </si>
  <si>
    <t>Divers outil pour coupe/rotofil</t>
  </si>
  <si>
    <t>Essence pour rotofil</t>
  </si>
  <si>
    <t>??</t>
  </si>
  <si>
    <t>Consommation eau nettoyage</t>
  </si>
  <si>
    <t>connectis nettoyage module</t>
  </si>
  <si>
    <t>Entretien des climatiseurs PIERREFONDS</t>
  </si>
  <si>
    <t>Réfection locaux ALGECO</t>
  </si>
  <si>
    <t>étanchéité des couvertures</t>
  </si>
  <si>
    <t>Réparation videosurveillance</t>
  </si>
  <si>
    <t>CODA- achat caméra- ROSERAYE</t>
  </si>
  <si>
    <t>PROVISION 2015</t>
  </si>
  <si>
    <t>cénérgie- réparation videosurveillance -TSCP</t>
  </si>
  <si>
    <t>cénérgie- réparation videosurveillance - PIERREFONDS</t>
  </si>
  <si>
    <t>cénérgie- réparation videosurveillance - MANGASSAYE</t>
  </si>
  <si>
    <t>Réalisation de dalle de propreté</t>
  </si>
  <si>
    <t>dalle pour locaux technique onduleur</t>
  </si>
  <si>
    <t>Location nacelle</t>
  </si>
  <si>
    <t>Dératisation de BELLEVUE</t>
  </si>
  <si>
    <t>refacturation prestation dératisation</t>
  </si>
  <si>
    <t>Retrofit PIERREFONDS</t>
  </si>
  <si>
    <t>Invest</t>
  </si>
  <si>
    <t>retrofit ROSERAYE</t>
  </si>
  <si>
    <t>calibration de pyranomètre et location</t>
  </si>
  <si>
    <t>kippzonen</t>
  </si>
  <si>
    <t>formation cacess</t>
  </si>
  <si>
    <t>Formation</t>
  </si>
  <si>
    <t>formation habilitation,elec, competance</t>
  </si>
  <si>
    <t>FORMA_COMP/FORMA_REGL</t>
  </si>
  <si>
    <t>Modules CIVIS</t>
  </si>
  <si>
    <t>SOI : remplacement des modules</t>
  </si>
  <si>
    <t>Caméra Thermique</t>
  </si>
  <si>
    <t>Attente de devis</t>
  </si>
  <si>
    <t>Amortissement sur 3 ans</t>
  </si>
  <si>
    <t>Entretien Caméra Thermique</t>
  </si>
  <si>
    <t>Contrôle périodique</t>
  </si>
  <si>
    <t>Dépose / Repose MAMALEX</t>
  </si>
  <si>
    <t xml:space="preserve">Retrofit TTRAM </t>
  </si>
  <si>
    <t xml:space="preserve">Remplacement de tous les modules </t>
  </si>
  <si>
    <t>Modules Bisol Guyane</t>
  </si>
  <si>
    <t>Sécurisation des toitures</t>
  </si>
  <si>
    <t>SETCOM</t>
  </si>
  <si>
    <t>Moyenne amort sur 14 ans</t>
  </si>
  <si>
    <t>Coût matière valorisé PRMP</t>
  </si>
  <si>
    <t>Provision complémentaire à passer en compta</t>
  </si>
  <si>
    <t>TOTAL</t>
  </si>
  <si>
    <t>Compte</t>
  </si>
  <si>
    <t>706…..</t>
  </si>
  <si>
    <t>60423000</t>
  </si>
  <si>
    <t>Total PMRP</t>
  </si>
  <si>
    <t>MONTANTSECTION</t>
  </si>
  <si>
    <t>BLC</t>
  </si>
  <si>
    <t>2010</t>
  </si>
  <si>
    <t>000</t>
  </si>
  <si>
    <t>2009</t>
  </si>
  <si>
    <t>2000017</t>
  </si>
  <si>
    <t>2011</t>
  </si>
  <si>
    <t>2000054</t>
  </si>
  <si>
    <t>2000046</t>
  </si>
  <si>
    <t>2000053</t>
  </si>
  <si>
    <t>BLF</t>
  </si>
  <si>
    <t/>
  </si>
  <si>
    <t>980000000</t>
  </si>
  <si>
    <t>INFODOM</t>
  </si>
  <si>
    <t>2012</t>
  </si>
  <si>
    <t>VOIT_LOC</t>
  </si>
  <si>
    <t>STOP INSECTES</t>
  </si>
  <si>
    <t>DERATISATION</t>
  </si>
  <si>
    <t>BRC</t>
  </si>
  <si>
    <t>CF</t>
  </si>
  <si>
    <t>FAC</t>
  </si>
  <si>
    <t>FF</t>
  </si>
  <si>
    <t>AVC</t>
  </si>
  <si>
    <t>100000000</t>
  </si>
  <si>
    <t>200000000</t>
  </si>
  <si>
    <t>EDF REUNION</t>
  </si>
  <si>
    <t>DIVPV</t>
  </si>
  <si>
    <t>2008</t>
  </si>
  <si>
    <t>2000239</t>
  </si>
  <si>
    <t>400000000</t>
  </si>
  <si>
    <t>RAVATE</t>
  </si>
  <si>
    <t>2007</t>
  </si>
  <si>
    <t>2000117</t>
  </si>
  <si>
    <t>2000258</t>
  </si>
  <si>
    <t>2000181</t>
  </si>
  <si>
    <t>2000196</t>
  </si>
  <si>
    <t>2000309</t>
  </si>
  <si>
    <t>COREM</t>
  </si>
  <si>
    <t>2000279</t>
  </si>
  <si>
    <t>SAE</t>
  </si>
  <si>
    <t>2003</t>
  </si>
  <si>
    <t>2004</t>
  </si>
  <si>
    <t>2000229</t>
  </si>
  <si>
    <t>2000226</t>
  </si>
  <si>
    <t>2000076</t>
  </si>
  <si>
    <t>2000077</t>
  </si>
  <si>
    <t>ROUSSEL SIMON</t>
  </si>
  <si>
    <t>2000281</t>
  </si>
  <si>
    <t>2000125</t>
  </si>
  <si>
    <t>LOYER MENSUEL - PRESTATIONS INCLUSES</t>
  </si>
  <si>
    <t>0042005</t>
  </si>
  <si>
    <t>CORBY PATRICK</t>
  </si>
  <si>
    <t>001</t>
  </si>
  <si>
    <t>2000205</t>
  </si>
  <si>
    <t>2000139</t>
  </si>
  <si>
    <t>2000260</t>
  </si>
  <si>
    <t>2000190</t>
  </si>
  <si>
    <t>2000305</t>
  </si>
  <si>
    <t>2000140</t>
  </si>
  <si>
    <t>2000182</t>
  </si>
  <si>
    <t>2000155</t>
  </si>
  <si>
    <t>2000162</t>
  </si>
  <si>
    <t>2000156</t>
  </si>
  <si>
    <t>2000193</t>
  </si>
  <si>
    <t>2000273</t>
  </si>
  <si>
    <t>TP-974-NY</t>
  </si>
  <si>
    <t>CC</t>
  </si>
  <si>
    <t>SIIF REUNION SERVICES</t>
  </si>
  <si>
    <t>2000129</t>
  </si>
  <si>
    <t>2000198</t>
  </si>
  <si>
    <t>2000214</t>
  </si>
  <si>
    <t>2000310</t>
  </si>
  <si>
    <t>2000285</t>
  </si>
  <si>
    <t>2000069</t>
  </si>
  <si>
    <t>2000136</t>
  </si>
  <si>
    <t>2006</t>
  </si>
  <si>
    <t>2000083</t>
  </si>
  <si>
    <t>2000081</t>
  </si>
  <si>
    <t>2000320</t>
  </si>
  <si>
    <t>SIEMENS SAS</t>
  </si>
  <si>
    <t>RENOUVELLEMENT CDS N°940075117</t>
  </si>
  <si>
    <t>2000185</t>
  </si>
  <si>
    <t>RENOUVELLEMENT CDS N°940080211</t>
  </si>
  <si>
    <t>RENOUVELLEMENT CDS N°940080668</t>
  </si>
  <si>
    <t>RENOUVELLEMENT CDS MANGASSAYE</t>
  </si>
  <si>
    <t>2000168</t>
  </si>
  <si>
    <t>RENOUVELLEMENT CDS N°940080581</t>
  </si>
  <si>
    <t>MALAISE SECURITE</t>
  </si>
  <si>
    <t>ENTRETIEN CLOTURE EXTERIEURES</t>
  </si>
  <si>
    <t>DEPLACEMENT</t>
  </si>
  <si>
    <t>2000263</t>
  </si>
  <si>
    <t>SARL CODA SECURITE</t>
  </si>
  <si>
    <t>CONTROLE Q18</t>
  </si>
  <si>
    <t>2000195</t>
  </si>
  <si>
    <t>2000175</t>
  </si>
  <si>
    <t>2000085</t>
  </si>
  <si>
    <t>DE</t>
  </si>
  <si>
    <t>EDF R&amp;D DPT MFEE</t>
  </si>
  <si>
    <t>2005</t>
  </si>
  <si>
    <t>2000253</t>
  </si>
  <si>
    <t>ACCU-RUN</t>
  </si>
  <si>
    <t>2000159</t>
  </si>
  <si>
    <t>2000199</t>
  </si>
  <si>
    <t>2000128</t>
  </si>
  <si>
    <t>2000172</t>
  </si>
  <si>
    <t>2000178</t>
  </si>
  <si>
    <t>2000163</t>
  </si>
  <si>
    <t>2000201</t>
  </si>
  <si>
    <t>2000299</t>
  </si>
  <si>
    <t>PROMONET-PROMEDICAL</t>
  </si>
  <si>
    <t>2000167</t>
  </si>
  <si>
    <t>2000180</t>
  </si>
  <si>
    <t>2000298</t>
  </si>
  <si>
    <t>2000295</t>
  </si>
  <si>
    <t>2000300</t>
  </si>
  <si>
    <t>2000142</t>
  </si>
  <si>
    <t>2000189</t>
  </si>
  <si>
    <t>2000165</t>
  </si>
  <si>
    <t>2000188</t>
  </si>
  <si>
    <t>2000174</t>
  </si>
  <si>
    <t>2000057</t>
  </si>
  <si>
    <t>2000187</t>
  </si>
  <si>
    <t>2000112</t>
  </si>
  <si>
    <t>AVT*</t>
  </si>
  <si>
    <t>PFT*</t>
  </si>
  <si>
    <t>SCTE PROPRETE SERVICES</t>
  </si>
  <si>
    <t>Ctrl avec charge compta</t>
  </si>
  <si>
    <t>0042067</t>
  </si>
  <si>
    <t>0042052</t>
  </si>
  <si>
    <t>0042068</t>
  </si>
  <si>
    <t>0042071</t>
  </si>
  <si>
    <t>A20072000117000</t>
  </si>
  <si>
    <t>A20082000017000</t>
  </si>
  <si>
    <t>A20082000085000</t>
  </si>
  <si>
    <t>A20082000112000</t>
  </si>
  <si>
    <t>A20082000125000</t>
  </si>
  <si>
    <t>A20082000239000</t>
  </si>
  <si>
    <t>A20092000168000</t>
  </si>
  <si>
    <t>A20092000178000</t>
  </si>
  <si>
    <t>A20092000185000</t>
  </si>
  <si>
    <t>A20092000196000</t>
  </si>
  <si>
    <t>A20092000201000</t>
  </si>
  <si>
    <t>A20092000263000</t>
  </si>
  <si>
    <t>A20092000273000</t>
  </si>
  <si>
    <t>A20122000309000</t>
  </si>
  <si>
    <t>0042066</t>
  </si>
  <si>
    <t>0042096</t>
  </si>
  <si>
    <t>2000116</t>
  </si>
  <si>
    <t>2000179</t>
  </si>
  <si>
    <t>AUSTRAL FROID CLIM</t>
  </si>
  <si>
    <t>2000306</t>
  </si>
  <si>
    <t>2000152</t>
  </si>
  <si>
    <t>Neutralisé par production immobilisée</t>
  </si>
  <si>
    <t>OD MARGE A PASSER EN COMPTA</t>
  </si>
  <si>
    <t>Extourne en compta des prov 2016 3,7 k€ Bellevue + 1,3k€ SERMETAL</t>
  </si>
  <si>
    <t>ok : Extourne en compta des prov 2016 3,7 k€ Bellevue + 1,3k€ SERMETAL</t>
  </si>
  <si>
    <t>OD</t>
  </si>
  <si>
    <t>Extourne 4505  02/12/2016</t>
  </si>
  <si>
    <t>FNP HTA SERMETAL</t>
  </si>
  <si>
    <t>Extourne 4506  02/12/2016</t>
  </si>
  <si>
    <t>FNP CODA TRANCHEE COUVERTE</t>
  </si>
  <si>
    <t>Extourne 4507  02/12/2016</t>
  </si>
  <si>
    <t>FNP MALAISE SECURITE</t>
  </si>
  <si>
    <t>Extourne 4508  02/12/2016</t>
  </si>
  <si>
    <t>FNP SRE HTA BELLEVUE 1216</t>
  </si>
  <si>
    <t>2000202</t>
  </si>
  <si>
    <t>2000113</t>
  </si>
  <si>
    <t>2000197</t>
  </si>
  <si>
    <t>2000348</t>
  </si>
  <si>
    <t>2000079</t>
  </si>
  <si>
    <t>2000078</t>
  </si>
  <si>
    <t>2000084</t>
  </si>
  <si>
    <t>0042028</t>
  </si>
  <si>
    <t>BUDGET SML</t>
  </si>
  <si>
    <t>2000144</t>
  </si>
  <si>
    <t>2000286</t>
  </si>
  <si>
    <t>2000379</t>
  </si>
  <si>
    <t>QUINTIN JEAN-CLAUDE</t>
  </si>
  <si>
    <t>VERIFICATION ELECTRIQUE PERIODIQUE Q18</t>
  </si>
  <si>
    <t>2000060</t>
  </si>
  <si>
    <t>2000184</t>
  </si>
  <si>
    <t>VERIFICATION ELECTRIQUE Q18</t>
  </si>
  <si>
    <t>0042058</t>
  </si>
  <si>
    <t>2000061</t>
  </si>
  <si>
    <t>2000055</t>
  </si>
  <si>
    <t>2000222</t>
  </si>
  <si>
    <t>Ventilation des locaux transformateurx : reprise prov 151</t>
  </si>
  <si>
    <t>2000183</t>
  </si>
  <si>
    <t>2000186</t>
  </si>
  <si>
    <t>2000170</t>
  </si>
  <si>
    <t>2000166</t>
  </si>
  <si>
    <t>2000135</t>
  </si>
  <si>
    <t>2000082</t>
  </si>
  <si>
    <t>2000151</t>
  </si>
  <si>
    <t>à garder en FNP pour S2</t>
  </si>
  <si>
    <t>Ecart de marge temporaire : réception à l'année</t>
  </si>
  <si>
    <t>facture 2016 passée au 01/06/16. Extourne FNP en compta.</t>
  </si>
  <si>
    <t>2000044</t>
  </si>
  <si>
    <t>SUPPORT BALAI DCD925</t>
  </si>
  <si>
    <t>Bonus : reprises faites en compta sauf Bellevue</t>
  </si>
  <si>
    <t>Monitoring SUN Rustine</t>
  </si>
  <si>
    <t>année</t>
  </si>
  <si>
    <t>INVESTISSEMENT/CHARGE EXCEPTIONNELLE</t>
  </si>
  <si>
    <t>OPTION ALU MAMLEX</t>
  </si>
  <si>
    <t>màj au 16/03/2017</t>
  </si>
  <si>
    <t>Remplacement de couverture / MAMLEX</t>
  </si>
  <si>
    <t>Traitement Termite MAMALEX</t>
  </si>
  <si>
    <t>Déplacement Onduleur  MAMALEX</t>
  </si>
  <si>
    <t>Barrière MAMALEX</t>
  </si>
  <si>
    <t>Espaces Verts ROSERAYE : cloture</t>
  </si>
  <si>
    <t>Bonus Dispo PIERREFONDS Ecart 2016</t>
  </si>
  <si>
    <t>Bonus Dispo ROSERAYE Ecart 2016</t>
  </si>
  <si>
    <t>SMOI MAMALEX A LISSER</t>
  </si>
  <si>
    <t>Réceptions 12/16 début 2017 reprises en FNP</t>
  </si>
  <si>
    <t>en cours</t>
  </si>
  <si>
    <t>REPR PROV VENTIL TRANSFO AUSTRAL FR</t>
  </si>
  <si>
    <t>REP PROV TRANSFO PFDS AUSTRAL FROID</t>
  </si>
  <si>
    <t>REP PROV CAISS.FILTR.PFDS AUSTRAL F</t>
  </si>
  <si>
    <t>réel</t>
  </si>
  <si>
    <t>A20092000146000</t>
  </si>
  <si>
    <t>A20082000243000</t>
  </si>
  <si>
    <t>A20102000261000</t>
  </si>
  <si>
    <t>Ecart</t>
  </si>
  <si>
    <t>ctrl</t>
  </si>
  <si>
    <t>Presta</t>
  </si>
  <si>
    <t>Reprise R&amp;C</t>
  </si>
  <si>
    <t>ok neutralisé en immo en cours</t>
  </si>
  <si>
    <t>Reprises FNP MANUELLES N-1</t>
  </si>
  <si>
    <t>En PRE_DIV Mais ne pas prendre car pas au budget du 604. En compta passe en 6083000 (budget à part)</t>
  </si>
  <si>
    <t>CONSEIL GENERAL</t>
  </si>
  <si>
    <t>CVC_ENT</t>
  </si>
  <si>
    <t>FOURNISSEURS DIVERS REUN</t>
  </si>
  <si>
    <t>CVC_REP</t>
  </si>
  <si>
    <t>REPARATION CLIMATISATION</t>
  </si>
  <si>
    <t>DROMART QUINC.786</t>
  </si>
  <si>
    <t>DROMART DEPOT 787</t>
  </si>
  <si>
    <t>ENTRETIEN CLIMATISATION</t>
  </si>
  <si>
    <t>NID</t>
  </si>
  <si>
    <t>CARTES DE VISITE</t>
  </si>
  <si>
    <t>BELIZAIRE THIERRY 1631</t>
  </si>
  <si>
    <t>C3 Chargé de maintenance</t>
  </si>
  <si>
    <t>Retrofit Guy Moquet</t>
  </si>
  <si>
    <t>GAIN SUR COUTS DE FONCTIONNEMENT 2018</t>
  </si>
  <si>
    <t>Révision BPO / BPR 08/2017</t>
  </si>
  <si>
    <t>Mail BPR 23/03/17</t>
  </si>
  <si>
    <t>Mail BPR 23/03/18</t>
  </si>
  <si>
    <t>EPROM pour armoire EMERSON WM15MD</t>
  </si>
  <si>
    <t>CARTE ELECTRONIQUE SCHEDA POWERFACE REV 2.0</t>
  </si>
  <si>
    <t>TECH SUP GENIE CLIM</t>
  </si>
  <si>
    <t>ANTICHUTE DIAM 10/12</t>
  </si>
  <si>
    <t>HARNAIS 2 PTS + CEINTURE MAINT</t>
  </si>
  <si>
    <t>MOUSQUETON</t>
  </si>
  <si>
    <t>CASQUE BLANC VENTILE EN12492</t>
  </si>
  <si>
    <t>SCORAMAT 1300</t>
  </si>
  <si>
    <t>EST MARINE 2082</t>
  </si>
  <si>
    <t>SOUPRAYENMESTRY 1947</t>
  </si>
  <si>
    <t>0042049</t>
  </si>
  <si>
    <t>FENG CHONG SUZANNE 9982</t>
  </si>
  <si>
    <t>CASQUE E-Man ELEC VISIERE INTEGRE - 10 000v</t>
  </si>
  <si>
    <t>STADE TH.HOARAU 1077</t>
  </si>
  <si>
    <t>Tablette Samsung Galxy Tab Active 16Go Wifi 4G</t>
  </si>
  <si>
    <t>DESODO FRUITS ROUGES AEROSOL - SICO A08547</t>
  </si>
  <si>
    <t>GANT LATEX 7-8  - LCH 4342</t>
  </si>
  <si>
    <t>TEEPOL DETERG MULTI USAGE - UEFP F7316</t>
  </si>
  <si>
    <t>SACS POUBELLE NOIR DUNA BD10040N</t>
  </si>
  <si>
    <t>CANARD DETART GEL WC SOGE-09171</t>
  </si>
  <si>
    <t>BALAI ESPERANZA - ROZE-460031</t>
  </si>
  <si>
    <t>MANCHE ALUMINIUM TTS-1043</t>
  </si>
  <si>
    <t>FRANGE FAUBERT COTON A VIS - TTS-1868</t>
  </si>
  <si>
    <t>ENSEMBLE WC BOULE + SOCLE - ROZE-500115</t>
  </si>
  <si>
    <t>ESSUIE MAINS DEVIDAGE CENTRALE SILF-122-903</t>
  </si>
  <si>
    <t>SOFT CARE SILK H200 - UEFP-6973020</t>
  </si>
  <si>
    <t>0042100</t>
  </si>
  <si>
    <t>0042086</t>
  </si>
  <si>
    <t>EXPL MAINT-P FIXE</t>
  </si>
  <si>
    <t>EXPLOIT MAINT P-FIXE</t>
  </si>
  <si>
    <t>ECHELLE 3M80 TELESTEPS</t>
  </si>
  <si>
    <t>PINCE COUPANTE 391.16VE</t>
  </si>
  <si>
    <t>LAMPE A PORTER 6V AVEC BATTERIE</t>
  </si>
  <si>
    <t>SANGLE ARRIMAGE RR 5T 9M 50MM</t>
  </si>
  <si>
    <t>BACHE 5X8M INDUSTRIELLE</t>
  </si>
  <si>
    <t>ASHAB 1665</t>
  </si>
  <si>
    <t>SOFIPA 3 1577</t>
  </si>
  <si>
    <t>GYMNASE RIVIERE ST LOUIS 1525</t>
  </si>
  <si>
    <t>LYCEE RIVIERE ST LOUIS 900</t>
  </si>
  <si>
    <t>LYCEE LEPERVANCHE 2065</t>
  </si>
  <si>
    <t>LYCEE POSSESSION 807</t>
  </si>
  <si>
    <t>LYCEE ST PAUL IV 1249</t>
  </si>
  <si>
    <t>AVENIR 1625</t>
  </si>
  <si>
    <t>SOGESLU 1462</t>
  </si>
  <si>
    <t>SORETAL BAT2 1635</t>
  </si>
  <si>
    <t>0042069</t>
  </si>
  <si>
    <t>2000008</t>
  </si>
  <si>
    <t>2000009</t>
  </si>
  <si>
    <t>2000000</t>
  </si>
  <si>
    <t>0042033</t>
  </si>
  <si>
    <t>0042090</t>
  </si>
  <si>
    <t>2000001</t>
  </si>
  <si>
    <t>2000006</t>
  </si>
  <si>
    <t>MNP 1632</t>
  </si>
  <si>
    <t>ROCHECOUSTE/ATOM 2110</t>
  </si>
  <si>
    <t>BACHAUD DUPONT KARINE 9986</t>
  </si>
  <si>
    <t>G4 1616</t>
  </si>
  <si>
    <t>LOYER D'OCCUPATION PART FIXE/SCI SIGNORINA</t>
  </si>
  <si>
    <t>SEMIR LE PORT 1604</t>
  </si>
  <si>
    <t>KENIDA 1692</t>
  </si>
  <si>
    <t>VOITURE REMPLACEMENT</t>
  </si>
  <si>
    <t>Ordinateur LENOVO S510</t>
  </si>
  <si>
    <t>LE TRIO SMPMDK 2148</t>
  </si>
  <si>
    <t>LA CAFRINE 1650</t>
  </si>
  <si>
    <t>EXPL MAINT P-FIXE</t>
  </si>
  <si>
    <t>EXPL MANT P-FIXE</t>
  </si>
  <si>
    <t>BEAURAIN DISTRIBUTION</t>
  </si>
  <si>
    <t>CLE PG TRANSIT 2 n°14627.PG</t>
  </si>
  <si>
    <t>FRAIS D'EMBALLAGE</t>
  </si>
  <si>
    <t>COREDIME</t>
  </si>
  <si>
    <t>VDI FICHE INFORM. PINCE RJ SERT</t>
  </si>
  <si>
    <t>VDI INFORM RJ11</t>
  </si>
  <si>
    <t>ALIMENTATION MODULAIRE 24</t>
  </si>
  <si>
    <t>FRAIS DE MISSION DU 06/02/2018 AU 10/02/18</t>
  </si>
  <si>
    <t>TAXE DE SEJOUR</t>
  </si>
  <si>
    <t>HOAREAU BOEUF 817</t>
  </si>
  <si>
    <t>RENOUVELLEMENT CONTRAT ENTRETIEN DERATISATION</t>
  </si>
  <si>
    <t>RENOUVELLEMENT CONTRAT ANNUEL ENTRETIEN DERATISATION</t>
  </si>
  <si>
    <t>R0</t>
  </si>
  <si>
    <t>2000289</t>
  </si>
  <si>
    <t>DIVERS MATERIELS</t>
  </si>
  <si>
    <t>LEGER MARIO1255</t>
  </si>
  <si>
    <t>STYRUN 15KG/M3</t>
  </si>
  <si>
    <t>COLLE POLYSTYRENE</t>
  </si>
  <si>
    <t>IGOLATEX 25KG</t>
  </si>
  <si>
    <t>ZISIKABOOM FR</t>
  </si>
  <si>
    <t>RAIDISSEUR N3 VERT</t>
  </si>
  <si>
    <t>2000308</t>
  </si>
  <si>
    <t>TRAVAUX RACCORDEMENT CENTRALE SPORT 2000</t>
  </si>
  <si>
    <t>AVANCE PAYE LE15/06/17</t>
  </si>
  <si>
    <t>GARDIENNAGE DEC 2017</t>
  </si>
  <si>
    <t>2000042</t>
  </si>
  <si>
    <t>BARRET JUNOT 1127</t>
  </si>
  <si>
    <t>COL B.NEFLES 1612</t>
  </si>
  <si>
    <t>COL A.D.VILLIERS 1872</t>
  </si>
  <si>
    <t>COL ETANG ST PAUL 1603</t>
  </si>
  <si>
    <t>COL L.LANGENIER 1250</t>
  </si>
  <si>
    <t>COL POINTE CHATEAUX 1419</t>
  </si>
  <si>
    <t>COL BASSIN BLEU 1643</t>
  </si>
  <si>
    <t>COL TITAN 1169</t>
  </si>
  <si>
    <t>COL S.LUCAS 1602</t>
  </si>
  <si>
    <t>COL E.ALBIUS 1619</t>
  </si>
  <si>
    <t>COL J.LAFOSSE 1623</t>
  </si>
  <si>
    <t>2000303</t>
  </si>
  <si>
    <t>MACOEST 2149</t>
  </si>
  <si>
    <t>CIEL ET TERRE SCI KAPPA 2063</t>
  </si>
  <si>
    <t>2000005</t>
  </si>
  <si>
    <t>HOAREAU CABRIS 818</t>
  </si>
  <si>
    <t>CHAUSSURE DE SECURITE</t>
  </si>
  <si>
    <t>LUNETTE CONTOUR FUME</t>
  </si>
  <si>
    <t>CASQUETTE ANTI SCALP BLEU MARINE</t>
  </si>
  <si>
    <t>GANT CUIR FLEUR DE BUFFLE T9</t>
  </si>
  <si>
    <t>DROMART 1301</t>
  </si>
  <si>
    <t>JEU 6 CLE TORX R 89R</t>
  </si>
  <si>
    <t>TEMPO TP BLANC 500ML</t>
  </si>
  <si>
    <t>TEMPO TP VERT 500ML</t>
  </si>
  <si>
    <t>TRACING + 750ML JAUNE</t>
  </si>
  <si>
    <t>FRANCE PARE-BRISE</t>
  </si>
  <si>
    <t>REMPLACEMENT PARE BRISE</t>
  </si>
  <si>
    <t>0042039</t>
  </si>
  <si>
    <t>CHABRIAT MARYSE 9992</t>
  </si>
  <si>
    <t>C2I REUNION</t>
  </si>
  <si>
    <t>Qualification du besoin : Workshop/analyse</t>
  </si>
  <si>
    <t>Rédaction des livrables : cahier des charges</t>
  </si>
  <si>
    <t>PLATOIR 48*13 INOX RENFORT</t>
  </si>
  <si>
    <t>WD40 AEROSOL 500ML</t>
  </si>
  <si>
    <t>WD40SPE GRAISSE BLANCHE 400ML</t>
  </si>
  <si>
    <t>PROTECH’HOMS</t>
  </si>
  <si>
    <t>chaussure de sécurité new land P 42</t>
  </si>
  <si>
    <t>chaussure de sécurité new land P 43</t>
  </si>
  <si>
    <t>PROSENSOR</t>
  </si>
  <si>
    <t>DIVPV MATERIEL</t>
  </si>
  <si>
    <t>COLLE SILICONE TRANSPARENTE</t>
  </si>
  <si>
    <t>FRAIS EXPEDITION</t>
  </si>
  <si>
    <t>960000000</t>
  </si>
  <si>
    <t>ECHELLE 3M30 TELESTEPS</t>
  </si>
  <si>
    <t>SUNZIL MAYOTTE</t>
  </si>
  <si>
    <t>SAMSUNG TABLETTE GALAXY TAB ACTIVE</t>
  </si>
  <si>
    <t>REFACTURATION QUOTE-PART</t>
  </si>
  <si>
    <t>FNP à passer 03/18</t>
  </si>
  <si>
    <t>F</t>
  </si>
  <si>
    <t>Situation</t>
  </si>
  <si>
    <t>Affaire</t>
  </si>
  <si>
    <t>Nature</t>
  </si>
  <si>
    <t>Numéro</t>
  </si>
  <si>
    <t>Partie 1 affaire</t>
  </si>
  <si>
    <t>Partie 2 affaire</t>
  </si>
  <si>
    <t>Partie 3 affaire</t>
  </si>
  <si>
    <t>Section analytique</t>
  </si>
  <si>
    <t>Date pièce</t>
  </si>
  <si>
    <t>Raison sociale</t>
  </si>
  <si>
    <t>Code article</t>
  </si>
  <si>
    <t>Désignation</t>
  </si>
  <si>
    <t>Quantité</t>
  </si>
  <si>
    <t>Prix moyen pondéré revient</t>
  </si>
  <si>
    <t>Nom de l'affaire</t>
  </si>
  <si>
    <t>Code article non remonté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</si>
</sst>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  <numFmt numFmtId="165" formatCode="_-* #,##0\ _€_-;\-* #,##0\ _€_-;_-* &quot;-&quot;??\ _€_-;_-@_-"/>
    <numFmt numFmtId="166" formatCode="#,##0.00\ &quot;€&quot;"/>
    <numFmt numFmtId="167" formatCode="_-* #,##0.00\ [$€-40C]_-;\-* #,##0.00\ [$€-40C]_-;_-* &quot;-&quot;??\ [$€-40C]_-;_-@_-"/>
    <numFmt numFmtId="168" formatCode="_-* #,##0.00\ _F_-;\-* #,##0.00\ _F_-;_-* &quot;-&quot;??\ _F_-;_-@_-"/>
    <numFmt numFmtId="169" formatCode="&quot;$&quot;#,##0"/>
    <numFmt numFmtId="170" formatCode="_-* #,##0.00\ [$€]_-;\-* #,##0.00\ [$€]_-;_-* &quot;-&quot;??\ [$€]_-;_-@_-"/>
  </numFmts>
  <fonts count="50" x14ac:knownFonts="1">
    <font>
      <sz val="11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sz val="8"/>
      <name val="Arial"/>
      <family val="2"/>
    </font>
    <font>
      <b/>
      <sz val="12"/>
      <name val="Arial"/>
      <family val="2"/>
    </font>
    <font>
      <sz val="8"/>
      <color theme="0"/>
      <name val="Arial"/>
      <family val="2"/>
    </font>
    <font>
      <b/>
      <sz val="10"/>
      <name val="Calibri"/>
      <family val="2"/>
    </font>
    <font>
      <b/>
      <sz val="10"/>
      <color indexed="12"/>
      <name val="Calibri"/>
      <family val="2"/>
    </font>
    <font>
      <sz val="10"/>
      <name val="Calibri"/>
      <family val="2"/>
    </font>
    <font>
      <b/>
      <sz val="11"/>
      <color indexed="12"/>
      <name val="Calibri"/>
      <family val="2"/>
    </font>
    <font>
      <sz val="10"/>
      <color indexed="12"/>
      <name val="Calibri"/>
      <family val="2"/>
    </font>
    <font>
      <sz val="10"/>
      <color rgb="FFFF0000"/>
      <name val="Calibri"/>
      <family val="2"/>
    </font>
    <font>
      <u/>
      <sz val="10"/>
      <name val="Calibri"/>
      <family val="2"/>
    </font>
    <font>
      <sz val="10"/>
      <color theme="1"/>
      <name val="Calibri"/>
      <family val="2"/>
      <scheme val="minor"/>
    </font>
    <font>
      <sz val="10"/>
      <color theme="9" tint="-0.249977111117893"/>
      <name val="Calibri"/>
      <family val="2"/>
    </font>
    <font>
      <b/>
      <sz val="11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92D050"/>
      <name val="Calibri"/>
      <family val="2"/>
    </font>
    <font>
      <b/>
      <sz val="10"/>
      <color rgb="FFFF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3" tint="0.39997558519241921"/>
      <name val="Calibri"/>
      <family val="2"/>
    </font>
    <font>
      <sz val="11"/>
      <name val="Calibri"/>
      <family val="2"/>
    </font>
    <font>
      <sz val="11"/>
      <color theme="9" tint="-0.249977111117893"/>
      <name val="Calibri"/>
      <family val="2"/>
    </font>
    <font>
      <b/>
      <sz val="11"/>
      <color rgb="FF00B050"/>
      <name val="Calibri"/>
      <family val="2"/>
    </font>
    <font>
      <sz val="9"/>
      <name val="Arial"/>
      <family val="2"/>
    </font>
    <font>
      <sz val="10"/>
      <name val="Arial"/>
      <family val="2"/>
    </font>
    <font>
      <sz val="8"/>
      <name val="Tahoma"/>
      <family val="2"/>
    </font>
    <font>
      <sz val="8"/>
      <name val="Verdana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sz val="11"/>
      <color indexed="8"/>
      <name val="Calibri"/>
      <family val="2"/>
    </font>
    <font>
      <b/>
      <sz val="8"/>
      <color indexed="23"/>
      <name val="Verdana"/>
      <family val="2"/>
    </font>
    <font>
      <sz val="10"/>
      <name val="Verdana"/>
      <family val="2"/>
    </font>
    <font>
      <sz val="16"/>
      <color indexed="9"/>
      <name val="Tahoma"/>
      <family val="2"/>
    </font>
    <font>
      <b/>
      <sz val="8"/>
      <color indexed="63"/>
      <name val="Verdana"/>
      <family val="2"/>
    </font>
    <font>
      <b/>
      <sz val="16"/>
      <color indexed="9"/>
      <name val="Tahoma"/>
      <family val="2"/>
    </font>
    <font>
      <sz val="11"/>
      <color rgb="FF00B050"/>
      <name val="Calibri"/>
      <family val="2"/>
    </font>
    <font>
      <sz val="11"/>
      <color rgb="FF0070C0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26"/>
        <bgColor indexed="9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3"/>
        <bgColor indexed="64"/>
      </patternFill>
    </fill>
  </fills>
  <borders count="57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ashDotDot">
        <color auto="1"/>
      </left>
      <right style="dashDotDot">
        <color auto="1"/>
      </right>
      <top style="medium">
        <color auto="1"/>
      </top>
      <bottom style="medium">
        <color auto="1"/>
      </bottom>
      <diagonal/>
    </border>
    <border>
      <left style="dashDotDot">
        <color auto="1"/>
      </left>
      <right style="dashDotDot">
        <color auto="1"/>
      </right>
      <top/>
      <bottom/>
      <diagonal/>
    </border>
    <border>
      <left style="dashDotDot">
        <color auto="1"/>
      </left>
      <right style="dashDotDot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 style="dashDotDot">
        <color auto="1"/>
      </left>
      <right style="dashDotDot">
        <color auto="1"/>
      </right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120">
    <xf numFmtId="0" fontId="0" fillId="0" borderId="0"/>
    <xf numFmtId="0" fontId="4" fillId="0" borderId="0"/>
    <xf numFmtId="0" fontId="7" fillId="0" borderId="0"/>
    <xf numFmtId="0" fontId="4" fillId="0" borderId="0"/>
    <xf numFmtId="9" fontId="1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33" fillId="0" borderId="0"/>
    <xf numFmtId="0" fontId="1" fillId="0" borderId="0"/>
    <xf numFmtId="0" fontId="37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7" fillId="0" borderId="0" applyFont="0" applyFill="0" applyBorder="0" applyAlignment="0" applyProtection="0"/>
    <xf numFmtId="0" fontId="1" fillId="0" borderId="0"/>
    <xf numFmtId="0" fontId="7" fillId="0" borderId="0"/>
    <xf numFmtId="43" fontId="1" fillId="0" borderId="0" applyFont="0" applyFill="0" applyBorder="0" applyAlignment="0" applyProtection="0"/>
    <xf numFmtId="43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7" fillId="0" borderId="0"/>
    <xf numFmtId="168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0" fontId="36" fillId="0" borderId="0"/>
    <xf numFmtId="0" fontId="36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37" fillId="0" borderId="0"/>
    <xf numFmtId="169" fontId="38" fillId="15" borderId="53" applyFont="0" applyFill="0" applyBorder="0" applyProtection="0">
      <alignment vertical="center"/>
    </xf>
    <xf numFmtId="169" fontId="38" fillId="15" borderId="53" applyFont="0" applyFill="0" applyBorder="0" applyProtection="0">
      <alignment vertical="center"/>
    </xf>
    <xf numFmtId="0" fontId="39" fillId="16" borderId="0" applyBorder="0">
      <alignment horizontal="left" vertical="center"/>
    </xf>
    <xf numFmtId="0" fontId="37" fillId="17" borderId="0" applyNumberFormat="0" applyFont="0" applyBorder="0" applyAlignment="0" applyProtection="0"/>
    <xf numFmtId="0" fontId="37" fillId="17" borderId="0" applyNumberFormat="0" applyFont="0" applyBorder="0" applyAlignment="0" applyProtection="0"/>
    <xf numFmtId="0" fontId="37" fillId="18" borderId="0" applyNumberFormat="0" applyFont="0" applyBorder="0" applyAlignment="0" applyProtection="0"/>
    <xf numFmtId="0" fontId="37" fillId="18" borderId="0" applyNumberFormat="0" applyFont="0" applyBorder="0" applyAlignment="0" applyProtection="0"/>
    <xf numFmtId="44" fontId="37" fillId="0" borderId="0" applyFont="0" applyFill="0" applyBorder="0" applyAlignment="0" applyProtection="0"/>
    <xf numFmtId="44" fontId="37" fillId="0" borderId="0" applyFont="0" applyFill="0" applyBorder="0" applyAlignment="0" applyProtection="0"/>
    <xf numFmtId="44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44" fontId="37" fillId="0" borderId="0" applyFont="0" applyFill="0" applyBorder="0" applyAlignment="0" applyProtection="0"/>
    <xf numFmtId="169" fontId="40" fillId="19" borderId="54" applyBorder="0" applyAlignment="0">
      <alignment horizontal="left" vertical="center"/>
    </xf>
    <xf numFmtId="169" fontId="41" fillId="20" borderId="56" applyBorder="0">
      <alignment horizontal="left" vertical="center"/>
    </xf>
    <xf numFmtId="169" fontId="40" fillId="19" borderId="54" applyBorder="0" applyAlignment="0">
      <alignment horizontal="left" vertical="center"/>
    </xf>
    <xf numFmtId="0" fontId="41" fillId="21" borderId="55" applyNumberFormat="0" applyBorder="0">
      <alignment horizontal="left" vertical="top"/>
    </xf>
    <xf numFmtId="0" fontId="41" fillId="15" borderId="0" applyBorder="0">
      <alignment horizontal="left" vertical="center"/>
    </xf>
    <xf numFmtId="0" fontId="41" fillId="0" borderId="55" applyNumberFormat="0" applyFill="0">
      <alignment horizontal="centerContinuous" vertical="top"/>
    </xf>
    <xf numFmtId="43" fontId="3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37" fillId="0" borderId="0" applyFont="0" applyFill="0" applyBorder="0" applyAlignment="0" applyProtection="0"/>
    <xf numFmtId="168" fontId="36" fillId="0" borderId="0" applyFont="0" applyFill="0" applyBorder="0" applyAlignment="0" applyProtection="0"/>
    <xf numFmtId="44" fontId="37" fillId="0" borderId="0" applyFont="0" applyFill="0" applyBorder="0" applyAlignment="0" applyProtection="0"/>
    <xf numFmtId="44" fontId="37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3" fillId="20" borderId="0">
      <alignment horizontal="left"/>
    </xf>
    <xf numFmtId="0" fontId="1" fillId="0" borderId="0"/>
    <xf numFmtId="0" fontId="3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7" fillId="0" borderId="0"/>
    <xf numFmtId="0" fontId="7" fillId="0" borderId="0"/>
    <xf numFmtId="0" fontId="37" fillId="0" borderId="0"/>
    <xf numFmtId="0" fontId="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9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45" fillId="16" borderId="0">
      <alignment horizontal="left"/>
    </xf>
    <xf numFmtId="0" fontId="46" fillId="16" borderId="0" applyBorder="0">
      <alignment horizontal="left" vertical="center"/>
    </xf>
    <xf numFmtId="0" fontId="47" fillId="22" borderId="0" applyBorder="0">
      <alignment horizontal="left" vertical="center"/>
    </xf>
  </cellStyleXfs>
  <cellXfs count="210">
    <xf numFmtId="0" fontId="0" fillId="0" borderId="0" xfId="0"/>
    <xf numFmtId="0" fontId="0" fillId="0" borderId="0" xfId="0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4" fillId="0" borderId="2" xfId="1" applyBorder="1" applyAlignment="1">
      <alignment vertical="center" wrapText="1"/>
    </xf>
    <xf numFmtId="0" fontId="4" fillId="0" borderId="2" xfId="1" applyFont="1" applyBorder="1" applyAlignment="1">
      <alignment vertical="center" wrapText="1"/>
    </xf>
    <xf numFmtId="0" fontId="6" fillId="0" borderId="2" xfId="1" applyFont="1" applyBorder="1" applyAlignment="1">
      <alignment vertical="center" wrapText="1"/>
    </xf>
    <xf numFmtId="0" fontId="4" fillId="0" borderId="4" xfId="1" applyBorder="1" applyAlignment="1">
      <alignment vertical="center" wrapText="1"/>
    </xf>
    <xf numFmtId="0" fontId="4" fillId="0" borderId="6" xfId="1" applyBorder="1" applyAlignment="1">
      <alignment vertical="center" wrapText="1"/>
    </xf>
    <xf numFmtId="0" fontId="4" fillId="0" borderId="6" xfId="1" applyFont="1" applyBorder="1" applyAlignment="1">
      <alignment vertical="center" wrapText="1"/>
    </xf>
    <xf numFmtId="0" fontId="6" fillId="0" borderId="6" xfId="1" applyFont="1" applyBorder="1" applyAlignment="1">
      <alignment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vertical="center" wrapText="1"/>
    </xf>
    <xf numFmtId="0" fontId="5" fillId="3" borderId="3" xfId="1" applyFont="1" applyFill="1" applyBorder="1" applyAlignment="1">
      <alignment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4" fillId="0" borderId="6" xfId="1" applyFill="1" applyBorder="1" applyAlignment="1">
      <alignment vertical="center" wrapText="1"/>
    </xf>
    <xf numFmtId="0" fontId="4" fillId="0" borderId="7" xfId="1" applyFill="1" applyBorder="1" applyAlignment="1">
      <alignment vertical="center" wrapText="1"/>
    </xf>
    <xf numFmtId="0" fontId="5" fillId="3" borderId="10" xfId="1" applyFont="1" applyFill="1" applyBorder="1" applyAlignment="1">
      <alignment vertical="center" wrapText="1"/>
    </xf>
    <xf numFmtId="0" fontId="4" fillId="0" borderId="11" xfId="1" applyBorder="1" applyAlignment="1">
      <alignment vertical="center" wrapText="1"/>
    </xf>
    <xf numFmtId="0" fontId="4" fillId="0" borderId="12" xfId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/>
    <xf numFmtId="0" fontId="11" fillId="0" borderId="0" xfId="0" applyFont="1" applyAlignment="1">
      <alignment vertical="center" wrapText="1"/>
    </xf>
    <xf numFmtId="0" fontId="3" fillId="0" borderId="0" xfId="5"/>
    <xf numFmtId="0" fontId="14" fillId="0" borderId="8" xfId="5" applyNumberFormat="1" applyFont="1" applyFill="1" applyBorder="1" applyAlignment="1">
      <alignment horizontal="left" vertical="top" wrapText="1"/>
    </xf>
    <xf numFmtId="0" fontId="14" fillId="0" borderId="13" xfId="5" applyNumberFormat="1" applyFont="1" applyFill="1" applyBorder="1" applyAlignment="1">
      <alignment horizontal="center" vertical="center" wrapText="1"/>
    </xf>
    <xf numFmtId="0" fontId="13" fillId="0" borderId="0" xfId="5" applyNumberFormat="1" applyFont="1" applyFill="1" applyBorder="1" applyAlignment="1">
      <alignment vertical="center"/>
    </xf>
    <xf numFmtId="0" fontId="15" fillId="0" borderId="0" xfId="5" applyNumberFormat="1" applyFont="1" applyFill="1" applyBorder="1" applyAlignment="1">
      <alignment vertical="center"/>
    </xf>
    <xf numFmtId="0" fontId="16" fillId="0" borderId="8" xfId="5" applyFont="1" applyFill="1" applyBorder="1"/>
    <xf numFmtId="0" fontId="17" fillId="0" borderId="25" xfId="5" applyFont="1" applyFill="1" applyBorder="1" applyProtection="1"/>
    <xf numFmtId="165" fontId="17" fillId="0" borderId="26" xfId="6" applyNumberFormat="1" applyFont="1" applyFill="1" applyBorder="1" applyAlignment="1">
      <alignment horizontal="right"/>
    </xf>
    <xf numFmtId="165" fontId="17" fillId="0" borderId="27" xfId="6" applyNumberFormat="1" applyFont="1" applyFill="1" applyBorder="1" applyAlignment="1">
      <alignment horizontal="right"/>
    </xf>
    <xf numFmtId="0" fontId="17" fillId="0" borderId="31" xfId="5" applyFont="1" applyFill="1" applyBorder="1" applyProtection="1"/>
    <xf numFmtId="165" fontId="17" fillId="0" borderId="18" xfId="6" applyNumberFormat="1" applyFont="1" applyFill="1" applyBorder="1" applyProtection="1">
      <protection locked="0"/>
    </xf>
    <xf numFmtId="165" fontId="17" fillId="0" borderId="2" xfId="6" applyNumberFormat="1" applyFont="1" applyFill="1" applyBorder="1" applyProtection="1">
      <protection locked="0"/>
    </xf>
    <xf numFmtId="165" fontId="19" fillId="0" borderId="9" xfId="6" applyNumberFormat="1" applyFont="1" applyFill="1" applyBorder="1" applyProtection="1">
      <protection locked="0"/>
    </xf>
    <xf numFmtId="10" fontId="21" fillId="0" borderId="33" xfId="7" applyNumberFormat="1" applyFont="1" applyFill="1" applyBorder="1"/>
    <xf numFmtId="0" fontId="14" fillId="0" borderId="0" xfId="5" applyNumberFormat="1" applyFont="1" applyFill="1" applyBorder="1" applyAlignment="1">
      <alignment horizontal="left" vertical="top" wrapText="1"/>
    </xf>
    <xf numFmtId="0" fontId="14" fillId="0" borderId="0" xfId="5" applyNumberFormat="1" applyFont="1" applyFill="1" applyBorder="1" applyAlignment="1">
      <alignment horizontal="center" vertical="center" wrapText="1"/>
    </xf>
    <xf numFmtId="165" fontId="17" fillId="0" borderId="37" xfId="6" applyNumberFormat="1" applyFont="1" applyFill="1" applyBorder="1" applyAlignment="1">
      <alignment horizontal="right"/>
    </xf>
    <xf numFmtId="165" fontId="17" fillId="0" borderId="42" xfId="6" applyNumberFormat="1" applyFont="1" applyFill="1" applyBorder="1" applyProtection="1">
      <protection locked="0"/>
    </xf>
    <xf numFmtId="165" fontId="19" fillId="0" borderId="43" xfId="6" applyNumberFormat="1" applyFont="1" applyFill="1" applyBorder="1" applyProtection="1">
      <protection locked="0"/>
    </xf>
    <xf numFmtId="165" fontId="19" fillId="0" borderId="41" xfId="6" applyNumberFormat="1" applyFont="1" applyFill="1" applyBorder="1" applyProtection="1">
      <protection locked="0"/>
    </xf>
    <xf numFmtId="164" fontId="16" fillId="0" borderId="17" xfId="6" applyNumberFormat="1" applyFont="1" applyFill="1" applyBorder="1" applyAlignment="1">
      <alignment horizontal="center" vertical="center" wrapText="1"/>
    </xf>
    <xf numFmtId="164" fontId="16" fillId="0" borderId="41" xfId="6" applyNumberFormat="1" applyFont="1" applyFill="1" applyBorder="1" applyAlignment="1">
      <alignment horizontal="center" vertical="center" wrapText="1"/>
    </xf>
    <xf numFmtId="0" fontId="16" fillId="4" borderId="14" xfId="5" applyFont="1" applyFill="1" applyBorder="1" applyAlignment="1">
      <alignment horizontal="center" vertical="center"/>
    </xf>
    <xf numFmtId="0" fontId="18" fillId="6" borderId="28" xfId="5" applyNumberFormat="1" applyFont="1" applyFill="1" applyBorder="1" applyProtection="1">
      <protection locked="0"/>
    </xf>
    <xf numFmtId="0" fontId="18" fillId="6" borderId="22" xfId="5" applyNumberFormat="1" applyFont="1" applyFill="1" applyBorder="1" applyProtection="1">
      <protection locked="0"/>
    </xf>
    <xf numFmtId="0" fontId="18" fillId="6" borderId="19" xfId="5" applyNumberFormat="1" applyFont="1" applyFill="1" applyBorder="1" applyProtection="1">
      <protection locked="0"/>
    </xf>
    <xf numFmtId="0" fontId="22" fillId="6" borderId="28" xfId="5" applyNumberFormat="1" applyFont="1" applyFill="1" applyBorder="1" applyProtection="1">
      <protection locked="0"/>
    </xf>
    <xf numFmtId="0" fontId="22" fillId="6" borderId="1" xfId="5" applyFont="1" applyFill="1" applyBorder="1"/>
    <xf numFmtId="0" fontId="23" fillId="6" borderId="1" xfId="5" applyNumberFormat="1" applyFont="1" applyFill="1" applyBorder="1" applyProtection="1">
      <protection locked="0"/>
    </xf>
    <xf numFmtId="0" fontId="18" fillId="6" borderId="1" xfId="5" applyNumberFormat="1" applyFont="1" applyFill="1" applyBorder="1" applyProtection="1">
      <protection locked="0"/>
    </xf>
    <xf numFmtId="0" fontId="21" fillId="0" borderId="3" xfId="5" applyNumberFormat="1" applyFont="1" applyFill="1" applyBorder="1" applyProtection="1">
      <protection locked="0"/>
    </xf>
    <xf numFmtId="10" fontId="21" fillId="0" borderId="44" xfId="7" applyNumberFormat="1" applyFont="1" applyFill="1" applyBorder="1"/>
    <xf numFmtId="10" fontId="21" fillId="0" borderId="4" xfId="7" applyNumberFormat="1" applyFont="1" applyFill="1" applyBorder="1"/>
    <xf numFmtId="0" fontId="17" fillId="0" borderId="8" xfId="5" applyFont="1" applyFill="1" applyBorder="1" applyProtection="1"/>
    <xf numFmtId="165" fontId="17" fillId="6" borderId="34" xfId="6" applyNumberFormat="1" applyFont="1" applyFill="1" applyBorder="1" applyAlignment="1">
      <alignment horizontal="center"/>
    </xf>
    <xf numFmtId="165" fontId="17" fillId="6" borderId="35" xfId="6" applyNumberFormat="1" applyFont="1" applyFill="1" applyBorder="1" applyAlignment="1">
      <alignment horizontal="center"/>
    </xf>
    <xf numFmtId="165" fontId="17" fillId="6" borderId="18" xfId="6" applyNumberFormat="1" applyFont="1" applyFill="1" applyBorder="1" applyAlignment="1">
      <alignment horizontal="center"/>
    </xf>
    <xf numFmtId="165" fontId="17" fillId="6" borderId="2" xfId="6" applyNumberFormat="1" applyFont="1" applyFill="1" applyBorder="1" applyAlignment="1">
      <alignment horizontal="center"/>
    </xf>
    <xf numFmtId="165" fontId="18" fillId="6" borderId="21" xfId="6" applyNumberFormat="1" applyFont="1" applyFill="1" applyBorder="1" applyAlignment="1">
      <alignment horizontal="right"/>
    </xf>
    <xf numFmtId="165" fontId="18" fillId="6" borderId="36" xfId="6" applyNumberFormat="1" applyFont="1" applyFill="1" applyBorder="1" applyAlignment="1">
      <alignment horizontal="right"/>
    </xf>
    <xf numFmtId="165" fontId="18" fillId="6" borderId="20" xfId="6" applyNumberFormat="1" applyFont="1" applyFill="1" applyBorder="1" applyAlignment="1">
      <alignment horizontal="right"/>
    </xf>
    <xf numFmtId="165" fontId="18" fillId="6" borderId="18" xfId="6" applyNumberFormat="1" applyFont="1" applyFill="1" applyBorder="1"/>
    <xf numFmtId="165" fontId="18" fillId="6" borderId="42" xfId="6" applyNumberFormat="1" applyFont="1" applyFill="1" applyBorder="1"/>
    <xf numFmtId="165" fontId="18" fillId="6" borderId="2" xfId="6" applyNumberFormat="1" applyFont="1" applyFill="1" applyBorder="1"/>
    <xf numFmtId="165" fontId="18" fillId="6" borderId="18" xfId="6" applyNumberFormat="1" applyFont="1" applyFill="1" applyBorder="1" applyAlignment="1">
      <alignment horizontal="right"/>
    </xf>
    <xf numFmtId="165" fontId="20" fillId="6" borderId="18" xfId="6" applyNumberFormat="1" applyFont="1" applyFill="1" applyBorder="1"/>
    <xf numFmtId="0" fontId="24" fillId="7" borderId="22" xfId="5" applyNumberFormat="1" applyFont="1" applyFill="1" applyBorder="1" applyProtection="1">
      <protection locked="0"/>
    </xf>
    <xf numFmtId="165" fontId="18" fillId="7" borderId="24" xfId="6" applyNumberFormat="1" applyFont="1" applyFill="1" applyBorder="1"/>
    <xf numFmtId="165" fontId="18" fillId="7" borderId="39" xfId="6" applyNumberFormat="1" applyFont="1" applyFill="1" applyBorder="1"/>
    <xf numFmtId="165" fontId="18" fillId="7" borderId="23" xfId="6" applyNumberFormat="1" applyFont="1" applyFill="1" applyBorder="1"/>
    <xf numFmtId="0" fontId="18" fillId="7" borderId="22" xfId="5" applyNumberFormat="1" applyFont="1" applyFill="1" applyBorder="1" applyProtection="1">
      <protection locked="0"/>
    </xf>
    <xf numFmtId="165" fontId="16" fillId="7" borderId="38" xfId="6" applyNumberFormat="1" applyFont="1" applyFill="1" applyBorder="1" applyAlignment="1">
      <alignment horizontal="center"/>
    </xf>
    <xf numFmtId="165" fontId="16" fillId="7" borderId="30" xfId="6" applyNumberFormat="1" applyFont="1" applyFill="1" applyBorder="1" applyAlignment="1">
      <alignment horizontal="center"/>
    </xf>
    <xf numFmtId="165" fontId="16" fillId="7" borderId="29" xfId="6" applyNumberFormat="1" applyFont="1" applyFill="1" applyBorder="1" applyAlignment="1">
      <alignment horizontal="center"/>
    </xf>
    <xf numFmtId="14" fontId="25" fillId="0" borderId="9" xfId="5" applyNumberFormat="1" applyFont="1" applyFill="1" applyBorder="1" applyAlignment="1">
      <alignment horizontal="center" vertical="center" wrapText="1"/>
    </xf>
    <xf numFmtId="164" fontId="16" fillId="5" borderId="17" xfId="6" applyNumberFormat="1" applyFont="1" applyFill="1" applyBorder="1" applyAlignment="1">
      <alignment horizontal="center" vertical="center" wrapText="1"/>
    </xf>
    <xf numFmtId="164" fontId="16" fillId="5" borderId="45" xfId="6" applyNumberFormat="1" applyFont="1" applyFill="1" applyBorder="1" applyAlignment="1">
      <alignment horizontal="center" vertical="center" wrapText="1"/>
    </xf>
    <xf numFmtId="164" fontId="16" fillId="5" borderId="41" xfId="6" applyNumberFormat="1" applyFont="1" applyFill="1" applyBorder="1" applyAlignment="1">
      <alignment horizontal="center" vertical="center" wrapText="1"/>
    </xf>
    <xf numFmtId="165" fontId="17" fillId="5" borderId="18" xfId="6" applyNumberFormat="1" applyFont="1" applyFill="1" applyBorder="1" applyAlignment="1">
      <alignment horizontal="center"/>
    </xf>
    <xf numFmtId="165" fontId="17" fillId="5" borderId="46" xfId="6" applyNumberFormat="1" applyFont="1" applyFill="1" applyBorder="1" applyAlignment="1">
      <alignment horizontal="center"/>
    </xf>
    <xf numFmtId="165" fontId="18" fillId="5" borderId="21" xfId="6" applyNumberFormat="1" applyFont="1" applyFill="1" applyBorder="1" applyAlignment="1">
      <alignment horizontal="right"/>
    </xf>
    <xf numFmtId="165" fontId="18" fillId="5" borderId="47" xfId="6" applyNumberFormat="1" applyFont="1" applyFill="1" applyBorder="1" applyAlignment="1">
      <alignment horizontal="right"/>
    </xf>
    <xf numFmtId="165" fontId="17" fillId="5" borderId="27" xfId="6" applyNumberFormat="1" applyFont="1" applyFill="1" applyBorder="1" applyAlignment="1">
      <alignment horizontal="right"/>
    </xf>
    <xf numFmtId="165" fontId="17" fillId="5" borderId="48" xfId="6" applyNumberFormat="1" applyFont="1" applyFill="1" applyBorder="1" applyAlignment="1">
      <alignment horizontal="right"/>
    </xf>
    <xf numFmtId="165" fontId="16" fillId="5" borderId="30" xfId="6" applyNumberFormat="1" applyFont="1" applyFill="1" applyBorder="1" applyAlignment="1">
      <alignment horizontal="center"/>
    </xf>
    <xf numFmtId="165" fontId="16" fillId="5" borderId="49" xfId="6" applyNumberFormat="1" applyFont="1" applyFill="1" applyBorder="1" applyAlignment="1">
      <alignment horizontal="center"/>
    </xf>
    <xf numFmtId="165" fontId="18" fillId="5" borderId="24" xfId="6" applyNumberFormat="1" applyFont="1" applyFill="1" applyBorder="1"/>
    <xf numFmtId="165" fontId="18" fillId="5" borderId="50" xfId="6" applyNumberFormat="1" applyFont="1" applyFill="1" applyBorder="1"/>
    <xf numFmtId="165" fontId="18" fillId="5" borderId="27" xfId="6" applyNumberFormat="1" applyFont="1" applyFill="1" applyBorder="1"/>
    <xf numFmtId="165" fontId="18" fillId="5" borderId="48" xfId="6" applyNumberFormat="1" applyFont="1" applyFill="1" applyBorder="1"/>
    <xf numFmtId="165" fontId="20" fillId="5" borderId="21" xfId="6" applyNumberFormat="1" applyFont="1" applyFill="1" applyBorder="1"/>
    <xf numFmtId="165" fontId="20" fillId="5" borderId="47" xfId="6" applyNumberFormat="1" applyFont="1" applyFill="1" applyBorder="1"/>
    <xf numFmtId="165" fontId="18" fillId="5" borderId="21" xfId="6" applyNumberFormat="1" applyFont="1" applyFill="1" applyBorder="1"/>
    <xf numFmtId="165" fontId="18" fillId="5" borderId="47" xfId="6" applyNumberFormat="1" applyFont="1" applyFill="1" applyBorder="1"/>
    <xf numFmtId="165" fontId="17" fillId="5" borderId="32" xfId="6" applyNumberFormat="1" applyFont="1" applyFill="1" applyBorder="1" applyProtection="1">
      <protection locked="0"/>
    </xf>
    <xf numFmtId="165" fontId="17" fillId="5" borderId="51" xfId="6" applyNumberFormat="1" applyFont="1" applyFill="1" applyBorder="1" applyProtection="1">
      <protection locked="0"/>
    </xf>
    <xf numFmtId="165" fontId="19" fillId="5" borderId="17" xfId="6" applyNumberFormat="1" applyFont="1" applyFill="1" applyBorder="1" applyProtection="1">
      <protection locked="0"/>
    </xf>
    <xf numFmtId="165" fontId="19" fillId="5" borderId="45" xfId="6" applyNumberFormat="1" applyFont="1" applyFill="1" applyBorder="1" applyProtection="1">
      <protection locked="0"/>
    </xf>
    <xf numFmtId="10" fontId="21" fillId="5" borderId="33" xfId="7" applyNumberFormat="1" applyFont="1" applyFill="1" applyBorder="1"/>
    <xf numFmtId="10" fontId="21" fillId="5" borderId="52" xfId="7" applyNumberFormat="1" applyFont="1" applyFill="1" applyBorder="1"/>
    <xf numFmtId="9" fontId="18" fillId="5" borderId="42" xfId="4" applyFont="1" applyFill="1" applyBorder="1" applyAlignment="1">
      <alignment horizontal="center"/>
    </xf>
    <xf numFmtId="9" fontId="16" fillId="5" borderId="38" xfId="4" applyFont="1" applyFill="1" applyBorder="1" applyAlignment="1">
      <alignment horizontal="center"/>
    </xf>
    <xf numFmtId="9" fontId="18" fillId="5" borderId="36" xfId="4" applyFont="1" applyFill="1" applyBorder="1" applyAlignment="1">
      <alignment horizontal="center"/>
    </xf>
    <xf numFmtId="9" fontId="17" fillId="5" borderId="37" xfId="4" applyFont="1" applyFill="1" applyBorder="1" applyAlignment="1">
      <alignment horizontal="center"/>
    </xf>
    <xf numFmtId="9" fontId="18" fillId="5" borderId="39" xfId="4" applyFont="1" applyFill="1" applyBorder="1" applyAlignment="1">
      <alignment horizontal="center"/>
    </xf>
    <xf numFmtId="9" fontId="18" fillId="5" borderId="37" xfId="4" applyFont="1" applyFill="1" applyBorder="1" applyAlignment="1">
      <alignment horizontal="center"/>
    </xf>
    <xf numFmtId="9" fontId="20" fillId="5" borderId="36" xfId="4" applyFont="1" applyFill="1" applyBorder="1" applyAlignment="1">
      <alignment horizontal="center"/>
    </xf>
    <xf numFmtId="9" fontId="17" fillId="5" borderId="40" xfId="4" applyFont="1" applyFill="1" applyBorder="1" applyAlignment="1" applyProtection="1">
      <alignment horizontal="center"/>
      <protection locked="0"/>
    </xf>
    <xf numFmtId="9" fontId="19" fillId="5" borderId="41" xfId="4" applyFont="1" applyFill="1" applyBorder="1" applyAlignment="1" applyProtection="1">
      <alignment horizontal="center"/>
      <protection locked="0"/>
    </xf>
    <xf numFmtId="9" fontId="21" fillId="5" borderId="44" xfId="4" applyFont="1" applyFill="1" applyBorder="1" applyAlignment="1">
      <alignment horizontal="center"/>
    </xf>
    <xf numFmtId="166" fontId="0" fillId="0" borderId="0" xfId="0" applyNumberFormat="1"/>
    <xf numFmtId="0" fontId="0" fillId="8" borderId="0" xfId="0" applyFill="1"/>
    <xf numFmtId="0" fontId="0" fillId="9" borderId="0" xfId="0" applyFill="1"/>
    <xf numFmtId="0" fontId="27" fillId="8" borderId="0" xfId="0" applyFont="1" applyFill="1"/>
    <xf numFmtId="0" fontId="27" fillId="0" borderId="0" xfId="0" applyFont="1"/>
    <xf numFmtId="44" fontId="0" fillId="0" borderId="0" xfId="0" applyNumberFormat="1"/>
    <xf numFmtId="0" fontId="0" fillId="0" borderId="0" xfId="0" applyFill="1"/>
    <xf numFmtId="14" fontId="0" fillId="0" borderId="0" xfId="0" applyNumberFormat="1"/>
    <xf numFmtId="0" fontId="0" fillId="4" borderId="0" xfId="0" applyFill="1"/>
    <xf numFmtId="0" fontId="27" fillId="0" borderId="0" xfId="0" applyFont="1" applyFill="1"/>
    <xf numFmtId="14" fontId="28" fillId="11" borderId="0" xfId="0" applyNumberFormat="1" applyFont="1" applyFill="1"/>
    <xf numFmtId="164" fontId="7" fillId="11" borderId="0" xfId="0" applyNumberFormat="1" applyFont="1" applyFill="1"/>
    <xf numFmtId="1" fontId="0" fillId="0" borderId="0" xfId="0" applyNumberFormat="1"/>
    <xf numFmtId="165" fontId="0" fillId="0" borderId="0" xfId="0" applyNumberFormat="1"/>
    <xf numFmtId="0" fontId="7" fillId="0" borderId="0" xfId="0" quotePrefix="1" applyFont="1"/>
    <xf numFmtId="0" fontId="6" fillId="0" borderId="0" xfId="5" applyFont="1"/>
    <xf numFmtId="0" fontId="3" fillId="0" borderId="0" xfId="5" applyAlignment="1">
      <alignment horizontal="center"/>
    </xf>
    <xf numFmtId="0" fontId="0" fillId="4" borderId="0" xfId="0" applyFill="1" applyAlignment="1">
      <alignment horizontal="center"/>
    </xf>
    <xf numFmtId="165" fontId="17" fillId="4" borderId="37" xfId="6" applyNumberFormat="1" applyFont="1" applyFill="1" applyBorder="1" applyAlignment="1">
      <alignment horizontal="right"/>
    </xf>
    <xf numFmtId="165" fontId="21" fillId="4" borderId="24" xfId="6" applyNumberFormat="1" applyFont="1" applyFill="1" applyBorder="1"/>
    <xf numFmtId="165" fontId="29" fillId="4" borderId="38" xfId="6" applyNumberFormat="1" applyFont="1" applyFill="1" applyBorder="1" applyAlignment="1">
      <alignment horizontal="center"/>
    </xf>
    <xf numFmtId="165" fontId="21" fillId="4" borderId="42" xfId="6" applyNumberFormat="1" applyFont="1" applyFill="1" applyBorder="1"/>
    <xf numFmtId="165" fontId="17" fillId="4" borderId="27" xfId="6" applyNumberFormat="1" applyFont="1" applyFill="1" applyBorder="1" applyAlignment="1">
      <alignment horizontal="right"/>
    </xf>
    <xf numFmtId="9" fontId="7" fillId="0" borderId="0" xfId="4" applyFont="1"/>
    <xf numFmtId="0" fontId="0" fillId="0" borderId="0" xfId="0" quotePrefix="1"/>
    <xf numFmtId="0" fontId="18" fillId="11" borderId="0" xfId="5" applyNumberFormat="1" applyFont="1" applyFill="1" applyBorder="1" applyProtection="1">
      <protection locked="0"/>
    </xf>
    <xf numFmtId="0" fontId="7" fillId="4" borderId="0" xfId="0" applyFont="1" applyFill="1"/>
    <xf numFmtId="0" fontId="0" fillId="0" borderId="0" xfId="0"/>
    <xf numFmtId="14" fontId="0" fillId="0" borderId="0" xfId="0" applyNumberFormat="1"/>
    <xf numFmtId="165" fontId="0" fillId="4" borderId="0" xfId="0" applyNumberFormat="1" applyFill="1"/>
    <xf numFmtId="1" fontId="0" fillId="4" borderId="0" xfId="0" applyNumberFormat="1" applyFill="1"/>
    <xf numFmtId="0" fontId="1" fillId="0" borderId="0" xfId="11"/>
    <xf numFmtId="2" fontId="1" fillId="0" borderId="0" xfId="11" applyNumberFormat="1"/>
    <xf numFmtId="44" fontId="1" fillId="0" borderId="0" xfId="11" applyNumberFormat="1"/>
    <xf numFmtId="0" fontId="1" fillId="4" borderId="0" xfId="11" applyFill="1"/>
    <xf numFmtId="44" fontId="1" fillId="0" borderId="0" xfId="11" applyNumberFormat="1" applyFill="1"/>
    <xf numFmtId="44" fontId="1" fillId="0" borderId="0" xfId="11" applyNumberFormat="1" applyFont="1"/>
    <xf numFmtId="44" fontId="27" fillId="8" borderId="0" xfId="11" applyNumberFormat="1" applyFont="1" applyFill="1"/>
    <xf numFmtId="44" fontId="27" fillId="13" borderId="0" xfId="11" applyNumberFormat="1" applyFont="1" applyFill="1"/>
    <xf numFmtId="167" fontId="1" fillId="8" borderId="0" xfId="11" applyNumberFormat="1" applyFill="1"/>
    <xf numFmtId="167" fontId="1" fillId="9" borderId="0" xfId="11" applyNumberFormat="1" applyFill="1"/>
    <xf numFmtId="44" fontId="27" fillId="8" borderId="0" xfId="13" applyFont="1" applyFill="1"/>
    <xf numFmtId="0" fontId="1" fillId="10" borderId="0" xfId="11" applyFill="1"/>
    <xf numFmtId="0" fontId="27" fillId="11" borderId="0" xfId="11" applyFont="1" applyFill="1"/>
    <xf numFmtId="8" fontId="1" fillId="11" borderId="0" xfId="11" applyNumberFormat="1" applyFill="1"/>
    <xf numFmtId="44" fontId="1" fillId="11" borderId="0" xfId="11" applyNumberFormat="1" applyFont="1" applyFill="1"/>
    <xf numFmtId="0" fontId="27" fillId="10" borderId="0" xfId="11" applyFont="1" applyFill="1"/>
    <xf numFmtId="44" fontId="1" fillId="10" borderId="0" xfId="11" applyNumberFormat="1" applyFill="1"/>
    <xf numFmtId="0" fontId="27" fillId="12" borderId="0" xfId="11" applyFont="1" applyFill="1"/>
    <xf numFmtId="0" fontId="1" fillId="12" borderId="0" xfId="11" applyFill="1"/>
    <xf numFmtId="44" fontId="1" fillId="12" borderId="0" xfId="11" applyNumberFormat="1" applyFill="1"/>
    <xf numFmtId="14" fontId="1" fillId="0" borderId="0" xfId="11" applyNumberFormat="1"/>
    <xf numFmtId="44" fontId="27" fillId="10" borderId="0" xfId="11" applyNumberFormat="1" applyFont="1" applyFill="1"/>
    <xf numFmtId="9" fontId="27" fillId="10" borderId="0" xfId="11" applyNumberFormat="1" applyFont="1" applyFill="1"/>
    <xf numFmtId="0" fontId="26" fillId="11" borderId="0" xfId="11" applyFont="1" applyFill="1"/>
    <xf numFmtId="0" fontId="1" fillId="11" borderId="0" xfId="11" applyNumberFormat="1" applyFill="1" applyProtection="1">
      <protection locked="0"/>
    </xf>
    <xf numFmtId="8" fontId="27" fillId="11" borderId="0" xfId="11" applyNumberFormat="1" applyFont="1" applyFill="1"/>
    <xf numFmtId="0" fontId="1" fillId="0" borderId="0" xfId="11" applyFill="1"/>
    <xf numFmtId="0" fontId="27" fillId="0" borderId="0" xfId="11" applyFont="1"/>
    <xf numFmtId="44" fontId="1" fillId="11" borderId="0" xfId="11" applyNumberFormat="1" applyFill="1"/>
    <xf numFmtId="0" fontId="1" fillId="11" borderId="0" xfId="11" applyFill="1"/>
    <xf numFmtId="2" fontId="26" fillId="11" borderId="0" xfId="11" applyNumberFormat="1" applyFont="1" applyFill="1"/>
    <xf numFmtId="9" fontId="1" fillId="10" borderId="0" xfId="11" applyNumberFormat="1" applyFill="1"/>
    <xf numFmtId="44" fontId="1" fillId="10" borderId="0" xfId="11" applyNumberFormat="1" applyFont="1" applyFill="1"/>
    <xf numFmtId="44" fontId="1" fillId="10" borderId="0" xfId="13" applyFont="1" applyFill="1"/>
    <xf numFmtId="44" fontId="27" fillId="10" borderId="0" xfId="13" applyFont="1" applyFill="1"/>
    <xf numFmtId="8" fontId="27" fillId="13" borderId="0" xfId="11" applyNumberFormat="1" applyFont="1" applyFill="1"/>
    <xf numFmtId="0" fontId="1" fillId="14" borderId="0" xfId="11" applyFill="1"/>
    <xf numFmtId="44" fontId="1" fillId="4" borderId="0" xfId="11" applyNumberFormat="1" applyFill="1"/>
    <xf numFmtId="44" fontId="27" fillId="4" borderId="0" xfId="11" applyNumberFormat="1" applyFont="1" applyFill="1"/>
    <xf numFmtId="0" fontId="36" fillId="0" borderId="0" xfId="24"/>
    <xf numFmtId="0" fontId="27" fillId="4" borderId="0" xfId="11" applyFont="1" applyFill="1"/>
    <xf numFmtId="2" fontId="27" fillId="4" borderId="0" xfId="11" applyNumberFormat="1" applyFont="1" applyFill="1"/>
    <xf numFmtId="167" fontId="27" fillId="4" borderId="0" xfId="11" applyNumberFormat="1" applyFont="1" applyFill="1"/>
    <xf numFmtId="44" fontId="1" fillId="11" borderId="0" xfId="13" applyFont="1" applyFill="1"/>
    <xf numFmtId="0" fontId="1" fillId="0" borderId="0" xfId="18" applyNumberFormat="1" applyFont="1"/>
    <xf numFmtId="8" fontId="27" fillId="0" borderId="0" xfId="11" applyNumberFormat="1" applyFont="1"/>
    <xf numFmtId="165" fontId="0" fillId="4" borderId="0" xfId="63" applyNumberFormat="1" applyFont="1" applyFill="1"/>
    <xf numFmtId="165" fontId="35" fillId="4" borderId="0" xfId="63" applyNumberFormat="1" applyFont="1" applyFill="1"/>
    <xf numFmtId="165" fontId="7" fillId="4" borderId="0" xfId="63" applyNumberFormat="1" applyFont="1" applyFill="1"/>
    <xf numFmtId="165" fontId="48" fillId="4" borderId="0" xfId="63" applyNumberFormat="1" applyFont="1" applyFill="1"/>
    <xf numFmtId="165" fontId="32" fillId="4" borderId="0" xfId="63" applyNumberFormat="1" applyFont="1" applyFill="1"/>
    <xf numFmtId="165" fontId="11" fillId="4" borderId="0" xfId="63" applyNumberFormat="1" applyFont="1" applyFill="1"/>
    <xf numFmtId="165" fontId="49" fillId="4" borderId="0" xfId="63" applyNumberFormat="1" applyFont="1" applyFill="1"/>
    <xf numFmtId="165" fontId="34" fillId="4" borderId="0" xfId="63" applyNumberFormat="1" applyFont="1" applyFill="1"/>
    <xf numFmtId="43" fontId="0" fillId="0" borderId="0" xfId="63" applyFont="1"/>
    <xf numFmtId="0" fontId="1" fillId="0" borderId="0" xfId="11" applyAlignment="1">
      <alignment horizontal="center" vertical="center"/>
    </xf>
    <xf numFmtId="44" fontId="1" fillId="0" borderId="0" xfId="11" applyNumberFormat="1" applyAlignment="1">
      <alignment horizontal="center" vertical="center"/>
    </xf>
    <xf numFmtId="164" fontId="16" fillId="5" borderId="8" xfId="6" applyNumberFormat="1" applyFont="1" applyFill="1" applyBorder="1" applyAlignment="1">
      <alignment horizontal="center" vertical="center" wrapText="1"/>
    </xf>
    <xf numFmtId="164" fontId="16" fillId="5" borderId="13" xfId="6" applyNumberFormat="1" applyFont="1" applyFill="1" applyBorder="1" applyAlignment="1">
      <alignment horizontal="center" vertical="center" wrapText="1"/>
    </xf>
    <xf numFmtId="164" fontId="16" fillId="5" borderId="9" xfId="6" applyNumberFormat="1" applyFont="1" applyFill="1" applyBorder="1" applyAlignment="1">
      <alignment horizontal="center" vertical="center" wrapText="1"/>
    </xf>
    <xf numFmtId="164" fontId="16" fillId="4" borderId="8" xfId="6" applyNumberFormat="1" applyFont="1" applyFill="1" applyBorder="1" applyAlignment="1">
      <alignment horizontal="center" vertical="center" wrapText="1"/>
    </xf>
    <xf numFmtId="164" fontId="16" fillId="4" borderId="9" xfId="6" applyNumberFormat="1" applyFont="1" applyFill="1" applyBorder="1" applyAlignment="1">
      <alignment horizontal="center" vertical="center" wrapText="1"/>
    </xf>
    <xf numFmtId="164" fontId="16" fillId="4" borderId="15" xfId="6" applyNumberFormat="1" applyFont="1" applyFill="1" applyBorder="1" applyAlignment="1">
      <alignment horizontal="center" vertical="center" wrapText="1"/>
    </xf>
    <xf numFmtId="164" fontId="16" fillId="4" borderId="14" xfId="6" applyNumberFormat="1" applyFont="1" applyFill="1" applyBorder="1" applyAlignment="1">
      <alignment horizontal="center" vertical="center" wrapText="1"/>
    </xf>
    <xf numFmtId="164" fontId="16" fillId="4" borderId="16" xfId="6" applyNumberFormat="1" applyFont="1" applyFill="1" applyBorder="1" applyAlignment="1">
      <alignment horizontal="center" vertical="center" wrapText="1"/>
    </xf>
  </cellXfs>
  <cellStyles count="120">
    <cellStyle name="amount" xfId="30"/>
    <cellStyle name="amount 2" xfId="31"/>
    <cellStyle name="Body text" xfId="32"/>
    <cellStyle name="Entrée Mézanine" xfId="33"/>
    <cellStyle name="Entrée Mézanine 2" xfId="34"/>
    <cellStyle name="Entrée utilisateur" xfId="35"/>
    <cellStyle name="Entrée utilisateur 2" xfId="36"/>
    <cellStyle name="Euro" xfId="15"/>
    <cellStyle name="Euro 10" xfId="37"/>
    <cellStyle name="Euro 11" xfId="38"/>
    <cellStyle name="Euro 2" xfId="39"/>
    <cellStyle name="Euro 2 2" xfId="40"/>
    <cellStyle name="Euro 3" xfId="41"/>
    <cellStyle name="Euro 3 2" xfId="42"/>
    <cellStyle name="Euro 4" xfId="43"/>
    <cellStyle name="Euro 4 2" xfId="44"/>
    <cellStyle name="Euro 5" xfId="45"/>
    <cellStyle name="Euro 5 2" xfId="46"/>
    <cellStyle name="Euro 6" xfId="47"/>
    <cellStyle name="Euro 6 2" xfId="48"/>
    <cellStyle name="Euro 7" xfId="49"/>
    <cellStyle name="Euro 7 2" xfId="50"/>
    <cellStyle name="Euro 8" xfId="51"/>
    <cellStyle name="Euro 8 2" xfId="52"/>
    <cellStyle name="Euro 9" xfId="53"/>
    <cellStyle name="Euro 9 2" xfId="54"/>
    <cellStyle name="Euro_analytique TC Budget 2011" xfId="55"/>
    <cellStyle name="header" xfId="56"/>
    <cellStyle name="Header Total" xfId="57"/>
    <cellStyle name="header_ANALYTIQUE CARAIBES 2007 HLT" xfId="58"/>
    <cellStyle name="Header1" xfId="59"/>
    <cellStyle name="Header2" xfId="60"/>
    <cellStyle name="Header3" xfId="61"/>
    <cellStyle name="Milliers 10" xfId="19"/>
    <cellStyle name="Milliers 11" xfId="18"/>
    <cellStyle name="Milliers 2" xfId="6"/>
    <cellStyle name="Milliers 2 2" xfId="28"/>
    <cellStyle name="Milliers 2 2 2" xfId="62"/>
    <cellStyle name="Milliers 2 3" xfId="22"/>
    <cellStyle name="Milliers 20" xfId="63"/>
    <cellStyle name="Milliers 3" xfId="9"/>
    <cellStyle name="Milliers 3 2" xfId="65"/>
    <cellStyle name="Milliers 3 3" xfId="66"/>
    <cellStyle name="Milliers 3 4" xfId="64"/>
    <cellStyle name="Milliers 4" xfId="67"/>
    <cellStyle name="Milliers 4 2" xfId="68"/>
    <cellStyle name="Milliers 5" xfId="69"/>
    <cellStyle name="Milliers 5 2" xfId="70"/>
    <cellStyle name="Milliers 6" xfId="71"/>
    <cellStyle name="Milliers 6 2" xfId="72"/>
    <cellStyle name="Milliers 6 2 2" xfId="73"/>
    <cellStyle name="Milliers 6 3" xfId="74"/>
    <cellStyle name="Milliers 7" xfId="23"/>
    <cellStyle name="Milliers 8" xfId="75"/>
    <cellStyle name="Milliers 9" xfId="76"/>
    <cellStyle name="Monétaire 2" xfId="77"/>
    <cellStyle name="Monétaire 2 2" xfId="78"/>
    <cellStyle name="Monétaire 3" xfId="79"/>
    <cellStyle name="Monétaire 4" xfId="13"/>
    <cellStyle name="NonPrint_Heading" xfId="80"/>
    <cellStyle name="Normal" xfId="0" builtinId="0"/>
    <cellStyle name="Normal 10" xfId="81"/>
    <cellStyle name="Normal 11" xfId="82"/>
    <cellStyle name="Normal 12" xfId="29"/>
    <cellStyle name="Normal 13" xfId="83"/>
    <cellStyle name="Normal 14" xfId="84"/>
    <cellStyle name="Normal 15" xfId="85"/>
    <cellStyle name="Normal 16" xfId="86"/>
    <cellStyle name="Normal 17" xfId="87"/>
    <cellStyle name="Normal 18" xfId="88"/>
    <cellStyle name="Normal 19" xfId="89"/>
    <cellStyle name="Normal 2" xfId="2"/>
    <cellStyle name="Normal 2 2" xfId="10"/>
    <cellStyle name="Normal 2 2 2" xfId="90"/>
    <cellStyle name="Normal 2 3" xfId="91"/>
    <cellStyle name="Normal 2 4" xfId="92"/>
    <cellStyle name="Normal 2 5" xfId="12"/>
    <cellStyle name="Normal 20" xfId="11"/>
    <cellStyle name="Normal 3" xfId="1"/>
    <cellStyle name="Normal 3 2" xfId="93"/>
    <cellStyle name="Normal 3 3" xfId="16"/>
    <cellStyle name="Normal 4" xfId="3"/>
    <cellStyle name="Normal 4 2" xfId="94"/>
    <cellStyle name="Normal 4 3" xfId="17"/>
    <cellStyle name="Normal 5" xfId="5"/>
    <cellStyle name="Normal 5 2" xfId="95"/>
    <cellStyle name="Normal 5 3" xfId="24"/>
    <cellStyle name="Normal 6" xfId="8"/>
    <cellStyle name="Normal 6 2" xfId="96"/>
    <cellStyle name="Normal 6 3" xfId="21"/>
    <cellStyle name="Normal 7" xfId="97"/>
    <cellStyle name="Normal 7 2" xfId="98"/>
    <cellStyle name="Normal 8" xfId="99"/>
    <cellStyle name="Normal 8 2" xfId="100"/>
    <cellStyle name="Normal 9" xfId="25"/>
    <cellStyle name="Normal 9 2" xfId="101"/>
    <cellStyle name="Pourcentage" xfId="4" builtinId="5"/>
    <cellStyle name="Pourcentage 10" xfId="102"/>
    <cellStyle name="Pourcentage 11" xfId="20"/>
    <cellStyle name="Pourcentage 12" xfId="14"/>
    <cellStyle name="Pourcentage 2" xfId="7"/>
    <cellStyle name="Pourcentage 2 2" xfId="103"/>
    <cellStyle name="Pourcentage 2 3" xfId="26"/>
    <cellStyle name="Pourcentage 3" xfId="104"/>
    <cellStyle name="Pourcentage 3 2" xfId="105"/>
    <cellStyle name="Pourcentage 3 3" xfId="106"/>
    <cellStyle name="Pourcentage 4" xfId="107"/>
    <cellStyle name="Pourcentage 4 2" xfId="108"/>
    <cellStyle name="Pourcentage 4 2 2" xfId="109"/>
    <cellStyle name="Pourcentage 5" xfId="110"/>
    <cellStyle name="Pourcentage 5 2" xfId="111"/>
    <cellStyle name="Pourcentage 5 2 2" xfId="112"/>
    <cellStyle name="Pourcentage 6" xfId="113"/>
    <cellStyle name="Pourcentage 6 2" xfId="114"/>
    <cellStyle name="Pourcentage 7" xfId="115"/>
    <cellStyle name="Pourcentage 8" xfId="27"/>
    <cellStyle name="Pourcentage 9" xfId="116"/>
    <cellStyle name="Product Title" xfId="117"/>
    <cellStyle name="Text" xfId="118"/>
    <cellStyle name="Title" xfId="119"/>
  </cellStyles>
  <dxfs count="29"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6</xdr:col>
          <xdr:colOff>285750</xdr:colOff>
          <xdr:row>3</xdr:row>
          <xdr:rowOff>0</xdr:rowOff>
        </xdr:to>
        <xdr:sp macro="" textlink="">
          <xdr:nvSpPr>
            <xdr:cNvPr id="16385" name="Bt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266700</xdr:colOff>
      <xdr:row>3</xdr:row>
      <xdr:rowOff>76199</xdr:rowOff>
    </xdr:from>
    <xdr:to>
      <xdr:col>15</xdr:col>
      <xdr:colOff>514350</xdr:colOff>
      <xdr:row>20</xdr:row>
      <xdr:rowOff>66674</xdr:rowOff>
    </xdr:to>
    <xdr:sp macro="" textlink="">
      <xdr:nvSpPr>
        <xdr:cNvPr id="2" name="ZoneTexte 1"/>
        <xdr:cNvSpPr txBox="1"/>
      </xdr:nvSpPr>
      <xdr:spPr>
        <a:xfrm>
          <a:off x="9239250" y="647699"/>
          <a:ext cx="2924175" cy="3228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</a:t>
          </a:r>
        </a:p>
        <a:p>
          <a:r>
            <a:rPr lang="fr-FR" sz="1100"/>
            <a:t>tu cliques</a:t>
          </a:r>
          <a:r>
            <a:rPr lang="fr-FR" sz="1100" baseline="0"/>
            <a:t> sur recherche</a:t>
          </a:r>
        </a:p>
        <a:p>
          <a:r>
            <a:rPr lang="fr-FR" sz="1100" baseline="0"/>
            <a:t>1) tu as une liste  sans doublons des affaires de la feuille  2</a:t>
          </a:r>
        </a:p>
        <a:p>
          <a:r>
            <a:rPr lang="fr-FR" sz="1100" baseline="0"/>
            <a:t>2) tu cliques sur l'affaire que tu souhaites et tu auras deux liste dans des listbox et aussi le report des listes dans la feuille recherche</a:t>
          </a:r>
        </a:p>
        <a:p>
          <a:r>
            <a:rPr lang="fr-FR" sz="1100" baseline="0"/>
            <a:t>la même chose mais avec que tes colonnes définies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rgb="FFC00000"/>
  </sheetPr>
  <dimension ref="A1:H51"/>
  <sheetViews>
    <sheetView workbookViewId="0">
      <pane xSplit="1" ySplit="1" topLeftCell="B2" activePane="bottomRight" state="frozen"/>
      <selection activeCell="I8" sqref="I8"/>
      <selection pane="topRight" activeCell="I8" sqref="I8"/>
      <selection pane="bottomLeft" activeCell="I8" sqref="I8"/>
      <selection pane="bottomRight" activeCell="A36" sqref="A36:B36"/>
    </sheetView>
  </sheetViews>
  <sheetFormatPr baseColWidth="10" defaultRowHeight="15" x14ac:dyDescent="0.25"/>
  <cols>
    <col min="1" max="1" width="22.28515625" bestFit="1" customWidth="1"/>
    <col min="2" max="2" width="47.28515625" customWidth="1"/>
    <col min="3" max="3" width="73.28515625" customWidth="1"/>
    <col min="4" max="5" width="10.85546875" style="22"/>
    <col min="6" max="6" width="3.7109375" customWidth="1"/>
    <col min="7" max="7" width="23.7109375" customWidth="1"/>
  </cols>
  <sheetData>
    <row r="1" spans="1:8" s="2" customFormat="1" ht="30.75" thickBot="1" x14ac:dyDescent="0.3">
      <c r="A1" s="10" t="s">
        <v>0</v>
      </c>
      <c r="B1" s="13" t="s">
        <v>166</v>
      </c>
      <c r="C1" s="14" t="s">
        <v>165</v>
      </c>
      <c r="D1" s="20" t="s">
        <v>168</v>
      </c>
      <c r="E1" s="20" t="s">
        <v>169</v>
      </c>
    </row>
    <row r="2" spans="1:8" s="1" customFormat="1" x14ac:dyDescent="0.25">
      <c r="A2" s="11" t="s">
        <v>107</v>
      </c>
      <c r="B2" s="7" t="s">
        <v>108</v>
      </c>
      <c r="C2" s="3" t="s">
        <v>109</v>
      </c>
      <c r="D2" s="21">
        <v>60423000</v>
      </c>
      <c r="E2" s="21">
        <v>0</v>
      </c>
      <c r="G2" s="1" t="str">
        <f>+VLOOKUP(A2,'Ecarts de marge'!D:D,1,FALSE)</f>
        <v>CDS_AUTRE</v>
      </c>
    </row>
    <row r="3" spans="1:8" s="1" customFormat="1" x14ac:dyDescent="0.25">
      <c r="A3" s="11" t="s">
        <v>101</v>
      </c>
      <c r="B3" s="7" t="s">
        <v>102</v>
      </c>
      <c r="C3" s="3" t="s">
        <v>103</v>
      </c>
      <c r="D3" s="21">
        <v>60423000</v>
      </c>
      <c r="E3" s="21">
        <v>0</v>
      </c>
      <c r="G3" s="1" t="str">
        <f>+VLOOKUP(A3,'Ecarts de marge'!D:D,1,FALSE)</f>
        <v>CDS_CONVERT</v>
      </c>
    </row>
    <row r="4" spans="1:8" s="1" customFormat="1" x14ac:dyDescent="0.25">
      <c r="A4" s="11" t="s">
        <v>104</v>
      </c>
      <c r="B4" s="7" t="s">
        <v>105</v>
      </c>
      <c r="C4" s="3" t="s">
        <v>106</v>
      </c>
      <c r="D4" s="21">
        <v>60423000</v>
      </c>
      <c r="E4" s="21">
        <v>0</v>
      </c>
      <c r="G4" s="1" t="str">
        <f>+VLOOKUP(A4,'Ecarts de marge'!D:D,1,FALSE)</f>
        <v>CDS_TEL</v>
      </c>
    </row>
    <row r="5" spans="1:8" s="1" customFormat="1" x14ac:dyDescent="0.25">
      <c r="A5" s="11" t="s">
        <v>116</v>
      </c>
      <c r="B5" s="8" t="s">
        <v>117</v>
      </c>
      <c r="C5" s="4" t="s">
        <v>118</v>
      </c>
      <c r="D5" s="21">
        <v>60423000</v>
      </c>
      <c r="E5" s="21">
        <v>70600000</v>
      </c>
      <c r="G5" s="1" t="str">
        <f>+VLOOKUP(A5,'Ecarts de marge'!D:D,1,FALSE)</f>
        <v>DEMANT_PV</v>
      </c>
      <c r="H5" s="21" t="s">
        <v>171</v>
      </c>
    </row>
    <row r="6" spans="1:8" s="1" customFormat="1" x14ac:dyDescent="0.25">
      <c r="A6" s="11" t="s">
        <v>113</v>
      </c>
      <c r="B6" s="7" t="s">
        <v>114</v>
      </c>
      <c r="C6" s="3" t="s">
        <v>115</v>
      </c>
      <c r="D6" s="21">
        <v>60423000</v>
      </c>
      <c r="E6" s="21">
        <v>70600000</v>
      </c>
      <c r="G6" s="1" t="str">
        <f>+VLOOKUP(A6,'Ecarts de marge'!D:D,1,FALSE)</f>
        <v>DEPOSE_POSE_PV</v>
      </c>
    </row>
    <row r="7" spans="1:8" s="1" customFormat="1" x14ac:dyDescent="0.25">
      <c r="A7" s="11" t="s">
        <v>63</v>
      </c>
      <c r="B7" s="7" t="s">
        <v>63</v>
      </c>
      <c r="C7" s="3" t="s">
        <v>64</v>
      </c>
      <c r="D7" s="21">
        <v>60423000</v>
      </c>
      <c r="E7" s="21">
        <v>70600000</v>
      </c>
      <c r="G7" s="1" t="str">
        <f>+VLOOKUP(A7,'Ecarts de marge'!D:D,1,FALSE)</f>
        <v>DEVERMINAGE</v>
      </c>
    </row>
    <row r="8" spans="1:8" s="1" customFormat="1" x14ac:dyDescent="0.25">
      <c r="A8" s="11" t="s">
        <v>51</v>
      </c>
      <c r="B8" s="7" t="s">
        <v>52</v>
      </c>
      <c r="C8" s="3" t="s">
        <v>53</v>
      </c>
      <c r="D8" s="21">
        <v>60423000</v>
      </c>
      <c r="E8" s="21">
        <v>0</v>
      </c>
      <c r="G8" s="1" t="str">
        <f>+VLOOKUP(A8,'Ecarts de marge'!D:D,1,FALSE)</f>
        <v>EDF_AUTRE</v>
      </c>
    </row>
    <row r="9" spans="1:8" s="1" customFormat="1" x14ac:dyDescent="0.25">
      <c r="A9" s="11" t="s">
        <v>48</v>
      </c>
      <c r="B9" s="7" t="s">
        <v>49</v>
      </c>
      <c r="C9" s="3" t="s">
        <v>50</v>
      </c>
      <c r="D9" s="21">
        <v>60423000</v>
      </c>
      <c r="E9" s="21">
        <v>0</v>
      </c>
      <c r="G9" s="1" t="str">
        <f>+VLOOKUP(A9,'Ecarts de marge'!D:D,1,FALSE)</f>
        <v>EDF_SEP_RDP</v>
      </c>
    </row>
    <row r="10" spans="1:8" s="1" customFormat="1" x14ac:dyDescent="0.25">
      <c r="A10" s="11" t="s">
        <v>45</v>
      </c>
      <c r="B10" s="7" t="s">
        <v>46</v>
      </c>
      <c r="C10" s="3" t="s">
        <v>47</v>
      </c>
      <c r="D10" s="21">
        <v>61358000</v>
      </c>
      <c r="E10" s="21">
        <v>0</v>
      </c>
      <c r="G10" s="1" t="e">
        <f>+VLOOKUP(A10,'Ecarts de marge'!D:D,1,FALSE)</f>
        <v>#N/A</v>
      </c>
    </row>
    <row r="11" spans="1:8" s="1" customFormat="1" x14ac:dyDescent="0.25">
      <c r="A11" s="11" t="s">
        <v>65</v>
      </c>
      <c r="B11" s="7" t="s">
        <v>66</v>
      </c>
      <c r="C11" s="3" t="s">
        <v>67</v>
      </c>
      <c r="D11" s="21">
        <v>60423000</v>
      </c>
      <c r="E11" s="21">
        <v>70600000</v>
      </c>
      <c r="G11" s="1" t="str">
        <f>+VLOOKUP(A11,'Ecarts de marge'!D:D,1,FALSE)</f>
        <v>ENT_ESPACES_VERTS</v>
      </c>
    </row>
    <row r="12" spans="1:8" s="1" customFormat="1" x14ac:dyDescent="0.25">
      <c r="A12" s="11" t="s">
        <v>89</v>
      </c>
      <c r="B12" s="7" t="s">
        <v>90</v>
      </c>
      <c r="C12" s="3" t="s">
        <v>91</v>
      </c>
      <c r="D12" s="21">
        <v>60423000</v>
      </c>
      <c r="E12" s="21">
        <v>70600000</v>
      </c>
      <c r="G12" s="1" t="str">
        <f>+VLOOKUP(A12,'Ecarts de marge'!D:D,1,FALSE)</f>
        <v>ETUDE</v>
      </c>
    </row>
    <row r="13" spans="1:8" s="1" customFormat="1" x14ac:dyDescent="0.25">
      <c r="A13" s="11" t="s">
        <v>1</v>
      </c>
      <c r="B13" s="7" t="s">
        <v>2</v>
      </c>
      <c r="C13" s="3" t="s">
        <v>3</v>
      </c>
      <c r="D13" s="21">
        <v>63330000</v>
      </c>
      <c r="E13" s="21">
        <v>0</v>
      </c>
      <c r="G13" s="1" t="str">
        <f>+VLOOKUP(A13,'Ecarts de marge'!D:D,1,FALSE)</f>
        <v>FORMA_COMP</v>
      </c>
    </row>
    <row r="14" spans="1:8" s="1" customFormat="1" x14ac:dyDescent="0.25">
      <c r="A14" s="11" t="s">
        <v>4</v>
      </c>
      <c r="B14" s="7" t="s">
        <v>5</v>
      </c>
      <c r="C14" s="3" t="s">
        <v>6</v>
      </c>
      <c r="D14" s="21">
        <v>63330000</v>
      </c>
      <c r="E14" s="21">
        <v>0</v>
      </c>
      <c r="G14" s="1" t="str">
        <f>+VLOOKUP(A14,'Ecarts de marge'!D:D,1,FALSE)</f>
        <v>FORMA_REGL</v>
      </c>
    </row>
    <row r="15" spans="1:8" s="1" customFormat="1" x14ac:dyDescent="0.25">
      <c r="A15" s="11" t="s">
        <v>80</v>
      </c>
      <c r="B15" s="7" t="s">
        <v>81</v>
      </c>
      <c r="C15" s="4" t="s">
        <v>82</v>
      </c>
      <c r="D15" s="21">
        <v>60423000</v>
      </c>
      <c r="E15" s="21">
        <v>70600000</v>
      </c>
      <c r="G15" s="1" t="str">
        <f>+VLOOKUP(A15,'Ecarts de marge'!D:D,1,FALSE)</f>
        <v>HTA_ENT</v>
      </c>
    </row>
    <row r="16" spans="1:8" s="1" customFormat="1" x14ac:dyDescent="0.25">
      <c r="A16" s="11" t="s">
        <v>86</v>
      </c>
      <c r="B16" s="7" t="s">
        <v>87</v>
      </c>
      <c r="C16" s="3" t="s">
        <v>88</v>
      </c>
      <c r="D16" s="21">
        <v>60423000</v>
      </c>
      <c r="E16" s="21">
        <v>70600000</v>
      </c>
      <c r="G16" s="1" t="str">
        <f>+VLOOKUP(A16,'Ecarts de marge'!D:D,1,FALSE)</f>
        <v>HTA_PREL_HUILE</v>
      </c>
    </row>
    <row r="17" spans="1:7" s="1" customFormat="1" x14ac:dyDescent="0.25">
      <c r="A17" s="11" t="s">
        <v>83</v>
      </c>
      <c r="B17" s="7" t="s">
        <v>84</v>
      </c>
      <c r="C17" s="3" t="s">
        <v>85</v>
      </c>
      <c r="D17" s="21">
        <v>60423000</v>
      </c>
      <c r="E17" s="21">
        <v>70600000</v>
      </c>
      <c r="G17" s="1" t="str">
        <f>+VLOOKUP(A17,'Ecarts de marge'!D:D,1,FALSE)</f>
        <v>HTA_REP</v>
      </c>
    </row>
    <row r="18" spans="1:7" s="1" customFormat="1" x14ac:dyDescent="0.25">
      <c r="A18" s="11" t="s">
        <v>74</v>
      </c>
      <c r="B18" s="7" t="s">
        <v>75</v>
      </c>
      <c r="C18" s="3" t="s">
        <v>76</v>
      </c>
      <c r="D18" s="21">
        <v>60423000</v>
      </c>
      <c r="E18" s="21">
        <v>70600000</v>
      </c>
      <c r="G18" s="1" t="str">
        <f>+VLOOKUP(A18,'Ecarts de marge'!D:D,1,FALSE)</f>
        <v>INTRU_ENT</v>
      </c>
    </row>
    <row r="19" spans="1:7" s="1" customFormat="1" x14ac:dyDescent="0.25">
      <c r="A19" s="11" t="s">
        <v>71</v>
      </c>
      <c r="B19" s="7" t="s">
        <v>72</v>
      </c>
      <c r="C19" s="3" t="s">
        <v>73</v>
      </c>
      <c r="D19" s="21">
        <v>60423000</v>
      </c>
      <c r="E19" s="21">
        <v>70600000</v>
      </c>
      <c r="G19" s="1" t="str">
        <f>+VLOOKUP(A19,'Ecarts de marge'!D:D,1,FALSE)</f>
        <v>INTRU_GARD</v>
      </c>
    </row>
    <row r="20" spans="1:7" s="1" customFormat="1" x14ac:dyDescent="0.25">
      <c r="A20" s="11" t="s">
        <v>77</v>
      </c>
      <c r="B20" s="7" t="s">
        <v>78</v>
      </c>
      <c r="C20" s="3" t="s">
        <v>79</v>
      </c>
      <c r="D20" s="21">
        <v>60423000</v>
      </c>
      <c r="E20" s="21">
        <v>70600000</v>
      </c>
      <c r="G20" s="1" t="str">
        <f>+VLOOKUP(A20,'Ecarts de marge'!D:D,1,FALSE)</f>
        <v>INTRU_REP</v>
      </c>
    </row>
    <row r="21" spans="1:7" s="1" customFormat="1" x14ac:dyDescent="0.25">
      <c r="A21" s="11" t="s">
        <v>68</v>
      </c>
      <c r="B21" s="7" t="s">
        <v>69</v>
      </c>
      <c r="C21" s="3" t="s">
        <v>70</v>
      </c>
      <c r="D21" s="21">
        <v>60423000</v>
      </c>
      <c r="E21" s="21">
        <v>70600000</v>
      </c>
      <c r="G21" s="1" t="str">
        <f>+VLOOKUP(A21,'Ecarts de marge'!D:D,1,FALSE)</f>
        <v>INTRU_TEL</v>
      </c>
    </row>
    <row r="22" spans="1:7" s="1" customFormat="1" x14ac:dyDescent="0.25">
      <c r="A22" s="11" t="s">
        <v>92</v>
      </c>
      <c r="B22" s="7" t="s">
        <v>93</v>
      </c>
      <c r="C22" s="3" t="s">
        <v>94</v>
      </c>
      <c r="D22" s="21">
        <v>60423000</v>
      </c>
      <c r="E22" s="21">
        <v>0</v>
      </c>
      <c r="G22" s="1" t="str">
        <f>+VLOOKUP(A22,'Ecarts de marge'!D:D,1,FALSE)</f>
        <v>LOC_DIVERS</v>
      </c>
    </row>
    <row r="23" spans="1:7" s="1" customFormat="1" x14ac:dyDescent="0.25">
      <c r="A23" s="11" t="s">
        <v>57</v>
      </c>
      <c r="B23" s="7" t="s">
        <v>58</v>
      </c>
      <c r="C23" s="3" t="s">
        <v>59</v>
      </c>
      <c r="D23" s="21">
        <v>61370000</v>
      </c>
      <c r="E23" s="21">
        <v>0</v>
      </c>
      <c r="G23" s="1" t="e">
        <f>+VLOOKUP(A23,'Ecarts de marge'!D:D,1,FALSE)</f>
        <v>#N/A</v>
      </c>
    </row>
    <row r="24" spans="1:7" s="1" customFormat="1" x14ac:dyDescent="0.25">
      <c r="A24" s="11" t="s">
        <v>60</v>
      </c>
      <c r="B24" s="7" t="s">
        <v>61</v>
      </c>
      <c r="C24" s="3" t="s">
        <v>62</v>
      </c>
      <c r="D24" s="21">
        <v>61370000</v>
      </c>
      <c r="E24" s="21">
        <v>0</v>
      </c>
      <c r="G24" s="1" t="e">
        <f>+VLOOKUP(A24,'Ecarts de marge'!D:D,1,FALSE)</f>
        <v>#N/A</v>
      </c>
    </row>
    <row r="25" spans="1:7" s="1" customFormat="1" x14ac:dyDescent="0.25">
      <c r="A25" s="11" t="s">
        <v>140</v>
      </c>
      <c r="B25" s="7" t="s">
        <v>141</v>
      </c>
      <c r="C25" s="3" t="s">
        <v>142</v>
      </c>
      <c r="D25" s="21">
        <v>0</v>
      </c>
      <c r="E25" s="21">
        <v>70600000</v>
      </c>
      <c r="G25" s="1" t="str">
        <f>+VLOOKUP(A25,'Ecarts de marge'!D:D,1,FALSE)</f>
        <v>MAINT_CT_BASE</v>
      </c>
    </row>
    <row r="26" spans="1:7" s="1" customFormat="1" ht="30" x14ac:dyDescent="0.25">
      <c r="A26" s="11" t="s">
        <v>143</v>
      </c>
      <c r="B26" s="7" t="s">
        <v>144</v>
      </c>
      <c r="C26" s="3" t="s">
        <v>145</v>
      </c>
      <c r="D26" s="21">
        <v>0</v>
      </c>
      <c r="E26" s="21">
        <v>70600000</v>
      </c>
      <c r="G26" s="1" t="str">
        <f>+VLOOKUP(A26,'Ecarts de marge'!D:D,1,FALSE)</f>
        <v>MAINT_CT_BONUS_PEN</v>
      </c>
    </row>
    <row r="27" spans="1:7" s="1" customFormat="1" x14ac:dyDescent="0.25">
      <c r="A27" s="11" t="s">
        <v>125</v>
      </c>
      <c r="B27" s="7" t="s">
        <v>126</v>
      </c>
      <c r="C27" s="3" t="s">
        <v>127</v>
      </c>
      <c r="D27" s="21">
        <v>0</v>
      </c>
      <c r="E27" s="21">
        <v>70600000</v>
      </c>
      <c r="G27" s="1" t="str">
        <f>+VLOOKUP(A27,'Ecarts de marge'!D:D,1,FALSE)</f>
        <v>MAINT_DEPL</v>
      </c>
    </row>
    <row r="28" spans="1:7" s="1" customFormat="1" x14ac:dyDescent="0.25">
      <c r="A28" s="11" t="s">
        <v>134</v>
      </c>
      <c r="B28" s="7" t="s">
        <v>135</v>
      </c>
      <c r="C28" s="3" t="s">
        <v>136</v>
      </c>
      <c r="D28" s="21">
        <v>0</v>
      </c>
      <c r="E28" s="21">
        <v>70600000</v>
      </c>
      <c r="G28" s="1" t="str">
        <f>+VLOOKUP(A28,'Ecarts de marge'!D:D,1,FALSE)</f>
        <v>MAINT_DIAG</v>
      </c>
    </row>
    <row r="29" spans="1:7" s="1" customFormat="1" x14ac:dyDescent="0.25">
      <c r="A29" s="11" t="s">
        <v>137</v>
      </c>
      <c r="B29" s="7" t="s">
        <v>138</v>
      </c>
      <c r="C29" s="3" t="s">
        <v>139</v>
      </c>
      <c r="D29" s="21">
        <v>0</v>
      </c>
      <c r="E29" s="21">
        <v>70600000</v>
      </c>
      <c r="G29" s="1" t="str">
        <f>+VLOOKUP(A29,'Ecarts de marge'!D:D,1,FALSE)</f>
        <v>MAINT_DIVERS</v>
      </c>
    </row>
    <row r="30" spans="1:7" s="1" customFormat="1" x14ac:dyDescent="0.25">
      <c r="A30" s="11" t="s">
        <v>131</v>
      </c>
      <c r="B30" s="8" t="s">
        <v>132</v>
      </c>
      <c r="C30" s="3" t="s">
        <v>133</v>
      </c>
      <c r="D30" s="21">
        <v>0</v>
      </c>
      <c r="E30" s="21">
        <v>70600000</v>
      </c>
      <c r="G30" s="1" t="str">
        <f>+VLOOKUP(A30,'Ecarts de marge'!D:D,1,FALSE)</f>
        <v>MAINT_ENT</v>
      </c>
    </row>
    <row r="31" spans="1:7" s="1" customFormat="1" x14ac:dyDescent="0.25">
      <c r="A31" s="11" t="s">
        <v>128</v>
      </c>
      <c r="B31" s="7" t="s">
        <v>129</v>
      </c>
      <c r="C31" s="4" t="s">
        <v>130</v>
      </c>
      <c r="D31" s="21">
        <v>0</v>
      </c>
      <c r="E31" s="21">
        <v>70600000</v>
      </c>
      <c r="G31" s="1" t="str">
        <f>+VLOOKUP(A31,'Ecarts de marge'!D:D,1,FALSE)</f>
        <v>MAINT_REP</v>
      </c>
    </row>
    <row r="32" spans="1:7" s="1" customFormat="1" x14ac:dyDescent="0.25">
      <c r="A32" s="11" t="s">
        <v>154</v>
      </c>
      <c r="B32" s="7" t="s">
        <v>155</v>
      </c>
      <c r="C32" s="3" t="s">
        <v>156</v>
      </c>
      <c r="D32" s="21">
        <v>62560000</v>
      </c>
      <c r="E32" s="21">
        <v>0</v>
      </c>
      <c r="G32" s="1" t="str">
        <f>+VLOOKUP(A32,'Ecarts de marge'!D:D,1,FALSE)</f>
        <v>MISSION</v>
      </c>
    </row>
    <row r="33" spans="1:7" s="1" customFormat="1" x14ac:dyDescent="0.25">
      <c r="A33" s="11" t="s">
        <v>54</v>
      </c>
      <c r="B33" s="7" t="s">
        <v>55</v>
      </c>
      <c r="C33" s="3" t="s">
        <v>56</v>
      </c>
      <c r="D33" s="21">
        <v>60423000</v>
      </c>
      <c r="E33" s="21">
        <v>70600000</v>
      </c>
      <c r="G33" s="1" t="str">
        <f>+VLOOKUP(A33,'Ecarts de marge'!D:D,1,FALSE)</f>
        <v>NET_MOD</v>
      </c>
    </row>
    <row r="34" spans="1:7" s="1" customFormat="1" x14ac:dyDescent="0.25">
      <c r="A34" s="11" t="s">
        <v>110</v>
      </c>
      <c r="B34" s="7" t="s">
        <v>111</v>
      </c>
      <c r="C34" s="3" t="s">
        <v>112</v>
      </c>
      <c r="D34" s="21">
        <v>60423000</v>
      </c>
      <c r="E34" s="21">
        <v>0</v>
      </c>
      <c r="G34" s="1" t="str">
        <f>+VLOOKUP(A34,'Ecarts de marge'!D:D,1,FALSE)</f>
        <v>PRE_DIV</v>
      </c>
    </row>
    <row r="35" spans="1:7" s="1" customFormat="1" x14ac:dyDescent="0.25">
      <c r="A35" s="11" t="s">
        <v>161</v>
      </c>
      <c r="B35" s="9" t="s">
        <v>162</v>
      </c>
      <c r="C35" s="5"/>
      <c r="D35" s="21">
        <v>60421000</v>
      </c>
      <c r="E35" s="21">
        <v>0</v>
      </c>
      <c r="G35" s="1" t="str">
        <f>+VLOOKUP(A35,'Ecarts de marge'!D:D,1,FALSE)</f>
        <v>SETCOM_AUTRE</v>
      </c>
    </row>
    <row r="36" spans="1:7" s="1" customFormat="1" x14ac:dyDescent="0.25">
      <c r="A36" s="11" t="s">
        <v>157</v>
      </c>
      <c r="B36" s="9" t="s">
        <v>158</v>
      </c>
      <c r="C36" s="5"/>
      <c r="D36" s="21">
        <v>60121000</v>
      </c>
      <c r="E36" s="21">
        <v>0</v>
      </c>
      <c r="G36" s="1" t="str">
        <f>+VLOOKUP(A36,'Ecarts de marge'!D:D,1,FALSE)</f>
        <v>SETCOM_FOUR</v>
      </c>
    </row>
    <row r="37" spans="1:7" s="1" customFormat="1" x14ac:dyDescent="0.25">
      <c r="A37" s="11" t="s">
        <v>159</v>
      </c>
      <c r="B37" s="9" t="s">
        <v>160</v>
      </c>
      <c r="C37" s="5"/>
      <c r="D37" s="21">
        <v>60421000</v>
      </c>
      <c r="E37" s="21">
        <v>0</v>
      </c>
      <c r="G37" s="1" t="str">
        <f>+VLOOKUP(A37,'Ecarts de marge'!D:D,1,FALSE)</f>
        <v>SETCOM_MO</v>
      </c>
    </row>
    <row r="38" spans="1:7" s="1" customFormat="1" x14ac:dyDescent="0.25">
      <c r="A38" s="11" t="s">
        <v>27</v>
      </c>
      <c r="B38" s="7" t="s">
        <v>28</v>
      </c>
      <c r="C38" s="3" t="s">
        <v>29</v>
      </c>
      <c r="D38" s="21">
        <v>60822000</v>
      </c>
      <c r="E38" s="21">
        <v>70820000</v>
      </c>
      <c r="G38" s="1" t="str">
        <f>+VLOOKUP(A38,'Ecarts de marge'!D:D,1,FALSE)</f>
        <v>TRANS_AER</v>
      </c>
    </row>
    <row r="39" spans="1:7" s="1" customFormat="1" x14ac:dyDescent="0.25">
      <c r="A39" s="11" t="s">
        <v>30</v>
      </c>
      <c r="B39" s="7" t="s">
        <v>31</v>
      </c>
      <c r="C39" s="3" t="s">
        <v>32</v>
      </c>
      <c r="D39" s="21">
        <v>62482000</v>
      </c>
      <c r="E39" s="21">
        <v>70820000</v>
      </c>
      <c r="G39" s="1" t="str">
        <f>+VLOOKUP(A39,'Ecarts de marge'!D:D,1,FALSE)</f>
        <v>TRANS_DIVERS</v>
      </c>
    </row>
    <row r="40" spans="1:7" s="1" customFormat="1" x14ac:dyDescent="0.25">
      <c r="A40" s="11" t="s">
        <v>24</v>
      </c>
      <c r="B40" s="7" t="s">
        <v>25</v>
      </c>
      <c r="C40" s="3" t="s">
        <v>26</v>
      </c>
      <c r="D40" s="21">
        <v>60821000</v>
      </c>
      <c r="E40" s="21">
        <v>70820000</v>
      </c>
      <c r="G40" s="1" t="str">
        <f>+VLOOKUP(A40,'Ecarts de marge'!D:D,1,FALSE)</f>
        <v>TRANS_MAR</v>
      </c>
    </row>
    <row r="41" spans="1:7" s="1" customFormat="1" x14ac:dyDescent="0.25">
      <c r="A41" s="11" t="s">
        <v>22</v>
      </c>
      <c r="B41" s="7" t="s">
        <v>23</v>
      </c>
      <c r="C41" s="3" t="s">
        <v>23</v>
      </c>
      <c r="D41" s="21">
        <v>60660000</v>
      </c>
      <c r="E41" s="21">
        <v>0</v>
      </c>
      <c r="G41" s="1" t="str">
        <f>+VLOOKUP(A41,'Ecarts de marge'!D:D,1,FALSE)</f>
        <v>VEH_CARB</v>
      </c>
    </row>
    <row r="42" spans="1:7" s="1" customFormat="1" x14ac:dyDescent="0.25">
      <c r="A42" s="11" t="s">
        <v>16</v>
      </c>
      <c r="B42" s="7" t="s">
        <v>17</v>
      </c>
      <c r="C42" s="3" t="s">
        <v>18</v>
      </c>
      <c r="D42" s="21">
        <v>61360000</v>
      </c>
      <c r="E42" s="21">
        <v>0</v>
      </c>
      <c r="G42" s="1" t="str">
        <f>+VLOOKUP(A42,'Ecarts de marge'!D:D,1,FALSE)</f>
        <v>VEH_LOC</v>
      </c>
    </row>
    <row r="43" spans="1:7" s="1" customFormat="1" ht="30" x14ac:dyDescent="0.25">
      <c r="A43" s="11" t="s">
        <v>33</v>
      </c>
      <c r="B43" s="7" t="s">
        <v>34</v>
      </c>
      <c r="C43" s="3" t="s">
        <v>35</v>
      </c>
      <c r="D43" s="21">
        <v>60423000</v>
      </c>
      <c r="E43" s="21">
        <v>70600000</v>
      </c>
      <c r="G43" s="1" t="str">
        <f>+VLOOKUP(A43,'Ecarts de marge'!D:D,1,FALSE)</f>
        <v>VERIF_ELEC</v>
      </c>
    </row>
    <row r="44" spans="1:7" s="1" customFormat="1" x14ac:dyDescent="0.25">
      <c r="A44" s="11" t="s">
        <v>36</v>
      </c>
      <c r="B44" s="7" t="s">
        <v>37</v>
      </c>
      <c r="C44" s="3" t="s">
        <v>38</v>
      </c>
      <c r="D44" s="21">
        <v>60423000</v>
      </c>
      <c r="E44" s="21">
        <v>70600000</v>
      </c>
      <c r="G44" s="1" t="str">
        <f>+VLOOKUP(A44,'Ecarts de marge'!D:D,1,FALSE)</f>
        <v>VERIF_EXTIN</v>
      </c>
    </row>
    <row r="45" spans="1:7" s="1" customFormat="1" ht="30" x14ac:dyDescent="0.25">
      <c r="A45" s="11" t="s">
        <v>42</v>
      </c>
      <c r="B45" s="7" t="s">
        <v>43</v>
      </c>
      <c r="C45" s="3" t="s">
        <v>44</v>
      </c>
      <c r="D45" s="21">
        <v>60423000</v>
      </c>
      <c r="E45" s="21">
        <v>70600000</v>
      </c>
      <c r="G45" s="1" t="str">
        <f>+VLOOKUP(A45,'Ecarts de marge'!D:D,1,FALSE)</f>
        <v>VERIF_SECU</v>
      </c>
    </row>
    <row r="46" spans="1:7" s="1" customFormat="1" x14ac:dyDescent="0.25">
      <c r="A46" s="11" t="s">
        <v>39</v>
      </c>
      <c r="B46" s="7" t="s">
        <v>40</v>
      </c>
      <c r="C46" s="3" t="s">
        <v>41</v>
      </c>
      <c r="D46" s="21">
        <v>60423000</v>
      </c>
      <c r="E46" s="21">
        <v>70600000</v>
      </c>
      <c r="G46" s="1" t="str">
        <f>+VLOOKUP(A46,'Ecarts de marge'!D:D,1,FALSE)</f>
        <v>VERIF_THERMO</v>
      </c>
    </row>
    <row r="47" spans="1:7" s="1" customFormat="1" x14ac:dyDescent="0.25">
      <c r="A47" s="11" t="s">
        <v>19</v>
      </c>
      <c r="B47" s="7" t="s">
        <v>20</v>
      </c>
      <c r="C47" s="3" t="s">
        <v>21</v>
      </c>
      <c r="D47" s="21">
        <v>61553000</v>
      </c>
      <c r="E47" s="21">
        <v>0</v>
      </c>
      <c r="G47" s="1" t="str">
        <f>+VLOOKUP(A47,'Ecarts de marge'!D:D,1,FALSE)</f>
        <v>VOITREP</v>
      </c>
    </row>
    <row r="48" spans="1:7" s="1" customFormat="1" x14ac:dyDescent="0.25">
      <c r="A48" s="11" t="s">
        <v>95</v>
      </c>
      <c r="B48" s="7" t="s">
        <v>96</v>
      </c>
      <c r="C48" s="3" t="s">
        <v>97</v>
      </c>
      <c r="D48" s="21">
        <v>60423000</v>
      </c>
      <c r="E48" s="21">
        <v>0</v>
      </c>
      <c r="G48" s="1" t="str">
        <f>+VLOOKUP(A48,'Ecarts de marge'!D:D,1,FALSE)</f>
        <v>VRD_BATI_ENT</v>
      </c>
    </row>
    <row r="49" spans="1:7" s="1" customFormat="1" x14ac:dyDescent="0.25">
      <c r="A49" s="17" t="s">
        <v>98</v>
      </c>
      <c r="B49" s="18" t="s">
        <v>99</v>
      </c>
      <c r="C49" s="19" t="s">
        <v>100</v>
      </c>
      <c r="D49" s="21">
        <v>60423000</v>
      </c>
      <c r="E49" s="21">
        <v>0</v>
      </c>
      <c r="G49" s="1" t="str">
        <f>+VLOOKUP(A49,'Ecarts de marge'!D:D,1,FALSE)</f>
        <v>VRD_BATI_REP</v>
      </c>
    </row>
    <row r="50" spans="1:7" s="1" customFormat="1" x14ac:dyDescent="0.25">
      <c r="A50" s="11" t="s">
        <v>119</v>
      </c>
      <c r="B50" s="15" t="s">
        <v>120</v>
      </c>
      <c r="C50" s="3" t="s">
        <v>121</v>
      </c>
      <c r="D50" s="21">
        <v>0</v>
      </c>
      <c r="E50" s="21" t="s">
        <v>172</v>
      </c>
      <c r="G50" s="1" t="str">
        <f>+VLOOKUP(A50,'Ecarts de marge'!D:D,1,FALSE)</f>
        <v>VENTE_ENERGIE</v>
      </c>
    </row>
    <row r="51" spans="1:7" s="1" customFormat="1" ht="30.75" thickBot="1" x14ac:dyDescent="0.3">
      <c r="A51" s="12" t="s">
        <v>122</v>
      </c>
      <c r="B51" s="16" t="s">
        <v>123</v>
      </c>
      <c r="C51" s="6" t="s">
        <v>124</v>
      </c>
      <c r="D51" s="23"/>
      <c r="E51" s="21">
        <v>701110000</v>
      </c>
      <c r="G51" s="1" t="str">
        <f>+VLOOKUP(A51,'Ecarts de marge'!D:D,1,FALSE)</f>
        <v>VENTES NRJ_REGUL</v>
      </c>
    </row>
  </sheetData>
  <autoFilter ref="A1:E5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FFFF00"/>
  </sheetPr>
  <dimension ref="A1:D58"/>
  <sheetViews>
    <sheetView workbookViewId="0">
      <selection activeCell="A2" sqref="A2:B7"/>
    </sheetView>
  </sheetViews>
  <sheetFormatPr baseColWidth="10" defaultRowHeight="15" x14ac:dyDescent="0.25"/>
  <cols>
    <col min="1" max="1" width="22.28515625" bestFit="1" customWidth="1"/>
    <col min="2" max="2" width="47.28515625" customWidth="1"/>
    <col min="3" max="3" width="73.28515625" customWidth="1"/>
    <col min="4" max="4" width="25.42578125" customWidth="1"/>
  </cols>
  <sheetData>
    <row r="1" spans="1:4" s="2" customFormat="1" ht="15.75" thickBot="1" x14ac:dyDescent="0.3">
      <c r="A1" s="10" t="s">
        <v>0</v>
      </c>
      <c r="B1" s="13" t="s">
        <v>166</v>
      </c>
      <c r="C1" s="14" t="s">
        <v>164</v>
      </c>
    </row>
    <row r="2" spans="1:4" s="1" customFormat="1" x14ac:dyDescent="0.25">
      <c r="A2" s="11" t="s">
        <v>146</v>
      </c>
      <c r="B2" s="7" t="s">
        <v>163</v>
      </c>
      <c r="C2" s="3" t="s">
        <v>147</v>
      </c>
      <c r="D2" s="21" t="s">
        <v>170</v>
      </c>
    </row>
    <row r="3" spans="1:4" s="1" customFormat="1" x14ac:dyDescent="0.25">
      <c r="A3" s="11" t="s">
        <v>7</v>
      </c>
      <c r="B3" s="7" t="s">
        <v>8</v>
      </c>
      <c r="C3" s="3" t="s">
        <v>9</v>
      </c>
      <c r="D3" s="21" t="s">
        <v>170</v>
      </c>
    </row>
    <row r="4" spans="1:4" s="1" customFormat="1" x14ac:dyDescent="0.25">
      <c r="A4" s="11" t="s">
        <v>13</v>
      </c>
      <c r="B4" s="7" t="s">
        <v>14</v>
      </c>
      <c r="C4" s="3" t="s">
        <v>15</v>
      </c>
      <c r="D4" s="21" t="s">
        <v>175</v>
      </c>
    </row>
    <row r="5" spans="1:4" s="1" customFormat="1" x14ac:dyDescent="0.25">
      <c r="A5" s="11" t="s">
        <v>10</v>
      </c>
      <c r="B5" s="7" t="s">
        <v>11</v>
      </c>
      <c r="C5" s="3" t="s">
        <v>12</v>
      </c>
      <c r="D5" s="21" t="s">
        <v>175</v>
      </c>
    </row>
    <row r="6" spans="1:4" s="1" customFormat="1" ht="30" x14ac:dyDescent="0.25">
      <c r="A6" s="11" t="s">
        <v>151</v>
      </c>
      <c r="B6" s="7" t="s">
        <v>152</v>
      </c>
      <c r="C6" s="3" t="s">
        <v>153</v>
      </c>
      <c r="D6" s="21" t="s">
        <v>175</v>
      </c>
    </row>
    <row r="7" spans="1:4" s="1" customFormat="1" x14ac:dyDescent="0.25">
      <c r="A7" s="11" t="s">
        <v>148</v>
      </c>
      <c r="B7" s="7" t="s">
        <v>149</v>
      </c>
      <c r="C7" s="3" t="s">
        <v>150</v>
      </c>
      <c r="D7" s="21" t="s">
        <v>170</v>
      </c>
    </row>
    <row r="8" spans="1:4" x14ac:dyDescent="0.25">
      <c r="A8" s="11"/>
      <c r="B8" s="7"/>
      <c r="C8" s="3"/>
    </row>
    <row r="9" spans="1:4" x14ac:dyDescent="0.25">
      <c r="A9" s="11"/>
      <c r="B9" s="7"/>
      <c r="C9" s="3"/>
    </row>
    <row r="10" spans="1:4" x14ac:dyDescent="0.25">
      <c r="A10" s="11"/>
      <c r="B10" s="7"/>
      <c r="C10" s="3"/>
    </row>
    <row r="11" spans="1:4" x14ac:dyDescent="0.25">
      <c r="A11" s="11"/>
      <c r="B11" s="7"/>
      <c r="C11" s="3"/>
    </row>
    <row r="12" spans="1:4" x14ac:dyDescent="0.25">
      <c r="A12" s="11"/>
      <c r="B12" s="7"/>
      <c r="C12" s="3"/>
    </row>
    <row r="13" spans="1:4" x14ac:dyDescent="0.25">
      <c r="A13" s="11"/>
      <c r="B13" s="7"/>
      <c r="C13" s="3"/>
    </row>
    <row r="14" spans="1:4" x14ac:dyDescent="0.25">
      <c r="A14" s="11"/>
      <c r="B14" s="7"/>
      <c r="C14" s="3"/>
    </row>
    <row r="15" spans="1:4" x14ac:dyDescent="0.25">
      <c r="A15" s="11"/>
      <c r="B15" s="7"/>
      <c r="C15" s="3"/>
    </row>
    <row r="16" spans="1:4" x14ac:dyDescent="0.25">
      <c r="A16" s="11"/>
      <c r="B16" s="7"/>
      <c r="C16" s="3"/>
    </row>
    <row r="17" spans="1:3" x14ac:dyDescent="0.25">
      <c r="A17" s="11"/>
      <c r="B17" s="7"/>
      <c r="C17" s="4"/>
    </row>
    <row r="18" spans="1:3" x14ac:dyDescent="0.25">
      <c r="A18" s="11"/>
      <c r="B18" s="7"/>
      <c r="C18" s="3"/>
    </row>
    <row r="19" spans="1:3" x14ac:dyDescent="0.25">
      <c r="A19" s="11"/>
      <c r="B19" s="7"/>
      <c r="C19" s="3"/>
    </row>
    <row r="20" spans="1:3" x14ac:dyDescent="0.25">
      <c r="A20" s="11"/>
      <c r="B20" s="7"/>
      <c r="C20" s="3"/>
    </row>
    <row r="21" spans="1:3" x14ac:dyDescent="0.25">
      <c r="A21" s="11"/>
      <c r="B21" s="7"/>
      <c r="C21" s="3"/>
    </row>
    <row r="22" spans="1:3" x14ac:dyDescent="0.25">
      <c r="A22" s="11"/>
      <c r="B22" s="7"/>
      <c r="C22" s="3"/>
    </row>
    <row r="23" spans="1:3" x14ac:dyDescent="0.25">
      <c r="A23" s="11"/>
      <c r="B23" s="7"/>
      <c r="C23" s="3"/>
    </row>
    <row r="24" spans="1:3" x14ac:dyDescent="0.25">
      <c r="A24" s="11"/>
      <c r="B24" s="7"/>
      <c r="C24" s="3"/>
    </row>
    <row r="25" spans="1:3" x14ac:dyDescent="0.25">
      <c r="A25" s="11"/>
      <c r="B25" s="7"/>
      <c r="C25" s="3"/>
    </row>
    <row r="26" spans="1:3" x14ac:dyDescent="0.25">
      <c r="A26" s="11"/>
      <c r="B26" s="7"/>
      <c r="C26" s="3"/>
    </row>
    <row r="27" spans="1:3" x14ac:dyDescent="0.25">
      <c r="A27" s="11"/>
      <c r="B27" s="7"/>
      <c r="C27" s="3"/>
    </row>
    <row r="28" spans="1:3" x14ac:dyDescent="0.25">
      <c r="A28" s="11"/>
      <c r="B28" s="7"/>
      <c r="C28" s="3"/>
    </row>
    <row r="29" spans="1:3" x14ac:dyDescent="0.25">
      <c r="A29" s="11"/>
      <c r="B29" s="7"/>
      <c r="C29" s="3"/>
    </row>
    <row r="30" spans="1:3" x14ac:dyDescent="0.25">
      <c r="A30" s="11"/>
      <c r="B30" s="7"/>
      <c r="C30" s="3"/>
    </row>
    <row r="31" spans="1:3" x14ac:dyDescent="0.25">
      <c r="A31" s="11"/>
      <c r="B31" s="7"/>
      <c r="C31" s="3"/>
    </row>
    <row r="32" spans="1:3" x14ac:dyDescent="0.25">
      <c r="A32" s="11"/>
      <c r="B32" s="7"/>
      <c r="C32" s="3"/>
    </row>
    <row r="33" spans="1:3" x14ac:dyDescent="0.25">
      <c r="A33" s="11"/>
      <c r="B33" s="7"/>
      <c r="C33" s="3"/>
    </row>
    <row r="34" spans="1:3" x14ac:dyDescent="0.25">
      <c r="A34" s="11"/>
      <c r="B34" s="7"/>
      <c r="C34" s="3"/>
    </row>
    <row r="35" spans="1:3" x14ac:dyDescent="0.25">
      <c r="A35" s="11"/>
      <c r="B35" s="8"/>
      <c r="C35" s="3"/>
    </row>
    <row r="36" spans="1:3" x14ac:dyDescent="0.25">
      <c r="A36" s="11"/>
      <c r="B36" s="7"/>
      <c r="C36" s="4"/>
    </row>
    <row r="37" spans="1:3" x14ac:dyDescent="0.25">
      <c r="A37" s="11"/>
      <c r="B37" s="7"/>
      <c r="C37" s="3"/>
    </row>
    <row r="38" spans="1:3" x14ac:dyDescent="0.25">
      <c r="A38" s="11"/>
      <c r="B38" s="7"/>
      <c r="C38" s="3"/>
    </row>
    <row r="39" spans="1:3" x14ac:dyDescent="0.25">
      <c r="A39" s="11"/>
      <c r="B39" s="7"/>
      <c r="C39" s="3"/>
    </row>
    <row r="40" spans="1:3" x14ac:dyDescent="0.25">
      <c r="A40" s="11"/>
      <c r="B40" s="7"/>
      <c r="C40" s="3"/>
    </row>
    <row r="41" spans="1:3" x14ac:dyDescent="0.25">
      <c r="A41" s="11"/>
      <c r="B41" s="7"/>
      <c r="C41" s="3"/>
    </row>
    <row r="42" spans="1:3" x14ac:dyDescent="0.25">
      <c r="A42" s="11"/>
      <c r="B42" s="9"/>
      <c r="C42" s="5"/>
    </row>
    <row r="43" spans="1:3" x14ac:dyDescent="0.25">
      <c r="A43" s="11"/>
      <c r="B43" s="9"/>
      <c r="C43" s="5"/>
    </row>
    <row r="44" spans="1:3" x14ac:dyDescent="0.25">
      <c r="A44" s="11"/>
      <c r="B44" s="9"/>
      <c r="C44" s="5"/>
    </row>
    <row r="45" spans="1:3" x14ac:dyDescent="0.25">
      <c r="A45" s="11"/>
      <c r="B45" s="7"/>
      <c r="C45" s="3"/>
    </row>
    <row r="46" spans="1:3" x14ac:dyDescent="0.25">
      <c r="A46" s="11"/>
      <c r="B46" s="7"/>
      <c r="C46" s="3"/>
    </row>
    <row r="47" spans="1:3" x14ac:dyDescent="0.25">
      <c r="A47" s="11"/>
      <c r="B47" s="7"/>
      <c r="C47" s="3"/>
    </row>
    <row r="48" spans="1:3" x14ac:dyDescent="0.25">
      <c r="A48" s="11"/>
      <c r="B48" s="7"/>
      <c r="C48" s="3"/>
    </row>
    <row r="49" spans="1:3" x14ac:dyDescent="0.25">
      <c r="A49" s="11"/>
      <c r="B49" s="7"/>
      <c r="C49" s="3"/>
    </row>
    <row r="50" spans="1:3" x14ac:dyDescent="0.25">
      <c r="A50" s="11"/>
      <c r="B50" s="7"/>
      <c r="C50" s="3"/>
    </row>
    <row r="51" spans="1:3" x14ac:dyDescent="0.25">
      <c r="A51" s="11"/>
      <c r="B51" s="7"/>
      <c r="C51" s="3"/>
    </row>
    <row r="52" spans="1:3" x14ac:dyDescent="0.25">
      <c r="A52" s="11"/>
      <c r="B52" s="7"/>
      <c r="C52" s="3"/>
    </row>
    <row r="53" spans="1:3" x14ac:dyDescent="0.25">
      <c r="A53" s="11"/>
      <c r="B53" s="7"/>
      <c r="C53" s="3"/>
    </row>
    <row r="54" spans="1:3" x14ac:dyDescent="0.25">
      <c r="A54" s="11"/>
      <c r="B54" s="7"/>
      <c r="C54" s="3"/>
    </row>
    <row r="55" spans="1:3" x14ac:dyDescent="0.25">
      <c r="A55" s="11"/>
      <c r="B55" s="7"/>
      <c r="C55" s="3"/>
    </row>
    <row r="56" spans="1:3" x14ac:dyDescent="0.25">
      <c r="A56" s="17"/>
      <c r="B56" s="18"/>
      <c r="C56" s="19"/>
    </row>
    <row r="57" spans="1:3" x14ac:dyDescent="0.25">
      <c r="A57" s="11"/>
      <c r="B57" s="15"/>
      <c r="C57" s="3"/>
    </row>
    <row r="58" spans="1:3" ht="15.75" thickBot="1" x14ac:dyDescent="0.3">
      <c r="A58" s="12"/>
      <c r="B58" s="16"/>
      <c r="C58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C341"/>
  <sheetViews>
    <sheetView topLeftCell="C1" zoomScale="90" zoomScaleNormal="90" zoomScalePageLayoutView="90" workbookViewId="0">
      <selection activeCell="DY12" sqref="DY12"/>
    </sheetView>
  </sheetViews>
  <sheetFormatPr baseColWidth="10" defaultColWidth="10.85546875" defaultRowHeight="15" outlineLevelCol="1" x14ac:dyDescent="0.25"/>
  <cols>
    <col min="1" max="1" width="38" style="120" customWidth="1"/>
    <col min="2" max="3" width="7.42578125" style="120" customWidth="1"/>
    <col min="4" max="4" width="5.42578125" style="120" customWidth="1"/>
    <col min="5" max="5" width="4.85546875" style="120" customWidth="1"/>
    <col min="6" max="6" width="4.42578125" style="120" customWidth="1"/>
    <col min="7" max="8" width="16.42578125" style="120" bestFit="1" customWidth="1"/>
    <col min="9" max="9" width="1.28515625" style="120" customWidth="1"/>
    <col min="10" max="10" width="7.42578125" style="120" customWidth="1"/>
    <col min="11" max="23" width="11.42578125" style="120" hidden="1" customWidth="1" outlineLevel="1"/>
    <col min="24" max="24" width="12.42578125" style="123" hidden="1" customWidth="1" outlineLevel="1"/>
    <col min="25" max="25" width="11.42578125" style="123" hidden="1" customWidth="1" outlineLevel="1"/>
    <col min="26" max="26" width="14.140625" style="123" hidden="1" customWidth="1" outlineLevel="1"/>
    <col min="27" max="27" width="13.42578125" style="123" hidden="1" customWidth="1" outlineLevel="1"/>
    <col min="28" max="28" width="14.140625" style="123" hidden="1" customWidth="1" outlineLevel="1"/>
    <col min="29" max="29" width="11.42578125" style="123" hidden="1" customWidth="1" outlineLevel="1"/>
    <col min="30" max="30" width="14.140625" style="123" hidden="1" customWidth="1" outlineLevel="1"/>
    <col min="31" max="31" width="11.42578125" style="123" hidden="1" customWidth="1" outlineLevel="1"/>
    <col min="32" max="32" width="14" style="123" hidden="1" customWidth="1" outlineLevel="1"/>
    <col min="33" max="35" width="14.140625" style="123" hidden="1" customWidth="1" outlineLevel="1"/>
    <col min="36" max="36" width="11.42578125" style="120" hidden="1" customWidth="1" outlineLevel="1" collapsed="1"/>
    <col min="37" max="45" width="11.42578125" style="120" hidden="1" customWidth="1" outlineLevel="1"/>
    <col min="46" max="46" width="14.7109375" style="120" hidden="1" customWidth="1" outlineLevel="1"/>
    <col min="47" max="50" width="13.140625" style="120" hidden="1" customWidth="1" outlineLevel="1"/>
    <col min="51" max="51" width="12.140625" style="120" hidden="1" customWidth="1" outlineLevel="1"/>
    <col min="52" max="52" width="11.42578125" style="120" hidden="1" customWidth="1" outlineLevel="1"/>
    <col min="53" max="53" width="12.140625" style="120" hidden="1" customWidth="1" outlineLevel="1"/>
    <col min="54" max="54" width="13.140625" style="120" hidden="1" customWidth="1" outlineLevel="1"/>
    <col min="55" max="55" width="14.7109375" style="120" hidden="1" customWidth="1" outlineLevel="1"/>
    <col min="56" max="56" width="15.42578125" style="120" hidden="1" customWidth="1" outlineLevel="1"/>
    <col min="57" max="57" width="13.28515625" style="120" hidden="1" customWidth="1" outlineLevel="1"/>
    <col min="58" max="58" width="14" style="120" hidden="1" customWidth="1" outlineLevel="1"/>
    <col min="59" max="59" width="12.28515625" style="120" hidden="1" customWidth="1" outlineLevel="1"/>
    <col min="60" max="60" width="14.42578125" style="120" hidden="1" customWidth="1" outlineLevel="1"/>
    <col min="61" max="61" width="11.42578125" style="122" bestFit="1" customWidth="1" collapsed="1"/>
    <col min="62" max="62" width="16" style="122" customWidth="1"/>
    <col min="63" max="63" width="12" style="191" customWidth="1"/>
    <col min="64" max="64" width="14" style="191" customWidth="1"/>
    <col min="65" max="65" width="18.85546875" style="191" customWidth="1"/>
    <col min="66" max="66" width="19.140625" style="191" customWidth="1"/>
    <col min="67" max="67" width="11.42578125" style="191" customWidth="1"/>
    <col min="68" max="69" width="12.28515625" style="120" hidden="1" customWidth="1" outlineLevel="1"/>
    <col min="70" max="72" width="11.42578125" style="120" hidden="1" customWidth="1" outlineLevel="1"/>
    <col min="73" max="73" width="11.85546875" style="120" hidden="1" customWidth="1" outlineLevel="1"/>
    <col min="74" max="77" width="11.42578125" style="120" hidden="1" customWidth="1" outlineLevel="1"/>
    <col min="78" max="78" width="11.85546875" style="120" customWidth="1" collapsed="1"/>
    <col min="79" max="82" width="11.42578125" style="120" customWidth="1"/>
    <col min="83" max="83" width="11.85546875" style="120" hidden="1" customWidth="1" outlineLevel="1"/>
    <col min="84" max="87" width="11.42578125" style="120" hidden="1" customWidth="1" outlineLevel="1"/>
    <col min="88" max="88" width="11.85546875" style="120" hidden="1" customWidth="1" outlineLevel="1"/>
    <col min="89" max="92" width="11.42578125" style="120" hidden="1" customWidth="1" outlineLevel="1"/>
    <col min="93" max="93" width="11.85546875" style="120" hidden="1" customWidth="1" outlineLevel="1"/>
    <col min="94" max="97" width="11.42578125" style="120" hidden="1" customWidth="1" outlineLevel="1"/>
    <col min="98" max="98" width="11.85546875" style="120" hidden="1" customWidth="1" outlineLevel="1"/>
    <col min="99" max="102" width="11.42578125" style="120" hidden="1" customWidth="1" outlineLevel="1"/>
    <col min="103" max="103" width="11.85546875" style="120" hidden="1" customWidth="1" outlineLevel="1"/>
    <col min="104" max="107" width="11.42578125" style="120" hidden="1" customWidth="1" outlineLevel="1"/>
    <col min="108" max="108" width="11.85546875" style="120" hidden="1" customWidth="1" outlineLevel="1" collapsed="1"/>
    <col min="109" max="112" width="11.42578125" style="120" hidden="1" customWidth="1" outlineLevel="1"/>
    <col min="113" max="113" width="11.85546875" style="120" hidden="1" customWidth="1" outlineLevel="1"/>
    <col min="114" max="117" width="11.42578125" style="120" hidden="1" customWidth="1" outlineLevel="1"/>
    <col min="118" max="118" width="11.85546875" style="120" hidden="1" customWidth="1" outlineLevel="1"/>
    <col min="119" max="122" width="11.42578125" style="120" hidden="1" customWidth="1" outlineLevel="1"/>
    <col min="123" max="123" width="11.85546875" style="120" hidden="1" customWidth="1" outlineLevel="1"/>
    <col min="124" max="127" width="11.42578125" style="120" hidden="1" customWidth="1" outlineLevel="1"/>
    <col min="128" max="128" width="13.85546875" style="120" bestFit="1" customWidth="1" collapsed="1"/>
    <col min="129" max="16384" width="10.85546875" style="120"/>
  </cols>
  <sheetData>
    <row r="1" spans="1:133" x14ac:dyDescent="0.25">
      <c r="BP1" s="120" t="str">
        <f>+$BP3&amp;MONTH(BP2)</f>
        <v>1000000001</v>
      </c>
      <c r="BQ1" s="120" t="str">
        <f>+$BQ3&amp;MONTH(BQ2)</f>
        <v>2000000001</v>
      </c>
      <c r="BR1" s="120" t="str">
        <f>+$BR3&amp;MONTH(BR2)</f>
        <v>4000000001</v>
      </c>
      <c r="BS1" s="120" t="str">
        <f>+$BS3&amp;MONTH(BS2)</f>
        <v>3000000001</v>
      </c>
      <c r="BT1" s="120" t="str">
        <f>+$BT3&amp;MONTH(BT2)</f>
        <v>9800000001</v>
      </c>
      <c r="BU1" s="120" t="str">
        <f>+$BP3&amp;MONTH(BU2)</f>
        <v>1000000002</v>
      </c>
      <c r="BV1" s="120" t="str">
        <f>+$BQ3&amp;MONTH(BV2)</f>
        <v>2000000002</v>
      </c>
      <c r="BW1" s="120" t="str">
        <f>+$BR3&amp;MONTH(BW2)</f>
        <v>4000000002</v>
      </c>
      <c r="BX1" s="120" t="str">
        <f>+$BS3&amp;MONTH(BX2)</f>
        <v>3000000002</v>
      </c>
      <c r="BY1" s="120" t="str">
        <f>+$BT3&amp;MONTH(BY2)</f>
        <v>9800000002</v>
      </c>
      <c r="BZ1" s="120" t="str">
        <f>+$BP3&amp;MONTH(BZ2)</f>
        <v>1000000003</v>
      </c>
      <c r="CA1" s="120" t="str">
        <f>+$BQ3&amp;MONTH(CA2)</f>
        <v>2000000003</v>
      </c>
      <c r="CB1" s="120" t="str">
        <f>+$BR3&amp;MONTH(CB2)</f>
        <v>4000000003</v>
      </c>
      <c r="CC1" s="120" t="str">
        <f>+$BS3&amp;MONTH(CC2)</f>
        <v>3000000003</v>
      </c>
      <c r="CD1" s="120" t="str">
        <f>+$BT3&amp;MONTH(CD2)</f>
        <v>9800000003</v>
      </c>
      <c r="CE1" s="120" t="str">
        <f>+$BP3&amp;MONTH(CE2)</f>
        <v>1000000004</v>
      </c>
      <c r="CF1" s="120" t="str">
        <f>+$BQ3&amp;MONTH(CF2)</f>
        <v>2000000004</v>
      </c>
      <c r="CG1" s="120" t="str">
        <f>+$BR3&amp;MONTH(CG2)</f>
        <v>4000000004</v>
      </c>
      <c r="CH1" s="120" t="str">
        <f>+$BS3&amp;MONTH(CH2)</f>
        <v>3000000004</v>
      </c>
      <c r="CI1" s="120" t="str">
        <f>+$BT3&amp;MONTH(CI2)</f>
        <v>9800000004</v>
      </c>
      <c r="CJ1" s="120" t="str">
        <f>+$BP3&amp;MONTH(CJ2)</f>
        <v>1000000005</v>
      </c>
      <c r="CK1" s="120" t="str">
        <f>+$BQ3&amp;MONTH(CK2)</f>
        <v>2000000005</v>
      </c>
      <c r="CL1" s="120" t="str">
        <f>+$BR3&amp;MONTH(CL2)</f>
        <v>4000000005</v>
      </c>
      <c r="CM1" s="120" t="str">
        <f>+$BS3&amp;MONTH(CM2)</f>
        <v>3000000005</v>
      </c>
      <c r="CN1" s="120" t="str">
        <f>+$BT3&amp;MONTH(CN2)</f>
        <v>9800000005</v>
      </c>
      <c r="CO1" s="120" t="str">
        <f>+$BP3&amp;MONTH(CO2)</f>
        <v>1000000006</v>
      </c>
      <c r="CP1" s="120" t="str">
        <f>+$BQ3&amp;MONTH(CP2)</f>
        <v>2000000006</v>
      </c>
      <c r="CQ1" s="120" t="str">
        <f>+$BR3&amp;MONTH(CQ2)</f>
        <v>4000000006</v>
      </c>
      <c r="CR1" s="120" t="str">
        <f>+$BS3&amp;MONTH(CR2)</f>
        <v>3000000006</v>
      </c>
      <c r="CS1" s="120" t="str">
        <f>+$BT3&amp;MONTH(CS2)</f>
        <v>9800000006</v>
      </c>
      <c r="CT1" s="120" t="str">
        <f>+$BP3&amp;MONTH(CT2)</f>
        <v>1000000007</v>
      </c>
      <c r="CU1" s="120" t="str">
        <f>+$BQ3&amp;MONTH(CU2)</f>
        <v>2000000007</v>
      </c>
      <c r="CV1" s="120" t="str">
        <f>+$BR3&amp;MONTH(CV2)</f>
        <v>4000000007</v>
      </c>
      <c r="CW1" s="120" t="str">
        <f>+$BS3&amp;MONTH(CW2)</f>
        <v>3000000007</v>
      </c>
      <c r="CX1" s="120" t="str">
        <f>+$BT3&amp;MONTH(CX2)</f>
        <v>9800000007</v>
      </c>
      <c r="CY1" s="120" t="str">
        <f>+$BP3&amp;MONTH(CY2)</f>
        <v>1000000008</v>
      </c>
      <c r="CZ1" s="120" t="str">
        <f>+$BQ3&amp;MONTH(CZ2)</f>
        <v>2000000008</v>
      </c>
      <c r="DA1" s="120" t="str">
        <f>+$BR3&amp;MONTH(DA2)</f>
        <v>4000000008</v>
      </c>
      <c r="DB1" s="120" t="str">
        <f>+$BS3&amp;MONTH(DB2)</f>
        <v>3000000008</v>
      </c>
      <c r="DC1" s="120" t="str">
        <f>+$BT3&amp;MONTH(DC2)</f>
        <v>9800000008</v>
      </c>
      <c r="DD1" s="120" t="str">
        <f>+$BP3&amp;MONTH(DD2)</f>
        <v>1000000009</v>
      </c>
      <c r="DE1" s="120" t="str">
        <f>+$BQ3&amp;MONTH(DE2)</f>
        <v>2000000009</v>
      </c>
      <c r="DF1" s="120" t="str">
        <f>+$BR3&amp;MONTH(DF2)</f>
        <v>4000000009</v>
      </c>
      <c r="DG1" s="120" t="str">
        <f>+$BS3&amp;MONTH(DG2)</f>
        <v>3000000009</v>
      </c>
      <c r="DH1" s="120" t="str">
        <f>+$BT3&amp;MONTH(DH2)</f>
        <v>9800000009</v>
      </c>
      <c r="DI1" s="120" t="str">
        <f>+$BP3&amp;MONTH(DI2)</f>
        <v>10000000010</v>
      </c>
      <c r="DJ1" s="120" t="str">
        <f>+$BQ3&amp;MONTH(DJ2)</f>
        <v>20000000010</v>
      </c>
      <c r="DK1" s="120" t="str">
        <f>+$BR3&amp;MONTH(DK2)</f>
        <v>40000000010</v>
      </c>
      <c r="DL1" s="120" t="str">
        <f>+$BS3&amp;MONTH(DL2)</f>
        <v>30000000010</v>
      </c>
      <c r="DM1" s="120" t="str">
        <f>+$BT3&amp;MONTH(DM2)</f>
        <v>98000000010</v>
      </c>
      <c r="DN1" s="120" t="str">
        <f>+$BP3&amp;MONTH(DN2)</f>
        <v>10000000011</v>
      </c>
      <c r="DO1" s="120" t="str">
        <f>+$BQ3&amp;MONTH(DO2)</f>
        <v>20000000011</v>
      </c>
      <c r="DP1" s="120" t="str">
        <f>+$BR3&amp;MONTH(DP2)</f>
        <v>40000000011</v>
      </c>
      <c r="DQ1" s="120" t="str">
        <f>+$BS3&amp;MONTH(DQ2)</f>
        <v>30000000011</v>
      </c>
      <c r="DR1" s="120" t="str">
        <f>+$BT3&amp;MONTH(DR2)</f>
        <v>98000000011</v>
      </c>
      <c r="DS1" s="120" t="str">
        <f>+$BP3&amp;MONTH(DS2)</f>
        <v>10000000012</v>
      </c>
      <c r="DT1" s="120" t="str">
        <f>+$BQ3&amp;MONTH(DT2)</f>
        <v>20000000012</v>
      </c>
      <c r="DU1" s="120" t="str">
        <f>+$BR3&amp;MONTH(DU2)</f>
        <v>40000000012</v>
      </c>
      <c r="DV1" s="120" t="str">
        <f>+$BS3&amp;MONTH(DV2)</f>
        <v>30000000012</v>
      </c>
      <c r="DW1" s="120" t="str">
        <f>+$BT3&amp;MONTH(DW2)</f>
        <v>98000000012</v>
      </c>
    </row>
    <row r="2" spans="1:133" x14ac:dyDescent="0.25">
      <c r="BO2" s="192" t="s">
        <v>1032</v>
      </c>
      <c r="BP2" s="125">
        <v>43101</v>
      </c>
      <c r="BQ2" s="124">
        <f>+BP2</f>
        <v>43101</v>
      </c>
      <c r="BR2" s="124">
        <f t="shared" ref="BR2:BT2" si="0">+BQ2</f>
        <v>43101</v>
      </c>
      <c r="BS2" s="124">
        <f t="shared" si="0"/>
        <v>43101</v>
      </c>
      <c r="BT2" s="124">
        <f t="shared" si="0"/>
        <v>43101</v>
      </c>
      <c r="BU2" s="125">
        <v>43132</v>
      </c>
      <c r="BV2" s="124">
        <f>+BU2</f>
        <v>43132</v>
      </c>
      <c r="BW2" s="124">
        <f t="shared" ref="BW2:BY2" si="1">+BV2</f>
        <v>43132</v>
      </c>
      <c r="BX2" s="124">
        <f t="shared" si="1"/>
        <v>43132</v>
      </c>
      <c r="BY2" s="124">
        <f t="shared" si="1"/>
        <v>43132</v>
      </c>
      <c r="BZ2" s="125">
        <v>43160</v>
      </c>
      <c r="CA2" s="124">
        <f>+BZ2</f>
        <v>43160</v>
      </c>
      <c r="CB2" s="124">
        <f t="shared" ref="CB2:CD2" si="2">+CA2</f>
        <v>43160</v>
      </c>
      <c r="CC2" s="124">
        <f t="shared" si="2"/>
        <v>43160</v>
      </c>
      <c r="CD2" s="124">
        <f t="shared" si="2"/>
        <v>43160</v>
      </c>
      <c r="CE2" s="125">
        <v>43191</v>
      </c>
      <c r="CF2" s="124">
        <f>+CE2</f>
        <v>43191</v>
      </c>
      <c r="CG2" s="124">
        <f t="shared" ref="CG2:CI2" si="3">+CF2</f>
        <v>43191</v>
      </c>
      <c r="CH2" s="124">
        <f t="shared" si="3"/>
        <v>43191</v>
      </c>
      <c r="CI2" s="124">
        <f t="shared" si="3"/>
        <v>43191</v>
      </c>
      <c r="CJ2" s="125">
        <v>43221</v>
      </c>
      <c r="CK2" s="124">
        <f>+CJ2</f>
        <v>43221</v>
      </c>
      <c r="CL2" s="124">
        <f t="shared" ref="CL2:CN2" si="4">+CK2</f>
        <v>43221</v>
      </c>
      <c r="CM2" s="124">
        <f t="shared" si="4"/>
        <v>43221</v>
      </c>
      <c r="CN2" s="124">
        <f t="shared" si="4"/>
        <v>43221</v>
      </c>
      <c r="CO2" s="125">
        <v>43252</v>
      </c>
      <c r="CP2" s="124">
        <f>+CO2</f>
        <v>43252</v>
      </c>
      <c r="CQ2" s="124">
        <f t="shared" ref="CQ2:CS2" si="5">+CP2</f>
        <v>43252</v>
      </c>
      <c r="CR2" s="124">
        <f t="shared" si="5"/>
        <v>43252</v>
      </c>
      <c r="CS2" s="124">
        <f t="shared" si="5"/>
        <v>43252</v>
      </c>
      <c r="CT2" s="125">
        <v>43282</v>
      </c>
      <c r="CU2" s="124">
        <f>+CT2</f>
        <v>43282</v>
      </c>
      <c r="CV2" s="124">
        <f t="shared" ref="CV2:CX2" si="6">+CU2</f>
        <v>43282</v>
      </c>
      <c r="CW2" s="124">
        <f t="shared" si="6"/>
        <v>43282</v>
      </c>
      <c r="CX2" s="124">
        <f t="shared" si="6"/>
        <v>43282</v>
      </c>
      <c r="CY2" s="125">
        <v>43313</v>
      </c>
      <c r="CZ2" s="124">
        <f>+CY2</f>
        <v>43313</v>
      </c>
      <c r="DA2" s="124">
        <f t="shared" ref="DA2:DC2" si="7">+CZ2</f>
        <v>43313</v>
      </c>
      <c r="DB2" s="124">
        <f t="shared" si="7"/>
        <v>43313</v>
      </c>
      <c r="DC2" s="124">
        <f t="shared" si="7"/>
        <v>43313</v>
      </c>
      <c r="DD2" s="125">
        <v>43344</v>
      </c>
      <c r="DE2" s="124">
        <f>+DD2</f>
        <v>43344</v>
      </c>
      <c r="DF2" s="124">
        <f t="shared" ref="DF2:DH2" si="8">+DE2</f>
        <v>43344</v>
      </c>
      <c r="DG2" s="124">
        <f t="shared" si="8"/>
        <v>43344</v>
      </c>
      <c r="DH2" s="124">
        <f t="shared" si="8"/>
        <v>43344</v>
      </c>
      <c r="DI2" s="125">
        <v>43374</v>
      </c>
      <c r="DJ2" s="124">
        <f>+DI2</f>
        <v>43374</v>
      </c>
      <c r="DK2" s="124">
        <f t="shared" ref="DK2:DM2" si="9">+DJ2</f>
        <v>43374</v>
      </c>
      <c r="DL2" s="124">
        <f t="shared" si="9"/>
        <v>43374</v>
      </c>
      <c r="DM2" s="124">
        <f t="shared" si="9"/>
        <v>43374</v>
      </c>
      <c r="DN2" s="125">
        <v>43405</v>
      </c>
      <c r="DO2" s="124">
        <f>+DN2</f>
        <v>43405</v>
      </c>
      <c r="DP2" s="124">
        <f t="shared" ref="DP2:DR2" si="10">+DO2</f>
        <v>43405</v>
      </c>
      <c r="DQ2" s="124">
        <f t="shared" si="10"/>
        <v>43405</v>
      </c>
      <c r="DR2" s="124">
        <f t="shared" si="10"/>
        <v>43405</v>
      </c>
      <c r="DS2" s="125">
        <v>43435</v>
      </c>
      <c r="DT2" s="124">
        <f>+DS2</f>
        <v>43435</v>
      </c>
      <c r="DU2" s="124">
        <f t="shared" ref="DU2:DW2" si="11">+DT2</f>
        <v>43435</v>
      </c>
      <c r="DV2" s="124">
        <f t="shared" si="11"/>
        <v>43435</v>
      </c>
      <c r="DW2" s="124">
        <f t="shared" si="11"/>
        <v>43435</v>
      </c>
      <c r="DY2" s="127"/>
    </row>
    <row r="3" spans="1:133" s="141" customFormat="1" x14ac:dyDescent="0.25">
      <c r="G3" s="114">
        <v>1682161.3590550502</v>
      </c>
      <c r="H3" s="114"/>
      <c r="K3" s="141">
        <v>1</v>
      </c>
      <c r="L3" s="141">
        <v>2</v>
      </c>
      <c r="M3" s="141">
        <v>3</v>
      </c>
      <c r="N3" s="141">
        <v>4</v>
      </c>
      <c r="O3" s="141">
        <v>5</v>
      </c>
      <c r="P3" s="141">
        <v>6</v>
      </c>
      <c r="Q3" s="141">
        <v>7</v>
      </c>
      <c r="R3" s="141">
        <v>8</v>
      </c>
      <c r="S3" s="141">
        <v>9</v>
      </c>
      <c r="T3" s="141">
        <v>10</v>
      </c>
      <c r="U3" s="141">
        <v>11</v>
      </c>
      <c r="V3" s="141">
        <v>12</v>
      </c>
      <c r="X3" s="114">
        <v>198108.45651216316</v>
      </c>
      <c r="Y3" s="114">
        <v>141069.33651216334</v>
      </c>
      <c r="Z3" s="114">
        <v>132156.98651216316</v>
      </c>
      <c r="AA3" s="114">
        <v>115504.07651216326</v>
      </c>
      <c r="AB3" s="114">
        <v>73002.31651216319</v>
      </c>
      <c r="AC3" s="114">
        <v>-10977.383487836642</v>
      </c>
      <c r="AD3" s="114">
        <v>66213.966512163053</v>
      </c>
      <c r="AE3" s="114">
        <v>130473.77651216327</v>
      </c>
      <c r="AF3" s="114">
        <v>121794.86651216324</v>
      </c>
      <c r="AG3" s="114">
        <v>209539.16651216318</v>
      </c>
      <c r="AH3" s="114">
        <v>212955.27651216311</v>
      </c>
      <c r="AI3" s="114">
        <v>233467.98742125416</v>
      </c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6">
        <v>100000000</v>
      </c>
      <c r="BE3" s="116">
        <v>200000000</v>
      </c>
      <c r="BF3" s="116">
        <v>400000000</v>
      </c>
      <c r="BG3" s="116">
        <v>300000000</v>
      </c>
      <c r="BH3" s="116">
        <v>980000000</v>
      </c>
      <c r="BI3" s="122"/>
      <c r="BJ3" s="122"/>
      <c r="BK3" s="191"/>
      <c r="BL3" s="191"/>
      <c r="BM3" s="191"/>
      <c r="BN3" s="191"/>
      <c r="BO3" s="191"/>
      <c r="BP3" s="116">
        <v>100000000</v>
      </c>
      <c r="BQ3" s="116">
        <v>200000000</v>
      </c>
      <c r="BR3" s="116">
        <v>400000000</v>
      </c>
      <c r="BS3" s="116">
        <v>300000000</v>
      </c>
      <c r="BT3" s="116">
        <v>980000000</v>
      </c>
      <c r="BU3" s="116">
        <v>100000000</v>
      </c>
      <c r="BV3" s="116">
        <v>200000000</v>
      </c>
      <c r="BW3" s="116">
        <v>400000000</v>
      </c>
      <c r="BX3" s="116">
        <v>300000000</v>
      </c>
      <c r="BY3" s="116">
        <v>980000000</v>
      </c>
      <c r="BZ3" s="116">
        <v>100000000</v>
      </c>
      <c r="CA3" s="116">
        <v>200000000</v>
      </c>
      <c r="CB3" s="116">
        <v>400000000</v>
      </c>
      <c r="CC3" s="116">
        <v>300000000</v>
      </c>
      <c r="CD3" s="116">
        <v>980000000</v>
      </c>
      <c r="CE3" s="116">
        <v>100000000</v>
      </c>
      <c r="CF3" s="116">
        <v>200000000</v>
      </c>
      <c r="CG3" s="116">
        <v>400000000</v>
      </c>
      <c r="CH3" s="116">
        <v>300000000</v>
      </c>
      <c r="CI3" s="116">
        <v>980000000</v>
      </c>
      <c r="CJ3" s="116">
        <v>100000000</v>
      </c>
      <c r="CK3" s="116">
        <v>200000000</v>
      </c>
      <c r="CL3" s="116">
        <v>400000000</v>
      </c>
      <c r="CM3" s="116">
        <v>300000000</v>
      </c>
      <c r="CN3" s="116">
        <v>980000000</v>
      </c>
      <c r="CO3" s="116">
        <v>100000000</v>
      </c>
      <c r="CP3" s="116">
        <v>200000000</v>
      </c>
      <c r="CQ3" s="116">
        <v>400000000</v>
      </c>
      <c r="CR3" s="116">
        <v>300000000</v>
      </c>
      <c r="CS3" s="116">
        <v>980000000</v>
      </c>
      <c r="CT3" s="116">
        <v>100000000</v>
      </c>
      <c r="CU3" s="116">
        <v>200000000</v>
      </c>
      <c r="CV3" s="116">
        <v>400000000</v>
      </c>
      <c r="CW3" s="116">
        <v>300000000</v>
      </c>
      <c r="CX3" s="116">
        <v>980000000</v>
      </c>
      <c r="CY3" s="116">
        <v>100000000</v>
      </c>
      <c r="CZ3" s="116">
        <v>200000000</v>
      </c>
      <c r="DA3" s="116">
        <v>400000000</v>
      </c>
      <c r="DB3" s="116">
        <v>300000000</v>
      </c>
      <c r="DC3" s="116">
        <v>980000000</v>
      </c>
      <c r="DD3" s="116">
        <v>100000000</v>
      </c>
      <c r="DE3" s="116">
        <v>200000000</v>
      </c>
      <c r="DF3" s="116">
        <v>400000000</v>
      </c>
      <c r="DG3" s="116">
        <v>300000000</v>
      </c>
      <c r="DH3" s="116">
        <v>980000000</v>
      </c>
      <c r="DI3" s="116">
        <v>100000000</v>
      </c>
      <c r="DJ3" s="116">
        <v>200000000</v>
      </c>
      <c r="DK3" s="116">
        <v>400000000</v>
      </c>
      <c r="DL3" s="116">
        <v>300000000</v>
      </c>
      <c r="DM3" s="116">
        <v>980000000</v>
      </c>
      <c r="DN3" s="116">
        <v>100000000</v>
      </c>
      <c r="DO3" s="116">
        <v>200000000</v>
      </c>
      <c r="DP3" s="116">
        <v>400000000</v>
      </c>
      <c r="DQ3" s="116">
        <v>300000000</v>
      </c>
      <c r="DR3" s="116">
        <v>980000000</v>
      </c>
      <c r="DS3" s="116">
        <v>100000000</v>
      </c>
      <c r="DT3" s="116">
        <v>200000000</v>
      </c>
      <c r="DU3" s="116">
        <v>400000000</v>
      </c>
      <c r="DV3" s="116">
        <v>300000000</v>
      </c>
      <c r="DW3" s="116">
        <v>980000000</v>
      </c>
    </row>
    <row r="4" spans="1:133" s="141" customFormat="1" x14ac:dyDescent="0.25">
      <c r="A4" s="141" t="s">
        <v>202</v>
      </c>
      <c r="B4" s="141" t="s">
        <v>203</v>
      </c>
      <c r="C4" s="141" t="s">
        <v>204</v>
      </c>
      <c r="D4" s="141" t="s">
        <v>205</v>
      </c>
      <c r="E4" s="141" t="s">
        <v>206</v>
      </c>
      <c r="F4" s="141" t="s">
        <v>207</v>
      </c>
      <c r="G4" s="141" t="s">
        <v>208</v>
      </c>
      <c r="H4" s="141" t="s">
        <v>209</v>
      </c>
      <c r="I4" s="141" t="s">
        <v>210</v>
      </c>
      <c r="J4" s="141" t="s">
        <v>211</v>
      </c>
      <c r="K4" s="141" t="s">
        <v>212</v>
      </c>
      <c r="L4" s="141" t="s">
        <v>213</v>
      </c>
      <c r="M4" s="141" t="s">
        <v>214</v>
      </c>
      <c r="N4" s="141" t="s">
        <v>215</v>
      </c>
      <c r="O4" s="141" t="s">
        <v>216</v>
      </c>
      <c r="P4" s="141" t="s">
        <v>217</v>
      </c>
      <c r="Q4" s="141" t="s">
        <v>218</v>
      </c>
      <c r="R4" s="141" t="s">
        <v>219</v>
      </c>
      <c r="S4" s="141" t="s">
        <v>220</v>
      </c>
      <c r="T4" s="141" t="s">
        <v>221</v>
      </c>
      <c r="U4" s="141" t="s">
        <v>222</v>
      </c>
      <c r="V4" s="141" t="s">
        <v>223</v>
      </c>
      <c r="W4" s="141" t="s">
        <v>224</v>
      </c>
      <c r="X4" s="117" t="s">
        <v>225</v>
      </c>
      <c r="Y4" s="117" t="s">
        <v>226</v>
      </c>
      <c r="Z4" s="117" t="s">
        <v>227</v>
      </c>
      <c r="AA4" s="117" t="s">
        <v>228</v>
      </c>
      <c r="AB4" s="117" t="s">
        <v>229</v>
      </c>
      <c r="AC4" s="117" t="s">
        <v>230</v>
      </c>
      <c r="AD4" s="117" t="s">
        <v>231</v>
      </c>
      <c r="AE4" s="117" t="s">
        <v>232</v>
      </c>
      <c r="AF4" s="117" t="s">
        <v>233</v>
      </c>
      <c r="AG4" s="117" t="s">
        <v>234</v>
      </c>
      <c r="AH4" s="117" t="s">
        <v>235</v>
      </c>
      <c r="AI4" s="117" t="s">
        <v>236</v>
      </c>
      <c r="AJ4" s="141" t="s">
        <v>237</v>
      </c>
      <c r="AK4" s="141" t="s">
        <v>238</v>
      </c>
      <c r="AL4" s="141" t="s">
        <v>239</v>
      </c>
      <c r="AM4" s="141" t="s">
        <v>240</v>
      </c>
      <c r="AN4" s="141" t="s">
        <v>241</v>
      </c>
      <c r="AO4" s="141" t="s">
        <v>242</v>
      </c>
      <c r="AP4" s="141" t="s">
        <v>243</v>
      </c>
      <c r="AQ4" s="141" t="s">
        <v>244</v>
      </c>
      <c r="AR4" s="141" t="s">
        <v>245</v>
      </c>
      <c r="AS4" s="141" t="s">
        <v>246</v>
      </c>
      <c r="AT4" s="115" t="s">
        <v>247</v>
      </c>
      <c r="AU4" s="115" t="s">
        <v>248</v>
      </c>
      <c r="AV4" s="115" t="s">
        <v>249</v>
      </c>
      <c r="AW4" s="115" t="s">
        <v>250</v>
      </c>
      <c r="AX4" s="115" t="s">
        <v>251</v>
      </c>
      <c r="AY4" s="115" t="s">
        <v>252</v>
      </c>
      <c r="AZ4" s="115" t="s">
        <v>253</v>
      </c>
      <c r="BA4" s="115" t="s">
        <v>254</v>
      </c>
      <c r="BB4" s="115" t="s">
        <v>255</v>
      </c>
      <c r="BC4" s="115" t="s">
        <v>256</v>
      </c>
      <c r="BD4" s="116" t="s">
        <v>257</v>
      </c>
      <c r="BE4" s="116" t="s">
        <v>258</v>
      </c>
      <c r="BF4" s="116" t="s">
        <v>259</v>
      </c>
      <c r="BG4" s="116" t="s">
        <v>260</v>
      </c>
      <c r="BH4" s="116" t="s">
        <v>261</v>
      </c>
      <c r="BI4" s="122" t="s">
        <v>704</v>
      </c>
      <c r="BJ4" s="122" t="s">
        <v>1094</v>
      </c>
      <c r="BK4" s="191" t="s">
        <v>926</v>
      </c>
      <c r="BL4" s="191" t="s">
        <v>930</v>
      </c>
      <c r="BM4" s="193" t="s">
        <v>935</v>
      </c>
      <c r="BN4" s="193" t="s">
        <v>933</v>
      </c>
      <c r="BO4" s="191" t="s">
        <v>1093</v>
      </c>
      <c r="BP4" s="116" t="s">
        <v>257</v>
      </c>
      <c r="BQ4" s="116" t="s">
        <v>258</v>
      </c>
      <c r="BR4" s="116" t="s">
        <v>259</v>
      </c>
      <c r="BS4" s="116" t="s">
        <v>260</v>
      </c>
      <c r="BT4" s="116" t="s">
        <v>261</v>
      </c>
      <c r="BU4" s="116" t="s">
        <v>257</v>
      </c>
      <c r="BV4" s="116" t="s">
        <v>258</v>
      </c>
      <c r="BW4" s="116" t="s">
        <v>259</v>
      </c>
      <c r="BX4" s="116" t="s">
        <v>260</v>
      </c>
      <c r="BY4" s="116" t="s">
        <v>261</v>
      </c>
      <c r="BZ4" s="116" t="s">
        <v>257</v>
      </c>
      <c r="CA4" s="116" t="s">
        <v>258</v>
      </c>
      <c r="CB4" s="116" t="s">
        <v>259</v>
      </c>
      <c r="CC4" s="116" t="s">
        <v>260</v>
      </c>
      <c r="CD4" s="116" t="s">
        <v>261</v>
      </c>
      <c r="CE4" s="116" t="s">
        <v>257</v>
      </c>
      <c r="CF4" s="116" t="s">
        <v>258</v>
      </c>
      <c r="CG4" s="116" t="s">
        <v>259</v>
      </c>
      <c r="CH4" s="116" t="s">
        <v>260</v>
      </c>
      <c r="CI4" s="116" t="s">
        <v>261</v>
      </c>
      <c r="CJ4" s="116" t="s">
        <v>257</v>
      </c>
      <c r="CK4" s="116" t="s">
        <v>258</v>
      </c>
      <c r="CL4" s="116" t="s">
        <v>259</v>
      </c>
      <c r="CM4" s="116" t="s">
        <v>260</v>
      </c>
      <c r="CN4" s="116" t="s">
        <v>261</v>
      </c>
      <c r="CO4" s="116" t="s">
        <v>257</v>
      </c>
      <c r="CP4" s="116" t="s">
        <v>258</v>
      </c>
      <c r="CQ4" s="116" t="s">
        <v>259</v>
      </c>
      <c r="CR4" s="116" t="s">
        <v>260</v>
      </c>
      <c r="CS4" s="116" t="s">
        <v>261</v>
      </c>
      <c r="CT4" s="116" t="s">
        <v>257</v>
      </c>
      <c r="CU4" s="116" t="s">
        <v>258</v>
      </c>
      <c r="CV4" s="116" t="s">
        <v>259</v>
      </c>
      <c r="CW4" s="116" t="s">
        <v>260</v>
      </c>
      <c r="CX4" s="116" t="s">
        <v>261</v>
      </c>
      <c r="CY4" s="116" t="s">
        <v>257</v>
      </c>
      <c r="CZ4" s="116" t="s">
        <v>258</v>
      </c>
      <c r="DA4" s="116" t="s">
        <v>259</v>
      </c>
      <c r="DB4" s="116" t="s">
        <v>260</v>
      </c>
      <c r="DC4" s="116" t="s">
        <v>261</v>
      </c>
      <c r="DD4" s="116" t="s">
        <v>257</v>
      </c>
      <c r="DE4" s="116" t="s">
        <v>258</v>
      </c>
      <c r="DF4" s="116" t="s">
        <v>259</v>
      </c>
      <c r="DG4" s="116" t="s">
        <v>260</v>
      </c>
      <c r="DH4" s="116" t="s">
        <v>261</v>
      </c>
      <c r="DI4" s="116" t="s">
        <v>257</v>
      </c>
      <c r="DJ4" s="116" t="s">
        <v>258</v>
      </c>
      <c r="DK4" s="116" t="s">
        <v>259</v>
      </c>
      <c r="DL4" s="116" t="s">
        <v>260</v>
      </c>
      <c r="DM4" s="116" t="s">
        <v>261</v>
      </c>
      <c r="DN4" s="116" t="s">
        <v>257</v>
      </c>
      <c r="DO4" s="116" t="s">
        <v>258</v>
      </c>
      <c r="DP4" s="116" t="s">
        <v>259</v>
      </c>
      <c r="DQ4" s="116" t="s">
        <v>260</v>
      </c>
      <c r="DR4" s="116" t="s">
        <v>261</v>
      </c>
      <c r="DS4" s="116" t="s">
        <v>257</v>
      </c>
      <c r="DT4" s="116" t="s">
        <v>258</v>
      </c>
      <c r="DU4" s="116" t="s">
        <v>259</v>
      </c>
      <c r="DV4" s="116" t="s">
        <v>260</v>
      </c>
      <c r="DW4" s="116" t="s">
        <v>261</v>
      </c>
      <c r="DY4" s="116" t="s">
        <v>257</v>
      </c>
      <c r="DZ4" s="116" t="s">
        <v>258</v>
      </c>
      <c r="EA4" s="116" t="s">
        <v>259</v>
      </c>
      <c r="EB4" s="116" t="s">
        <v>260</v>
      </c>
      <c r="EC4" s="116" t="s">
        <v>261</v>
      </c>
    </row>
    <row r="5" spans="1:133" s="141" customFormat="1" ht="15" customHeight="1" x14ac:dyDescent="0.25">
      <c r="A5" s="160" t="s">
        <v>262</v>
      </c>
      <c r="B5" s="156" t="s">
        <v>263</v>
      </c>
      <c r="C5" s="156" t="s">
        <v>264</v>
      </c>
      <c r="D5" s="156" t="s">
        <v>265</v>
      </c>
      <c r="E5" s="156">
        <v>1</v>
      </c>
      <c r="F5" s="178">
        <v>76180.637870626364</v>
      </c>
      <c r="G5" s="161">
        <v>-76180.637870626364</v>
      </c>
      <c r="H5" s="161">
        <v>-76180.637870626364</v>
      </c>
      <c r="I5" s="145"/>
      <c r="J5" s="145" t="s">
        <v>266</v>
      </c>
      <c r="K5" s="145">
        <v>8.3333333333333329E-2</v>
      </c>
      <c r="L5" s="145">
        <v>8.3333333333333329E-2</v>
      </c>
      <c r="M5" s="145">
        <v>8.3333333333333329E-2</v>
      </c>
      <c r="N5" s="145">
        <v>8.3333333333333329E-2</v>
      </c>
      <c r="O5" s="145">
        <v>8.3333333333333329E-2</v>
      </c>
      <c r="P5" s="145">
        <v>8.3333333333333329E-2</v>
      </c>
      <c r="Q5" s="145">
        <v>8.3333333333333329E-2</v>
      </c>
      <c r="R5" s="145">
        <v>8.3333333333333329E-2</v>
      </c>
      <c r="S5" s="145">
        <v>8.3333333333333329E-2</v>
      </c>
      <c r="T5" s="145">
        <v>8.3333333333333329E-2</v>
      </c>
      <c r="U5" s="145">
        <v>8.3333333333333329E-2</v>
      </c>
      <c r="V5" s="145">
        <v>8.3333333333333329E-2</v>
      </c>
      <c r="W5" s="146">
        <v>1</v>
      </c>
      <c r="X5" s="151">
        <v>-6348.3864892188631</v>
      </c>
      <c r="Y5" s="151">
        <v>-6348.3864892188631</v>
      </c>
      <c r="Z5" s="151">
        <v>-6348.3864892188631</v>
      </c>
      <c r="AA5" s="151">
        <v>-6348.3864892188631</v>
      </c>
      <c r="AB5" s="151">
        <v>-6348.3864892188631</v>
      </c>
      <c r="AC5" s="151">
        <v>-6348.3864892188631</v>
      </c>
      <c r="AD5" s="151">
        <v>-6348.3864892188631</v>
      </c>
      <c r="AE5" s="151">
        <v>-6348.3864892188631</v>
      </c>
      <c r="AF5" s="151">
        <v>-6348.3864892188631</v>
      </c>
      <c r="AG5" s="151">
        <v>-6348.3864892188631</v>
      </c>
      <c r="AH5" s="151">
        <v>-6348.3864892188631</v>
      </c>
      <c r="AI5" s="151">
        <v>-6348.3864892188631</v>
      </c>
      <c r="AJ5" s="145">
        <v>0.98</v>
      </c>
      <c r="AK5" s="145"/>
      <c r="AL5" s="145"/>
      <c r="AM5" s="145"/>
      <c r="AN5" s="145"/>
      <c r="AO5" s="145"/>
      <c r="AP5" s="145">
        <v>0.02</v>
      </c>
      <c r="AQ5" s="145"/>
      <c r="AR5" s="145"/>
      <c r="AS5" s="146">
        <v>1</v>
      </c>
      <c r="AT5" s="153">
        <v>-74657.025113213836</v>
      </c>
      <c r="AU5" s="153">
        <v>0</v>
      </c>
      <c r="AV5" s="153">
        <v>0</v>
      </c>
      <c r="AW5" s="153">
        <v>0</v>
      </c>
      <c r="AX5" s="153">
        <v>0</v>
      </c>
      <c r="AY5" s="153">
        <v>0</v>
      </c>
      <c r="AZ5" s="153">
        <v>-1523.6127574125273</v>
      </c>
      <c r="BA5" s="153">
        <v>0</v>
      </c>
      <c r="BB5" s="153">
        <v>0</v>
      </c>
      <c r="BC5" s="153">
        <v>-76180.637870626364</v>
      </c>
      <c r="BD5" s="154">
        <v>-74657.025113213836</v>
      </c>
      <c r="BE5" s="154">
        <v>0</v>
      </c>
      <c r="BF5" s="154">
        <v>-1523.6127574125273</v>
      </c>
      <c r="BG5" s="154">
        <v>0</v>
      </c>
      <c r="BH5" s="154">
        <v>0</v>
      </c>
      <c r="BI5" s="145">
        <v>0</v>
      </c>
      <c r="BJ5" s="122"/>
      <c r="BK5" s="122"/>
      <c r="BL5" s="122"/>
      <c r="BM5" s="122"/>
      <c r="BN5" s="122"/>
      <c r="BO5" s="122"/>
      <c r="BP5" s="126">
        <f t="shared" ref="BP5:BP68" si="12">+$BD5*$K5</f>
        <v>-6221.4187594344858</v>
      </c>
      <c r="BQ5" s="126">
        <f t="shared" ref="BQ5:BQ68" si="13">+$BE5*$K5</f>
        <v>0</v>
      </c>
      <c r="BR5" s="126">
        <f t="shared" ref="BR5:BR68" si="14">+$BF5*$K5</f>
        <v>-126.96772978437727</v>
      </c>
      <c r="BS5" s="126">
        <f t="shared" ref="BS5:BS68" si="15">+$BG5*$K5</f>
        <v>0</v>
      </c>
      <c r="BT5" s="126">
        <f t="shared" ref="BT5:BT68" si="16">+$BH5*$K5</f>
        <v>0</v>
      </c>
      <c r="BU5" s="126">
        <f>BP5+$BD5*$L5</f>
        <v>-12442.837518868972</v>
      </c>
      <c r="BV5" s="126">
        <f>BQ5+$BE5*$L5</f>
        <v>0</v>
      </c>
      <c r="BW5" s="126">
        <f>BR5+$BF5*$L5</f>
        <v>-253.93545956875454</v>
      </c>
      <c r="BX5" s="126">
        <f>BS5+$BG5*$L5</f>
        <v>0</v>
      </c>
      <c r="BY5" s="126">
        <f>BT5+$BH5*$L5</f>
        <v>0</v>
      </c>
      <c r="BZ5" s="126">
        <f>BU5+$BD5*$M5</f>
        <v>-18664.256278303459</v>
      </c>
      <c r="CA5" s="126">
        <f>BV5+$BE5*$M5</f>
        <v>0</v>
      </c>
      <c r="CB5" s="126">
        <f>BW5+$BF5*$M5</f>
        <v>-380.90318935313178</v>
      </c>
      <c r="CC5" s="126">
        <f>BX5+$BG5*$M5</f>
        <v>0</v>
      </c>
      <c r="CD5" s="126">
        <f>BY5+$BH5*$M5</f>
        <v>0</v>
      </c>
      <c r="CE5" s="126">
        <f>BZ5+$BD5*$N5</f>
        <v>-24885.675037737943</v>
      </c>
      <c r="CF5" s="126">
        <f>CA5+$BE5*$N5</f>
        <v>0</v>
      </c>
      <c r="CG5" s="126">
        <f>CB5+$BF5*$N5</f>
        <v>-507.87091913750908</v>
      </c>
      <c r="CH5" s="126">
        <f>CC5+$BG5*$N5</f>
        <v>0</v>
      </c>
      <c r="CI5" s="126">
        <f>CD5+$BH5*$N5</f>
        <v>0</v>
      </c>
      <c r="CJ5" s="126">
        <f>CE5+$BD5*$O5</f>
        <v>-31107.093797172427</v>
      </c>
      <c r="CK5" s="126">
        <f>CF5+$BE5*$O5</f>
        <v>0</v>
      </c>
      <c r="CL5" s="126">
        <f>CG5+$BF5*$O5</f>
        <v>-634.83864892188637</v>
      </c>
      <c r="CM5" s="126">
        <f>CH5+$BG5*$O5</f>
        <v>0</v>
      </c>
      <c r="CN5" s="126">
        <f>CI5+$BH5*$O5</f>
        <v>0</v>
      </c>
      <c r="CO5" s="126">
        <f>CJ5+$BD5*$P5</f>
        <v>-37328.512556606911</v>
      </c>
      <c r="CP5" s="126">
        <f>CK5+$BE5*$P5</f>
        <v>0</v>
      </c>
      <c r="CQ5" s="126">
        <f>CL5+$BF5*$P5</f>
        <v>-761.80637870626367</v>
      </c>
      <c r="CR5" s="126">
        <f>CM5+$BG5*$P5</f>
        <v>0</v>
      </c>
      <c r="CS5" s="126">
        <f>CN5+$BH5*$P5</f>
        <v>0</v>
      </c>
      <c r="CT5" s="126">
        <f>CO5+$BD5*$Q5</f>
        <v>-43549.931316041395</v>
      </c>
      <c r="CU5" s="126">
        <f>CP5+$BE5*$Q5</f>
        <v>0</v>
      </c>
      <c r="CV5" s="126">
        <f>CQ5+$BF5*$Q5</f>
        <v>-888.77410849064097</v>
      </c>
      <c r="CW5" s="126">
        <f>CR5+$BG5*$Q5</f>
        <v>0</v>
      </c>
      <c r="CX5" s="126">
        <f>CS5+$BH5*$Q5</f>
        <v>0</v>
      </c>
      <c r="CY5" s="126">
        <f>CT5+$BD5*$R5</f>
        <v>-49771.350075475879</v>
      </c>
      <c r="CZ5" s="126">
        <f>CU5+$BE5*$R5</f>
        <v>0</v>
      </c>
      <c r="DA5" s="126">
        <f>CV5+$BF5*$R5</f>
        <v>-1015.7418382750183</v>
      </c>
      <c r="DB5" s="126">
        <f>CW5+$BG5*$R5</f>
        <v>0</v>
      </c>
      <c r="DC5" s="126">
        <f>CX5+$BH5*$R5</f>
        <v>0</v>
      </c>
      <c r="DD5" s="126">
        <f>CY5+$BD5*$S5</f>
        <v>-55992.768834910363</v>
      </c>
      <c r="DE5" s="126">
        <f>CZ5+$BE5*$S5</f>
        <v>0</v>
      </c>
      <c r="DF5" s="126">
        <f>DA5+$BF5*$S5</f>
        <v>-1142.7095680593955</v>
      </c>
      <c r="DG5" s="126">
        <f>DB5+$BG5*$S5</f>
        <v>0</v>
      </c>
      <c r="DH5" s="126">
        <f>DC5+$BH5*$S5</f>
        <v>0</v>
      </c>
      <c r="DI5" s="126">
        <f>DD5+$BD5*$T5</f>
        <v>-62214.187594344847</v>
      </c>
      <c r="DJ5" s="126">
        <f>DE5+$BE5*$T5</f>
        <v>0</v>
      </c>
      <c r="DK5" s="126">
        <f>DF5+$BF5*$T5</f>
        <v>-1269.6772978437727</v>
      </c>
      <c r="DL5" s="126">
        <f>DG5+$BG5*$T5</f>
        <v>0</v>
      </c>
      <c r="DM5" s="126">
        <f>DH5+$BH5*$T5</f>
        <v>0</v>
      </c>
      <c r="DN5" s="126">
        <f>DI5+$BD5*$U5</f>
        <v>-68435.606353779338</v>
      </c>
      <c r="DO5" s="126">
        <f>DJ5+$BE5*$U5</f>
        <v>0</v>
      </c>
      <c r="DP5" s="126">
        <f>DK5+$BF5*$U5</f>
        <v>-1396.64502762815</v>
      </c>
      <c r="DQ5" s="126">
        <f>DL5+$BG5*$U5</f>
        <v>0</v>
      </c>
      <c r="DR5" s="126">
        <f>DM5+$BH5*$U5</f>
        <v>0</v>
      </c>
      <c r="DS5" s="126">
        <f>DN5+$BD5*$V5</f>
        <v>-74657.025113213822</v>
      </c>
      <c r="DT5" s="126">
        <f>DO5+$BE5*$V5</f>
        <v>0</v>
      </c>
      <c r="DU5" s="126">
        <f>DP5+$BF5*$V5</f>
        <v>-1523.6127574125273</v>
      </c>
      <c r="DV5" s="126">
        <f>DQ5+$BG5*$V5</f>
        <v>0</v>
      </c>
      <c r="DW5" s="126">
        <f>DR5+$BH5*$V5</f>
        <v>0</v>
      </c>
    </row>
    <row r="6" spans="1:133" s="141" customFormat="1" ht="15" customHeight="1" x14ac:dyDescent="0.25">
      <c r="A6" s="160" t="s">
        <v>267</v>
      </c>
      <c r="B6" s="156" t="s">
        <v>263</v>
      </c>
      <c r="C6" s="156" t="s">
        <v>264</v>
      </c>
      <c r="D6" s="156" t="s">
        <v>265</v>
      </c>
      <c r="E6" s="156">
        <v>1</v>
      </c>
      <c r="F6" s="178">
        <v>69511.897312311004</v>
      </c>
      <c r="G6" s="161">
        <v>-69511.897312311004</v>
      </c>
      <c r="H6" s="161">
        <v>-69511.897312311019</v>
      </c>
      <c r="I6" s="145"/>
      <c r="J6" s="145" t="s">
        <v>266</v>
      </c>
      <c r="K6" s="145">
        <v>8.3333333333333329E-2</v>
      </c>
      <c r="L6" s="145">
        <v>8.3333333333333329E-2</v>
      </c>
      <c r="M6" s="145">
        <v>8.3333333333333329E-2</v>
      </c>
      <c r="N6" s="145">
        <v>8.3333333333333329E-2</v>
      </c>
      <c r="O6" s="145">
        <v>8.3333333333333329E-2</v>
      </c>
      <c r="P6" s="145">
        <v>8.3333333333333329E-2</v>
      </c>
      <c r="Q6" s="145">
        <v>8.3333333333333329E-2</v>
      </c>
      <c r="R6" s="145">
        <v>8.3333333333333329E-2</v>
      </c>
      <c r="S6" s="145">
        <v>8.3333333333333329E-2</v>
      </c>
      <c r="T6" s="145">
        <v>8.3333333333333329E-2</v>
      </c>
      <c r="U6" s="145">
        <v>8.3333333333333329E-2</v>
      </c>
      <c r="V6" s="145">
        <v>8.3333333333333329E-2</v>
      </c>
      <c r="W6" s="146">
        <v>1</v>
      </c>
      <c r="X6" s="151">
        <v>-5792.6581093592504</v>
      </c>
      <c r="Y6" s="151">
        <v>-5792.6581093592504</v>
      </c>
      <c r="Z6" s="151">
        <v>-5792.6581093592504</v>
      </c>
      <c r="AA6" s="151">
        <v>-5792.6581093592504</v>
      </c>
      <c r="AB6" s="151">
        <v>-5792.6581093592504</v>
      </c>
      <c r="AC6" s="151">
        <v>-5792.6581093592504</v>
      </c>
      <c r="AD6" s="151">
        <v>-5792.6581093592504</v>
      </c>
      <c r="AE6" s="151">
        <v>-5792.6581093592504</v>
      </c>
      <c r="AF6" s="151">
        <v>-5792.6581093592504</v>
      </c>
      <c r="AG6" s="151">
        <v>-5792.6581093592504</v>
      </c>
      <c r="AH6" s="151">
        <v>-5792.6581093592504</v>
      </c>
      <c r="AI6" s="151">
        <v>-5792.6581093592504</v>
      </c>
      <c r="AJ6" s="145">
        <v>0.20877363022348897</v>
      </c>
      <c r="AK6" s="145">
        <v>0.3852213054503964</v>
      </c>
      <c r="AL6" s="145">
        <v>0.18804621023932344</v>
      </c>
      <c r="AM6" s="145">
        <v>0.12687827083924333</v>
      </c>
      <c r="AN6" s="145">
        <v>9.1080583247547919E-2</v>
      </c>
      <c r="AO6" s="145"/>
      <c r="AP6" s="145"/>
      <c r="AQ6" s="145"/>
      <c r="AR6" s="145"/>
      <c r="AS6" s="146">
        <v>1</v>
      </c>
      <c r="AT6" s="153">
        <v>-14512.251145613554</v>
      </c>
      <c r="AU6" s="153">
        <v>-26777.463826982344</v>
      </c>
      <c r="AV6" s="153">
        <v>-13071.448856125096</v>
      </c>
      <c r="AW6" s="153">
        <v>-8819.5493337410662</v>
      </c>
      <c r="AX6" s="153">
        <v>-6331.1841498489448</v>
      </c>
      <c r="AY6" s="153">
        <v>0</v>
      </c>
      <c r="AZ6" s="153">
        <v>0</v>
      </c>
      <c r="BA6" s="153">
        <v>0</v>
      </c>
      <c r="BB6" s="153">
        <v>0</v>
      </c>
      <c r="BC6" s="153">
        <v>-69511.897312311019</v>
      </c>
      <c r="BD6" s="154">
        <v>-14512.251145613554</v>
      </c>
      <c r="BE6" s="154">
        <v>0</v>
      </c>
      <c r="BF6" s="154">
        <v>-54999.64616669745</v>
      </c>
      <c r="BG6" s="154">
        <v>0</v>
      </c>
      <c r="BH6" s="154">
        <v>0</v>
      </c>
      <c r="BI6" s="145">
        <v>0</v>
      </c>
      <c r="BJ6" s="122"/>
      <c r="BK6" s="122"/>
      <c r="BL6" s="122"/>
      <c r="BM6" s="122"/>
      <c r="BN6" s="122"/>
      <c r="BO6" s="122"/>
      <c r="BP6" s="126">
        <f t="shared" si="12"/>
        <v>-1209.3542621344627</v>
      </c>
      <c r="BQ6" s="126">
        <f t="shared" si="13"/>
        <v>0</v>
      </c>
      <c r="BR6" s="126">
        <f t="shared" si="14"/>
        <v>-4583.3038472247872</v>
      </c>
      <c r="BS6" s="126">
        <f t="shared" si="15"/>
        <v>0</v>
      </c>
      <c r="BT6" s="126">
        <f t="shared" si="16"/>
        <v>0</v>
      </c>
      <c r="BU6" s="126">
        <f t="shared" ref="BU6:BU69" si="17">BP6+$BD6*$L6</f>
        <v>-2418.7085242689254</v>
      </c>
      <c r="BV6" s="126">
        <f t="shared" ref="BV6:BV69" si="18">BQ6+$BE6*$L6</f>
        <v>0</v>
      </c>
      <c r="BW6" s="126">
        <f t="shared" ref="BW6:BW69" si="19">BR6+$BF6*$L6</f>
        <v>-9166.6076944495744</v>
      </c>
      <c r="BX6" s="126">
        <f t="shared" ref="BX6:BX69" si="20">BS6+$BG6*$L6</f>
        <v>0</v>
      </c>
      <c r="BY6" s="126">
        <f t="shared" ref="BY6:BY69" si="21">BT6+$BH6*$L6</f>
        <v>0</v>
      </c>
      <c r="BZ6" s="126">
        <f t="shared" ref="BZ6:BZ69" si="22">BU6+$BD6*$M6</f>
        <v>-3628.0627864033881</v>
      </c>
      <c r="CA6" s="126">
        <f t="shared" ref="CA6:CA69" si="23">BV6+$BE6*$M6</f>
        <v>0</v>
      </c>
      <c r="CB6" s="126">
        <f t="shared" ref="CB6:CB69" si="24">BW6+$BF6*$M6</f>
        <v>-13749.911541674363</v>
      </c>
      <c r="CC6" s="126">
        <f t="shared" ref="CC6:CC69" si="25">BX6+$BG6*$M6</f>
        <v>0</v>
      </c>
      <c r="CD6" s="126">
        <f t="shared" ref="CD6:CD69" si="26">BY6+$BH6*$M6</f>
        <v>0</v>
      </c>
      <c r="CE6" s="126">
        <f t="shared" ref="CE6:CE69" si="27">BZ6+$BD6*$N6</f>
        <v>-4837.4170485378509</v>
      </c>
      <c r="CF6" s="126">
        <f t="shared" ref="CF6:CF69" si="28">CA6+$BE6*$N6</f>
        <v>0</v>
      </c>
      <c r="CG6" s="126">
        <f t="shared" ref="CG6:CG69" si="29">CB6+$BF6*$N6</f>
        <v>-18333.215388899149</v>
      </c>
      <c r="CH6" s="126">
        <f t="shared" ref="CH6:CH69" si="30">CC6+$BG6*$N6</f>
        <v>0</v>
      </c>
      <c r="CI6" s="126">
        <f t="shared" ref="CI6:CI69" si="31">CD6+$BH6*$N6</f>
        <v>0</v>
      </c>
      <c r="CJ6" s="126">
        <f t="shared" ref="CJ6:CJ69" si="32">CE6+$BD6*$O6</f>
        <v>-6046.7713106723131</v>
      </c>
      <c r="CK6" s="126">
        <f t="shared" ref="CK6:CK69" si="33">CF6+$BE6*$O6</f>
        <v>0</v>
      </c>
      <c r="CL6" s="126">
        <f t="shared" ref="CL6:CL69" si="34">CG6+$BF6*$O6</f>
        <v>-22916.519236123935</v>
      </c>
      <c r="CM6" s="126">
        <f t="shared" ref="CM6:CM69" si="35">CH6+$BG6*$O6</f>
        <v>0</v>
      </c>
      <c r="CN6" s="126">
        <f t="shared" ref="CN6:CN69" si="36">CI6+$BH6*$O6</f>
        <v>0</v>
      </c>
      <c r="CO6" s="126">
        <f t="shared" ref="CO6:CO69" si="37">CJ6+$BD6*$P6</f>
        <v>-7256.1255728067754</v>
      </c>
      <c r="CP6" s="126">
        <f t="shared" ref="CP6:CP69" si="38">CK6+$BE6*$P6</f>
        <v>0</v>
      </c>
      <c r="CQ6" s="126">
        <f t="shared" ref="CQ6:CQ69" si="39">CL6+$BF6*$P6</f>
        <v>-27499.823083348721</v>
      </c>
      <c r="CR6" s="126">
        <f t="shared" ref="CR6:CR69" si="40">CM6+$BG6*$P6</f>
        <v>0</v>
      </c>
      <c r="CS6" s="126">
        <f t="shared" ref="CS6:CS69" si="41">CN6+$BH6*$P6</f>
        <v>0</v>
      </c>
      <c r="CT6" s="126">
        <f t="shared" ref="CT6:CT69" si="42">CO6+$BD6*$Q6</f>
        <v>-8465.4798349412376</v>
      </c>
      <c r="CU6" s="126">
        <f t="shared" ref="CU6:CU69" si="43">CP6+$BE6*$Q6</f>
        <v>0</v>
      </c>
      <c r="CV6" s="126">
        <f t="shared" ref="CV6:CV69" si="44">CQ6+$BF6*$Q6</f>
        <v>-32083.126930573508</v>
      </c>
      <c r="CW6" s="126">
        <f t="shared" ref="CW6:CW69" si="45">CR6+$BG6*$Q6</f>
        <v>0</v>
      </c>
      <c r="CX6" s="126">
        <f t="shared" ref="CX6:CX69" si="46">CS6+$BH6*$Q6</f>
        <v>0</v>
      </c>
      <c r="CY6" s="126">
        <f t="shared" ref="CY6:CY69" si="47">CT6+$BD6*$R6</f>
        <v>-9674.8340970756999</v>
      </c>
      <c r="CZ6" s="126">
        <f t="shared" ref="CZ6:CZ69" si="48">CU6+$BE6*$R6</f>
        <v>0</v>
      </c>
      <c r="DA6" s="126">
        <f t="shared" ref="DA6:DA69" si="49">CV6+$BF6*$R6</f>
        <v>-36666.430777798298</v>
      </c>
      <c r="DB6" s="126">
        <f t="shared" ref="DB6:DB69" si="50">CW6+$BG6*$R6</f>
        <v>0</v>
      </c>
      <c r="DC6" s="126">
        <f t="shared" ref="DC6:DC69" si="51">CX6+$BH6*$R6</f>
        <v>0</v>
      </c>
      <c r="DD6" s="126">
        <f t="shared" ref="DD6:DD69" si="52">CY6+$BD6*$S6</f>
        <v>-10884.188359210162</v>
      </c>
      <c r="DE6" s="126">
        <f t="shared" ref="DE6:DE69" si="53">CZ6+$BE6*$S6</f>
        <v>0</v>
      </c>
      <c r="DF6" s="126">
        <f t="shared" ref="DF6:DF69" si="54">DA6+$BF6*$S6</f>
        <v>-41249.734625023084</v>
      </c>
      <c r="DG6" s="126">
        <f t="shared" ref="DG6:DG69" si="55">DB6+$BG6*$S6</f>
        <v>0</v>
      </c>
      <c r="DH6" s="126">
        <f t="shared" ref="DH6:DH69" si="56">DC6+$BH6*$S6</f>
        <v>0</v>
      </c>
      <c r="DI6" s="126">
        <f t="shared" ref="DI6:DI69" si="57">DD6+$BD6*$T6</f>
        <v>-12093.542621344624</v>
      </c>
      <c r="DJ6" s="126">
        <f t="shared" ref="DJ6:DJ69" si="58">DE6+$BE6*$T6</f>
        <v>0</v>
      </c>
      <c r="DK6" s="126">
        <f t="shared" ref="DK6:DK69" si="59">DF6+$BF6*$T6</f>
        <v>-45833.03847224787</v>
      </c>
      <c r="DL6" s="126">
        <f t="shared" ref="DL6:DL69" si="60">DG6+$BG6*$T6</f>
        <v>0</v>
      </c>
      <c r="DM6" s="126">
        <f t="shared" ref="DM6:DM69" si="61">DH6+$BH6*$T6</f>
        <v>0</v>
      </c>
      <c r="DN6" s="126">
        <f t="shared" ref="DN6:DN69" si="62">DI6+$BD6*$U6</f>
        <v>-13302.896883479087</v>
      </c>
      <c r="DO6" s="126">
        <f t="shared" ref="DO6:DO69" si="63">DJ6+$BE6*$U6</f>
        <v>0</v>
      </c>
      <c r="DP6" s="126">
        <f t="shared" ref="DP6:DP69" si="64">DK6+$BF6*$U6</f>
        <v>-50416.342319472657</v>
      </c>
      <c r="DQ6" s="126">
        <f t="shared" ref="DQ6:DQ69" si="65">DL6+$BG6*$U6</f>
        <v>0</v>
      </c>
      <c r="DR6" s="126">
        <f t="shared" ref="DR6:DR69" si="66">DM6+$BH6*$U6</f>
        <v>0</v>
      </c>
      <c r="DS6" s="126">
        <f t="shared" ref="DS6:DS69" si="67">DN6+$BD6*$V6</f>
        <v>-14512.251145613549</v>
      </c>
      <c r="DT6" s="126">
        <f t="shared" ref="DT6:DT69" si="68">DO6+$BE6*$V6</f>
        <v>0</v>
      </c>
      <c r="DU6" s="126">
        <f t="shared" ref="DU6:DU69" si="69">DP6+$BF6*$V6</f>
        <v>-54999.646166697443</v>
      </c>
      <c r="DV6" s="126">
        <f t="shared" ref="DV6:DV69" si="70">DQ6+$BG6*$V6</f>
        <v>0</v>
      </c>
      <c r="DW6" s="126">
        <f t="shared" ref="DW6:DW69" si="71">DR6+$BH6*$V6</f>
        <v>0</v>
      </c>
    </row>
    <row r="7" spans="1:133" s="141" customFormat="1" ht="15" customHeight="1" x14ac:dyDescent="0.25">
      <c r="A7" s="160" t="s">
        <v>268</v>
      </c>
      <c r="B7" s="156" t="s">
        <v>263</v>
      </c>
      <c r="C7" s="156" t="s">
        <v>264</v>
      </c>
      <c r="D7" s="156" t="s">
        <v>265</v>
      </c>
      <c r="E7" s="156">
        <v>1</v>
      </c>
      <c r="F7" s="178">
        <v>37475.714832936406</v>
      </c>
      <c r="G7" s="161">
        <v>-37475.714832936406</v>
      </c>
      <c r="H7" s="161">
        <v>-37475.714832936406</v>
      </c>
      <c r="I7" s="145"/>
      <c r="J7" s="145" t="s">
        <v>266</v>
      </c>
      <c r="K7" s="145">
        <v>8.3333333333333329E-2</v>
      </c>
      <c r="L7" s="145">
        <v>8.3333333333333329E-2</v>
      </c>
      <c r="M7" s="145">
        <v>8.3333333333333329E-2</v>
      </c>
      <c r="N7" s="145">
        <v>8.3333333333333329E-2</v>
      </c>
      <c r="O7" s="145">
        <v>8.3333333333333329E-2</v>
      </c>
      <c r="P7" s="145">
        <v>8.3333333333333329E-2</v>
      </c>
      <c r="Q7" s="145">
        <v>8.3333333333333329E-2</v>
      </c>
      <c r="R7" s="145">
        <v>8.3333333333333329E-2</v>
      </c>
      <c r="S7" s="145">
        <v>8.3333333333333329E-2</v>
      </c>
      <c r="T7" s="145">
        <v>8.3333333333333329E-2</v>
      </c>
      <c r="U7" s="145">
        <v>8.3333333333333329E-2</v>
      </c>
      <c r="V7" s="145">
        <v>8.3333333333333329E-2</v>
      </c>
      <c r="W7" s="146">
        <v>1</v>
      </c>
      <c r="X7" s="151">
        <v>-3122.9762360780337</v>
      </c>
      <c r="Y7" s="151">
        <v>-3122.9762360780337</v>
      </c>
      <c r="Z7" s="151">
        <v>-3122.9762360780337</v>
      </c>
      <c r="AA7" s="151">
        <v>-3122.9762360780337</v>
      </c>
      <c r="AB7" s="151">
        <v>-3122.9762360780337</v>
      </c>
      <c r="AC7" s="151">
        <v>-3122.9762360780337</v>
      </c>
      <c r="AD7" s="151">
        <v>-3122.9762360780337</v>
      </c>
      <c r="AE7" s="151">
        <v>-3122.9762360780337</v>
      </c>
      <c r="AF7" s="151">
        <v>-3122.9762360780337</v>
      </c>
      <c r="AG7" s="151">
        <v>-3122.9762360780337</v>
      </c>
      <c r="AH7" s="151">
        <v>-3122.9762360780337</v>
      </c>
      <c r="AI7" s="151">
        <v>-3122.9762360780337</v>
      </c>
      <c r="AJ7" s="145">
        <v>0.98</v>
      </c>
      <c r="AK7" s="145"/>
      <c r="AL7" s="145"/>
      <c r="AM7" s="145"/>
      <c r="AN7" s="145"/>
      <c r="AO7" s="145"/>
      <c r="AP7" s="145">
        <v>0.02</v>
      </c>
      <c r="AQ7" s="145"/>
      <c r="AR7" s="145"/>
      <c r="AS7" s="146">
        <v>1</v>
      </c>
      <c r="AT7" s="153">
        <v>-36726.200536277676</v>
      </c>
      <c r="AU7" s="153">
        <v>0</v>
      </c>
      <c r="AV7" s="153">
        <v>0</v>
      </c>
      <c r="AW7" s="153">
        <v>0</v>
      </c>
      <c r="AX7" s="153">
        <v>0</v>
      </c>
      <c r="AY7" s="153">
        <v>0</v>
      </c>
      <c r="AZ7" s="153">
        <v>-749.51429665872809</v>
      </c>
      <c r="BA7" s="153">
        <v>0</v>
      </c>
      <c r="BB7" s="153">
        <v>0</v>
      </c>
      <c r="BC7" s="153">
        <v>-37475.714832936406</v>
      </c>
      <c r="BD7" s="154">
        <v>-36726.200536277676</v>
      </c>
      <c r="BE7" s="154">
        <v>0</v>
      </c>
      <c r="BF7" s="154">
        <v>-749.51429665872809</v>
      </c>
      <c r="BG7" s="154">
        <v>0</v>
      </c>
      <c r="BH7" s="154">
        <v>0</v>
      </c>
      <c r="BI7" s="145">
        <v>0</v>
      </c>
      <c r="BJ7" s="122"/>
      <c r="BK7" s="122"/>
      <c r="BL7" s="122"/>
      <c r="BM7" s="122"/>
      <c r="BN7" s="122"/>
      <c r="BO7" s="122"/>
      <c r="BP7" s="126">
        <f t="shared" si="12"/>
        <v>-3060.516711356473</v>
      </c>
      <c r="BQ7" s="126">
        <f t="shared" si="13"/>
        <v>0</v>
      </c>
      <c r="BR7" s="126">
        <f t="shared" si="14"/>
        <v>-62.459524721560669</v>
      </c>
      <c r="BS7" s="126">
        <f t="shared" si="15"/>
        <v>0</v>
      </c>
      <c r="BT7" s="126">
        <f t="shared" si="16"/>
        <v>0</v>
      </c>
      <c r="BU7" s="126">
        <f t="shared" si="17"/>
        <v>-6121.033422712946</v>
      </c>
      <c r="BV7" s="126">
        <f t="shared" si="18"/>
        <v>0</v>
      </c>
      <c r="BW7" s="126">
        <f t="shared" si="19"/>
        <v>-124.91904944312134</v>
      </c>
      <c r="BX7" s="126">
        <f t="shared" si="20"/>
        <v>0</v>
      </c>
      <c r="BY7" s="126">
        <f t="shared" si="21"/>
        <v>0</v>
      </c>
      <c r="BZ7" s="126">
        <f t="shared" si="22"/>
        <v>-9181.5501340694191</v>
      </c>
      <c r="CA7" s="126">
        <f t="shared" si="23"/>
        <v>0</v>
      </c>
      <c r="CB7" s="126">
        <f t="shared" si="24"/>
        <v>-187.37857416468199</v>
      </c>
      <c r="CC7" s="126">
        <f t="shared" si="25"/>
        <v>0</v>
      </c>
      <c r="CD7" s="126">
        <f t="shared" si="26"/>
        <v>0</v>
      </c>
      <c r="CE7" s="126">
        <f t="shared" si="27"/>
        <v>-12242.066845425892</v>
      </c>
      <c r="CF7" s="126">
        <f t="shared" si="28"/>
        <v>0</v>
      </c>
      <c r="CG7" s="126">
        <f t="shared" si="29"/>
        <v>-249.83809888624268</v>
      </c>
      <c r="CH7" s="126">
        <f t="shared" si="30"/>
        <v>0</v>
      </c>
      <c r="CI7" s="126">
        <f t="shared" si="31"/>
        <v>0</v>
      </c>
      <c r="CJ7" s="126">
        <f t="shared" si="32"/>
        <v>-15302.583556782365</v>
      </c>
      <c r="CK7" s="126">
        <f t="shared" si="33"/>
        <v>0</v>
      </c>
      <c r="CL7" s="126">
        <f t="shared" si="34"/>
        <v>-312.29762360780336</v>
      </c>
      <c r="CM7" s="126">
        <f t="shared" si="35"/>
        <v>0</v>
      </c>
      <c r="CN7" s="126">
        <f t="shared" si="36"/>
        <v>0</v>
      </c>
      <c r="CO7" s="126">
        <f t="shared" si="37"/>
        <v>-18363.100268138838</v>
      </c>
      <c r="CP7" s="126">
        <f t="shared" si="38"/>
        <v>0</v>
      </c>
      <c r="CQ7" s="126">
        <f t="shared" si="39"/>
        <v>-374.75714832936404</v>
      </c>
      <c r="CR7" s="126">
        <f t="shared" si="40"/>
        <v>0</v>
      </c>
      <c r="CS7" s="126">
        <f t="shared" si="41"/>
        <v>0</v>
      </c>
      <c r="CT7" s="126">
        <f t="shared" si="42"/>
        <v>-21423.616979495309</v>
      </c>
      <c r="CU7" s="126">
        <f t="shared" si="43"/>
        <v>0</v>
      </c>
      <c r="CV7" s="126">
        <f t="shared" si="44"/>
        <v>-437.21667305092473</v>
      </c>
      <c r="CW7" s="126">
        <f t="shared" si="45"/>
        <v>0</v>
      </c>
      <c r="CX7" s="126">
        <f t="shared" si="46"/>
        <v>0</v>
      </c>
      <c r="CY7" s="126">
        <f t="shared" si="47"/>
        <v>-24484.133690851784</v>
      </c>
      <c r="CZ7" s="126">
        <f t="shared" si="48"/>
        <v>0</v>
      </c>
      <c r="DA7" s="126">
        <f t="shared" si="49"/>
        <v>-499.67619777248541</v>
      </c>
      <c r="DB7" s="126">
        <f t="shared" si="50"/>
        <v>0</v>
      </c>
      <c r="DC7" s="126">
        <f t="shared" si="51"/>
        <v>0</v>
      </c>
      <c r="DD7" s="126">
        <f t="shared" si="52"/>
        <v>-27544.650402208259</v>
      </c>
      <c r="DE7" s="126">
        <f t="shared" si="53"/>
        <v>0</v>
      </c>
      <c r="DF7" s="126">
        <f t="shared" si="54"/>
        <v>-562.13572249404604</v>
      </c>
      <c r="DG7" s="126">
        <f t="shared" si="55"/>
        <v>0</v>
      </c>
      <c r="DH7" s="126">
        <f t="shared" si="56"/>
        <v>0</v>
      </c>
      <c r="DI7" s="126">
        <f t="shared" si="57"/>
        <v>-30605.167113564734</v>
      </c>
      <c r="DJ7" s="126">
        <f t="shared" si="58"/>
        <v>0</v>
      </c>
      <c r="DK7" s="126">
        <f t="shared" si="59"/>
        <v>-624.59524721560672</v>
      </c>
      <c r="DL7" s="126">
        <f t="shared" si="60"/>
        <v>0</v>
      </c>
      <c r="DM7" s="126">
        <f t="shared" si="61"/>
        <v>0</v>
      </c>
      <c r="DN7" s="126">
        <f t="shared" si="62"/>
        <v>-33665.683824921209</v>
      </c>
      <c r="DO7" s="126">
        <f t="shared" si="63"/>
        <v>0</v>
      </c>
      <c r="DP7" s="126">
        <f t="shared" si="64"/>
        <v>-687.0547719371674</v>
      </c>
      <c r="DQ7" s="126">
        <f t="shared" si="65"/>
        <v>0</v>
      </c>
      <c r="DR7" s="126">
        <f t="shared" si="66"/>
        <v>0</v>
      </c>
      <c r="DS7" s="126">
        <f t="shared" si="67"/>
        <v>-36726.200536277684</v>
      </c>
      <c r="DT7" s="126">
        <f t="shared" si="68"/>
        <v>0</v>
      </c>
      <c r="DU7" s="126">
        <f t="shared" si="69"/>
        <v>-749.51429665872809</v>
      </c>
      <c r="DV7" s="126">
        <f t="shared" si="70"/>
        <v>0</v>
      </c>
      <c r="DW7" s="126">
        <f t="shared" si="71"/>
        <v>0</v>
      </c>
    </row>
    <row r="8" spans="1:133" s="141" customFormat="1" ht="15" customHeight="1" x14ac:dyDescent="0.25">
      <c r="A8" s="160" t="s">
        <v>269</v>
      </c>
      <c r="B8" s="156" t="s">
        <v>263</v>
      </c>
      <c r="C8" s="156" t="s">
        <v>264</v>
      </c>
      <c r="D8" s="156" t="s">
        <v>265</v>
      </c>
      <c r="E8" s="156">
        <v>1</v>
      </c>
      <c r="F8" s="178">
        <v>37475.714832936406</v>
      </c>
      <c r="G8" s="161">
        <v>-37475.714832936406</v>
      </c>
      <c r="H8" s="161">
        <v>-37475.714832936406</v>
      </c>
      <c r="I8" s="145"/>
      <c r="J8" s="145" t="s">
        <v>266</v>
      </c>
      <c r="K8" s="145">
        <v>8.3333333333333329E-2</v>
      </c>
      <c r="L8" s="145">
        <v>8.3333333333333329E-2</v>
      </c>
      <c r="M8" s="145">
        <v>8.3333333333333329E-2</v>
      </c>
      <c r="N8" s="145">
        <v>8.3333333333333329E-2</v>
      </c>
      <c r="O8" s="145">
        <v>8.3333333333333329E-2</v>
      </c>
      <c r="P8" s="145">
        <v>8.3333333333333329E-2</v>
      </c>
      <c r="Q8" s="145">
        <v>8.3333333333333329E-2</v>
      </c>
      <c r="R8" s="145">
        <v>8.3333333333333329E-2</v>
      </c>
      <c r="S8" s="145">
        <v>8.3333333333333329E-2</v>
      </c>
      <c r="T8" s="145">
        <v>8.3333333333333329E-2</v>
      </c>
      <c r="U8" s="145">
        <v>8.3333333333333329E-2</v>
      </c>
      <c r="V8" s="145">
        <v>8.3333333333333329E-2</v>
      </c>
      <c r="W8" s="146">
        <v>1</v>
      </c>
      <c r="X8" s="151">
        <v>-3122.9762360780337</v>
      </c>
      <c r="Y8" s="151">
        <v>-3122.9762360780337</v>
      </c>
      <c r="Z8" s="151">
        <v>-3122.9762360780337</v>
      </c>
      <c r="AA8" s="151">
        <v>-3122.9762360780337</v>
      </c>
      <c r="AB8" s="151">
        <v>-3122.9762360780337</v>
      </c>
      <c r="AC8" s="151">
        <v>-3122.9762360780337</v>
      </c>
      <c r="AD8" s="151">
        <v>-3122.9762360780337</v>
      </c>
      <c r="AE8" s="151">
        <v>-3122.9762360780337</v>
      </c>
      <c r="AF8" s="151">
        <v>-3122.9762360780337</v>
      </c>
      <c r="AG8" s="151">
        <v>-3122.9762360780337</v>
      </c>
      <c r="AH8" s="151">
        <v>-3122.9762360780337</v>
      </c>
      <c r="AI8" s="151">
        <v>-3122.9762360780337</v>
      </c>
      <c r="AJ8" s="145">
        <v>0.98</v>
      </c>
      <c r="AK8" s="145"/>
      <c r="AL8" s="145"/>
      <c r="AM8" s="145"/>
      <c r="AN8" s="145"/>
      <c r="AO8" s="145"/>
      <c r="AP8" s="145">
        <v>0.02</v>
      </c>
      <c r="AQ8" s="145"/>
      <c r="AR8" s="145"/>
      <c r="AS8" s="146">
        <v>1</v>
      </c>
      <c r="AT8" s="153">
        <v>-36726.200536277676</v>
      </c>
      <c r="AU8" s="153">
        <v>0</v>
      </c>
      <c r="AV8" s="153">
        <v>0</v>
      </c>
      <c r="AW8" s="153">
        <v>0</v>
      </c>
      <c r="AX8" s="153">
        <v>0</v>
      </c>
      <c r="AY8" s="153">
        <v>0</v>
      </c>
      <c r="AZ8" s="153">
        <v>-749.51429665872809</v>
      </c>
      <c r="BA8" s="153">
        <v>0</v>
      </c>
      <c r="BB8" s="153">
        <v>0</v>
      </c>
      <c r="BC8" s="153">
        <v>-37475.714832936406</v>
      </c>
      <c r="BD8" s="154">
        <v>-36726.200536277676</v>
      </c>
      <c r="BE8" s="154">
        <v>0</v>
      </c>
      <c r="BF8" s="154">
        <v>-749.51429665872809</v>
      </c>
      <c r="BG8" s="154">
        <v>0</v>
      </c>
      <c r="BH8" s="154">
        <v>0</v>
      </c>
      <c r="BI8" s="145">
        <v>0</v>
      </c>
      <c r="BJ8" s="122"/>
      <c r="BK8" s="122"/>
      <c r="BL8" s="122"/>
      <c r="BM8" s="122"/>
      <c r="BN8" s="122"/>
      <c r="BO8" s="122"/>
      <c r="BP8" s="126">
        <f t="shared" si="12"/>
        <v>-3060.516711356473</v>
      </c>
      <c r="BQ8" s="126">
        <f t="shared" si="13"/>
        <v>0</v>
      </c>
      <c r="BR8" s="126">
        <f t="shared" si="14"/>
        <v>-62.459524721560669</v>
      </c>
      <c r="BS8" s="126">
        <f t="shared" si="15"/>
        <v>0</v>
      </c>
      <c r="BT8" s="126">
        <f t="shared" si="16"/>
        <v>0</v>
      </c>
      <c r="BU8" s="126">
        <f t="shared" si="17"/>
        <v>-6121.033422712946</v>
      </c>
      <c r="BV8" s="126">
        <f t="shared" si="18"/>
        <v>0</v>
      </c>
      <c r="BW8" s="126">
        <f t="shared" si="19"/>
        <v>-124.91904944312134</v>
      </c>
      <c r="BX8" s="126">
        <f t="shared" si="20"/>
        <v>0</v>
      </c>
      <c r="BY8" s="126">
        <f t="shared" si="21"/>
        <v>0</v>
      </c>
      <c r="BZ8" s="126">
        <f t="shared" si="22"/>
        <v>-9181.5501340694191</v>
      </c>
      <c r="CA8" s="126">
        <f t="shared" si="23"/>
        <v>0</v>
      </c>
      <c r="CB8" s="126">
        <f t="shared" si="24"/>
        <v>-187.37857416468199</v>
      </c>
      <c r="CC8" s="126">
        <f t="shared" si="25"/>
        <v>0</v>
      </c>
      <c r="CD8" s="126">
        <f t="shared" si="26"/>
        <v>0</v>
      </c>
      <c r="CE8" s="126">
        <f t="shared" si="27"/>
        <v>-12242.066845425892</v>
      </c>
      <c r="CF8" s="126">
        <f t="shared" si="28"/>
        <v>0</v>
      </c>
      <c r="CG8" s="126">
        <f t="shared" si="29"/>
        <v>-249.83809888624268</v>
      </c>
      <c r="CH8" s="126">
        <f t="shared" si="30"/>
        <v>0</v>
      </c>
      <c r="CI8" s="126">
        <f t="shared" si="31"/>
        <v>0</v>
      </c>
      <c r="CJ8" s="126">
        <f t="shared" si="32"/>
        <v>-15302.583556782365</v>
      </c>
      <c r="CK8" s="126">
        <f t="shared" si="33"/>
        <v>0</v>
      </c>
      <c r="CL8" s="126">
        <f t="shared" si="34"/>
        <v>-312.29762360780336</v>
      </c>
      <c r="CM8" s="126">
        <f t="shared" si="35"/>
        <v>0</v>
      </c>
      <c r="CN8" s="126">
        <f t="shared" si="36"/>
        <v>0</v>
      </c>
      <c r="CO8" s="126">
        <f t="shared" si="37"/>
        <v>-18363.100268138838</v>
      </c>
      <c r="CP8" s="126">
        <f t="shared" si="38"/>
        <v>0</v>
      </c>
      <c r="CQ8" s="126">
        <f t="shared" si="39"/>
        <v>-374.75714832936404</v>
      </c>
      <c r="CR8" s="126">
        <f t="shared" si="40"/>
        <v>0</v>
      </c>
      <c r="CS8" s="126">
        <f t="shared" si="41"/>
        <v>0</v>
      </c>
      <c r="CT8" s="126">
        <f t="shared" si="42"/>
        <v>-21423.616979495309</v>
      </c>
      <c r="CU8" s="126">
        <f t="shared" si="43"/>
        <v>0</v>
      </c>
      <c r="CV8" s="126">
        <f t="shared" si="44"/>
        <v>-437.21667305092473</v>
      </c>
      <c r="CW8" s="126">
        <f t="shared" si="45"/>
        <v>0</v>
      </c>
      <c r="CX8" s="126">
        <f t="shared" si="46"/>
        <v>0</v>
      </c>
      <c r="CY8" s="126">
        <f t="shared" si="47"/>
        <v>-24484.133690851784</v>
      </c>
      <c r="CZ8" s="126">
        <f t="shared" si="48"/>
        <v>0</v>
      </c>
      <c r="DA8" s="126">
        <f t="shared" si="49"/>
        <v>-499.67619777248541</v>
      </c>
      <c r="DB8" s="126">
        <f t="shared" si="50"/>
        <v>0</v>
      </c>
      <c r="DC8" s="126">
        <f t="shared" si="51"/>
        <v>0</v>
      </c>
      <c r="DD8" s="126">
        <f t="shared" si="52"/>
        <v>-27544.650402208259</v>
      </c>
      <c r="DE8" s="126">
        <f t="shared" si="53"/>
        <v>0</v>
      </c>
      <c r="DF8" s="126">
        <f t="shared" si="54"/>
        <v>-562.13572249404604</v>
      </c>
      <c r="DG8" s="126">
        <f t="shared" si="55"/>
        <v>0</v>
      </c>
      <c r="DH8" s="126">
        <f t="shared" si="56"/>
        <v>0</v>
      </c>
      <c r="DI8" s="126">
        <f t="shared" si="57"/>
        <v>-30605.167113564734</v>
      </c>
      <c r="DJ8" s="126">
        <f t="shared" si="58"/>
        <v>0</v>
      </c>
      <c r="DK8" s="126">
        <f t="shared" si="59"/>
        <v>-624.59524721560672</v>
      </c>
      <c r="DL8" s="126">
        <f t="shared" si="60"/>
        <v>0</v>
      </c>
      <c r="DM8" s="126">
        <f t="shared" si="61"/>
        <v>0</v>
      </c>
      <c r="DN8" s="126">
        <f t="shared" si="62"/>
        <v>-33665.683824921209</v>
      </c>
      <c r="DO8" s="126">
        <f t="shared" si="63"/>
        <v>0</v>
      </c>
      <c r="DP8" s="126">
        <f t="shared" si="64"/>
        <v>-687.0547719371674</v>
      </c>
      <c r="DQ8" s="126">
        <f t="shared" si="65"/>
        <v>0</v>
      </c>
      <c r="DR8" s="126">
        <f t="shared" si="66"/>
        <v>0</v>
      </c>
      <c r="DS8" s="126">
        <f t="shared" si="67"/>
        <v>-36726.200536277684</v>
      </c>
      <c r="DT8" s="126">
        <f t="shared" si="68"/>
        <v>0</v>
      </c>
      <c r="DU8" s="126">
        <f t="shared" si="69"/>
        <v>-749.51429665872809</v>
      </c>
      <c r="DV8" s="126">
        <f t="shared" si="70"/>
        <v>0</v>
      </c>
      <c r="DW8" s="126">
        <f t="shared" si="71"/>
        <v>0</v>
      </c>
    </row>
    <row r="9" spans="1:133" s="141" customFormat="1" ht="15" customHeight="1" x14ac:dyDescent="0.25">
      <c r="A9" s="160" t="s">
        <v>270</v>
      </c>
      <c r="B9" s="156" t="s">
        <v>263</v>
      </c>
      <c r="C9" s="156" t="s">
        <v>264</v>
      </c>
      <c r="D9" s="156" t="s">
        <v>265</v>
      </c>
      <c r="E9" s="156">
        <v>1</v>
      </c>
      <c r="F9" s="179">
        <v>37475.714832936406</v>
      </c>
      <c r="G9" s="161">
        <v>-37475.714832936406</v>
      </c>
      <c r="H9" s="161">
        <v>-37475.714832936406</v>
      </c>
      <c r="I9" s="145"/>
      <c r="J9" s="145" t="s">
        <v>266</v>
      </c>
      <c r="K9" s="145">
        <v>8.3333333333333329E-2</v>
      </c>
      <c r="L9" s="145">
        <v>8.3333333333333329E-2</v>
      </c>
      <c r="M9" s="145">
        <v>8.3333333333333329E-2</v>
      </c>
      <c r="N9" s="145">
        <v>8.3333333333333329E-2</v>
      </c>
      <c r="O9" s="145">
        <v>8.3333333333333329E-2</v>
      </c>
      <c r="P9" s="145">
        <v>8.3333333333333329E-2</v>
      </c>
      <c r="Q9" s="145">
        <v>8.3333333333333329E-2</v>
      </c>
      <c r="R9" s="145">
        <v>8.3333333333333329E-2</v>
      </c>
      <c r="S9" s="145">
        <v>8.3333333333333329E-2</v>
      </c>
      <c r="T9" s="145">
        <v>8.3333333333333329E-2</v>
      </c>
      <c r="U9" s="145">
        <v>8.3333333333333329E-2</v>
      </c>
      <c r="V9" s="145">
        <v>8.3333333333333329E-2</v>
      </c>
      <c r="W9" s="146">
        <v>1</v>
      </c>
      <c r="X9" s="151">
        <v>-3122.9762360780337</v>
      </c>
      <c r="Y9" s="151">
        <v>-3122.9762360780337</v>
      </c>
      <c r="Z9" s="151">
        <v>-3122.9762360780337</v>
      </c>
      <c r="AA9" s="151">
        <v>-3122.9762360780337</v>
      </c>
      <c r="AB9" s="151">
        <v>-3122.9762360780337</v>
      </c>
      <c r="AC9" s="151">
        <v>-3122.9762360780337</v>
      </c>
      <c r="AD9" s="151">
        <v>-3122.9762360780337</v>
      </c>
      <c r="AE9" s="151">
        <v>-3122.9762360780337</v>
      </c>
      <c r="AF9" s="151">
        <v>-3122.9762360780337</v>
      </c>
      <c r="AG9" s="151">
        <v>-3122.9762360780337</v>
      </c>
      <c r="AH9" s="151">
        <v>-3122.9762360780337</v>
      </c>
      <c r="AI9" s="151">
        <v>-3122.9762360780337</v>
      </c>
      <c r="AJ9" s="145">
        <v>0.20877363022348897</v>
      </c>
      <c r="AK9" s="145">
        <v>0.3852213054503964</v>
      </c>
      <c r="AL9" s="145">
        <v>0.18804621023932344</v>
      </c>
      <c r="AM9" s="145">
        <v>0.12687827083924333</v>
      </c>
      <c r="AN9" s="145">
        <v>9.1080583247547919E-2</v>
      </c>
      <c r="AO9" s="145"/>
      <c r="AP9" s="145"/>
      <c r="AQ9" s="145"/>
      <c r="AR9" s="145"/>
      <c r="AS9" s="146">
        <v>1</v>
      </c>
      <c r="AT9" s="153">
        <v>-7823.9410308923862</v>
      </c>
      <c r="AU9" s="153">
        <v>-14436.443790630547</v>
      </c>
      <c r="AV9" s="153">
        <v>-7047.1661503432915</v>
      </c>
      <c r="AW9" s="153">
        <v>-4754.8538964675536</v>
      </c>
      <c r="AX9" s="153">
        <v>-3413.3099646026308</v>
      </c>
      <c r="AY9" s="153">
        <v>0</v>
      </c>
      <c r="AZ9" s="153">
        <v>0</v>
      </c>
      <c r="BA9" s="153">
        <v>0</v>
      </c>
      <c r="BB9" s="153">
        <v>0</v>
      </c>
      <c r="BC9" s="153">
        <v>-37475.714832936406</v>
      </c>
      <c r="BD9" s="154">
        <v>-7823.9410308923862</v>
      </c>
      <c r="BE9" s="154">
        <v>0</v>
      </c>
      <c r="BF9" s="154">
        <v>-29651.773802044023</v>
      </c>
      <c r="BG9" s="154">
        <v>0</v>
      </c>
      <c r="BH9" s="154">
        <v>0</v>
      </c>
      <c r="BI9" s="145">
        <v>0</v>
      </c>
      <c r="BJ9" s="122"/>
      <c r="BK9" s="122"/>
      <c r="BL9" s="122"/>
      <c r="BM9" s="122"/>
      <c r="BN9" s="122"/>
      <c r="BO9" s="122"/>
      <c r="BP9" s="126">
        <f t="shared" si="12"/>
        <v>-651.99508590769881</v>
      </c>
      <c r="BQ9" s="126">
        <f t="shared" si="13"/>
        <v>0</v>
      </c>
      <c r="BR9" s="126">
        <f t="shared" si="14"/>
        <v>-2470.9811501703352</v>
      </c>
      <c r="BS9" s="126">
        <f t="shared" si="15"/>
        <v>0</v>
      </c>
      <c r="BT9" s="126">
        <f t="shared" si="16"/>
        <v>0</v>
      </c>
      <c r="BU9" s="126">
        <f t="shared" si="17"/>
        <v>-1303.9901718153976</v>
      </c>
      <c r="BV9" s="126">
        <f t="shared" si="18"/>
        <v>0</v>
      </c>
      <c r="BW9" s="126">
        <f t="shared" si="19"/>
        <v>-4941.9623003406705</v>
      </c>
      <c r="BX9" s="126">
        <f t="shared" si="20"/>
        <v>0</v>
      </c>
      <c r="BY9" s="126">
        <f t="shared" si="21"/>
        <v>0</v>
      </c>
      <c r="BZ9" s="126">
        <f t="shared" si="22"/>
        <v>-1955.9852577230963</v>
      </c>
      <c r="CA9" s="126">
        <f t="shared" si="23"/>
        <v>0</v>
      </c>
      <c r="CB9" s="126">
        <f t="shared" si="24"/>
        <v>-7412.9434505110057</v>
      </c>
      <c r="CC9" s="126">
        <f t="shared" si="25"/>
        <v>0</v>
      </c>
      <c r="CD9" s="126">
        <f t="shared" si="26"/>
        <v>0</v>
      </c>
      <c r="CE9" s="126">
        <f t="shared" si="27"/>
        <v>-2607.9803436307952</v>
      </c>
      <c r="CF9" s="126">
        <f t="shared" si="28"/>
        <v>0</v>
      </c>
      <c r="CG9" s="126">
        <f t="shared" si="29"/>
        <v>-9883.924600681341</v>
      </c>
      <c r="CH9" s="126">
        <f t="shared" si="30"/>
        <v>0</v>
      </c>
      <c r="CI9" s="126">
        <f t="shared" si="31"/>
        <v>0</v>
      </c>
      <c r="CJ9" s="126">
        <f t="shared" si="32"/>
        <v>-3259.9754295384942</v>
      </c>
      <c r="CK9" s="126">
        <f t="shared" si="33"/>
        <v>0</v>
      </c>
      <c r="CL9" s="126">
        <f t="shared" si="34"/>
        <v>-12354.905750851676</v>
      </c>
      <c r="CM9" s="126">
        <f t="shared" si="35"/>
        <v>0</v>
      </c>
      <c r="CN9" s="126">
        <f t="shared" si="36"/>
        <v>0</v>
      </c>
      <c r="CO9" s="126">
        <f t="shared" si="37"/>
        <v>-3911.9705154461931</v>
      </c>
      <c r="CP9" s="126">
        <f t="shared" si="38"/>
        <v>0</v>
      </c>
      <c r="CQ9" s="126">
        <f t="shared" si="39"/>
        <v>-14825.886901022011</v>
      </c>
      <c r="CR9" s="126">
        <f t="shared" si="40"/>
        <v>0</v>
      </c>
      <c r="CS9" s="126">
        <f t="shared" si="41"/>
        <v>0</v>
      </c>
      <c r="CT9" s="126">
        <f t="shared" si="42"/>
        <v>-4563.9656013538915</v>
      </c>
      <c r="CU9" s="126">
        <f t="shared" si="43"/>
        <v>0</v>
      </c>
      <c r="CV9" s="126">
        <f t="shared" si="44"/>
        <v>-17296.868051192345</v>
      </c>
      <c r="CW9" s="126">
        <f t="shared" si="45"/>
        <v>0</v>
      </c>
      <c r="CX9" s="126">
        <f t="shared" si="46"/>
        <v>0</v>
      </c>
      <c r="CY9" s="126">
        <f t="shared" si="47"/>
        <v>-5215.9606872615905</v>
      </c>
      <c r="CZ9" s="126">
        <f t="shared" si="48"/>
        <v>0</v>
      </c>
      <c r="DA9" s="126">
        <f t="shared" si="49"/>
        <v>-19767.849201362682</v>
      </c>
      <c r="DB9" s="126">
        <f t="shared" si="50"/>
        <v>0</v>
      </c>
      <c r="DC9" s="126">
        <f t="shared" si="51"/>
        <v>0</v>
      </c>
      <c r="DD9" s="126">
        <f t="shared" si="52"/>
        <v>-5867.9557731692894</v>
      </c>
      <c r="DE9" s="126">
        <f t="shared" si="53"/>
        <v>0</v>
      </c>
      <c r="DF9" s="126">
        <f t="shared" si="54"/>
        <v>-22238.830351533019</v>
      </c>
      <c r="DG9" s="126">
        <f t="shared" si="55"/>
        <v>0</v>
      </c>
      <c r="DH9" s="126">
        <f t="shared" si="56"/>
        <v>0</v>
      </c>
      <c r="DI9" s="126">
        <f t="shared" si="57"/>
        <v>-6519.9508590769883</v>
      </c>
      <c r="DJ9" s="126">
        <f t="shared" si="58"/>
        <v>0</v>
      </c>
      <c r="DK9" s="126">
        <f t="shared" si="59"/>
        <v>-24709.811501703356</v>
      </c>
      <c r="DL9" s="126">
        <f t="shared" si="60"/>
        <v>0</v>
      </c>
      <c r="DM9" s="126">
        <f t="shared" si="61"/>
        <v>0</v>
      </c>
      <c r="DN9" s="126">
        <f t="shared" si="62"/>
        <v>-7171.9459449846872</v>
      </c>
      <c r="DO9" s="126">
        <f t="shared" si="63"/>
        <v>0</v>
      </c>
      <c r="DP9" s="126">
        <f t="shared" si="64"/>
        <v>-27180.792651873693</v>
      </c>
      <c r="DQ9" s="126">
        <f t="shared" si="65"/>
        <v>0</v>
      </c>
      <c r="DR9" s="126">
        <f t="shared" si="66"/>
        <v>0</v>
      </c>
      <c r="DS9" s="126">
        <f t="shared" si="67"/>
        <v>-7823.9410308923862</v>
      </c>
      <c r="DT9" s="126">
        <f t="shared" si="68"/>
        <v>0</v>
      </c>
      <c r="DU9" s="126">
        <f t="shared" si="69"/>
        <v>-29651.77380204403</v>
      </c>
      <c r="DV9" s="126">
        <f t="shared" si="70"/>
        <v>0</v>
      </c>
      <c r="DW9" s="126">
        <f t="shared" si="71"/>
        <v>0</v>
      </c>
    </row>
    <row r="10" spans="1:133" s="141" customFormat="1" ht="15" customHeight="1" x14ac:dyDescent="0.25">
      <c r="A10" s="160" t="s">
        <v>271</v>
      </c>
      <c r="B10" s="156" t="s">
        <v>263</v>
      </c>
      <c r="C10" s="156" t="s">
        <v>264</v>
      </c>
      <c r="D10" s="156" t="s">
        <v>265</v>
      </c>
      <c r="E10" s="156">
        <v>1</v>
      </c>
      <c r="F10" s="179">
        <v>38552.948149761018</v>
      </c>
      <c r="G10" s="161">
        <v>-38552.948149761018</v>
      </c>
      <c r="H10" s="161">
        <v>-38552.948149761018</v>
      </c>
      <c r="I10" s="145"/>
      <c r="J10" s="145" t="s">
        <v>266</v>
      </c>
      <c r="K10" s="145">
        <v>8.3333333333333329E-2</v>
      </c>
      <c r="L10" s="145">
        <v>8.3333333333333329E-2</v>
      </c>
      <c r="M10" s="145">
        <v>8.3333333333333329E-2</v>
      </c>
      <c r="N10" s="145">
        <v>8.3333333333333329E-2</v>
      </c>
      <c r="O10" s="145">
        <v>8.3333333333333329E-2</v>
      </c>
      <c r="P10" s="145">
        <v>8.3333333333333329E-2</v>
      </c>
      <c r="Q10" s="145">
        <v>8.3333333333333329E-2</v>
      </c>
      <c r="R10" s="145">
        <v>8.3333333333333329E-2</v>
      </c>
      <c r="S10" s="145">
        <v>8.3333333333333329E-2</v>
      </c>
      <c r="T10" s="145">
        <v>8.3333333333333329E-2</v>
      </c>
      <c r="U10" s="145">
        <v>8.3333333333333329E-2</v>
      </c>
      <c r="V10" s="145">
        <v>8.3333333333333329E-2</v>
      </c>
      <c r="W10" s="146">
        <v>1</v>
      </c>
      <c r="X10" s="151">
        <v>-3212.7456791467512</v>
      </c>
      <c r="Y10" s="151">
        <v>-3212.7456791467512</v>
      </c>
      <c r="Z10" s="151">
        <v>-3212.7456791467512</v>
      </c>
      <c r="AA10" s="151">
        <v>-3212.7456791467512</v>
      </c>
      <c r="AB10" s="151">
        <v>-3212.7456791467512</v>
      </c>
      <c r="AC10" s="151">
        <v>-3212.7456791467512</v>
      </c>
      <c r="AD10" s="151">
        <v>-3212.7456791467512</v>
      </c>
      <c r="AE10" s="151">
        <v>-3212.7456791467512</v>
      </c>
      <c r="AF10" s="151">
        <v>-3212.7456791467512</v>
      </c>
      <c r="AG10" s="151">
        <v>-3212.7456791467512</v>
      </c>
      <c r="AH10" s="151">
        <v>-3212.7456791467512</v>
      </c>
      <c r="AI10" s="151">
        <v>-3212.7456791467512</v>
      </c>
      <c r="AJ10" s="145">
        <v>0.20877363022348897</v>
      </c>
      <c r="AK10" s="145">
        <v>0.3852213054503964</v>
      </c>
      <c r="AL10" s="145">
        <v>0.18804621023932344</v>
      </c>
      <c r="AM10" s="145">
        <v>0.12687827083924333</v>
      </c>
      <c r="AN10" s="145">
        <v>9.1080583247547919E-2</v>
      </c>
      <c r="AO10" s="145"/>
      <c r="AP10" s="145"/>
      <c r="AQ10" s="145"/>
      <c r="AR10" s="145"/>
      <c r="AS10" s="146">
        <v>1</v>
      </c>
      <c r="AT10" s="153">
        <v>-8048.8389410435502</v>
      </c>
      <c r="AU10" s="153">
        <v>-14851.417015212384</v>
      </c>
      <c r="AV10" s="153">
        <v>-7249.7357931156957</v>
      </c>
      <c r="AW10" s="153">
        <v>-4891.5313969966837</v>
      </c>
      <c r="AX10" s="153">
        <v>-3511.4250033927069</v>
      </c>
      <c r="AY10" s="153">
        <v>0</v>
      </c>
      <c r="AZ10" s="153">
        <v>0</v>
      </c>
      <c r="BA10" s="153">
        <v>0</v>
      </c>
      <c r="BB10" s="153">
        <v>0</v>
      </c>
      <c r="BC10" s="153">
        <v>-38552.948149761018</v>
      </c>
      <c r="BD10" s="154">
        <v>-8048.8389410435502</v>
      </c>
      <c r="BE10" s="154">
        <v>0</v>
      </c>
      <c r="BF10" s="154">
        <v>-30504.109208717469</v>
      </c>
      <c r="BG10" s="154">
        <v>0</v>
      </c>
      <c r="BH10" s="154">
        <v>0</v>
      </c>
      <c r="BI10" s="145">
        <v>0</v>
      </c>
      <c r="BJ10" s="122"/>
      <c r="BK10" s="122"/>
      <c r="BL10" s="122"/>
      <c r="BM10" s="122"/>
      <c r="BN10" s="122"/>
      <c r="BO10" s="122"/>
      <c r="BP10" s="126">
        <f t="shared" si="12"/>
        <v>-670.73657842029581</v>
      </c>
      <c r="BQ10" s="126">
        <f t="shared" si="13"/>
        <v>0</v>
      </c>
      <c r="BR10" s="126">
        <f t="shared" si="14"/>
        <v>-2542.0091007264555</v>
      </c>
      <c r="BS10" s="126">
        <f t="shared" si="15"/>
        <v>0</v>
      </c>
      <c r="BT10" s="126">
        <f t="shared" si="16"/>
        <v>0</v>
      </c>
      <c r="BU10" s="126">
        <f t="shared" si="17"/>
        <v>-1341.4731568405916</v>
      </c>
      <c r="BV10" s="126">
        <f t="shared" si="18"/>
        <v>0</v>
      </c>
      <c r="BW10" s="126">
        <f t="shared" si="19"/>
        <v>-5084.0182014529109</v>
      </c>
      <c r="BX10" s="126">
        <f t="shared" si="20"/>
        <v>0</v>
      </c>
      <c r="BY10" s="126">
        <f t="shared" si="21"/>
        <v>0</v>
      </c>
      <c r="BZ10" s="126">
        <f t="shared" si="22"/>
        <v>-2012.2097352608876</v>
      </c>
      <c r="CA10" s="126">
        <f t="shared" si="23"/>
        <v>0</v>
      </c>
      <c r="CB10" s="126">
        <f t="shared" si="24"/>
        <v>-7626.0273021793664</v>
      </c>
      <c r="CC10" s="126">
        <f t="shared" si="25"/>
        <v>0</v>
      </c>
      <c r="CD10" s="126">
        <f t="shared" si="26"/>
        <v>0</v>
      </c>
      <c r="CE10" s="126">
        <f t="shared" si="27"/>
        <v>-2682.9463136811833</v>
      </c>
      <c r="CF10" s="126">
        <f t="shared" si="28"/>
        <v>0</v>
      </c>
      <c r="CG10" s="126">
        <f t="shared" si="29"/>
        <v>-10168.036402905822</v>
      </c>
      <c r="CH10" s="126">
        <f t="shared" si="30"/>
        <v>0</v>
      </c>
      <c r="CI10" s="126">
        <f t="shared" si="31"/>
        <v>0</v>
      </c>
      <c r="CJ10" s="126">
        <f t="shared" si="32"/>
        <v>-3353.682892101479</v>
      </c>
      <c r="CK10" s="126">
        <f t="shared" si="33"/>
        <v>0</v>
      </c>
      <c r="CL10" s="126">
        <f t="shared" si="34"/>
        <v>-12710.045503632278</v>
      </c>
      <c r="CM10" s="126">
        <f t="shared" si="35"/>
        <v>0</v>
      </c>
      <c r="CN10" s="126">
        <f t="shared" si="36"/>
        <v>0</v>
      </c>
      <c r="CO10" s="126">
        <f t="shared" si="37"/>
        <v>-4024.4194705217747</v>
      </c>
      <c r="CP10" s="126">
        <f t="shared" si="38"/>
        <v>0</v>
      </c>
      <c r="CQ10" s="126">
        <f t="shared" si="39"/>
        <v>-15252.054604358735</v>
      </c>
      <c r="CR10" s="126">
        <f t="shared" si="40"/>
        <v>0</v>
      </c>
      <c r="CS10" s="126">
        <f t="shared" si="41"/>
        <v>0</v>
      </c>
      <c r="CT10" s="126">
        <f t="shared" si="42"/>
        <v>-4695.1560489420708</v>
      </c>
      <c r="CU10" s="126">
        <f t="shared" si="43"/>
        <v>0</v>
      </c>
      <c r="CV10" s="126">
        <f t="shared" si="44"/>
        <v>-17794.063705085191</v>
      </c>
      <c r="CW10" s="126">
        <f t="shared" si="45"/>
        <v>0</v>
      </c>
      <c r="CX10" s="126">
        <f t="shared" si="46"/>
        <v>0</v>
      </c>
      <c r="CY10" s="126">
        <f t="shared" si="47"/>
        <v>-5365.8926273623665</v>
      </c>
      <c r="CZ10" s="126">
        <f t="shared" si="48"/>
        <v>0</v>
      </c>
      <c r="DA10" s="126">
        <f t="shared" si="49"/>
        <v>-20336.072805811647</v>
      </c>
      <c r="DB10" s="126">
        <f t="shared" si="50"/>
        <v>0</v>
      </c>
      <c r="DC10" s="126">
        <f t="shared" si="51"/>
        <v>0</v>
      </c>
      <c r="DD10" s="126">
        <f t="shared" si="52"/>
        <v>-6036.6292057826622</v>
      </c>
      <c r="DE10" s="126">
        <f t="shared" si="53"/>
        <v>0</v>
      </c>
      <c r="DF10" s="126">
        <f t="shared" si="54"/>
        <v>-22878.081906538104</v>
      </c>
      <c r="DG10" s="126">
        <f t="shared" si="55"/>
        <v>0</v>
      </c>
      <c r="DH10" s="126">
        <f t="shared" si="56"/>
        <v>0</v>
      </c>
      <c r="DI10" s="126">
        <f t="shared" si="57"/>
        <v>-6707.3657842029579</v>
      </c>
      <c r="DJ10" s="126">
        <f t="shared" si="58"/>
        <v>0</v>
      </c>
      <c r="DK10" s="126">
        <f t="shared" si="59"/>
        <v>-25420.09100726456</v>
      </c>
      <c r="DL10" s="126">
        <f t="shared" si="60"/>
        <v>0</v>
      </c>
      <c r="DM10" s="126">
        <f t="shared" si="61"/>
        <v>0</v>
      </c>
      <c r="DN10" s="126">
        <f t="shared" si="62"/>
        <v>-7378.1023626232536</v>
      </c>
      <c r="DO10" s="126">
        <f t="shared" si="63"/>
        <v>0</v>
      </c>
      <c r="DP10" s="126">
        <f t="shared" si="64"/>
        <v>-27962.100107991017</v>
      </c>
      <c r="DQ10" s="126">
        <f t="shared" si="65"/>
        <v>0</v>
      </c>
      <c r="DR10" s="126">
        <f t="shared" si="66"/>
        <v>0</v>
      </c>
      <c r="DS10" s="126">
        <f t="shared" si="67"/>
        <v>-8048.8389410435493</v>
      </c>
      <c r="DT10" s="126">
        <f t="shared" si="68"/>
        <v>0</v>
      </c>
      <c r="DU10" s="126">
        <f t="shared" si="69"/>
        <v>-30504.109208717473</v>
      </c>
      <c r="DV10" s="126">
        <f t="shared" si="70"/>
        <v>0</v>
      </c>
      <c r="DW10" s="126">
        <f t="shared" si="71"/>
        <v>0</v>
      </c>
    </row>
    <row r="11" spans="1:133" s="141" customFormat="1" ht="15" customHeight="1" x14ac:dyDescent="0.25">
      <c r="A11" s="160" t="s">
        <v>272</v>
      </c>
      <c r="B11" s="156" t="s">
        <v>263</v>
      </c>
      <c r="C11" s="156" t="s">
        <v>264</v>
      </c>
      <c r="D11" s="156" t="s">
        <v>265</v>
      </c>
      <c r="E11" s="156">
        <v>1</v>
      </c>
      <c r="F11" s="179">
        <v>36677.222148552675</v>
      </c>
      <c r="G11" s="161">
        <v>-36677.222148552675</v>
      </c>
      <c r="H11" s="161">
        <v>-36677.222148552675</v>
      </c>
      <c r="I11" s="145"/>
      <c r="J11" s="145" t="s">
        <v>266</v>
      </c>
      <c r="K11" s="145">
        <v>8.3333333333333329E-2</v>
      </c>
      <c r="L11" s="145">
        <v>8.3333333333333329E-2</v>
      </c>
      <c r="M11" s="145">
        <v>8.3333333333333329E-2</v>
      </c>
      <c r="N11" s="145">
        <v>8.3333333333333329E-2</v>
      </c>
      <c r="O11" s="145">
        <v>8.3333333333333329E-2</v>
      </c>
      <c r="P11" s="145">
        <v>8.3333333333333329E-2</v>
      </c>
      <c r="Q11" s="145">
        <v>8.3333333333333329E-2</v>
      </c>
      <c r="R11" s="145">
        <v>8.3333333333333329E-2</v>
      </c>
      <c r="S11" s="145">
        <v>8.3333333333333329E-2</v>
      </c>
      <c r="T11" s="145">
        <v>8.3333333333333329E-2</v>
      </c>
      <c r="U11" s="145">
        <v>8.3333333333333329E-2</v>
      </c>
      <c r="V11" s="145">
        <v>8.3333333333333329E-2</v>
      </c>
      <c r="W11" s="146">
        <v>1</v>
      </c>
      <c r="X11" s="151">
        <v>-3056.435179046056</v>
      </c>
      <c r="Y11" s="151">
        <v>-3056.435179046056</v>
      </c>
      <c r="Z11" s="151">
        <v>-3056.435179046056</v>
      </c>
      <c r="AA11" s="151">
        <v>-3056.435179046056</v>
      </c>
      <c r="AB11" s="151">
        <v>-3056.435179046056</v>
      </c>
      <c r="AC11" s="151">
        <v>-3056.435179046056</v>
      </c>
      <c r="AD11" s="151">
        <v>-3056.435179046056</v>
      </c>
      <c r="AE11" s="151">
        <v>-3056.435179046056</v>
      </c>
      <c r="AF11" s="151">
        <v>-3056.435179046056</v>
      </c>
      <c r="AG11" s="151">
        <v>-3056.435179046056</v>
      </c>
      <c r="AH11" s="151">
        <v>-3056.435179046056</v>
      </c>
      <c r="AI11" s="151">
        <v>-3056.435179046056</v>
      </c>
      <c r="AJ11" s="145">
        <v>0.20877363022348897</v>
      </c>
      <c r="AK11" s="145">
        <v>0.3852213054503964</v>
      </c>
      <c r="AL11" s="145">
        <v>0.18804621023932344</v>
      </c>
      <c r="AM11" s="145">
        <v>0.12687827083924333</v>
      </c>
      <c r="AN11" s="145">
        <v>9.1080583247547919E-2</v>
      </c>
      <c r="AO11" s="145"/>
      <c r="AP11" s="145"/>
      <c r="AQ11" s="145"/>
      <c r="AR11" s="145"/>
      <c r="AS11" s="146">
        <v>1</v>
      </c>
      <c r="AT11" s="153">
        <v>-7657.2368144666953</v>
      </c>
      <c r="AU11" s="153">
        <v>-14128.847396359653</v>
      </c>
      <c r="AV11" s="153">
        <v>-6897.0126271411063</v>
      </c>
      <c r="AW11" s="153">
        <v>-4653.5425253951607</v>
      </c>
      <c r="AX11" s="153">
        <v>-3340.5827851900603</v>
      </c>
      <c r="AY11" s="153">
        <v>0</v>
      </c>
      <c r="AZ11" s="153">
        <v>0</v>
      </c>
      <c r="BA11" s="153">
        <v>0</v>
      </c>
      <c r="BB11" s="153">
        <v>0</v>
      </c>
      <c r="BC11" s="153">
        <v>-36677.222148552675</v>
      </c>
      <c r="BD11" s="154">
        <v>-7657.2368144666953</v>
      </c>
      <c r="BE11" s="154">
        <v>0</v>
      </c>
      <c r="BF11" s="154">
        <v>-29019.985334085985</v>
      </c>
      <c r="BG11" s="154">
        <v>0</v>
      </c>
      <c r="BH11" s="154">
        <v>0</v>
      </c>
      <c r="BI11" s="145">
        <v>0</v>
      </c>
      <c r="BJ11" s="122"/>
      <c r="BK11" s="122"/>
      <c r="BL11" s="122"/>
      <c r="BM11" s="122"/>
      <c r="BN11" s="122"/>
      <c r="BO11" s="122"/>
      <c r="BP11" s="126">
        <f t="shared" si="12"/>
        <v>-638.10306787222453</v>
      </c>
      <c r="BQ11" s="126">
        <f t="shared" si="13"/>
        <v>0</v>
      </c>
      <c r="BR11" s="126">
        <f t="shared" si="14"/>
        <v>-2418.3321111738319</v>
      </c>
      <c r="BS11" s="126">
        <f t="shared" si="15"/>
        <v>0</v>
      </c>
      <c r="BT11" s="126">
        <f t="shared" si="16"/>
        <v>0</v>
      </c>
      <c r="BU11" s="126">
        <f t="shared" si="17"/>
        <v>-1276.2061357444491</v>
      </c>
      <c r="BV11" s="126">
        <f t="shared" si="18"/>
        <v>0</v>
      </c>
      <c r="BW11" s="126">
        <f t="shared" si="19"/>
        <v>-4836.6642223476638</v>
      </c>
      <c r="BX11" s="126">
        <f t="shared" si="20"/>
        <v>0</v>
      </c>
      <c r="BY11" s="126">
        <f t="shared" si="21"/>
        <v>0</v>
      </c>
      <c r="BZ11" s="126">
        <f t="shared" si="22"/>
        <v>-1914.3092036166736</v>
      </c>
      <c r="CA11" s="126">
        <f t="shared" si="23"/>
        <v>0</v>
      </c>
      <c r="CB11" s="126">
        <f t="shared" si="24"/>
        <v>-7254.9963335214961</v>
      </c>
      <c r="CC11" s="126">
        <f t="shared" si="25"/>
        <v>0</v>
      </c>
      <c r="CD11" s="126">
        <f t="shared" si="26"/>
        <v>0</v>
      </c>
      <c r="CE11" s="126">
        <f t="shared" si="27"/>
        <v>-2552.4122714888981</v>
      </c>
      <c r="CF11" s="126">
        <f t="shared" si="28"/>
        <v>0</v>
      </c>
      <c r="CG11" s="126">
        <f t="shared" si="29"/>
        <v>-9673.3284446953276</v>
      </c>
      <c r="CH11" s="126">
        <f t="shared" si="30"/>
        <v>0</v>
      </c>
      <c r="CI11" s="126">
        <f t="shared" si="31"/>
        <v>0</v>
      </c>
      <c r="CJ11" s="126">
        <f t="shared" si="32"/>
        <v>-3190.5153393611226</v>
      </c>
      <c r="CK11" s="126">
        <f t="shared" si="33"/>
        <v>0</v>
      </c>
      <c r="CL11" s="126">
        <f t="shared" si="34"/>
        <v>-12091.660555869159</v>
      </c>
      <c r="CM11" s="126">
        <f t="shared" si="35"/>
        <v>0</v>
      </c>
      <c r="CN11" s="126">
        <f t="shared" si="36"/>
        <v>0</v>
      </c>
      <c r="CO11" s="126">
        <f t="shared" si="37"/>
        <v>-3828.6184072333472</v>
      </c>
      <c r="CP11" s="126">
        <f t="shared" si="38"/>
        <v>0</v>
      </c>
      <c r="CQ11" s="126">
        <f t="shared" si="39"/>
        <v>-14509.99266704299</v>
      </c>
      <c r="CR11" s="126">
        <f t="shared" si="40"/>
        <v>0</v>
      </c>
      <c r="CS11" s="126">
        <f t="shared" si="41"/>
        <v>0</v>
      </c>
      <c r="CT11" s="126">
        <f t="shared" si="42"/>
        <v>-4466.7214751055717</v>
      </c>
      <c r="CU11" s="126">
        <f t="shared" si="43"/>
        <v>0</v>
      </c>
      <c r="CV11" s="126">
        <f t="shared" si="44"/>
        <v>-16928.324778216822</v>
      </c>
      <c r="CW11" s="126">
        <f t="shared" si="45"/>
        <v>0</v>
      </c>
      <c r="CX11" s="126">
        <f t="shared" si="46"/>
        <v>0</v>
      </c>
      <c r="CY11" s="126">
        <f t="shared" si="47"/>
        <v>-5104.8245429777962</v>
      </c>
      <c r="CZ11" s="126">
        <f t="shared" si="48"/>
        <v>0</v>
      </c>
      <c r="DA11" s="126">
        <f t="shared" si="49"/>
        <v>-19346.656889390655</v>
      </c>
      <c r="DB11" s="126">
        <f t="shared" si="50"/>
        <v>0</v>
      </c>
      <c r="DC11" s="126">
        <f t="shared" si="51"/>
        <v>0</v>
      </c>
      <c r="DD11" s="126">
        <f t="shared" si="52"/>
        <v>-5742.9276108500208</v>
      </c>
      <c r="DE11" s="126">
        <f t="shared" si="53"/>
        <v>0</v>
      </c>
      <c r="DF11" s="126">
        <f t="shared" si="54"/>
        <v>-21764.989000564488</v>
      </c>
      <c r="DG11" s="126">
        <f t="shared" si="55"/>
        <v>0</v>
      </c>
      <c r="DH11" s="126">
        <f t="shared" si="56"/>
        <v>0</v>
      </c>
      <c r="DI11" s="126">
        <f t="shared" si="57"/>
        <v>-6381.0306787222453</v>
      </c>
      <c r="DJ11" s="126">
        <f t="shared" si="58"/>
        <v>0</v>
      </c>
      <c r="DK11" s="126">
        <f t="shared" si="59"/>
        <v>-24183.321111738322</v>
      </c>
      <c r="DL11" s="126">
        <f t="shared" si="60"/>
        <v>0</v>
      </c>
      <c r="DM11" s="126">
        <f t="shared" si="61"/>
        <v>0</v>
      </c>
      <c r="DN11" s="126">
        <f t="shared" si="62"/>
        <v>-7019.1337465944698</v>
      </c>
      <c r="DO11" s="126">
        <f t="shared" si="63"/>
        <v>0</v>
      </c>
      <c r="DP11" s="126">
        <f t="shared" si="64"/>
        <v>-26601.653222912155</v>
      </c>
      <c r="DQ11" s="126">
        <f t="shared" si="65"/>
        <v>0</v>
      </c>
      <c r="DR11" s="126">
        <f t="shared" si="66"/>
        <v>0</v>
      </c>
      <c r="DS11" s="126">
        <f t="shared" si="67"/>
        <v>-7657.2368144666943</v>
      </c>
      <c r="DT11" s="126">
        <f t="shared" si="68"/>
        <v>0</v>
      </c>
      <c r="DU11" s="126">
        <f t="shared" si="69"/>
        <v>-29019.985334085988</v>
      </c>
      <c r="DV11" s="126">
        <f t="shared" si="70"/>
        <v>0</v>
      </c>
      <c r="DW11" s="126">
        <f t="shared" si="71"/>
        <v>0</v>
      </c>
    </row>
    <row r="12" spans="1:133" s="141" customFormat="1" ht="15" customHeight="1" x14ac:dyDescent="0.25">
      <c r="A12" s="160" t="s">
        <v>273</v>
      </c>
      <c r="B12" s="156" t="s">
        <v>263</v>
      </c>
      <c r="C12" s="156" t="s">
        <v>264</v>
      </c>
      <c r="D12" s="156" t="s">
        <v>265</v>
      </c>
      <c r="E12" s="156">
        <v>1</v>
      </c>
      <c r="F12" s="178">
        <v>34680.990437593333</v>
      </c>
      <c r="G12" s="161">
        <v>-34680.990437593333</v>
      </c>
      <c r="H12" s="161">
        <v>-34680.990437593333</v>
      </c>
      <c r="I12" s="145"/>
      <c r="J12" s="145" t="s">
        <v>266</v>
      </c>
      <c r="K12" s="145">
        <v>8.3333333333333329E-2</v>
      </c>
      <c r="L12" s="145">
        <v>8.3333333333333329E-2</v>
      </c>
      <c r="M12" s="145">
        <v>8.3333333333333329E-2</v>
      </c>
      <c r="N12" s="145">
        <v>8.3333333333333329E-2</v>
      </c>
      <c r="O12" s="145">
        <v>8.3333333333333329E-2</v>
      </c>
      <c r="P12" s="145">
        <v>8.3333333333333329E-2</v>
      </c>
      <c r="Q12" s="145">
        <v>8.3333333333333329E-2</v>
      </c>
      <c r="R12" s="145">
        <v>8.3333333333333329E-2</v>
      </c>
      <c r="S12" s="145">
        <v>8.3333333333333329E-2</v>
      </c>
      <c r="T12" s="145">
        <v>8.3333333333333329E-2</v>
      </c>
      <c r="U12" s="145">
        <v>8.3333333333333329E-2</v>
      </c>
      <c r="V12" s="145">
        <v>8.3333333333333329E-2</v>
      </c>
      <c r="W12" s="146">
        <v>1</v>
      </c>
      <c r="X12" s="151">
        <v>-2890.0825364661109</v>
      </c>
      <c r="Y12" s="151">
        <v>-2890.0825364661109</v>
      </c>
      <c r="Z12" s="151">
        <v>-2890.0825364661109</v>
      </c>
      <c r="AA12" s="151">
        <v>-2890.0825364661109</v>
      </c>
      <c r="AB12" s="151">
        <v>-2890.0825364661109</v>
      </c>
      <c r="AC12" s="151">
        <v>-2890.0825364661109</v>
      </c>
      <c r="AD12" s="151">
        <v>-2890.0825364661109</v>
      </c>
      <c r="AE12" s="151">
        <v>-2890.0825364661109</v>
      </c>
      <c r="AF12" s="151">
        <v>-2890.0825364661109</v>
      </c>
      <c r="AG12" s="151">
        <v>-2890.0825364661109</v>
      </c>
      <c r="AH12" s="151">
        <v>-2890.0825364661109</v>
      </c>
      <c r="AI12" s="151">
        <v>-2890.0825364661109</v>
      </c>
      <c r="AJ12" s="145">
        <v>0.98</v>
      </c>
      <c r="AK12" s="145"/>
      <c r="AL12" s="145"/>
      <c r="AM12" s="145"/>
      <c r="AN12" s="145"/>
      <c r="AO12" s="145"/>
      <c r="AP12" s="145">
        <v>0.02</v>
      </c>
      <c r="AQ12" s="145"/>
      <c r="AR12" s="145"/>
      <c r="AS12" s="146">
        <v>1</v>
      </c>
      <c r="AT12" s="153">
        <v>-33987.370628841469</v>
      </c>
      <c r="AU12" s="153">
        <v>0</v>
      </c>
      <c r="AV12" s="153">
        <v>0</v>
      </c>
      <c r="AW12" s="153">
        <v>0</v>
      </c>
      <c r="AX12" s="153">
        <v>0</v>
      </c>
      <c r="AY12" s="153">
        <v>0</v>
      </c>
      <c r="AZ12" s="153">
        <v>-693.61980875186669</v>
      </c>
      <c r="BA12" s="153">
        <v>0</v>
      </c>
      <c r="BB12" s="153">
        <v>0</v>
      </c>
      <c r="BC12" s="153">
        <v>-34680.990437593333</v>
      </c>
      <c r="BD12" s="154">
        <v>-33987.370628841469</v>
      </c>
      <c r="BE12" s="154">
        <v>0</v>
      </c>
      <c r="BF12" s="154">
        <v>-693.61980875186669</v>
      </c>
      <c r="BG12" s="154">
        <v>0</v>
      </c>
      <c r="BH12" s="154">
        <v>0</v>
      </c>
      <c r="BI12" s="145">
        <v>0</v>
      </c>
      <c r="BJ12" s="122"/>
      <c r="BK12" s="122"/>
      <c r="BL12" s="122"/>
      <c r="BM12" s="122"/>
      <c r="BN12" s="122"/>
      <c r="BO12" s="122"/>
      <c r="BP12" s="126">
        <f t="shared" si="12"/>
        <v>-2832.2808857367891</v>
      </c>
      <c r="BQ12" s="126">
        <f t="shared" si="13"/>
        <v>0</v>
      </c>
      <c r="BR12" s="126">
        <f t="shared" si="14"/>
        <v>-57.801650729322219</v>
      </c>
      <c r="BS12" s="126">
        <f t="shared" si="15"/>
        <v>0</v>
      </c>
      <c r="BT12" s="126">
        <f t="shared" si="16"/>
        <v>0</v>
      </c>
      <c r="BU12" s="126">
        <f t="shared" si="17"/>
        <v>-5664.5617714735781</v>
      </c>
      <c r="BV12" s="126">
        <f t="shared" si="18"/>
        <v>0</v>
      </c>
      <c r="BW12" s="126">
        <f t="shared" si="19"/>
        <v>-115.60330145864444</v>
      </c>
      <c r="BX12" s="126">
        <f t="shared" si="20"/>
        <v>0</v>
      </c>
      <c r="BY12" s="126">
        <f t="shared" si="21"/>
        <v>0</v>
      </c>
      <c r="BZ12" s="126">
        <f t="shared" si="22"/>
        <v>-8496.8426572103672</v>
      </c>
      <c r="CA12" s="126">
        <f t="shared" si="23"/>
        <v>0</v>
      </c>
      <c r="CB12" s="126">
        <f t="shared" si="24"/>
        <v>-173.40495218796667</v>
      </c>
      <c r="CC12" s="126">
        <f t="shared" si="25"/>
        <v>0</v>
      </c>
      <c r="CD12" s="126">
        <f t="shared" si="26"/>
        <v>0</v>
      </c>
      <c r="CE12" s="126">
        <f t="shared" si="27"/>
        <v>-11329.123542947156</v>
      </c>
      <c r="CF12" s="126">
        <f t="shared" si="28"/>
        <v>0</v>
      </c>
      <c r="CG12" s="126">
        <f t="shared" si="29"/>
        <v>-231.20660291728888</v>
      </c>
      <c r="CH12" s="126">
        <f t="shared" si="30"/>
        <v>0</v>
      </c>
      <c r="CI12" s="126">
        <f t="shared" si="31"/>
        <v>0</v>
      </c>
      <c r="CJ12" s="126">
        <f t="shared" si="32"/>
        <v>-14161.404428683945</v>
      </c>
      <c r="CK12" s="126">
        <f t="shared" si="33"/>
        <v>0</v>
      </c>
      <c r="CL12" s="126">
        <f t="shared" si="34"/>
        <v>-289.00825364661108</v>
      </c>
      <c r="CM12" s="126">
        <f t="shared" si="35"/>
        <v>0</v>
      </c>
      <c r="CN12" s="126">
        <f t="shared" si="36"/>
        <v>0</v>
      </c>
      <c r="CO12" s="126">
        <f t="shared" si="37"/>
        <v>-16993.685314420734</v>
      </c>
      <c r="CP12" s="126">
        <f t="shared" si="38"/>
        <v>0</v>
      </c>
      <c r="CQ12" s="126">
        <f t="shared" si="39"/>
        <v>-346.80990437593329</v>
      </c>
      <c r="CR12" s="126">
        <f t="shared" si="40"/>
        <v>0</v>
      </c>
      <c r="CS12" s="126">
        <f t="shared" si="41"/>
        <v>0</v>
      </c>
      <c r="CT12" s="126">
        <f t="shared" si="42"/>
        <v>-19825.966200157523</v>
      </c>
      <c r="CU12" s="126">
        <f t="shared" si="43"/>
        <v>0</v>
      </c>
      <c r="CV12" s="126">
        <f t="shared" si="44"/>
        <v>-404.61155510525549</v>
      </c>
      <c r="CW12" s="126">
        <f t="shared" si="45"/>
        <v>0</v>
      </c>
      <c r="CX12" s="126">
        <f t="shared" si="46"/>
        <v>0</v>
      </c>
      <c r="CY12" s="126">
        <f t="shared" si="47"/>
        <v>-22658.247085894312</v>
      </c>
      <c r="CZ12" s="126">
        <f t="shared" si="48"/>
        <v>0</v>
      </c>
      <c r="DA12" s="126">
        <f t="shared" si="49"/>
        <v>-462.4132058345777</v>
      </c>
      <c r="DB12" s="126">
        <f t="shared" si="50"/>
        <v>0</v>
      </c>
      <c r="DC12" s="126">
        <f t="shared" si="51"/>
        <v>0</v>
      </c>
      <c r="DD12" s="126">
        <f t="shared" si="52"/>
        <v>-25490.527971631102</v>
      </c>
      <c r="DE12" s="126">
        <f t="shared" si="53"/>
        <v>0</v>
      </c>
      <c r="DF12" s="126">
        <f t="shared" si="54"/>
        <v>-520.21485656389996</v>
      </c>
      <c r="DG12" s="126">
        <f t="shared" si="55"/>
        <v>0</v>
      </c>
      <c r="DH12" s="126">
        <f t="shared" si="56"/>
        <v>0</v>
      </c>
      <c r="DI12" s="126">
        <f t="shared" si="57"/>
        <v>-28322.808857367891</v>
      </c>
      <c r="DJ12" s="126">
        <f t="shared" si="58"/>
        <v>0</v>
      </c>
      <c r="DK12" s="126">
        <f t="shared" si="59"/>
        <v>-578.01650729322216</v>
      </c>
      <c r="DL12" s="126">
        <f t="shared" si="60"/>
        <v>0</v>
      </c>
      <c r="DM12" s="126">
        <f t="shared" si="61"/>
        <v>0</v>
      </c>
      <c r="DN12" s="126">
        <f t="shared" si="62"/>
        <v>-31155.08974310468</v>
      </c>
      <c r="DO12" s="126">
        <f t="shared" si="63"/>
        <v>0</v>
      </c>
      <c r="DP12" s="126">
        <f t="shared" si="64"/>
        <v>-635.81815802254437</v>
      </c>
      <c r="DQ12" s="126">
        <f t="shared" si="65"/>
        <v>0</v>
      </c>
      <c r="DR12" s="126">
        <f t="shared" si="66"/>
        <v>0</v>
      </c>
      <c r="DS12" s="126">
        <f t="shared" si="67"/>
        <v>-33987.370628841469</v>
      </c>
      <c r="DT12" s="126">
        <f t="shared" si="68"/>
        <v>0</v>
      </c>
      <c r="DU12" s="126">
        <f t="shared" si="69"/>
        <v>-693.61980875186657</v>
      </c>
      <c r="DV12" s="126">
        <f t="shared" si="70"/>
        <v>0</v>
      </c>
      <c r="DW12" s="126">
        <f t="shared" si="71"/>
        <v>0</v>
      </c>
    </row>
    <row r="13" spans="1:133" s="141" customFormat="1" ht="15" customHeight="1" x14ac:dyDescent="0.25">
      <c r="A13" s="160" t="s">
        <v>274</v>
      </c>
      <c r="B13" s="156" t="s">
        <v>263</v>
      </c>
      <c r="C13" s="156" t="s">
        <v>264</v>
      </c>
      <c r="D13" s="156" t="s">
        <v>265</v>
      </c>
      <c r="E13" s="156">
        <v>1</v>
      </c>
      <c r="F13" s="179">
        <v>37475.714832936406</v>
      </c>
      <c r="G13" s="161">
        <v>-37475.714832936406</v>
      </c>
      <c r="H13" s="161">
        <v>-37475.714832936406</v>
      </c>
      <c r="I13" s="145"/>
      <c r="J13" s="145" t="s">
        <v>266</v>
      </c>
      <c r="K13" s="145">
        <v>8.3333333333333329E-2</v>
      </c>
      <c r="L13" s="145">
        <v>8.3333333333333329E-2</v>
      </c>
      <c r="M13" s="145">
        <v>8.3333333333333329E-2</v>
      </c>
      <c r="N13" s="145">
        <v>8.3333333333333329E-2</v>
      </c>
      <c r="O13" s="145">
        <v>8.3333333333333329E-2</v>
      </c>
      <c r="P13" s="145">
        <v>8.3333333333333329E-2</v>
      </c>
      <c r="Q13" s="145">
        <v>8.3333333333333329E-2</v>
      </c>
      <c r="R13" s="145">
        <v>8.3333333333333329E-2</v>
      </c>
      <c r="S13" s="145">
        <v>8.3333333333333329E-2</v>
      </c>
      <c r="T13" s="145">
        <v>8.3333333333333329E-2</v>
      </c>
      <c r="U13" s="145">
        <v>8.3333333333333329E-2</v>
      </c>
      <c r="V13" s="145">
        <v>8.3333333333333329E-2</v>
      </c>
      <c r="W13" s="146">
        <v>1</v>
      </c>
      <c r="X13" s="151">
        <v>-3122.9762360780337</v>
      </c>
      <c r="Y13" s="151">
        <v>-3122.9762360780337</v>
      </c>
      <c r="Z13" s="151">
        <v>-3122.9762360780337</v>
      </c>
      <c r="AA13" s="151">
        <v>-3122.9762360780337</v>
      </c>
      <c r="AB13" s="151">
        <v>-3122.9762360780337</v>
      </c>
      <c r="AC13" s="151">
        <v>-3122.9762360780337</v>
      </c>
      <c r="AD13" s="151">
        <v>-3122.9762360780337</v>
      </c>
      <c r="AE13" s="151">
        <v>-3122.9762360780337</v>
      </c>
      <c r="AF13" s="151">
        <v>-3122.9762360780337</v>
      </c>
      <c r="AG13" s="151">
        <v>-3122.9762360780337</v>
      </c>
      <c r="AH13" s="151">
        <v>-3122.9762360780337</v>
      </c>
      <c r="AI13" s="151">
        <v>-3122.9762360780337</v>
      </c>
      <c r="AJ13" s="145">
        <v>0.98</v>
      </c>
      <c r="AK13" s="145"/>
      <c r="AL13" s="145"/>
      <c r="AM13" s="145"/>
      <c r="AN13" s="145"/>
      <c r="AO13" s="145"/>
      <c r="AP13" s="145">
        <v>0.02</v>
      </c>
      <c r="AQ13" s="145"/>
      <c r="AR13" s="145"/>
      <c r="AS13" s="146">
        <v>1</v>
      </c>
      <c r="AT13" s="153">
        <v>-36726.200536277676</v>
      </c>
      <c r="AU13" s="153">
        <v>0</v>
      </c>
      <c r="AV13" s="153">
        <v>0</v>
      </c>
      <c r="AW13" s="153">
        <v>0</v>
      </c>
      <c r="AX13" s="153">
        <v>0</v>
      </c>
      <c r="AY13" s="153">
        <v>0</v>
      </c>
      <c r="AZ13" s="153">
        <v>-749.51429665872809</v>
      </c>
      <c r="BA13" s="153">
        <v>0</v>
      </c>
      <c r="BB13" s="153">
        <v>0</v>
      </c>
      <c r="BC13" s="153">
        <v>-37475.714832936406</v>
      </c>
      <c r="BD13" s="154">
        <v>-36726.200536277676</v>
      </c>
      <c r="BE13" s="154">
        <v>0</v>
      </c>
      <c r="BF13" s="154">
        <v>-749.51429665872809</v>
      </c>
      <c r="BG13" s="154">
        <v>0</v>
      </c>
      <c r="BH13" s="154">
        <v>0</v>
      </c>
      <c r="BI13" s="145">
        <v>0</v>
      </c>
      <c r="BJ13" s="122"/>
      <c r="BK13" s="122"/>
      <c r="BL13" s="122"/>
      <c r="BM13" s="122"/>
      <c r="BN13" s="122"/>
      <c r="BO13" s="122"/>
      <c r="BP13" s="126">
        <f t="shared" si="12"/>
        <v>-3060.516711356473</v>
      </c>
      <c r="BQ13" s="126">
        <f t="shared" si="13"/>
        <v>0</v>
      </c>
      <c r="BR13" s="126">
        <f t="shared" si="14"/>
        <v>-62.459524721560669</v>
      </c>
      <c r="BS13" s="126">
        <f t="shared" si="15"/>
        <v>0</v>
      </c>
      <c r="BT13" s="126">
        <f t="shared" si="16"/>
        <v>0</v>
      </c>
      <c r="BU13" s="126">
        <f t="shared" si="17"/>
        <v>-6121.033422712946</v>
      </c>
      <c r="BV13" s="126">
        <f t="shared" si="18"/>
        <v>0</v>
      </c>
      <c r="BW13" s="126">
        <f t="shared" si="19"/>
        <v>-124.91904944312134</v>
      </c>
      <c r="BX13" s="126">
        <f t="shared" si="20"/>
        <v>0</v>
      </c>
      <c r="BY13" s="126">
        <f t="shared" si="21"/>
        <v>0</v>
      </c>
      <c r="BZ13" s="126">
        <f t="shared" si="22"/>
        <v>-9181.5501340694191</v>
      </c>
      <c r="CA13" s="126">
        <f t="shared" si="23"/>
        <v>0</v>
      </c>
      <c r="CB13" s="126">
        <f t="shared" si="24"/>
        <v>-187.37857416468199</v>
      </c>
      <c r="CC13" s="126">
        <f t="shared" si="25"/>
        <v>0</v>
      </c>
      <c r="CD13" s="126">
        <f t="shared" si="26"/>
        <v>0</v>
      </c>
      <c r="CE13" s="126">
        <f t="shared" si="27"/>
        <v>-12242.066845425892</v>
      </c>
      <c r="CF13" s="126">
        <f t="shared" si="28"/>
        <v>0</v>
      </c>
      <c r="CG13" s="126">
        <f t="shared" si="29"/>
        <v>-249.83809888624268</v>
      </c>
      <c r="CH13" s="126">
        <f t="shared" si="30"/>
        <v>0</v>
      </c>
      <c r="CI13" s="126">
        <f t="shared" si="31"/>
        <v>0</v>
      </c>
      <c r="CJ13" s="126">
        <f t="shared" si="32"/>
        <v>-15302.583556782365</v>
      </c>
      <c r="CK13" s="126">
        <f t="shared" si="33"/>
        <v>0</v>
      </c>
      <c r="CL13" s="126">
        <f t="shared" si="34"/>
        <v>-312.29762360780336</v>
      </c>
      <c r="CM13" s="126">
        <f t="shared" si="35"/>
        <v>0</v>
      </c>
      <c r="CN13" s="126">
        <f t="shared" si="36"/>
        <v>0</v>
      </c>
      <c r="CO13" s="126">
        <f t="shared" si="37"/>
        <v>-18363.100268138838</v>
      </c>
      <c r="CP13" s="126">
        <f t="shared" si="38"/>
        <v>0</v>
      </c>
      <c r="CQ13" s="126">
        <f t="shared" si="39"/>
        <v>-374.75714832936404</v>
      </c>
      <c r="CR13" s="126">
        <f t="shared" si="40"/>
        <v>0</v>
      </c>
      <c r="CS13" s="126">
        <f t="shared" si="41"/>
        <v>0</v>
      </c>
      <c r="CT13" s="126">
        <f t="shared" si="42"/>
        <v>-21423.616979495309</v>
      </c>
      <c r="CU13" s="126">
        <f t="shared" si="43"/>
        <v>0</v>
      </c>
      <c r="CV13" s="126">
        <f t="shared" si="44"/>
        <v>-437.21667305092473</v>
      </c>
      <c r="CW13" s="126">
        <f t="shared" si="45"/>
        <v>0</v>
      </c>
      <c r="CX13" s="126">
        <f t="shared" si="46"/>
        <v>0</v>
      </c>
      <c r="CY13" s="126">
        <f t="shared" si="47"/>
        <v>-24484.133690851784</v>
      </c>
      <c r="CZ13" s="126">
        <f t="shared" si="48"/>
        <v>0</v>
      </c>
      <c r="DA13" s="126">
        <f t="shared" si="49"/>
        <v>-499.67619777248541</v>
      </c>
      <c r="DB13" s="126">
        <f t="shared" si="50"/>
        <v>0</v>
      </c>
      <c r="DC13" s="126">
        <f t="shared" si="51"/>
        <v>0</v>
      </c>
      <c r="DD13" s="126">
        <f t="shared" si="52"/>
        <v>-27544.650402208259</v>
      </c>
      <c r="DE13" s="126">
        <f t="shared" si="53"/>
        <v>0</v>
      </c>
      <c r="DF13" s="126">
        <f t="shared" si="54"/>
        <v>-562.13572249404604</v>
      </c>
      <c r="DG13" s="126">
        <f t="shared" si="55"/>
        <v>0</v>
      </c>
      <c r="DH13" s="126">
        <f t="shared" si="56"/>
        <v>0</v>
      </c>
      <c r="DI13" s="126">
        <f t="shared" si="57"/>
        <v>-30605.167113564734</v>
      </c>
      <c r="DJ13" s="126">
        <f t="shared" si="58"/>
        <v>0</v>
      </c>
      <c r="DK13" s="126">
        <f t="shared" si="59"/>
        <v>-624.59524721560672</v>
      </c>
      <c r="DL13" s="126">
        <f t="shared" si="60"/>
        <v>0</v>
      </c>
      <c r="DM13" s="126">
        <f t="shared" si="61"/>
        <v>0</v>
      </c>
      <c r="DN13" s="126">
        <f t="shared" si="62"/>
        <v>-33665.683824921209</v>
      </c>
      <c r="DO13" s="126">
        <f t="shared" si="63"/>
        <v>0</v>
      </c>
      <c r="DP13" s="126">
        <f t="shared" si="64"/>
        <v>-687.0547719371674</v>
      </c>
      <c r="DQ13" s="126">
        <f t="shared" si="65"/>
        <v>0</v>
      </c>
      <c r="DR13" s="126">
        <f t="shared" si="66"/>
        <v>0</v>
      </c>
      <c r="DS13" s="126">
        <f t="shared" si="67"/>
        <v>-36726.200536277684</v>
      </c>
      <c r="DT13" s="126">
        <f t="shared" si="68"/>
        <v>0</v>
      </c>
      <c r="DU13" s="126">
        <f t="shared" si="69"/>
        <v>-749.51429665872809</v>
      </c>
      <c r="DV13" s="126">
        <f t="shared" si="70"/>
        <v>0</v>
      </c>
      <c r="DW13" s="126">
        <f t="shared" si="71"/>
        <v>0</v>
      </c>
    </row>
    <row r="14" spans="1:133" s="141" customFormat="1" ht="15" customHeight="1" x14ac:dyDescent="0.25">
      <c r="A14" s="160" t="s">
        <v>275</v>
      </c>
      <c r="B14" s="156" t="s">
        <v>263</v>
      </c>
      <c r="C14" s="156" t="s">
        <v>264</v>
      </c>
      <c r="D14" s="156" t="s">
        <v>265</v>
      </c>
      <c r="E14" s="156">
        <v>1</v>
      </c>
      <c r="F14" s="179">
        <v>37874.961175128272</v>
      </c>
      <c r="G14" s="161">
        <v>-37874.961175128272</v>
      </c>
      <c r="H14" s="161">
        <v>-37874.961175128272</v>
      </c>
      <c r="I14" s="145"/>
      <c r="J14" s="145" t="s">
        <v>266</v>
      </c>
      <c r="K14" s="145">
        <v>8.3333333333333329E-2</v>
      </c>
      <c r="L14" s="145">
        <v>8.3333333333333329E-2</v>
      </c>
      <c r="M14" s="145">
        <v>8.3333333333333329E-2</v>
      </c>
      <c r="N14" s="145">
        <v>8.3333333333333329E-2</v>
      </c>
      <c r="O14" s="145">
        <v>8.3333333333333329E-2</v>
      </c>
      <c r="P14" s="145">
        <v>8.3333333333333329E-2</v>
      </c>
      <c r="Q14" s="145">
        <v>8.3333333333333329E-2</v>
      </c>
      <c r="R14" s="145">
        <v>8.3333333333333329E-2</v>
      </c>
      <c r="S14" s="145">
        <v>8.3333333333333329E-2</v>
      </c>
      <c r="T14" s="145">
        <v>8.3333333333333329E-2</v>
      </c>
      <c r="U14" s="145">
        <v>8.3333333333333329E-2</v>
      </c>
      <c r="V14" s="145">
        <v>8.3333333333333329E-2</v>
      </c>
      <c r="W14" s="146">
        <v>1</v>
      </c>
      <c r="X14" s="151">
        <v>-3156.2467645940224</v>
      </c>
      <c r="Y14" s="151">
        <v>-3156.2467645940224</v>
      </c>
      <c r="Z14" s="151">
        <v>-3156.2467645940224</v>
      </c>
      <c r="AA14" s="151">
        <v>-3156.2467645940224</v>
      </c>
      <c r="AB14" s="151">
        <v>-3156.2467645940224</v>
      </c>
      <c r="AC14" s="151">
        <v>-3156.2467645940224</v>
      </c>
      <c r="AD14" s="151">
        <v>-3156.2467645940224</v>
      </c>
      <c r="AE14" s="151">
        <v>-3156.2467645940224</v>
      </c>
      <c r="AF14" s="151">
        <v>-3156.2467645940224</v>
      </c>
      <c r="AG14" s="151">
        <v>-3156.2467645940224</v>
      </c>
      <c r="AH14" s="151">
        <v>-3156.2467645940224</v>
      </c>
      <c r="AI14" s="151">
        <v>-3156.2467645940224</v>
      </c>
      <c r="AJ14" s="145">
        <v>0.98</v>
      </c>
      <c r="AK14" s="145"/>
      <c r="AL14" s="145"/>
      <c r="AM14" s="145"/>
      <c r="AN14" s="145"/>
      <c r="AO14" s="145"/>
      <c r="AP14" s="145">
        <v>0.02</v>
      </c>
      <c r="AQ14" s="145"/>
      <c r="AR14" s="145"/>
      <c r="AS14" s="146">
        <v>1</v>
      </c>
      <c r="AT14" s="153">
        <v>-37117.461951625708</v>
      </c>
      <c r="AU14" s="153">
        <v>0</v>
      </c>
      <c r="AV14" s="153">
        <v>0</v>
      </c>
      <c r="AW14" s="153">
        <v>0</v>
      </c>
      <c r="AX14" s="153">
        <v>0</v>
      </c>
      <c r="AY14" s="153">
        <v>0</v>
      </c>
      <c r="AZ14" s="153">
        <v>-757.49922350256543</v>
      </c>
      <c r="BA14" s="153">
        <v>0</v>
      </c>
      <c r="BB14" s="153">
        <v>0</v>
      </c>
      <c r="BC14" s="153">
        <v>-37874.961175128272</v>
      </c>
      <c r="BD14" s="154">
        <v>-37117.461951625708</v>
      </c>
      <c r="BE14" s="154">
        <v>0</v>
      </c>
      <c r="BF14" s="154">
        <v>-757.49922350256543</v>
      </c>
      <c r="BG14" s="154">
        <v>0</v>
      </c>
      <c r="BH14" s="154">
        <v>0</v>
      </c>
      <c r="BI14" s="145">
        <v>0</v>
      </c>
      <c r="BJ14" s="122"/>
      <c r="BK14" s="122"/>
      <c r="BL14" s="122"/>
      <c r="BM14" s="122"/>
      <c r="BN14" s="122"/>
      <c r="BO14" s="122"/>
      <c r="BP14" s="126">
        <f t="shared" si="12"/>
        <v>-3093.121829302142</v>
      </c>
      <c r="BQ14" s="126">
        <f t="shared" si="13"/>
        <v>0</v>
      </c>
      <c r="BR14" s="126">
        <f t="shared" si="14"/>
        <v>-63.124935291880448</v>
      </c>
      <c r="BS14" s="126">
        <f t="shared" si="15"/>
        <v>0</v>
      </c>
      <c r="BT14" s="126">
        <f t="shared" si="16"/>
        <v>0</v>
      </c>
      <c r="BU14" s="126">
        <f t="shared" si="17"/>
        <v>-6186.2436586042841</v>
      </c>
      <c r="BV14" s="126">
        <f t="shared" si="18"/>
        <v>0</v>
      </c>
      <c r="BW14" s="126">
        <f t="shared" si="19"/>
        <v>-126.2498705837609</v>
      </c>
      <c r="BX14" s="126">
        <f t="shared" si="20"/>
        <v>0</v>
      </c>
      <c r="BY14" s="126">
        <f t="shared" si="21"/>
        <v>0</v>
      </c>
      <c r="BZ14" s="126">
        <f t="shared" si="22"/>
        <v>-9279.365487906427</v>
      </c>
      <c r="CA14" s="126">
        <f t="shared" si="23"/>
        <v>0</v>
      </c>
      <c r="CB14" s="126">
        <f t="shared" si="24"/>
        <v>-189.37480587564136</v>
      </c>
      <c r="CC14" s="126">
        <f t="shared" si="25"/>
        <v>0</v>
      </c>
      <c r="CD14" s="126">
        <f t="shared" si="26"/>
        <v>0</v>
      </c>
      <c r="CE14" s="126">
        <f t="shared" si="27"/>
        <v>-12372.487317208568</v>
      </c>
      <c r="CF14" s="126">
        <f t="shared" si="28"/>
        <v>0</v>
      </c>
      <c r="CG14" s="126">
        <f t="shared" si="29"/>
        <v>-252.49974116752179</v>
      </c>
      <c r="CH14" s="126">
        <f t="shared" si="30"/>
        <v>0</v>
      </c>
      <c r="CI14" s="126">
        <f t="shared" si="31"/>
        <v>0</v>
      </c>
      <c r="CJ14" s="126">
        <f t="shared" si="32"/>
        <v>-15465.609146510709</v>
      </c>
      <c r="CK14" s="126">
        <f t="shared" si="33"/>
        <v>0</v>
      </c>
      <c r="CL14" s="126">
        <f t="shared" si="34"/>
        <v>-315.62467645940222</v>
      </c>
      <c r="CM14" s="126">
        <f t="shared" si="35"/>
        <v>0</v>
      </c>
      <c r="CN14" s="126">
        <f t="shared" si="36"/>
        <v>0</v>
      </c>
      <c r="CO14" s="126">
        <f t="shared" si="37"/>
        <v>-18558.73097581285</v>
      </c>
      <c r="CP14" s="126">
        <f t="shared" si="38"/>
        <v>0</v>
      </c>
      <c r="CQ14" s="126">
        <f t="shared" si="39"/>
        <v>-378.74961175128266</v>
      </c>
      <c r="CR14" s="126">
        <f t="shared" si="40"/>
        <v>0</v>
      </c>
      <c r="CS14" s="126">
        <f t="shared" si="41"/>
        <v>0</v>
      </c>
      <c r="CT14" s="126">
        <f t="shared" si="42"/>
        <v>-21651.852805114991</v>
      </c>
      <c r="CU14" s="126">
        <f t="shared" si="43"/>
        <v>0</v>
      </c>
      <c r="CV14" s="126">
        <f t="shared" si="44"/>
        <v>-441.87454704316309</v>
      </c>
      <c r="CW14" s="126">
        <f t="shared" si="45"/>
        <v>0</v>
      </c>
      <c r="CX14" s="126">
        <f t="shared" si="46"/>
        <v>0</v>
      </c>
      <c r="CY14" s="126">
        <f t="shared" si="47"/>
        <v>-24744.974634417133</v>
      </c>
      <c r="CZ14" s="126">
        <f t="shared" si="48"/>
        <v>0</v>
      </c>
      <c r="DA14" s="126">
        <f t="shared" si="49"/>
        <v>-504.99948233504352</v>
      </c>
      <c r="DB14" s="126">
        <f t="shared" si="50"/>
        <v>0</v>
      </c>
      <c r="DC14" s="126">
        <f t="shared" si="51"/>
        <v>0</v>
      </c>
      <c r="DD14" s="126">
        <f t="shared" si="52"/>
        <v>-27838.096463719274</v>
      </c>
      <c r="DE14" s="126">
        <f t="shared" si="53"/>
        <v>0</v>
      </c>
      <c r="DF14" s="126">
        <f t="shared" si="54"/>
        <v>-568.12441762692401</v>
      </c>
      <c r="DG14" s="126">
        <f t="shared" si="55"/>
        <v>0</v>
      </c>
      <c r="DH14" s="126">
        <f t="shared" si="56"/>
        <v>0</v>
      </c>
      <c r="DI14" s="126">
        <f t="shared" si="57"/>
        <v>-30931.218293021415</v>
      </c>
      <c r="DJ14" s="126">
        <f t="shared" si="58"/>
        <v>0</v>
      </c>
      <c r="DK14" s="126">
        <f t="shared" si="59"/>
        <v>-631.24935291880445</v>
      </c>
      <c r="DL14" s="126">
        <f t="shared" si="60"/>
        <v>0</v>
      </c>
      <c r="DM14" s="126">
        <f t="shared" si="61"/>
        <v>0</v>
      </c>
      <c r="DN14" s="126">
        <f t="shared" si="62"/>
        <v>-34024.340122323556</v>
      </c>
      <c r="DO14" s="126">
        <f t="shared" si="63"/>
        <v>0</v>
      </c>
      <c r="DP14" s="126">
        <f t="shared" si="64"/>
        <v>-694.37428821068488</v>
      </c>
      <c r="DQ14" s="126">
        <f t="shared" si="65"/>
        <v>0</v>
      </c>
      <c r="DR14" s="126">
        <f t="shared" si="66"/>
        <v>0</v>
      </c>
      <c r="DS14" s="126">
        <f t="shared" si="67"/>
        <v>-37117.461951625701</v>
      </c>
      <c r="DT14" s="126">
        <f t="shared" si="68"/>
        <v>0</v>
      </c>
      <c r="DU14" s="126">
        <f t="shared" si="69"/>
        <v>-757.49922350256531</v>
      </c>
      <c r="DV14" s="126">
        <f t="shared" si="70"/>
        <v>0</v>
      </c>
      <c r="DW14" s="126">
        <f t="shared" si="71"/>
        <v>0</v>
      </c>
    </row>
    <row r="15" spans="1:133" s="141" customFormat="1" ht="15" customHeight="1" x14ac:dyDescent="0.25">
      <c r="A15" s="160" t="s">
        <v>276</v>
      </c>
      <c r="B15" s="156" t="s">
        <v>263</v>
      </c>
      <c r="C15" s="156" t="s">
        <v>264</v>
      </c>
      <c r="D15" s="156" t="s">
        <v>265</v>
      </c>
      <c r="E15" s="156">
        <v>1</v>
      </c>
      <c r="F15" s="179">
        <v>45150.997259502663</v>
      </c>
      <c r="G15" s="161">
        <v>-45150.997259502663</v>
      </c>
      <c r="H15" s="161">
        <v>-45150.997259502656</v>
      </c>
      <c r="I15" s="145"/>
      <c r="J15" s="145" t="s">
        <v>266</v>
      </c>
      <c r="K15" s="145">
        <v>8.3333333333333329E-2</v>
      </c>
      <c r="L15" s="145">
        <v>8.3333333333333329E-2</v>
      </c>
      <c r="M15" s="145">
        <v>8.3333333333333329E-2</v>
      </c>
      <c r="N15" s="145">
        <v>8.3333333333333329E-2</v>
      </c>
      <c r="O15" s="145">
        <v>8.3333333333333329E-2</v>
      </c>
      <c r="P15" s="145">
        <v>8.3333333333333329E-2</v>
      </c>
      <c r="Q15" s="145">
        <v>8.3333333333333329E-2</v>
      </c>
      <c r="R15" s="145">
        <v>8.3333333333333329E-2</v>
      </c>
      <c r="S15" s="145">
        <v>8.3333333333333329E-2</v>
      </c>
      <c r="T15" s="145">
        <v>8.3333333333333329E-2</v>
      </c>
      <c r="U15" s="145">
        <v>8.3333333333333329E-2</v>
      </c>
      <c r="V15" s="145">
        <v>8.3333333333333329E-2</v>
      </c>
      <c r="W15" s="146">
        <v>1</v>
      </c>
      <c r="X15" s="151">
        <v>-3762.5831049585549</v>
      </c>
      <c r="Y15" s="151">
        <v>-3762.5831049585549</v>
      </c>
      <c r="Z15" s="151">
        <v>-3762.5831049585549</v>
      </c>
      <c r="AA15" s="151">
        <v>-3762.5831049585549</v>
      </c>
      <c r="AB15" s="151">
        <v>-3762.5831049585549</v>
      </c>
      <c r="AC15" s="151">
        <v>-3762.5831049585549</v>
      </c>
      <c r="AD15" s="151">
        <v>-3762.5831049585549</v>
      </c>
      <c r="AE15" s="151">
        <v>-3762.5831049585549</v>
      </c>
      <c r="AF15" s="151">
        <v>-3762.5831049585549</v>
      </c>
      <c r="AG15" s="151">
        <v>-3762.5831049585549</v>
      </c>
      <c r="AH15" s="151">
        <v>-3762.5831049585549</v>
      </c>
      <c r="AI15" s="151">
        <v>-3762.5831049585549</v>
      </c>
      <c r="AJ15" s="145">
        <v>0.72893142071038497</v>
      </c>
      <c r="AK15" s="145">
        <v>3.5540302555058287E-2</v>
      </c>
      <c r="AL15" s="145">
        <v>1.4163667622753881E-2</v>
      </c>
      <c r="AM15" s="145">
        <v>1.6428791884127443E-2</v>
      </c>
      <c r="AN15" s="145">
        <v>4.2252197672237929E-3</v>
      </c>
      <c r="AO15" s="145"/>
      <c r="AP15" s="145">
        <v>7.1059746045169748E-4</v>
      </c>
      <c r="AQ15" s="145"/>
      <c r="AR15" s="145">
        <v>0.2</v>
      </c>
      <c r="AS15" s="146">
        <v>1</v>
      </c>
      <c r="AT15" s="153">
        <v>-32911.980578859977</v>
      </c>
      <c r="AU15" s="153">
        <v>-1604.6801032653323</v>
      </c>
      <c r="AV15" s="153">
        <v>-639.5037180194671</v>
      </c>
      <c r="AW15" s="153">
        <v>-741.77633733717778</v>
      </c>
      <c r="AX15" s="153">
        <v>-190.77288613071795</v>
      </c>
      <c r="AY15" s="153">
        <v>0</v>
      </c>
      <c r="AZ15" s="153">
        <v>-32.084183989464144</v>
      </c>
      <c r="BA15" s="153">
        <v>0</v>
      </c>
      <c r="BB15" s="153">
        <v>-9030.1994519005329</v>
      </c>
      <c r="BC15" s="153">
        <v>-45150.99725950267</v>
      </c>
      <c r="BD15" s="154">
        <v>-32911.980578859977</v>
      </c>
      <c r="BE15" s="154">
        <v>0</v>
      </c>
      <c r="BF15" s="154">
        <v>-3208.8172287421589</v>
      </c>
      <c r="BG15" s="154">
        <v>0</v>
      </c>
      <c r="BH15" s="154">
        <v>-9030.1994519005329</v>
      </c>
      <c r="BI15" s="145">
        <v>0</v>
      </c>
      <c r="BJ15" s="122"/>
      <c r="BK15" s="122"/>
      <c r="BL15" s="122"/>
      <c r="BM15" s="122"/>
      <c r="BN15" s="122"/>
      <c r="BO15" s="122"/>
      <c r="BP15" s="126">
        <f t="shared" si="12"/>
        <v>-2742.6650482383311</v>
      </c>
      <c r="BQ15" s="126">
        <f t="shared" si="13"/>
        <v>0</v>
      </c>
      <c r="BR15" s="126">
        <f t="shared" si="14"/>
        <v>-267.40143572851321</v>
      </c>
      <c r="BS15" s="126">
        <f t="shared" si="15"/>
        <v>0</v>
      </c>
      <c r="BT15" s="126">
        <f t="shared" si="16"/>
        <v>-752.51662099171108</v>
      </c>
      <c r="BU15" s="126">
        <f t="shared" si="17"/>
        <v>-5485.3300964766622</v>
      </c>
      <c r="BV15" s="126">
        <f t="shared" si="18"/>
        <v>0</v>
      </c>
      <c r="BW15" s="126">
        <f t="shared" si="19"/>
        <v>-534.80287145702641</v>
      </c>
      <c r="BX15" s="126">
        <f t="shared" si="20"/>
        <v>0</v>
      </c>
      <c r="BY15" s="126">
        <f t="shared" si="21"/>
        <v>-1505.0332419834222</v>
      </c>
      <c r="BZ15" s="126">
        <f t="shared" si="22"/>
        <v>-8227.9951447149942</v>
      </c>
      <c r="CA15" s="126">
        <f t="shared" si="23"/>
        <v>0</v>
      </c>
      <c r="CB15" s="126">
        <f t="shared" si="24"/>
        <v>-802.20430718553962</v>
      </c>
      <c r="CC15" s="126">
        <f t="shared" si="25"/>
        <v>0</v>
      </c>
      <c r="CD15" s="126">
        <f t="shared" si="26"/>
        <v>-2257.5498629751332</v>
      </c>
      <c r="CE15" s="126">
        <f t="shared" si="27"/>
        <v>-10970.660192953324</v>
      </c>
      <c r="CF15" s="126">
        <f t="shared" si="28"/>
        <v>0</v>
      </c>
      <c r="CG15" s="126">
        <f t="shared" si="29"/>
        <v>-1069.6057429140528</v>
      </c>
      <c r="CH15" s="126">
        <f t="shared" si="30"/>
        <v>0</v>
      </c>
      <c r="CI15" s="126">
        <f t="shared" si="31"/>
        <v>-3010.0664839668443</v>
      </c>
      <c r="CJ15" s="126">
        <f t="shared" si="32"/>
        <v>-13713.325241191655</v>
      </c>
      <c r="CK15" s="126">
        <f t="shared" si="33"/>
        <v>0</v>
      </c>
      <c r="CL15" s="126">
        <f t="shared" si="34"/>
        <v>-1337.007178642566</v>
      </c>
      <c r="CM15" s="126">
        <f t="shared" si="35"/>
        <v>0</v>
      </c>
      <c r="CN15" s="126">
        <f t="shared" si="36"/>
        <v>-3762.5831049585554</v>
      </c>
      <c r="CO15" s="126">
        <f t="shared" si="37"/>
        <v>-16455.990289429985</v>
      </c>
      <c r="CP15" s="126">
        <f t="shared" si="38"/>
        <v>0</v>
      </c>
      <c r="CQ15" s="126">
        <f t="shared" si="39"/>
        <v>-1604.4086143710792</v>
      </c>
      <c r="CR15" s="126">
        <f t="shared" si="40"/>
        <v>0</v>
      </c>
      <c r="CS15" s="126">
        <f t="shared" si="41"/>
        <v>-4515.0997259502665</v>
      </c>
      <c r="CT15" s="126">
        <f t="shared" si="42"/>
        <v>-19198.655337668315</v>
      </c>
      <c r="CU15" s="126">
        <f t="shared" si="43"/>
        <v>0</v>
      </c>
      <c r="CV15" s="126">
        <f t="shared" si="44"/>
        <v>-1871.8100500995924</v>
      </c>
      <c r="CW15" s="126">
        <f t="shared" si="45"/>
        <v>0</v>
      </c>
      <c r="CX15" s="126">
        <f t="shared" si="46"/>
        <v>-5267.6163469419771</v>
      </c>
      <c r="CY15" s="126">
        <f t="shared" si="47"/>
        <v>-21941.320385906645</v>
      </c>
      <c r="CZ15" s="126">
        <f t="shared" si="48"/>
        <v>0</v>
      </c>
      <c r="DA15" s="126">
        <f t="shared" si="49"/>
        <v>-2139.2114858281057</v>
      </c>
      <c r="DB15" s="126">
        <f t="shared" si="50"/>
        <v>0</v>
      </c>
      <c r="DC15" s="126">
        <f t="shared" si="51"/>
        <v>-6020.1329679336886</v>
      </c>
      <c r="DD15" s="126">
        <f t="shared" si="52"/>
        <v>-24683.985434144975</v>
      </c>
      <c r="DE15" s="126">
        <f t="shared" si="53"/>
        <v>0</v>
      </c>
      <c r="DF15" s="126">
        <f t="shared" si="54"/>
        <v>-2406.6129215566189</v>
      </c>
      <c r="DG15" s="126">
        <f t="shared" si="55"/>
        <v>0</v>
      </c>
      <c r="DH15" s="126">
        <f t="shared" si="56"/>
        <v>-6772.6495889254002</v>
      </c>
      <c r="DI15" s="126">
        <f t="shared" si="57"/>
        <v>-27426.650482383306</v>
      </c>
      <c r="DJ15" s="126">
        <f t="shared" si="58"/>
        <v>0</v>
      </c>
      <c r="DK15" s="126">
        <f t="shared" si="59"/>
        <v>-2674.0143572851321</v>
      </c>
      <c r="DL15" s="126">
        <f t="shared" si="60"/>
        <v>0</v>
      </c>
      <c r="DM15" s="126">
        <f t="shared" si="61"/>
        <v>-7525.1662099171117</v>
      </c>
      <c r="DN15" s="126">
        <f t="shared" si="62"/>
        <v>-30169.315530621636</v>
      </c>
      <c r="DO15" s="126">
        <f t="shared" si="63"/>
        <v>0</v>
      </c>
      <c r="DP15" s="126">
        <f t="shared" si="64"/>
        <v>-2941.4157930136453</v>
      </c>
      <c r="DQ15" s="126">
        <f t="shared" si="65"/>
        <v>0</v>
      </c>
      <c r="DR15" s="126">
        <f t="shared" si="66"/>
        <v>-8277.6828309088232</v>
      </c>
      <c r="DS15" s="126">
        <f t="shared" si="67"/>
        <v>-32911.98057885997</v>
      </c>
      <c r="DT15" s="126">
        <f t="shared" si="68"/>
        <v>0</v>
      </c>
      <c r="DU15" s="126">
        <f t="shared" si="69"/>
        <v>-3208.8172287421585</v>
      </c>
      <c r="DV15" s="126">
        <f t="shared" si="70"/>
        <v>0</v>
      </c>
      <c r="DW15" s="126">
        <f t="shared" si="71"/>
        <v>-9030.1994519005348</v>
      </c>
    </row>
    <row r="16" spans="1:133" s="141" customFormat="1" ht="15" customHeight="1" x14ac:dyDescent="0.25">
      <c r="A16" s="160" t="s">
        <v>277</v>
      </c>
      <c r="B16" s="156" t="s">
        <v>263</v>
      </c>
      <c r="C16" s="156" t="s">
        <v>264</v>
      </c>
      <c r="D16" s="156" t="s">
        <v>265</v>
      </c>
      <c r="E16" s="156">
        <v>1</v>
      </c>
      <c r="F16" s="179">
        <v>38673.453859512003</v>
      </c>
      <c r="G16" s="161">
        <v>-38673.453859512003</v>
      </c>
      <c r="H16" s="161">
        <v>-38673.453859512003</v>
      </c>
      <c r="I16" s="145"/>
      <c r="J16" s="145" t="s">
        <v>266</v>
      </c>
      <c r="K16" s="145">
        <v>8.3333333333333329E-2</v>
      </c>
      <c r="L16" s="145">
        <v>8.3333333333333329E-2</v>
      </c>
      <c r="M16" s="145">
        <v>8.3333333333333329E-2</v>
      </c>
      <c r="N16" s="145">
        <v>8.3333333333333329E-2</v>
      </c>
      <c r="O16" s="145">
        <v>8.3333333333333329E-2</v>
      </c>
      <c r="P16" s="145">
        <v>8.3333333333333329E-2</v>
      </c>
      <c r="Q16" s="145">
        <v>8.3333333333333329E-2</v>
      </c>
      <c r="R16" s="145">
        <v>8.3333333333333329E-2</v>
      </c>
      <c r="S16" s="145">
        <v>8.3333333333333329E-2</v>
      </c>
      <c r="T16" s="145">
        <v>8.3333333333333329E-2</v>
      </c>
      <c r="U16" s="145">
        <v>8.3333333333333329E-2</v>
      </c>
      <c r="V16" s="145">
        <v>8.3333333333333329E-2</v>
      </c>
      <c r="W16" s="146">
        <v>1</v>
      </c>
      <c r="X16" s="151">
        <v>-3222.7878216260001</v>
      </c>
      <c r="Y16" s="151">
        <v>-3222.7878216260001</v>
      </c>
      <c r="Z16" s="151">
        <v>-3222.7878216260001</v>
      </c>
      <c r="AA16" s="151">
        <v>-3222.7878216260001</v>
      </c>
      <c r="AB16" s="151">
        <v>-3222.7878216260001</v>
      </c>
      <c r="AC16" s="151">
        <v>-3222.7878216260001</v>
      </c>
      <c r="AD16" s="151">
        <v>-3222.7878216260001</v>
      </c>
      <c r="AE16" s="151">
        <v>-3222.7878216260001</v>
      </c>
      <c r="AF16" s="151">
        <v>-3222.7878216260001</v>
      </c>
      <c r="AG16" s="151">
        <v>-3222.7878216260001</v>
      </c>
      <c r="AH16" s="151">
        <v>-3222.7878216260001</v>
      </c>
      <c r="AI16" s="151">
        <v>-3222.7878216260001</v>
      </c>
      <c r="AJ16" s="145">
        <v>0.20877363022348897</v>
      </c>
      <c r="AK16" s="145">
        <v>0.3852213054503964</v>
      </c>
      <c r="AL16" s="145">
        <v>0.18804621023932344</v>
      </c>
      <c r="AM16" s="145">
        <v>0.12687827083924333</v>
      </c>
      <c r="AN16" s="145">
        <v>9.1080583247547919E-2</v>
      </c>
      <c r="AO16" s="145"/>
      <c r="AP16" s="145"/>
      <c r="AQ16" s="145"/>
      <c r="AR16" s="145"/>
      <c r="AS16" s="146">
        <v>1</v>
      </c>
      <c r="AT16" s="153">
        <v>-8073.9973555309207</v>
      </c>
      <c r="AU16" s="153">
        <v>-14897.838382036885</v>
      </c>
      <c r="AV16" s="153">
        <v>-7272.3964351465684</v>
      </c>
      <c r="AW16" s="153">
        <v>-4906.8209530761442</v>
      </c>
      <c r="AX16" s="153">
        <v>-3522.4007337214862</v>
      </c>
      <c r="AY16" s="153">
        <v>0</v>
      </c>
      <c r="AZ16" s="153">
        <v>0</v>
      </c>
      <c r="BA16" s="153">
        <v>0</v>
      </c>
      <c r="BB16" s="153">
        <v>0</v>
      </c>
      <c r="BC16" s="153">
        <v>-38673.453859512003</v>
      </c>
      <c r="BD16" s="154">
        <v>-8073.9973555309207</v>
      </c>
      <c r="BE16" s="154">
        <v>0</v>
      </c>
      <c r="BF16" s="154">
        <v>-30599.456503981084</v>
      </c>
      <c r="BG16" s="154">
        <v>0</v>
      </c>
      <c r="BH16" s="154">
        <v>0</v>
      </c>
      <c r="BI16" s="145">
        <v>0</v>
      </c>
      <c r="BJ16" s="122"/>
      <c r="BK16" s="122"/>
      <c r="BL16" s="122"/>
      <c r="BM16" s="122"/>
      <c r="BN16" s="122"/>
      <c r="BO16" s="122"/>
      <c r="BP16" s="126">
        <f t="shared" si="12"/>
        <v>-672.83311296091006</v>
      </c>
      <c r="BQ16" s="126">
        <f t="shared" si="13"/>
        <v>0</v>
      </c>
      <c r="BR16" s="126">
        <f t="shared" si="14"/>
        <v>-2549.95470866509</v>
      </c>
      <c r="BS16" s="126">
        <f t="shared" si="15"/>
        <v>0</v>
      </c>
      <c r="BT16" s="126">
        <f t="shared" si="16"/>
        <v>0</v>
      </c>
      <c r="BU16" s="126">
        <f t="shared" si="17"/>
        <v>-1345.6662259218201</v>
      </c>
      <c r="BV16" s="126">
        <f t="shared" si="18"/>
        <v>0</v>
      </c>
      <c r="BW16" s="126">
        <f t="shared" si="19"/>
        <v>-5099.9094173301801</v>
      </c>
      <c r="BX16" s="126">
        <f t="shared" si="20"/>
        <v>0</v>
      </c>
      <c r="BY16" s="126">
        <f t="shared" si="21"/>
        <v>0</v>
      </c>
      <c r="BZ16" s="126">
        <f t="shared" si="22"/>
        <v>-2018.4993388827302</v>
      </c>
      <c r="CA16" s="126">
        <f t="shared" si="23"/>
        <v>0</v>
      </c>
      <c r="CB16" s="126">
        <f t="shared" si="24"/>
        <v>-7649.8641259952701</v>
      </c>
      <c r="CC16" s="126">
        <f t="shared" si="25"/>
        <v>0</v>
      </c>
      <c r="CD16" s="126">
        <f t="shared" si="26"/>
        <v>0</v>
      </c>
      <c r="CE16" s="126">
        <f t="shared" si="27"/>
        <v>-2691.3324518436402</v>
      </c>
      <c r="CF16" s="126">
        <f t="shared" si="28"/>
        <v>0</v>
      </c>
      <c r="CG16" s="126">
        <f t="shared" si="29"/>
        <v>-10199.81883466036</v>
      </c>
      <c r="CH16" s="126">
        <f t="shared" si="30"/>
        <v>0</v>
      </c>
      <c r="CI16" s="126">
        <f t="shared" si="31"/>
        <v>0</v>
      </c>
      <c r="CJ16" s="126">
        <f t="shared" si="32"/>
        <v>-3364.1655648045503</v>
      </c>
      <c r="CK16" s="126">
        <f t="shared" si="33"/>
        <v>0</v>
      </c>
      <c r="CL16" s="126">
        <f t="shared" si="34"/>
        <v>-12749.773543325449</v>
      </c>
      <c r="CM16" s="126">
        <f t="shared" si="35"/>
        <v>0</v>
      </c>
      <c r="CN16" s="126">
        <f t="shared" si="36"/>
        <v>0</v>
      </c>
      <c r="CO16" s="126">
        <f t="shared" si="37"/>
        <v>-4036.9986777654603</v>
      </c>
      <c r="CP16" s="126">
        <f t="shared" si="38"/>
        <v>0</v>
      </c>
      <c r="CQ16" s="126">
        <f t="shared" si="39"/>
        <v>-15299.728251990538</v>
      </c>
      <c r="CR16" s="126">
        <f t="shared" si="40"/>
        <v>0</v>
      </c>
      <c r="CS16" s="126">
        <f t="shared" si="41"/>
        <v>0</v>
      </c>
      <c r="CT16" s="126">
        <f t="shared" si="42"/>
        <v>-4709.8317907263699</v>
      </c>
      <c r="CU16" s="126">
        <f t="shared" si="43"/>
        <v>0</v>
      </c>
      <c r="CV16" s="126">
        <f t="shared" si="44"/>
        <v>-17849.682960655628</v>
      </c>
      <c r="CW16" s="126">
        <f t="shared" si="45"/>
        <v>0</v>
      </c>
      <c r="CX16" s="126">
        <f t="shared" si="46"/>
        <v>0</v>
      </c>
      <c r="CY16" s="126">
        <f t="shared" si="47"/>
        <v>-5382.6649036872805</v>
      </c>
      <c r="CZ16" s="126">
        <f t="shared" si="48"/>
        <v>0</v>
      </c>
      <c r="DA16" s="126">
        <f t="shared" si="49"/>
        <v>-20399.637669320717</v>
      </c>
      <c r="DB16" s="126">
        <f t="shared" si="50"/>
        <v>0</v>
      </c>
      <c r="DC16" s="126">
        <f t="shared" si="51"/>
        <v>0</v>
      </c>
      <c r="DD16" s="126">
        <f t="shared" si="52"/>
        <v>-6055.498016648191</v>
      </c>
      <c r="DE16" s="126">
        <f t="shared" si="53"/>
        <v>0</v>
      </c>
      <c r="DF16" s="126">
        <f t="shared" si="54"/>
        <v>-22949.592377985806</v>
      </c>
      <c r="DG16" s="126">
        <f t="shared" si="55"/>
        <v>0</v>
      </c>
      <c r="DH16" s="126">
        <f t="shared" si="56"/>
        <v>0</v>
      </c>
      <c r="DI16" s="126">
        <f t="shared" si="57"/>
        <v>-6728.3311296091015</v>
      </c>
      <c r="DJ16" s="126">
        <f t="shared" si="58"/>
        <v>0</v>
      </c>
      <c r="DK16" s="126">
        <f t="shared" si="59"/>
        <v>-25499.547086650895</v>
      </c>
      <c r="DL16" s="126">
        <f t="shared" si="60"/>
        <v>0</v>
      </c>
      <c r="DM16" s="126">
        <f t="shared" si="61"/>
        <v>0</v>
      </c>
      <c r="DN16" s="126">
        <f t="shared" si="62"/>
        <v>-7401.164242570012</v>
      </c>
      <c r="DO16" s="126">
        <f t="shared" si="63"/>
        <v>0</v>
      </c>
      <c r="DP16" s="126">
        <f t="shared" si="64"/>
        <v>-28049.501795315984</v>
      </c>
      <c r="DQ16" s="126">
        <f t="shared" si="65"/>
        <v>0</v>
      </c>
      <c r="DR16" s="126">
        <f t="shared" si="66"/>
        <v>0</v>
      </c>
      <c r="DS16" s="126">
        <f t="shared" si="67"/>
        <v>-8073.9973555309225</v>
      </c>
      <c r="DT16" s="126">
        <f t="shared" si="68"/>
        <v>0</v>
      </c>
      <c r="DU16" s="126">
        <f t="shared" si="69"/>
        <v>-30599.456503981073</v>
      </c>
      <c r="DV16" s="126">
        <f t="shared" si="70"/>
        <v>0</v>
      </c>
      <c r="DW16" s="126">
        <f t="shared" si="71"/>
        <v>0</v>
      </c>
    </row>
    <row r="17" spans="1:127" s="141" customFormat="1" ht="15" customHeight="1" x14ac:dyDescent="0.25">
      <c r="A17" s="172" t="s">
        <v>278</v>
      </c>
      <c r="B17" s="145" t="s">
        <v>263</v>
      </c>
      <c r="C17" s="145"/>
      <c r="D17" s="145" t="s">
        <v>265</v>
      </c>
      <c r="E17" s="145">
        <v>13</v>
      </c>
      <c r="F17" s="172">
        <v>550</v>
      </c>
      <c r="G17" s="150">
        <v>-9295</v>
      </c>
      <c r="H17" s="147">
        <v>-9294.9999999999982</v>
      </c>
      <c r="I17" s="145" t="s">
        <v>279</v>
      </c>
      <c r="J17" s="145" t="s">
        <v>266</v>
      </c>
      <c r="K17" s="145">
        <v>8.3333333333333329E-2</v>
      </c>
      <c r="L17" s="145">
        <v>8.3333333333333329E-2</v>
      </c>
      <c r="M17" s="145">
        <v>8.3333333333333329E-2</v>
      </c>
      <c r="N17" s="145">
        <v>8.3333333333333329E-2</v>
      </c>
      <c r="O17" s="145">
        <v>8.3333333333333329E-2</v>
      </c>
      <c r="P17" s="145">
        <v>8.3333333333333329E-2</v>
      </c>
      <c r="Q17" s="145">
        <v>8.3333333333333329E-2</v>
      </c>
      <c r="R17" s="145">
        <v>8.3333333333333329E-2</v>
      </c>
      <c r="S17" s="145">
        <v>8.3333333333333329E-2</v>
      </c>
      <c r="T17" s="145">
        <v>8.3333333333333329E-2</v>
      </c>
      <c r="U17" s="145">
        <v>8.3333333333333329E-2</v>
      </c>
      <c r="V17" s="145">
        <v>8.3333333333333329E-2</v>
      </c>
      <c r="W17" s="146">
        <v>1</v>
      </c>
      <c r="X17" s="151">
        <v>-774.58333333333326</v>
      </c>
      <c r="Y17" s="151">
        <v>-774.58333333333326</v>
      </c>
      <c r="Z17" s="151">
        <v>-774.58333333333326</v>
      </c>
      <c r="AA17" s="151">
        <v>-774.58333333333326</v>
      </c>
      <c r="AB17" s="151">
        <v>-774.58333333333326</v>
      </c>
      <c r="AC17" s="151">
        <v>-774.58333333333326</v>
      </c>
      <c r="AD17" s="151">
        <v>-774.58333333333326</v>
      </c>
      <c r="AE17" s="151">
        <v>-774.58333333333326</v>
      </c>
      <c r="AF17" s="151">
        <v>-774.58333333333326</v>
      </c>
      <c r="AG17" s="151">
        <v>-774.58333333333326</v>
      </c>
      <c r="AH17" s="151">
        <v>-774.58333333333326</v>
      </c>
      <c r="AI17" s="151">
        <v>-774.58333333333326</v>
      </c>
      <c r="AJ17" s="145">
        <v>0.63814101331724704</v>
      </c>
      <c r="AK17" s="145">
        <v>0.16347056915058669</v>
      </c>
      <c r="AL17" s="145">
        <v>7.9532893234947596E-2</v>
      </c>
      <c r="AM17" s="145">
        <v>5.4235012173362011E-2</v>
      </c>
      <c r="AN17" s="145">
        <v>3.8302344667080282E-2</v>
      </c>
      <c r="AO17" s="145"/>
      <c r="AP17" s="145">
        <v>1.0059216455037642E-2</v>
      </c>
      <c r="AQ17" s="145">
        <v>0</v>
      </c>
      <c r="AR17" s="145">
        <v>1.6666666666666666E-2</v>
      </c>
      <c r="AS17" s="146">
        <v>1.0004077156649278</v>
      </c>
      <c r="AT17" s="153">
        <v>-5931.5207187838114</v>
      </c>
      <c r="AU17" s="153">
        <v>-1519.4589402547033</v>
      </c>
      <c r="AV17" s="153">
        <v>-739.25824261883793</v>
      </c>
      <c r="AW17" s="153">
        <v>-504.1144381513999</v>
      </c>
      <c r="AX17" s="153">
        <v>-356.0202936805112</v>
      </c>
      <c r="AY17" s="153">
        <v>0</v>
      </c>
      <c r="AZ17" s="153">
        <v>-93.500416949574884</v>
      </c>
      <c r="BA17" s="153">
        <v>0</v>
      </c>
      <c r="BB17" s="153">
        <v>-154.91666666666666</v>
      </c>
      <c r="BC17" s="153">
        <v>-9298.7897171055047</v>
      </c>
      <c r="BD17" s="154">
        <v>-5931.5207187838114</v>
      </c>
      <c r="BE17" s="154">
        <v>0</v>
      </c>
      <c r="BF17" s="154">
        <v>-3212.3523316550277</v>
      </c>
      <c r="BG17" s="154">
        <v>0</v>
      </c>
      <c r="BH17" s="154">
        <v>-154.91666666666666</v>
      </c>
      <c r="BI17" s="145">
        <v>0</v>
      </c>
      <c r="BJ17" s="122"/>
      <c r="BK17" s="122"/>
      <c r="BL17" s="122"/>
      <c r="BM17" s="122"/>
      <c r="BN17" s="122"/>
      <c r="BO17" s="122"/>
      <c r="BP17" s="126">
        <f t="shared" si="12"/>
        <v>-494.29339323198428</v>
      </c>
      <c r="BQ17" s="126">
        <f t="shared" si="13"/>
        <v>0</v>
      </c>
      <c r="BR17" s="126">
        <f t="shared" si="14"/>
        <v>-267.69602763791897</v>
      </c>
      <c r="BS17" s="126">
        <f t="shared" si="15"/>
        <v>0</v>
      </c>
      <c r="BT17" s="126">
        <f t="shared" si="16"/>
        <v>-12.909722222222221</v>
      </c>
      <c r="BU17" s="126">
        <f t="shared" si="17"/>
        <v>-988.58678646396856</v>
      </c>
      <c r="BV17" s="126">
        <f t="shared" si="18"/>
        <v>0</v>
      </c>
      <c r="BW17" s="126">
        <f t="shared" si="19"/>
        <v>-535.39205527583795</v>
      </c>
      <c r="BX17" s="126">
        <f t="shared" si="20"/>
        <v>0</v>
      </c>
      <c r="BY17" s="126">
        <f t="shared" si="21"/>
        <v>-25.819444444444443</v>
      </c>
      <c r="BZ17" s="126">
        <f t="shared" si="22"/>
        <v>-1482.8801796959528</v>
      </c>
      <c r="CA17" s="126">
        <f t="shared" si="23"/>
        <v>0</v>
      </c>
      <c r="CB17" s="126">
        <f t="shared" si="24"/>
        <v>-803.08808291375692</v>
      </c>
      <c r="CC17" s="126">
        <f t="shared" si="25"/>
        <v>0</v>
      </c>
      <c r="CD17" s="126">
        <f t="shared" si="26"/>
        <v>-38.729166666666664</v>
      </c>
      <c r="CE17" s="126">
        <f t="shared" si="27"/>
        <v>-1977.1735729279371</v>
      </c>
      <c r="CF17" s="126">
        <f t="shared" si="28"/>
        <v>0</v>
      </c>
      <c r="CG17" s="126">
        <f t="shared" si="29"/>
        <v>-1070.7841105516759</v>
      </c>
      <c r="CH17" s="126">
        <f t="shared" si="30"/>
        <v>0</v>
      </c>
      <c r="CI17" s="126">
        <f t="shared" si="31"/>
        <v>-51.638888888888886</v>
      </c>
      <c r="CJ17" s="126">
        <f t="shared" si="32"/>
        <v>-2471.4669661599214</v>
      </c>
      <c r="CK17" s="126">
        <f t="shared" si="33"/>
        <v>0</v>
      </c>
      <c r="CL17" s="126">
        <f t="shared" si="34"/>
        <v>-1338.480138189595</v>
      </c>
      <c r="CM17" s="126">
        <f t="shared" si="35"/>
        <v>0</v>
      </c>
      <c r="CN17" s="126">
        <f t="shared" si="36"/>
        <v>-64.548611111111114</v>
      </c>
      <c r="CO17" s="126">
        <f t="shared" si="37"/>
        <v>-2965.7603593919057</v>
      </c>
      <c r="CP17" s="126">
        <f t="shared" si="38"/>
        <v>0</v>
      </c>
      <c r="CQ17" s="126">
        <f t="shared" si="39"/>
        <v>-1606.1761658275141</v>
      </c>
      <c r="CR17" s="126">
        <f t="shared" si="40"/>
        <v>0</v>
      </c>
      <c r="CS17" s="126">
        <f t="shared" si="41"/>
        <v>-77.458333333333343</v>
      </c>
      <c r="CT17" s="126">
        <f t="shared" si="42"/>
        <v>-3460.05375262389</v>
      </c>
      <c r="CU17" s="126">
        <f t="shared" si="43"/>
        <v>0</v>
      </c>
      <c r="CV17" s="126">
        <f t="shared" si="44"/>
        <v>-1873.8721934654332</v>
      </c>
      <c r="CW17" s="126">
        <f t="shared" si="45"/>
        <v>0</v>
      </c>
      <c r="CX17" s="126">
        <f t="shared" si="46"/>
        <v>-90.368055555555571</v>
      </c>
      <c r="CY17" s="126">
        <f t="shared" si="47"/>
        <v>-3954.3471458558743</v>
      </c>
      <c r="CZ17" s="126">
        <f t="shared" si="48"/>
        <v>0</v>
      </c>
      <c r="DA17" s="126">
        <f t="shared" si="49"/>
        <v>-2141.5682211033522</v>
      </c>
      <c r="DB17" s="126">
        <f t="shared" si="50"/>
        <v>0</v>
      </c>
      <c r="DC17" s="126">
        <f t="shared" si="51"/>
        <v>-103.2777777777778</v>
      </c>
      <c r="DD17" s="126">
        <f t="shared" si="52"/>
        <v>-4448.640539087859</v>
      </c>
      <c r="DE17" s="126">
        <f t="shared" si="53"/>
        <v>0</v>
      </c>
      <c r="DF17" s="126">
        <f t="shared" si="54"/>
        <v>-2409.2642487412713</v>
      </c>
      <c r="DG17" s="126">
        <f t="shared" si="55"/>
        <v>0</v>
      </c>
      <c r="DH17" s="126">
        <f t="shared" si="56"/>
        <v>-116.18750000000003</v>
      </c>
      <c r="DI17" s="126">
        <f t="shared" si="57"/>
        <v>-4942.9339323198437</v>
      </c>
      <c r="DJ17" s="126">
        <f t="shared" si="58"/>
        <v>0</v>
      </c>
      <c r="DK17" s="126">
        <f t="shared" si="59"/>
        <v>-2676.9602763791904</v>
      </c>
      <c r="DL17" s="126">
        <f t="shared" si="60"/>
        <v>0</v>
      </c>
      <c r="DM17" s="126">
        <f t="shared" si="61"/>
        <v>-129.09722222222226</v>
      </c>
      <c r="DN17" s="126">
        <f t="shared" si="62"/>
        <v>-5437.2273255518285</v>
      </c>
      <c r="DO17" s="126">
        <f t="shared" si="63"/>
        <v>0</v>
      </c>
      <c r="DP17" s="126">
        <f t="shared" si="64"/>
        <v>-2944.6563040171095</v>
      </c>
      <c r="DQ17" s="126">
        <f t="shared" si="65"/>
        <v>0</v>
      </c>
      <c r="DR17" s="126">
        <f t="shared" si="66"/>
        <v>-142.00694444444449</v>
      </c>
      <c r="DS17" s="126">
        <f t="shared" si="67"/>
        <v>-5931.5207187838132</v>
      </c>
      <c r="DT17" s="126">
        <f t="shared" si="68"/>
        <v>0</v>
      </c>
      <c r="DU17" s="126">
        <f t="shared" si="69"/>
        <v>-3212.3523316550286</v>
      </c>
      <c r="DV17" s="126">
        <f t="shared" si="70"/>
        <v>0</v>
      </c>
      <c r="DW17" s="126">
        <f t="shared" si="71"/>
        <v>-154.91666666666671</v>
      </c>
    </row>
    <row r="18" spans="1:127" s="141" customFormat="1" ht="15" customHeight="1" x14ac:dyDescent="0.25">
      <c r="A18" s="157" t="s">
        <v>280</v>
      </c>
      <c r="B18" s="174" t="s">
        <v>263</v>
      </c>
      <c r="C18" s="174" t="s">
        <v>281</v>
      </c>
      <c r="D18" s="174" t="s">
        <v>282</v>
      </c>
      <c r="E18" s="174">
        <v>113</v>
      </c>
      <c r="F18" s="157">
        <v>60</v>
      </c>
      <c r="G18" s="159">
        <v>-8814</v>
      </c>
      <c r="H18" s="173">
        <v>-8814</v>
      </c>
      <c r="I18" s="145" t="s">
        <v>283</v>
      </c>
      <c r="J18" s="145" t="s">
        <v>266</v>
      </c>
      <c r="K18" s="145">
        <v>8.3333333333333329E-2</v>
      </c>
      <c r="L18" s="145">
        <v>8.3333333333333329E-2</v>
      </c>
      <c r="M18" s="145">
        <v>8.3333333333333329E-2</v>
      </c>
      <c r="N18" s="145">
        <v>8.3333333333333329E-2</v>
      </c>
      <c r="O18" s="145">
        <v>8.3333333333333329E-2</v>
      </c>
      <c r="P18" s="145">
        <v>8.3333333333333329E-2</v>
      </c>
      <c r="Q18" s="145">
        <v>8.3333333333333329E-2</v>
      </c>
      <c r="R18" s="145">
        <v>8.3333333333333329E-2</v>
      </c>
      <c r="S18" s="145">
        <v>8.3333333333333329E-2</v>
      </c>
      <c r="T18" s="145">
        <v>8.3333333333333329E-2</v>
      </c>
      <c r="U18" s="145">
        <v>8.3333333333333329E-2</v>
      </c>
      <c r="V18" s="145">
        <v>8.3333333333333329E-2</v>
      </c>
      <c r="W18" s="146">
        <v>1</v>
      </c>
      <c r="X18" s="151">
        <v>-734.5</v>
      </c>
      <c r="Y18" s="151">
        <v>-734.5</v>
      </c>
      <c r="Z18" s="151">
        <v>-734.5</v>
      </c>
      <c r="AA18" s="151">
        <v>-734.5</v>
      </c>
      <c r="AB18" s="151">
        <v>-734.5</v>
      </c>
      <c r="AC18" s="151">
        <v>-734.5</v>
      </c>
      <c r="AD18" s="151">
        <v>-734.5</v>
      </c>
      <c r="AE18" s="151">
        <v>-734.5</v>
      </c>
      <c r="AF18" s="151">
        <v>-734.5</v>
      </c>
      <c r="AG18" s="151">
        <v>-734.5</v>
      </c>
      <c r="AH18" s="151">
        <v>-734.5</v>
      </c>
      <c r="AI18" s="151">
        <v>-734.5</v>
      </c>
      <c r="AJ18" s="145">
        <v>0.63814101331724704</v>
      </c>
      <c r="AK18" s="145">
        <v>0.16795943333508795</v>
      </c>
      <c r="AL18" s="145">
        <v>8.1716848168164005E-2</v>
      </c>
      <c r="AM18" s="145">
        <v>5.5724293118280775E-2</v>
      </c>
      <c r="AN18" s="145">
        <v>3.9354118231287406E-2</v>
      </c>
      <c r="AO18" s="145"/>
      <c r="AP18" s="145"/>
      <c r="AQ18" s="145"/>
      <c r="AR18" s="145"/>
      <c r="AS18" s="146">
        <v>0.98289570617006716</v>
      </c>
      <c r="AT18" s="153">
        <v>-5624.5748913782154</v>
      </c>
      <c r="AU18" s="153">
        <v>-1480.3944454154653</v>
      </c>
      <c r="AV18" s="153">
        <v>-720.25229975419757</v>
      </c>
      <c r="AW18" s="153">
        <v>-491.15391954452673</v>
      </c>
      <c r="AX18" s="153">
        <v>-346.86719809056717</v>
      </c>
      <c r="AY18" s="153">
        <v>0</v>
      </c>
      <c r="AZ18" s="153">
        <v>0</v>
      </c>
      <c r="BA18" s="153">
        <v>0</v>
      </c>
      <c r="BB18" s="153">
        <v>0</v>
      </c>
      <c r="BC18" s="153">
        <v>-8663.2427541829729</v>
      </c>
      <c r="BD18" s="154">
        <v>-5624.5748913782154</v>
      </c>
      <c r="BE18" s="154">
        <v>0</v>
      </c>
      <c r="BF18" s="154">
        <v>-3038.6678628047566</v>
      </c>
      <c r="BG18" s="154">
        <v>0</v>
      </c>
      <c r="BH18" s="154">
        <v>0</v>
      </c>
      <c r="BI18" s="145">
        <v>0</v>
      </c>
      <c r="BJ18" s="122"/>
      <c r="BK18" s="122"/>
      <c r="BL18" s="122"/>
      <c r="BM18" s="122"/>
      <c r="BN18" s="122"/>
      <c r="BO18" s="122"/>
      <c r="BP18" s="126">
        <f t="shared" si="12"/>
        <v>-468.71457428151791</v>
      </c>
      <c r="BQ18" s="126">
        <f t="shared" si="13"/>
        <v>0</v>
      </c>
      <c r="BR18" s="126">
        <f t="shared" si="14"/>
        <v>-253.22232190039637</v>
      </c>
      <c r="BS18" s="126">
        <f t="shared" si="15"/>
        <v>0</v>
      </c>
      <c r="BT18" s="126">
        <f t="shared" si="16"/>
        <v>0</v>
      </c>
      <c r="BU18" s="126">
        <f t="shared" si="17"/>
        <v>-937.42914856303582</v>
      </c>
      <c r="BV18" s="126">
        <f t="shared" si="18"/>
        <v>0</v>
      </c>
      <c r="BW18" s="126">
        <f t="shared" si="19"/>
        <v>-506.44464380079273</v>
      </c>
      <c r="BX18" s="126">
        <f t="shared" si="20"/>
        <v>0</v>
      </c>
      <c r="BY18" s="126">
        <f t="shared" si="21"/>
        <v>0</v>
      </c>
      <c r="BZ18" s="126">
        <f t="shared" si="22"/>
        <v>-1406.1437228445538</v>
      </c>
      <c r="CA18" s="126">
        <f t="shared" si="23"/>
        <v>0</v>
      </c>
      <c r="CB18" s="126">
        <f t="shared" si="24"/>
        <v>-759.66696570118916</v>
      </c>
      <c r="CC18" s="126">
        <f t="shared" si="25"/>
        <v>0</v>
      </c>
      <c r="CD18" s="126">
        <f t="shared" si="26"/>
        <v>0</v>
      </c>
      <c r="CE18" s="126">
        <f t="shared" si="27"/>
        <v>-1874.8582971260716</v>
      </c>
      <c r="CF18" s="126">
        <f t="shared" si="28"/>
        <v>0</v>
      </c>
      <c r="CG18" s="126">
        <f t="shared" si="29"/>
        <v>-1012.8892876015855</v>
      </c>
      <c r="CH18" s="126">
        <f t="shared" si="30"/>
        <v>0</v>
      </c>
      <c r="CI18" s="126">
        <f t="shared" si="31"/>
        <v>0</v>
      </c>
      <c r="CJ18" s="126">
        <f t="shared" si="32"/>
        <v>-2343.5728714075894</v>
      </c>
      <c r="CK18" s="126">
        <f t="shared" si="33"/>
        <v>0</v>
      </c>
      <c r="CL18" s="126">
        <f t="shared" si="34"/>
        <v>-1266.1116095019818</v>
      </c>
      <c r="CM18" s="126">
        <f t="shared" si="35"/>
        <v>0</v>
      </c>
      <c r="CN18" s="126">
        <f t="shared" si="36"/>
        <v>0</v>
      </c>
      <c r="CO18" s="126">
        <f t="shared" si="37"/>
        <v>-2812.2874456891072</v>
      </c>
      <c r="CP18" s="126">
        <f t="shared" si="38"/>
        <v>0</v>
      </c>
      <c r="CQ18" s="126">
        <f t="shared" si="39"/>
        <v>-1519.3339314023781</v>
      </c>
      <c r="CR18" s="126">
        <f t="shared" si="40"/>
        <v>0</v>
      </c>
      <c r="CS18" s="126">
        <f t="shared" si="41"/>
        <v>0</v>
      </c>
      <c r="CT18" s="126">
        <f t="shared" si="42"/>
        <v>-3281.002019970625</v>
      </c>
      <c r="CU18" s="126">
        <f t="shared" si="43"/>
        <v>0</v>
      </c>
      <c r="CV18" s="126">
        <f t="shared" si="44"/>
        <v>-1772.5562533027744</v>
      </c>
      <c r="CW18" s="126">
        <f t="shared" si="45"/>
        <v>0</v>
      </c>
      <c r="CX18" s="126">
        <f t="shared" si="46"/>
        <v>0</v>
      </c>
      <c r="CY18" s="126">
        <f t="shared" si="47"/>
        <v>-3749.7165942521428</v>
      </c>
      <c r="CZ18" s="126">
        <f t="shared" si="48"/>
        <v>0</v>
      </c>
      <c r="DA18" s="126">
        <f t="shared" si="49"/>
        <v>-2025.7785752031707</v>
      </c>
      <c r="DB18" s="126">
        <f t="shared" si="50"/>
        <v>0</v>
      </c>
      <c r="DC18" s="126">
        <f t="shared" si="51"/>
        <v>0</v>
      </c>
      <c r="DD18" s="126">
        <f t="shared" si="52"/>
        <v>-4218.4311685336606</v>
      </c>
      <c r="DE18" s="126">
        <f t="shared" si="53"/>
        <v>0</v>
      </c>
      <c r="DF18" s="126">
        <f t="shared" si="54"/>
        <v>-2279.0008971035672</v>
      </c>
      <c r="DG18" s="126">
        <f t="shared" si="55"/>
        <v>0</v>
      </c>
      <c r="DH18" s="126">
        <f t="shared" si="56"/>
        <v>0</v>
      </c>
      <c r="DI18" s="126">
        <f t="shared" si="57"/>
        <v>-4687.1457428151789</v>
      </c>
      <c r="DJ18" s="126">
        <f t="shared" si="58"/>
        <v>0</v>
      </c>
      <c r="DK18" s="126">
        <f t="shared" si="59"/>
        <v>-2532.2232190039635</v>
      </c>
      <c r="DL18" s="126">
        <f t="shared" si="60"/>
        <v>0</v>
      </c>
      <c r="DM18" s="126">
        <f t="shared" si="61"/>
        <v>0</v>
      </c>
      <c r="DN18" s="126">
        <f t="shared" si="62"/>
        <v>-5155.8603170966971</v>
      </c>
      <c r="DO18" s="126">
        <f t="shared" si="63"/>
        <v>0</v>
      </c>
      <c r="DP18" s="126">
        <f t="shared" si="64"/>
        <v>-2785.4455409043599</v>
      </c>
      <c r="DQ18" s="126">
        <f t="shared" si="65"/>
        <v>0</v>
      </c>
      <c r="DR18" s="126">
        <f t="shared" si="66"/>
        <v>0</v>
      </c>
      <c r="DS18" s="126">
        <f t="shared" si="67"/>
        <v>-5624.5748913782154</v>
      </c>
      <c r="DT18" s="126">
        <f t="shared" si="68"/>
        <v>0</v>
      </c>
      <c r="DU18" s="126">
        <f t="shared" si="69"/>
        <v>-3038.6678628047562</v>
      </c>
      <c r="DV18" s="126">
        <f t="shared" si="70"/>
        <v>0</v>
      </c>
      <c r="DW18" s="126">
        <f t="shared" si="71"/>
        <v>0</v>
      </c>
    </row>
    <row r="19" spans="1:127" s="141" customFormat="1" ht="15" customHeight="1" x14ac:dyDescent="0.25">
      <c r="A19" s="157" t="s">
        <v>280</v>
      </c>
      <c r="B19" s="174" t="s">
        <v>263</v>
      </c>
      <c r="C19" s="174" t="s">
        <v>284</v>
      </c>
      <c r="D19" s="174" t="s">
        <v>285</v>
      </c>
      <c r="E19" s="174">
        <v>32.285714285714285</v>
      </c>
      <c r="F19" s="157">
        <v>231.79186618421099</v>
      </c>
      <c r="G19" s="159">
        <v>-9728.6357549887416</v>
      </c>
      <c r="H19" s="173">
        <v>-9728.6357549887416</v>
      </c>
      <c r="I19" s="145" t="s">
        <v>286</v>
      </c>
      <c r="J19" s="145" t="s">
        <v>266</v>
      </c>
      <c r="K19" s="145">
        <v>8.3333333333333329E-2</v>
      </c>
      <c r="L19" s="145">
        <v>8.3333333333333329E-2</v>
      </c>
      <c r="M19" s="145">
        <v>8.3333333333333329E-2</v>
      </c>
      <c r="N19" s="145">
        <v>8.3333333333333329E-2</v>
      </c>
      <c r="O19" s="145">
        <v>8.3333333333333329E-2</v>
      </c>
      <c r="P19" s="145">
        <v>8.3333333333333329E-2</v>
      </c>
      <c r="Q19" s="145">
        <v>8.3333333333333329E-2</v>
      </c>
      <c r="R19" s="145">
        <v>8.3333333333333329E-2</v>
      </c>
      <c r="S19" s="145">
        <v>8.3333333333333329E-2</v>
      </c>
      <c r="T19" s="145">
        <v>8.3333333333333329E-2</v>
      </c>
      <c r="U19" s="145">
        <v>8.3333333333333329E-2</v>
      </c>
      <c r="V19" s="145">
        <v>8.3333333333333329E-2</v>
      </c>
      <c r="W19" s="146">
        <v>1</v>
      </c>
      <c r="X19" s="151">
        <v>-810.71964624906173</v>
      </c>
      <c r="Y19" s="151">
        <v>-810.71964624906173</v>
      </c>
      <c r="Z19" s="151">
        <v>-810.71964624906173</v>
      </c>
      <c r="AA19" s="151">
        <v>-810.71964624906173</v>
      </c>
      <c r="AB19" s="151">
        <v>-810.71964624906173</v>
      </c>
      <c r="AC19" s="151">
        <v>-810.71964624906173</v>
      </c>
      <c r="AD19" s="151">
        <v>-810.71964624906173</v>
      </c>
      <c r="AE19" s="151">
        <v>-810.71964624906173</v>
      </c>
      <c r="AF19" s="151">
        <v>-810.71964624906173</v>
      </c>
      <c r="AG19" s="151">
        <v>-810.71964624906173</v>
      </c>
      <c r="AH19" s="151">
        <v>-810.71964624906173</v>
      </c>
      <c r="AI19" s="151">
        <v>-810.71964624906173</v>
      </c>
      <c r="AJ19" s="145">
        <v>0.63814101331724704</v>
      </c>
      <c r="AK19" s="145">
        <v>0.16795943333508795</v>
      </c>
      <c r="AL19" s="145">
        <v>8.1716848168164005E-2</v>
      </c>
      <c r="AM19" s="145">
        <v>5.5724293118280775E-2</v>
      </c>
      <c r="AN19" s="145">
        <v>3.9354118231287406E-2</v>
      </c>
      <c r="AO19" s="145"/>
      <c r="AP19" s="145"/>
      <c r="AQ19" s="145"/>
      <c r="AR19" s="145"/>
      <c r="AS19" s="146">
        <v>0.98289570617006716</v>
      </c>
      <c r="AT19" s="153">
        <v>-6208.2414788829165</v>
      </c>
      <c r="AU19" s="153">
        <v>-1634.0161485313845</v>
      </c>
      <c r="AV19" s="153">
        <v>-794.99345087378663</v>
      </c>
      <c r="AW19" s="153">
        <v>-542.12135045197942</v>
      </c>
      <c r="AX19" s="153">
        <v>-382.86188173095695</v>
      </c>
      <c r="AY19" s="153">
        <v>0</v>
      </c>
      <c r="AZ19" s="153">
        <v>0</v>
      </c>
      <c r="BA19" s="153">
        <v>0</v>
      </c>
      <c r="BB19" s="153">
        <v>0</v>
      </c>
      <c r="BC19" s="153">
        <v>-9562.2343104710235</v>
      </c>
      <c r="BD19" s="154">
        <v>-6208.2414788829165</v>
      </c>
      <c r="BE19" s="154">
        <v>0</v>
      </c>
      <c r="BF19" s="154">
        <v>-3353.9928315881079</v>
      </c>
      <c r="BG19" s="154">
        <v>0</v>
      </c>
      <c r="BH19" s="154">
        <v>0</v>
      </c>
      <c r="BI19" s="145">
        <v>0</v>
      </c>
      <c r="BJ19" s="122"/>
      <c r="BK19" s="122"/>
      <c r="BL19" s="122"/>
      <c r="BM19" s="122"/>
      <c r="BN19" s="122"/>
      <c r="BO19" s="122"/>
      <c r="BP19" s="126">
        <f t="shared" si="12"/>
        <v>-517.3534565735763</v>
      </c>
      <c r="BQ19" s="126">
        <f t="shared" si="13"/>
        <v>0</v>
      </c>
      <c r="BR19" s="126">
        <f t="shared" si="14"/>
        <v>-279.49940263234231</v>
      </c>
      <c r="BS19" s="126">
        <f t="shared" si="15"/>
        <v>0</v>
      </c>
      <c r="BT19" s="126">
        <f t="shared" si="16"/>
        <v>0</v>
      </c>
      <c r="BU19" s="126">
        <f t="shared" si="17"/>
        <v>-1034.7069131471526</v>
      </c>
      <c r="BV19" s="126">
        <f t="shared" si="18"/>
        <v>0</v>
      </c>
      <c r="BW19" s="126">
        <f t="shared" si="19"/>
        <v>-558.99880526468462</v>
      </c>
      <c r="BX19" s="126">
        <f t="shared" si="20"/>
        <v>0</v>
      </c>
      <c r="BY19" s="126">
        <f t="shared" si="21"/>
        <v>0</v>
      </c>
      <c r="BZ19" s="126">
        <f t="shared" si="22"/>
        <v>-1552.0603697207289</v>
      </c>
      <c r="CA19" s="126">
        <f t="shared" si="23"/>
        <v>0</v>
      </c>
      <c r="CB19" s="126">
        <f t="shared" si="24"/>
        <v>-838.49820789702699</v>
      </c>
      <c r="CC19" s="126">
        <f t="shared" si="25"/>
        <v>0</v>
      </c>
      <c r="CD19" s="126">
        <f t="shared" si="26"/>
        <v>0</v>
      </c>
      <c r="CE19" s="126">
        <f t="shared" si="27"/>
        <v>-2069.4138262943052</v>
      </c>
      <c r="CF19" s="126">
        <f t="shared" si="28"/>
        <v>0</v>
      </c>
      <c r="CG19" s="126">
        <f t="shared" si="29"/>
        <v>-1117.9976105293692</v>
      </c>
      <c r="CH19" s="126">
        <f t="shared" si="30"/>
        <v>0</v>
      </c>
      <c r="CI19" s="126">
        <f t="shared" si="31"/>
        <v>0</v>
      </c>
      <c r="CJ19" s="126">
        <f t="shared" si="32"/>
        <v>-2586.7672828678815</v>
      </c>
      <c r="CK19" s="126">
        <f t="shared" si="33"/>
        <v>0</v>
      </c>
      <c r="CL19" s="126">
        <f t="shared" si="34"/>
        <v>-1397.4970131617115</v>
      </c>
      <c r="CM19" s="126">
        <f t="shared" si="35"/>
        <v>0</v>
      </c>
      <c r="CN19" s="126">
        <f t="shared" si="36"/>
        <v>0</v>
      </c>
      <c r="CO19" s="126">
        <f t="shared" si="37"/>
        <v>-3104.1207394414578</v>
      </c>
      <c r="CP19" s="126">
        <f t="shared" si="38"/>
        <v>0</v>
      </c>
      <c r="CQ19" s="126">
        <f t="shared" si="39"/>
        <v>-1676.9964157940537</v>
      </c>
      <c r="CR19" s="126">
        <f t="shared" si="40"/>
        <v>0</v>
      </c>
      <c r="CS19" s="126">
        <f t="shared" si="41"/>
        <v>0</v>
      </c>
      <c r="CT19" s="126">
        <f t="shared" si="42"/>
        <v>-3621.4741960150341</v>
      </c>
      <c r="CU19" s="126">
        <f t="shared" si="43"/>
        <v>0</v>
      </c>
      <c r="CV19" s="126">
        <f t="shared" si="44"/>
        <v>-1956.495818426396</v>
      </c>
      <c r="CW19" s="126">
        <f t="shared" si="45"/>
        <v>0</v>
      </c>
      <c r="CX19" s="126">
        <f t="shared" si="46"/>
        <v>0</v>
      </c>
      <c r="CY19" s="126">
        <f t="shared" si="47"/>
        <v>-4138.8276525886104</v>
      </c>
      <c r="CZ19" s="126">
        <f t="shared" si="48"/>
        <v>0</v>
      </c>
      <c r="DA19" s="126">
        <f t="shared" si="49"/>
        <v>-2235.9952210587385</v>
      </c>
      <c r="DB19" s="126">
        <f t="shared" si="50"/>
        <v>0</v>
      </c>
      <c r="DC19" s="126">
        <f t="shared" si="51"/>
        <v>0</v>
      </c>
      <c r="DD19" s="126">
        <f t="shared" si="52"/>
        <v>-4656.1811091621867</v>
      </c>
      <c r="DE19" s="126">
        <f t="shared" si="53"/>
        <v>0</v>
      </c>
      <c r="DF19" s="126">
        <f t="shared" si="54"/>
        <v>-2515.494623691081</v>
      </c>
      <c r="DG19" s="126">
        <f t="shared" si="55"/>
        <v>0</v>
      </c>
      <c r="DH19" s="126">
        <f t="shared" si="56"/>
        <v>0</v>
      </c>
      <c r="DI19" s="126">
        <f t="shared" si="57"/>
        <v>-5173.534565735763</v>
      </c>
      <c r="DJ19" s="126">
        <f t="shared" si="58"/>
        <v>0</v>
      </c>
      <c r="DK19" s="126">
        <f t="shared" si="59"/>
        <v>-2794.9940263234234</v>
      </c>
      <c r="DL19" s="126">
        <f t="shared" si="60"/>
        <v>0</v>
      </c>
      <c r="DM19" s="126">
        <f t="shared" si="61"/>
        <v>0</v>
      </c>
      <c r="DN19" s="126">
        <f t="shared" si="62"/>
        <v>-5690.8880223093392</v>
      </c>
      <c r="DO19" s="126">
        <f t="shared" si="63"/>
        <v>0</v>
      </c>
      <c r="DP19" s="126">
        <f t="shared" si="64"/>
        <v>-3074.4934289557659</v>
      </c>
      <c r="DQ19" s="126">
        <f t="shared" si="65"/>
        <v>0</v>
      </c>
      <c r="DR19" s="126">
        <f t="shared" si="66"/>
        <v>0</v>
      </c>
      <c r="DS19" s="126">
        <f t="shared" si="67"/>
        <v>-6208.2414788829155</v>
      </c>
      <c r="DT19" s="126">
        <f t="shared" si="68"/>
        <v>0</v>
      </c>
      <c r="DU19" s="126">
        <f t="shared" si="69"/>
        <v>-3353.9928315881084</v>
      </c>
      <c r="DV19" s="126">
        <f t="shared" si="70"/>
        <v>0</v>
      </c>
      <c r="DW19" s="126">
        <f t="shared" si="71"/>
        <v>0</v>
      </c>
    </row>
    <row r="20" spans="1:127" s="141" customFormat="1" ht="15" customHeight="1" x14ac:dyDescent="0.25">
      <c r="A20" s="160" t="s">
        <v>287</v>
      </c>
      <c r="B20" s="156" t="s">
        <v>263</v>
      </c>
      <c r="C20" s="156" t="s">
        <v>288</v>
      </c>
      <c r="D20" s="156" t="s">
        <v>289</v>
      </c>
      <c r="E20" s="176">
        <v>0.02</v>
      </c>
      <c r="F20" s="160">
        <v>527205.96754473296</v>
      </c>
      <c r="G20" s="177">
        <v>-13707.355156163057</v>
      </c>
      <c r="H20" s="161">
        <v>-13707.355156163057</v>
      </c>
      <c r="I20" s="145" t="s">
        <v>290</v>
      </c>
      <c r="J20" s="145" t="s">
        <v>266</v>
      </c>
      <c r="K20" s="145">
        <v>8.3333333333333329E-2</v>
      </c>
      <c r="L20" s="145">
        <v>8.3333333333333329E-2</v>
      </c>
      <c r="M20" s="145">
        <v>8.3333333333333329E-2</v>
      </c>
      <c r="N20" s="145">
        <v>8.3333333333333329E-2</v>
      </c>
      <c r="O20" s="145">
        <v>8.3333333333333329E-2</v>
      </c>
      <c r="P20" s="145">
        <v>8.3333333333333329E-2</v>
      </c>
      <c r="Q20" s="145">
        <v>8.3333333333333329E-2</v>
      </c>
      <c r="R20" s="145">
        <v>8.3333333333333329E-2</v>
      </c>
      <c r="S20" s="145">
        <v>8.3333333333333329E-2</v>
      </c>
      <c r="T20" s="145">
        <v>8.3333333333333329E-2</v>
      </c>
      <c r="U20" s="145">
        <v>8.3333333333333329E-2</v>
      </c>
      <c r="V20" s="145">
        <v>8.3333333333333329E-2</v>
      </c>
      <c r="W20" s="146">
        <v>1</v>
      </c>
      <c r="X20" s="151">
        <v>-1142.2795963469214</v>
      </c>
      <c r="Y20" s="151">
        <v>-1142.2795963469214</v>
      </c>
      <c r="Z20" s="151">
        <v>-1142.2795963469214</v>
      </c>
      <c r="AA20" s="151">
        <v>-1142.2795963469214</v>
      </c>
      <c r="AB20" s="151">
        <v>-1142.2795963469214</v>
      </c>
      <c r="AC20" s="151">
        <v>-1142.2795963469214</v>
      </c>
      <c r="AD20" s="151">
        <v>-1142.2795963469214</v>
      </c>
      <c r="AE20" s="151">
        <v>-1142.2795963469214</v>
      </c>
      <c r="AF20" s="151">
        <v>-1142.2795963469214</v>
      </c>
      <c r="AG20" s="151">
        <v>-1142.2795963469214</v>
      </c>
      <c r="AH20" s="151">
        <v>-1142.2795963469214</v>
      </c>
      <c r="AI20" s="151">
        <v>-1142.2795963469214</v>
      </c>
      <c r="AJ20" s="145">
        <v>0.63814101331724704</v>
      </c>
      <c r="AK20" s="145">
        <v>0.16347056915058669</v>
      </c>
      <c r="AL20" s="145">
        <v>7.9532893234947596E-2</v>
      </c>
      <c r="AM20" s="145">
        <v>5.4235012173362011E-2</v>
      </c>
      <c r="AN20" s="145">
        <v>3.8302344667080282E-2</v>
      </c>
      <c r="AO20" s="145"/>
      <c r="AP20" s="145">
        <v>1.0059216455037642E-2</v>
      </c>
      <c r="AQ20" s="145">
        <v>0</v>
      </c>
      <c r="AR20" s="145">
        <v>1.6666666666666666E-2</v>
      </c>
      <c r="AS20" s="146">
        <v>1.0004077156649278</v>
      </c>
      <c r="AT20" s="153">
        <v>-8747.2255092532851</v>
      </c>
      <c r="AU20" s="153">
        <v>-2240.7491489272043</v>
      </c>
      <c r="AV20" s="153">
        <v>-1090.1856141686249</v>
      </c>
      <c r="AW20" s="153">
        <v>-743.4185737590999</v>
      </c>
      <c r="AX20" s="153">
        <v>-525.02384166543754</v>
      </c>
      <c r="AY20" s="153">
        <v>0</v>
      </c>
      <c r="AZ20" s="153">
        <v>-137.88525254192049</v>
      </c>
      <c r="BA20" s="153">
        <v>0</v>
      </c>
      <c r="BB20" s="153">
        <v>-228.45591926938428</v>
      </c>
      <c r="BC20" s="153">
        <v>-13712.943859584959</v>
      </c>
      <c r="BD20" s="154">
        <v>-8747.2255092532851</v>
      </c>
      <c r="BE20" s="154">
        <v>0</v>
      </c>
      <c r="BF20" s="154">
        <v>-4737.2624310622869</v>
      </c>
      <c r="BG20" s="154">
        <v>0</v>
      </c>
      <c r="BH20" s="154">
        <v>-228.45591926938428</v>
      </c>
      <c r="BI20" s="145">
        <v>0</v>
      </c>
      <c r="BJ20" s="122"/>
      <c r="BK20" s="122"/>
      <c r="BL20" s="122"/>
      <c r="BM20" s="122"/>
      <c r="BN20" s="122"/>
      <c r="BO20" s="122"/>
      <c r="BP20" s="126">
        <f t="shared" si="12"/>
        <v>-728.93545910444038</v>
      </c>
      <c r="BQ20" s="126">
        <f t="shared" si="13"/>
        <v>0</v>
      </c>
      <c r="BR20" s="126">
        <f t="shared" si="14"/>
        <v>-394.77186925519055</v>
      </c>
      <c r="BS20" s="126">
        <f t="shared" si="15"/>
        <v>0</v>
      </c>
      <c r="BT20" s="126">
        <f t="shared" si="16"/>
        <v>-19.037993272448688</v>
      </c>
      <c r="BU20" s="126">
        <f t="shared" si="17"/>
        <v>-1457.8709182088808</v>
      </c>
      <c r="BV20" s="126">
        <f t="shared" si="18"/>
        <v>0</v>
      </c>
      <c r="BW20" s="126">
        <f t="shared" si="19"/>
        <v>-789.5437385103811</v>
      </c>
      <c r="BX20" s="126">
        <f t="shared" si="20"/>
        <v>0</v>
      </c>
      <c r="BY20" s="126">
        <f t="shared" si="21"/>
        <v>-38.075986544897376</v>
      </c>
      <c r="BZ20" s="126">
        <f t="shared" si="22"/>
        <v>-2186.8063773133213</v>
      </c>
      <c r="CA20" s="126">
        <f t="shared" si="23"/>
        <v>0</v>
      </c>
      <c r="CB20" s="126">
        <f t="shared" si="24"/>
        <v>-1184.3156077655717</v>
      </c>
      <c r="CC20" s="126">
        <f t="shared" si="25"/>
        <v>0</v>
      </c>
      <c r="CD20" s="126">
        <f t="shared" si="26"/>
        <v>-57.113979817346063</v>
      </c>
      <c r="CE20" s="126">
        <f t="shared" si="27"/>
        <v>-2915.7418364177615</v>
      </c>
      <c r="CF20" s="126">
        <f t="shared" si="28"/>
        <v>0</v>
      </c>
      <c r="CG20" s="126">
        <f t="shared" si="29"/>
        <v>-1579.0874770207622</v>
      </c>
      <c r="CH20" s="126">
        <f t="shared" si="30"/>
        <v>0</v>
      </c>
      <c r="CI20" s="126">
        <f t="shared" si="31"/>
        <v>-76.151973089794751</v>
      </c>
      <c r="CJ20" s="126">
        <f t="shared" si="32"/>
        <v>-3644.6772955222018</v>
      </c>
      <c r="CK20" s="126">
        <f t="shared" si="33"/>
        <v>0</v>
      </c>
      <c r="CL20" s="126">
        <f t="shared" si="34"/>
        <v>-1973.8593462759527</v>
      </c>
      <c r="CM20" s="126">
        <f t="shared" si="35"/>
        <v>0</v>
      </c>
      <c r="CN20" s="126">
        <f t="shared" si="36"/>
        <v>-95.189966362243439</v>
      </c>
      <c r="CO20" s="126">
        <f t="shared" si="37"/>
        <v>-4373.6127546266425</v>
      </c>
      <c r="CP20" s="126">
        <f t="shared" si="38"/>
        <v>0</v>
      </c>
      <c r="CQ20" s="126">
        <f t="shared" si="39"/>
        <v>-2368.6312155311434</v>
      </c>
      <c r="CR20" s="126">
        <f t="shared" si="40"/>
        <v>0</v>
      </c>
      <c r="CS20" s="126">
        <f t="shared" si="41"/>
        <v>-114.22795963469213</v>
      </c>
      <c r="CT20" s="126">
        <f t="shared" si="42"/>
        <v>-5102.5482137310828</v>
      </c>
      <c r="CU20" s="126">
        <f t="shared" si="43"/>
        <v>0</v>
      </c>
      <c r="CV20" s="126">
        <f t="shared" si="44"/>
        <v>-2763.4030847863341</v>
      </c>
      <c r="CW20" s="126">
        <f t="shared" si="45"/>
        <v>0</v>
      </c>
      <c r="CX20" s="126">
        <f t="shared" si="46"/>
        <v>-133.26595290714081</v>
      </c>
      <c r="CY20" s="126">
        <f t="shared" si="47"/>
        <v>-5831.4836728355231</v>
      </c>
      <c r="CZ20" s="126">
        <f t="shared" si="48"/>
        <v>0</v>
      </c>
      <c r="DA20" s="126">
        <f t="shared" si="49"/>
        <v>-3158.1749540415249</v>
      </c>
      <c r="DB20" s="126">
        <f t="shared" si="50"/>
        <v>0</v>
      </c>
      <c r="DC20" s="126">
        <f t="shared" si="51"/>
        <v>-152.3039461795895</v>
      </c>
      <c r="DD20" s="126">
        <f t="shared" si="52"/>
        <v>-6560.4191319399633</v>
      </c>
      <c r="DE20" s="126">
        <f t="shared" si="53"/>
        <v>0</v>
      </c>
      <c r="DF20" s="126">
        <f t="shared" si="54"/>
        <v>-3552.9468232967156</v>
      </c>
      <c r="DG20" s="126">
        <f t="shared" si="55"/>
        <v>0</v>
      </c>
      <c r="DH20" s="126">
        <f t="shared" si="56"/>
        <v>-171.34193945203819</v>
      </c>
      <c r="DI20" s="126">
        <f t="shared" si="57"/>
        <v>-7289.3545910444036</v>
      </c>
      <c r="DJ20" s="126">
        <f t="shared" si="58"/>
        <v>0</v>
      </c>
      <c r="DK20" s="126">
        <f t="shared" si="59"/>
        <v>-3947.7186925519063</v>
      </c>
      <c r="DL20" s="126">
        <f t="shared" si="60"/>
        <v>0</v>
      </c>
      <c r="DM20" s="126">
        <f t="shared" si="61"/>
        <v>-190.37993272448688</v>
      </c>
      <c r="DN20" s="126">
        <f t="shared" si="62"/>
        <v>-8018.2900501488439</v>
      </c>
      <c r="DO20" s="126">
        <f t="shared" si="63"/>
        <v>0</v>
      </c>
      <c r="DP20" s="126">
        <f t="shared" si="64"/>
        <v>-4342.490561807097</v>
      </c>
      <c r="DQ20" s="126">
        <f t="shared" si="65"/>
        <v>0</v>
      </c>
      <c r="DR20" s="126">
        <f t="shared" si="66"/>
        <v>-209.41792599693557</v>
      </c>
      <c r="DS20" s="126">
        <f t="shared" si="67"/>
        <v>-8747.2255092532851</v>
      </c>
      <c r="DT20" s="126">
        <f t="shared" si="68"/>
        <v>0</v>
      </c>
      <c r="DU20" s="126">
        <f t="shared" si="69"/>
        <v>-4737.2624310622878</v>
      </c>
      <c r="DV20" s="126">
        <f t="shared" si="70"/>
        <v>0</v>
      </c>
      <c r="DW20" s="126">
        <f t="shared" si="71"/>
        <v>-228.45591926938425</v>
      </c>
    </row>
    <row r="21" spans="1:127" s="141" customFormat="1" ht="15" customHeight="1" x14ac:dyDescent="0.25">
      <c r="A21" s="172" t="s">
        <v>291</v>
      </c>
      <c r="B21" s="145" t="s">
        <v>263</v>
      </c>
      <c r="C21" s="145" t="s">
        <v>292</v>
      </c>
      <c r="D21" s="145" t="s">
        <v>265</v>
      </c>
      <c r="E21" s="156">
        <v>0</v>
      </c>
      <c r="F21" s="172">
        <v>30</v>
      </c>
      <c r="G21" s="150">
        <v>0</v>
      </c>
      <c r="H21" s="147">
        <v>0</v>
      </c>
      <c r="I21" s="145" t="s">
        <v>293</v>
      </c>
      <c r="J21" s="145" t="s">
        <v>266</v>
      </c>
      <c r="K21" s="145">
        <v>8.3333333333333329E-2</v>
      </c>
      <c r="L21" s="145">
        <v>8.3333333333333329E-2</v>
      </c>
      <c r="M21" s="145">
        <v>8.3333333333333329E-2</v>
      </c>
      <c r="N21" s="145">
        <v>8.3333333333333329E-2</v>
      </c>
      <c r="O21" s="145">
        <v>8.3333333333333329E-2</v>
      </c>
      <c r="P21" s="145">
        <v>8.3333333333333329E-2</v>
      </c>
      <c r="Q21" s="145">
        <v>8.3333333333333329E-2</v>
      </c>
      <c r="R21" s="145">
        <v>8.3333333333333329E-2</v>
      </c>
      <c r="S21" s="145">
        <v>8.3333333333333329E-2</v>
      </c>
      <c r="T21" s="145">
        <v>8.3333333333333329E-2</v>
      </c>
      <c r="U21" s="145">
        <v>8.3333333333333329E-2</v>
      </c>
      <c r="V21" s="145">
        <v>8.3333333333333329E-2</v>
      </c>
      <c r="W21" s="146">
        <v>1</v>
      </c>
      <c r="X21" s="151">
        <v>0</v>
      </c>
      <c r="Y21" s="151">
        <v>0</v>
      </c>
      <c r="Z21" s="151">
        <v>0</v>
      </c>
      <c r="AA21" s="151">
        <v>0</v>
      </c>
      <c r="AB21" s="151">
        <v>0</v>
      </c>
      <c r="AC21" s="151">
        <v>0</v>
      </c>
      <c r="AD21" s="151">
        <v>0</v>
      </c>
      <c r="AE21" s="151">
        <v>0</v>
      </c>
      <c r="AF21" s="151">
        <v>0</v>
      </c>
      <c r="AG21" s="151">
        <v>0</v>
      </c>
      <c r="AH21" s="151">
        <v>0</v>
      </c>
      <c r="AI21" s="151">
        <v>0</v>
      </c>
      <c r="AJ21" s="145"/>
      <c r="AK21" s="145"/>
      <c r="AL21" s="145"/>
      <c r="AM21" s="145"/>
      <c r="AN21" s="145"/>
      <c r="AO21" s="145">
        <v>1</v>
      </c>
      <c r="AP21" s="145"/>
      <c r="AQ21" s="145"/>
      <c r="AR21" s="145"/>
      <c r="AS21" s="146">
        <v>1</v>
      </c>
      <c r="AT21" s="153">
        <v>0</v>
      </c>
      <c r="AU21" s="153">
        <v>0</v>
      </c>
      <c r="AV21" s="153">
        <v>0</v>
      </c>
      <c r="AW21" s="153">
        <v>0</v>
      </c>
      <c r="AX21" s="153">
        <v>0</v>
      </c>
      <c r="AY21" s="153">
        <v>0</v>
      </c>
      <c r="AZ21" s="153">
        <v>0</v>
      </c>
      <c r="BA21" s="153">
        <v>0</v>
      </c>
      <c r="BB21" s="153">
        <v>0</v>
      </c>
      <c r="BC21" s="153">
        <v>0</v>
      </c>
      <c r="BD21" s="154">
        <v>0</v>
      </c>
      <c r="BE21" s="154">
        <v>0</v>
      </c>
      <c r="BF21" s="154">
        <v>0</v>
      </c>
      <c r="BG21" s="154">
        <v>0</v>
      </c>
      <c r="BH21" s="154">
        <v>0</v>
      </c>
      <c r="BI21" s="145">
        <v>0</v>
      </c>
      <c r="BJ21" s="122"/>
      <c r="BK21" s="122"/>
      <c r="BL21" s="122"/>
      <c r="BM21" s="122"/>
      <c r="BN21" s="122"/>
      <c r="BO21" s="122"/>
      <c r="BP21" s="126">
        <f t="shared" si="12"/>
        <v>0</v>
      </c>
      <c r="BQ21" s="126">
        <f t="shared" si="13"/>
        <v>0</v>
      </c>
      <c r="BR21" s="126">
        <f t="shared" si="14"/>
        <v>0</v>
      </c>
      <c r="BS21" s="126">
        <f t="shared" si="15"/>
        <v>0</v>
      </c>
      <c r="BT21" s="126">
        <f t="shared" si="16"/>
        <v>0</v>
      </c>
      <c r="BU21" s="126">
        <f t="shared" si="17"/>
        <v>0</v>
      </c>
      <c r="BV21" s="126">
        <f t="shared" si="18"/>
        <v>0</v>
      </c>
      <c r="BW21" s="126">
        <f t="shared" si="19"/>
        <v>0</v>
      </c>
      <c r="BX21" s="126">
        <f t="shared" si="20"/>
        <v>0</v>
      </c>
      <c r="BY21" s="126">
        <f t="shared" si="21"/>
        <v>0</v>
      </c>
      <c r="BZ21" s="126">
        <f t="shared" si="22"/>
        <v>0</v>
      </c>
      <c r="CA21" s="126">
        <f t="shared" si="23"/>
        <v>0</v>
      </c>
      <c r="CB21" s="126">
        <f t="shared" si="24"/>
        <v>0</v>
      </c>
      <c r="CC21" s="126">
        <f t="shared" si="25"/>
        <v>0</v>
      </c>
      <c r="CD21" s="126">
        <f t="shared" si="26"/>
        <v>0</v>
      </c>
      <c r="CE21" s="126">
        <f t="shared" si="27"/>
        <v>0</v>
      </c>
      <c r="CF21" s="126">
        <f t="shared" si="28"/>
        <v>0</v>
      </c>
      <c r="CG21" s="126">
        <f t="shared" si="29"/>
        <v>0</v>
      </c>
      <c r="CH21" s="126">
        <f t="shared" si="30"/>
        <v>0</v>
      </c>
      <c r="CI21" s="126">
        <f t="shared" si="31"/>
        <v>0</v>
      </c>
      <c r="CJ21" s="126">
        <f t="shared" si="32"/>
        <v>0</v>
      </c>
      <c r="CK21" s="126">
        <f t="shared" si="33"/>
        <v>0</v>
      </c>
      <c r="CL21" s="126">
        <f t="shared" si="34"/>
        <v>0</v>
      </c>
      <c r="CM21" s="126">
        <f t="shared" si="35"/>
        <v>0</v>
      </c>
      <c r="CN21" s="126">
        <f t="shared" si="36"/>
        <v>0</v>
      </c>
      <c r="CO21" s="126">
        <f t="shared" si="37"/>
        <v>0</v>
      </c>
      <c r="CP21" s="126">
        <f t="shared" si="38"/>
        <v>0</v>
      </c>
      <c r="CQ21" s="126">
        <f t="shared" si="39"/>
        <v>0</v>
      </c>
      <c r="CR21" s="126">
        <f t="shared" si="40"/>
        <v>0</v>
      </c>
      <c r="CS21" s="126">
        <f t="shared" si="41"/>
        <v>0</v>
      </c>
      <c r="CT21" s="126">
        <f t="shared" si="42"/>
        <v>0</v>
      </c>
      <c r="CU21" s="126">
        <f t="shared" si="43"/>
        <v>0</v>
      </c>
      <c r="CV21" s="126">
        <f t="shared" si="44"/>
        <v>0</v>
      </c>
      <c r="CW21" s="126">
        <f t="shared" si="45"/>
        <v>0</v>
      </c>
      <c r="CX21" s="126">
        <f t="shared" si="46"/>
        <v>0</v>
      </c>
      <c r="CY21" s="126">
        <f t="shared" si="47"/>
        <v>0</v>
      </c>
      <c r="CZ21" s="126">
        <f t="shared" si="48"/>
        <v>0</v>
      </c>
      <c r="DA21" s="126">
        <f t="shared" si="49"/>
        <v>0</v>
      </c>
      <c r="DB21" s="126">
        <f t="shared" si="50"/>
        <v>0</v>
      </c>
      <c r="DC21" s="126">
        <f t="shared" si="51"/>
        <v>0</v>
      </c>
      <c r="DD21" s="126">
        <f t="shared" si="52"/>
        <v>0</v>
      </c>
      <c r="DE21" s="126">
        <f t="shared" si="53"/>
        <v>0</v>
      </c>
      <c r="DF21" s="126">
        <f t="shared" si="54"/>
        <v>0</v>
      </c>
      <c r="DG21" s="126">
        <f t="shared" si="55"/>
        <v>0</v>
      </c>
      <c r="DH21" s="126">
        <f t="shared" si="56"/>
        <v>0</v>
      </c>
      <c r="DI21" s="126">
        <f t="shared" si="57"/>
        <v>0</v>
      </c>
      <c r="DJ21" s="126">
        <f t="shared" si="58"/>
        <v>0</v>
      </c>
      <c r="DK21" s="126">
        <f t="shared" si="59"/>
        <v>0</v>
      </c>
      <c r="DL21" s="126">
        <f t="shared" si="60"/>
        <v>0</v>
      </c>
      <c r="DM21" s="126">
        <f t="shared" si="61"/>
        <v>0</v>
      </c>
      <c r="DN21" s="126">
        <f t="shared" si="62"/>
        <v>0</v>
      </c>
      <c r="DO21" s="126">
        <f t="shared" si="63"/>
        <v>0</v>
      </c>
      <c r="DP21" s="126">
        <f t="shared" si="64"/>
        <v>0</v>
      </c>
      <c r="DQ21" s="126">
        <f t="shared" si="65"/>
        <v>0</v>
      </c>
      <c r="DR21" s="126">
        <f t="shared" si="66"/>
        <v>0</v>
      </c>
      <c r="DS21" s="126">
        <f t="shared" si="67"/>
        <v>0</v>
      </c>
      <c r="DT21" s="126">
        <f t="shared" si="68"/>
        <v>0</v>
      </c>
      <c r="DU21" s="126">
        <f t="shared" si="69"/>
        <v>0</v>
      </c>
      <c r="DV21" s="126">
        <f t="shared" si="70"/>
        <v>0</v>
      </c>
      <c r="DW21" s="126">
        <f t="shared" si="71"/>
        <v>0</v>
      </c>
    </row>
    <row r="22" spans="1:127" s="141" customFormat="1" ht="15" customHeight="1" x14ac:dyDescent="0.25">
      <c r="A22" s="172" t="s">
        <v>294</v>
      </c>
      <c r="B22" s="145" t="s">
        <v>263</v>
      </c>
      <c r="C22" s="145" t="s">
        <v>292</v>
      </c>
      <c r="D22" s="145" t="s">
        <v>295</v>
      </c>
      <c r="E22" s="145">
        <v>12</v>
      </c>
      <c r="F22" s="171">
        <v>200</v>
      </c>
      <c r="G22" s="150">
        <v>-2400</v>
      </c>
      <c r="H22" s="147">
        <v>-2400</v>
      </c>
      <c r="I22" s="145" t="s">
        <v>296</v>
      </c>
      <c r="J22" s="145" t="s">
        <v>266</v>
      </c>
      <c r="K22" s="145">
        <v>8.3333333333333329E-2</v>
      </c>
      <c r="L22" s="145">
        <v>8.3333333333333329E-2</v>
      </c>
      <c r="M22" s="145">
        <v>8.3333333333333329E-2</v>
      </c>
      <c r="N22" s="145">
        <v>8.3333333333333329E-2</v>
      </c>
      <c r="O22" s="145">
        <v>8.3333333333333329E-2</v>
      </c>
      <c r="P22" s="145">
        <v>8.3333333333333329E-2</v>
      </c>
      <c r="Q22" s="145">
        <v>8.3333333333333329E-2</v>
      </c>
      <c r="R22" s="145">
        <v>8.3333333333333329E-2</v>
      </c>
      <c r="S22" s="145">
        <v>8.3333333333333329E-2</v>
      </c>
      <c r="T22" s="145">
        <v>8.3333333333333329E-2</v>
      </c>
      <c r="U22" s="145">
        <v>8.3333333333333329E-2</v>
      </c>
      <c r="V22" s="145">
        <v>8.3333333333333329E-2</v>
      </c>
      <c r="W22" s="146">
        <v>1</v>
      </c>
      <c r="X22" s="151">
        <v>-200</v>
      </c>
      <c r="Y22" s="151">
        <v>-200</v>
      </c>
      <c r="Z22" s="151">
        <v>-200</v>
      </c>
      <c r="AA22" s="151">
        <v>-200</v>
      </c>
      <c r="AB22" s="151">
        <v>-200</v>
      </c>
      <c r="AC22" s="151">
        <v>-200</v>
      </c>
      <c r="AD22" s="151">
        <v>-200</v>
      </c>
      <c r="AE22" s="151">
        <v>-200</v>
      </c>
      <c r="AF22" s="151">
        <v>-200</v>
      </c>
      <c r="AG22" s="151">
        <v>-200</v>
      </c>
      <c r="AH22" s="151">
        <v>-200</v>
      </c>
      <c r="AI22" s="151">
        <v>-200</v>
      </c>
      <c r="AJ22" s="145">
        <v>0.63814101331724704</v>
      </c>
      <c r="AK22" s="145">
        <v>0.16347056915058669</v>
      </c>
      <c r="AL22" s="145">
        <v>7.9532893234947596E-2</v>
      </c>
      <c r="AM22" s="145">
        <v>5.4235012173362011E-2</v>
      </c>
      <c r="AN22" s="145">
        <v>3.8302344667080282E-2</v>
      </c>
      <c r="AO22" s="145"/>
      <c r="AP22" s="145">
        <v>1.0059216455037642E-2</v>
      </c>
      <c r="AQ22" s="145">
        <v>0</v>
      </c>
      <c r="AR22" s="145">
        <v>1.6666666666666666E-2</v>
      </c>
      <c r="AS22" s="146">
        <v>1.0004077156649278</v>
      </c>
      <c r="AT22" s="153">
        <v>-1531.5384319613929</v>
      </c>
      <c r="AU22" s="153">
        <v>-392.32936596140809</v>
      </c>
      <c r="AV22" s="153">
        <v>-190.87894376387422</v>
      </c>
      <c r="AW22" s="153">
        <v>-130.16402921606883</v>
      </c>
      <c r="AX22" s="153">
        <v>-91.925627200992679</v>
      </c>
      <c r="AY22" s="153">
        <v>0</v>
      </c>
      <c r="AZ22" s="153">
        <v>-24.142119492090341</v>
      </c>
      <c r="BA22" s="153">
        <v>0</v>
      </c>
      <c r="BB22" s="153">
        <v>-40</v>
      </c>
      <c r="BC22" s="153">
        <v>-2400.9785175958268</v>
      </c>
      <c r="BD22" s="154">
        <v>-1531.5384319613929</v>
      </c>
      <c r="BE22" s="154">
        <v>0</v>
      </c>
      <c r="BF22" s="154">
        <v>-829.44008563443424</v>
      </c>
      <c r="BG22" s="154">
        <v>0</v>
      </c>
      <c r="BH22" s="154">
        <v>-40</v>
      </c>
      <c r="BI22" s="145">
        <v>62560000</v>
      </c>
      <c r="BJ22" s="122"/>
      <c r="BK22" s="122"/>
      <c r="BL22" s="122"/>
      <c r="BM22" s="122"/>
      <c r="BN22" s="122"/>
      <c r="BO22" s="122"/>
      <c r="BP22" s="126">
        <f t="shared" si="12"/>
        <v>-127.6282026634494</v>
      </c>
      <c r="BQ22" s="126">
        <f t="shared" si="13"/>
        <v>0</v>
      </c>
      <c r="BR22" s="126">
        <f t="shared" si="14"/>
        <v>-69.120007136202844</v>
      </c>
      <c r="BS22" s="126">
        <f t="shared" si="15"/>
        <v>0</v>
      </c>
      <c r="BT22" s="126">
        <f t="shared" si="16"/>
        <v>-3.333333333333333</v>
      </c>
      <c r="BU22" s="126">
        <f t="shared" si="17"/>
        <v>-255.2564053268988</v>
      </c>
      <c r="BV22" s="126">
        <f t="shared" si="18"/>
        <v>0</v>
      </c>
      <c r="BW22" s="126">
        <f t="shared" si="19"/>
        <v>-138.24001427240569</v>
      </c>
      <c r="BX22" s="126">
        <f t="shared" si="20"/>
        <v>0</v>
      </c>
      <c r="BY22" s="126">
        <f t="shared" si="21"/>
        <v>-6.6666666666666661</v>
      </c>
      <c r="BZ22" s="126">
        <f t="shared" si="22"/>
        <v>-382.88460799034817</v>
      </c>
      <c r="CA22" s="126">
        <f t="shared" si="23"/>
        <v>0</v>
      </c>
      <c r="CB22" s="126">
        <f t="shared" si="24"/>
        <v>-207.36002140860853</v>
      </c>
      <c r="CC22" s="126">
        <f t="shared" si="25"/>
        <v>0</v>
      </c>
      <c r="CD22" s="126">
        <f t="shared" si="26"/>
        <v>-10</v>
      </c>
      <c r="CE22" s="126">
        <f t="shared" si="27"/>
        <v>-510.5128106537976</v>
      </c>
      <c r="CF22" s="126">
        <f t="shared" si="28"/>
        <v>0</v>
      </c>
      <c r="CG22" s="126">
        <f t="shared" si="29"/>
        <v>-276.48002854481138</v>
      </c>
      <c r="CH22" s="126">
        <f t="shared" si="30"/>
        <v>0</v>
      </c>
      <c r="CI22" s="126">
        <f t="shared" si="31"/>
        <v>-13.333333333333332</v>
      </c>
      <c r="CJ22" s="126">
        <f t="shared" si="32"/>
        <v>-638.14101331724703</v>
      </c>
      <c r="CK22" s="126">
        <f t="shared" si="33"/>
        <v>0</v>
      </c>
      <c r="CL22" s="126">
        <f t="shared" si="34"/>
        <v>-345.60003568101422</v>
      </c>
      <c r="CM22" s="126">
        <f t="shared" si="35"/>
        <v>0</v>
      </c>
      <c r="CN22" s="126">
        <f t="shared" si="36"/>
        <v>-16.666666666666664</v>
      </c>
      <c r="CO22" s="126">
        <f t="shared" si="37"/>
        <v>-765.76921598069646</v>
      </c>
      <c r="CP22" s="126">
        <f t="shared" si="38"/>
        <v>0</v>
      </c>
      <c r="CQ22" s="126">
        <f t="shared" si="39"/>
        <v>-414.72004281721706</v>
      </c>
      <c r="CR22" s="126">
        <f t="shared" si="40"/>
        <v>0</v>
      </c>
      <c r="CS22" s="126">
        <f t="shared" si="41"/>
        <v>-19.999999999999996</v>
      </c>
      <c r="CT22" s="126">
        <f t="shared" si="42"/>
        <v>-893.39741864414589</v>
      </c>
      <c r="CU22" s="126">
        <f t="shared" si="43"/>
        <v>0</v>
      </c>
      <c r="CV22" s="126">
        <f t="shared" si="44"/>
        <v>-483.84004995341991</v>
      </c>
      <c r="CW22" s="126">
        <f t="shared" si="45"/>
        <v>0</v>
      </c>
      <c r="CX22" s="126">
        <f t="shared" si="46"/>
        <v>-23.333333333333329</v>
      </c>
      <c r="CY22" s="126">
        <f t="shared" si="47"/>
        <v>-1021.0256213075953</v>
      </c>
      <c r="CZ22" s="126">
        <f t="shared" si="48"/>
        <v>0</v>
      </c>
      <c r="DA22" s="126">
        <f t="shared" si="49"/>
        <v>-552.96005708962275</v>
      </c>
      <c r="DB22" s="126">
        <f t="shared" si="50"/>
        <v>0</v>
      </c>
      <c r="DC22" s="126">
        <f t="shared" si="51"/>
        <v>-26.666666666666661</v>
      </c>
      <c r="DD22" s="126">
        <f t="shared" si="52"/>
        <v>-1148.6538239710446</v>
      </c>
      <c r="DE22" s="126">
        <f t="shared" si="53"/>
        <v>0</v>
      </c>
      <c r="DF22" s="126">
        <f t="shared" si="54"/>
        <v>-622.08006422582559</v>
      </c>
      <c r="DG22" s="126">
        <f t="shared" si="55"/>
        <v>0</v>
      </c>
      <c r="DH22" s="126">
        <f t="shared" si="56"/>
        <v>-29.999999999999993</v>
      </c>
      <c r="DI22" s="126">
        <f t="shared" si="57"/>
        <v>-1276.2820266344941</v>
      </c>
      <c r="DJ22" s="126">
        <f t="shared" si="58"/>
        <v>0</v>
      </c>
      <c r="DK22" s="126">
        <f t="shared" si="59"/>
        <v>-691.20007136202844</v>
      </c>
      <c r="DL22" s="126">
        <f t="shared" si="60"/>
        <v>0</v>
      </c>
      <c r="DM22" s="126">
        <f t="shared" si="61"/>
        <v>-33.333333333333329</v>
      </c>
      <c r="DN22" s="126">
        <f t="shared" si="62"/>
        <v>-1403.9102292979435</v>
      </c>
      <c r="DO22" s="126">
        <f t="shared" si="63"/>
        <v>0</v>
      </c>
      <c r="DP22" s="126">
        <f t="shared" si="64"/>
        <v>-760.32007849823128</v>
      </c>
      <c r="DQ22" s="126">
        <f t="shared" si="65"/>
        <v>0</v>
      </c>
      <c r="DR22" s="126">
        <f t="shared" si="66"/>
        <v>-36.666666666666664</v>
      </c>
      <c r="DS22" s="126">
        <f t="shared" si="67"/>
        <v>-1531.5384319613929</v>
      </c>
      <c r="DT22" s="126">
        <f t="shared" si="68"/>
        <v>0</v>
      </c>
      <c r="DU22" s="126">
        <f t="shared" si="69"/>
        <v>-829.44008563443413</v>
      </c>
      <c r="DV22" s="126">
        <f t="shared" si="70"/>
        <v>0</v>
      </c>
      <c r="DW22" s="126">
        <f t="shared" si="71"/>
        <v>-40</v>
      </c>
    </row>
    <row r="23" spans="1:127" s="141" customFormat="1" ht="15" customHeight="1" x14ac:dyDescent="0.25">
      <c r="A23" s="172" t="s">
        <v>297</v>
      </c>
      <c r="B23" s="145" t="s">
        <v>263</v>
      </c>
      <c r="C23" s="145" t="s">
        <v>292</v>
      </c>
      <c r="D23" s="145" t="s">
        <v>295</v>
      </c>
      <c r="E23" s="145">
        <v>12</v>
      </c>
      <c r="F23" s="145">
        <v>200</v>
      </c>
      <c r="G23" s="150">
        <v>-2400</v>
      </c>
      <c r="H23" s="147">
        <v>-2400</v>
      </c>
      <c r="I23" s="145" t="s">
        <v>298</v>
      </c>
      <c r="J23" s="145" t="s">
        <v>266</v>
      </c>
      <c r="K23" s="145">
        <v>8.3333333333333329E-2</v>
      </c>
      <c r="L23" s="145">
        <v>8.3333333333333329E-2</v>
      </c>
      <c r="M23" s="145">
        <v>8.3333333333333329E-2</v>
      </c>
      <c r="N23" s="145">
        <v>8.3333333333333329E-2</v>
      </c>
      <c r="O23" s="145">
        <v>8.3333333333333329E-2</v>
      </c>
      <c r="P23" s="145">
        <v>8.3333333333333329E-2</v>
      </c>
      <c r="Q23" s="145">
        <v>8.3333333333333329E-2</v>
      </c>
      <c r="R23" s="145">
        <v>8.3333333333333329E-2</v>
      </c>
      <c r="S23" s="145">
        <v>8.3333333333333329E-2</v>
      </c>
      <c r="T23" s="145">
        <v>8.3333333333333329E-2</v>
      </c>
      <c r="U23" s="145">
        <v>8.3333333333333329E-2</v>
      </c>
      <c r="V23" s="145">
        <v>8.3333333333333329E-2</v>
      </c>
      <c r="W23" s="146">
        <v>1</v>
      </c>
      <c r="X23" s="151">
        <v>-200</v>
      </c>
      <c r="Y23" s="151">
        <v>-200</v>
      </c>
      <c r="Z23" s="151">
        <v>-200</v>
      </c>
      <c r="AA23" s="151">
        <v>-200</v>
      </c>
      <c r="AB23" s="151">
        <v>-200</v>
      </c>
      <c r="AC23" s="151">
        <v>-200</v>
      </c>
      <c r="AD23" s="151">
        <v>-200</v>
      </c>
      <c r="AE23" s="151">
        <v>-200</v>
      </c>
      <c r="AF23" s="151">
        <v>-200</v>
      </c>
      <c r="AG23" s="151">
        <v>-200</v>
      </c>
      <c r="AH23" s="151">
        <v>-200</v>
      </c>
      <c r="AI23" s="151">
        <v>-200</v>
      </c>
      <c r="AJ23" s="145">
        <v>0.63814101331724704</v>
      </c>
      <c r="AK23" s="145">
        <v>0.16347056915058669</v>
      </c>
      <c r="AL23" s="145">
        <v>7.9532893234947596E-2</v>
      </c>
      <c r="AM23" s="145">
        <v>5.4235012173362011E-2</v>
      </c>
      <c r="AN23" s="145">
        <v>3.8302344667080282E-2</v>
      </c>
      <c r="AO23" s="145"/>
      <c r="AP23" s="145">
        <v>1.0059216455037642E-2</v>
      </c>
      <c r="AQ23" s="145">
        <v>0</v>
      </c>
      <c r="AR23" s="145">
        <v>1.6666666666666666E-2</v>
      </c>
      <c r="AS23" s="146">
        <v>1.0004077156649278</v>
      </c>
      <c r="AT23" s="153">
        <v>-1531.5384319613929</v>
      </c>
      <c r="AU23" s="153">
        <v>-392.32936596140809</v>
      </c>
      <c r="AV23" s="153">
        <v>-190.87894376387422</v>
      </c>
      <c r="AW23" s="153">
        <v>-130.16402921606883</v>
      </c>
      <c r="AX23" s="153">
        <v>-91.925627200992679</v>
      </c>
      <c r="AY23" s="153">
        <v>0</v>
      </c>
      <c r="AZ23" s="153">
        <v>-24.142119492090341</v>
      </c>
      <c r="BA23" s="153">
        <v>0</v>
      </c>
      <c r="BB23" s="153">
        <v>-40</v>
      </c>
      <c r="BC23" s="153">
        <v>-2400.9785175958268</v>
      </c>
      <c r="BD23" s="154">
        <v>-1531.5384319613929</v>
      </c>
      <c r="BE23" s="154">
        <v>0</v>
      </c>
      <c r="BF23" s="154">
        <v>-829.44008563443424</v>
      </c>
      <c r="BG23" s="154">
        <v>0</v>
      </c>
      <c r="BH23" s="154">
        <v>-40</v>
      </c>
      <c r="BI23" s="145">
        <v>62570000</v>
      </c>
      <c r="BJ23" s="122"/>
      <c r="BK23" s="122"/>
      <c r="BL23" s="122"/>
      <c r="BM23" s="122"/>
      <c r="BN23" s="122"/>
      <c r="BO23" s="122"/>
      <c r="BP23" s="126">
        <f t="shared" si="12"/>
        <v>-127.6282026634494</v>
      </c>
      <c r="BQ23" s="126">
        <f t="shared" si="13"/>
        <v>0</v>
      </c>
      <c r="BR23" s="126">
        <f t="shared" si="14"/>
        <v>-69.120007136202844</v>
      </c>
      <c r="BS23" s="126">
        <f t="shared" si="15"/>
        <v>0</v>
      </c>
      <c r="BT23" s="126">
        <f t="shared" si="16"/>
        <v>-3.333333333333333</v>
      </c>
      <c r="BU23" s="126">
        <f t="shared" si="17"/>
        <v>-255.2564053268988</v>
      </c>
      <c r="BV23" s="126">
        <f t="shared" si="18"/>
        <v>0</v>
      </c>
      <c r="BW23" s="126">
        <f t="shared" si="19"/>
        <v>-138.24001427240569</v>
      </c>
      <c r="BX23" s="126">
        <f t="shared" si="20"/>
        <v>0</v>
      </c>
      <c r="BY23" s="126">
        <f t="shared" si="21"/>
        <v>-6.6666666666666661</v>
      </c>
      <c r="BZ23" s="126">
        <f t="shared" si="22"/>
        <v>-382.88460799034817</v>
      </c>
      <c r="CA23" s="126">
        <f t="shared" si="23"/>
        <v>0</v>
      </c>
      <c r="CB23" s="126">
        <f t="shared" si="24"/>
        <v>-207.36002140860853</v>
      </c>
      <c r="CC23" s="126">
        <f t="shared" si="25"/>
        <v>0</v>
      </c>
      <c r="CD23" s="126">
        <f t="shared" si="26"/>
        <v>-10</v>
      </c>
      <c r="CE23" s="126">
        <f t="shared" si="27"/>
        <v>-510.5128106537976</v>
      </c>
      <c r="CF23" s="126">
        <f t="shared" si="28"/>
        <v>0</v>
      </c>
      <c r="CG23" s="126">
        <f t="shared" si="29"/>
        <v>-276.48002854481138</v>
      </c>
      <c r="CH23" s="126">
        <f t="shared" si="30"/>
        <v>0</v>
      </c>
      <c r="CI23" s="126">
        <f t="shared" si="31"/>
        <v>-13.333333333333332</v>
      </c>
      <c r="CJ23" s="126">
        <f t="shared" si="32"/>
        <v>-638.14101331724703</v>
      </c>
      <c r="CK23" s="126">
        <f t="shared" si="33"/>
        <v>0</v>
      </c>
      <c r="CL23" s="126">
        <f t="shared" si="34"/>
        <v>-345.60003568101422</v>
      </c>
      <c r="CM23" s="126">
        <f t="shared" si="35"/>
        <v>0</v>
      </c>
      <c r="CN23" s="126">
        <f t="shared" si="36"/>
        <v>-16.666666666666664</v>
      </c>
      <c r="CO23" s="126">
        <f t="shared" si="37"/>
        <v>-765.76921598069646</v>
      </c>
      <c r="CP23" s="126">
        <f t="shared" si="38"/>
        <v>0</v>
      </c>
      <c r="CQ23" s="126">
        <f t="shared" si="39"/>
        <v>-414.72004281721706</v>
      </c>
      <c r="CR23" s="126">
        <f t="shared" si="40"/>
        <v>0</v>
      </c>
      <c r="CS23" s="126">
        <f t="shared" si="41"/>
        <v>-19.999999999999996</v>
      </c>
      <c r="CT23" s="126">
        <f t="shared" si="42"/>
        <v>-893.39741864414589</v>
      </c>
      <c r="CU23" s="126">
        <f t="shared" si="43"/>
        <v>0</v>
      </c>
      <c r="CV23" s="126">
        <f t="shared" si="44"/>
        <v>-483.84004995341991</v>
      </c>
      <c r="CW23" s="126">
        <f t="shared" si="45"/>
        <v>0</v>
      </c>
      <c r="CX23" s="126">
        <f t="shared" si="46"/>
        <v>-23.333333333333329</v>
      </c>
      <c r="CY23" s="126">
        <f t="shared" si="47"/>
        <v>-1021.0256213075953</v>
      </c>
      <c r="CZ23" s="126">
        <f t="shared" si="48"/>
        <v>0</v>
      </c>
      <c r="DA23" s="126">
        <f t="shared" si="49"/>
        <v>-552.96005708962275</v>
      </c>
      <c r="DB23" s="126">
        <f t="shared" si="50"/>
        <v>0</v>
      </c>
      <c r="DC23" s="126">
        <f t="shared" si="51"/>
        <v>-26.666666666666661</v>
      </c>
      <c r="DD23" s="126">
        <f t="shared" si="52"/>
        <v>-1148.6538239710446</v>
      </c>
      <c r="DE23" s="126">
        <f t="shared" si="53"/>
        <v>0</v>
      </c>
      <c r="DF23" s="126">
        <f t="shared" si="54"/>
        <v>-622.08006422582559</v>
      </c>
      <c r="DG23" s="126">
        <f t="shared" si="55"/>
        <v>0</v>
      </c>
      <c r="DH23" s="126">
        <f t="shared" si="56"/>
        <v>-29.999999999999993</v>
      </c>
      <c r="DI23" s="126">
        <f t="shared" si="57"/>
        <v>-1276.2820266344941</v>
      </c>
      <c r="DJ23" s="126">
        <f t="shared" si="58"/>
        <v>0</v>
      </c>
      <c r="DK23" s="126">
        <f t="shared" si="59"/>
        <v>-691.20007136202844</v>
      </c>
      <c r="DL23" s="126">
        <f t="shared" si="60"/>
        <v>0</v>
      </c>
      <c r="DM23" s="126">
        <f t="shared" si="61"/>
        <v>-33.333333333333329</v>
      </c>
      <c r="DN23" s="126">
        <f t="shared" si="62"/>
        <v>-1403.9102292979435</v>
      </c>
      <c r="DO23" s="126">
        <f t="shared" si="63"/>
        <v>0</v>
      </c>
      <c r="DP23" s="126">
        <f t="shared" si="64"/>
        <v>-760.32007849823128</v>
      </c>
      <c r="DQ23" s="126">
        <f t="shared" si="65"/>
        <v>0</v>
      </c>
      <c r="DR23" s="126">
        <f t="shared" si="66"/>
        <v>-36.666666666666664</v>
      </c>
      <c r="DS23" s="126">
        <f t="shared" si="67"/>
        <v>-1531.5384319613929</v>
      </c>
      <c r="DT23" s="126">
        <f t="shared" si="68"/>
        <v>0</v>
      </c>
      <c r="DU23" s="126">
        <f t="shared" si="69"/>
        <v>-829.44008563443413</v>
      </c>
      <c r="DV23" s="126">
        <f t="shared" si="70"/>
        <v>0</v>
      </c>
      <c r="DW23" s="126">
        <f t="shared" si="71"/>
        <v>-40</v>
      </c>
    </row>
    <row r="24" spans="1:127" s="141" customFormat="1" ht="15" customHeight="1" x14ac:dyDescent="0.25">
      <c r="A24" s="157" t="s">
        <v>299</v>
      </c>
      <c r="B24" s="174" t="s">
        <v>300</v>
      </c>
      <c r="C24" s="174" t="s">
        <v>301</v>
      </c>
      <c r="D24" s="174" t="s">
        <v>167</v>
      </c>
      <c r="E24" s="174">
        <v>190</v>
      </c>
      <c r="F24" s="174">
        <v>63.36</v>
      </c>
      <c r="G24" s="159">
        <v>-12038.4</v>
      </c>
      <c r="H24" s="173">
        <v>-12038.400000000001</v>
      </c>
      <c r="I24" s="145"/>
      <c r="J24" s="145" t="s">
        <v>104</v>
      </c>
      <c r="K24" s="145">
        <v>8.3333333333333329E-2</v>
      </c>
      <c r="L24" s="145">
        <v>8.3333333333333329E-2</v>
      </c>
      <c r="M24" s="145">
        <v>8.3333333333333329E-2</v>
      </c>
      <c r="N24" s="145">
        <v>8.3333333333333329E-2</v>
      </c>
      <c r="O24" s="145">
        <v>8.3333333333333329E-2</v>
      </c>
      <c r="P24" s="145">
        <v>8.3333333333333329E-2</v>
      </c>
      <c r="Q24" s="145">
        <v>8.3333333333333329E-2</v>
      </c>
      <c r="R24" s="145">
        <v>8.3333333333333329E-2</v>
      </c>
      <c r="S24" s="145">
        <v>8.3333333333333329E-2</v>
      </c>
      <c r="T24" s="145">
        <v>8.3333333333333329E-2</v>
      </c>
      <c r="U24" s="145">
        <v>8.3333333333333329E-2</v>
      </c>
      <c r="V24" s="145">
        <v>8.3333333333333329E-2</v>
      </c>
      <c r="W24" s="146">
        <v>1</v>
      </c>
      <c r="X24" s="151">
        <v>-1003.1999999999999</v>
      </c>
      <c r="Y24" s="151">
        <v>-1003.1999999999999</v>
      </c>
      <c r="Z24" s="151">
        <v>-1003.1999999999999</v>
      </c>
      <c r="AA24" s="151">
        <v>-1003.1999999999999</v>
      </c>
      <c r="AB24" s="151">
        <v>-1003.1999999999999</v>
      </c>
      <c r="AC24" s="151">
        <v>-1003.1999999999999</v>
      </c>
      <c r="AD24" s="151">
        <v>-1003.1999999999999</v>
      </c>
      <c r="AE24" s="151">
        <v>-1003.1999999999999</v>
      </c>
      <c r="AF24" s="151">
        <v>-1003.1999999999999</v>
      </c>
      <c r="AG24" s="151">
        <v>-1003.1999999999999</v>
      </c>
      <c r="AH24" s="151">
        <v>-1003.1999999999999</v>
      </c>
      <c r="AI24" s="151">
        <v>-1003.1999999999999</v>
      </c>
      <c r="AJ24" s="145">
        <v>1</v>
      </c>
      <c r="AK24" s="145"/>
      <c r="AL24" s="145"/>
      <c r="AM24" s="145"/>
      <c r="AN24" s="145"/>
      <c r="AO24" s="145"/>
      <c r="AP24" s="145"/>
      <c r="AQ24" s="145"/>
      <c r="AR24" s="145"/>
      <c r="AS24" s="146">
        <v>1</v>
      </c>
      <c r="AT24" s="153">
        <v>-12038.4</v>
      </c>
      <c r="AU24" s="153">
        <v>0</v>
      </c>
      <c r="AV24" s="153">
        <v>0</v>
      </c>
      <c r="AW24" s="153">
        <v>0</v>
      </c>
      <c r="AX24" s="153">
        <v>0</v>
      </c>
      <c r="AY24" s="153">
        <v>0</v>
      </c>
      <c r="AZ24" s="153">
        <v>0</v>
      </c>
      <c r="BA24" s="153">
        <v>0</v>
      </c>
      <c r="BB24" s="153">
        <v>0</v>
      </c>
      <c r="BC24" s="153">
        <v>-12038.4</v>
      </c>
      <c r="BD24" s="154">
        <v>-12038.4</v>
      </c>
      <c r="BE24" s="154">
        <v>0</v>
      </c>
      <c r="BF24" s="154">
        <v>0</v>
      </c>
      <c r="BG24" s="154">
        <v>0</v>
      </c>
      <c r="BH24" s="154">
        <v>0</v>
      </c>
      <c r="BI24" s="145">
        <v>62662000</v>
      </c>
      <c r="BJ24" s="122"/>
      <c r="BK24" s="122">
        <f>+IF('FEUILLE 1'!$BJ24="",SUMIFS('FEUILLE 2'!$P:$P,'FEUILLE 2'!$C:$C,"BLF",'FEUILLE 2'!$K:$K,'FEUILLE 1'!$J24),SUMIFS('FEUILLE 2'!$P:$P,'FEUILLE 2'!$C:$C,"BLF",'FEUILLE 2'!$K:$K,'FEUILLE 1'!$J24,'FEUILLE 2'!$B:$B,'FEUILLE 1'!$BJ24))</f>
        <v>0</v>
      </c>
      <c r="BL24" s="191">
        <f>+BK24+SUM(BZ24:CD24)</f>
        <v>-3009.6</v>
      </c>
      <c r="BM24" s="191"/>
      <c r="BN24" s="122"/>
      <c r="BO24" s="193">
        <f>IF(-SUM(BZ24:CD24)-(BK24+BM24)&lt;0,0,-SUM(BZ24:CD24)-(BK24+BM24+BN24))</f>
        <v>3009.6</v>
      </c>
      <c r="BP24" s="126">
        <f t="shared" si="12"/>
        <v>-1003.1999999999999</v>
      </c>
      <c r="BQ24" s="126">
        <f t="shared" si="13"/>
        <v>0</v>
      </c>
      <c r="BR24" s="126">
        <f t="shared" si="14"/>
        <v>0</v>
      </c>
      <c r="BS24" s="126">
        <f t="shared" si="15"/>
        <v>0</v>
      </c>
      <c r="BT24" s="126">
        <f t="shared" si="16"/>
        <v>0</v>
      </c>
      <c r="BU24" s="126">
        <f t="shared" si="17"/>
        <v>-2006.3999999999999</v>
      </c>
      <c r="BV24" s="126">
        <f t="shared" si="18"/>
        <v>0</v>
      </c>
      <c r="BW24" s="126">
        <f t="shared" si="19"/>
        <v>0</v>
      </c>
      <c r="BX24" s="126">
        <f t="shared" si="20"/>
        <v>0</v>
      </c>
      <c r="BY24" s="126">
        <f t="shared" si="21"/>
        <v>0</v>
      </c>
      <c r="BZ24" s="126">
        <f t="shared" si="22"/>
        <v>-3009.6</v>
      </c>
      <c r="CA24" s="126">
        <f t="shared" si="23"/>
        <v>0</v>
      </c>
      <c r="CB24" s="126">
        <f t="shared" si="24"/>
        <v>0</v>
      </c>
      <c r="CC24" s="126">
        <f t="shared" si="25"/>
        <v>0</v>
      </c>
      <c r="CD24" s="126">
        <f t="shared" si="26"/>
        <v>0</v>
      </c>
      <c r="CE24" s="126">
        <f t="shared" si="27"/>
        <v>-4012.7999999999997</v>
      </c>
      <c r="CF24" s="126">
        <f t="shared" si="28"/>
        <v>0</v>
      </c>
      <c r="CG24" s="126">
        <f t="shared" si="29"/>
        <v>0</v>
      </c>
      <c r="CH24" s="126">
        <f t="shared" si="30"/>
        <v>0</v>
      </c>
      <c r="CI24" s="126">
        <f t="shared" si="31"/>
        <v>0</v>
      </c>
      <c r="CJ24" s="126">
        <f t="shared" si="32"/>
        <v>-5016</v>
      </c>
      <c r="CK24" s="126">
        <f t="shared" si="33"/>
        <v>0</v>
      </c>
      <c r="CL24" s="126">
        <f t="shared" si="34"/>
        <v>0</v>
      </c>
      <c r="CM24" s="126">
        <f t="shared" si="35"/>
        <v>0</v>
      </c>
      <c r="CN24" s="126">
        <f t="shared" si="36"/>
        <v>0</v>
      </c>
      <c r="CO24" s="126">
        <f t="shared" si="37"/>
        <v>-6019.2</v>
      </c>
      <c r="CP24" s="126">
        <f t="shared" si="38"/>
        <v>0</v>
      </c>
      <c r="CQ24" s="126">
        <f t="shared" si="39"/>
        <v>0</v>
      </c>
      <c r="CR24" s="126">
        <f t="shared" si="40"/>
        <v>0</v>
      </c>
      <c r="CS24" s="126">
        <f t="shared" si="41"/>
        <v>0</v>
      </c>
      <c r="CT24" s="126">
        <f t="shared" si="42"/>
        <v>-7022.4</v>
      </c>
      <c r="CU24" s="126">
        <f t="shared" si="43"/>
        <v>0</v>
      </c>
      <c r="CV24" s="126">
        <f t="shared" si="44"/>
        <v>0</v>
      </c>
      <c r="CW24" s="126">
        <f t="shared" si="45"/>
        <v>0</v>
      </c>
      <c r="CX24" s="126">
        <f t="shared" si="46"/>
        <v>0</v>
      </c>
      <c r="CY24" s="126">
        <f t="shared" si="47"/>
        <v>-8025.5999999999995</v>
      </c>
      <c r="CZ24" s="126">
        <f t="shared" si="48"/>
        <v>0</v>
      </c>
      <c r="DA24" s="126">
        <f t="shared" si="49"/>
        <v>0</v>
      </c>
      <c r="DB24" s="126">
        <f t="shared" si="50"/>
        <v>0</v>
      </c>
      <c r="DC24" s="126">
        <f t="shared" si="51"/>
        <v>0</v>
      </c>
      <c r="DD24" s="126">
        <f t="shared" si="52"/>
        <v>-9028.7999999999993</v>
      </c>
      <c r="DE24" s="126">
        <f t="shared" si="53"/>
        <v>0</v>
      </c>
      <c r="DF24" s="126">
        <f t="shared" si="54"/>
        <v>0</v>
      </c>
      <c r="DG24" s="126">
        <f t="shared" si="55"/>
        <v>0</v>
      </c>
      <c r="DH24" s="126">
        <f t="shared" si="56"/>
        <v>0</v>
      </c>
      <c r="DI24" s="126">
        <f t="shared" si="57"/>
        <v>-10032</v>
      </c>
      <c r="DJ24" s="126">
        <f t="shared" si="58"/>
        <v>0</v>
      </c>
      <c r="DK24" s="126">
        <f t="shared" si="59"/>
        <v>0</v>
      </c>
      <c r="DL24" s="126">
        <f t="shared" si="60"/>
        <v>0</v>
      </c>
      <c r="DM24" s="126">
        <f t="shared" si="61"/>
        <v>0</v>
      </c>
      <c r="DN24" s="126">
        <f t="shared" si="62"/>
        <v>-11035.2</v>
      </c>
      <c r="DO24" s="126">
        <f t="shared" si="63"/>
        <v>0</v>
      </c>
      <c r="DP24" s="126">
        <f t="shared" si="64"/>
        <v>0</v>
      </c>
      <c r="DQ24" s="126">
        <f t="shared" si="65"/>
        <v>0</v>
      </c>
      <c r="DR24" s="126">
        <f t="shared" si="66"/>
        <v>0</v>
      </c>
      <c r="DS24" s="126">
        <f t="shared" si="67"/>
        <v>-12038.400000000001</v>
      </c>
      <c r="DT24" s="126">
        <f t="shared" si="68"/>
        <v>0</v>
      </c>
      <c r="DU24" s="126">
        <f t="shared" si="69"/>
        <v>0</v>
      </c>
      <c r="DV24" s="126">
        <f t="shared" si="70"/>
        <v>0</v>
      </c>
      <c r="DW24" s="126">
        <f t="shared" si="71"/>
        <v>0</v>
      </c>
    </row>
    <row r="25" spans="1:127" s="141" customFormat="1" ht="15" customHeight="1" x14ac:dyDescent="0.25">
      <c r="A25" s="157" t="s">
        <v>302</v>
      </c>
      <c r="B25" s="174" t="s">
        <v>300</v>
      </c>
      <c r="C25" s="174" t="s">
        <v>301</v>
      </c>
      <c r="D25" s="174" t="s">
        <v>167</v>
      </c>
      <c r="E25" s="174">
        <v>4</v>
      </c>
      <c r="F25" s="174">
        <v>63.36</v>
      </c>
      <c r="G25" s="159">
        <v>-253.44</v>
      </c>
      <c r="H25" s="173">
        <v>-253.44000000000003</v>
      </c>
      <c r="I25" s="145"/>
      <c r="J25" s="145" t="s">
        <v>104</v>
      </c>
      <c r="K25" s="145">
        <v>8.3333333333333329E-2</v>
      </c>
      <c r="L25" s="145">
        <v>8.3333333333333329E-2</v>
      </c>
      <c r="M25" s="145">
        <v>8.3333333333333329E-2</v>
      </c>
      <c r="N25" s="145">
        <v>8.3333333333333329E-2</v>
      </c>
      <c r="O25" s="145">
        <v>8.3333333333333329E-2</v>
      </c>
      <c r="P25" s="145">
        <v>8.3333333333333329E-2</v>
      </c>
      <c r="Q25" s="145">
        <v>8.3333333333333329E-2</v>
      </c>
      <c r="R25" s="145">
        <v>8.3333333333333329E-2</v>
      </c>
      <c r="S25" s="145">
        <v>8.3333333333333329E-2</v>
      </c>
      <c r="T25" s="145">
        <v>8.3333333333333329E-2</v>
      </c>
      <c r="U25" s="145">
        <v>8.3333333333333329E-2</v>
      </c>
      <c r="V25" s="145">
        <v>8.3333333333333329E-2</v>
      </c>
      <c r="W25" s="146">
        <v>1</v>
      </c>
      <c r="X25" s="151">
        <v>-21.119999999999997</v>
      </c>
      <c r="Y25" s="151">
        <v>-21.119999999999997</v>
      </c>
      <c r="Z25" s="151">
        <v>-21.119999999999997</v>
      </c>
      <c r="AA25" s="151">
        <v>-21.119999999999997</v>
      </c>
      <c r="AB25" s="151">
        <v>-21.119999999999997</v>
      </c>
      <c r="AC25" s="151">
        <v>-21.119999999999997</v>
      </c>
      <c r="AD25" s="151">
        <v>-21.119999999999997</v>
      </c>
      <c r="AE25" s="151">
        <v>-21.119999999999997</v>
      </c>
      <c r="AF25" s="151">
        <v>-21.119999999999997</v>
      </c>
      <c r="AG25" s="151">
        <v>-21.119999999999997</v>
      </c>
      <c r="AH25" s="151">
        <v>-21.119999999999997</v>
      </c>
      <c r="AI25" s="151">
        <v>-21.119999999999997</v>
      </c>
      <c r="AJ25" s="145">
        <v>1</v>
      </c>
      <c r="AK25" s="145"/>
      <c r="AL25" s="145"/>
      <c r="AM25" s="145"/>
      <c r="AN25" s="145"/>
      <c r="AO25" s="145"/>
      <c r="AP25" s="145"/>
      <c r="AQ25" s="145"/>
      <c r="AR25" s="145"/>
      <c r="AS25" s="146">
        <v>1</v>
      </c>
      <c r="AT25" s="153">
        <v>-253.44</v>
      </c>
      <c r="AU25" s="153">
        <v>0</v>
      </c>
      <c r="AV25" s="153">
        <v>0</v>
      </c>
      <c r="AW25" s="153">
        <v>0</v>
      </c>
      <c r="AX25" s="153">
        <v>0</v>
      </c>
      <c r="AY25" s="153">
        <v>0</v>
      </c>
      <c r="AZ25" s="153">
        <v>0</v>
      </c>
      <c r="BA25" s="153">
        <v>0</v>
      </c>
      <c r="BB25" s="153">
        <v>0</v>
      </c>
      <c r="BC25" s="153">
        <v>-253.44</v>
      </c>
      <c r="BD25" s="154">
        <v>-253.44</v>
      </c>
      <c r="BE25" s="154">
        <v>0</v>
      </c>
      <c r="BF25" s="154">
        <v>0</v>
      </c>
      <c r="BG25" s="154">
        <v>0</v>
      </c>
      <c r="BH25" s="154">
        <v>0</v>
      </c>
      <c r="BI25" s="145">
        <v>62662000</v>
      </c>
      <c r="BJ25" s="122"/>
      <c r="BK25" s="122"/>
      <c r="BL25" s="191">
        <f t="shared" ref="BL25:BL41" si="72">+BK25+SUM(BU25:BY25)</f>
        <v>-42.239999999999995</v>
      </c>
      <c r="BM25" s="191"/>
      <c r="BN25" s="122"/>
      <c r="BO25" s="193">
        <f t="shared" ref="BO25:BO41" si="73">IF(-SUM(BZ25:CD25)-(BK25+BM25)&lt;0,0,-SUM(BZ25:CD25)-(BK25+BM25+BN25))</f>
        <v>63.359999999999992</v>
      </c>
      <c r="BP25" s="126">
        <f t="shared" si="12"/>
        <v>-21.119999999999997</v>
      </c>
      <c r="BQ25" s="126">
        <f t="shared" si="13"/>
        <v>0</v>
      </c>
      <c r="BR25" s="126">
        <f t="shared" si="14"/>
        <v>0</v>
      </c>
      <c r="BS25" s="126">
        <f t="shared" si="15"/>
        <v>0</v>
      </c>
      <c r="BT25" s="126">
        <f t="shared" si="16"/>
        <v>0</v>
      </c>
      <c r="BU25" s="126">
        <f t="shared" si="17"/>
        <v>-42.239999999999995</v>
      </c>
      <c r="BV25" s="126">
        <f t="shared" si="18"/>
        <v>0</v>
      </c>
      <c r="BW25" s="126">
        <f t="shared" si="19"/>
        <v>0</v>
      </c>
      <c r="BX25" s="126">
        <f t="shared" si="20"/>
        <v>0</v>
      </c>
      <c r="BY25" s="126">
        <f t="shared" si="21"/>
        <v>0</v>
      </c>
      <c r="BZ25" s="126">
        <f t="shared" si="22"/>
        <v>-63.359999999999992</v>
      </c>
      <c r="CA25" s="126">
        <f t="shared" si="23"/>
        <v>0</v>
      </c>
      <c r="CB25" s="126">
        <f t="shared" si="24"/>
        <v>0</v>
      </c>
      <c r="CC25" s="126">
        <f t="shared" si="25"/>
        <v>0</v>
      </c>
      <c r="CD25" s="126">
        <f t="shared" si="26"/>
        <v>0</v>
      </c>
      <c r="CE25" s="126">
        <f t="shared" si="27"/>
        <v>-84.47999999999999</v>
      </c>
      <c r="CF25" s="126">
        <f t="shared" si="28"/>
        <v>0</v>
      </c>
      <c r="CG25" s="126">
        <f t="shared" si="29"/>
        <v>0</v>
      </c>
      <c r="CH25" s="126">
        <f t="shared" si="30"/>
        <v>0</v>
      </c>
      <c r="CI25" s="126">
        <f t="shared" si="31"/>
        <v>0</v>
      </c>
      <c r="CJ25" s="126">
        <f t="shared" si="32"/>
        <v>-105.6</v>
      </c>
      <c r="CK25" s="126">
        <f t="shared" si="33"/>
        <v>0</v>
      </c>
      <c r="CL25" s="126">
        <f t="shared" si="34"/>
        <v>0</v>
      </c>
      <c r="CM25" s="126">
        <f t="shared" si="35"/>
        <v>0</v>
      </c>
      <c r="CN25" s="126">
        <f t="shared" si="36"/>
        <v>0</v>
      </c>
      <c r="CO25" s="126">
        <f t="shared" si="37"/>
        <v>-126.72</v>
      </c>
      <c r="CP25" s="126">
        <f t="shared" si="38"/>
        <v>0</v>
      </c>
      <c r="CQ25" s="126">
        <f t="shared" si="39"/>
        <v>0</v>
      </c>
      <c r="CR25" s="126">
        <f t="shared" si="40"/>
        <v>0</v>
      </c>
      <c r="CS25" s="126">
        <f t="shared" si="41"/>
        <v>0</v>
      </c>
      <c r="CT25" s="126">
        <f t="shared" si="42"/>
        <v>-147.84</v>
      </c>
      <c r="CU25" s="126">
        <f t="shared" si="43"/>
        <v>0</v>
      </c>
      <c r="CV25" s="126">
        <f t="shared" si="44"/>
        <v>0</v>
      </c>
      <c r="CW25" s="126">
        <f t="shared" si="45"/>
        <v>0</v>
      </c>
      <c r="CX25" s="126">
        <f t="shared" si="46"/>
        <v>0</v>
      </c>
      <c r="CY25" s="126">
        <f t="shared" si="47"/>
        <v>-168.96</v>
      </c>
      <c r="CZ25" s="126">
        <f t="shared" si="48"/>
        <v>0</v>
      </c>
      <c r="DA25" s="126">
        <f t="shared" si="49"/>
        <v>0</v>
      </c>
      <c r="DB25" s="126">
        <f t="shared" si="50"/>
        <v>0</v>
      </c>
      <c r="DC25" s="126">
        <f t="shared" si="51"/>
        <v>0</v>
      </c>
      <c r="DD25" s="126">
        <f t="shared" si="52"/>
        <v>-190.08</v>
      </c>
      <c r="DE25" s="126">
        <f t="shared" si="53"/>
        <v>0</v>
      </c>
      <c r="DF25" s="126">
        <f t="shared" si="54"/>
        <v>0</v>
      </c>
      <c r="DG25" s="126">
        <f t="shared" si="55"/>
        <v>0</v>
      </c>
      <c r="DH25" s="126">
        <f t="shared" si="56"/>
        <v>0</v>
      </c>
      <c r="DI25" s="126">
        <f t="shared" si="57"/>
        <v>-211.20000000000002</v>
      </c>
      <c r="DJ25" s="126">
        <f t="shared" si="58"/>
        <v>0</v>
      </c>
      <c r="DK25" s="126">
        <f t="shared" si="59"/>
        <v>0</v>
      </c>
      <c r="DL25" s="126">
        <f t="shared" si="60"/>
        <v>0</v>
      </c>
      <c r="DM25" s="126">
        <f t="shared" si="61"/>
        <v>0</v>
      </c>
      <c r="DN25" s="126">
        <f t="shared" si="62"/>
        <v>-232.32000000000002</v>
      </c>
      <c r="DO25" s="126">
        <f t="shared" si="63"/>
        <v>0</v>
      </c>
      <c r="DP25" s="126">
        <f t="shared" si="64"/>
        <v>0</v>
      </c>
      <c r="DQ25" s="126">
        <f t="shared" si="65"/>
        <v>0</v>
      </c>
      <c r="DR25" s="126">
        <f t="shared" si="66"/>
        <v>0</v>
      </c>
      <c r="DS25" s="126">
        <f t="shared" si="67"/>
        <v>-253.44000000000003</v>
      </c>
      <c r="DT25" s="126">
        <f t="shared" si="68"/>
        <v>0</v>
      </c>
      <c r="DU25" s="126">
        <f t="shared" si="69"/>
        <v>0</v>
      </c>
      <c r="DV25" s="126">
        <f t="shared" si="70"/>
        <v>0</v>
      </c>
      <c r="DW25" s="126">
        <f t="shared" si="71"/>
        <v>0</v>
      </c>
    </row>
    <row r="26" spans="1:127" s="141" customFormat="1" ht="15" customHeight="1" x14ac:dyDescent="0.25">
      <c r="A26" s="157" t="s">
        <v>303</v>
      </c>
      <c r="B26" s="174" t="s">
        <v>300</v>
      </c>
      <c r="C26" s="174" t="s">
        <v>301</v>
      </c>
      <c r="D26" s="174" t="s">
        <v>295</v>
      </c>
      <c r="E26" s="174">
        <v>12</v>
      </c>
      <c r="F26" s="174">
        <v>100</v>
      </c>
      <c r="G26" s="159">
        <v>-1200</v>
      </c>
      <c r="H26" s="173">
        <v>-1200</v>
      </c>
      <c r="I26" s="145"/>
      <c r="J26" s="145" t="s">
        <v>104</v>
      </c>
      <c r="K26" s="145">
        <v>8.3333333333333329E-2</v>
      </c>
      <c r="L26" s="145">
        <v>8.3333333333333329E-2</v>
      </c>
      <c r="M26" s="145">
        <v>8.3333333333333329E-2</v>
      </c>
      <c r="N26" s="145">
        <v>8.3333333333333329E-2</v>
      </c>
      <c r="O26" s="145">
        <v>8.3333333333333329E-2</v>
      </c>
      <c r="P26" s="145">
        <v>8.3333333333333329E-2</v>
      </c>
      <c r="Q26" s="145">
        <v>8.3333333333333329E-2</v>
      </c>
      <c r="R26" s="145">
        <v>8.3333333333333329E-2</v>
      </c>
      <c r="S26" s="145">
        <v>8.3333333333333329E-2</v>
      </c>
      <c r="T26" s="145">
        <v>8.3333333333333329E-2</v>
      </c>
      <c r="U26" s="145">
        <v>8.3333333333333329E-2</v>
      </c>
      <c r="V26" s="145">
        <v>8.3333333333333329E-2</v>
      </c>
      <c r="W26" s="146">
        <v>1</v>
      </c>
      <c r="X26" s="151">
        <v>-100</v>
      </c>
      <c r="Y26" s="151">
        <v>-100</v>
      </c>
      <c r="Z26" s="151">
        <v>-100</v>
      </c>
      <c r="AA26" s="151">
        <v>-100</v>
      </c>
      <c r="AB26" s="151">
        <v>-100</v>
      </c>
      <c r="AC26" s="151">
        <v>-100</v>
      </c>
      <c r="AD26" s="151">
        <v>-100</v>
      </c>
      <c r="AE26" s="151">
        <v>-100</v>
      </c>
      <c r="AF26" s="151">
        <v>-100</v>
      </c>
      <c r="AG26" s="151">
        <v>-100</v>
      </c>
      <c r="AH26" s="151">
        <v>-100</v>
      </c>
      <c r="AI26" s="151">
        <v>-100</v>
      </c>
      <c r="AJ26" s="145">
        <v>1</v>
      </c>
      <c r="AK26" s="145"/>
      <c r="AL26" s="145"/>
      <c r="AM26" s="145"/>
      <c r="AN26" s="145"/>
      <c r="AO26" s="145"/>
      <c r="AP26" s="145"/>
      <c r="AQ26" s="145"/>
      <c r="AR26" s="145"/>
      <c r="AS26" s="146">
        <v>1</v>
      </c>
      <c r="AT26" s="153">
        <v>-1200</v>
      </c>
      <c r="AU26" s="153">
        <v>0</v>
      </c>
      <c r="AV26" s="153">
        <v>0</v>
      </c>
      <c r="AW26" s="153">
        <v>0</v>
      </c>
      <c r="AX26" s="153">
        <v>0</v>
      </c>
      <c r="AY26" s="153">
        <v>0</v>
      </c>
      <c r="AZ26" s="153">
        <v>0</v>
      </c>
      <c r="BA26" s="153">
        <v>0</v>
      </c>
      <c r="BB26" s="153">
        <v>0</v>
      </c>
      <c r="BC26" s="153">
        <v>-1200</v>
      </c>
      <c r="BD26" s="154">
        <v>-1200</v>
      </c>
      <c r="BE26" s="154">
        <v>0</v>
      </c>
      <c r="BF26" s="154">
        <v>0</v>
      </c>
      <c r="BG26" s="154">
        <v>0</v>
      </c>
      <c r="BH26" s="154">
        <v>0</v>
      </c>
      <c r="BI26" s="145">
        <v>62662000</v>
      </c>
      <c r="BJ26" s="122"/>
      <c r="BK26" s="122"/>
      <c r="BL26" s="191">
        <f t="shared" si="72"/>
        <v>-200</v>
      </c>
      <c r="BM26" s="191"/>
      <c r="BN26" s="122"/>
      <c r="BO26" s="193">
        <f t="shared" si="73"/>
        <v>300</v>
      </c>
      <c r="BP26" s="126">
        <f t="shared" si="12"/>
        <v>-100</v>
      </c>
      <c r="BQ26" s="126">
        <f t="shared" si="13"/>
        <v>0</v>
      </c>
      <c r="BR26" s="126">
        <f t="shared" si="14"/>
        <v>0</v>
      </c>
      <c r="BS26" s="126">
        <f t="shared" si="15"/>
        <v>0</v>
      </c>
      <c r="BT26" s="126">
        <f t="shared" si="16"/>
        <v>0</v>
      </c>
      <c r="BU26" s="126">
        <f t="shared" si="17"/>
        <v>-200</v>
      </c>
      <c r="BV26" s="126">
        <f t="shared" si="18"/>
        <v>0</v>
      </c>
      <c r="BW26" s="126">
        <f t="shared" si="19"/>
        <v>0</v>
      </c>
      <c r="BX26" s="126">
        <f t="shared" si="20"/>
        <v>0</v>
      </c>
      <c r="BY26" s="126">
        <f t="shared" si="21"/>
        <v>0</v>
      </c>
      <c r="BZ26" s="126">
        <f t="shared" si="22"/>
        <v>-300</v>
      </c>
      <c r="CA26" s="126">
        <f t="shared" si="23"/>
        <v>0</v>
      </c>
      <c r="CB26" s="126">
        <f t="shared" si="24"/>
        <v>0</v>
      </c>
      <c r="CC26" s="126">
        <f t="shared" si="25"/>
        <v>0</v>
      </c>
      <c r="CD26" s="126">
        <f t="shared" si="26"/>
        <v>0</v>
      </c>
      <c r="CE26" s="126">
        <f t="shared" si="27"/>
        <v>-400</v>
      </c>
      <c r="CF26" s="126">
        <f t="shared" si="28"/>
        <v>0</v>
      </c>
      <c r="CG26" s="126">
        <f t="shared" si="29"/>
        <v>0</v>
      </c>
      <c r="CH26" s="126">
        <f t="shared" si="30"/>
        <v>0</v>
      </c>
      <c r="CI26" s="126">
        <f t="shared" si="31"/>
        <v>0</v>
      </c>
      <c r="CJ26" s="126">
        <f t="shared" si="32"/>
        <v>-500</v>
      </c>
      <c r="CK26" s="126">
        <f t="shared" si="33"/>
        <v>0</v>
      </c>
      <c r="CL26" s="126">
        <f t="shared" si="34"/>
        <v>0</v>
      </c>
      <c r="CM26" s="126">
        <f t="shared" si="35"/>
        <v>0</v>
      </c>
      <c r="CN26" s="126">
        <f t="shared" si="36"/>
        <v>0</v>
      </c>
      <c r="CO26" s="126">
        <f t="shared" si="37"/>
        <v>-600</v>
      </c>
      <c r="CP26" s="126">
        <f t="shared" si="38"/>
        <v>0</v>
      </c>
      <c r="CQ26" s="126">
        <f t="shared" si="39"/>
        <v>0</v>
      </c>
      <c r="CR26" s="126">
        <f t="shared" si="40"/>
        <v>0</v>
      </c>
      <c r="CS26" s="126">
        <f t="shared" si="41"/>
        <v>0</v>
      </c>
      <c r="CT26" s="126">
        <f t="shared" si="42"/>
        <v>-700</v>
      </c>
      <c r="CU26" s="126">
        <f t="shared" si="43"/>
        <v>0</v>
      </c>
      <c r="CV26" s="126">
        <f t="shared" si="44"/>
        <v>0</v>
      </c>
      <c r="CW26" s="126">
        <f t="shared" si="45"/>
        <v>0</v>
      </c>
      <c r="CX26" s="126">
        <f t="shared" si="46"/>
        <v>0</v>
      </c>
      <c r="CY26" s="126">
        <f t="shared" si="47"/>
        <v>-800</v>
      </c>
      <c r="CZ26" s="126">
        <f t="shared" si="48"/>
        <v>0</v>
      </c>
      <c r="DA26" s="126">
        <f t="shared" si="49"/>
        <v>0</v>
      </c>
      <c r="DB26" s="126">
        <f t="shared" si="50"/>
        <v>0</v>
      </c>
      <c r="DC26" s="126">
        <f t="shared" si="51"/>
        <v>0</v>
      </c>
      <c r="DD26" s="126">
        <f t="shared" si="52"/>
        <v>-900</v>
      </c>
      <c r="DE26" s="126">
        <f t="shared" si="53"/>
        <v>0</v>
      </c>
      <c r="DF26" s="126">
        <f t="shared" si="54"/>
        <v>0</v>
      </c>
      <c r="DG26" s="126">
        <f t="shared" si="55"/>
        <v>0</v>
      </c>
      <c r="DH26" s="126">
        <f t="shared" si="56"/>
        <v>0</v>
      </c>
      <c r="DI26" s="126">
        <f t="shared" si="57"/>
        <v>-1000</v>
      </c>
      <c r="DJ26" s="126">
        <f t="shared" si="58"/>
        <v>0</v>
      </c>
      <c r="DK26" s="126">
        <f t="shared" si="59"/>
        <v>0</v>
      </c>
      <c r="DL26" s="126">
        <f t="shared" si="60"/>
        <v>0</v>
      </c>
      <c r="DM26" s="126">
        <f t="shared" si="61"/>
        <v>0</v>
      </c>
      <c r="DN26" s="126">
        <f t="shared" si="62"/>
        <v>-1100</v>
      </c>
      <c r="DO26" s="126">
        <f t="shared" si="63"/>
        <v>0</v>
      </c>
      <c r="DP26" s="126">
        <f t="shared" si="64"/>
        <v>0</v>
      </c>
      <c r="DQ26" s="126">
        <f t="shared" si="65"/>
        <v>0</v>
      </c>
      <c r="DR26" s="126">
        <f t="shared" si="66"/>
        <v>0</v>
      </c>
      <c r="DS26" s="126">
        <f t="shared" si="67"/>
        <v>-1200</v>
      </c>
      <c r="DT26" s="126">
        <f t="shared" si="68"/>
        <v>0</v>
      </c>
      <c r="DU26" s="126">
        <f t="shared" si="69"/>
        <v>0</v>
      </c>
      <c r="DV26" s="126">
        <f t="shared" si="70"/>
        <v>0</v>
      </c>
      <c r="DW26" s="126">
        <f t="shared" si="71"/>
        <v>0</v>
      </c>
    </row>
    <row r="27" spans="1:127" s="141" customFormat="1" ht="15" customHeight="1" x14ac:dyDescent="0.25">
      <c r="A27" s="157" t="s">
        <v>304</v>
      </c>
      <c r="B27" s="174" t="s">
        <v>300</v>
      </c>
      <c r="C27" s="174" t="s">
        <v>301</v>
      </c>
      <c r="D27" s="174" t="s">
        <v>295</v>
      </c>
      <c r="E27" s="174">
        <v>12</v>
      </c>
      <c r="F27" s="174">
        <v>82.75</v>
      </c>
      <c r="G27" s="159">
        <v>-993</v>
      </c>
      <c r="H27" s="173">
        <v>-993</v>
      </c>
      <c r="I27" s="145"/>
      <c r="J27" s="145" t="s">
        <v>104</v>
      </c>
      <c r="K27" s="145">
        <v>8.3333333333333329E-2</v>
      </c>
      <c r="L27" s="145">
        <v>8.3333333333333329E-2</v>
      </c>
      <c r="M27" s="145">
        <v>8.3333333333333329E-2</v>
      </c>
      <c r="N27" s="145">
        <v>8.3333333333333329E-2</v>
      </c>
      <c r="O27" s="145">
        <v>8.3333333333333329E-2</v>
      </c>
      <c r="P27" s="145">
        <v>8.3333333333333329E-2</v>
      </c>
      <c r="Q27" s="145">
        <v>8.3333333333333329E-2</v>
      </c>
      <c r="R27" s="145">
        <v>8.3333333333333329E-2</v>
      </c>
      <c r="S27" s="145">
        <v>8.3333333333333329E-2</v>
      </c>
      <c r="T27" s="145">
        <v>8.3333333333333329E-2</v>
      </c>
      <c r="U27" s="145">
        <v>8.3333333333333329E-2</v>
      </c>
      <c r="V27" s="145">
        <v>8.3333333333333329E-2</v>
      </c>
      <c r="W27" s="146">
        <v>1</v>
      </c>
      <c r="X27" s="151">
        <v>-82.75</v>
      </c>
      <c r="Y27" s="151">
        <v>-82.75</v>
      </c>
      <c r="Z27" s="151">
        <v>-82.75</v>
      </c>
      <c r="AA27" s="151">
        <v>-82.75</v>
      </c>
      <c r="AB27" s="151">
        <v>-82.75</v>
      </c>
      <c r="AC27" s="151">
        <v>-82.75</v>
      </c>
      <c r="AD27" s="151">
        <v>-82.75</v>
      </c>
      <c r="AE27" s="151">
        <v>-82.75</v>
      </c>
      <c r="AF27" s="151">
        <v>-82.75</v>
      </c>
      <c r="AG27" s="151">
        <v>-82.75</v>
      </c>
      <c r="AH27" s="151">
        <v>-82.75</v>
      </c>
      <c r="AI27" s="151">
        <v>-82.75</v>
      </c>
      <c r="AJ27" s="145"/>
      <c r="AK27" s="145">
        <v>1</v>
      </c>
      <c r="AL27" s="145"/>
      <c r="AM27" s="145"/>
      <c r="AN27" s="145"/>
      <c r="AO27" s="145"/>
      <c r="AP27" s="145"/>
      <c r="AQ27" s="145"/>
      <c r="AR27" s="145"/>
      <c r="AS27" s="146">
        <v>1</v>
      </c>
      <c r="AT27" s="153">
        <v>0</v>
      </c>
      <c r="AU27" s="153">
        <v>-993</v>
      </c>
      <c r="AV27" s="153">
        <v>0</v>
      </c>
      <c r="AW27" s="153">
        <v>0</v>
      </c>
      <c r="AX27" s="153">
        <v>0</v>
      </c>
      <c r="AY27" s="153">
        <v>0</v>
      </c>
      <c r="AZ27" s="153">
        <v>0</v>
      </c>
      <c r="BA27" s="153">
        <v>0</v>
      </c>
      <c r="BB27" s="153">
        <v>0</v>
      </c>
      <c r="BC27" s="153">
        <v>-993</v>
      </c>
      <c r="BD27" s="154">
        <v>0</v>
      </c>
      <c r="BE27" s="154">
        <v>0</v>
      </c>
      <c r="BF27" s="154">
        <v>-993</v>
      </c>
      <c r="BG27" s="154">
        <v>0</v>
      </c>
      <c r="BH27" s="154">
        <v>0</v>
      </c>
      <c r="BI27" s="145">
        <v>62662000</v>
      </c>
      <c r="BJ27" s="122" t="s">
        <v>843</v>
      </c>
      <c r="BK27" s="122">
        <f>+IF('FEUILLE 1'!$BJ27="",SUMIFS('FEUILLE 2'!$P:$P,'FEUILLE 2'!$C:$C,"BLF",'FEUILLE 2'!$K:$K,'FEUILLE 1'!$J27),SUMIFS('FEUILLE 2'!$P:$P,'FEUILLE 2'!$C:$C,"BLF",'FEUILLE 2'!$K:$K,'FEUILLE 1'!$J27,'FEUILLE 2'!$B:$B,'FEUILLE 1'!$BJ27))</f>
        <v>0</v>
      </c>
      <c r="BL27" s="191">
        <f t="shared" si="72"/>
        <v>-165.5</v>
      </c>
      <c r="BM27" s="191"/>
      <c r="BN27" s="122"/>
      <c r="BO27" s="193">
        <f t="shared" si="73"/>
        <v>248.25</v>
      </c>
      <c r="BP27" s="126">
        <f t="shared" si="12"/>
        <v>0</v>
      </c>
      <c r="BQ27" s="126">
        <f t="shared" si="13"/>
        <v>0</v>
      </c>
      <c r="BR27" s="126">
        <f t="shared" si="14"/>
        <v>-82.75</v>
      </c>
      <c r="BS27" s="126">
        <f t="shared" si="15"/>
        <v>0</v>
      </c>
      <c r="BT27" s="126">
        <f t="shared" si="16"/>
        <v>0</v>
      </c>
      <c r="BU27" s="126">
        <f t="shared" si="17"/>
        <v>0</v>
      </c>
      <c r="BV27" s="126">
        <f t="shared" si="18"/>
        <v>0</v>
      </c>
      <c r="BW27" s="126">
        <f t="shared" si="19"/>
        <v>-165.5</v>
      </c>
      <c r="BX27" s="126">
        <f t="shared" si="20"/>
        <v>0</v>
      </c>
      <c r="BY27" s="126">
        <f t="shared" si="21"/>
        <v>0</v>
      </c>
      <c r="BZ27" s="126">
        <f t="shared" si="22"/>
        <v>0</v>
      </c>
      <c r="CA27" s="126">
        <f t="shared" si="23"/>
        <v>0</v>
      </c>
      <c r="CB27" s="126">
        <f t="shared" si="24"/>
        <v>-248.25</v>
      </c>
      <c r="CC27" s="126">
        <f t="shared" si="25"/>
        <v>0</v>
      </c>
      <c r="CD27" s="126">
        <f t="shared" si="26"/>
        <v>0</v>
      </c>
      <c r="CE27" s="126">
        <f t="shared" si="27"/>
        <v>0</v>
      </c>
      <c r="CF27" s="126">
        <f t="shared" si="28"/>
        <v>0</v>
      </c>
      <c r="CG27" s="126">
        <f t="shared" si="29"/>
        <v>-331</v>
      </c>
      <c r="CH27" s="126">
        <f t="shared" si="30"/>
        <v>0</v>
      </c>
      <c r="CI27" s="126">
        <f t="shared" si="31"/>
        <v>0</v>
      </c>
      <c r="CJ27" s="126">
        <f t="shared" si="32"/>
        <v>0</v>
      </c>
      <c r="CK27" s="126">
        <f t="shared" si="33"/>
        <v>0</v>
      </c>
      <c r="CL27" s="126">
        <f t="shared" si="34"/>
        <v>-413.75</v>
      </c>
      <c r="CM27" s="126">
        <f t="shared" si="35"/>
        <v>0</v>
      </c>
      <c r="CN27" s="126">
        <f t="shared" si="36"/>
        <v>0</v>
      </c>
      <c r="CO27" s="126">
        <f t="shared" si="37"/>
        <v>0</v>
      </c>
      <c r="CP27" s="126">
        <f t="shared" si="38"/>
        <v>0</v>
      </c>
      <c r="CQ27" s="126">
        <f t="shared" si="39"/>
        <v>-496.5</v>
      </c>
      <c r="CR27" s="126">
        <f t="shared" si="40"/>
        <v>0</v>
      </c>
      <c r="CS27" s="126">
        <f t="shared" si="41"/>
        <v>0</v>
      </c>
      <c r="CT27" s="126">
        <f t="shared" si="42"/>
        <v>0</v>
      </c>
      <c r="CU27" s="126">
        <f t="shared" si="43"/>
        <v>0</v>
      </c>
      <c r="CV27" s="126">
        <f t="shared" si="44"/>
        <v>-579.25</v>
      </c>
      <c r="CW27" s="126">
        <f t="shared" si="45"/>
        <v>0</v>
      </c>
      <c r="CX27" s="126">
        <f t="shared" si="46"/>
        <v>0</v>
      </c>
      <c r="CY27" s="126">
        <f t="shared" si="47"/>
        <v>0</v>
      </c>
      <c r="CZ27" s="126">
        <f t="shared" si="48"/>
        <v>0</v>
      </c>
      <c r="DA27" s="126">
        <f t="shared" si="49"/>
        <v>-662</v>
      </c>
      <c r="DB27" s="126">
        <f t="shared" si="50"/>
        <v>0</v>
      </c>
      <c r="DC27" s="126">
        <f t="shared" si="51"/>
        <v>0</v>
      </c>
      <c r="DD27" s="126">
        <f t="shared" si="52"/>
        <v>0</v>
      </c>
      <c r="DE27" s="126">
        <f t="shared" si="53"/>
        <v>0</v>
      </c>
      <c r="DF27" s="126">
        <f t="shared" si="54"/>
        <v>-744.75</v>
      </c>
      <c r="DG27" s="126">
        <f t="shared" si="55"/>
        <v>0</v>
      </c>
      <c r="DH27" s="126">
        <f t="shared" si="56"/>
        <v>0</v>
      </c>
      <c r="DI27" s="126">
        <f t="shared" si="57"/>
        <v>0</v>
      </c>
      <c r="DJ27" s="126">
        <f t="shared" si="58"/>
        <v>0</v>
      </c>
      <c r="DK27" s="126">
        <f t="shared" si="59"/>
        <v>-827.5</v>
      </c>
      <c r="DL27" s="126">
        <f t="shared" si="60"/>
        <v>0</v>
      </c>
      <c r="DM27" s="126">
        <f t="shared" si="61"/>
        <v>0</v>
      </c>
      <c r="DN27" s="126">
        <f t="shared" si="62"/>
        <v>0</v>
      </c>
      <c r="DO27" s="126">
        <f t="shared" si="63"/>
        <v>0</v>
      </c>
      <c r="DP27" s="126">
        <f t="shared" si="64"/>
        <v>-910.25</v>
      </c>
      <c r="DQ27" s="126">
        <f t="shared" si="65"/>
        <v>0</v>
      </c>
      <c r="DR27" s="126">
        <f t="shared" si="66"/>
        <v>0</v>
      </c>
      <c r="DS27" s="126">
        <f t="shared" si="67"/>
        <v>0</v>
      </c>
      <c r="DT27" s="126">
        <f t="shared" si="68"/>
        <v>0</v>
      </c>
      <c r="DU27" s="126">
        <f t="shared" si="69"/>
        <v>-993</v>
      </c>
      <c r="DV27" s="126">
        <f t="shared" si="70"/>
        <v>0</v>
      </c>
      <c r="DW27" s="126">
        <f t="shared" si="71"/>
        <v>0</v>
      </c>
    </row>
    <row r="28" spans="1:127" s="141" customFormat="1" ht="15" customHeight="1" x14ac:dyDescent="0.25">
      <c r="A28" s="157" t="s">
        <v>305</v>
      </c>
      <c r="B28" s="174" t="s">
        <v>300</v>
      </c>
      <c r="C28" s="174" t="s">
        <v>301</v>
      </c>
      <c r="D28" s="174" t="s">
        <v>295</v>
      </c>
      <c r="E28" s="174">
        <v>12</v>
      </c>
      <c r="F28" s="174">
        <v>81.75</v>
      </c>
      <c r="G28" s="159">
        <v>-981</v>
      </c>
      <c r="H28" s="173">
        <v>-981</v>
      </c>
      <c r="I28" s="145"/>
      <c r="J28" s="145" t="s">
        <v>104</v>
      </c>
      <c r="K28" s="145">
        <v>8.3333333333333329E-2</v>
      </c>
      <c r="L28" s="145">
        <v>8.3333333333333329E-2</v>
      </c>
      <c r="M28" s="145">
        <v>8.3333333333333329E-2</v>
      </c>
      <c r="N28" s="145">
        <v>8.3333333333333329E-2</v>
      </c>
      <c r="O28" s="145">
        <v>8.3333333333333329E-2</v>
      </c>
      <c r="P28" s="145">
        <v>8.3333333333333329E-2</v>
      </c>
      <c r="Q28" s="145">
        <v>8.3333333333333329E-2</v>
      </c>
      <c r="R28" s="145">
        <v>8.3333333333333329E-2</v>
      </c>
      <c r="S28" s="145">
        <v>8.3333333333333329E-2</v>
      </c>
      <c r="T28" s="145">
        <v>8.3333333333333329E-2</v>
      </c>
      <c r="U28" s="145">
        <v>8.3333333333333329E-2</v>
      </c>
      <c r="V28" s="145">
        <v>8.3333333333333329E-2</v>
      </c>
      <c r="W28" s="146">
        <v>1</v>
      </c>
      <c r="X28" s="151">
        <v>-81.75</v>
      </c>
      <c r="Y28" s="151">
        <v>-81.75</v>
      </c>
      <c r="Z28" s="151">
        <v>-81.75</v>
      </c>
      <c r="AA28" s="151">
        <v>-81.75</v>
      </c>
      <c r="AB28" s="151">
        <v>-81.75</v>
      </c>
      <c r="AC28" s="151">
        <v>-81.75</v>
      </c>
      <c r="AD28" s="151">
        <v>-81.75</v>
      </c>
      <c r="AE28" s="151">
        <v>-81.75</v>
      </c>
      <c r="AF28" s="151">
        <v>-81.75</v>
      </c>
      <c r="AG28" s="151">
        <v>-81.75</v>
      </c>
      <c r="AH28" s="151">
        <v>-81.75</v>
      </c>
      <c r="AI28" s="151">
        <v>-81.75</v>
      </c>
      <c r="AJ28" s="145"/>
      <c r="AK28" s="145"/>
      <c r="AL28" s="145">
        <v>1</v>
      </c>
      <c r="AM28" s="145"/>
      <c r="AN28" s="145"/>
      <c r="AO28" s="145"/>
      <c r="AP28" s="145"/>
      <c r="AQ28" s="145"/>
      <c r="AR28" s="145"/>
      <c r="AS28" s="146">
        <v>1</v>
      </c>
      <c r="AT28" s="153">
        <v>0</v>
      </c>
      <c r="AU28" s="153">
        <v>0</v>
      </c>
      <c r="AV28" s="153">
        <v>-981</v>
      </c>
      <c r="AW28" s="153">
        <v>0</v>
      </c>
      <c r="AX28" s="153">
        <v>0</v>
      </c>
      <c r="AY28" s="153">
        <v>0</v>
      </c>
      <c r="AZ28" s="153">
        <v>0</v>
      </c>
      <c r="BA28" s="153">
        <v>0</v>
      </c>
      <c r="BB28" s="153">
        <v>0</v>
      </c>
      <c r="BC28" s="153">
        <v>-981</v>
      </c>
      <c r="BD28" s="154">
        <v>0</v>
      </c>
      <c r="BE28" s="154">
        <v>0</v>
      </c>
      <c r="BF28" s="154">
        <v>-981</v>
      </c>
      <c r="BG28" s="154">
        <v>0</v>
      </c>
      <c r="BH28" s="154">
        <v>0</v>
      </c>
      <c r="BI28" s="145">
        <v>62662000</v>
      </c>
      <c r="BJ28" s="122" t="s">
        <v>851</v>
      </c>
      <c r="BK28" s="122">
        <f>+IF('FEUILLE 1'!$BJ28="",SUMIFS('FEUILLE 2'!$P:$P,'FEUILLE 2'!$C:$C,"BLF",'FEUILLE 2'!$K:$K,'FEUILLE 1'!$J28),SUMIFS('FEUILLE 2'!$P:$P,'FEUILLE 2'!$C:$C,"BLF",'FEUILLE 2'!$K:$K,'FEUILLE 1'!$J28,'FEUILLE 2'!$B:$B,'FEUILLE 1'!$BJ28))</f>
        <v>0</v>
      </c>
      <c r="BL28" s="191">
        <f t="shared" si="72"/>
        <v>-163.5</v>
      </c>
      <c r="BM28" s="191"/>
      <c r="BN28" s="122"/>
      <c r="BO28" s="193">
        <f t="shared" si="73"/>
        <v>245.25</v>
      </c>
      <c r="BP28" s="126">
        <f t="shared" si="12"/>
        <v>0</v>
      </c>
      <c r="BQ28" s="126">
        <f t="shared" si="13"/>
        <v>0</v>
      </c>
      <c r="BR28" s="126">
        <f t="shared" si="14"/>
        <v>-81.75</v>
      </c>
      <c r="BS28" s="126">
        <f t="shared" si="15"/>
        <v>0</v>
      </c>
      <c r="BT28" s="126">
        <f t="shared" si="16"/>
        <v>0</v>
      </c>
      <c r="BU28" s="126">
        <f t="shared" si="17"/>
        <v>0</v>
      </c>
      <c r="BV28" s="126">
        <f t="shared" si="18"/>
        <v>0</v>
      </c>
      <c r="BW28" s="126">
        <f t="shared" si="19"/>
        <v>-163.5</v>
      </c>
      <c r="BX28" s="126">
        <f t="shared" si="20"/>
        <v>0</v>
      </c>
      <c r="BY28" s="126">
        <f t="shared" si="21"/>
        <v>0</v>
      </c>
      <c r="BZ28" s="126">
        <f t="shared" si="22"/>
        <v>0</v>
      </c>
      <c r="CA28" s="126">
        <f t="shared" si="23"/>
        <v>0</v>
      </c>
      <c r="CB28" s="126">
        <f t="shared" si="24"/>
        <v>-245.25</v>
      </c>
      <c r="CC28" s="126">
        <f t="shared" si="25"/>
        <v>0</v>
      </c>
      <c r="CD28" s="126">
        <f t="shared" si="26"/>
        <v>0</v>
      </c>
      <c r="CE28" s="126">
        <f t="shared" si="27"/>
        <v>0</v>
      </c>
      <c r="CF28" s="126">
        <f t="shared" si="28"/>
        <v>0</v>
      </c>
      <c r="CG28" s="126">
        <f t="shared" si="29"/>
        <v>-327</v>
      </c>
      <c r="CH28" s="126">
        <f t="shared" si="30"/>
        <v>0</v>
      </c>
      <c r="CI28" s="126">
        <f t="shared" si="31"/>
        <v>0</v>
      </c>
      <c r="CJ28" s="126">
        <f t="shared" si="32"/>
        <v>0</v>
      </c>
      <c r="CK28" s="126">
        <f t="shared" si="33"/>
        <v>0</v>
      </c>
      <c r="CL28" s="126">
        <f t="shared" si="34"/>
        <v>-408.75</v>
      </c>
      <c r="CM28" s="126">
        <f t="shared" si="35"/>
        <v>0</v>
      </c>
      <c r="CN28" s="126">
        <f t="shared" si="36"/>
        <v>0</v>
      </c>
      <c r="CO28" s="126">
        <f t="shared" si="37"/>
        <v>0</v>
      </c>
      <c r="CP28" s="126">
        <f t="shared" si="38"/>
        <v>0</v>
      </c>
      <c r="CQ28" s="126">
        <f t="shared" si="39"/>
        <v>-490.5</v>
      </c>
      <c r="CR28" s="126">
        <f t="shared" si="40"/>
        <v>0</v>
      </c>
      <c r="CS28" s="126">
        <f t="shared" si="41"/>
        <v>0</v>
      </c>
      <c r="CT28" s="126">
        <f t="shared" si="42"/>
        <v>0</v>
      </c>
      <c r="CU28" s="126">
        <f t="shared" si="43"/>
        <v>0</v>
      </c>
      <c r="CV28" s="126">
        <f t="shared" si="44"/>
        <v>-572.25</v>
      </c>
      <c r="CW28" s="126">
        <f t="shared" si="45"/>
        <v>0</v>
      </c>
      <c r="CX28" s="126">
        <f t="shared" si="46"/>
        <v>0</v>
      </c>
      <c r="CY28" s="126">
        <f t="shared" si="47"/>
        <v>0</v>
      </c>
      <c r="CZ28" s="126">
        <f t="shared" si="48"/>
        <v>0</v>
      </c>
      <c r="DA28" s="126">
        <f t="shared" si="49"/>
        <v>-654</v>
      </c>
      <c r="DB28" s="126">
        <f t="shared" si="50"/>
        <v>0</v>
      </c>
      <c r="DC28" s="126">
        <f t="shared" si="51"/>
        <v>0</v>
      </c>
      <c r="DD28" s="126">
        <f t="shared" si="52"/>
        <v>0</v>
      </c>
      <c r="DE28" s="126">
        <f t="shared" si="53"/>
        <v>0</v>
      </c>
      <c r="DF28" s="126">
        <f t="shared" si="54"/>
        <v>-735.75</v>
      </c>
      <c r="DG28" s="126">
        <f t="shared" si="55"/>
        <v>0</v>
      </c>
      <c r="DH28" s="126">
        <f t="shared" si="56"/>
        <v>0</v>
      </c>
      <c r="DI28" s="126">
        <f t="shared" si="57"/>
        <v>0</v>
      </c>
      <c r="DJ28" s="126">
        <f t="shared" si="58"/>
        <v>0</v>
      </c>
      <c r="DK28" s="126">
        <f t="shared" si="59"/>
        <v>-817.5</v>
      </c>
      <c r="DL28" s="126">
        <f t="shared" si="60"/>
        <v>0</v>
      </c>
      <c r="DM28" s="126">
        <f t="shared" si="61"/>
        <v>0</v>
      </c>
      <c r="DN28" s="126">
        <f t="shared" si="62"/>
        <v>0</v>
      </c>
      <c r="DO28" s="126">
        <f t="shared" si="63"/>
        <v>0</v>
      </c>
      <c r="DP28" s="126">
        <f t="shared" si="64"/>
        <v>-899.25</v>
      </c>
      <c r="DQ28" s="126">
        <f t="shared" si="65"/>
        <v>0</v>
      </c>
      <c r="DR28" s="126">
        <f t="shared" si="66"/>
        <v>0</v>
      </c>
      <c r="DS28" s="126">
        <f t="shared" si="67"/>
        <v>0</v>
      </c>
      <c r="DT28" s="126">
        <f t="shared" si="68"/>
        <v>0</v>
      </c>
      <c r="DU28" s="126">
        <f t="shared" si="69"/>
        <v>-981</v>
      </c>
      <c r="DV28" s="126">
        <f t="shared" si="70"/>
        <v>0</v>
      </c>
      <c r="DW28" s="126">
        <f t="shared" si="71"/>
        <v>0</v>
      </c>
    </row>
    <row r="29" spans="1:127" s="141" customFormat="1" ht="15" customHeight="1" x14ac:dyDescent="0.25">
      <c r="A29" s="157" t="s">
        <v>306</v>
      </c>
      <c r="B29" s="174" t="s">
        <v>300</v>
      </c>
      <c r="C29" s="174" t="s">
        <v>301</v>
      </c>
      <c r="D29" s="174" t="s">
        <v>295</v>
      </c>
      <c r="E29" s="174">
        <v>12</v>
      </c>
      <c r="F29" s="175">
        <v>45</v>
      </c>
      <c r="G29" s="159">
        <v>-540</v>
      </c>
      <c r="H29" s="173">
        <v>-540</v>
      </c>
      <c r="I29" s="145"/>
      <c r="J29" s="145" t="s">
        <v>104</v>
      </c>
      <c r="K29" s="145">
        <v>8.3333333333333329E-2</v>
      </c>
      <c r="L29" s="145">
        <v>8.3333333333333329E-2</v>
      </c>
      <c r="M29" s="145">
        <v>8.3333333333333329E-2</v>
      </c>
      <c r="N29" s="145">
        <v>8.3333333333333329E-2</v>
      </c>
      <c r="O29" s="145">
        <v>8.3333333333333329E-2</v>
      </c>
      <c r="P29" s="145">
        <v>8.3333333333333329E-2</v>
      </c>
      <c r="Q29" s="145">
        <v>8.3333333333333329E-2</v>
      </c>
      <c r="R29" s="145">
        <v>8.3333333333333329E-2</v>
      </c>
      <c r="S29" s="145">
        <v>8.3333333333333329E-2</v>
      </c>
      <c r="T29" s="145">
        <v>8.3333333333333329E-2</v>
      </c>
      <c r="U29" s="145">
        <v>8.3333333333333329E-2</v>
      </c>
      <c r="V29" s="145">
        <v>8.3333333333333329E-2</v>
      </c>
      <c r="W29" s="146">
        <v>1</v>
      </c>
      <c r="X29" s="151">
        <v>-45</v>
      </c>
      <c r="Y29" s="151">
        <v>-45</v>
      </c>
      <c r="Z29" s="151">
        <v>-45</v>
      </c>
      <c r="AA29" s="151">
        <v>-45</v>
      </c>
      <c r="AB29" s="151">
        <v>-45</v>
      </c>
      <c r="AC29" s="151">
        <v>-45</v>
      </c>
      <c r="AD29" s="151">
        <v>-45</v>
      </c>
      <c r="AE29" s="151">
        <v>-45</v>
      </c>
      <c r="AF29" s="151">
        <v>-45</v>
      </c>
      <c r="AG29" s="151">
        <v>-45</v>
      </c>
      <c r="AH29" s="151">
        <v>-45</v>
      </c>
      <c r="AI29" s="151">
        <v>-45</v>
      </c>
      <c r="AJ29" s="145"/>
      <c r="AK29" s="145"/>
      <c r="AL29" s="145">
        <v>1</v>
      </c>
      <c r="AM29" s="145"/>
      <c r="AN29" s="145"/>
      <c r="AO29" s="145"/>
      <c r="AP29" s="145"/>
      <c r="AQ29" s="145"/>
      <c r="AR29" s="145"/>
      <c r="AS29" s="146">
        <v>1</v>
      </c>
      <c r="AT29" s="153">
        <v>0</v>
      </c>
      <c r="AU29" s="153">
        <v>0</v>
      </c>
      <c r="AV29" s="153">
        <v>-540</v>
      </c>
      <c r="AW29" s="153">
        <v>0</v>
      </c>
      <c r="AX29" s="153">
        <v>0</v>
      </c>
      <c r="AY29" s="153">
        <v>0</v>
      </c>
      <c r="AZ29" s="153">
        <v>0</v>
      </c>
      <c r="BA29" s="153">
        <v>0</v>
      </c>
      <c r="BB29" s="153">
        <v>0</v>
      </c>
      <c r="BC29" s="153">
        <v>-540</v>
      </c>
      <c r="BD29" s="154">
        <v>0</v>
      </c>
      <c r="BE29" s="154">
        <v>0</v>
      </c>
      <c r="BF29" s="154">
        <v>-540</v>
      </c>
      <c r="BG29" s="154">
        <v>0</v>
      </c>
      <c r="BH29" s="154">
        <v>0</v>
      </c>
      <c r="BI29" s="145">
        <v>62662000</v>
      </c>
      <c r="BJ29" s="122"/>
      <c r="BK29" s="122">
        <f>+IF('FEUILLE 1'!$BJ29="",SUMIFS('FEUILLE 2'!$P:$P,'FEUILLE 2'!$C:$C,"BLF",'FEUILLE 2'!$K:$K,'FEUILLE 1'!$J29),SUMIFS('FEUILLE 2'!$P:$P,'FEUILLE 2'!$C:$C,"BLF",'FEUILLE 2'!$K:$K,'FEUILLE 1'!$J29,'FEUILLE 2'!$B:$B,'FEUILLE 1'!$BJ29))</f>
        <v>0</v>
      </c>
      <c r="BL29" s="191">
        <f t="shared" si="72"/>
        <v>-90</v>
      </c>
      <c r="BM29" s="191"/>
      <c r="BN29" s="122"/>
      <c r="BO29" s="193">
        <f t="shared" si="73"/>
        <v>135</v>
      </c>
      <c r="BP29" s="126">
        <f t="shared" si="12"/>
        <v>0</v>
      </c>
      <c r="BQ29" s="126">
        <f t="shared" si="13"/>
        <v>0</v>
      </c>
      <c r="BR29" s="126">
        <f t="shared" si="14"/>
        <v>-45</v>
      </c>
      <c r="BS29" s="126">
        <f t="shared" si="15"/>
        <v>0</v>
      </c>
      <c r="BT29" s="126">
        <f t="shared" si="16"/>
        <v>0</v>
      </c>
      <c r="BU29" s="126">
        <f t="shared" si="17"/>
        <v>0</v>
      </c>
      <c r="BV29" s="126">
        <f t="shared" si="18"/>
        <v>0</v>
      </c>
      <c r="BW29" s="126">
        <f t="shared" si="19"/>
        <v>-90</v>
      </c>
      <c r="BX29" s="126">
        <f t="shared" si="20"/>
        <v>0</v>
      </c>
      <c r="BY29" s="126">
        <f t="shared" si="21"/>
        <v>0</v>
      </c>
      <c r="BZ29" s="126">
        <f t="shared" si="22"/>
        <v>0</v>
      </c>
      <c r="CA29" s="126">
        <f t="shared" si="23"/>
        <v>0</v>
      </c>
      <c r="CB29" s="126">
        <f t="shared" si="24"/>
        <v>-135</v>
      </c>
      <c r="CC29" s="126">
        <f t="shared" si="25"/>
        <v>0</v>
      </c>
      <c r="CD29" s="126">
        <f t="shared" si="26"/>
        <v>0</v>
      </c>
      <c r="CE29" s="126">
        <f t="shared" si="27"/>
        <v>0</v>
      </c>
      <c r="CF29" s="126">
        <f t="shared" si="28"/>
        <v>0</v>
      </c>
      <c r="CG29" s="126">
        <f t="shared" si="29"/>
        <v>-180</v>
      </c>
      <c r="CH29" s="126">
        <f t="shared" si="30"/>
        <v>0</v>
      </c>
      <c r="CI29" s="126">
        <f t="shared" si="31"/>
        <v>0</v>
      </c>
      <c r="CJ29" s="126">
        <f t="shared" si="32"/>
        <v>0</v>
      </c>
      <c r="CK29" s="126">
        <f t="shared" si="33"/>
        <v>0</v>
      </c>
      <c r="CL29" s="126">
        <f t="shared" si="34"/>
        <v>-225</v>
      </c>
      <c r="CM29" s="126">
        <f t="shared" si="35"/>
        <v>0</v>
      </c>
      <c r="CN29" s="126">
        <f t="shared" si="36"/>
        <v>0</v>
      </c>
      <c r="CO29" s="126">
        <f t="shared" si="37"/>
        <v>0</v>
      </c>
      <c r="CP29" s="126">
        <f t="shared" si="38"/>
        <v>0</v>
      </c>
      <c r="CQ29" s="126">
        <f t="shared" si="39"/>
        <v>-270</v>
      </c>
      <c r="CR29" s="126">
        <f t="shared" si="40"/>
        <v>0</v>
      </c>
      <c r="CS29" s="126">
        <f t="shared" si="41"/>
        <v>0</v>
      </c>
      <c r="CT29" s="126">
        <f t="shared" si="42"/>
        <v>0</v>
      </c>
      <c r="CU29" s="126">
        <f t="shared" si="43"/>
        <v>0</v>
      </c>
      <c r="CV29" s="126">
        <f t="shared" si="44"/>
        <v>-315</v>
      </c>
      <c r="CW29" s="126">
        <f t="shared" si="45"/>
        <v>0</v>
      </c>
      <c r="CX29" s="126">
        <f t="shared" si="46"/>
        <v>0</v>
      </c>
      <c r="CY29" s="126">
        <f t="shared" si="47"/>
        <v>0</v>
      </c>
      <c r="CZ29" s="126">
        <f t="shared" si="48"/>
        <v>0</v>
      </c>
      <c r="DA29" s="126">
        <f t="shared" si="49"/>
        <v>-360</v>
      </c>
      <c r="DB29" s="126">
        <f t="shared" si="50"/>
        <v>0</v>
      </c>
      <c r="DC29" s="126">
        <f t="shared" si="51"/>
        <v>0</v>
      </c>
      <c r="DD29" s="126">
        <f t="shared" si="52"/>
        <v>0</v>
      </c>
      <c r="DE29" s="126">
        <f t="shared" si="53"/>
        <v>0</v>
      </c>
      <c r="DF29" s="126">
        <f t="shared" si="54"/>
        <v>-405</v>
      </c>
      <c r="DG29" s="126">
        <f t="shared" si="55"/>
        <v>0</v>
      </c>
      <c r="DH29" s="126">
        <f t="shared" si="56"/>
        <v>0</v>
      </c>
      <c r="DI29" s="126">
        <f t="shared" si="57"/>
        <v>0</v>
      </c>
      <c r="DJ29" s="126">
        <f t="shared" si="58"/>
        <v>0</v>
      </c>
      <c r="DK29" s="126">
        <f t="shared" si="59"/>
        <v>-450</v>
      </c>
      <c r="DL29" s="126">
        <f t="shared" si="60"/>
        <v>0</v>
      </c>
      <c r="DM29" s="126">
        <f t="shared" si="61"/>
        <v>0</v>
      </c>
      <c r="DN29" s="126">
        <f t="shared" si="62"/>
        <v>0</v>
      </c>
      <c r="DO29" s="126">
        <f t="shared" si="63"/>
        <v>0</v>
      </c>
      <c r="DP29" s="126">
        <f t="shared" si="64"/>
        <v>-495</v>
      </c>
      <c r="DQ29" s="126">
        <f t="shared" si="65"/>
        <v>0</v>
      </c>
      <c r="DR29" s="126">
        <f t="shared" si="66"/>
        <v>0</v>
      </c>
      <c r="DS29" s="126">
        <f t="shared" si="67"/>
        <v>0</v>
      </c>
      <c r="DT29" s="126">
        <f t="shared" si="68"/>
        <v>0</v>
      </c>
      <c r="DU29" s="126">
        <f t="shared" si="69"/>
        <v>-540</v>
      </c>
      <c r="DV29" s="126">
        <f t="shared" si="70"/>
        <v>0</v>
      </c>
      <c r="DW29" s="126">
        <f t="shared" si="71"/>
        <v>0</v>
      </c>
    </row>
    <row r="30" spans="1:127" s="141" customFormat="1" ht="15" customHeight="1" x14ac:dyDescent="0.25">
      <c r="A30" s="157" t="s">
        <v>307</v>
      </c>
      <c r="B30" s="174" t="s">
        <v>300</v>
      </c>
      <c r="C30" s="174" t="s">
        <v>301</v>
      </c>
      <c r="D30" s="174" t="s">
        <v>295</v>
      </c>
      <c r="E30" s="174">
        <v>12</v>
      </c>
      <c r="F30" s="174">
        <v>76.75</v>
      </c>
      <c r="G30" s="159">
        <v>-921</v>
      </c>
      <c r="H30" s="173">
        <v>-921</v>
      </c>
      <c r="I30" s="145"/>
      <c r="J30" s="145" t="s">
        <v>104</v>
      </c>
      <c r="K30" s="145">
        <v>8.3333333333333329E-2</v>
      </c>
      <c r="L30" s="145">
        <v>8.3333333333333329E-2</v>
      </c>
      <c r="M30" s="145">
        <v>8.3333333333333329E-2</v>
      </c>
      <c r="N30" s="145">
        <v>8.3333333333333329E-2</v>
      </c>
      <c r="O30" s="145">
        <v>8.3333333333333329E-2</v>
      </c>
      <c r="P30" s="145">
        <v>8.3333333333333329E-2</v>
      </c>
      <c r="Q30" s="145">
        <v>8.3333333333333329E-2</v>
      </c>
      <c r="R30" s="145">
        <v>8.3333333333333329E-2</v>
      </c>
      <c r="S30" s="145">
        <v>8.3333333333333329E-2</v>
      </c>
      <c r="T30" s="145">
        <v>8.3333333333333329E-2</v>
      </c>
      <c r="U30" s="145">
        <v>8.3333333333333329E-2</v>
      </c>
      <c r="V30" s="145">
        <v>8.3333333333333329E-2</v>
      </c>
      <c r="W30" s="146">
        <v>1</v>
      </c>
      <c r="X30" s="151">
        <v>-76.75</v>
      </c>
      <c r="Y30" s="151">
        <v>-76.75</v>
      </c>
      <c r="Z30" s="151">
        <v>-76.75</v>
      </c>
      <c r="AA30" s="151">
        <v>-76.75</v>
      </c>
      <c r="AB30" s="151">
        <v>-76.75</v>
      </c>
      <c r="AC30" s="151">
        <v>-76.75</v>
      </c>
      <c r="AD30" s="151">
        <v>-76.75</v>
      </c>
      <c r="AE30" s="151">
        <v>-76.75</v>
      </c>
      <c r="AF30" s="151">
        <v>-76.75</v>
      </c>
      <c r="AG30" s="151">
        <v>-76.75</v>
      </c>
      <c r="AH30" s="151">
        <v>-76.75</v>
      </c>
      <c r="AI30" s="151">
        <v>-76.75</v>
      </c>
      <c r="AJ30" s="145">
        <v>1</v>
      </c>
      <c r="AK30" s="145"/>
      <c r="AL30" s="145"/>
      <c r="AM30" s="145"/>
      <c r="AN30" s="145"/>
      <c r="AO30" s="145"/>
      <c r="AP30" s="145"/>
      <c r="AQ30" s="145"/>
      <c r="AR30" s="145"/>
      <c r="AS30" s="146">
        <v>1</v>
      </c>
      <c r="AT30" s="153">
        <v>-921</v>
      </c>
      <c r="AU30" s="153">
        <v>0</v>
      </c>
      <c r="AV30" s="153">
        <v>0</v>
      </c>
      <c r="AW30" s="153">
        <v>0</v>
      </c>
      <c r="AX30" s="153">
        <v>0</v>
      </c>
      <c r="AY30" s="153">
        <v>0</v>
      </c>
      <c r="AZ30" s="153">
        <v>0</v>
      </c>
      <c r="BA30" s="153">
        <v>0</v>
      </c>
      <c r="BB30" s="153">
        <v>0</v>
      </c>
      <c r="BC30" s="153">
        <v>-921</v>
      </c>
      <c r="BD30" s="154">
        <v>-921</v>
      </c>
      <c r="BE30" s="154">
        <v>0</v>
      </c>
      <c r="BF30" s="154">
        <v>0</v>
      </c>
      <c r="BG30" s="154">
        <v>0</v>
      </c>
      <c r="BH30" s="154">
        <v>0</v>
      </c>
      <c r="BI30" s="145">
        <v>62662000</v>
      </c>
      <c r="BJ30" s="122" t="s">
        <v>845</v>
      </c>
      <c r="BK30" s="122">
        <f>+IF('FEUILLE 1'!$BJ30="",SUMIFS('FEUILLE 2'!$P:$P,'FEUILLE 2'!$C:$C,"BLF",'FEUILLE 2'!$K:$K,'FEUILLE 1'!$J30),SUMIFS('FEUILLE 2'!$P:$P,'FEUILLE 2'!$C:$C,"BLF",'FEUILLE 2'!$K:$K,'FEUILLE 1'!$J30,'FEUILLE 2'!$B:$B,'FEUILLE 1'!$BJ30))</f>
        <v>0</v>
      </c>
      <c r="BL30" s="191">
        <f t="shared" si="72"/>
        <v>-153.5</v>
      </c>
      <c r="BM30" s="191"/>
      <c r="BN30" s="122"/>
      <c r="BO30" s="193">
        <f t="shared" si="73"/>
        <v>230.25</v>
      </c>
      <c r="BP30" s="126">
        <f t="shared" si="12"/>
        <v>-76.75</v>
      </c>
      <c r="BQ30" s="126">
        <f t="shared" si="13"/>
        <v>0</v>
      </c>
      <c r="BR30" s="126">
        <f t="shared" si="14"/>
        <v>0</v>
      </c>
      <c r="BS30" s="126">
        <f t="shared" si="15"/>
        <v>0</v>
      </c>
      <c r="BT30" s="126">
        <f t="shared" si="16"/>
        <v>0</v>
      </c>
      <c r="BU30" s="126">
        <f t="shared" si="17"/>
        <v>-153.5</v>
      </c>
      <c r="BV30" s="126">
        <f t="shared" si="18"/>
        <v>0</v>
      </c>
      <c r="BW30" s="126">
        <f t="shared" si="19"/>
        <v>0</v>
      </c>
      <c r="BX30" s="126">
        <f t="shared" si="20"/>
        <v>0</v>
      </c>
      <c r="BY30" s="126">
        <f t="shared" si="21"/>
        <v>0</v>
      </c>
      <c r="BZ30" s="126">
        <f t="shared" si="22"/>
        <v>-230.25</v>
      </c>
      <c r="CA30" s="126">
        <f t="shared" si="23"/>
        <v>0</v>
      </c>
      <c r="CB30" s="126">
        <f t="shared" si="24"/>
        <v>0</v>
      </c>
      <c r="CC30" s="126">
        <f t="shared" si="25"/>
        <v>0</v>
      </c>
      <c r="CD30" s="126">
        <f t="shared" si="26"/>
        <v>0</v>
      </c>
      <c r="CE30" s="126">
        <f t="shared" si="27"/>
        <v>-307</v>
      </c>
      <c r="CF30" s="126">
        <f t="shared" si="28"/>
        <v>0</v>
      </c>
      <c r="CG30" s="126">
        <f t="shared" si="29"/>
        <v>0</v>
      </c>
      <c r="CH30" s="126">
        <f t="shared" si="30"/>
        <v>0</v>
      </c>
      <c r="CI30" s="126">
        <f t="shared" si="31"/>
        <v>0</v>
      </c>
      <c r="CJ30" s="126">
        <f t="shared" si="32"/>
        <v>-383.75</v>
      </c>
      <c r="CK30" s="126">
        <f t="shared" si="33"/>
        <v>0</v>
      </c>
      <c r="CL30" s="126">
        <f t="shared" si="34"/>
        <v>0</v>
      </c>
      <c r="CM30" s="126">
        <f t="shared" si="35"/>
        <v>0</v>
      </c>
      <c r="CN30" s="126">
        <f t="shared" si="36"/>
        <v>0</v>
      </c>
      <c r="CO30" s="126">
        <f t="shared" si="37"/>
        <v>-460.5</v>
      </c>
      <c r="CP30" s="126">
        <f t="shared" si="38"/>
        <v>0</v>
      </c>
      <c r="CQ30" s="126">
        <f t="shared" si="39"/>
        <v>0</v>
      </c>
      <c r="CR30" s="126">
        <f t="shared" si="40"/>
        <v>0</v>
      </c>
      <c r="CS30" s="126">
        <f t="shared" si="41"/>
        <v>0</v>
      </c>
      <c r="CT30" s="126">
        <f t="shared" si="42"/>
        <v>-537.25</v>
      </c>
      <c r="CU30" s="126">
        <f t="shared" si="43"/>
        <v>0</v>
      </c>
      <c r="CV30" s="126">
        <f t="shared" si="44"/>
        <v>0</v>
      </c>
      <c r="CW30" s="126">
        <f t="shared" si="45"/>
        <v>0</v>
      </c>
      <c r="CX30" s="126">
        <f t="shared" si="46"/>
        <v>0</v>
      </c>
      <c r="CY30" s="126">
        <f t="shared" si="47"/>
        <v>-614</v>
      </c>
      <c r="CZ30" s="126">
        <f t="shared" si="48"/>
        <v>0</v>
      </c>
      <c r="DA30" s="126">
        <f t="shared" si="49"/>
        <v>0</v>
      </c>
      <c r="DB30" s="126">
        <f t="shared" si="50"/>
        <v>0</v>
      </c>
      <c r="DC30" s="126">
        <f t="shared" si="51"/>
        <v>0</v>
      </c>
      <c r="DD30" s="126">
        <f t="shared" si="52"/>
        <v>-690.75</v>
      </c>
      <c r="DE30" s="126">
        <f t="shared" si="53"/>
        <v>0</v>
      </c>
      <c r="DF30" s="126">
        <f t="shared" si="54"/>
        <v>0</v>
      </c>
      <c r="DG30" s="126">
        <f t="shared" si="55"/>
        <v>0</v>
      </c>
      <c r="DH30" s="126">
        <f t="shared" si="56"/>
        <v>0</v>
      </c>
      <c r="DI30" s="126">
        <f t="shared" si="57"/>
        <v>-767.5</v>
      </c>
      <c r="DJ30" s="126">
        <f t="shared" si="58"/>
        <v>0</v>
      </c>
      <c r="DK30" s="126">
        <f t="shared" si="59"/>
        <v>0</v>
      </c>
      <c r="DL30" s="126">
        <f t="shared" si="60"/>
        <v>0</v>
      </c>
      <c r="DM30" s="126">
        <f t="shared" si="61"/>
        <v>0</v>
      </c>
      <c r="DN30" s="126">
        <f t="shared" si="62"/>
        <v>-844.25</v>
      </c>
      <c r="DO30" s="126">
        <f t="shared" si="63"/>
        <v>0</v>
      </c>
      <c r="DP30" s="126">
        <f t="shared" si="64"/>
        <v>0</v>
      </c>
      <c r="DQ30" s="126">
        <f t="shared" si="65"/>
        <v>0</v>
      </c>
      <c r="DR30" s="126">
        <f t="shared" si="66"/>
        <v>0</v>
      </c>
      <c r="DS30" s="126">
        <f t="shared" si="67"/>
        <v>-921</v>
      </c>
      <c r="DT30" s="126">
        <f t="shared" si="68"/>
        <v>0</v>
      </c>
      <c r="DU30" s="126">
        <f t="shared" si="69"/>
        <v>0</v>
      </c>
      <c r="DV30" s="126">
        <f t="shared" si="70"/>
        <v>0</v>
      </c>
      <c r="DW30" s="126">
        <f t="shared" si="71"/>
        <v>0</v>
      </c>
    </row>
    <row r="31" spans="1:127" s="141" customFormat="1" ht="15" customHeight="1" x14ac:dyDescent="0.25">
      <c r="A31" s="157" t="s">
        <v>308</v>
      </c>
      <c r="B31" s="174" t="s">
        <v>300</v>
      </c>
      <c r="C31" s="174" t="s">
        <v>301</v>
      </c>
      <c r="D31" s="174" t="s">
        <v>295</v>
      </c>
      <c r="E31" s="174">
        <v>12</v>
      </c>
      <c r="F31" s="174">
        <v>61.75</v>
      </c>
      <c r="G31" s="159">
        <v>-741</v>
      </c>
      <c r="H31" s="173">
        <v>-741</v>
      </c>
      <c r="I31" s="145"/>
      <c r="J31" s="145" t="s">
        <v>104</v>
      </c>
      <c r="K31" s="145">
        <v>8.3333333333333329E-2</v>
      </c>
      <c r="L31" s="145">
        <v>8.3333333333333329E-2</v>
      </c>
      <c r="M31" s="145">
        <v>8.3333333333333329E-2</v>
      </c>
      <c r="N31" s="145">
        <v>8.3333333333333329E-2</v>
      </c>
      <c r="O31" s="145">
        <v>8.3333333333333329E-2</v>
      </c>
      <c r="P31" s="145">
        <v>8.3333333333333329E-2</v>
      </c>
      <c r="Q31" s="145">
        <v>8.3333333333333329E-2</v>
      </c>
      <c r="R31" s="145">
        <v>8.3333333333333329E-2</v>
      </c>
      <c r="S31" s="145">
        <v>8.3333333333333329E-2</v>
      </c>
      <c r="T31" s="145">
        <v>8.3333333333333329E-2</v>
      </c>
      <c r="U31" s="145">
        <v>8.3333333333333329E-2</v>
      </c>
      <c r="V31" s="145">
        <v>8.3333333333333329E-2</v>
      </c>
      <c r="W31" s="146">
        <v>1</v>
      </c>
      <c r="X31" s="151">
        <v>-61.75</v>
      </c>
      <c r="Y31" s="151">
        <v>-61.75</v>
      </c>
      <c r="Z31" s="151">
        <v>-61.75</v>
      </c>
      <c r="AA31" s="151">
        <v>-61.75</v>
      </c>
      <c r="AB31" s="151">
        <v>-61.75</v>
      </c>
      <c r="AC31" s="151">
        <v>-61.75</v>
      </c>
      <c r="AD31" s="151">
        <v>-61.75</v>
      </c>
      <c r="AE31" s="151">
        <v>-61.75</v>
      </c>
      <c r="AF31" s="151">
        <v>-61.75</v>
      </c>
      <c r="AG31" s="151">
        <v>-61.75</v>
      </c>
      <c r="AH31" s="151">
        <v>-61.75</v>
      </c>
      <c r="AI31" s="151">
        <v>-61.75</v>
      </c>
      <c r="AJ31" s="145">
        <v>1</v>
      </c>
      <c r="AK31" s="145"/>
      <c r="AL31" s="145"/>
      <c r="AM31" s="145"/>
      <c r="AN31" s="145"/>
      <c r="AO31" s="145"/>
      <c r="AP31" s="145"/>
      <c r="AQ31" s="145"/>
      <c r="AR31" s="145"/>
      <c r="AS31" s="146">
        <v>1</v>
      </c>
      <c r="AT31" s="153">
        <v>-741</v>
      </c>
      <c r="AU31" s="153">
        <v>0</v>
      </c>
      <c r="AV31" s="153">
        <v>0</v>
      </c>
      <c r="AW31" s="153">
        <v>0</v>
      </c>
      <c r="AX31" s="153">
        <v>0</v>
      </c>
      <c r="AY31" s="153">
        <v>0</v>
      </c>
      <c r="AZ31" s="153">
        <v>0</v>
      </c>
      <c r="BA31" s="153">
        <v>0</v>
      </c>
      <c r="BB31" s="153">
        <v>0</v>
      </c>
      <c r="BC31" s="153">
        <v>-741</v>
      </c>
      <c r="BD31" s="154">
        <v>-741</v>
      </c>
      <c r="BE31" s="154">
        <v>0</v>
      </c>
      <c r="BF31" s="154">
        <v>0</v>
      </c>
      <c r="BG31" s="154">
        <v>0</v>
      </c>
      <c r="BH31" s="154">
        <v>0</v>
      </c>
      <c r="BI31" s="145">
        <v>62662000</v>
      </c>
      <c r="BJ31" s="122"/>
      <c r="BK31" s="122"/>
      <c r="BL31" s="191">
        <f t="shared" si="72"/>
        <v>-123.5</v>
      </c>
      <c r="BM31" s="191"/>
      <c r="BN31" s="122"/>
      <c r="BO31" s="193">
        <f t="shared" si="73"/>
        <v>185.25</v>
      </c>
      <c r="BP31" s="126">
        <f t="shared" si="12"/>
        <v>-61.75</v>
      </c>
      <c r="BQ31" s="126">
        <f t="shared" si="13"/>
        <v>0</v>
      </c>
      <c r="BR31" s="126">
        <f t="shared" si="14"/>
        <v>0</v>
      </c>
      <c r="BS31" s="126">
        <f t="shared" si="15"/>
        <v>0</v>
      </c>
      <c r="BT31" s="126">
        <f t="shared" si="16"/>
        <v>0</v>
      </c>
      <c r="BU31" s="126">
        <f t="shared" si="17"/>
        <v>-123.5</v>
      </c>
      <c r="BV31" s="126">
        <f t="shared" si="18"/>
        <v>0</v>
      </c>
      <c r="BW31" s="126">
        <f t="shared" si="19"/>
        <v>0</v>
      </c>
      <c r="BX31" s="126">
        <f t="shared" si="20"/>
        <v>0</v>
      </c>
      <c r="BY31" s="126">
        <f t="shared" si="21"/>
        <v>0</v>
      </c>
      <c r="BZ31" s="126">
        <f t="shared" si="22"/>
        <v>-185.25</v>
      </c>
      <c r="CA31" s="126">
        <f t="shared" si="23"/>
        <v>0</v>
      </c>
      <c r="CB31" s="126">
        <f t="shared" si="24"/>
        <v>0</v>
      </c>
      <c r="CC31" s="126">
        <f t="shared" si="25"/>
        <v>0</v>
      </c>
      <c r="CD31" s="126">
        <f t="shared" si="26"/>
        <v>0</v>
      </c>
      <c r="CE31" s="126">
        <f t="shared" si="27"/>
        <v>-247</v>
      </c>
      <c r="CF31" s="126">
        <f t="shared" si="28"/>
        <v>0</v>
      </c>
      <c r="CG31" s="126">
        <f t="shared" si="29"/>
        <v>0</v>
      </c>
      <c r="CH31" s="126">
        <f t="shared" si="30"/>
        <v>0</v>
      </c>
      <c r="CI31" s="126">
        <f t="shared" si="31"/>
        <v>0</v>
      </c>
      <c r="CJ31" s="126">
        <f t="shared" si="32"/>
        <v>-308.75</v>
      </c>
      <c r="CK31" s="126">
        <f t="shared" si="33"/>
        <v>0</v>
      </c>
      <c r="CL31" s="126">
        <f t="shared" si="34"/>
        <v>0</v>
      </c>
      <c r="CM31" s="126">
        <f t="shared" si="35"/>
        <v>0</v>
      </c>
      <c r="CN31" s="126">
        <f t="shared" si="36"/>
        <v>0</v>
      </c>
      <c r="CO31" s="126">
        <f t="shared" si="37"/>
        <v>-370.5</v>
      </c>
      <c r="CP31" s="126">
        <f t="shared" si="38"/>
        <v>0</v>
      </c>
      <c r="CQ31" s="126">
        <f t="shared" si="39"/>
        <v>0</v>
      </c>
      <c r="CR31" s="126">
        <f t="shared" si="40"/>
        <v>0</v>
      </c>
      <c r="CS31" s="126">
        <f t="shared" si="41"/>
        <v>0</v>
      </c>
      <c r="CT31" s="126">
        <f t="shared" si="42"/>
        <v>-432.25</v>
      </c>
      <c r="CU31" s="126">
        <f t="shared" si="43"/>
        <v>0</v>
      </c>
      <c r="CV31" s="126">
        <f t="shared" si="44"/>
        <v>0</v>
      </c>
      <c r="CW31" s="126">
        <f t="shared" si="45"/>
        <v>0</v>
      </c>
      <c r="CX31" s="126">
        <f t="shared" si="46"/>
        <v>0</v>
      </c>
      <c r="CY31" s="126">
        <f t="shared" si="47"/>
        <v>-494</v>
      </c>
      <c r="CZ31" s="126">
        <f t="shared" si="48"/>
        <v>0</v>
      </c>
      <c r="DA31" s="126">
        <f t="shared" si="49"/>
        <v>0</v>
      </c>
      <c r="DB31" s="126">
        <f t="shared" si="50"/>
        <v>0</v>
      </c>
      <c r="DC31" s="126">
        <f t="shared" si="51"/>
        <v>0</v>
      </c>
      <c r="DD31" s="126">
        <f t="shared" si="52"/>
        <v>-555.75</v>
      </c>
      <c r="DE31" s="126">
        <f t="shared" si="53"/>
        <v>0</v>
      </c>
      <c r="DF31" s="126">
        <f t="shared" si="54"/>
        <v>0</v>
      </c>
      <c r="DG31" s="126">
        <f t="shared" si="55"/>
        <v>0</v>
      </c>
      <c r="DH31" s="126">
        <f t="shared" si="56"/>
        <v>0</v>
      </c>
      <c r="DI31" s="126">
        <f t="shared" si="57"/>
        <v>-617.5</v>
      </c>
      <c r="DJ31" s="126">
        <f t="shared" si="58"/>
        <v>0</v>
      </c>
      <c r="DK31" s="126">
        <f t="shared" si="59"/>
        <v>0</v>
      </c>
      <c r="DL31" s="126">
        <f t="shared" si="60"/>
        <v>0</v>
      </c>
      <c r="DM31" s="126">
        <f t="shared" si="61"/>
        <v>0</v>
      </c>
      <c r="DN31" s="126">
        <f t="shared" si="62"/>
        <v>-679.25</v>
      </c>
      <c r="DO31" s="126">
        <f t="shared" si="63"/>
        <v>0</v>
      </c>
      <c r="DP31" s="126">
        <f t="shared" si="64"/>
        <v>0</v>
      </c>
      <c r="DQ31" s="126">
        <f t="shared" si="65"/>
        <v>0</v>
      </c>
      <c r="DR31" s="126">
        <f t="shared" si="66"/>
        <v>0</v>
      </c>
      <c r="DS31" s="126">
        <f t="shared" si="67"/>
        <v>-741</v>
      </c>
      <c r="DT31" s="126">
        <f t="shared" si="68"/>
        <v>0</v>
      </c>
      <c r="DU31" s="126">
        <f t="shared" si="69"/>
        <v>0</v>
      </c>
      <c r="DV31" s="126">
        <f t="shared" si="70"/>
        <v>0</v>
      </c>
      <c r="DW31" s="126">
        <f t="shared" si="71"/>
        <v>0</v>
      </c>
    </row>
    <row r="32" spans="1:127" s="141" customFormat="1" ht="15" customHeight="1" x14ac:dyDescent="0.25">
      <c r="A32" s="157" t="s">
        <v>309</v>
      </c>
      <c r="B32" s="174" t="s">
        <v>300</v>
      </c>
      <c r="C32" s="174" t="s">
        <v>301</v>
      </c>
      <c r="D32" s="174" t="s">
        <v>295</v>
      </c>
      <c r="E32" s="174">
        <v>12</v>
      </c>
      <c r="F32" s="174">
        <v>61.75</v>
      </c>
      <c r="G32" s="159">
        <v>-741</v>
      </c>
      <c r="H32" s="173">
        <v>-741</v>
      </c>
      <c r="I32" s="145"/>
      <c r="J32" s="145" t="s">
        <v>104</v>
      </c>
      <c r="K32" s="145">
        <v>8.3333333333333329E-2</v>
      </c>
      <c r="L32" s="145">
        <v>8.3333333333333329E-2</v>
      </c>
      <c r="M32" s="145">
        <v>8.3333333333333329E-2</v>
      </c>
      <c r="N32" s="145">
        <v>8.3333333333333329E-2</v>
      </c>
      <c r="O32" s="145">
        <v>8.3333333333333329E-2</v>
      </c>
      <c r="P32" s="145">
        <v>8.3333333333333329E-2</v>
      </c>
      <c r="Q32" s="145">
        <v>8.3333333333333329E-2</v>
      </c>
      <c r="R32" s="145">
        <v>8.3333333333333329E-2</v>
      </c>
      <c r="S32" s="145">
        <v>8.3333333333333329E-2</v>
      </c>
      <c r="T32" s="145">
        <v>8.3333333333333329E-2</v>
      </c>
      <c r="U32" s="145">
        <v>8.3333333333333329E-2</v>
      </c>
      <c r="V32" s="145">
        <v>8.3333333333333329E-2</v>
      </c>
      <c r="W32" s="146">
        <v>1</v>
      </c>
      <c r="X32" s="151">
        <v>-61.75</v>
      </c>
      <c r="Y32" s="151">
        <v>-61.75</v>
      </c>
      <c r="Z32" s="151">
        <v>-61.75</v>
      </c>
      <c r="AA32" s="151">
        <v>-61.75</v>
      </c>
      <c r="AB32" s="151">
        <v>-61.75</v>
      </c>
      <c r="AC32" s="151">
        <v>-61.75</v>
      </c>
      <c r="AD32" s="151">
        <v>-61.75</v>
      </c>
      <c r="AE32" s="151">
        <v>-61.75</v>
      </c>
      <c r="AF32" s="151">
        <v>-61.75</v>
      </c>
      <c r="AG32" s="151">
        <v>-61.75</v>
      </c>
      <c r="AH32" s="151">
        <v>-61.75</v>
      </c>
      <c r="AI32" s="151">
        <v>-61.75</v>
      </c>
      <c r="AJ32" s="145">
        <v>1</v>
      </c>
      <c r="AK32" s="145"/>
      <c r="AL32" s="145"/>
      <c r="AM32" s="145"/>
      <c r="AN32" s="145"/>
      <c r="AO32" s="145"/>
      <c r="AP32" s="145"/>
      <c r="AQ32" s="145"/>
      <c r="AR32" s="145"/>
      <c r="AS32" s="146">
        <v>1</v>
      </c>
      <c r="AT32" s="153">
        <v>-741</v>
      </c>
      <c r="AU32" s="153">
        <v>0</v>
      </c>
      <c r="AV32" s="153">
        <v>0</v>
      </c>
      <c r="AW32" s="153">
        <v>0</v>
      </c>
      <c r="AX32" s="153">
        <v>0</v>
      </c>
      <c r="AY32" s="153">
        <v>0</v>
      </c>
      <c r="AZ32" s="153">
        <v>0</v>
      </c>
      <c r="BA32" s="153">
        <v>0</v>
      </c>
      <c r="BB32" s="153">
        <v>0</v>
      </c>
      <c r="BC32" s="153">
        <v>-741</v>
      </c>
      <c r="BD32" s="154">
        <v>-741</v>
      </c>
      <c r="BE32" s="154">
        <v>0</v>
      </c>
      <c r="BF32" s="154">
        <v>0</v>
      </c>
      <c r="BG32" s="154">
        <v>0</v>
      </c>
      <c r="BH32" s="154">
        <v>0</v>
      </c>
      <c r="BI32" s="145">
        <v>62662000</v>
      </c>
      <c r="BJ32" s="122"/>
      <c r="BK32" s="122"/>
      <c r="BL32" s="191">
        <f t="shared" si="72"/>
        <v>-123.5</v>
      </c>
      <c r="BM32" s="191"/>
      <c r="BN32" s="122"/>
      <c r="BO32" s="193">
        <f t="shared" si="73"/>
        <v>185.25</v>
      </c>
      <c r="BP32" s="126">
        <f t="shared" si="12"/>
        <v>-61.75</v>
      </c>
      <c r="BQ32" s="126">
        <f t="shared" si="13"/>
        <v>0</v>
      </c>
      <c r="BR32" s="126">
        <f t="shared" si="14"/>
        <v>0</v>
      </c>
      <c r="BS32" s="126">
        <f t="shared" si="15"/>
        <v>0</v>
      </c>
      <c r="BT32" s="126">
        <f t="shared" si="16"/>
        <v>0</v>
      </c>
      <c r="BU32" s="126">
        <f t="shared" si="17"/>
        <v>-123.5</v>
      </c>
      <c r="BV32" s="126">
        <f t="shared" si="18"/>
        <v>0</v>
      </c>
      <c r="BW32" s="126">
        <f t="shared" si="19"/>
        <v>0</v>
      </c>
      <c r="BX32" s="126">
        <f t="shared" si="20"/>
        <v>0</v>
      </c>
      <c r="BY32" s="126">
        <f t="shared" si="21"/>
        <v>0</v>
      </c>
      <c r="BZ32" s="126">
        <f t="shared" si="22"/>
        <v>-185.25</v>
      </c>
      <c r="CA32" s="126">
        <f t="shared" si="23"/>
        <v>0</v>
      </c>
      <c r="CB32" s="126">
        <f t="shared" si="24"/>
        <v>0</v>
      </c>
      <c r="CC32" s="126">
        <f t="shared" si="25"/>
        <v>0</v>
      </c>
      <c r="CD32" s="126">
        <f t="shared" si="26"/>
        <v>0</v>
      </c>
      <c r="CE32" s="126">
        <f t="shared" si="27"/>
        <v>-247</v>
      </c>
      <c r="CF32" s="126">
        <f t="shared" si="28"/>
        <v>0</v>
      </c>
      <c r="CG32" s="126">
        <f t="shared" si="29"/>
        <v>0</v>
      </c>
      <c r="CH32" s="126">
        <f t="shared" si="30"/>
        <v>0</v>
      </c>
      <c r="CI32" s="126">
        <f t="shared" si="31"/>
        <v>0</v>
      </c>
      <c r="CJ32" s="126">
        <f t="shared" si="32"/>
        <v>-308.75</v>
      </c>
      <c r="CK32" s="126">
        <f t="shared" si="33"/>
        <v>0</v>
      </c>
      <c r="CL32" s="126">
        <f t="shared" si="34"/>
        <v>0</v>
      </c>
      <c r="CM32" s="126">
        <f t="shared" si="35"/>
        <v>0</v>
      </c>
      <c r="CN32" s="126">
        <f t="shared" si="36"/>
        <v>0</v>
      </c>
      <c r="CO32" s="126">
        <f t="shared" si="37"/>
        <v>-370.5</v>
      </c>
      <c r="CP32" s="126">
        <f t="shared" si="38"/>
        <v>0</v>
      </c>
      <c r="CQ32" s="126">
        <f t="shared" si="39"/>
        <v>0</v>
      </c>
      <c r="CR32" s="126">
        <f t="shared" si="40"/>
        <v>0</v>
      </c>
      <c r="CS32" s="126">
        <f t="shared" si="41"/>
        <v>0</v>
      </c>
      <c r="CT32" s="126">
        <f t="shared" si="42"/>
        <v>-432.25</v>
      </c>
      <c r="CU32" s="126">
        <f t="shared" si="43"/>
        <v>0</v>
      </c>
      <c r="CV32" s="126">
        <f t="shared" si="44"/>
        <v>0</v>
      </c>
      <c r="CW32" s="126">
        <f t="shared" si="45"/>
        <v>0</v>
      </c>
      <c r="CX32" s="126">
        <f t="shared" si="46"/>
        <v>0</v>
      </c>
      <c r="CY32" s="126">
        <f t="shared" si="47"/>
        <v>-494</v>
      </c>
      <c r="CZ32" s="126">
        <f t="shared" si="48"/>
        <v>0</v>
      </c>
      <c r="DA32" s="126">
        <f t="shared" si="49"/>
        <v>0</v>
      </c>
      <c r="DB32" s="126">
        <f t="shared" si="50"/>
        <v>0</v>
      </c>
      <c r="DC32" s="126">
        <f t="shared" si="51"/>
        <v>0</v>
      </c>
      <c r="DD32" s="126">
        <f t="shared" si="52"/>
        <v>-555.75</v>
      </c>
      <c r="DE32" s="126">
        <f t="shared" si="53"/>
        <v>0</v>
      </c>
      <c r="DF32" s="126">
        <f t="shared" si="54"/>
        <v>0</v>
      </c>
      <c r="DG32" s="126">
        <f t="shared" si="55"/>
        <v>0</v>
      </c>
      <c r="DH32" s="126">
        <f t="shared" si="56"/>
        <v>0</v>
      </c>
      <c r="DI32" s="126">
        <f t="shared" si="57"/>
        <v>-617.5</v>
      </c>
      <c r="DJ32" s="126">
        <f t="shared" si="58"/>
        <v>0</v>
      </c>
      <c r="DK32" s="126">
        <f t="shared" si="59"/>
        <v>0</v>
      </c>
      <c r="DL32" s="126">
        <f t="shared" si="60"/>
        <v>0</v>
      </c>
      <c r="DM32" s="126">
        <f t="shared" si="61"/>
        <v>0</v>
      </c>
      <c r="DN32" s="126">
        <f t="shared" si="62"/>
        <v>-679.25</v>
      </c>
      <c r="DO32" s="126">
        <f t="shared" si="63"/>
        <v>0</v>
      </c>
      <c r="DP32" s="126">
        <f t="shared" si="64"/>
        <v>0</v>
      </c>
      <c r="DQ32" s="126">
        <f t="shared" si="65"/>
        <v>0</v>
      </c>
      <c r="DR32" s="126">
        <f t="shared" si="66"/>
        <v>0</v>
      </c>
      <c r="DS32" s="126">
        <f t="shared" si="67"/>
        <v>-741</v>
      </c>
      <c r="DT32" s="126">
        <f t="shared" si="68"/>
        <v>0</v>
      </c>
      <c r="DU32" s="126">
        <f t="shared" si="69"/>
        <v>0</v>
      </c>
      <c r="DV32" s="126">
        <f t="shared" si="70"/>
        <v>0</v>
      </c>
      <c r="DW32" s="126">
        <f t="shared" si="71"/>
        <v>0</v>
      </c>
    </row>
    <row r="33" spans="1:127" s="141" customFormat="1" ht="15" customHeight="1" x14ac:dyDescent="0.25">
      <c r="A33" s="157" t="s">
        <v>310</v>
      </c>
      <c r="B33" s="174" t="s">
        <v>300</v>
      </c>
      <c r="C33" s="174" t="s">
        <v>301</v>
      </c>
      <c r="D33" s="174" t="s">
        <v>295</v>
      </c>
      <c r="E33" s="174">
        <v>12</v>
      </c>
      <c r="F33" s="174">
        <v>337.5</v>
      </c>
      <c r="G33" s="159">
        <v>-4050</v>
      </c>
      <c r="H33" s="173">
        <v>-4050</v>
      </c>
      <c r="I33" s="145"/>
      <c r="J33" s="145" t="s">
        <v>104</v>
      </c>
      <c r="K33" s="145">
        <v>8.3333333333333329E-2</v>
      </c>
      <c r="L33" s="145">
        <v>8.3333333333333329E-2</v>
      </c>
      <c r="M33" s="145">
        <v>8.3333333333333329E-2</v>
      </c>
      <c r="N33" s="145">
        <v>8.3333333333333329E-2</v>
      </c>
      <c r="O33" s="145">
        <v>8.3333333333333329E-2</v>
      </c>
      <c r="P33" s="145">
        <v>8.3333333333333329E-2</v>
      </c>
      <c r="Q33" s="145">
        <v>8.3333333333333329E-2</v>
      </c>
      <c r="R33" s="145">
        <v>8.3333333333333329E-2</v>
      </c>
      <c r="S33" s="145">
        <v>8.3333333333333329E-2</v>
      </c>
      <c r="T33" s="145">
        <v>8.3333333333333329E-2</v>
      </c>
      <c r="U33" s="145">
        <v>8.3333333333333329E-2</v>
      </c>
      <c r="V33" s="145">
        <v>8.3333333333333329E-2</v>
      </c>
      <c r="W33" s="146">
        <v>1</v>
      </c>
      <c r="X33" s="151">
        <v>-337.5</v>
      </c>
      <c r="Y33" s="151">
        <v>-337.5</v>
      </c>
      <c r="Z33" s="151">
        <v>-337.5</v>
      </c>
      <c r="AA33" s="151">
        <v>-337.5</v>
      </c>
      <c r="AB33" s="151">
        <v>-337.5</v>
      </c>
      <c r="AC33" s="151">
        <v>-337.5</v>
      </c>
      <c r="AD33" s="151">
        <v>-337.5</v>
      </c>
      <c r="AE33" s="151">
        <v>-337.5</v>
      </c>
      <c r="AF33" s="151">
        <v>-337.5</v>
      </c>
      <c r="AG33" s="151">
        <v>-337.5</v>
      </c>
      <c r="AH33" s="151">
        <v>-337.5</v>
      </c>
      <c r="AI33" s="151">
        <v>-337.5</v>
      </c>
      <c r="AJ33" s="145"/>
      <c r="AK33" s="145"/>
      <c r="AL33" s="145"/>
      <c r="AM33" s="145">
        <v>1</v>
      </c>
      <c r="AN33" s="145"/>
      <c r="AO33" s="145"/>
      <c r="AP33" s="145"/>
      <c r="AQ33" s="145"/>
      <c r="AR33" s="145"/>
      <c r="AS33" s="146">
        <v>1</v>
      </c>
      <c r="AT33" s="153">
        <v>0</v>
      </c>
      <c r="AU33" s="153">
        <v>0</v>
      </c>
      <c r="AV33" s="153">
        <v>0</v>
      </c>
      <c r="AW33" s="153">
        <v>-4050</v>
      </c>
      <c r="AX33" s="153">
        <v>0</v>
      </c>
      <c r="AY33" s="153">
        <v>0</v>
      </c>
      <c r="AZ33" s="153">
        <v>0</v>
      </c>
      <c r="BA33" s="153">
        <v>0</v>
      </c>
      <c r="BB33" s="153">
        <v>0</v>
      </c>
      <c r="BC33" s="153">
        <v>-4050</v>
      </c>
      <c r="BD33" s="154">
        <v>0</v>
      </c>
      <c r="BE33" s="154">
        <v>0</v>
      </c>
      <c r="BF33" s="154">
        <v>-4050</v>
      </c>
      <c r="BG33" s="154">
        <v>0</v>
      </c>
      <c r="BH33" s="154">
        <v>0</v>
      </c>
      <c r="BI33" s="145">
        <v>62662000</v>
      </c>
      <c r="BJ33" s="122" t="s">
        <v>844</v>
      </c>
      <c r="BK33" s="122">
        <f>+IF('FEUILLE 1'!$BJ33="",SUMIFS('FEUILLE 2'!$P:$P,'FEUILLE 2'!$C:$C,"BLF",'FEUILLE 2'!$K:$K,'FEUILLE 1'!$J33),SUMIFS('FEUILLE 2'!$P:$P,'FEUILLE 2'!$C:$C,"BLF",'FEUILLE 2'!$K:$K,'FEUILLE 1'!$J33,'FEUILLE 2'!$B:$B,'FEUILLE 1'!$BJ33))</f>
        <v>0</v>
      </c>
      <c r="BL33" s="191">
        <f t="shared" si="72"/>
        <v>-675</v>
      </c>
      <c r="BM33" s="191"/>
      <c r="BN33" s="122"/>
      <c r="BO33" s="193">
        <f t="shared" si="73"/>
        <v>1012.5</v>
      </c>
      <c r="BP33" s="126">
        <f t="shared" si="12"/>
        <v>0</v>
      </c>
      <c r="BQ33" s="126">
        <f t="shared" si="13"/>
        <v>0</v>
      </c>
      <c r="BR33" s="126">
        <f t="shared" si="14"/>
        <v>-337.5</v>
      </c>
      <c r="BS33" s="126">
        <f t="shared" si="15"/>
        <v>0</v>
      </c>
      <c r="BT33" s="126">
        <f t="shared" si="16"/>
        <v>0</v>
      </c>
      <c r="BU33" s="126">
        <f t="shared" si="17"/>
        <v>0</v>
      </c>
      <c r="BV33" s="126">
        <f t="shared" si="18"/>
        <v>0</v>
      </c>
      <c r="BW33" s="126">
        <f t="shared" si="19"/>
        <v>-675</v>
      </c>
      <c r="BX33" s="126">
        <f t="shared" si="20"/>
        <v>0</v>
      </c>
      <c r="BY33" s="126">
        <f t="shared" si="21"/>
        <v>0</v>
      </c>
      <c r="BZ33" s="126">
        <f t="shared" si="22"/>
        <v>0</v>
      </c>
      <c r="CA33" s="126">
        <f t="shared" si="23"/>
        <v>0</v>
      </c>
      <c r="CB33" s="126">
        <f t="shared" si="24"/>
        <v>-1012.5</v>
      </c>
      <c r="CC33" s="126">
        <f t="shared" si="25"/>
        <v>0</v>
      </c>
      <c r="CD33" s="126">
        <f t="shared" si="26"/>
        <v>0</v>
      </c>
      <c r="CE33" s="126">
        <f t="shared" si="27"/>
        <v>0</v>
      </c>
      <c r="CF33" s="126">
        <f t="shared" si="28"/>
        <v>0</v>
      </c>
      <c r="CG33" s="126">
        <f t="shared" si="29"/>
        <v>-1350</v>
      </c>
      <c r="CH33" s="126">
        <f t="shared" si="30"/>
        <v>0</v>
      </c>
      <c r="CI33" s="126">
        <f t="shared" si="31"/>
        <v>0</v>
      </c>
      <c r="CJ33" s="126">
        <f t="shared" si="32"/>
        <v>0</v>
      </c>
      <c r="CK33" s="126">
        <f t="shared" si="33"/>
        <v>0</v>
      </c>
      <c r="CL33" s="126">
        <f t="shared" si="34"/>
        <v>-1687.5</v>
      </c>
      <c r="CM33" s="126">
        <f t="shared" si="35"/>
        <v>0</v>
      </c>
      <c r="CN33" s="126">
        <f t="shared" si="36"/>
        <v>0</v>
      </c>
      <c r="CO33" s="126">
        <f t="shared" si="37"/>
        <v>0</v>
      </c>
      <c r="CP33" s="126">
        <f t="shared" si="38"/>
        <v>0</v>
      </c>
      <c r="CQ33" s="126">
        <f t="shared" si="39"/>
        <v>-2025</v>
      </c>
      <c r="CR33" s="126">
        <f t="shared" si="40"/>
        <v>0</v>
      </c>
      <c r="CS33" s="126">
        <f t="shared" si="41"/>
        <v>0</v>
      </c>
      <c r="CT33" s="126">
        <f t="shared" si="42"/>
        <v>0</v>
      </c>
      <c r="CU33" s="126">
        <f t="shared" si="43"/>
        <v>0</v>
      </c>
      <c r="CV33" s="126">
        <f t="shared" si="44"/>
        <v>-2362.5</v>
      </c>
      <c r="CW33" s="126">
        <f t="shared" si="45"/>
        <v>0</v>
      </c>
      <c r="CX33" s="126">
        <f t="shared" si="46"/>
        <v>0</v>
      </c>
      <c r="CY33" s="126">
        <f t="shared" si="47"/>
        <v>0</v>
      </c>
      <c r="CZ33" s="126">
        <f t="shared" si="48"/>
        <v>0</v>
      </c>
      <c r="DA33" s="126">
        <f t="shared" si="49"/>
        <v>-2700</v>
      </c>
      <c r="DB33" s="126">
        <f t="shared" si="50"/>
        <v>0</v>
      </c>
      <c r="DC33" s="126">
        <f t="shared" si="51"/>
        <v>0</v>
      </c>
      <c r="DD33" s="126">
        <f t="shared" si="52"/>
        <v>0</v>
      </c>
      <c r="DE33" s="126">
        <f t="shared" si="53"/>
        <v>0</v>
      </c>
      <c r="DF33" s="126">
        <f t="shared" si="54"/>
        <v>-3037.5</v>
      </c>
      <c r="DG33" s="126">
        <f t="shared" si="55"/>
        <v>0</v>
      </c>
      <c r="DH33" s="126">
        <f t="shared" si="56"/>
        <v>0</v>
      </c>
      <c r="DI33" s="126">
        <f t="shared" si="57"/>
        <v>0</v>
      </c>
      <c r="DJ33" s="126">
        <f t="shared" si="58"/>
        <v>0</v>
      </c>
      <c r="DK33" s="126">
        <f t="shared" si="59"/>
        <v>-3375</v>
      </c>
      <c r="DL33" s="126">
        <f t="shared" si="60"/>
        <v>0</v>
      </c>
      <c r="DM33" s="126">
        <f t="shared" si="61"/>
        <v>0</v>
      </c>
      <c r="DN33" s="126">
        <f t="shared" si="62"/>
        <v>0</v>
      </c>
      <c r="DO33" s="126">
        <f t="shared" si="63"/>
        <v>0</v>
      </c>
      <c r="DP33" s="126">
        <f t="shared" si="64"/>
        <v>-3712.5</v>
      </c>
      <c r="DQ33" s="126">
        <f t="shared" si="65"/>
        <v>0</v>
      </c>
      <c r="DR33" s="126">
        <f t="shared" si="66"/>
        <v>0</v>
      </c>
      <c r="DS33" s="126">
        <f t="shared" si="67"/>
        <v>0</v>
      </c>
      <c r="DT33" s="126">
        <f t="shared" si="68"/>
        <v>0</v>
      </c>
      <c r="DU33" s="126">
        <f t="shared" si="69"/>
        <v>-4050</v>
      </c>
      <c r="DV33" s="126">
        <f t="shared" si="70"/>
        <v>0</v>
      </c>
      <c r="DW33" s="126">
        <f t="shared" si="71"/>
        <v>0</v>
      </c>
    </row>
    <row r="34" spans="1:127" s="141" customFormat="1" ht="15" customHeight="1" x14ac:dyDescent="0.25">
      <c r="A34" s="157" t="s">
        <v>311</v>
      </c>
      <c r="B34" s="174" t="s">
        <v>300</v>
      </c>
      <c r="C34" s="174" t="s">
        <v>301</v>
      </c>
      <c r="D34" s="174" t="s">
        <v>167</v>
      </c>
      <c r="E34" s="174">
        <v>6</v>
      </c>
      <c r="F34" s="174">
        <v>660</v>
      </c>
      <c r="G34" s="159">
        <v>-3960</v>
      </c>
      <c r="H34" s="173">
        <v>-3960</v>
      </c>
      <c r="I34" s="145"/>
      <c r="J34" s="145" t="s">
        <v>104</v>
      </c>
      <c r="K34" s="145">
        <v>8.3333333333333329E-2</v>
      </c>
      <c r="L34" s="145">
        <v>8.3333333333333329E-2</v>
      </c>
      <c r="M34" s="145">
        <v>8.3333333333333329E-2</v>
      </c>
      <c r="N34" s="145">
        <v>8.3333333333333329E-2</v>
      </c>
      <c r="O34" s="145">
        <v>8.3333333333333329E-2</v>
      </c>
      <c r="P34" s="145">
        <v>8.3333333333333329E-2</v>
      </c>
      <c r="Q34" s="145">
        <v>8.3333333333333329E-2</v>
      </c>
      <c r="R34" s="145">
        <v>8.3333333333333329E-2</v>
      </c>
      <c r="S34" s="145">
        <v>8.3333333333333329E-2</v>
      </c>
      <c r="T34" s="145">
        <v>8.3333333333333329E-2</v>
      </c>
      <c r="U34" s="145">
        <v>8.3333333333333329E-2</v>
      </c>
      <c r="V34" s="145">
        <v>8.3333333333333329E-2</v>
      </c>
      <c r="W34" s="146">
        <v>1</v>
      </c>
      <c r="X34" s="151">
        <v>-330</v>
      </c>
      <c r="Y34" s="151">
        <v>-330</v>
      </c>
      <c r="Z34" s="151">
        <v>-330</v>
      </c>
      <c r="AA34" s="151">
        <v>-330</v>
      </c>
      <c r="AB34" s="151">
        <v>-330</v>
      </c>
      <c r="AC34" s="151">
        <v>-330</v>
      </c>
      <c r="AD34" s="151">
        <v>-330</v>
      </c>
      <c r="AE34" s="151">
        <v>-330</v>
      </c>
      <c r="AF34" s="151">
        <v>-330</v>
      </c>
      <c r="AG34" s="151">
        <v>-330</v>
      </c>
      <c r="AH34" s="151">
        <v>-330</v>
      </c>
      <c r="AI34" s="151">
        <v>-330</v>
      </c>
      <c r="AJ34" s="145">
        <v>0.90963706281429546</v>
      </c>
      <c r="AK34" s="145">
        <v>4.5189113943817846E-2</v>
      </c>
      <c r="AL34" s="145">
        <v>1.8008951642306557E-2</v>
      </c>
      <c r="AM34" s="145">
        <v>2.0889032873622572E-2</v>
      </c>
      <c r="AN34" s="145">
        <v>5.3723216678574041E-3</v>
      </c>
      <c r="AO34" s="145"/>
      <c r="AP34" s="145">
        <v>9.0351705810025817E-4</v>
      </c>
      <c r="AQ34" s="145"/>
      <c r="AR34" s="145"/>
      <c r="AS34" s="146">
        <v>1</v>
      </c>
      <c r="AT34" s="153">
        <v>-3602.1627687446098</v>
      </c>
      <c r="AU34" s="153">
        <v>-178.94889121751868</v>
      </c>
      <c r="AV34" s="153">
        <v>-71.315448503533972</v>
      </c>
      <c r="AW34" s="153">
        <v>-82.72057017954539</v>
      </c>
      <c r="AX34" s="153">
        <v>-21.27439380471532</v>
      </c>
      <c r="AY34" s="153">
        <v>0</v>
      </c>
      <c r="AZ34" s="153">
        <v>-3.5779275500770225</v>
      </c>
      <c r="BA34" s="153">
        <v>0</v>
      </c>
      <c r="BB34" s="153">
        <v>0</v>
      </c>
      <c r="BC34" s="153">
        <v>-3960.0000000000005</v>
      </c>
      <c r="BD34" s="154">
        <v>-3602.1627687446098</v>
      </c>
      <c r="BE34" s="154">
        <v>0</v>
      </c>
      <c r="BF34" s="154">
        <v>-357.83723125539041</v>
      </c>
      <c r="BG34" s="154">
        <v>0</v>
      </c>
      <c r="BH34" s="154">
        <v>0</v>
      </c>
      <c r="BI34" s="145">
        <v>62660000</v>
      </c>
      <c r="BJ34" s="122"/>
      <c r="BK34" s="122"/>
      <c r="BL34" s="191">
        <f t="shared" si="72"/>
        <v>-660</v>
      </c>
      <c r="BM34" s="191"/>
      <c r="BN34" s="122"/>
      <c r="BO34" s="193">
        <f t="shared" si="73"/>
        <v>990</v>
      </c>
      <c r="BP34" s="126">
        <f t="shared" si="12"/>
        <v>-300.18023072871745</v>
      </c>
      <c r="BQ34" s="126">
        <f t="shared" si="13"/>
        <v>0</v>
      </c>
      <c r="BR34" s="126">
        <f t="shared" si="14"/>
        <v>-29.819769271282532</v>
      </c>
      <c r="BS34" s="126">
        <f t="shared" si="15"/>
        <v>0</v>
      </c>
      <c r="BT34" s="126">
        <f t="shared" si="16"/>
        <v>0</v>
      </c>
      <c r="BU34" s="126">
        <f t="shared" si="17"/>
        <v>-600.36046145743489</v>
      </c>
      <c r="BV34" s="126">
        <f t="shared" si="18"/>
        <v>0</v>
      </c>
      <c r="BW34" s="126">
        <f t="shared" si="19"/>
        <v>-59.639538542565063</v>
      </c>
      <c r="BX34" s="126">
        <f t="shared" si="20"/>
        <v>0</v>
      </c>
      <c r="BY34" s="126">
        <f t="shared" si="21"/>
        <v>0</v>
      </c>
      <c r="BZ34" s="126">
        <f t="shared" si="22"/>
        <v>-900.54069218615234</v>
      </c>
      <c r="CA34" s="126">
        <f t="shared" si="23"/>
        <v>0</v>
      </c>
      <c r="CB34" s="126">
        <f t="shared" si="24"/>
        <v>-89.459307813847602</v>
      </c>
      <c r="CC34" s="126">
        <f t="shared" si="25"/>
        <v>0</v>
      </c>
      <c r="CD34" s="126">
        <f t="shared" si="26"/>
        <v>0</v>
      </c>
      <c r="CE34" s="126">
        <f t="shared" si="27"/>
        <v>-1200.7209229148698</v>
      </c>
      <c r="CF34" s="126">
        <f t="shared" si="28"/>
        <v>0</v>
      </c>
      <c r="CG34" s="126">
        <f t="shared" si="29"/>
        <v>-119.27907708513013</v>
      </c>
      <c r="CH34" s="126">
        <f t="shared" si="30"/>
        <v>0</v>
      </c>
      <c r="CI34" s="126">
        <f t="shared" si="31"/>
        <v>0</v>
      </c>
      <c r="CJ34" s="126">
        <f t="shared" si="32"/>
        <v>-1500.9011536435873</v>
      </c>
      <c r="CK34" s="126">
        <f t="shared" si="33"/>
        <v>0</v>
      </c>
      <c r="CL34" s="126">
        <f t="shared" si="34"/>
        <v>-149.09884635641265</v>
      </c>
      <c r="CM34" s="126">
        <f t="shared" si="35"/>
        <v>0</v>
      </c>
      <c r="CN34" s="126">
        <f t="shared" si="36"/>
        <v>0</v>
      </c>
      <c r="CO34" s="126">
        <f t="shared" si="37"/>
        <v>-1801.0813843723049</v>
      </c>
      <c r="CP34" s="126">
        <f t="shared" si="38"/>
        <v>0</v>
      </c>
      <c r="CQ34" s="126">
        <f t="shared" si="39"/>
        <v>-178.91861562769517</v>
      </c>
      <c r="CR34" s="126">
        <f t="shared" si="40"/>
        <v>0</v>
      </c>
      <c r="CS34" s="126">
        <f t="shared" si="41"/>
        <v>0</v>
      </c>
      <c r="CT34" s="126">
        <f t="shared" si="42"/>
        <v>-2101.2616151010225</v>
      </c>
      <c r="CU34" s="126">
        <f t="shared" si="43"/>
        <v>0</v>
      </c>
      <c r="CV34" s="126">
        <f t="shared" si="44"/>
        <v>-208.7383848989777</v>
      </c>
      <c r="CW34" s="126">
        <f t="shared" si="45"/>
        <v>0</v>
      </c>
      <c r="CX34" s="126">
        <f t="shared" si="46"/>
        <v>0</v>
      </c>
      <c r="CY34" s="126">
        <f t="shared" si="47"/>
        <v>-2401.44184582974</v>
      </c>
      <c r="CZ34" s="126">
        <f t="shared" si="48"/>
        <v>0</v>
      </c>
      <c r="DA34" s="126">
        <f t="shared" si="49"/>
        <v>-238.55815417026022</v>
      </c>
      <c r="DB34" s="126">
        <f t="shared" si="50"/>
        <v>0</v>
      </c>
      <c r="DC34" s="126">
        <f t="shared" si="51"/>
        <v>0</v>
      </c>
      <c r="DD34" s="126">
        <f t="shared" si="52"/>
        <v>-2701.6220765584576</v>
      </c>
      <c r="DE34" s="126">
        <f t="shared" si="53"/>
        <v>0</v>
      </c>
      <c r="DF34" s="126">
        <f t="shared" si="54"/>
        <v>-268.37792344154275</v>
      </c>
      <c r="DG34" s="126">
        <f t="shared" si="55"/>
        <v>0</v>
      </c>
      <c r="DH34" s="126">
        <f t="shared" si="56"/>
        <v>0</v>
      </c>
      <c r="DI34" s="126">
        <f t="shared" si="57"/>
        <v>-3001.8023072871752</v>
      </c>
      <c r="DJ34" s="126">
        <f t="shared" si="58"/>
        <v>0</v>
      </c>
      <c r="DK34" s="126">
        <f t="shared" si="59"/>
        <v>-298.1976927128253</v>
      </c>
      <c r="DL34" s="126">
        <f t="shared" si="60"/>
        <v>0</v>
      </c>
      <c r="DM34" s="126">
        <f t="shared" si="61"/>
        <v>0</v>
      </c>
      <c r="DN34" s="126">
        <f t="shared" si="62"/>
        <v>-3301.9825380158927</v>
      </c>
      <c r="DO34" s="126">
        <f t="shared" si="63"/>
        <v>0</v>
      </c>
      <c r="DP34" s="126">
        <f t="shared" si="64"/>
        <v>-328.01746198410785</v>
      </c>
      <c r="DQ34" s="126">
        <f t="shared" si="65"/>
        <v>0</v>
      </c>
      <c r="DR34" s="126">
        <f t="shared" si="66"/>
        <v>0</v>
      </c>
      <c r="DS34" s="126">
        <f t="shared" si="67"/>
        <v>-3602.1627687446103</v>
      </c>
      <c r="DT34" s="126">
        <f t="shared" si="68"/>
        <v>0</v>
      </c>
      <c r="DU34" s="126">
        <f t="shared" si="69"/>
        <v>-357.83723125539041</v>
      </c>
      <c r="DV34" s="126">
        <f t="shared" si="70"/>
        <v>0</v>
      </c>
      <c r="DW34" s="126">
        <f t="shared" si="71"/>
        <v>0</v>
      </c>
    </row>
    <row r="35" spans="1:127" s="141" customFormat="1" ht="15" customHeight="1" x14ac:dyDescent="0.25">
      <c r="A35" s="157" t="s">
        <v>312</v>
      </c>
      <c r="B35" s="174" t="s">
        <v>300</v>
      </c>
      <c r="C35" s="174" t="s">
        <v>301</v>
      </c>
      <c r="D35" s="174" t="s">
        <v>167</v>
      </c>
      <c r="E35" s="174">
        <v>2</v>
      </c>
      <c r="F35" s="174">
        <v>108</v>
      </c>
      <c r="G35" s="159">
        <v>-216</v>
      </c>
      <c r="H35" s="173">
        <v>-216</v>
      </c>
      <c r="I35" s="145"/>
      <c r="J35" s="145" t="s">
        <v>104</v>
      </c>
      <c r="K35" s="145">
        <v>8.3333333333333329E-2</v>
      </c>
      <c r="L35" s="145">
        <v>8.3333333333333329E-2</v>
      </c>
      <c r="M35" s="145">
        <v>8.3333333333333329E-2</v>
      </c>
      <c r="N35" s="145">
        <v>8.3333333333333329E-2</v>
      </c>
      <c r="O35" s="145">
        <v>8.3333333333333329E-2</v>
      </c>
      <c r="P35" s="145">
        <v>8.3333333333333329E-2</v>
      </c>
      <c r="Q35" s="145">
        <v>8.3333333333333329E-2</v>
      </c>
      <c r="R35" s="145">
        <v>8.3333333333333329E-2</v>
      </c>
      <c r="S35" s="145">
        <v>8.3333333333333329E-2</v>
      </c>
      <c r="T35" s="145">
        <v>8.3333333333333329E-2</v>
      </c>
      <c r="U35" s="145">
        <v>8.3333333333333329E-2</v>
      </c>
      <c r="V35" s="145">
        <v>8.3333333333333329E-2</v>
      </c>
      <c r="W35" s="146">
        <v>1</v>
      </c>
      <c r="X35" s="151">
        <v>-18</v>
      </c>
      <c r="Y35" s="151">
        <v>-18</v>
      </c>
      <c r="Z35" s="151">
        <v>-18</v>
      </c>
      <c r="AA35" s="151">
        <v>-18</v>
      </c>
      <c r="AB35" s="151">
        <v>-18</v>
      </c>
      <c r="AC35" s="151">
        <v>-18</v>
      </c>
      <c r="AD35" s="151">
        <v>-18</v>
      </c>
      <c r="AE35" s="151">
        <v>-18</v>
      </c>
      <c r="AF35" s="151">
        <v>-18</v>
      </c>
      <c r="AG35" s="151">
        <v>-18</v>
      </c>
      <c r="AH35" s="151">
        <v>-18</v>
      </c>
      <c r="AI35" s="151">
        <v>-18</v>
      </c>
      <c r="AJ35" s="145">
        <v>0.7</v>
      </c>
      <c r="AK35" s="145">
        <v>0.14605983325323404</v>
      </c>
      <c r="AL35" s="145">
        <v>7.129927063443503E-2</v>
      </c>
      <c r="AM35" s="145">
        <v>4.8106942217464727E-2</v>
      </c>
      <c r="AN35" s="145">
        <v>3.453395389486618E-2</v>
      </c>
      <c r="AO35" s="145"/>
      <c r="AP35" s="145"/>
      <c r="AQ35" s="145"/>
      <c r="AR35" s="145"/>
      <c r="AS35" s="146">
        <v>0.99999999999999978</v>
      </c>
      <c r="AT35" s="153">
        <v>-151.19999999999999</v>
      </c>
      <c r="AU35" s="153">
        <v>-31.548923982698554</v>
      </c>
      <c r="AV35" s="153">
        <v>-15.400642457037966</v>
      </c>
      <c r="AW35" s="153">
        <v>-10.39109951897238</v>
      </c>
      <c r="AX35" s="153">
        <v>-7.4593340412910951</v>
      </c>
      <c r="AY35" s="153">
        <v>0</v>
      </c>
      <c r="AZ35" s="153">
        <v>0</v>
      </c>
      <c r="BA35" s="153">
        <v>0</v>
      </c>
      <c r="BB35" s="153">
        <v>0</v>
      </c>
      <c r="BC35" s="153">
        <v>-216</v>
      </c>
      <c r="BD35" s="154">
        <v>-151.19999999999999</v>
      </c>
      <c r="BE35" s="154">
        <v>0</v>
      </c>
      <c r="BF35" s="154">
        <v>-64.8</v>
      </c>
      <c r="BG35" s="154">
        <v>0</v>
      </c>
      <c r="BH35" s="154">
        <v>0</v>
      </c>
      <c r="BI35" s="145">
        <v>62660000</v>
      </c>
      <c r="BJ35" s="122"/>
      <c r="BK35" s="122"/>
      <c r="BL35" s="191">
        <f t="shared" si="72"/>
        <v>-35.999999999999993</v>
      </c>
      <c r="BM35" s="191"/>
      <c r="BN35" s="122"/>
      <c r="BO35" s="193">
        <f t="shared" si="73"/>
        <v>54</v>
      </c>
      <c r="BP35" s="126">
        <f t="shared" si="12"/>
        <v>-12.599999999999998</v>
      </c>
      <c r="BQ35" s="126">
        <f t="shared" si="13"/>
        <v>0</v>
      </c>
      <c r="BR35" s="126">
        <f t="shared" si="14"/>
        <v>-5.3999999999999995</v>
      </c>
      <c r="BS35" s="126">
        <f t="shared" si="15"/>
        <v>0</v>
      </c>
      <c r="BT35" s="126">
        <f t="shared" si="16"/>
        <v>0</v>
      </c>
      <c r="BU35" s="126">
        <f t="shared" si="17"/>
        <v>-25.199999999999996</v>
      </c>
      <c r="BV35" s="126">
        <f t="shared" si="18"/>
        <v>0</v>
      </c>
      <c r="BW35" s="126">
        <f t="shared" si="19"/>
        <v>-10.799999999999999</v>
      </c>
      <c r="BX35" s="126">
        <f t="shared" si="20"/>
        <v>0</v>
      </c>
      <c r="BY35" s="126">
        <f t="shared" si="21"/>
        <v>0</v>
      </c>
      <c r="BZ35" s="126">
        <f t="shared" si="22"/>
        <v>-37.799999999999997</v>
      </c>
      <c r="CA35" s="126">
        <f t="shared" si="23"/>
        <v>0</v>
      </c>
      <c r="CB35" s="126">
        <f t="shared" si="24"/>
        <v>-16.2</v>
      </c>
      <c r="CC35" s="126">
        <f t="shared" si="25"/>
        <v>0</v>
      </c>
      <c r="CD35" s="126">
        <f t="shared" si="26"/>
        <v>0</v>
      </c>
      <c r="CE35" s="126">
        <f t="shared" si="27"/>
        <v>-50.399999999999991</v>
      </c>
      <c r="CF35" s="126">
        <f t="shared" si="28"/>
        <v>0</v>
      </c>
      <c r="CG35" s="126">
        <f t="shared" si="29"/>
        <v>-21.599999999999998</v>
      </c>
      <c r="CH35" s="126">
        <f t="shared" si="30"/>
        <v>0</v>
      </c>
      <c r="CI35" s="126">
        <f t="shared" si="31"/>
        <v>0</v>
      </c>
      <c r="CJ35" s="126">
        <f t="shared" si="32"/>
        <v>-62.999999999999986</v>
      </c>
      <c r="CK35" s="126">
        <f t="shared" si="33"/>
        <v>0</v>
      </c>
      <c r="CL35" s="126">
        <f t="shared" si="34"/>
        <v>-26.999999999999996</v>
      </c>
      <c r="CM35" s="126">
        <f t="shared" si="35"/>
        <v>0</v>
      </c>
      <c r="CN35" s="126">
        <f t="shared" si="36"/>
        <v>0</v>
      </c>
      <c r="CO35" s="126">
        <f t="shared" si="37"/>
        <v>-75.59999999999998</v>
      </c>
      <c r="CP35" s="126">
        <f t="shared" si="38"/>
        <v>0</v>
      </c>
      <c r="CQ35" s="126">
        <f t="shared" si="39"/>
        <v>-32.4</v>
      </c>
      <c r="CR35" s="126">
        <f t="shared" si="40"/>
        <v>0</v>
      </c>
      <c r="CS35" s="126">
        <f t="shared" si="41"/>
        <v>0</v>
      </c>
      <c r="CT35" s="126">
        <f t="shared" si="42"/>
        <v>-88.199999999999974</v>
      </c>
      <c r="CU35" s="126">
        <f t="shared" si="43"/>
        <v>0</v>
      </c>
      <c r="CV35" s="126">
        <f t="shared" si="44"/>
        <v>-37.799999999999997</v>
      </c>
      <c r="CW35" s="126">
        <f t="shared" si="45"/>
        <v>0</v>
      </c>
      <c r="CX35" s="126">
        <f t="shared" si="46"/>
        <v>0</v>
      </c>
      <c r="CY35" s="126">
        <f t="shared" si="47"/>
        <v>-100.79999999999997</v>
      </c>
      <c r="CZ35" s="126">
        <f t="shared" si="48"/>
        <v>0</v>
      </c>
      <c r="DA35" s="126">
        <f t="shared" si="49"/>
        <v>-43.199999999999996</v>
      </c>
      <c r="DB35" s="126">
        <f t="shared" si="50"/>
        <v>0</v>
      </c>
      <c r="DC35" s="126">
        <f t="shared" si="51"/>
        <v>0</v>
      </c>
      <c r="DD35" s="126">
        <f t="shared" si="52"/>
        <v>-113.39999999999996</v>
      </c>
      <c r="DE35" s="126">
        <f t="shared" si="53"/>
        <v>0</v>
      </c>
      <c r="DF35" s="126">
        <f t="shared" si="54"/>
        <v>-48.599999999999994</v>
      </c>
      <c r="DG35" s="126">
        <f t="shared" si="55"/>
        <v>0</v>
      </c>
      <c r="DH35" s="126">
        <f t="shared" si="56"/>
        <v>0</v>
      </c>
      <c r="DI35" s="126">
        <f t="shared" si="57"/>
        <v>-125.99999999999996</v>
      </c>
      <c r="DJ35" s="126">
        <f t="shared" si="58"/>
        <v>0</v>
      </c>
      <c r="DK35" s="126">
        <f t="shared" si="59"/>
        <v>-53.999999999999993</v>
      </c>
      <c r="DL35" s="126">
        <f t="shared" si="60"/>
        <v>0</v>
      </c>
      <c r="DM35" s="126">
        <f t="shared" si="61"/>
        <v>0</v>
      </c>
      <c r="DN35" s="126">
        <f t="shared" si="62"/>
        <v>-138.59999999999997</v>
      </c>
      <c r="DO35" s="126">
        <f t="shared" si="63"/>
        <v>0</v>
      </c>
      <c r="DP35" s="126">
        <f t="shared" si="64"/>
        <v>-59.399999999999991</v>
      </c>
      <c r="DQ35" s="126">
        <f t="shared" si="65"/>
        <v>0</v>
      </c>
      <c r="DR35" s="126">
        <f t="shared" si="66"/>
        <v>0</v>
      </c>
      <c r="DS35" s="126">
        <f t="shared" si="67"/>
        <v>-151.19999999999996</v>
      </c>
      <c r="DT35" s="126">
        <f t="shared" si="68"/>
        <v>0</v>
      </c>
      <c r="DU35" s="126">
        <f t="shared" si="69"/>
        <v>-64.8</v>
      </c>
      <c r="DV35" s="126">
        <f t="shared" si="70"/>
        <v>0</v>
      </c>
      <c r="DW35" s="126">
        <f t="shared" si="71"/>
        <v>0</v>
      </c>
    </row>
    <row r="36" spans="1:127" s="141" customFormat="1" ht="15" customHeight="1" x14ac:dyDescent="0.25">
      <c r="A36" s="157" t="s">
        <v>313</v>
      </c>
      <c r="B36" s="174" t="s">
        <v>300</v>
      </c>
      <c r="C36" s="174" t="s">
        <v>301</v>
      </c>
      <c r="D36" s="174" t="s">
        <v>167</v>
      </c>
      <c r="E36" s="174">
        <v>12</v>
      </c>
      <c r="F36" s="174">
        <v>180</v>
      </c>
      <c r="G36" s="159">
        <v>-2160</v>
      </c>
      <c r="H36" s="173">
        <v>-2160</v>
      </c>
      <c r="I36" s="145"/>
      <c r="J36" s="145" t="s">
        <v>104</v>
      </c>
      <c r="K36" s="145">
        <v>8.3333333333333329E-2</v>
      </c>
      <c r="L36" s="145">
        <v>8.3333333333333329E-2</v>
      </c>
      <c r="M36" s="145">
        <v>8.3333333333333329E-2</v>
      </c>
      <c r="N36" s="145">
        <v>8.3333333333333329E-2</v>
      </c>
      <c r="O36" s="145">
        <v>8.3333333333333329E-2</v>
      </c>
      <c r="P36" s="145">
        <v>8.3333333333333329E-2</v>
      </c>
      <c r="Q36" s="145">
        <v>8.3333333333333329E-2</v>
      </c>
      <c r="R36" s="145">
        <v>8.3333333333333329E-2</v>
      </c>
      <c r="S36" s="145">
        <v>8.3333333333333329E-2</v>
      </c>
      <c r="T36" s="145">
        <v>8.3333333333333329E-2</v>
      </c>
      <c r="U36" s="145">
        <v>8.3333333333333329E-2</v>
      </c>
      <c r="V36" s="145">
        <v>8.3333333333333329E-2</v>
      </c>
      <c r="W36" s="146">
        <v>1</v>
      </c>
      <c r="X36" s="151">
        <v>-180</v>
      </c>
      <c r="Y36" s="151">
        <v>-180</v>
      </c>
      <c r="Z36" s="151">
        <v>-180</v>
      </c>
      <c r="AA36" s="151">
        <v>-180</v>
      </c>
      <c r="AB36" s="151">
        <v>-180</v>
      </c>
      <c r="AC36" s="151">
        <v>-180</v>
      </c>
      <c r="AD36" s="151">
        <v>-180</v>
      </c>
      <c r="AE36" s="151">
        <v>-180</v>
      </c>
      <c r="AF36" s="151">
        <v>-180</v>
      </c>
      <c r="AG36" s="151">
        <v>-180</v>
      </c>
      <c r="AH36" s="151">
        <v>-180</v>
      </c>
      <c r="AI36" s="151">
        <v>-180</v>
      </c>
      <c r="AJ36" s="145">
        <v>0.90963706281429546</v>
      </c>
      <c r="AK36" s="145">
        <v>4.5189113943817846E-2</v>
      </c>
      <c r="AL36" s="145">
        <v>1.8008951642306557E-2</v>
      </c>
      <c r="AM36" s="145">
        <v>2.0889032873622572E-2</v>
      </c>
      <c r="AN36" s="145">
        <v>5.3723216678574041E-3</v>
      </c>
      <c r="AO36" s="145"/>
      <c r="AP36" s="145">
        <v>9.0351705810025817E-4</v>
      </c>
      <c r="AQ36" s="145"/>
      <c r="AR36" s="145"/>
      <c r="AS36" s="146">
        <v>1</v>
      </c>
      <c r="AT36" s="153">
        <v>-1964.8160556788782</v>
      </c>
      <c r="AU36" s="153">
        <v>-97.608486118646553</v>
      </c>
      <c r="AV36" s="153">
        <v>-38.899335547382165</v>
      </c>
      <c r="AW36" s="153">
        <v>-45.120311007024753</v>
      </c>
      <c r="AX36" s="153">
        <v>-11.604214802571994</v>
      </c>
      <c r="AY36" s="153">
        <v>0</v>
      </c>
      <c r="AZ36" s="153">
        <v>-1.9515968454965575</v>
      </c>
      <c r="BA36" s="153">
        <v>0</v>
      </c>
      <c r="BB36" s="153">
        <v>0</v>
      </c>
      <c r="BC36" s="153">
        <v>-2160.0000000000005</v>
      </c>
      <c r="BD36" s="154">
        <v>-1964.8160556788782</v>
      </c>
      <c r="BE36" s="154">
        <v>0</v>
      </c>
      <c r="BF36" s="154">
        <v>-195.18394432112203</v>
      </c>
      <c r="BG36" s="154">
        <v>0</v>
      </c>
      <c r="BH36" s="154">
        <v>0</v>
      </c>
      <c r="BI36" s="145">
        <v>62664000</v>
      </c>
      <c r="BJ36" s="122"/>
      <c r="BK36" s="122"/>
      <c r="BL36" s="191">
        <f t="shared" si="72"/>
        <v>-360</v>
      </c>
      <c r="BM36" s="191"/>
      <c r="BN36" s="122"/>
      <c r="BO36" s="193">
        <f t="shared" si="73"/>
        <v>540</v>
      </c>
      <c r="BP36" s="126">
        <f t="shared" si="12"/>
        <v>-163.73467130657318</v>
      </c>
      <c r="BQ36" s="126">
        <f t="shared" si="13"/>
        <v>0</v>
      </c>
      <c r="BR36" s="126">
        <f t="shared" si="14"/>
        <v>-16.265328693426834</v>
      </c>
      <c r="BS36" s="126">
        <f t="shared" si="15"/>
        <v>0</v>
      </c>
      <c r="BT36" s="126">
        <f t="shared" si="16"/>
        <v>0</v>
      </c>
      <c r="BU36" s="126">
        <f t="shared" si="17"/>
        <v>-327.46934261314635</v>
      </c>
      <c r="BV36" s="126">
        <f t="shared" si="18"/>
        <v>0</v>
      </c>
      <c r="BW36" s="126">
        <f t="shared" si="19"/>
        <v>-32.530657386853669</v>
      </c>
      <c r="BX36" s="126">
        <f t="shared" si="20"/>
        <v>0</v>
      </c>
      <c r="BY36" s="126">
        <f t="shared" si="21"/>
        <v>0</v>
      </c>
      <c r="BZ36" s="126">
        <f t="shared" si="22"/>
        <v>-491.2040139197195</v>
      </c>
      <c r="CA36" s="126">
        <f t="shared" si="23"/>
        <v>0</v>
      </c>
      <c r="CB36" s="126">
        <f t="shared" si="24"/>
        <v>-48.7959860802805</v>
      </c>
      <c r="CC36" s="126">
        <f t="shared" si="25"/>
        <v>0</v>
      </c>
      <c r="CD36" s="126">
        <f t="shared" si="26"/>
        <v>0</v>
      </c>
      <c r="CE36" s="126">
        <f t="shared" si="27"/>
        <v>-654.93868522629271</v>
      </c>
      <c r="CF36" s="126">
        <f t="shared" si="28"/>
        <v>0</v>
      </c>
      <c r="CG36" s="126">
        <f t="shared" si="29"/>
        <v>-65.061314773707338</v>
      </c>
      <c r="CH36" s="126">
        <f t="shared" si="30"/>
        <v>0</v>
      </c>
      <c r="CI36" s="126">
        <f t="shared" si="31"/>
        <v>0</v>
      </c>
      <c r="CJ36" s="126">
        <f t="shared" si="32"/>
        <v>-818.67335653286591</v>
      </c>
      <c r="CK36" s="126">
        <f t="shared" si="33"/>
        <v>0</v>
      </c>
      <c r="CL36" s="126">
        <f t="shared" si="34"/>
        <v>-81.326643467134176</v>
      </c>
      <c r="CM36" s="126">
        <f t="shared" si="35"/>
        <v>0</v>
      </c>
      <c r="CN36" s="126">
        <f t="shared" si="36"/>
        <v>0</v>
      </c>
      <c r="CO36" s="126">
        <f t="shared" si="37"/>
        <v>-982.40802783943911</v>
      </c>
      <c r="CP36" s="126">
        <f t="shared" si="38"/>
        <v>0</v>
      </c>
      <c r="CQ36" s="126">
        <f t="shared" si="39"/>
        <v>-97.591972160561014</v>
      </c>
      <c r="CR36" s="126">
        <f t="shared" si="40"/>
        <v>0</v>
      </c>
      <c r="CS36" s="126">
        <f t="shared" si="41"/>
        <v>0</v>
      </c>
      <c r="CT36" s="126">
        <f t="shared" si="42"/>
        <v>-1146.1426991460123</v>
      </c>
      <c r="CU36" s="126">
        <f t="shared" si="43"/>
        <v>0</v>
      </c>
      <c r="CV36" s="126">
        <f t="shared" si="44"/>
        <v>-113.85730085398785</v>
      </c>
      <c r="CW36" s="126">
        <f t="shared" si="45"/>
        <v>0</v>
      </c>
      <c r="CX36" s="126">
        <f t="shared" si="46"/>
        <v>0</v>
      </c>
      <c r="CY36" s="126">
        <f t="shared" si="47"/>
        <v>-1309.8773704525854</v>
      </c>
      <c r="CZ36" s="126">
        <f t="shared" si="48"/>
        <v>0</v>
      </c>
      <c r="DA36" s="126">
        <f t="shared" si="49"/>
        <v>-130.12262954741468</v>
      </c>
      <c r="DB36" s="126">
        <f t="shared" si="50"/>
        <v>0</v>
      </c>
      <c r="DC36" s="126">
        <f t="shared" si="51"/>
        <v>0</v>
      </c>
      <c r="DD36" s="126">
        <f t="shared" si="52"/>
        <v>-1473.6120417591585</v>
      </c>
      <c r="DE36" s="126">
        <f t="shared" si="53"/>
        <v>0</v>
      </c>
      <c r="DF36" s="126">
        <f t="shared" si="54"/>
        <v>-146.3879582408415</v>
      </c>
      <c r="DG36" s="126">
        <f t="shared" si="55"/>
        <v>0</v>
      </c>
      <c r="DH36" s="126">
        <f t="shared" si="56"/>
        <v>0</v>
      </c>
      <c r="DI36" s="126">
        <f t="shared" si="57"/>
        <v>-1637.3467130657316</v>
      </c>
      <c r="DJ36" s="126">
        <f t="shared" si="58"/>
        <v>0</v>
      </c>
      <c r="DK36" s="126">
        <f t="shared" si="59"/>
        <v>-162.65328693426832</v>
      </c>
      <c r="DL36" s="126">
        <f t="shared" si="60"/>
        <v>0</v>
      </c>
      <c r="DM36" s="126">
        <f t="shared" si="61"/>
        <v>0</v>
      </c>
      <c r="DN36" s="126">
        <f t="shared" si="62"/>
        <v>-1801.0813843723047</v>
      </c>
      <c r="DO36" s="126">
        <f t="shared" si="63"/>
        <v>0</v>
      </c>
      <c r="DP36" s="126">
        <f t="shared" si="64"/>
        <v>-178.91861562769515</v>
      </c>
      <c r="DQ36" s="126">
        <f t="shared" si="65"/>
        <v>0</v>
      </c>
      <c r="DR36" s="126">
        <f t="shared" si="66"/>
        <v>0</v>
      </c>
      <c r="DS36" s="126">
        <f t="shared" si="67"/>
        <v>-1964.8160556788778</v>
      </c>
      <c r="DT36" s="126">
        <f t="shared" si="68"/>
        <v>0</v>
      </c>
      <c r="DU36" s="126">
        <f t="shared" si="69"/>
        <v>-195.18394432112197</v>
      </c>
      <c r="DV36" s="126">
        <f t="shared" si="70"/>
        <v>0</v>
      </c>
      <c r="DW36" s="126">
        <f t="shared" si="71"/>
        <v>0</v>
      </c>
    </row>
    <row r="37" spans="1:127" s="141" customFormat="1" ht="15" customHeight="1" x14ac:dyDescent="0.25">
      <c r="A37" s="157" t="s">
        <v>313</v>
      </c>
      <c r="B37" s="174" t="s">
        <v>300</v>
      </c>
      <c r="C37" s="174" t="s">
        <v>301</v>
      </c>
      <c r="D37" s="174" t="s">
        <v>314</v>
      </c>
      <c r="E37" s="174">
        <v>0</v>
      </c>
      <c r="F37" s="174">
        <v>150</v>
      </c>
      <c r="G37" s="159">
        <v>0</v>
      </c>
      <c r="H37" s="173">
        <v>0</v>
      </c>
      <c r="I37" s="145" t="s">
        <v>315</v>
      </c>
      <c r="J37" s="145" t="s">
        <v>104</v>
      </c>
      <c r="K37" s="145"/>
      <c r="L37" s="145"/>
      <c r="M37" s="145"/>
      <c r="N37" s="145"/>
      <c r="O37" s="145"/>
      <c r="P37" s="145"/>
      <c r="Q37" s="145"/>
      <c r="R37" s="145">
        <v>1</v>
      </c>
      <c r="S37" s="145"/>
      <c r="T37" s="145"/>
      <c r="U37" s="145"/>
      <c r="V37" s="145"/>
      <c r="W37" s="146">
        <v>1</v>
      </c>
      <c r="X37" s="151">
        <v>0</v>
      </c>
      <c r="Y37" s="151">
        <v>0</v>
      </c>
      <c r="Z37" s="151">
        <v>0</v>
      </c>
      <c r="AA37" s="151">
        <v>0</v>
      </c>
      <c r="AB37" s="151">
        <v>0</v>
      </c>
      <c r="AC37" s="151">
        <v>0</v>
      </c>
      <c r="AD37" s="151">
        <v>0</v>
      </c>
      <c r="AE37" s="151">
        <v>0</v>
      </c>
      <c r="AF37" s="151">
        <v>0</v>
      </c>
      <c r="AG37" s="151">
        <v>0</v>
      </c>
      <c r="AH37" s="151">
        <v>0</v>
      </c>
      <c r="AI37" s="151">
        <v>0</v>
      </c>
      <c r="AJ37" s="145">
        <v>1</v>
      </c>
      <c r="AK37" s="145"/>
      <c r="AL37" s="145"/>
      <c r="AM37" s="145"/>
      <c r="AN37" s="145"/>
      <c r="AO37" s="145"/>
      <c r="AP37" s="145"/>
      <c r="AQ37" s="145"/>
      <c r="AR37" s="145"/>
      <c r="AS37" s="146">
        <v>1</v>
      </c>
      <c r="AT37" s="153">
        <v>0</v>
      </c>
      <c r="AU37" s="153">
        <v>0</v>
      </c>
      <c r="AV37" s="153">
        <v>0</v>
      </c>
      <c r="AW37" s="153">
        <v>0</v>
      </c>
      <c r="AX37" s="153">
        <v>0</v>
      </c>
      <c r="AY37" s="153">
        <v>0</v>
      </c>
      <c r="AZ37" s="153">
        <v>0</v>
      </c>
      <c r="BA37" s="153">
        <v>0</v>
      </c>
      <c r="BB37" s="153">
        <v>0</v>
      </c>
      <c r="BC37" s="153">
        <v>0</v>
      </c>
      <c r="BD37" s="154">
        <v>0</v>
      </c>
      <c r="BE37" s="154">
        <v>0</v>
      </c>
      <c r="BF37" s="154">
        <v>0</v>
      </c>
      <c r="BG37" s="154">
        <v>0</v>
      </c>
      <c r="BH37" s="154">
        <v>0</v>
      </c>
      <c r="BI37" s="145">
        <v>62664000</v>
      </c>
      <c r="BJ37" s="122"/>
      <c r="BK37" s="122"/>
      <c r="BL37" s="191">
        <f t="shared" si="72"/>
        <v>0</v>
      </c>
      <c r="BM37" s="191"/>
      <c r="BN37" s="122"/>
      <c r="BO37" s="193">
        <f t="shared" si="73"/>
        <v>0</v>
      </c>
      <c r="BP37" s="126">
        <f t="shared" si="12"/>
        <v>0</v>
      </c>
      <c r="BQ37" s="126">
        <f t="shared" si="13"/>
        <v>0</v>
      </c>
      <c r="BR37" s="126">
        <f t="shared" si="14"/>
        <v>0</v>
      </c>
      <c r="BS37" s="126">
        <f t="shared" si="15"/>
        <v>0</v>
      </c>
      <c r="BT37" s="126">
        <f t="shared" si="16"/>
        <v>0</v>
      </c>
      <c r="BU37" s="126">
        <f t="shared" si="17"/>
        <v>0</v>
      </c>
      <c r="BV37" s="126">
        <f t="shared" si="18"/>
        <v>0</v>
      </c>
      <c r="BW37" s="126">
        <f t="shared" si="19"/>
        <v>0</v>
      </c>
      <c r="BX37" s="126">
        <f t="shared" si="20"/>
        <v>0</v>
      </c>
      <c r="BY37" s="126">
        <f t="shared" si="21"/>
        <v>0</v>
      </c>
      <c r="BZ37" s="126">
        <f t="shared" si="22"/>
        <v>0</v>
      </c>
      <c r="CA37" s="126">
        <f t="shared" si="23"/>
        <v>0</v>
      </c>
      <c r="CB37" s="126">
        <f t="shared" si="24"/>
        <v>0</v>
      </c>
      <c r="CC37" s="126">
        <f t="shared" si="25"/>
        <v>0</v>
      </c>
      <c r="CD37" s="126">
        <f t="shared" si="26"/>
        <v>0</v>
      </c>
      <c r="CE37" s="126">
        <f t="shared" si="27"/>
        <v>0</v>
      </c>
      <c r="CF37" s="126">
        <f t="shared" si="28"/>
        <v>0</v>
      </c>
      <c r="CG37" s="126">
        <f t="shared" si="29"/>
        <v>0</v>
      </c>
      <c r="CH37" s="126">
        <f t="shared" si="30"/>
        <v>0</v>
      </c>
      <c r="CI37" s="126">
        <f t="shared" si="31"/>
        <v>0</v>
      </c>
      <c r="CJ37" s="126">
        <f t="shared" si="32"/>
        <v>0</v>
      </c>
      <c r="CK37" s="126">
        <f t="shared" si="33"/>
        <v>0</v>
      </c>
      <c r="CL37" s="126">
        <f t="shared" si="34"/>
        <v>0</v>
      </c>
      <c r="CM37" s="126">
        <f t="shared" si="35"/>
        <v>0</v>
      </c>
      <c r="CN37" s="126">
        <f t="shared" si="36"/>
        <v>0</v>
      </c>
      <c r="CO37" s="126">
        <f t="shared" si="37"/>
        <v>0</v>
      </c>
      <c r="CP37" s="126">
        <f t="shared" si="38"/>
        <v>0</v>
      </c>
      <c r="CQ37" s="126">
        <f t="shared" si="39"/>
        <v>0</v>
      </c>
      <c r="CR37" s="126">
        <f t="shared" si="40"/>
        <v>0</v>
      </c>
      <c r="CS37" s="126">
        <f t="shared" si="41"/>
        <v>0</v>
      </c>
      <c r="CT37" s="126">
        <f t="shared" si="42"/>
        <v>0</v>
      </c>
      <c r="CU37" s="126">
        <f t="shared" si="43"/>
        <v>0</v>
      </c>
      <c r="CV37" s="126">
        <f t="shared" si="44"/>
        <v>0</v>
      </c>
      <c r="CW37" s="126">
        <f t="shared" si="45"/>
        <v>0</v>
      </c>
      <c r="CX37" s="126">
        <f t="shared" si="46"/>
        <v>0</v>
      </c>
      <c r="CY37" s="126">
        <f t="shared" si="47"/>
        <v>0</v>
      </c>
      <c r="CZ37" s="126">
        <f t="shared" si="48"/>
        <v>0</v>
      </c>
      <c r="DA37" s="126">
        <f t="shared" si="49"/>
        <v>0</v>
      </c>
      <c r="DB37" s="126">
        <f t="shared" si="50"/>
        <v>0</v>
      </c>
      <c r="DC37" s="126">
        <f t="shared" si="51"/>
        <v>0</v>
      </c>
      <c r="DD37" s="126">
        <f t="shared" si="52"/>
        <v>0</v>
      </c>
      <c r="DE37" s="126">
        <f t="shared" si="53"/>
        <v>0</v>
      </c>
      <c r="DF37" s="126">
        <f t="shared" si="54"/>
        <v>0</v>
      </c>
      <c r="DG37" s="126">
        <f t="shared" si="55"/>
        <v>0</v>
      </c>
      <c r="DH37" s="126">
        <f t="shared" si="56"/>
        <v>0</v>
      </c>
      <c r="DI37" s="126">
        <f t="shared" si="57"/>
        <v>0</v>
      </c>
      <c r="DJ37" s="126">
        <f t="shared" si="58"/>
        <v>0</v>
      </c>
      <c r="DK37" s="126">
        <f t="shared" si="59"/>
        <v>0</v>
      </c>
      <c r="DL37" s="126">
        <f t="shared" si="60"/>
        <v>0</v>
      </c>
      <c r="DM37" s="126">
        <f t="shared" si="61"/>
        <v>0</v>
      </c>
      <c r="DN37" s="126">
        <f t="shared" si="62"/>
        <v>0</v>
      </c>
      <c r="DO37" s="126">
        <f t="shared" si="63"/>
        <v>0</v>
      </c>
      <c r="DP37" s="126">
        <f t="shared" si="64"/>
        <v>0</v>
      </c>
      <c r="DQ37" s="126">
        <f t="shared" si="65"/>
        <v>0</v>
      </c>
      <c r="DR37" s="126">
        <f t="shared" si="66"/>
        <v>0</v>
      </c>
      <c r="DS37" s="126">
        <f t="shared" si="67"/>
        <v>0</v>
      </c>
      <c r="DT37" s="126">
        <f t="shared" si="68"/>
        <v>0</v>
      </c>
      <c r="DU37" s="126">
        <f t="shared" si="69"/>
        <v>0</v>
      </c>
      <c r="DV37" s="126">
        <f t="shared" si="70"/>
        <v>0</v>
      </c>
      <c r="DW37" s="126">
        <f t="shared" si="71"/>
        <v>0</v>
      </c>
    </row>
    <row r="38" spans="1:127" s="141" customFormat="1" ht="15" customHeight="1" x14ac:dyDescent="0.25">
      <c r="A38" s="157" t="s">
        <v>316</v>
      </c>
      <c r="B38" s="174" t="s">
        <v>300</v>
      </c>
      <c r="C38" s="174" t="s">
        <v>301</v>
      </c>
      <c r="D38" s="174" t="s">
        <v>167</v>
      </c>
      <c r="E38" s="174">
        <v>4</v>
      </c>
      <c r="F38" s="174">
        <v>72</v>
      </c>
      <c r="G38" s="159">
        <v>-288</v>
      </c>
      <c r="H38" s="173">
        <v>-288</v>
      </c>
      <c r="I38" s="145"/>
      <c r="J38" s="145" t="s">
        <v>104</v>
      </c>
      <c r="K38" s="145">
        <v>8.3333333333333329E-2</v>
      </c>
      <c r="L38" s="145">
        <v>8.3333333333333329E-2</v>
      </c>
      <c r="M38" s="145">
        <v>8.3333333333333329E-2</v>
      </c>
      <c r="N38" s="145">
        <v>8.3333333333333329E-2</v>
      </c>
      <c r="O38" s="145">
        <v>8.3333333333333329E-2</v>
      </c>
      <c r="P38" s="145">
        <v>8.3333333333333329E-2</v>
      </c>
      <c r="Q38" s="145">
        <v>8.3333333333333329E-2</v>
      </c>
      <c r="R38" s="145">
        <v>8.3333333333333329E-2</v>
      </c>
      <c r="S38" s="145">
        <v>8.3333333333333329E-2</v>
      </c>
      <c r="T38" s="145">
        <v>8.3333333333333329E-2</v>
      </c>
      <c r="U38" s="145">
        <v>8.3333333333333329E-2</v>
      </c>
      <c r="V38" s="145">
        <v>8.3333333333333329E-2</v>
      </c>
      <c r="W38" s="146">
        <v>1</v>
      </c>
      <c r="X38" s="151">
        <v>-24</v>
      </c>
      <c r="Y38" s="151">
        <v>-24</v>
      </c>
      <c r="Z38" s="151">
        <v>-24</v>
      </c>
      <c r="AA38" s="151">
        <v>-24</v>
      </c>
      <c r="AB38" s="151">
        <v>-24</v>
      </c>
      <c r="AC38" s="151">
        <v>-24</v>
      </c>
      <c r="AD38" s="151">
        <v>-24</v>
      </c>
      <c r="AE38" s="151">
        <v>-24</v>
      </c>
      <c r="AF38" s="151">
        <v>-24</v>
      </c>
      <c r="AG38" s="151">
        <v>-24</v>
      </c>
      <c r="AH38" s="151">
        <v>-24</v>
      </c>
      <c r="AI38" s="151">
        <v>-24</v>
      </c>
      <c r="AJ38" s="145">
        <v>0.25</v>
      </c>
      <c r="AK38" s="145">
        <v>0.25</v>
      </c>
      <c r="AL38" s="145">
        <v>0.25</v>
      </c>
      <c r="AM38" s="145">
        <v>0.25</v>
      </c>
      <c r="AN38" s="145"/>
      <c r="AO38" s="145"/>
      <c r="AP38" s="145"/>
      <c r="AQ38" s="145"/>
      <c r="AR38" s="145"/>
      <c r="AS38" s="146">
        <v>1</v>
      </c>
      <c r="AT38" s="153">
        <v>-72</v>
      </c>
      <c r="AU38" s="153">
        <v>-72</v>
      </c>
      <c r="AV38" s="153">
        <v>-72</v>
      </c>
      <c r="AW38" s="153">
        <v>-72</v>
      </c>
      <c r="AX38" s="153">
        <v>0</v>
      </c>
      <c r="AY38" s="153">
        <v>0</v>
      </c>
      <c r="AZ38" s="153">
        <v>0</v>
      </c>
      <c r="BA38" s="153">
        <v>0</v>
      </c>
      <c r="BB38" s="153">
        <v>0</v>
      </c>
      <c r="BC38" s="153">
        <v>-288</v>
      </c>
      <c r="BD38" s="154">
        <v>-72</v>
      </c>
      <c r="BE38" s="154">
        <v>0</v>
      </c>
      <c r="BF38" s="154">
        <v>-216</v>
      </c>
      <c r="BG38" s="154">
        <v>0</v>
      </c>
      <c r="BH38" s="154">
        <v>0</v>
      </c>
      <c r="BI38" s="145">
        <v>62662000</v>
      </c>
      <c r="BJ38" s="122"/>
      <c r="BK38" s="122"/>
      <c r="BL38" s="191">
        <f t="shared" si="72"/>
        <v>-48</v>
      </c>
      <c r="BM38" s="191"/>
      <c r="BN38" s="122"/>
      <c r="BO38" s="193">
        <f t="shared" si="73"/>
        <v>72</v>
      </c>
      <c r="BP38" s="126">
        <f t="shared" si="12"/>
        <v>-6</v>
      </c>
      <c r="BQ38" s="126">
        <f t="shared" si="13"/>
        <v>0</v>
      </c>
      <c r="BR38" s="126">
        <f t="shared" si="14"/>
        <v>-18</v>
      </c>
      <c r="BS38" s="126">
        <f t="shared" si="15"/>
        <v>0</v>
      </c>
      <c r="BT38" s="126">
        <f t="shared" si="16"/>
        <v>0</v>
      </c>
      <c r="BU38" s="126">
        <f t="shared" si="17"/>
        <v>-12</v>
      </c>
      <c r="BV38" s="126">
        <f t="shared" si="18"/>
        <v>0</v>
      </c>
      <c r="BW38" s="126">
        <f t="shared" si="19"/>
        <v>-36</v>
      </c>
      <c r="BX38" s="126">
        <f t="shared" si="20"/>
        <v>0</v>
      </c>
      <c r="BY38" s="126">
        <f t="shared" si="21"/>
        <v>0</v>
      </c>
      <c r="BZ38" s="126">
        <f t="shared" si="22"/>
        <v>-18</v>
      </c>
      <c r="CA38" s="126">
        <f t="shared" si="23"/>
        <v>0</v>
      </c>
      <c r="CB38" s="126">
        <f t="shared" si="24"/>
        <v>-54</v>
      </c>
      <c r="CC38" s="126">
        <f t="shared" si="25"/>
        <v>0</v>
      </c>
      <c r="CD38" s="126">
        <f t="shared" si="26"/>
        <v>0</v>
      </c>
      <c r="CE38" s="126">
        <f t="shared" si="27"/>
        <v>-24</v>
      </c>
      <c r="CF38" s="126">
        <f t="shared" si="28"/>
        <v>0</v>
      </c>
      <c r="CG38" s="126">
        <f t="shared" si="29"/>
        <v>-72</v>
      </c>
      <c r="CH38" s="126">
        <f t="shared" si="30"/>
        <v>0</v>
      </c>
      <c r="CI38" s="126">
        <f t="shared" si="31"/>
        <v>0</v>
      </c>
      <c r="CJ38" s="126">
        <f t="shared" si="32"/>
        <v>-30</v>
      </c>
      <c r="CK38" s="126">
        <f t="shared" si="33"/>
        <v>0</v>
      </c>
      <c r="CL38" s="126">
        <f t="shared" si="34"/>
        <v>-90</v>
      </c>
      <c r="CM38" s="126">
        <f t="shared" si="35"/>
        <v>0</v>
      </c>
      <c r="CN38" s="126">
        <f t="shared" si="36"/>
        <v>0</v>
      </c>
      <c r="CO38" s="126">
        <f t="shared" si="37"/>
        <v>-36</v>
      </c>
      <c r="CP38" s="126">
        <f t="shared" si="38"/>
        <v>0</v>
      </c>
      <c r="CQ38" s="126">
        <f t="shared" si="39"/>
        <v>-108</v>
      </c>
      <c r="CR38" s="126">
        <f t="shared" si="40"/>
        <v>0</v>
      </c>
      <c r="CS38" s="126">
        <f t="shared" si="41"/>
        <v>0</v>
      </c>
      <c r="CT38" s="126">
        <f t="shared" si="42"/>
        <v>-42</v>
      </c>
      <c r="CU38" s="126">
        <f t="shared" si="43"/>
        <v>0</v>
      </c>
      <c r="CV38" s="126">
        <f t="shared" si="44"/>
        <v>-126</v>
      </c>
      <c r="CW38" s="126">
        <f t="shared" si="45"/>
        <v>0</v>
      </c>
      <c r="CX38" s="126">
        <f t="shared" si="46"/>
        <v>0</v>
      </c>
      <c r="CY38" s="126">
        <f t="shared" si="47"/>
        <v>-48</v>
      </c>
      <c r="CZ38" s="126">
        <f t="shared" si="48"/>
        <v>0</v>
      </c>
      <c r="DA38" s="126">
        <f t="shared" si="49"/>
        <v>-144</v>
      </c>
      <c r="DB38" s="126">
        <f t="shared" si="50"/>
        <v>0</v>
      </c>
      <c r="DC38" s="126">
        <f t="shared" si="51"/>
        <v>0</v>
      </c>
      <c r="DD38" s="126">
        <f t="shared" si="52"/>
        <v>-54</v>
      </c>
      <c r="DE38" s="126">
        <f t="shared" si="53"/>
        <v>0</v>
      </c>
      <c r="DF38" s="126">
        <f t="shared" si="54"/>
        <v>-162</v>
      </c>
      <c r="DG38" s="126">
        <f t="shared" si="55"/>
        <v>0</v>
      </c>
      <c r="DH38" s="126">
        <f t="shared" si="56"/>
        <v>0</v>
      </c>
      <c r="DI38" s="126">
        <f t="shared" si="57"/>
        <v>-60</v>
      </c>
      <c r="DJ38" s="126">
        <f t="shared" si="58"/>
        <v>0</v>
      </c>
      <c r="DK38" s="126">
        <f t="shared" si="59"/>
        <v>-180</v>
      </c>
      <c r="DL38" s="126">
        <f t="shared" si="60"/>
        <v>0</v>
      </c>
      <c r="DM38" s="126">
        <f t="shared" si="61"/>
        <v>0</v>
      </c>
      <c r="DN38" s="126">
        <f t="shared" si="62"/>
        <v>-66</v>
      </c>
      <c r="DO38" s="126">
        <f t="shared" si="63"/>
        <v>0</v>
      </c>
      <c r="DP38" s="126">
        <f t="shared" si="64"/>
        <v>-198</v>
      </c>
      <c r="DQ38" s="126">
        <f t="shared" si="65"/>
        <v>0</v>
      </c>
      <c r="DR38" s="126">
        <f t="shared" si="66"/>
        <v>0</v>
      </c>
      <c r="DS38" s="126">
        <f t="shared" si="67"/>
        <v>-72</v>
      </c>
      <c r="DT38" s="126">
        <f t="shared" si="68"/>
        <v>0</v>
      </c>
      <c r="DU38" s="126">
        <f t="shared" si="69"/>
        <v>-216</v>
      </c>
      <c r="DV38" s="126">
        <f t="shared" si="70"/>
        <v>0</v>
      </c>
      <c r="DW38" s="126">
        <f t="shared" si="71"/>
        <v>0</v>
      </c>
    </row>
    <row r="39" spans="1:127" s="141" customFormat="1" ht="15" customHeight="1" x14ac:dyDescent="0.25">
      <c r="A39" s="157" t="s">
        <v>317</v>
      </c>
      <c r="B39" s="174" t="s">
        <v>300</v>
      </c>
      <c r="C39" s="174" t="s">
        <v>301</v>
      </c>
      <c r="D39" s="174" t="s">
        <v>295</v>
      </c>
      <c r="E39" s="174">
        <v>12</v>
      </c>
      <c r="F39" s="174">
        <v>100</v>
      </c>
      <c r="G39" s="159">
        <v>-1200</v>
      </c>
      <c r="H39" s="173">
        <v>-1200</v>
      </c>
      <c r="I39" s="145"/>
      <c r="J39" s="145" t="s">
        <v>104</v>
      </c>
      <c r="K39" s="145"/>
      <c r="L39" s="145">
        <v>0.16666666666666666</v>
      </c>
      <c r="M39" s="145"/>
      <c r="N39" s="145">
        <v>0.16666666666666666</v>
      </c>
      <c r="O39" s="145"/>
      <c r="P39" s="145">
        <v>0.16666666666666666</v>
      </c>
      <c r="Q39" s="145"/>
      <c r="R39" s="145">
        <v>0.16666666666666666</v>
      </c>
      <c r="S39" s="145"/>
      <c r="T39" s="145">
        <v>0.16666666666666666</v>
      </c>
      <c r="U39" s="145"/>
      <c r="V39" s="145">
        <v>0.16666666666666666</v>
      </c>
      <c r="W39" s="146">
        <v>0.99999999999999989</v>
      </c>
      <c r="X39" s="151">
        <v>0</v>
      </c>
      <c r="Y39" s="151">
        <v>-200</v>
      </c>
      <c r="Z39" s="151">
        <v>0</v>
      </c>
      <c r="AA39" s="151">
        <v>-200</v>
      </c>
      <c r="AB39" s="151">
        <v>0</v>
      </c>
      <c r="AC39" s="151">
        <v>-200</v>
      </c>
      <c r="AD39" s="151">
        <v>0</v>
      </c>
      <c r="AE39" s="151">
        <v>-200</v>
      </c>
      <c r="AF39" s="151">
        <v>0</v>
      </c>
      <c r="AG39" s="151">
        <v>-200</v>
      </c>
      <c r="AH39" s="151">
        <v>0</v>
      </c>
      <c r="AI39" s="151">
        <v>-200</v>
      </c>
      <c r="AJ39" s="145">
        <v>1</v>
      </c>
      <c r="AK39" s="145"/>
      <c r="AL39" s="145"/>
      <c r="AM39" s="145"/>
      <c r="AN39" s="145"/>
      <c r="AO39" s="145"/>
      <c r="AP39" s="145"/>
      <c r="AQ39" s="145"/>
      <c r="AR39" s="145"/>
      <c r="AS39" s="146">
        <v>1</v>
      </c>
      <c r="AT39" s="153">
        <v>-1200</v>
      </c>
      <c r="AU39" s="153">
        <v>0</v>
      </c>
      <c r="AV39" s="153">
        <v>0</v>
      </c>
      <c r="AW39" s="153">
        <v>0</v>
      </c>
      <c r="AX39" s="153">
        <v>0</v>
      </c>
      <c r="AY39" s="153">
        <v>0</v>
      </c>
      <c r="AZ39" s="153">
        <v>0</v>
      </c>
      <c r="BA39" s="153">
        <v>0</v>
      </c>
      <c r="BB39" s="153">
        <v>0</v>
      </c>
      <c r="BC39" s="153">
        <v>-1200</v>
      </c>
      <c r="BD39" s="154">
        <v>-1200</v>
      </c>
      <c r="BE39" s="154">
        <v>0</v>
      </c>
      <c r="BF39" s="154">
        <v>0</v>
      </c>
      <c r="BG39" s="154">
        <v>0</v>
      </c>
      <c r="BH39" s="154">
        <v>0</v>
      </c>
      <c r="BI39" s="145">
        <v>62662000</v>
      </c>
      <c r="BJ39" s="122"/>
      <c r="BK39" s="122"/>
      <c r="BL39" s="191">
        <f t="shared" si="72"/>
        <v>-200</v>
      </c>
      <c r="BM39" s="191"/>
      <c r="BN39" s="122"/>
      <c r="BO39" s="193">
        <f t="shared" si="73"/>
        <v>200</v>
      </c>
      <c r="BP39" s="126">
        <f t="shared" si="12"/>
        <v>0</v>
      </c>
      <c r="BQ39" s="126">
        <f t="shared" si="13"/>
        <v>0</v>
      </c>
      <c r="BR39" s="126">
        <f t="shared" si="14"/>
        <v>0</v>
      </c>
      <c r="BS39" s="126">
        <f t="shared" si="15"/>
        <v>0</v>
      </c>
      <c r="BT39" s="126">
        <f t="shared" si="16"/>
        <v>0</v>
      </c>
      <c r="BU39" s="126">
        <f t="shared" si="17"/>
        <v>-200</v>
      </c>
      <c r="BV39" s="126">
        <f t="shared" si="18"/>
        <v>0</v>
      </c>
      <c r="BW39" s="126">
        <f t="shared" si="19"/>
        <v>0</v>
      </c>
      <c r="BX39" s="126">
        <f t="shared" si="20"/>
        <v>0</v>
      </c>
      <c r="BY39" s="126">
        <f t="shared" si="21"/>
        <v>0</v>
      </c>
      <c r="BZ39" s="126">
        <f t="shared" si="22"/>
        <v>-200</v>
      </c>
      <c r="CA39" s="126">
        <f t="shared" si="23"/>
        <v>0</v>
      </c>
      <c r="CB39" s="126">
        <f t="shared" si="24"/>
        <v>0</v>
      </c>
      <c r="CC39" s="126">
        <f t="shared" si="25"/>
        <v>0</v>
      </c>
      <c r="CD39" s="126">
        <f t="shared" si="26"/>
        <v>0</v>
      </c>
      <c r="CE39" s="126">
        <f t="shared" si="27"/>
        <v>-400</v>
      </c>
      <c r="CF39" s="126">
        <f t="shared" si="28"/>
        <v>0</v>
      </c>
      <c r="CG39" s="126">
        <f t="shared" si="29"/>
        <v>0</v>
      </c>
      <c r="CH39" s="126">
        <f t="shared" si="30"/>
        <v>0</v>
      </c>
      <c r="CI39" s="126">
        <f t="shared" si="31"/>
        <v>0</v>
      </c>
      <c r="CJ39" s="126">
        <f t="shared" si="32"/>
        <v>-400</v>
      </c>
      <c r="CK39" s="126">
        <f t="shared" si="33"/>
        <v>0</v>
      </c>
      <c r="CL39" s="126">
        <f t="shared" si="34"/>
        <v>0</v>
      </c>
      <c r="CM39" s="126">
        <f t="shared" si="35"/>
        <v>0</v>
      </c>
      <c r="CN39" s="126">
        <f t="shared" si="36"/>
        <v>0</v>
      </c>
      <c r="CO39" s="126">
        <f t="shared" si="37"/>
        <v>-600</v>
      </c>
      <c r="CP39" s="126">
        <f t="shared" si="38"/>
        <v>0</v>
      </c>
      <c r="CQ39" s="126">
        <f t="shared" si="39"/>
        <v>0</v>
      </c>
      <c r="CR39" s="126">
        <f t="shared" si="40"/>
        <v>0</v>
      </c>
      <c r="CS39" s="126">
        <f t="shared" si="41"/>
        <v>0</v>
      </c>
      <c r="CT39" s="126">
        <f t="shared" si="42"/>
        <v>-600</v>
      </c>
      <c r="CU39" s="126">
        <f t="shared" si="43"/>
        <v>0</v>
      </c>
      <c r="CV39" s="126">
        <f t="shared" si="44"/>
        <v>0</v>
      </c>
      <c r="CW39" s="126">
        <f t="shared" si="45"/>
        <v>0</v>
      </c>
      <c r="CX39" s="126">
        <f t="shared" si="46"/>
        <v>0</v>
      </c>
      <c r="CY39" s="126">
        <f t="shared" si="47"/>
        <v>-800</v>
      </c>
      <c r="CZ39" s="126">
        <f t="shared" si="48"/>
        <v>0</v>
      </c>
      <c r="DA39" s="126">
        <f t="shared" si="49"/>
        <v>0</v>
      </c>
      <c r="DB39" s="126">
        <f t="shared" si="50"/>
        <v>0</v>
      </c>
      <c r="DC39" s="126">
        <f t="shared" si="51"/>
        <v>0</v>
      </c>
      <c r="DD39" s="126">
        <f t="shared" si="52"/>
        <v>-800</v>
      </c>
      <c r="DE39" s="126">
        <f t="shared" si="53"/>
        <v>0</v>
      </c>
      <c r="DF39" s="126">
        <f t="shared" si="54"/>
        <v>0</v>
      </c>
      <c r="DG39" s="126">
        <f t="shared" si="55"/>
        <v>0</v>
      </c>
      <c r="DH39" s="126">
        <f t="shared" si="56"/>
        <v>0</v>
      </c>
      <c r="DI39" s="126">
        <f t="shared" si="57"/>
        <v>-1000</v>
      </c>
      <c r="DJ39" s="126">
        <f t="shared" si="58"/>
        <v>0</v>
      </c>
      <c r="DK39" s="126">
        <f t="shared" si="59"/>
        <v>0</v>
      </c>
      <c r="DL39" s="126">
        <f t="shared" si="60"/>
        <v>0</v>
      </c>
      <c r="DM39" s="126">
        <f t="shared" si="61"/>
        <v>0</v>
      </c>
      <c r="DN39" s="126">
        <f t="shared" si="62"/>
        <v>-1000</v>
      </c>
      <c r="DO39" s="126">
        <f t="shared" si="63"/>
        <v>0</v>
      </c>
      <c r="DP39" s="126">
        <f t="shared" si="64"/>
        <v>0</v>
      </c>
      <c r="DQ39" s="126">
        <f t="shared" si="65"/>
        <v>0</v>
      </c>
      <c r="DR39" s="126">
        <f t="shared" si="66"/>
        <v>0</v>
      </c>
      <c r="DS39" s="126">
        <f t="shared" si="67"/>
        <v>-1200</v>
      </c>
      <c r="DT39" s="126">
        <f t="shared" si="68"/>
        <v>0</v>
      </c>
      <c r="DU39" s="126">
        <f t="shared" si="69"/>
        <v>0</v>
      </c>
      <c r="DV39" s="126">
        <f t="shared" si="70"/>
        <v>0</v>
      </c>
      <c r="DW39" s="126">
        <f t="shared" si="71"/>
        <v>0</v>
      </c>
    </row>
    <row r="40" spans="1:127" s="141" customFormat="1" ht="15" customHeight="1" x14ac:dyDescent="0.25">
      <c r="A40" s="157" t="s">
        <v>318</v>
      </c>
      <c r="B40" s="174" t="s">
        <v>300</v>
      </c>
      <c r="C40" s="174" t="s">
        <v>301</v>
      </c>
      <c r="D40" s="174" t="s">
        <v>295</v>
      </c>
      <c r="E40" s="174">
        <v>12</v>
      </c>
      <c r="F40" s="174">
        <v>19</v>
      </c>
      <c r="G40" s="159">
        <v>-228</v>
      </c>
      <c r="H40" s="173">
        <v>-228</v>
      </c>
      <c r="I40" s="145"/>
      <c r="J40" s="145" t="s">
        <v>104</v>
      </c>
      <c r="K40" s="145">
        <v>8.3333333333333329E-2</v>
      </c>
      <c r="L40" s="145">
        <v>8.3333333333333329E-2</v>
      </c>
      <c r="M40" s="145">
        <v>8.3333333333333329E-2</v>
      </c>
      <c r="N40" s="145">
        <v>8.3333333333333329E-2</v>
      </c>
      <c r="O40" s="145">
        <v>8.3333333333333329E-2</v>
      </c>
      <c r="P40" s="145">
        <v>8.3333333333333329E-2</v>
      </c>
      <c r="Q40" s="145">
        <v>8.3333333333333329E-2</v>
      </c>
      <c r="R40" s="145">
        <v>8.3333333333333329E-2</v>
      </c>
      <c r="S40" s="145">
        <v>8.3333333333333329E-2</v>
      </c>
      <c r="T40" s="145">
        <v>8.3333333333333329E-2</v>
      </c>
      <c r="U40" s="145">
        <v>8.3333333333333329E-2</v>
      </c>
      <c r="V40" s="145">
        <v>8.3333333333333329E-2</v>
      </c>
      <c r="W40" s="146">
        <v>1</v>
      </c>
      <c r="X40" s="151">
        <v>-19</v>
      </c>
      <c r="Y40" s="151">
        <v>-19</v>
      </c>
      <c r="Z40" s="151">
        <v>-19</v>
      </c>
      <c r="AA40" s="151">
        <v>-19</v>
      </c>
      <c r="AB40" s="151">
        <v>-19</v>
      </c>
      <c r="AC40" s="151">
        <v>-19</v>
      </c>
      <c r="AD40" s="151">
        <v>-19</v>
      </c>
      <c r="AE40" s="151">
        <v>-19</v>
      </c>
      <c r="AF40" s="151">
        <v>-19</v>
      </c>
      <c r="AG40" s="151">
        <v>-19</v>
      </c>
      <c r="AH40" s="151">
        <v>-19</v>
      </c>
      <c r="AI40" s="151">
        <v>-19</v>
      </c>
      <c r="AJ40" s="145">
        <v>1</v>
      </c>
      <c r="AK40" s="145"/>
      <c r="AL40" s="145"/>
      <c r="AM40" s="145"/>
      <c r="AN40" s="145"/>
      <c r="AO40" s="145"/>
      <c r="AP40" s="145"/>
      <c r="AQ40" s="145"/>
      <c r="AR40" s="145"/>
      <c r="AS40" s="146">
        <v>1</v>
      </c>
      <c r="AT40" s="153">
        <v>-228</v>
      </c>
      <c r="AU40" s="153">
        <v>0</v>
      </c>
      <c r="AV40" s="153">
        <v>0</v>
      </c>
      <c r="AW40" s="153">
        <v>0</v>
      </c>
      <c r="AX40" s="153">
        <v>0</v>
      </c>
      <c r="AY40" s="153">
        <v>0</v>
      </c>
      <c r="AZ40" s="153">
        <v>0</v>
      </c>
      <c r="BA40" s="153">
        <v>0</v>
      </c>
      <c r="BB40" s="153">
        <v>0</v>
      </c>
      <c r="BC40" s="153">
        <v>-228</v>
      </c>
      <c r="BD40" s="154">
        <v>-228</v>
      </c>
      <c r="BE40" s="154">
        <v>0</v>
      </c>
      <c r="BF40" s="154">
        <v>0</v>
      </c>
      <c r="BG40" s="154">
        <v>0</v>
      </c>
      <c r="BH40" s="154">
        <v>0</v>
      </c>
      <c r="BI40" s="145">
        <v>62662000</v>
      </c>
      <c r="BJ40" s="122"/>
      <c r="BK40" s="122"/>
      <c r="BL40" s="191">
        <f t="shared" si="72"/>
        <v>-38</v>
      </c>
      <c r="BM40" s="191"/>
      <c r="BN40" s="122"/>
      <c r="BO40" s="193">
        <f t="shared" si="73"/>
        <v>57</v>
      </c>
      <c r="BP40" s="126">
        <f t="shared" si="12"/>
        <v>-19</v>
      </c>
      <c r="BQ40" s="126">
        <f t="shared" si="13"/>
        <v>0</v>
      </c>
      <c r="BR40" s="126">
        <f t="shared" si="14"/>
        <v>0</v>
      </c>
      <c r="BS40" s="126">
        <f t="shared" si="15"/>
        <v>0</v>
      </c>
      <c r="BT40" s="126">
        <f t="shared" si="16"/>
        <v>0</v>
      </c>
      <c r="BU40" s="126">
        <f t="shared" si="17"/>
        <v>-38</v>
      </c>
      <c r="BV40" s="126">
        <f t="shared" si="18"/>
        <v>0</v>
      </c>
      <c r="BW40" s="126">
        <f t="shared" si="19"/>
        <v>0</v>
      </c>
      <c r="BX40" s="126">
        <f t="shared" si="20"/>
        <v>0</v>
      </c>
      <c r="BY40" s="126">
        <f t="shared" si="21"/>
        <v>0</v>
      </c>
      <c r="BZ40" s="126">
        <f t="shared" si="22"/>
        <v>-57</v>
      </c>
      <c r="CA40" s="126">
        <f t="shared" si="23"/>
        <v>0</v>
      </c>
      <c r="CB40" s="126">
        <f t="shared" si="24"/>
        <v>0</v>
      </c>
      <c r="CC40" s="126">
        <f t="shared" si="25"/>
        <v>0</v>
      </c>
      <c r="CD40" s="126">
        <f t="shared" si="26"/>
        <v>0</v>
      </c>
      <c r="CE40" s="126">
        <f t="shared" si="27"/>
        <v>-76</v>
      </c>
      <c r="CF40" s="126">
        <f t="shared" si="28"/>
        <v>0</v>
      </c>
      <c r="CG40" s="126">
        <f t="shared" si="29"/>
        <v>0</v>
      </c>
      <c r="CH40" s="126">
        <f t="shared" si="30"/>
        <v>0</v>
      </c>
      <c r="CI40" s="126">
        <f t="shared" si="31"/>
        <v>0</v>
      </c>
      <c r="CJ40" s="126">
        <f t="shared" si="32"/>
        <v>-95</v>
      </c>
      <c r="CK40" s="126">
        <f t="shared" si="33"/>
        <v>0</v>
      </c>
      <c r="CL40" s="126">
        <f t="shared" si="34"/>
        <v>0</v>
      </c>
      <c r="CM40" s="126">
        <f t="shared" si="35"/>
        <v>0</v>
      </c>
      <c r="CN40" s="126">
        <f t="shared" si="36"/>
        <v>0</v>
      </c>
      <c r="CO40" s="126">
        <f t="shared" si="37"/>
        <v>-114</v>
      </c>
      <c r="CP40" s="126">
        <f t="shared" si="38"/>
        <v>0</v>
      </c>
      <c r="CQ40" s="126">
        <f t="shared" si="39"/>
        <v>0</v>
      </c>
      <c r="CR40" s="126">
        <f t="shared" si="40"/>
        <v>0</v>
      </c>
      <c r="CS40" s="126">
        <f t="shared" si="41"/>
        <v>0</v>
      </c>
      <c r="CT40" s="126">
        <f t="shared" si="42"/>
        <v>-133</v>
      </c>
      <c r="CU40" s="126">
        <f t="shared" si="43"/>
        <v>0</v>
      </c>
      <c r="CV40" s="126">
        <f t="shared" si="44"/>
        <v>0</v>
      </c>
      <c r="CW40" s="126">
        <f t="shared" si="45"/>
        <v>0</v>
      </c>
      <c r="CX40" s="126">
        <f t="shared" si="46"/>
        <v>0</v>
      </c>
      <c r="CY40" s="126">
        <f t="shared" si="47"/>
        <v>-152</v>
      </c>
      <c r="CZ40" s="126">
        <f t="shared" si="48"/>
        <v>0</v>
      </c>
      <c r="DA40" s="126">
        <f t="shared" si="49"/>
        <v>0</v>
      </c>
      <c r="DB40" s="126">
        <f t="shared" si="50"/>
        <v>0</v>
      </c>
      <c r="DC40" s="126">
        <f t="shared" si="51"/>
        <v>0</v>
      </c>
      <c r="DD40" s="126">
        <f t="shared" si="52"/>
        <v>-171</v>
      </c>
      <c r="DE40" s="126">
        <f t="shared" si="53"/>
        <v>0</v>
      </c>
      <c r="DF40" s="126">
        <f t="shared" si="54"/>
        <v>0</v>
      </c>
      <c r="DG40" s="126">
        <f t="shared" si="55"/>
        <v>0</v>
      </c>
      <c r="DH40" s="126">
        <f t="shared" si="56"/>
        <v>0</v>
      </c>
      <c r="DI40" s="126">
        <f t="shared" si="57"/>
        <v>-190</v>
      </c>
      <c r="DJ40" s="126">
        <f t="shared" si="58"/>
        <v>0</v>
      </c>
      <c r="DK40" s="126">
        <f t="shared" si="59"/>
        <v>0</v>
      </c>
      <c r="DL40" s="126">
        <f t="shared" si="60"/>
        <v>0</v>
      </c>
      <c r="DM40" s="126">
        <f t="shared" si="61"/>
        <v>0</v>
      </c>
      <c r="DN40" s="126">
        <f t="shared" si="62"/>
        <v>-209</v>
      </c>
      <c r="DO40" s="126">
        <f t="shared" si="63"/>
        <v>0</v>
      </c>
      <c r="DP40" s="126">
        <f t="shared" si="64"/>
        <v>0</v>
      </c>
      <c r="DQ40" s="126">
        <f t="shared" si="65"/>
        <v>0</v>
      </c>
      <c r="DR40" s="126">
        <f t="shared" si="66"/>
        <v>0</v>
      </c>
      <c r="DS40" s="126">
        <f t="shared" si="67"/>
        <v>-228</v>
      </c>
      <c r="DT40" s="126">
        <f t="shared" si="68"/>
        <v>0</v>
      </c>
      <c r="DU40" s="126">
        <f t="shared" si="69"/>
        <v>0</v>
      </c>
      <c r="DV40" s="126">
        <f t="shared" si="70"/>
        <v>0</v>
      </c>
      <c r="DW40" s="126">
        <f t="shared" si="71"/>
        <v>0</v>
      </c>
    </row>
    <row r="41" spans="1:127" s="141" customFormat="1" ht="15" customHeight="1" x14ac:dyDescent="0.25">
      <c r="A41" s="157" t="s">
        <v>319</v>
      </c>
      <c r="B41" s="174" t="s">
        <v>300</v>
      </c>
      <c r="C41" s="174" t="s">
        <v>301</v>
      </c>
      <c r="D41" s="174" t="s">
        <v>295</v>
      </c>
      <c r="E41" s="174">
        <v>12</v>
      </c>
      <c r="F41" s="174">
        <v>17.75</v>
      </c>
      <c r="G41" s="159">
        <v>-213</v>
      </c>
      <c r="H41" s="173">
        <v>-213</v>
      </c>
      <c r="I41" s="145"/>
      <c r="J41" s="145" t="s">
        <v>104</v>
      </c>
      <c r="K41" s="145">
        <v>8.3333333333333329E-2</v>
      </c>
      <c r="L41" s="145">
        <v>8.3333333333333329E-2</v>
      </c>
      <c r="M41" s="145">
        <v>8.3333333333333329E-2</v>
      </c>
      <c r="N41" s="145">
        <v>8.3333333333333329E-2</v>
      </c>
      <c r="O41" s="145">
        <v>8.3333333333333329E-2</v>
      </c>
      <c r="P41" s="145">
        <v>8.3333333333333329E-2</v>
      </c>
      <c r="Q41" s="145">
        <v>8.3333333333333329E-2</v>
      </c>
      <c r="R41" s="145">
        <v>8.3333333333333329E-2</v>
      </c>
      <c r="S41" s="145">
        <v>8.3333333333333329E-2</v>
      </c>
      <c r="T41" s="145">
        <v>8.3333333333333329E-2</v>
      </c>
      <c r="U41" s="145">
        <v>8.3333333333333329E-2</v>
      </c>
      <c r="V41" s="145">
        <v>8.3333333333333329E-2</v>
      </c>
      <c r="W41" s="146">
        <v>1</v>
      </c>
      <c r="X41" s="151">
        <v>-17.75</v>
      </c>
      <c r="Y41" s="151">
        <v>-17.75</v>
      </c>
      <c r="Z41" s="151">
        <v>-17.75</v>
      </c>
      <c r="AA41" s="151">
        <v>-17.75</v>
      </c>
      <c r="AB41" s="151">
        <v>-17.75</v>
      </c>
      <c r="AC41" s="151">
        <v>-17.75</v>
      </c>
      <c r="AD41" s="151">
        <v>-17.75</v>
      </c>
      <c r="AE41" s="151">
        <v>-17.75</v>
      </c>
      <c r="AF41" s="151">
        <v>-17.75</v>
      </c>
      <c r="AG41" s="151">
        <v>-17.75</v>
      </c>
      <c r="AH41" s="151">
        <v>-17.75</v>
      </c>
      <c r="AI41" s="151">
        <v>-17.75</v>
      </c>
      <c r="AJ41" s="145">
        <v>1</v>
      </c>
      <c r="AK41" s="145"/>
      <c r="AL41" s="145"/>
      <c r="AM41" s="145"/>
      <c r="AN41" s="145"/>
      <c r="AO41" s="145"/>
      <c r="AP41" s="145"/>
      <c r="AQ41" s="145"/>
      <c r="AR41" s="145"/>
      <c r="AS41" s="146">
        <v>1</v>
      </c>
      <c r="AT41" s="153">
        <v>-213</v>
      </c>
      <c r="AU41" s="153">
        <v>0</v>
      </c>
      <c r="AV41" s="153">
        <v>0</v>
      </c>
      <c r="AW41" s="153">
        <v>0</v>
      </c>
      <c r="AX41" s="153">
        <v>0</v>
      </c>
      <c r="AY41" s="153">
        <v>0</v>
      </c>
      <c r="AZ41" s="153">
        <v>0</v>
      </c>
      <c r="BA41" s="153">
        <v>0</v>
      </c>
      <c r="BB41" s="153">
        <v>0</v>
      </c>
      <c r="BC41" s="153">
        <v>-213</v>
      </c>
      <c r="BD41" s="154">
        <v>-213</v>
      </c>
      <c r="BE41" s="154">
        <v>0</v>
      </c>
      <c r="BF41" s="154">
        <v>0</v>
      </c>
      <c r="BG41" s="154">
        <v>0</v>
      </c>
      <c r="BH41" s="154">
        <v>0</v>
      </c>
      <c r="BI41" s="145">
        <v>62662000</v>
      </c>
      <c r="BJ41" s="122"/>
      <c r="BK41" s="122"/>
      <c r="BL41" s="191">
        <f t="shared" si="72"/>
        <v>-35.5</v>
      </c>
      <c r="BM41" s="191"/>
      <c r="BN41" s="122"/>
      <c r="BO41" s="193">
        <f t="shared" si="73"/>
        <v>53.25</v>
      </c>
      <c r="BP41" s="126">
        <f t="shared" si="12"/>
        <v>-17.75</v>
      </c>
      <c r="BQ41" s="126">
        <f t="shared" si="13"/>
        <v>0</v>
      </c>
      <c r="BR41" s="126">
        <f t="shared" si="14"/>
        <v>0</v>
      </c>
      <c r="BS41" s="126">
        <f t="shared" si="15"/>
        <v>0</v>
      </c>
      <c r="BT41" s="126">
        <f t="shared" si="16"/>
        <v>0</v>
      </c>
      <c r="BU41" s="126">
        <f t="shared" si="17"/>
        <v>-35.5</v>
      </c>
      <c r="BV41" s="126">
        <f t="shared" si="18"/>
        <v>0</v>
      </c>
      <c r="BW41" s="126">
        <f t="shared" si="19"/>
        <v>0</v>
      </c>
      <c r="BX41" s="126">
        <f t="shared" si="20"/>
        <v>0</v>
      </c>
      <c r="BY41" s="126">
        <f t="shared" si="21"/>
        <v>0</v>
      </c>
      <c r="BZ41" s="126">
        <f t="shared" si="22"/>
        <v>-53.25</v>
      </c>
      <c r="CA41" s="126">
        <f t="shared" si="23"/>
        <v>0</v>
      </c>
      <c r="CB41" s="126">
        <f t="shared" si="24"/>
        <v>0</v>
      </c>
      <c r="CC41" s="126">
        <f t="shared" si="25"/>
        <v>0</v>
      </c>
      <c r="CD41" s="126">
        <f t="shared" si="26"/>
        <v>0</v>
      </c>
      <c r="CE41" s="126">
        <f t="shared" si="27"/>
        <v>-71</v>
      </c>
      <c r="CF41" s="126">
        <f t="shared" si="28"/>
        <v>0</v>
      </c>
      <c r="CG41" s="126">
        <f t="shared" si="29"/>
        <v>0</v>
      </c>
      <c r="CH41" s="126">
        <f t="shared" si="30"/>
        <v>0</v>
      </c>
      <c r="CI41" s="126">
        <f t="shared" si="31"/>
        <v>0</v>
      </c>
      <c r="CJ41" s="126">
        <f t="shared" si="32"/>
        <v>-88.75</v>
      </c>
      <c r="CK41" s="126">
        <f t="shared" si="33"/>
        <v>0</v>
      </c>
      <c r="CL41" s="126">
        <f t="shared" si="34"/>
        <v>0</v>
      </c>
      <c r="CM41" s="126">
        <f t="shared" si="35"/>
        <v>0</v>
      </c>
      <c r="CN41" s="126">
        <f t="shared" si="36"/>
        <v>0</v>
      </c>
      <c r="CO41" s="126">
        <f t="shared" si="37"/>
        <v>-106.5</v>
      </c>
      <c r="CP41" s="126">
        <f t="shared" si="38"/>
        <v>0</v>
      </c>
      <c r="CQ41" s="126">
        <f t="shared" si="39"/>
        <v>0</v>
      </c>
      <c r="CR41" s="126">
        <f t="shared" si="40"/>
        <v>0</v>
      </c>
      <c r="CS41" s="126">
        <f t="shared" si="41"/>
        <v>0</v>
      </c>
      <c r="CT41" s="126">
        <f t="shared" si="42"/>
        <v>-124.25</v>
      </c>
      <c r="CU41" s="126">
        <f t="shared" si="43"/>
        <v>0</v>
      </c>
      <c r="CV41" s="126">
        <f t="shared" si="44"/>
        <v>0</v>
      </c>
      <c r="CW41" s="126">
        <f t="shared" si="45"/>
        <v>0</v>
      </c>
      <c r="CX41" s="126">
        <f t="shared" si="46"/>
        <v>0</v>
      </c>
      <c r="CY41" s="126">
        <f t="shared" si="47"/>
        <v>-142</v>
      </c>
      <c r="CZ41" s="126">
        <f t="shared" si="48"/>
        <v>0</v>
      </c>
      <c r="DA41" s="126">
        <f t="shared" si="49"/>
        <v>0</v>
      </c>
      <c r="DB41" s="126">
        <f t="shared" si="50"/>
        <v>0</v>
      </c>
      <c r="DC41" s="126">
        <f t="shared" si="51"/>
        <v>0</v>
      </c>
      <c r="DD41" s="126">
        <f t="shared" si="52"/>
        <v>-159.75</v>
      </c>
      <c r="DE41" s="126">
        <f t="shared" si="53"/>
        <v>0</v>
      </c>
      <c r="DF41" s="126">
        <f t="shared" si="54"/>
        <v>0</v>
      </c>
      <c r="DG41" s="126">
        <f t="shared" si="55"/>
        <v>0</v>
      </c>
      <c r="DH41" s="126">
        <f t="shared" si="56"/>
        <v>0</v>
      </c>
      <c r="DI41" s="126">
        <f t="shared" si="57"/>
        <v>-177.5</v>
      </c>
      <c r="DJ41" s="126">
        <f t="shared" si="58"/>
        <v>0</v>
      </c>
      <c r="DK41" s="126">
        <f t="shared" si="59"/>
        <v>0</v>
      </c>
      <c r="DL41" s="126">
        <f t="shared" si="60"/>
        <v>0</v>
      </c>
      <c r="DM41" s="126">
        <f t="shared" si="61"/>
        <v>0</v>
      </c>
      <c r="DN41" s="126">
        <f t="shared" si="62"/>
        <v>-195.25</v>
      </c>
      <c r="DO41" s="126">
        <f t="shared" si="63"/>
        <v>0</v>
      </c>
      <c r="DP41" s="126">
        <f t="shared" si="64"/>
        <v>0</v>
      </c>
      <c r="DQ41" s="126">
        <f t="shared" si="65"/>
        <v>0</v>
      </c>
      <c r="DR41" s="126">
        <f t="shared" si="66"/>
        <v>0</v>
      </c>
      <c r="DS41" s="126">
        <f t="shared" si="67"/>
        <v>-213</v>
      </c>
      <c r="DT41" s="126">
        <f t="shared" si="68"/>
        <v>0</v>
      </c>
      <c r="DU41" s="126">
        <f t="shared" si="69"/>
        <v>0</v>
      </c>
      <c r="DV41" s="126">
        <f t="shared" si="70"/>
        <v>0</v>
      </c>
      <c r="DW41" s="126">
        <f t="shared" si="71"/>
        <v>0</v>
      </c>
    </row>
    <row r="42" spans="1:127" s="141" customFormat="1" ht="15" customHeight="1" x14ac:dyDescent="0.25">
      <c r="A42" s="157" t="s">
        <v>320</v>
      </c>
      <c r="B42" s="174" t="s">
        <v>321</v>
      </c>
      <c r="C42" s="174" t="s">
        <v>322</v>
      </c>
      <c r="D42" s="174" t="s">
        <v>295</v>
      </c>
      <c r="E42" s="174">
        <v>12</v>
      </c>
      <c r="F42" s="158">
        <v>661.1</v>
      </c>
      <c r="G42" s="159">
        <v>-7933.2000000000007</v>
      </c>
      <c r="H42" s="173">
        <v>-7933.1999999999989</v>
      </c>
      <c r="I42" s="145" t="s">
        <v>323</v>
      </c>
      <c r="J42" s="145" t="s">
        <v>16</v>
      </c>
      <c r="K42" s="145">
        <v>9.0909090909090912E-2</v>
      </c>
      <c r="L42" s="145">
        <v>9.0909090909090912E-2</v>
      </c>
      <c r="M42" s="145">
        <v>9.0909090909090912E-2</v>
      </c>
      <c r="N42" s="145">
        <v>9.0909090909090912E-2</v>
      </c>
      <c r="O42" s="145">
        <v>9.0909090909090912E-2</v>
      </c>
      <c r="P42" s="145">
        <v>9.0909090909090912E-2</v>
      </c>
      <c r="Q42" s="145">
        <v>9.0909090909090912E-2</v>
      </c>
      <c r="R42" s="145">
        <v>9.0909090909090912E-2</v>
      </c>
      <c r="S42" s="145">
        <v>9.0909090909090912E-2</v>
      </c>
      <c r="T42" s="145">
        <v>9.0909090909090912E-2</v>
      </c>
      <c r="U42" s="145">
        <v>9.0909090909090912E-2</v>
      </c>
      <c r="V42" s="145">
        <v>0</v>
      </c>
      <c r="W42" s="146">
        <v>1.0000000000000002</v>
      </c>
      <c r="X42" s="151">
        <v>-721.2</v>
      </c>
      <c r="Y42" s="151">
        <v>-721.2</v>
      </c>
      <c r="Z42" s="151">
        <v>-721.2</v>
      </c>
      <c r="AA42" s="151">
        <v>-721.2</v>
      </c>
      <c r="AB42" s="151">
        <v>-721.2</v>
      </c>
      <c r="AC42" s="151">
        <v>-721.2</v>
      </c>
      <c r="AD42" s="151">
        <v>-721.2</v>
      </c>
      <c r="AE42" s="151">
        <v>-721.2</v>
      </c>
      <c r="AF42" s="151">
        <v>-721.2</v>
      </c>
      <c r="AG42" s="151">
        <v>-721.2</v>
      </c>
      <c r="AH42" s="151">
        <v>-721.2</v>
      </c>
      <c r="AI42" s="151">
        <v>0</v>
      </c>
      <c r="AJ42" s="145">
        <v>0.98</v>
      </c>
      <c r="AK42" s="145"/>
      <c r="AL42" s="145"/>
      <c r="AM42" s="145"/>
      <c r="AN42" s="145"/>
      <c r="AO42" s="145"/>
      <c r="AP42" s="145">
        <v>0.02</v>
      </c>
      <c r="AQ42" s="145"/>
      <c r="AR42" s="145"/>
      <c r="AS42" s="146">
        <v>1</v>
      </c>
      <c r="AT42" s="153">
        <v>-7774.536000000001</v>
      </c>
      <c r="AU42" s="153">
        <v>0</v>
      </c>
      <c r="AV42" s="153">
        <v>0</v>
      </c>
      <c r="AW42" s="153">
        <v>0</v>
      </c>
      <c r="AX42" s="153">
        <v>0</v>
      </c>
      <c r="AY42" s="153">
        <v>0</v>
      </c>
      <c r="AZ42" s="153">
        <v>-158.66400000000002</v>
      </c>
      <c r="BA42" s="153">
        <v>0</v>
      </c>
      <c r="BB42" s="153">
        <v>0</v>
      </c>
      <c r="BC42" s="153">
        <v>-7933.2000000000007</v>
      </c>
      <c r="BD42" s="154">
        <v>-7774.536000000001</v>
      </c>
      <c r="BE42" s="154">
        <v>0</v>
      </c>
      <c r="BF42" s="154">
        <v>-158.66400000000002</v>
      </c>
      <c r="BG42" s="154">
        <v>0</v>
      </c>
      <c r="BH42" s="154">
        <v>0</v>
      </c>
      <c r="BI42" s="145">
        <v>61360000</v>
      </c>
      <c r="BJ42" s="122"/>
      <c r="BK42" s="122">
        <f>+IF('FEUILLE 1'!$BJ42="",SUMIFS('FEUILLE 2'!$P:$P,'FEUILLE 2'!$C:$C,"BLF",'FEUILLE 2'!$K:$K,'FEUILLE 1'!$J42),SUMIFS('FEUILLE 2'!$P:$P,'FEUILLE 2'!$C:$C,"BLF",'FEUILLE 2'!$K:$K,'FEUILLE 1'!$J42,'FEUILLE 2'!$B:$B,'FEUILLE 1'!$BJ42))</f>
        <v>5304.29</v>
      </c>
      <c r="BL42" s="122"/>
      <c r="BM42" s="122"/>
      <c r="BN42" s="122"/>
      <c r="BO42" s="193"/>
      <c r="BP42" s="126">
        <f t="shared" si="12"/>
        <v>-706.77600000000007</v>
      </c>
      <c r="BQ42" s="126">
        <f t="shared" si="13"/>
        <v>0</v>
      </c>
      <c r="BR42" s="126">
        <f t="shared" si="14"/>
        <v>-14.424000000000001</v>
      </c>
      <c r="BS42" s="126">
        <f t="shared" si="15"/>
        <v>0</v>
      </c>
      <c r="BT42" s="126">
        <f t="shared" si="16"/>
        <v>0</v>
      </c>
      <c r="BU42" s="126">
        <f t="shared" si="17"/>
        <v>-1413.5520000000001</v>
      </c>
      <c r="BV42" s="126">
        <f t="shared" si="18"/>
        <v>0</v>
      </c>
      <c r="BW42" s="126">
        <f t="shared" si="19"/>
        <v>-28.848000000000003</v>
      </c>
      <c r="BX42" s="126">
        <f t="shared" si="20"/>
        <v>0</v>
      </c>
      <c r="BY42" s="126">
        <f t="shared" si="21"/>
        <v>0</v>
      </c>
      <c r="BZ42" s="126">
        <f t="shared" si="22"/>
        <v>-2120.3280000000004</v>
      </c>
      <c r="CA42" s="126">
        <f t="shared" si="23"/>
        <v>0</v>
      </c>
      <c r="CB42" s="126">
        <f t="shared" si="24"/>
        <v>-43.272000000000006</v>
      </c>
      <c r="CC42" s="126">
        <f t="shared" si="25"/>
        <v>0</v>
      </c>
      <c r="CD42" s="126">
        <f t="shared" si="26"/>
        <v>0</v>
      </c>
      <c r="CE42" s="126">
        <f t="shared" si="27"/>
        <v>-2827.1040000000003</v>
      </c>
      <c r="CF42" s="126">
        <f t="shared" si="28"/>
        <v>0</v>
      </c>
      <c r="CG42" s="126">
        <f t="shared" si="29"/>
        <v>-57.696000000000005</v>
      </c>
      <c r="CH42" s="126">
        <f t="shared" si="30"/>
        <v>0</v>
      </c>
      <c r="CI42" s="126">
        <f t="shared" si="31"/>
        <v>0</v>
      </c>
      <c r="CJ42" s="126">
        <f t="shared" si="32"/>
        <v>-3533.88</v>
      </c>
      <c r="CK42" s="126">
        <f t="shared" si="33"/>
        <v>0</v>
      </c>
      <c r="CL42" s="126">
        <f t="shared" si="34"/>
        <v>-72.12</v>
      </c>
      <c r="CM42" s="126">
        <f t="shared" si="35"/>
        <v>0</v>
      </c>
      <c r="CN42" s="126">
        <f t="shared" si="36"/>
        <v>0</v>
      </c>
      <c r="CO42" s="126">
        <f t="shared" si="37"/>
        <v>-4240.6559999999999</v>
      </c>
      <c r="CP42" s="126">
        <f t="shared" si="38"/>
        <v>0</v>
      </c>
      <c r="CQ42" s="126">
        <f t="shared" si="39"/>
        <v>-86.544000000000011</v>
      </c>
      <c r="CR42" s="126">
        <f t="shared" si="40"/>
        <v>0</v>
      </c>
      <c r="CS42" s="126">
        <f t="shared" si="41"/>
        <v>0</v>
      </c>
      <c r="CT42" s="126">
        <f t="shared" si="42"/>
        <v>-4947.4319999999998</v>
      </c>
      <c r="CU42" s="126">
        <f t="shared" si="43"/>
        <v>0</v>
      </c>
      <c r="CV42" s="126">
        <f t="shared" si="44"/>
        <v>-100.96800000000002</v>
      </c>
      <c r="CW42" s="126">
        <f t="shared" si="45"/>
        <v>0</v>
      </c>
      <c r="CX42" s="126">
        <f t="shared" si="46"/>
        <v>0</v>
      </c>
      <c r="CY42" s="126">
        <f t="shared" si="47"/>
        <v>-5654.2079999999996</v>
      </c>
      <c r="CZ42" s="126">
        <f t="shared" si="48"/>
        <v>0</v>
      </c>
      <c r="DA42" s="126">
        <f t="shared" si="49"/>
        <v>-115.39200000000002</v>
      </c>
      <c r="DB42" s="126">
        <f t="shared" si="50"/>
        <v>0</v>
      </c>
      <c r="DC42" s="126">
        <f t="shared" si="51"/>
        <v>0</v>
      </c>
      <c r="DD42" s="126">
        <f t="shared" si="52"/>
        <v>-6360.9839999999995</v>
      </c>
      <c r="DE42" s="126">
        <f t="shared" si="53"/>
        <v>0</v>
      </c>
      <c r="DF42" s="126">
        <f t="shared" si="54"/>
        <v>-129.81600000000003</v>
      </c>
      <c r="DG42" s="126">
        <f t="shared" si="55"/>
        <v>0</v>
      </c>
      <c r="DH42" s="126">
        <f t="shared" si="56"/>
        <v>0</v>
      </c>
      <c r="DI42" s="126">
        <f t="shared" si="57"/>
        <v>-7067.7599999999993</v>
      </c>
      <c r="DJ42" s="126">
        <f t="shared" si="58"/>
        <v>0</v>
      </c>
      <c r="DK42" s="126">
        <f t="shared" si="59"/>
        <v>-144.24000000000004</v>
      </c>
      <c r="DL42" s="126">
        <f t="shared" si="60"/>
        <v>0</v>
      </c>
      <c r="DM42" s="126">
        <f t="shared" si="61"/>
        <v>0</v>
      </c>
      <c r="DN42" s="126">
        <f t="shared" si="62"/>
        <v>-7774.5359999999991</v>
      </c>
      <c r="DO42" s="126">
        <f t="shared" si="63"/>
        <v>0</v>
      </c>
      <c r="DP42" s="126">
        <f t="shared" si="64"/>
        <v>-158.66400000000004</v>
      </c>
      <c r="DQ42" s="126">
        <f t="shared" si="65"/>
        <v>0</v>
      </c>
      <c r="DR42" s="126">
        <f t="shared" si="66"/>
        <v>0</v>
      </c>
      <c r="DS42" s="126">
        <f t="shared" si="67"/>
        <v>-7774.5359999999991</v>
      </c>
      <c r="DT42" s="126">
        <f t="shared" si="68"/>
        <v>0</v>
      </c>
      <c r="DU42" s="126">
        <f t="shared" si="69"/>
        <v>-158.66400000000004</v>
      </c>
      <c r="DV42" s="126">
        <f t="shared" si="70"/>
        <v>0</v>
      </c>
      <c r="DW42" s="126">
        <f t="shared" si="71"/>
        <v>0</v>
      </c>
    </row>
    <row r="43" spans="1:127" s="141" customFormat="1" ht="15" customHeight="1" x14ac:dyDescent="0.25">
      <c r="A43" s="157" t="s">
        <v>324</v>
      </c>
      <c r="B43" s="174" t="s">
        <v>321</v>
      </c>
      <c r="C43" s="174" t="s">
        <v>322</v>
      </c>
      <c r="D43" s="174" t="s">
        <v>295</v>
      </c>
      <c r="E43" s="174">
        <v>12</v>
      </c>
      <c r="F43" s="158">
        <v>661.1</v>
      </c>
      <c r="G43" s="159">
        <v>-7933.2000000000007</v>
      </c>
      <c r="H43" s="173">
        <v>-7933.1999999999989</v>
      </c>
      <c r="I43" s="145" t="s">
        <v>323</v>
      </c>
      <c r="J43" s="145" t="s">
        <v>16</v>
      </c>
      <c r="K43" s="145">
        <v>9.0909090909090912E-2</v>
      </c>
      <c r="L43" s="145">
        <v>9.0909090909090912E-2</v>
      </c>
      <c r="M43" s="145">
        <v>9.0909090909090912E-2</v>
      </c>
      <c r="N43" s="145">
        <v>9.0909090909090912E-2</v>
      </c>
      <c r="O43" s="145">
        <v>9.0909090909090912E-2</v>
      </c>
      <c r="P43" s="145">
        <v>9.0909090909090912E-2</v>
      </c>
      <c r="Q43" s="145">
        <v>9.0909090909090912E-2</v>
      </c>
      <c r="R43" s="145">
        <v>9.0909090909090912E-2</v>
      </c>
      <c r="S43" s="145">
        <v>9.0909090909090912E-2</v>
      </c>
      <c r="T43" s="145">
        <v>9.0909090909090912E-2</v>
      </c>
      <c r="U43" s="145">
        <v>9.0909090909090912E-2</v>
      </c>
      <c r="V43" s="145">
        <v>0</v>
      </c>
      <c r="W43" s="146">
        <v>1.0000000000000002</v>
      </c>
      <c r="X43" s="151">
        <v>-721.2</v>
      </c>
      <c r="Y43" s="151">
        <v>-721.2</v>
      </c>
      <c r="Z43" s="151">
        <v>-721.2</v>
      </c>
      <c r="AA43" s="151">
        <v>-721.2</v>
      </c>
      <c r="AB43" s="151">
        <v>-721.2</v>
      </c>
      <c r="AC43" s="151">
        <v>-721.2</v>
      </c>
      <c r="AD43" s="151">
        <v>-721.2</v>
      </c>
      <c r="AE43" s="151">
        <v>-721.2</v>
      </c>
      <c r="AF43" s="151">
        <v>-721.2</v>
      </c>
      <c r="AG43" s="151">
        <v>-721.2</v>
      </c>
      <c r="AH43" s="151">
        <v>-721.2</v>
      </c>
      <c r="AI43" s="151">
        <v>0</v>
      </c>
      <c r="AJ43" s="145">
        <v>0.98</v>
      </c>
      <c r="AK43" s="145"/>
      <c r="AL43" s="145"/>
      <c r="AM43" s="145"/>
      <c r="AN43" s="145"/>
      <c r="AO43" s="145"/>
      <c r="AP43" s="145">
        <v>0.02</v>
      </c>
      <c r="AQ43" s="145"/>
      <c r="AR43" s="145"/>
      <c r="AS43" s="146">
        <v>1</v>
      </c>
      <c r="AT43" s="153">
        <v>-7774.536000000001</v>
      </c>
      <c r="AU43" s="153">
        <v>0</v>
      </c>
      <c r="AV43" s="153">
        <v>0</v>
      </c>
      <c r="AW43" s="153">
        <v>0</v>
      </c>
      <c r="AX43" s="153">
        <v>0</v>
      </c>
      <c r="AY43" s="153">
        <v>0</v>
      </c>
      <c r="AZ43" s="153">
        <v>-158.66400000000002</v>
      </c>
      <c r="BA43" s="153">
        <v>0</v>
      </c>
      <c r="BB43" s="153">
        <v>0</v>
      </c>
      <c r="BC43" s="153">
        <v>-7933.2000000000007</v>
      </c>
      <c r="BD43" s="154">
        <v>-7774.536000000001</v>
      </c>
      <c r="BE43" s="154">
        <v>0</v>
      </c>
      <c r="BF43" s="154">
        <v>-158.66400000000002</v>
      </c>
      <c r="BG43" s="154">
        <v>0</v>
      </c>
      <c r="BH43" s="154">
        <v>0</v>
      </c>
      <c r="BI43" s="145">
        <v>61360000</v>
      </c>
      <c r="BJ43" s="122"/>
      <c r="BK43" s="122"/>
      <c r="BL43" s="122"/>
      <c r="BM43" s="122"/>
      <c r="BN43" s="122"/>
      <c r="BO43" s="122"/>
      <c r="BP43" s="126">
        <f t="shared" si="12"/>
        <v>-706.77600000000007</v>
      </c>
      <c r="BQ43" s="126">
        <f t="shared" si="13"/>
        <v>0</v>
      </c>
      <c r="BR43" s="126">
        <f t="shared" si="14"/>
        <v>-14.424000000000001</v>
      </c>
      <c r="BS43" s="126">
        <f t="shared" si="15"/>
        <v>0</v>
      </c>
      <c r="BT43" s="126">
        <f t="shared" si="16"/>
        <v>0</v>
      </c>
      <c r="BU43" s="126">
        <f t="shared" si="17"/>
        <v>-1413.5520000000001</v>
      </c>
      <c r="BV43" s="126">
        <f t="shared" si="18"/>
        <v>0</v>
      </c>
      <c r="BW43" s="126">
        <f t="shared" si="19"/>
        <v>-28.848000000000003</v>
      </c>
      <c r="BX43" s="126">
        <f t="shared" si="20"/>
        <v>0</v>
      </c>
      <c r="BY43" s="126">
        <f t="shared" si="21"/>
        <v>0</v>
      </c>
      <c r="BZ43" s="126">
        <f t="shared" si="22"/>
        <v>-2120.3280000000004</v>
      </c>
      <c r="CA43" s="126">
        <f t="shared" si="23"/>
        <v>0</v>
      </c>
      <c r="CB43" s="126">
        <f t="shared" si="24"/>
        <v>-43.272000000000006</v>
      </c>
      <c r="CC43" s="126">
        <f t="shared" si="25"/>
        <v>0</v>
      </c>
      <c r="CD43" s="126">
        <f t="shared" si="26"/>
        <v>0</v>
      </c>
      <c r="CE43" s="126">
        <f t="shared" si="27"/>
        <v>-2827.1040000000003</v>
      </c>
      <c r="CF43" s="126">
        <f t="shared" si="28"/>
        <v>0</v>
      </c>
      <c r="CG43" s="126">
        <f t="shared" si="29"/>
        <v>-57.696000000000005</v>
      </c>
      <c r="CH43" s="126">
        <f t="shared" si="30"/>
        <v>0</v>
      </c>
      <c r="CI43" s="126">
        <f t="shared" si="31"/>
        <v>0</v>
      </c>
      <c r="CJ43" s="126">
        <f t="shared" si="32"/>
        <v>-3533.88</v>
      </c>
      <c r="CK43" s="126">
        <f t="shared" si="33"/>
        <v>0</v>
      </c>
      <c r="CL43" s="126">
        <f t="shared" si="34"/>
        <v>-72.12</v>
      </c>
      <c r="CM43" s="126">
        <f t="shared" si="35"/>
        <v>0</v>
      </c>
      <c r="CN43" s="126">
        <f t="shared" si="36"/>
        <v>0</v>
      </c>
      <c r="CO43" s="126">
        <f t="shared" si="37"/>
        <v>-4240.6559999999999</v>
      </c>
      <c r="CP43" s="126">
        <f t="shared" si="38"/>
        <v>0</v>
      </c>
      <c r="CQ43" s="126">
        <f t="shared" si="39"/>
        <v>-86.544000000000011</v>
      </c>
      <c r="CR43" s="126">
        <f t="shared" si="40"/>
        <v>0</v>
      </c>
      <c r="CS43" s="126">
        <f t="shared" si="41"/>
        <v>0</v>
      </c>
      <c r="CT43" s="126">
        <f t="shared" si="42"/>
        <v>-4947.4319999999998</v>
      </c>
      <c r="CU43" s="126">
        <f t="shared" si="43"/>
        <v>0</v>
      </c>
      <c r="CV43" s="126">
        <f t="shared" si="44"/>
        <v>-100.96800000000002</v>
      </c>
      <c r="CW43" s="126">
        <f t="shared" si="45"/>
        <v>0</v>
      </c>
      <c r="CX43" s="126">
        <f t="shared" si="46"/>
        <v>0</v>
      </c>
      <c r="CY43" s="126">
        <f t="shared" si="47"/>
        <v>-5654.2079999999996</v>
      </c>
      <c r="CZ43" s="126">
        <f t="shared" si="48"/>
        <v>0</v>
      </c>
      <c r="DA43" s="126">
        <f t="shared" si="49"/>
        <v>-115.39200000000002</v>
      </c>
      <c r="DB43" s="126">
        <f t="shared" si="50"/>
        <v>0</v>
      </c>
      <c r="DC43" s="126">
        <f t="shared" si="51"/>
        <v>0</v>
      </c>
      <c r="DD43" s="126">
        <f t="shared" si="52"/>
        <v>-6360.9839999999995</v>
      </c>
      <c r="DE43" s="126">
        <f t="shared" si="53"/>
        <v>0</v>
      </c>
      <c r="DF43" s="126">
        <f t="shared" si="54"/>
        <v>-129.81600000000003</v>
      </c>
      <c r="DG43" s="126">
        <f t="shared" si="55"/>
        <v>0</v>
      </c>
      <c r="DH43" s="126">
        <f t="shared" si="56"/>
        <v>0</v>
      </c>
      <c r="DI43" s="126">
        <f t="shared" si="57"/>
        <v>-7067.7599999999993</v>
      </c>
      <c r="DJ43" s="126">
        <f t="shared" si="58"/>
        <v>0</v>
      </c>
      <c r="DK43" s="126">
        <f t="shared" si="59"/>
        <v>-144.24000000000004</v>
      </c>
      <c r="DL43" s="126">
        <f t="shared" si="60"/>
        <v>0</v>
      </c>
      <c r="DM43" s="126">
        <f t="shared" si="61"/>
        <v>0</v>
      </c>
      <c r="DN43" s="126">
        <f t="shared" si="62"/>
        <v>-7774.5359999999991</v>
      </c>
      <c r="DO43" s="126">
        <f t="shared" si="63"/>
        <v>0</v>
      </c>
      <c r="DP43" s="126">
        <f t="shared" si="64"/>
        <v>-158.66400000000004</v>
      </c>
      <c r="DQ43" s="126">
        <f t="shared" si="65"/>
        <v>0</v>
      </c>
      <c r="DR43" s="126">
        <f t="shared" si="66"/>
        <v>0</v>
      </c>
      <c r="DS43" s="126">
        <f t="shared" si="67"/>
        <v>-7774.5359999999991</v>
      </c>
      <c r="DT43" s="126">
        <f t="shared" si="68"/>
        <v>0</v>
      </c>
      <c r="DU43" s="126">
        <f t="shared" si="69"/>
        <v>-158.66400000000004</v>
      </c>
      <c r="DV43" s="126">
        <f t="shared" si="70"/>
        <v>0</v>
      </c>
      <c r="DW43" s="126">
        <f t="shared" si="71"/>
        <v>0</v>
      </c>
    </row>
    <row r="44" spans="1:127" s="141" customFormat="1" ht="15" customHeight="1" x14ac:dyDescent="0.25">
      <c r="A44" s="157" t="s">
        <v>325</v>
      </c>
      <c r="B44" s="174" t="s">
        <v>321</v>
      </c>
      <c r="C44" s="174" t="s">
        <v>322</v>
      </c>
      <c r="D44" s="174" t="s">
        <v>295</v>
      </c>
      <c r="E44" s="174">
        <v>12</v>
      </c>
      <c r="F44" s="158">
        <v>661.1</v>
      </c>
      <c r="G44" s="159">
        <v>-7933.2000000000007</v>
      </c>
      <c r="H44" s="173">
        <v>-7933.2000000000007</v>
      </c>
      <c r="I44" s="145" t="s">
        <v>323</v>
      </c>
      <c r="J44" s="145" t="s">
        <v>16</v>
      </c>
      <c r="K44" s="145">
        <v>1</v>
      </c>
      <c r="L44" s="145">
        <v>0</v>
      </c>
      <c r="M44" s="145">
        <v>0</v>
      </c>
      <c r="N44" s="145">
        <v>0</v>
      </c>
      <c r="O44" s="145">
        <v>0</v>
      </c>
      <c r="P44" s="145">
        <v>0</v>
      </c>
      <c r="Q44" s="145">
        <v>0</v>
      </c>
      <c r="R44" s="145">
        <v>0</v>
      </c>
      <c r="S44" s="145">
        <v>0</v>
      </c>
      <c r="T44" s="145">
        <v>0</v>
      </c>
      <c r="U44" s="145">
        <v>0</v>
      </c>
      <c r="V44" s="145">
        <v>0</v>
      </c>
      <c r="W44" s="146">
        <v>1</v>
      </c>
      <c r="X44" s="151">
        <v>-7933.2000000000007</v>
      </c>
      <c r="Y44" s="151">
        <v>0</v>
      </c>
      <c r="Z44" s="151">
        <v>0</v>
      </c>
      <c r="AA44" s="151">
        <v>0</v>
      </c>
      <c r="AB44" s="151">
        <v>0</v>
      </c>
      <c r="AC44" s="151">
        <v>0</v>
      </c>
      <c r="AD44" s="151">
        <v>0</v>
      </c>
      <c r="AE44" s="151">
        <v>0</v>
      </c>
      <c r="AF44" s="151">
        <v>0</v>
      </c>
      <c r="AG44" s="151">
        <v>0</v>
      </c>
      <c r="AH44" s="151">
        <v>0</v>
      </c>
      <c r="AI44" s="151">
        <v>0</v>
      </c>
      <c r="AJ44" s="145">
        <v>0.98</v>
      </c>
      <c r="AK44" s="145"/>
      <c r="AL44" s="145"/>
      <c r="AM44" s="145"/>
      <c r="AN44" s="145"/>
      <c r="AO44" s="145"/>
      <c r="AP44" s="145">
        <v>0.02</v>
      </c>
      <c r="AQ44" s="145"/>
      <c r="AR44" s="145"/>
      <c r="AS44" s="146">
        <v>1</v>
      </c>
      <c r="AT44" s="153">
        <v>-7774.536000000001</v>
      </c>
      <c r="AU44" s="153">
        <v>0</v>
      </c>
      <c r="AV44" s="153">
        <v>0</v>
      </c>
      <c r="AW44" s="153">
        <v>0</v>
      </c>
      <c r="AX44" s="153">
        <v>0</v>
      </c>
      <c r="AY44" s="153">
        <v>0</v>
      </c>
      <c r="AZ44" s="153">
        <v>-158.66400000000002</v>
      </c>
      <c r="BA44" s="153">
        <v>0</v>
      </c>
      <c r="BB44" s="153">
        <v>0</v>
      </c>
      <c r="BC44" s="153">
        <v>-7933.2000000000007</v>
      </c>
      <c r="BD44" s="154">
        <v>-7774.536000000001</v>
      </c>
      <c r="BE44" s="154">
        <v>0</v>
      </c>
      <c r="BF44" s="154">
        <v>-158.66400000000002</v>
      </c>
      <c r="BG44" s="154">
        <v>0</v>
      </c>
      <c r="BH44" s="154">
        <v>0</v>
      </c>
      <c r="BI44" s="145">
        <v>61360000</v>
      </c>
      <c r="BJ44" s="122"/>
      <c r="BK44" s="122"/>
      <c r="BL44" s="122"/>
      <c r="BM44" s="122"/>
      <c r="BN44" s="122"/>
      <c r="BO44" s="122"/>
      <c r="BP44" s="126">
        <f t="shared" si="12"/>
        <v>-7774.536000000001</v>
      </c>
      <c r="BQ44" s="126">
        <f t="shared" si="13"/>
        <v>0</v>
      </c>
      <c r="BR44" s="126">
        <f t="shared" si="14"/>
        <v>-158.66400000000002</v>
      </c>
      <c r="BS44" s="126">
        <f t="shared" si="15"/>
        <v>0</v>
      </c>
      <c r="BT44" s="126">
        <f t="shared" si="16"/>
        <v>0</v>
      </c>
      <c r="BU44" s="126">
        <f t="shared" si="17"/>
        <v>-7774.536000000001</v>
      </c>
      <c r="BV44" s="126">
        <f t="shared" si="18"/>
        <v>0</v>
      </c>
      <c r="BW44" s="126">
        <f t="shared" si="19"/>
        <v>-158.66400000000002</v>
      </c>
      <c r="BX44" s="126">
        <f t="shared" si="20"/>
        <v>0</v>
      </c>
      <c r="BY44" s="126">
        <f t="shared" si="21"/>
        <v>0</v>
      </c>
      <c r="BZ44" s="126">
        <f t="shared" si="22"/>
        <v>-7774.536000000001</v>
      </c>
      <c r="CA44" s="126">
        <f t="shared" si="23"/>
        <v>0</v>
      </c>
      <c r="CB44" s="126">
        <f t="shared" si="24"/>
        <v>-158.66400000000002</v>
      </c>
      <c r="CC44" s="126">
        <f t="shared" si="25"/>
        <v>0</v>
      </c>
      <c r="CD44" s="126">
        <f t="shared" si="26"/>
        <v>0</v>
      </c>
      <c r="CE44" s="126">
        <f t="shared" si="27"/>
        <v>-7774.536000000001</v>
      </c>
      <c r="CF44" s="126">
        <f t="shared" si="28"/>
        <v>0</v>
      </c>
      <c r="CG44" s="126">
        <f t="shared" si="29"/>
        <v>-158.66400000000002</v>
      </c>
      <c r="CH44" s="126">
        <f t="shared" si="30"/>
        <v>0</v>
      </c>
      <c r="CI44" s="126">
        <f t="shared" si="31"/>
        <v>0</v>
      </c>
      <c r="CJ44" s="126">
        <f t="shared" si="32"/>
        <v>-7774.536000000001</v>
      </c>
      <c r="CK44" s="126">
        <f t="shared" si="33"/>
        <v>0</v>
      </c>
      <c r="CL44" s="126">
        <f t="shared" si="34"/>
        <v>-158.66400000000002</v>
      </c>
      <c r="CM44" s="126">
        <f t="shared" si="35"/>
        <v>0</v>
      </c>
      <c r="CN44" s="126">
        <f t="shared" si="36"/>
        <v>0</v>
      </c>
      <c r="CO44" s="126">
        <f t="shared" si="37"/>
        <v>-7774.536000000001</v>
      </c>
      <c r="CP44" s="126">
        <f t="shared" si="38"/>
        <v>0</v>
      </c>
      <c r="CQ44" s="126">
        <f t="shared" si="39"/>
        <v>-158.66400000000002</v>
      </c>
      <c r="CR44" s="126">
        <f t="shared" si="40"/>
        <v>0</v>
      </c>
      <c r="CS44" s="126">
        <f t="shared" si="41"/>
        <v>0</v>
      </c>
      <c r="CT44" s="126">
        <f t="shared" si="42"/>
        <v>-7774.536000000001</v>
      </c>
      <c r="CU44" s="126">
        <f t="shared" si="43"/>
        <v>0</v>
      </c>
      <c r="CV44" s="126">
        <f t="shared" si="44"/>
        <v>-158.66400000000002</v>
      </c>
      <c r="CW44" s="126">
        <f t="shared" si="45"/>
        <v>0</v>
      </c>
      <c r="CX44" s="126">
        <f t="shared" si="46"/>
        <v>0</v>
      </c>
      <c r="CY44" s="126">
        <f t="shared" si="47"/>
        <v>-7774.536000000001</v>
      </c>
      <c r="CZ44" s="126">
        <f t="shared" si="48"/>
        <v>0</v>
      </c>
      <c r="DA44" s="126">
        <f t="shared" si="49"/>
        <v>-158.66400000000002</v>
      </c>
      <c r="DB44" s="126">
        <f t="shared" si="50"/>
        <v>0</v>
      </c>
      <c r="DC44" s="126">
        <f t="shared" si="51"/>
        <v>0</v>
      </c>
      <c r="DD44" s="126">
        <f t="shared" si="52"/>
        <v>-7774.536000000001</v>
      </c>
      <c r="DE44" s="126">
        <f t="shared" si="53"/>
        <v>0</v>
      </c>
      <c r="DF44" s="126">
        <f t="shared" si="54"/>
        <v>-158.66400000000002</v>
      </c>
      <c r="DG44" s="126">
        <f t="shared" si="55"/>
        <v>0</v>
      </c>
      <c r="DH44" s="126">
        <f t="shared" si="56"/>
        <v>0</v>
      </c>
      <c r="DI44" s="126">
        <f t="shared" si="57"/>
        <v>-7774.536000000001</v>
      </c>
      <c r="DJ44" s="126">
        <f t="shared" si="58"/>
        <v>0</v>
      </c>
      <c r="DK44" s="126">
        <f t="shared" si="59"/>
        <v>-158.66400000000002</v>
      </c>
      <c r="DL44" s="126">
        <f t="shared" si="60"/>
        <v>0</v>
      </c>
      <c r="DM44" s="126">
        <f t="shared" si="61"/>
        <v>0</v>
      </c>
      <c r="DN44" s="126">
        <f t="shared" si="62"/>
        <v>-7774.536000000001</v>
      </c>
      <c r="DO44" s="126">
        <f t="shared" si="63"/>
        <v>0</v>
      </c>
      <c r="DP44" s="126">
        <f t="shared" si="64"/>
        <v>-158.66400000000002</v>
      </c>
      <c r="DQ44" s="126">
        <f t="shared" si="65"/>
        <v>0</v>
      </c>
      <c r="DR44" s="126">
        <f t="shared" si="66"/>
        <v>0</v>
      </c>
      <c r="DS44" s="126">
        <f t="shared" si="67"/>
        <v>-7774.536000000001</v>
      </c>
      <c r="DT44" s="126">
        <f t="shared" si="68"/>
        <v>0</v>
      </c>
      <c r="DU44" s="126">
        <f t="shared" si="69"/>
        <v>-158.66400000000002</v>
      </c>
      <c r="DV44" s="126">
        <f t="shared" si="70"/>
        <v>0</v>
      </c>
      <c r="DW44" s="126">
        <f t="shared" si="71"/>
        <v>0</v>
      </c>
    </row>
    <row r="45" spans="1:127" s="141" customFormat="1" ht="15" customHeight="1" x14ac:dyDescent="0.25">
      <c r="A45" s="157" t="s">
        <v>326</v>
      </c>
      <c r="B45" s="174" t="s">
        <v>321</v>
      </c>
      <c r="C45" s="174" t="s">
        <v>322</v>
      </c>
      <c r="D45" s="174" t="s">
        <v>295</v>
      </c>
      <c r="E45" s="174">
        <v>12</v>
      </c>
      <c r="F45" s="158">
        <v>661.1</v>
      </c>
      <c r="G45" s="159">
        <v>-7933.2000000000007</v>
      </c>
      <c r="H45" s="173">
        <v>-7933.2000000000007</v>
      </c>
      <c r="I45" s="145" t="s">
        <v>323</v>
      </c>
      <c r="J45" s="145" t="s">
        <v>16</v>
      </c>
      <c r="K45" s="145">
        <v>1</v>
      </c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6">
        <v>1</v>
      </c>
      <c r="X45" s="151">
        <v>-7933.2000000000007</v>
      </c>
      <c r="Y45" s="151">
        <v>0</v>
      </c>
      <c r="Z45" s="151">
        <v>0</v>
      </c>
      <c r="AA45" s="151">
        <v>0</v>
      </c>
      <c r="AB45" s="151">
        <v>0</v>
      </c>
      <c r="AC45" s="151">
        <v>0</v>
      </c>
      <c r="AD45" s="151">
        <v>0</v>
      </c>
      <c r="AE45" s="151">
        <v>0</v>
      </c>
      <c r="AF45" s="151">
        <v>0</v>
      </c>
      <c r="AG45" s="151">
        <v>0</v>
      </c>
      <c r="AH45" s="151">
        <v>0</v>
      </c>
      <c r="AI45" s="151">
        <v>0</v>
      </c>
      <c r="AJ45" s="145">
        <v>0.20877363022348897</v>
      </c>
      <c r="AK45" s="145">
        <v>0.3852213054503964</v>
      </c>
      <c r="AL45" s="145">
        <v>0.18804621023932344</v>
      </c>
      <c r="AM45" s="145">
        <v>0.12687827083924333</v>
      </c>
      <c r="AN45" s="145">
        <v>9.1080583247547919E-2</v>
      </c>
      <c r="AO45" s="145"/>
      <c r="AP45" s="145"/>
      <c r="AQ45" s="145"/>
      <c r="AR45" s="145"/>
      <c r="AS45" s="146">
        <v>1</v>
      </c>
      <c r="AT45" s="153">
        <v>-1656.2429632889828</v>
      </c>
      <c r="AU45" s="153">
        <v>-3056.0376603990849</v>
      </c>
      <c r="AV45" s="153">
        <v>-1491.808195070601</v>
      </c>
      <c r="AW45" s="153">
        <v>-1006.5506982218852</v>
      </c>
      <c r="AX45" s="153">
        <v>-722.56048301944725</v>
      </c>
      <c r="AY45" s="153">
        <v>0</v>
      </c>
      <c r="AZ45" s="153">
        <v>0</v>
      </c>
      <c r="BA45" s="153">
        <v>0</v>
      </c>
      <c r="BB45" s="153">
        <v>0</v>
      </c>
      <c r="BC45" s="153">
        <v>-7933.2000000000007</v>
      </c>
      <c r="BD45" s="154">
        <v>-1656.2429632889828</v>
      </c>
      <c r="BE45" s="154">
        <v>0</v>
      </c>
      <c r="BF45" s="154">
        <v>-6276.9570367110182</v>
      </c>
      <c r="BG45" s="154">
        <v>0</v>
      </c>
      <c r="BH45" s="154">
        <v>0</v>
      </c>
      <c r="BI45" s="145">
        <v>61360000</v>
      </c>
      <c r="BJ45" s="122"/>
      <c r="BK45" s="122"/>
      <c r="BL45" s="122"/>
      <c r="BM45" s="122"/>
      <c r="BN45" s="122"/>
      <c r="BO45" s="122"/>
      <c r="BP45" s="126">
        <f t="shared" si="12"/>
        <v>-1656.2429632889828</v>
      </c>
      <c r="BQ45" s="126">
        <f t="shared" si="13"/>
        <v>0</v>
      </c>
      <c r="BR45" s="126">
        <f t="shared" si="14"/>
        <v>-6276.9570367110182</v>
      </c>
      <c r="BS45" s="126">
        <f t="shared" si="15"/>
        <v>0</v>
      </c>
      <c r="BT45" s="126">
        <f t="shared" si="16"/>
        <v>0</v>
      </c>
      <c r="BU45" s="126">
        <f t="shared" si="17"/>
        <v>-1656.2429632889828</v>
      </c>
      <c r="BV45" s="126">
        <f t="shared" si="18"/>
        <v>0</v>
      </c>
      <c r="BW45" s="126">
        <f t="shared" si="19"/>
        <v>-6276.9570367110182</v>
      </c>
      <c r="BX45" s="126">
        <f t="shared" si="20"/>
        <v>0</v>
      </c>
      <c r="BY45" s="126">
        <f t="shared" si="21"/>
        <v>0</v>
      </c>
      <c r="BZ45" s="126">
        <f t="shared" si="22"/>
        <v>-1656.2429632889828</v>
      </c>
      <c r="CA45" s="126">
        <f t="shared" si="23"/>
        <v>0</v>
      </c>
      <c r="CB45" s="126">
        <f t="shared" si="24"/>
        <v>-6276.9570367110182</v>
      </c>
      <c r="CC45" s="126">
        <f t="shared" si="25"/>
        <v>0</v>
      </c>
      <c r="CD45" s="126">
        <f t="shared" si="26"/>
        <v>0</v>
      </c>
      <c r="CE45" s="126">
        <f t="shared" si="27"/>
        <v>-1656.2429632889828</v>
      </c>
      <c r="CF45" s="126">
        <f t="shared" si="28"/>
        <v>0</v>
      </c>
      <c r="CG45" s="126">
        <f t="shared" si="29"/>
        <v>-6276.9570367110182</v>
      </c>
      <c r="CH45" s="126">
        <f t="shared" si="30"/>
        <v>0</v>
      </c>
      <c r="CI45" s="126">
        <f t="shared" si="31"/>
        <v>0</v>
      </c>
      <c r="CJ45" s="126">
        <f t="shared" si="32"/>
        <v>-1656.2429632889828</v>
      </c>
      <c r="CK45" s="126">
        <f t="shared" si="33"/>
        <v>0</v>
      </c>
      <c r="CL45" s="126">
        <f t="shared" si="34"/>
        <v>-6276.9570367110182</v>
      </c>
      <c r="CM45" s="126">
        <f t="shared" si="35"/>
        <v>0</v>
      </c>
      <c r="CN45" s="126">
        <f t="shared" si="36"/>
        <v>0</v>
      </c>
      <c r="CO45" s="126">
        <f t="shared" si="37"/>
        <v>-1656.2429632889828</v>
      </c>
      <c r="CP45" s="126">
        <f t="shared" si="38"/>
        <v>0</v>
      </c>
      <c r="CQ45" s="126">
        <f t="shared" si="39"/>
        <v>-6276.9570367110182</v>
      </c>
      <c r="CR45" s="126">
        <f t="shared" si="40"/>
        <v>0</v>
      </c>
      <c r="CS45" s="126">
        <f t="shared" si="41"/>
        <v>0</v>
      </c>
      <c r="CT45" s="126">
        <f t="shared" si="42"/>
        <v>-1656.2429632889828</v>
      </c>
      <c r="CU45" s="126">
        <f t="shared" si="43"/>
        <v>0</v>
      </c>
      <c r="CV45" s="126">
        <f t="shared" si="44"/>
        <v>-6276.9570367110182</v>
      </c>
      <c r="CW45" s="126">
        <f t="shared" si="45"/>
        <v>0</v>
      </c>
      <c r="CX45" s="126">
        <f t="shared" si="46"/>
        <v>0</v>
      </c>
      <c r="CY45" s="126">
        <f t="shared" si="47"/>
        <v>-1656.2429632889828</v>
      </c>
      <c r="CZ45" s="126">
        <f t="shared" si="48"/>
        <v>0</v>
      </c>
      <c r="DA45" s="126">
        <f t="shared" si="49"/>
        <v>-6276.9570367110182</v>
      </c>
      <c r="DB45" s="126">
        <f t="shared" si="50"/>
        <v>0</v>
      </c>
      <c r="DC45" s="126">
        <f t="shared" si="51"/>
        <v>0</v>
      </c>
      <c r="DD45" s="126">
        <f t="shared" si="52"/>
        <v>-1656.2429632889828</v>
      </c>
      <c r="DE45" s="126">
        <f t="shared" si="53"/>
        <v>0</v>
      </c>
      <c r="DF45" s="126">
        <f t="shared" si="54"/>
        <v>-6276.9570367110182</v>
      </c>
      <c r="DG45" s="126">
        <f t="shared" si="55"/>
        <v>0</v>
      </c>
      <c r="DH45" s="126">
        <f t="shared" si="56"/>
        <v>0</v>
      </c>
      <c r="DI45" s="126">
        <f t="shared" si="57"/>
        <v>-1656.2429632889828</v>
      </c>
      <c r="DJ45" s="126">
        <f t="shared" si="58"/>
        <v>0</v>
      </c>
      <c r="DK45" s="126">
        <f t="shared" si="59"/>
        <v>-6276.9570367110182</v>
      </c>
      <c r="DL45" s="126">
        <f t="shared" si="60"/>
        <v>0</v>
      </c>
      <c r="DM45" s="126">
        <f t="shared" si="61"/>
        <v>0</v>
      </c>
      <c r="DN45" s="126">
        <f t="shared" si="62"/>
        <v>-1656.2429632889828</v>
      </c>
      <c r="DO45" s="126">
        <f t="shared" si="63"/>
        <v>0</v>
      </c>
      <c r="DP45" s="126">
        <f t="shared" si="64"/>
        <v>-6276.9570367110182</v>
      </c>
      <c r="DQ45" s="126">
        <f t="shared" si="65"/>
        <v>0</v>
      </c>
      <c r="DR45" s="126">
        <f t="shared" si="66"/>
        <v>0</v>
      </c>
      <c r="DS45" s="126">
        <f t="shared" si="67"/>
        <v>-1656.2429632889828</v>
      </c>
      <c r="DT45" s="126">
        <f t="shared" si="68"/>
        <v>0</v>
      </c>
      <c r="DU45" s="126">
        <f t="shared" si="69"/>
        <v>-6276.9570367110182</v>
      </c>
      <c r="DV45" s="126">
        <f t="shared" si="70"/>
        <v>0</v>
      </c>
      <c r="DW45" s="126">
        <f t="shared" si="71"/>
        <v>0</v>
      </c>
    </row>
    <row r="46" spans="1:127" s="141" customFormat="1" ht="15" customHeight="1" x14ac:dyDescent="0.25">
      <c r="A46" s="157" t="s">
        <v>327</v>
      </c>
      <c r="B46" s="174" t="s">
        <v>321</v>
      </c>
      <c r="C46" s="174" t="s">
        <v>322</v>
      </c>
      <c r="D46" s="174" t="s">
        <v>295</v>
      </c>
      <c r="E46" s="174">
        <v>12</v>
      </c>
      <c r="F46" s="158">
        <v>348.15</v>
      </c>
      <c r="G46" s="159">
        <v>-4177.7999999999993</v>
      </c>
      <c r="H46" s="173">
        <v>-4177.7999999999993</v>
      </c>
      <c r="I46" s="145" t="s">
        <v>323</v>
      </c>
      <c r="J46" s="145" t="s">
        <v>16</v>
      </c>
      <c r="K46" s="145">
        <v>0.2</v>
      </c>
      <c r="L46" s="145">
        <v>0.2</v>
      </c>
      <c r="M46" s="145">
        <v>0.2</v>
      </c>
      <c r="N46" s="145">
        <v>0.2</v>
      </c>
      <c r="O46" s="145">
        <v>0.2</v>
      </c>
      <c r="P46" s="145">
        <v>0</v>
      </c>
      <c r="Q46" s="145">
        <v>0</v>
      </c>
      <c r="R46" s="145">
        <v>0</v>
      </c>
      <c r="S46" s="145">
        <v>0</v>
      </c>
      <c r="T46" s="145">
        <v>0</v>
      </c>
      <c r="U46" s="145">
        <v>0</v>
      </c>
      <c r="V46" s="145">
        <v>0</v>
      </c>
      <c r="W46" s="146">
        <v>1</v>
      </c>
      <c r="X46" s="151">
        <v>-835.56</v>
      </c>
      <c r="Y46" s="151">
        <v>-835.56</v>
      </c>
      <c r="Z46" s="151">
        <v>-835.56</v>
      </c>
      <c r="AA46" s="151">
        <v>-835.56</v>
      </c>
      <c r="AB46" s="151">
        <v>-835.56</v>
      </c>
      <c r="AC46" s="151">
        <v>0</v>
      </c>
      <c r="AD46" s="151">
        <v>0</v>
      </c>
      <c r="AE46" s="151">
        <v>0</v>
      </c>
      <c r="AF46" s="151">
        <v>0</v>
      </c>
      <c r="AG46" s="151">
        <v>0</v>
      </c>
      <c r="AH46" s="151">
        <v>0</v>
      </c>
      <c r="AI46" s="151">
        <v>0</v>
      </c>
      <c r="AJ46" s="145">
        <v>0.20877363022348897</v>
      </c>
      <c r="AK46" s="145">
        <v>0.3852213054503964</v>
      </c>
      <c r="AL46" s="145">
        <v>0.18804621023932344</v>
      </c>
      <c r="AM46" s="145">
        <v>0.12687827083924333</v>
      </c>
      <c r="AN46" s="145">
        <v>9.1080583247547919E-2</v>
      </c>
      <c r="AO46" s="145"/>
      <c r="AP46" s="145"/>
      <c r="AQ46" s="145"/>
      <c r="AR46" s="145"/>
      <c r="AS46" s="146">
        <v>1</v>
      </c>
      <c r="AT46" s="153">
        <v>-872.21447234769209</v>
      </c>
      <c r="AU46" s="153">
        <v>-1609.3775699106659</v>
      </c>
      <c r="AV46" s="153">
        <v>-785.6194571378453</v>
      </c>
      <c r="AW46" s="153">
        <v>-530.07203991219069</v>
      </c>
      <c r="AX46" s="153">
        <v>-380.51646069160563</v>
      </c>
      <c r="AY46" s="153">
        <v>0</v>
      </c>
      <c r="AZ46" s="153">
        <v>0</v>
      </c>
      <c r="BA46" s="153">
        <v>0</v>
      </c>
      <c r="BB46" s="153">
        <v>0</v>
      </c>
      <c r="BC46" s="153">
        <v>-4177.7999999999993</v>
      </c>
      <c r="BD46" s="154">
        <v>-872.21447234769209</v>
      </c>
      <c r="BE46" s="154">
        <v>0</v>
      </c>
      <c r="BF46" s="154">
        <v>-3305.5855276523071</v>
      </c>
      <c r="BG46" s="154">
        <v>0</v>
      </c>
      <c r="BH46" s="154">
        <v>0</v>
      </c>
      <c r="BI46" s="145">
        <v>61360000</v>
      </c>
      <c r="BJ46" s="122"/>
      <c r="BK46" s="122"/>
      <c r="BL46" s="122"/>
      <c r="BM46" s="122"/>
      <c r="BN46" s="122"/>
      <c r="BO46" s="122"/>
      <c r="BP46" s="126">
        <f t="shared" si="12"/>
        <v>-174.44289446953843</v>
      </c>
      <c r="BQ46" s="126">
        <f t="shared" si="13"/>
        <v>0</v>
      </c>
      <c r="BR46" s="126">
        <f t="shared" si="14"/>
        <v>-661.11710553046146</v>
      </c>
      <c r="BS46" s="126">
        <f t="shared" si="15"/>
        <v>0</v>
      </c>
      <c r="BT46" s="126">
        <f t="shared" si="16"/>
        <v>0</v>
      </c>
      <c r="BU46" s="126">
        <f t="shared" si="17"/>
        <v>-348.88578893907686</v>
      </c>
      <c r="BV46" s="126">
        <f t="shared" si="18"/>
        <v>0</v>
      </c>
      <c r="BW46" s="126">
        <f t="shared" si="19"/>
        <v>-1322.2342110609229</v>
      </c>
      <c r="BX46" s="126">
        <f t="shared" si="20"/>
        <v>0</v>
      </c>
      <c r="BY46" s="126">
        <f t="shared" si="21"/>
        <v>0</v>
      </c>
      <c r="BZ46" s="126">
        <f t="shared" si="22"/>
        <v>-523.32868340861523</v>
      </c>
      <c r="CA46" s="126">
        <f t="shared" si="23"/>
        <v>0</v>
      </c>
      <c r="CB46" s="126">
        <f t="shared" si="24"/>
        <v>-1983.3513165913844</v>
      </c>
      <c r="CC46" s="126">
        <f t="shared" si="25"/>
        <v>0</v>
      </c>
      <c r="CD46" s="126">
        <f t="shared" si="26"/>
        <v>0</v>
      </c>
      <c r="CE46" s="126">
        <f t="shared" si="27"/>
        <v>-697.77157787815372</v>
      </c>
      <c r="CF46" s="126">
        <f t="shared" si="28"/>
        <v>0</v>
      </c>
      <c r="CG46" s="126">
        <f t="shared" si="29"/>
        <v>-2644.4684221218458</v>
      </c>
      <c r="CH46" s="126">
        <f t="shared" si="30"/>
        <v>0</v>
      </c>
      <c r="CI46" s="126">
        <f t="shared" si="31"/>
        <v>0</v>
      </c>
      <c r="CJ46" s="126">
        <f t="shared" si="32"/>
        <v>-872.21447234769221</v>
      </c>
      <c r="CK46" s="126">
        <f t="shared" si="33"/>
        <v>0</v>
      </c>
      <c r="CL46" s="126">
        <f t="shared" si="34"/>
        <v>-3305.5855276523071</v>
      </c>
      <c r="CM46" s="126">
        <f t="shared" si="35"/>
        <v>0</v>
      </c>
      <c r="CN46" s="126">
        <f t="shared" si="36"/>
        <v>0</v>
      </c>
      <c r="CO46" s="126">
        <f t="shared" si="37"/>
        <v>-872.21447234769221</v>
      </c>
      <c r="CP46" s="126">
        <f t="shared" si="38"/>
        <v>0</v>
      </c>
      <c r="CQ46" s="126">
        <f t="shared" si="39"/>
        <v>-3305.5855276523071</v>
      </c>
      <c r="CR46" s="126">
        <f t="shared" si="40"/>
        <v>0</v>
      </c>
      <c r="CS46" s="126">
        <f t="shared" si="41"/>
        <v>0</v>
      </c>
      <c r="CT46" s="126">
        <f t="shared" si="42"/>
        <v>-872.21447234769221</v>
      </c>
      <c r="CU46" s="126">
        <f t="shared" si="43"/>
        <v>0</v>
      </c>
      <c r="CV46" s="126">
        <f t="shared" si="44"/>
        <v>-3305.5855276523071</v>
      </c>
      <c r="CW46" s="126">
        <f t="shared" si="45"/>
        <v>0</v>
      </c>
      <c r="CX46" s="126">
        <f t="shared" si="46"/>
        <v>0</v>
      </c>
      <c r="CY46" s="126">
        <f t="shared" si="47"/>
        <v>-872.21447234769221</v>
      </c>
      <c r="CZ46" s="126">
        <f t="shared" si="48"/>
        <v>0</v>
      </c>
      <c r="DA46" s="126">
        <f t="shared" si="49"/>
        <v>-3305.5855276523071</v>
      </c>
      <c r="DB46" s="126">
        <f t="shared" si="50"/>
        <v>0</v>
      </c>
      <c r="DC46" s="126">
        <f t="shared" si="51"/>
        <v>0</v>
      </c>
      <c r="DD46" s="126">
        <f t="shared" si="52"/>
        <v>-872.21447234769221</v>
      </c>
      <c r="DE46" s="126">
        <f t="shared" si="53"/>
        <v>0</v>
      </c>
      <c r="DF46" s="126">
        <f t="shared" si="54"/>
        <v>-3305.5855276523071</v>
      </c>
      <c r="DG46" s="126">
        <f t="shared" si="55"/>
        <v>0</v>
      </c>
      <c r="DH46" s="126">
        <f t="shared" si="56"/>
        <v>0</v>
      </c>
      <c r="DI46" s="126">
        <f t="shared" si="57"/>
        <v>-872.21447234769221</v>
      </c>
      <c r="DJ46" s="126">
        <f t="shared" si="58"/>
        <v>0</v>
      </c>
      <c r="DK46" s="126">
        <f t="shared" si="59"/>
        <v>-3305.5855276523071</v>
      </c>
      <c r="DL46" s="126">
        <f t="shared" si="60"/>
        <v>0</v>
      </c>
      <c r="DM46" s="126">
        <f t="shared" si="61"/>
        <v>0</v>
      </c>
      <c r="DN46" s="126">
        <f t="shared" si="62"/>
        <v>-872.21447234769221</v>
      </c>
      <c r="DO46" s="126">
        <f t="shared" si="63"/>
        <v>0</v>
      </c>
      <c r="DP46" s="126">
        <f t="shared" si="64"/>
        <v>-3305.5855276523071</v>
      </c>
      <c r="DQ46" s="126">
        <f t="shared" si="65"/>
        <v>0</v>
      </c>
      <c r="DR46" s="126">
        <f t="shared" si="66"/>
        <v>0</v>
      </c>
      <c r="DS46" s="126">
        <f t="shared" si="67"/>
        <v>-872.21447234769221</v>
      </c>
      <c r="DT46" s="126">
        <f t="shared" si="68"/>
        <v>0</v>
      </c>
      <c r="DU46" s="126">
        <f t="shared" si="69"/>
        <v>-3305.5855276523071</v>
      </c>
      <c r="DV46" s="126">
        <f t="shared" si="70"/>
        <v>0</v>
      </c>
      <c r="DW46" s="126">
        <f t="shared" si="71"/>
        <v>0</v>
      </c>
    </row>
    <row r="47" spans="1:127" s="141" customFormat="1" ht="15" customHeight="1" x14ac:dyDescent="0.25">
      <c r="A47" s="157" t="s">
        <v>328</v>
      </c>
      <c r="B47" s="174" t="s">
        <v>321</v>
      </c>
      <c r="C47" s="174" t="s">
        <v>322</v>
      </c>
      <c r="D47" s="174" t="s">
        <v>295</v>
      </c>
      <c r="E47" s="174">
        <v>12</v>
      </c>
      <c r="F47" s="158">
        <v>348.15</v>
      </c>
      <c r="G47" s="159">
        <v>-4177.7999999999993</v>
      </c>
      <c r="H47" s="173">
        <v>-4177.8</v>
      </c>
      <c r="I47" s="145" t="s">
        <v>323</v>
      </c>
      <c r="J47" s="145" t="s">
        <v>16</v>
      </c>
      <c r="K47" s="145">
        <v>8.3333333333333329E-2</v>
      </c>
      <c r="L47" s="145">
        <v>8.3333333333333329E-2</v>
      </c>
      <c r="M47" s="145">
        <v>8.3333333333333329E-2</v>
      </c>
      <c r="N47" s="145">
        <v>8.3333333333333329E-2</v>
      </c>
      <c r="O47" s="145">
        <v>8.3333333333333329E-2</v>
      </c>
      <c r="P47" s="145">
        <v>8.3333333333333329E-2</v>
      </c>
      <c r="Q47" s="145">
        <v>8.3333333333333329E-2</v>
      </c>
      <c r="R47" s="145">
        <v>8.3333333333333329E-2</v>
      </c>
      <c r="S47" s="145">
        <v>8.3333333333333329E-2</v>
      </c>
      <c r="T47" s="145">
        <v>8.3333333333333329E-2</v>
      </c>
      <c r="U47" s="145">
        <v>8.3333333333333329E-2</v>
      </c>
      <c r="V47" s="145">
        <v>8.3333333333333329E-2</v>
      </c>
      <c r="W47" s="146">
        <v>1</v>
      </c>
      <c r="X47" s="151">
        <v>-348.14999999999992</v>
      </c>
      <c r="Y47" s="151">
        <v>-348.14999999999992</v>
      </c>
      <c r="Z47" s="151">
        <v>-348.14999999999992</v>
      </c>
      <c r="AA47" s="151">
        <v>-348.14999999999992</v>
      </c>
      <c r="AB47" s="151">
        <v>-348.14999999999992</v>
      </c>
      <c r="AC47" s="151">
        <v>-348.14999999999992</v>
      </c>
      <c r="AD47" s="151">
        <v>-348.14999999999992</v>
      </c>
      <c r="AE47" s="151">
        <v>-348.14999999999992</v>
      </c>
      <c r="AF47" s="151">
        <v>-348.14999999999992</v>
      </c>
      <c r="AG47" s="151">
        <v>-348.14999999999992</v>
      </c>
      <c r="AH47" s="151">
        <v>-348.14999999999992</v>
      </c>
      <c r="AI47" s="151">
        <v>-348.14999999999992</v>
      </c>
      <c r="AJ47" s="145">
        <v>0.20877363022348897</v>
      </c>
      <c r="AK47" s="145">
        <v>0.3852213054503964</v>
      </c>
      <c r="AL47" s="145">
        <v>0.18804621023932344</v>
      </c>
      <c r="AM47" s="145">
        <v>0.12687827083924333</v>
      </c>
      <c r="AN47" s="145">
        <v>9.1080583247547919E-2</v>
      </c>
      <c r="AO47" s="145"/>
      <c r="AP47" s="145"/>
      <c r="AQ47" s="145"/>
      <c r="AR47" s="145"/>
      <c r="AS47" s="146">
        <v>1</v>
      </c>
      <c r="AT47" s="153">
        <v>-872.21447234769209</v>
      </c>
      <c r="AU47" s="153">
        <v>-1609.3775699106659</v>
      </c>
      <c r="AV47" s="153">
        <v>-785.6194571378453</v>
      </c>
      <c r="AW47" s="153">
        <v>-530.07203991219069</v>
      </c>
      <c r="AX47" s="153">
        <v>-380.51646069160563</v>
      </c>
      <c r="AY47" s="153">
        <v>0</v>
      </c>
      <c r="AZ47" s="153">
        <v>0</v>
      </c>
      <c r="BA47" s="153">
        <v>0</v>
      </c>
      <c r="BB47" s="153">
        <v>0</v>
      </c>
      <c r="BC47" s="153">
        <v>-4177.7999999999993</v>
      </c>
      <c r="BD47" s="154">
        <v>-872.21447234769209</v>
      </c>
      <c r="BE47" s="154">
        <v>0</v>
      </c>
      <c r="BF47" s="154">
        <v>-3305.5855276523071</v>
      </c>
      <c r="BG47" s="154">
        <v>0</v>
      </c>
      <c r="BH47" s="154">
        <v>0</v>
      </c>
      <c r="BI47" s="145">
        <v>61360000</v>
      </c>
      <c r="BJ47" s="122"/>
      <c r="BK47" s="122"/>
      <c r="BL47" s="122"/>
      <c r="BM47" s="122"/>
      <c r="BN47" s="122"/>
      <c r="BO47" s="122"/>
      <c r="BP47" s="126">
        <f t="shared" si="12"/>
        <v>-72.684539362307675</v>
      </c>
      <c r="BQ47" s="126">
        <f t="shared" si="13"/>
        <v>0</v>
      </c>
      <c r="BR47" s="126">
        <f t="shared" si="14"/>
        <v>-275.46546063769222</v>
      </c>
      <c r="BS47" s="126">
        <f t="shared" si="15"/>
        <v>0</v>
      </c>
      <c r="BT47" s="126">
        <f t="shared" si="16"/>
        <v>0</v>
      </c>
      <c r="BU47" s="126">
        <f t="shared" si="17"/>
        <v>-145.36907872461535</v>
      </c>
      <c r="BV47" s="126">
        <f t="shared" si="18"/>
        <v>0</v>
      </c>
      <c r="BW47" s="126">
        <f t="shared" si="19"/>
        <v>-550.93092127538443</v>
      </c>
      <c r="BX47" s="126">
        <f t="shared" si="20"/>
        <v>0</v>
      </c>
      <c r="BY47" s="126">
        <f t="shared" si="21"/>
        <v>0</v>
      </c>
      <c r="BZ47" s="126">
        <f t="shared" si="22"/>
        <v>-218.05361808692302</v>
      </c>
      <c r="CA47" s="126">
        <f t="shared" si="23"/>
        <v>0</v>
      </c>
      <c r="CB47" s="126">
        <f t="shared" si="24"/>
        <v>-826.39638191307665</v>
      </c>
      <c r="CC47" s="126">
        <f t="shared" si="25"/>
        <v>0</v>
      </c>
      <c r="CD47" s="126">
        <f t="shared" si="26"/>
        <v>0</v>
      </c>
      <c r="CE47" s="126">
        <f t="shared" si="27"/>
        <v>-290.7381574492307</v>
      </c>
      <c r="CF47" s="126">
        <f t="shared" si="28"/>
        <v>0</v>
      </c>
      <c r="CG47" s="126">
        <f t="shared" si="29"/>
        <v>-1101.8618425507689</v>
      </c>
      <c r="CH47" s="126">
        <f t="shared" si="30"/>
        <v>0</v>
      </c>
      <c r="CI47" s="126">
        <f t="shared" si="31"/>
        <v>0</v>
      </c>
      <c r="CJ47" s="126">
        <f t="shared" si="32"/>
        <v>-363.42269681153834</v>
      </c>
      <c r="CK47" s="126">
        <f t="shared" si="33"/>
        <v>0</v>
      </c>
      <c r="CL47" s="126">
        <f t="shared" si="34"/>
        <v>-1377.327303188461</v>
      </c>
      <c r="CM47" s="126">
        <f t="shared" si="35"/>
        <v>0</v>
      </c>
      <c r="CN47" s="126">
        <f t="shared" si="36"/>
        <v>0</v>
      </c>
      <c r="CO47" s="126">
        <f t="shared" si="37"/>
        <v>-436.10723617384599</v>
      </c>
      <c r="CP47" s="126">
        <f t="shared" si="38"/>
        <v>0</v>
      </c>
      <c r="CQ47" s="126">
        <f t="shared" si="39"/>
        <v>-1652.7927638261531</v>
      </c>
      <c r="CR47" s="126">
        <f t="shared" si="40"/>
        <v>0</v>
      </c>
      <c r="CS47" s="126">
        <f t="shared" si="41"/>
        <v>0</v>
      </c>
      <c r="CT47" s="126">
        <f t="shared" si="42"/>
        <v>-508.79177553615364</v>
      </c>
      <c r="CU47" s="126">
        <f t="shared" si="43"/>
        <v>0</v>
      </c>
      <c r="CV47" s="126">
        <f t="shared" si="44"/>
        <v>-1928.2582244638452</v>
      </c>
      <c r="CW47" s="126">
        <f t="shared" si="45"/>
        <v>0</v>
      </c>
      <c r="CX47" s="126">
        <f t="shared" si="46"/>
        <v>0</v>
      </c>
      <c r="CY47" s="126">
        <f t="shared" si="47"/>
        <v>-581.47631489846128</v>
      </c>
      <c r="CZ47" s="126">
        <f t="shared" si="48"/>
        <v>0</v>
      </c>
      <c r="DA47" s="126">
        <f t="shared" si="49"/>
        <v>-2203.7236851015373</v>
      </c>
      <c r="DB47" s="126">
        <f t="shared" si="50"/>
        <v>0</v>
      </c>
      <c r="DC47" s="126">
        <f t="shared" si="51"/>
        <v>0</v>
      </c>
      <c r="DD47" s="126">
        <f t="shared" si="52"/>
        <v>-654.16085426076893</v>
      </c>
      <c r="DE47" s="126">
        <f t="shared" si="53"/>
        <v>0</v>
      </c>
      <c r="DF47" s="126">
        <f t="shared" si="54"/>
        <v>-2479.1891457392294</v>
      </c>
      <c r="DG47" s="126">
        <f t="shared" si="55"/>
        <v>0</v>
      </c>
      <c r="DH47" s="126">
        <f t="shared" si="56"/>
        <v>0</v>
      </c>
      <c r="DI47" s="126">
        <f t="shared" si="57"/>
        <v>-726.84539362307657</v>
      </c>
      <c r="DJ47" s="126">
        <f t="shared" si="58"/>
        <v>0</v>
      </c>
      <c r="DK47" s="126">
        <f t="shared" si="59"/>
        <v>-2754.6546063769215</v>
      </c>
      <c r="DL47" s="126">
        <f t="shared" si="60"/>
        <v>0</v>
      </c>
      <c r="DM47" s="126">
        <f t="shared" si="61"/>
        <v>0</v>
      </c>
      <c r="DN47" s="126">
        <f t="shared" si="62"/>
        <v>-799.52993298538422</v>
      </c>
      <c r="DO47" s="126">
        <f t="shared" si="63"/>
        <v>0</v>
      </c>
      <c r="DP47" s="126">
        <f t="shared" si="64"/>
        <v>-3030.1200670146136</v>
      </c>
      <c r="DQ47" s="126">
        <f t="shared" si="65"/>
        <v>0</v>
      </c>
      <c r="DR47" s="126">
        <f t="shared" si="66"/>
        <v>0</v>
      </c>
      <c r="DS47" s="126">
        <f t="shared" si="67"/>
        <v>-872.21447234769187</v>
      </c>
      <c r="DT47" s="126">
        <f t="shared" si="68"/>
        <v>0</v>
      </c>
      <c r="DU47" s="126">
        <f t="shared" si="69"/>
        <v>-3305.5855276523057</v>
      </c>
      <c r="DV47" s="126">
        <f t="shared" si="70"/>
        <v>0</v>
      </c>
      <c r="DW47" s="126">
        <f t="shared" si="71"/>
        <v>0</v>
      </c>
    </row>
    <row r="48" spans="1:127" s="141" customFormat="1" ht="15" customHeight="1" x14ac:dyDescent="0.25">
      <c r="A48" s="157" t="s">
        <v>329</v>
      </c>
      <c r="B48" s="174" t="s">
        <v>321</v>
      </c>
      <c r="C48" s="174" t="s">
        <v>322</v>
      </c>
      <c r="D48" s="174" t="s">
        <v>295</v>
      </c>
      <c r="E48" s="174">
        <v>12</v>
      </c>
      <c r="F48" s="158">
        <v>320</v>
      </c>
      <c r="G48" s="159">
        <v>-3840</v>
      </c>
      <c r="H48" s="173">
        <v>-3839.9999999999995</v>
      </c>
      <c r="I48" s="145" t="s">
        <v>323</v>
      </c>
      <c r="J48" s="145" t="s">
        <v>16</v>
      </c>
      <c r="K48" s="145">
        <v>9.0909090909090912E-2</v>
      </c>
      <c r="L48" s="145">
        <v>9.0909090909090912E-2</v>
      </c>
      <c r="M48" s="145">
        <v>9.0909090909090912E-2</v>
      </c>
      <c r="N48" s="145">
        <v>9.0909090909090912E-2</v>
      </c>
      <c r="O48" s="145">
        <v>9.0909090909090912E-2</v>
      </c>
      <c r="P48" s="145">
        <v>9.0909090909090912E-2</v>
      </c>
      <c r="Q48" s="145">
        <v>9.0909090909090912E-2</v>
      </c>
      <c r="R48" s="145">
        <v>9.0909090909090912E-2</v>
      </c>
      <c r="S48" s="145">
        <v>9.0909090909090912E-2</v>
      </c>
      <c r="T48" s="145">
        <v>9.0909090909090912E-2</v>
      </c>
      <c r="U48" s="145">
        <v>9.0909090909090912E-2</v>
      </c>
      <c r="V48" s="145">
        <v>0</v>
      </c>
      <c r="W48" s="146">
        <v>1.0000000000000002</v>
      </c>
      <c r="X48" s="151">
        <v>-349.09090909090912</v>
      </c>
      <c r="Y48" s="151">
        <v>-349.09090909090912</v>
      </c>
      <c r="Z48" s="151">
        <v>-349.09090909090912</v>
      </c>
      <c r="AA48" s="151">
        <v>-349.09090909090912</v>
      </c>
      <c r="AB48" s="151">
        <v>-349.09090909090912</v>
      </c>
      <c r="AC48" s="151">
        <v>-349.09090909090912</v>
      </c>
      <c r="AD48" s="151">
        <v>-349.09090909090912</v>
      </c>
      <c r="AE48" s="151">
        <v>-349.09090909090912</v>
      </c>
      <c r="AF48" s="151">
        <v>-349.09090909090912</v>
      </c>
      <c r="AG48" s="151">
        <v>-349.09090909090912</v>
      </c>
      <c r="AH48" s="151">
        <v>-349.09090909090912</v>
      </c>
      <c r="AI48" s="151">
        <v>0</v>
      </c>
      <c r="AJ48" s="145">
        <v>0.98</v>
      </c>
      <c r="AK48" s="145"/>
      <c r="AL48" s="145"/>
      <c r="AM48" s="145"/>
      <c r="AN48" s="145"/>
      <c r="AO48" s="145"/>
      <c r="AP48" s="145">
        <v>0.02</v>
      </c>
      <c r="AQ48" s="145"/>
      <c r="AR48" s="145"/>
      <c r="AS48" s="146">
        <v>1</v>
      </c>
      <c r="AT48" s="153">
        <v>-3763.2</v>
      </c>
      <c r="AU48" s="153">
        <v>0</v>
      </c>
      <c r="AV48" s="153">
        <v>0</v>
      </c>
      <c r="AW48" s="153">
        <v>0</v>
      </c>
      <c r="AX48" s="153">
        <v>0</v>
      </c>
      <c r="AY48" s="153">
        <v>0</v>
      </c>
      <c r="AZ48" s="153">
        <v>-76.8</v>
      </c>
      <c r="BA48" s="153">
        <v>0</v>
      </c>
      <c r="BB48" s="153">
        <v>0</v>
      </c>
      <c r="BC48" s="153">
        <v>-3840</v>
      </c>
      <c r="BD48" s="154">
        <v>-3763.2</v>
      </c>
      <c r="BE48" s="154">
        <v>0</v>
      </c>
      <c r="BF48" s="154">
        <v>-76.8</v>
      </c>
      <c r="BG48" s="154">
        <v>0</v>
      </c>
      <c r="BH48" s="154">
        <v>0</v>
      </c>
      <c r="BI48" s="145">
        <v>61360000</v>
      </c>
      <c r="BJ48" s="122"/>
      <c r="BK48" s="122"/>
      <c r="BL48" s="122"/>
      <c r="BM48" s="122"/>
      <c r="BN48" s="122"/>
      <c r="BO48" s="122"/>
      <c r="BP48" s="126">
        <f t="shared" si="12"/>
        <v>-342.10909090909092</v>
      </c>
      <c r="BQ48" s="126">
        <f t="shared" si="13"/>
        <v>0</v>
      </c>
      <c r="BR48" s="126">
        <f t="shared" si="14"/>
        <v>-6.9818181818181815</v>
      </c>
      <c r="BS48" s="126">
        <f t="shared" si="15"/>
        <v>0</v>
      </c>
      <c r="BT48" s="126">
        <f t="shared" si="16"/>
        <v>0</v>
      </c>
      <c r="BU48" s="126">
        <f t="shared" si="17"/>
        <v>-684.21818181818185</v>
      </c>
      <c r="BV48" s="126">
        <f t="shared" si="18"/>
        <v>0</v>
      </c>
      <c r="BW48" s="126">
        <f t="shared" si="19"/>
        <v>-13.963636363636363</v>
      </c>
      <c r="BX48" s="126">
        <f t="shared" si="20"/>
        <v>0</v>
      </c>
      <c r="BY48" s="126">
        <f t="shared" si="21"/>
        <v>0</v>
      </c>
      <c r="BZ48" s="126">
        <f t="shared" si="22"/>
        <v>-1026.3272727272729</v>
      </c>
      <c r="CA48" s="126">
        <f t="shared" si="23"/>
        <v>0</v>
      </c>
      <c r="CB48" s="126">
        <f t="shared" si="24"/>
        <v>-20.945454545454545</v>
      </c>
      <c r="CC48" s="126">
        <f t="shared" si="25"/>
        <v>0</v>
      </c>
      <c r="CD48" s="126">
        <f t="shared" si="26"/>
        <v>0</v>
      </c>
      <c r="CE48" s="126">
        <f t="shared" si="27"/>
        <v>-1368.4363636363637</v>
      </c>
      <c r="CF48" s="126">
        <f t="shared" si="28"/>
        <v>0</v>
      </c>
      <c r="CG48" s="126">
        <f t="shared" si="29"/>
        <v>-27.927272727272726</v>
      </c>
      <c r="CH48" s="126">
        <f t="shared" si="30"/>
        <v>0</v>
      </c>
      <c r="CI48" s="126">
        <f t="shared" si="31"/>
        <v>0</v>
      </c>
      <c r="CJ48" s="126">
        <f t="shared" si="32"/>
        <v>-1710.5454545454545</v>
      </c>
      <c r="CK48" s="126">
        <f t="shared" si="33"/>
        <v>0</v>
      </c>
      <c r="CL48" s="126">
        <f t="shared" si="34"/>
        <v>-34.909090909090907</v>
      </c>
      <c r="CM48" s="126">
        <f t="shared" si="35"/>
        <v>0</v>
      </c>
      <c r="CN48" s="126">
        <f t="shared" si="36"/>
        <v>0</v>
      </c>
      <c r="CO48" s="126">
        <f t="shared" si="37"/>
        <v>-2052.6545454545453</v>
      </c>
      <c r="CP48" s="126">
        <f t="shared" si="38"/>
        <v>0</v>
      </c>
      <c r="CQ48" s="126">
        <f t="shared" si="39"/>
        <v>-41.890909090909091</v>
      </c>
      <c r="CR48" s="126">
        <f t="shared" si="40"/>
        <v>0</v>
      </c>
      <c r="CS48" s="126">
        <f t="shared" si="41"/>
        <v>0</v>
      </c>
      <c r="CT48" s="126">
        <f t="shared" si="42"/>
        <v>-2394.7636363636361</v>
      </c>
      <c r="CU48" s="126">
        <f t="shared" si="43"/>
        <v>0</v>
      </c>
      <c r="CV48" s="126">
        <f t="shared" si="44"/>
        <v>-48.872727272727275</v>
      </c>
      <c r="CW48" s="126">
        <f t="shared" si="45"/>
        <v>0</v>
      </c>
      <c r="CX48" s="126">
        <f t="shared" si="46"/>
        <v>0</v>
      </c>
      <c r="CY48" s="126">
        <f t="shared" si="47"/>
        <v>-2736.8727272727269</v>
      </c>
      <c r="CZ48" s="126">
        <f t="shared" si="48"/>
        <v>0</v>
      </c>
      <c r="DA48" s="126">
        <f t="shared" si="49"/>
        <v>-55.854545454545459</v>
      </c>
      <c r="DB48" s="126">
        <f t="shared" si="50"/>
        <v>0</v>
      </c>
      <c r="DC48" s="126">
        <f t="shared" si="51"/>
        <v>0</v>
      </c>
      <c r="DD48" s="126">
        <f t="shared" si="52"/>
        <v>-3078.9818181818177</v>
      </c>
      <c r="DE48" s="126">
        <f t="shared" si="53"/>
        <v>0</v>
      </c>
      <c r="DF48" s="126">
        <f t="shared" si="54"/>
        <v>-62.836363636363643</v>
      </c>
      <c r="DG48" s="126">
        <f t="shared" si="55"/>
        <v>0</v>
      </c>
      <c r="DH48" s="126">
        <f t="shared" si="56"/>
        <v>0</v>
      </c>
      <c r="DI48" s="126">
        <f t="shared" si="57"/>
        <v>-3421.0909090909086</v>
      </c>
      <c r="DJ48" s="126">
        <f t="shared" si="58"/>
        <v>0</v>
      </c>
      <c r="DK48" s="126">
        <f t="shared" si="59"/>
        <v>-69.818181818181827</v>
      </c>
      <c r="DL48" s="126">
        <f t="shared" si="60"/>
        <v>0</v>
      </c>
      <c r="DM48" s="126">
        <f t="shared" si="61"/>
        <v>0</v>
      </c>
      <c r="DN48" s="126">
        <f t="shared" si="62"/>
        <v>-3763.1999999999994</v>
      </c>
      <c r="DO48" s="126">
        <f t="shared" si="63"/>
        <v>0</v>
      </c>
      <c r="DP48" s="126">
        <f t="shared" si="64"/>
        <v>-76.800000000000011</v>
      </c>
      <c r="DQ48" s="126">
        <f t="shared" si="65"/>
        <v>0</v>
      </c>
      <c r="DR48" s="126">
        <f t="shared" si="66"/>
        <v>0</v>
      </c>
      <c r="DS48" s="126">
        <f t="shared" si="67"/>
        <v>-3763.1999999999994</v>
      </c>
      <c r="DT48" s="126">
        <f t="shared" si="68"/>
        <v>0</v>
      </c>
      <c r="DU48" s="126">
        <f t="shared" si="69"/>
        <v>-76.800000000000011</v>
      </c>
      <c r="DV48" s="126">
        <f t="shared" si="70"/>
        <v>0</v>
      </c>
      <c r="DW48" s="126">
        <f t="shared" si="71"/>
        <v>0</v>
      </c>
    </row>
    <row r="49" spans="1:127" s="141" customFormat="1" ht="15" customHeight="1" x14ac:dyDescent="0.25">
      <c r="A49" s="157" t="s">
        <v>948</v>
      </c>
      <c r="B49" s="174" t="s">
        <v>321</v>
      </c>
      <c r="C49" s="174" t="s">
        <v>322</v>
      </c>
      <c r="D49" s="174" t="s">
        <v>295</v>
      </c>
      <c r="E49" s="174">
        <v>12</v>
      </c>
      <c r="F49" s="158">
        <v>320</v>
      </c>
      <c r="G49" s="159">
        <v>-3840</v>
      </c>
      <c r="H49" s="173">
        <v>-3839.9999999999995</v>
      </c>
      <c r="I49" s="145" t="s">
        <v>323</v>
      </c>
      <c r="J49" s="145" t="s">
        <v>16</v>
      </c>
      <c r="K49" s="145">
        <v>9.0909090909090912E-2</v>
      </c>
      <c r="L49" s="145">
        <v>9.0909090909090912E-2</v>
      </c>
      <c r="M49" s="145">
        <v>9.0909090909090912E-2</v>
      </c>
      <c r="N49" s="145">
        <v>9.0909090909090912E-2</v>
      </c>
      <c r="O49" s="145">
        <v>9.0909090909090912E-2</v>
      </c>
      <c r="P49" s="145">
        <v>9.0909090909090912E-2</v>
      </c>
      <c r="Q49" s="145">
        <v>9.0909090909090912E-2</v>
      </c>
      <c r="R49" s="145">
        <v>9.0909090909090912E-2</v>
      </c>
      <c r="S49" s="145">
        <v>9.0909090909090912E-2</v>
      </c>
      <c r="T49" s="145">
        <v>9.0909090909090912E-2</v>
      </c>
      <c r="U49" s="145">
        <v>9.0909090909090912E-2</v>
      </c>
      <c r="V49" s="145">
        <v>0</v>
      </c>
      <c r="W49" s="146">
        <v>1.0000000000000002</v>
      </c>
      <c r="X49" s="151">
        <v>-349.09090909090912</v>
      </c>
      <c r="Y49" s="151">
        <v>-349.09090909090912</v>
      </c>
      <c r="Z49" s="151">
        <v>-349.09090909090912</v>
      </c>
      <c r="AA49" s="151">
        <v>-349.09090909090912</v>
      </c>
      <c r="AB49" s="151">
        <v>-349.09090909090912</v>
      </c>
      <c r="AC49" s="151">
        <v>-349.09090909090912</v>
      </c>
      <c r="AD49" s="151">
        <v>-349.09090909090912</v>
      </c>
      <c r="AE49" s="151">
        <v>-349.09090909090912</v>
      </c>
      <c r="AF49" s="151">
        <v>-349.09090909090912</v>
      </c>
      <c r="AG49" s="151">
        <v>-349.09090909090912</v>
      </c>
      <c r="AH49" s="151">
        <v>-349.09090909090912</v>
      </c>
      <c r="AI49" s="151">
        <v>0</v>
      </c>
      <c r="AJ49" s="145">
        <v>0.20877363022348897</v>
      </c>
      <c r="AK49" s="145">
        <v>0.3852213054503964</v>
      </c>
      <c r="AL49" s="145">
        <v>0.18804621023932344</v>
      </c>
      <c r="AM49" s="145">
        <v>0.12687827083924333</v>
      </c>
      <c r="AN49" s="145">
        <v>9.1080583247547919E-2</v>
      </c>
      <c r="AO49" s="145"/>
      <c r="AP49" s="145"/>
      <c r="AQ49" s="145"/>
      <c r="AR49" s="145"/>
      <c r="AS49" s="146">
        <v>1</v>
      </c>
      <c r="AT49" s="153">
        <v>-801.69074005819766</v>
      </c>
      <c r="AU49" s="153">
        <v>-1479.2498129295222</v>
      </c>
      <c r="AV49" s="153">
        <v>-722.09744731900196</v>
      </c>
      <c r="AW49" s="153">
        <v>-487.21256002269439</v>
      </c>
      <c r="AX49" s="153">
        <v>-349.74943967058402</v>
      </c>
      <c r="AY49" s="153">
        <v>0</v>
      </c>
      <c r="AZ49" s="153">
        <v>0</v>
      </c>
      <c r="BA49" s="153">
        <v>0</v>
      </c>
      <c r="BB49" s="153">
        <v>0</v>
      </c>
      <c r="BC49" s="153">
        <v>-3840.0000000000009</v>
      </c>
      <c r="BD49" s="154">
        <v>-801.69074005819766</v>
      </c>
      <c r="BE49" s="154">
        <v>0</v>
      </c>
      <c r="BF49" s="154">
        <v>-3038.3092599418032</v>
      </c>
      <c r="BG49" s="154">
        <v>0</v>
      </c>
      <c r="BH49" s="154">
        <v>0</v>
      </c>
      <c r="BI49" s="145">
        <v>61360000</v>
      </c>
      <c r="BJ49" s="122"/>
      <c r="BK49" s="122"/>
      <c r="BL49" s="122"/>
      <c r="BM49" s="122"/>
      <c r="BN49" s="122"/>
      <c r="BO49" s="122"/>
      <c r="BP49" s="126">
        <f t="shared" si="12"/>
        <v>-72.880976368927065</v>
      </c>
      <c r="BQ49" s="126">
        <f t="shared" si="13"/>
        <v>0</v>
      </c>
      <c r="BR49" s="126">
        <f t="shared" si="14"/>
        <v>-276.20993272198211</v>
      </c>
      <c r="BS49" s="126">
        <f t="shared" si="15"/>
        <v>0</v>
      </c>
      <c r="BT49" s="126">
        <f t="shared" si="16"/>
        <v>0</v>
      </c>
      <c r="BU49" s="126">
        <f t="shared" si="17"/>
        <v>-145.76195273785413</v>
      </c>
      <c r="BV49" s="126">
        <f t="shared" si="18"/>
        <v>0</v>
      </c>
      <c r="BW49" s="126">
        <f t="shared" si="19"/>
        <v>-552.41986544396423</v>
      </c>
      <c r="BX49" s="126">
        <f t="shared" si="20"/>
        <v>0</v>
      </c>
      <c r="BY49" s="126">
        <f t="shared" si="21"/>
        <v>0</v>
      </c>
      <c r="BZ49" s="126">
        <f t="shared" si="22"/>
        <v>-218.6429291067812</v>
      </c>
      <c r="CA49" s="126">
        <f t="shared" si="23"/>
        <v>0</v>
      </c>
      <c r="CB49" s="126">
        <f t="shared" si="24"/>
        <v>-828.62979816594634</v>
      </c>
      <c r="CC49" s="126">
        <f t="shared" si="25"/>
        <v>0</v>
      </c>
      <c r="CD49" s="126">
        <f t="shared" si="26"/>
        <v>0</v>
      </c>
      <c r="CE49" s="126">
        <f t="shared" si="27"/>
        <v>-291.52390547570826</v>
      </c>
      <c r="CF49" s="126">
        <f t="shared" si="28"/>
        <v>0</v>
      </c>
      <c r="CG49" s="126">
        <f t="shared" si="29"/>
        <v>-1104.8397308879285</v>
      </c>
      <c r="CH49" s="126">
        <f t="shared" si="30"/>
        <v>0</v>
      </c>
      <c r="CI49" s="126">
        <f t="shared" si="31"/>
        <v>0</v>
      </c>
      <c r="CJ49" s="126">
        <f t="shared" si="32"/>
        <v>-364.40488184463533</v>
      </c>
      <c r="CK49" s="126">
        <f t="shared" si="33"/>
        <v>0</v>
      </c>
      <c r="CL49" s="126">
        <f t="shared" si="34"/>
        <v>-1381.0496636099106</v>
      </c>
      <c r="CM49" s="126">
        <f t="shared" si="35"/>
        <v>0</v>
      </c>
      <c r="CN49" s="126">
        <f t="shared" si="36"/>
        <v>0</v>
      </c>
      <c r="CO49" s="126">
        <f t="shared" si="37"/>
        <v>-437.28585821356239</v>
      </c>
      <c r="CP49" s="126">
        <f t="shared" si="38"/>
        <v>0</v>
      </c>
      <c r="CQ49" s="126">
        <f t="shared" si="39"/>
        <v>-1657.2595963318927</v>
      </c>
      <c r="CR49" s="126">
        <f t="shared" si="40"/>
        <v>0</v>
      </c>
      <c r="CS49" s="126">
        <f t="shared" si="41"/>
        <v>0</v>
      </c>
      <c r="CT49" s="126">
        <f t="shared" si="42"/>
        <v>-510.16683458248946</v>
      </c>
      <c r="CU49" s="126">
        <f t="shared" si="43"/>
        <v>0</v>
      </c>
      <c r="CV49" s="126">
        <f t="shared" si="44"/>
        <v>-1933.4695290538748</v>
      </c>
      <c r="CW49" s="126">
        <f t="shared" si="45"/>
        <v>0</v>
      </c>
      <c r="CX49" s="126">
        <f t="shared" si="46"/>
        <v>0</v>
      </c>
      <c r="CY49" s="126">
        <f t="shared" si="47"/>
        <v>-583.04781095141652</v>
      </c>
      <c r="CZ49" s="126">
        <f t="shared" si="48"/>
        <v>0</v>
      </c>
      <c r="DA49" s="126">
        <f t="shared" si="49"/>
        <v>-2209.6794617758569</v>
      </c>
      <c r="DB49" s="126">
        <f t="shared" si="50"/>
        <v>0</v>
      </c>
      <c r="DC49" s="126">
        <f t="shared" si="51"/>
        <v>0</v>
      </c>
      <c r="DD49" s="126">
        <f t="shared" si="52"/>
        <v>-655.92878732034364</v>
      </c>
      <c r="DE49" s="126">
        <f t="shared" si="53"/>
        <v>0</v>
      </c>
      <c r="DF49" s="126">
        <f t="shared" si="54"/>
        <v>-2485.889394497839</v>
      </c>
      <c r="DG49" s="126">
        <f t="shared" si="55"/>
        <v>0</v>
      </c>
      <c r="DH49" s="126">
        <f t="shared" si="56"/>
        <v>0</v>
      </c>
      <c r="DI49" s="126">
        <f t="shared" si="57"/>
        <v>-728.80976368927077</v>
      </c>
      <c r="DJ49" s="126">
        <f t="shared" si="58"/>
        <v>0</v>
      </c>
      <c r="DK49" s="126">
        <f t="shared" si="59"/>
        <v>-2762.0993272198211</v>
      </c>
      <c r="DL49" s="126">
        <f t="shared" si="60"/>
        <v>0</v>
      </c>
      <c r="DM49" s="126">
        <f t="shared" si="61"/>
        <v>0</v>
      </c>
      <c r="DN49" s="126">
        <f t="shared" si="62"/>
        <v>-801.69074005819789</v>
      </c>
      <c r="DO49" s="126">
        <f t="shared" si="63"/>
        <v>0</v>
      </c>
      <c r="DP49" s="126">
        <f t="shared" si="64"/>
        <v>-3038.3092599418032</v>
      </c>
      <c r="DQ49" s="126">
        <f t="shared" si="65"/>
        <v>0</v>
      </c>
      <c r="DR49" s="126">
        <f t="shared" si="66"/>
        <v>0</v>
      </c>
      <c r="DS49" s="126">
        <f t="shared" si="67"/>
        <v>-801.69074005819789</v>
      </c>
      <c r="DT49" s="126">
        <f t="shared" si="68"/>
        <v>0</v>
      </c>
      <c r="DU49" s="126">
        <f t="shared" si="69"/>
        <v>-3038.3092599418032</v>
      </c>
      <c r="DV49" s="126">
        <f t="shared" si="70"/>
        <v>0</v>
      </c>
      <c r="DW49" s="126">
        <f t="shared" si="71"/>
        <v>0</v>
      </c>
    </row>
    <row r="50" spans="1:127" s="141" customFormat="1" ht="15" customHeight="1" x14ac:dyDescent="0.25">
      <c r="A50" s="157" t="s">
        <v>330</v>
      </c>
      <c r="B50" s="174" t="s">
        <v>321</v>
      </c>
      <c r="C50" s="174" t="s">
        <v>322</v>
      </c>
      <c r="D50" s="174" t="s">
        <v>295</v>
      </c>
      <c r="E50" s="174">
        <v>12</v>
      </c>
      <c r="F50" s="158">
        <v>0</v>
      </c>
      <c r="G50" s="159">
        <v>0</v>
      </c>
      <c r="H50" s="173">
        <v>0</v>
      </c>
      <c r="I50" s="145" t="s">
        <v>323</v>
      </c>
      <c r="J50" s="145" t="s">
        <v>16</v>
      </c>
      <c r="K50" s="145">
        <v>8.3333333333333329E-2</v>
      </c>
      <c r="L50" s="145">
        <v>8.3333333333333329E-2</v>
      </c>
      <c r="M50" s="145">
        <v>8.3333333333333329E-2</v>
      </c>
      <c r="N50" s="145">
        <v>8.3333333333333329E-2</v>
      </c>
      <c r="O50" s="145">
        <v>8.3333333333333329E-2</v>
      </c>
      <c r="P50" s="145">
        <v>8.3333333333333329E-2</v>
      </c>
      <c r="Q50" s="145">
        <v>8.3333333333333329E-2</v>
      </c>
      <c r="R50" s="145">
        <v>8.3333333333333329E-2</v>
      </c>
      <c r="S50" s="145">
        <v>8.3333333333333329E-2</v>
      </c>
      <c r="T50" s="145">
        <v>8.3333333333333329E-2</v>
      </c>
      <c r="U50" s="145">
        <v>8.3333333333333329E-2</v>
      </c>
      <c r="V50" s="145">
        <v>8.3333333333333329E-2</v>
      </c>
      <c r="W50" s="146">
        <v>1</v>
      </c>
      <c r="X50" s="151">
        <v>0</v>
      </c>
      <c r="Y50" s="151">
        <v>0</v>
      </c>
      <c r="Z50" s="151">
        <v>0</v>
      </c>
      <c r="AA50" s="151">
        <v>0</v>
      </c>
      <c r="AB50" s="151">
        <v>0</v>
      </c>
      <c r="AC50" s="151">
        <v>0</v>
      </c>
      <c r="AD50" s="151">
        <v>0</v>
      </c>
      <c r="AE50" s="151">
        <v>0</v>
      </c>
      <c r="AF50" s="151">
        <v>0</v>
      </c>
      <c r="AG50" s="151">
        <v>0</v>
      </c>
      <c r="AH50" s="151">
        <v>0</v>
      </c>
      <c r="AI50" s="151">
        <v>0</v>
      </c>
      <c r="AJ50" s="145"/>
      <c r="AK50" s="145"/>
      <c r="AL50" s="145"/>
      <c r="AM50" s="145"/>
      <c r="AN50" s="145"/>
      <c r="AO50" s="145">
        <v>1</v>
      </c>
      <c r="AP50" s="145"/>
      <c r="AQ50" s="145"/>
      <c r="AR50" s="145"/>
      <c r="AS50" s="146">
        <v>1</v>
      </c>
      <c r="AT50" s="153">
        <v>0</v>
      </c>
      <c r="AU50" s="153">
        <v>0</v>
      </c>
      <c r="AV50" s="153">
        <v>0</v>
      </c>
      <c r="AW50" s="153">
        <v>0</v>
      </c>
      <c r="AX50" s="153">
        <v>0</v>
      </c>
      <c r="AY50" s="153">
        <v>0</v>
      </c>
      <c r="AZ50" s="153">
        <v>0</v>
      </c>
      <c r="BA50" s="153">
        <v>0</v>
      </c>
      <c r="BB50" s="153">
        <v>0</v>
      </c>
      <c r="BC50" s="153">
        <v>0</v>
      </c>
      <c r="BD50" s="154">
        <v>0</v>
      </c>
      <c r="BE50" s="154">
        <v>0</v>
      </c>
      <c r="BF50" s="154">
        <v>0</v>
      </c>
      <c r="BG50" s="154">
        <v>0</v>
      </c>
      <c r="BH50" s="154">
        <v>0</v>
      </c>
      <c r="BI50" s="145">
        <v>61360000</v>
      </c>
      <c r="BJ50" s="122"/>
      <c r="BK50" s="122"/>
      <c r="BL50" s="122"/>
      <c r="BM50" s="122"/>
      <c r="BN50" s="122"/>
      <c r="BO50" s="122"/>
      <c r="BP50" s="126">
        <f t="shared" si="12"/>
        <v>0</v>
      </c>
      <c r="BQ50" s="126">
        <f t="shared" si="13"/>
        <v>0</v>
      </c>
      <c r="BR50" s="126">
        <f t="shared" si="14"/>
        <v>0</v>
      </c>
      <c r="BS50" s="126">
        <f t="shared" si="15"/>
        <v>0</v>
      </c>
      <c r="BT50" s="126">
        <f t="shared" si="16"/>
        <v>0</v>
      </c>
      <c r="BU50" s="126">
        <f t="shared" si="17"/>
        <v>0</v>
      </c>
      <c r="BV50" s="126">
        <f t="shared" si="18"/>
        <v>0</v>
      </c>
      <c r="BW50" s="126">
        <f t="shared" si="19"/>
        <v>0</v>
      </c>
      <c r="BX50" s="126">
        <f t="shared" si="20"/>
        <v>0</v>
      </c>
      <c r="BY50" s="126">
        <f t="shared" si="21"/>
        <v>0</v>
      </c>
      <c r="BZ50" s="126">
        <f t="shared" si="22"/>
        <v>0</v>
      </c>
      <c r="CA50" s="126">
        <f t="shared" si="23"/>
        <v>0</v>
      </c>
      <c r="CB50" s="126">
        <f t="shared" si="24"/>
        <v>0</v>
      </c>
      <c r="CC50" s="126">
        <f t="shared" si="25"/>
        <v>0</v>
      </c>
      <c r="CD50" s="126">
        <f t="shared" si="26"/>
        <v>0</v>
      </c>
      <c r="CE50" s="126">
        <f t="shared" si="27"/>
        <v>0</v>
      </c>
      <c r="CF50" s="126">
        <f t="shared" si="28"/>
        <v>0</v>
      </c>
      <c r="CG50" s="126">
        <f t="shared" si="29"/>
        <v>0</v>
      </c>
      <c r="CH50" s="126">
        <f t="shared" si="30"/>
        <v>0</v>
      </c>
      <c r="CI50" s="126">
        <f t="shared" si="31"/>
        <v>0</v>
      </c>
      <c r="CJ50" s="126">
        <f t="shared" si="32"/>
        <v>0</v>
      </c>
      <c r="CK50" s="126">
        <f t="shared" si="33"/>
        <v>0</v>
      </c>
      <c r="CL50" s="126">
        <f t="shared" si="34"/>
        <v>0</v>
      </c>
      <c r="CM50" s="126">
        <f t="shared" si="35"/>
        <v>0</v>
      </c>
      <c r="CN50" s="126">
        <f t="shared" si="36"/>
        <v>0</v>
      </c>
      <c r="CO50" s="126">
        <f t="shared" si="37"/>
        <v>0</v>
      </c>
      <c r="CP50" s="126">
        <f t="shared" si="38"/>
        <v>0</v>
      </c>
      <c r="CQ50" s="126">
        <f t="shared" si="39"/>
        <v>0</v>
      </c>
      <c r="CR50" s="126">
        <f t="shared" si="40"/>
        <v>0</v>
      </c>
      <c r="CS50" s="126">
        <f t="shared" si="41"/>
        <v>0</v>
      </c>
      <c r="CT50" s="126">
        <f t="shared" si="42"/>
        <v>0</v>
      </c>
      <c r="CU50" s="126">
        <f t="shared" si="43"/>
        <v>0</v>
      </c>
      <c r="CV50" s="126">
        <f t="shared" si="44"/>
        <v>0</v>
      </c>
      <c r="CW50" s="126">
        <f t="shared" si="45"/>
        <v>0</v>
      </c>
      <c r="CX50" s="126">
        <f t="shared" si="46"/>
        <v>0</v>
      </c>
      <c r="CY50" s="126">
        <f t="shared" si="47"/>
        <v>0</v>
      </c>
      <c r="CZ50" s="126">
        <f t="shared" si="48"/>
        <v>0</v>
      </c>
      <c r="DA50" s="126">
        <f t="shared" si="49"/>
        <v>0</v>
      </c>
      <c r="DB50" s="126">
        <f t="shared" si="50"/>
        <v>0</v>
      </c>
      <c r="DC50" s="126">
        <f t="shared" si="51"/>
        <v>0</v>
      </c>
      <c r="DD50" s="126">
        <f t="shared" si="52"/>
        <v>0</v>
      </c>
      <c r="DE50" s="126">
        <f t="shared" si="53"/>
        <v>0</v>
      </c>
      <c r="DF50" s="126">
        <f t="shared" si="54"/>
        <v>0</v>
      </c>
      <c r="DG50" s="126">
        <f t="shared" si="55"/>
        <v>0</v>
      </c>
      <c r="DH50" s="126">
        <f t="shared" si="56"/>
        <v>0</v>
      </c>
      <c r="DI50" s="126">
        <f t="shared" si="57"/>
        <v>0</v>
      </c>
      <c r="DJ50" s="126">
        <f t="shared" si="58"/>
        <v>0</v>
      </c>
      <c r="DK50" s="126">
        <f t="shared" si="59"/>
        <v>0</v>
      </c>
      <c r="DL50" s="126">
        <f t="shared" si="60"/>
        <v>0</v>
      </c>
      <c r="DM50" s="126">
        <f t="shared" si="61"/>
        <v>0</v>
      </c>
      <c r="DN50" s="126">
        <f t="shared" si="62"/>
        <v>0</v>
      </c>
      <c r="DO50" s="126">
        <f t="shared" si="63"/>
        <v>0</v>
      </c>
      <c r="DP50" s="126">
        <f t="shared" si="64"/>
        <v>0</v>
      </c>
      <c r="DQ50" s="126">
        <f t="shared" si="65"/>
        <v>0</v>
      </c>
      <c r="DR50" s="126">
        <f t="shared" si="66"/>
        <v>0</v>
      </c>
      <c r="DS50" s="126">
        <f t="shared" si="67"/>
        <v>0</v>
      </c>
      <c r="DT50" s="126">
        <f t="shared" si="68"/>
        <v>0</v>
      </c>
      <c r="DU50" s="126">
        <f t="shared" si="69"/>
        <v>0</v>
      </c>
      <c r="DV50" s="126">
        <f t="shared" si="70"/>
        <v>0</v>
      </c>
      <c r="DW50" s="126">
        <f t="shared" si="71"/>
        <v>0</v>
      </c>
    </row>
    <row r="51" spans="1:127" s="141" customFormat="1" ht="15" customHeight="1" x14ac:dyDescent="0.25">
      <c r="A51" s="157" t="s">
        <v>331</v>
      </c>
      <c r="B51" s="174" t="s">
        <v>332</v>
      </c>
      <c r="C51" s="174" t="s">
        <v>333</v>
      </c>
      <c r="D51" s="174" t="s">
        <v>295</v>
      </c>
      <c r="E51" s="174">
        <v>12</v>
      </c>
      <c r="F51" s="158">
        <v>320</v>
      </c>
      <c r="G51" s="159">
        <v>-3840</v>
      </c>
      <c r="H51" s="173">
        <v>-3840</v>
      </c>
      <c r="I51" s="200" t="s">
        <v>334</v>
      </c>
      <c r="J51" s="145" t="s">
        <v>22</v>
      </c>
      <c r="K51" s="145">
        <v>8.3333333333333329E-2</v>
      </c>
      <c r="L51" s="145">
        <v>8.3333333333333329E-2</v>
      </c>
      <c r="M51" s="145">
        <v>8.3333333333333329E-2</v>
      </c>
      <c r="N51" s="145">
        <v>8.3333333333333329E-2</v>
      </c>
      <c r="O51" s="145">
        <v>8.3333333333333329E-2</v>
      </c>
      <c r="P51" s="145">
        <v>8.3333333333333329E-2</v>
      </c>
      <c r="Q51" s="145">
        <v>8.3333333333333329E-2</v>
      </c>
      <c r="R51" s="145">
        <v>8.3333333333333329E-2</v>
      </c>
      <c r="S51" s="145">
        <v>8.3333333333333329E-2</v>
      </c>
      <c r="T51" s="145">
        <v>8.3333333333333329E-2</v>
      </c>
      <c r="U51" s="145">
        <v>8.3333333333333329E-2</v>
      </c>
      <c r="V51" s="145">
        <v>8.3333333333333329E-2</v>
      </c>
      <c r="W51" s="146">
        <v>1</v>
      </c>
      <c r="X51" s="151">
        <v>-320</v>
      </c>
      <c r="Y51" s="151">
        <v>-320</v>
      </c>
      <c r="Z51" s="151">
        <v>-320</v>
      </c>
      <c r="AA51" s="151">
        <v>-320</v>
      </c>
      <c r="AB51" s="151">
        <v>-320</v>
      </c>
      <c r="AC51" s="151">
        <v>-320</v>
      </c>
      <c r="AD51" s="151">
        <v>-320</v>
      </c>
      <c r="AE51" s="151">
        <v>-320</v>
      </c>
      <c r="AF51" s="151">
        <v>-320</v>
      </c>
      <c r="AG51" s="151">
        <v>-320</v>
      </c>
      <c r="AH51" s="151">
        <v>-320</v>
      </c>
      <c r="AI51" s="151">
        <v>-320</v>
      </c>
      <c r="AJ51" s="145">
        <v>0.98</v>
      </c>
      <c r="AK51" s="145"/>
      <c r="AL51" s="145"/>
      <c r="AM51" s="145"/>
      <c r="AN51" s="145"/>
      <c r="AO51" s="145"/>
      <c r="AP51" s="145">
        <v>0.02</v>
      </c>
      <c r="AQ51" s="145"/>
      <c r="AR51" s="145"/>
      <c r="AS51" s="146">
        <v>1</v>
      </c>
      <c r="AT51" s="153">
        <v>-3763.2</v>
      </c>
      <c r="AU51" s="153">
        <v>0</v>
      </c>
      <c r="AV51" s="153">
        <v>0</v>
      </c>
      <c r="AW51" s="153">
        <v>0</v>
      </c>
      <c r="AX51" s="153">
        <v>0</v>
      </c>
      <c r="AY51" s="153">
        <v>0</v>
      </c>
      <c r="AZ51" s="153">
        <v>-76.8</v>
      </c>
      <c r="BA51" s="153">
        <v>0</v>
      </c>
      <c r="BB51" s="153">
        <v>0</v>
      </c>
      <c r="BC51" s="153">
        <v>-3840</v>
      </c>
      <c r="BD51" s="154">
        <v>-3763.2</v>
      </c>
      <c r="BE51" s="154">
        <v>0</v>
      </c>
      <c r="BF51" s="154">
        <v>-76.8</v>
      </c>
      <c r="BG51" s="154">
        <v>0</v>
      </c>
      <c r="BH51" s="154">
        <v>0</v>
      </c>
      <c r="BI51" s="145">
        <v>0</v>
      </c>
      <c r="BJ51" s="122"/>
      <c r="BK51" s="122"/>
      <c r="BL51" s="122"/>
      <c r="BM51" s="122"/>
      <c r="BN51" s="122"/>
      <c r="BO51" s="122"/>
      <c r="BP51" s="126">
        <f t="shared" si="12"/>
        <v>-313.59999999999997</v>
      </c>
      <c r="BQ51" s="126">
        <f t="shared" si="13"/>
        <v>0</v>
      </c>
      <c r="BR51" s="126">
        <f t="shared" si="14"/>
        <v>-6.3999999999999995</v>
      </c>
      <c r="BS51" s="126">
        <f t="shared" si="15"/>
        <v>0</v>
      </c>
      <c r="BT51" s="126">
        <f t="shared" si="16"/>
        <v>0</v>
      </c>
      <c r="BU51" s="126">
        <f t="shared" si="17"/>
        <v>-627.19999999999993</v>
      </c>
      <c r="BV51" s="126">
        <f t="shared" si="18"/>
        <v>0</v>
      </c>
      <c r="BW51" s="126">
        <f t="shared" si="19"/>
        <v>-12.799999999999999</v>
      </c>
      <c r="BX51" s="126">
        <f t="shared" si="20"/>
        <v>0</v>
      </c>
      <c r="BY51" s="126">
        <f t="shared" si="21"/>
        <v>0</v>
      </c>
      <c r="BZ51" s="126">
        <f t="shared" si="22"/>
        <v>-940.8</v>
      </c>
      <c r="CA51" s="126">
        <f t="shared" si="23"/>
        <v>0</v>
      </c>
      <c r="CB51" s="126">
        <f t="shared" si="24"/>
        <v>-19.2</v>
      </c>
      <c r="CC51" s="126">
        <f t="shared" si="25"/>
        <v>0</v>
      </c>
      <c r="CD51" s="126">
        <f t="shared" si="26"/>
        <v>0</v>
      </c>
      <c r="CE51" s="126">
        <f t="shared" si="27"/>
        <v>-1254.3999999999999</v>
      </c>
      <c r="CF51" s="126">
        <f t="shared" si="28"/>
        <v>0</v>
      </c>
      <c r="CG51" s="126">
        <f t="shared" si="29"/>
        <v>-25.599999999999998</v>
      </c>
      <c r="CH51" s="126">
        <f t="shared" si="30"/>
        <v>0</v>
      </c>
      <c r="CI51" s="126">
        <f t="shared" si="31"/>
        <v>0</v>
      </c>
      <c r="CJ51" s="126">
        <f t="shared" si="32"/>
        <v>-1567.9999999999998</v>
      </c>
      <c r="CK51" s="126">
        <f t="shared" si="33"/>
        <v>0</v>
      </c>
      <c r="CL51" s="126">
        <f t="shared" si="34"/>
        <v>-31.999999999999996</v>
      </c>
      <c r="CM51" s="126">
        <f t="shared" si="35"/>
        <v>0</v>
      </c>
      <c r="CN51" s="126">
        <f t="shared" si="36"/>
        <v>0</v>
      </c>
      <c r="CO51" s="126">
        <f t="shared" si="37"/>
        <v>-1881.5999999999997</v>
      </c>
      <c r="CP51" s="126">
        <f t="shared" si="38"/>
        <v>0</v>
      </c>
      <c r="CQ51" s="126">
        <f t="shared" si="39"/>
        <v>-38.4</v>
      </c>
      <c r="CR51" s="126">
        <f t="shared" si="40"/>
        <v>0</v>
      </c>
      <c r="CS51" s="126">
        <f t="shared" si="41"/>
        <v>0</v>
      </c>
      <c r="CT51" s="126">
        <f t="shared" si="42"/>
        <v>-2195.1999999999998</v>
      </c>
      <c r="CU51" s="126">
        <f t="shared" si="43"/>
        <v>0</v>
      </c>
      <c r="CV51" s="126">
        <f t="shared" si="44"/>
        <v>-44.8</v>
      </c>
      <c r="CW51" s="126">
        <f t="shared" si="45"/>
        <v>0</v>
      </c>
      <c r="CX51" s="126">
        <f t="shared" si="46"/>
        <v>0</v>
      </c>
      <c r="CY51" s="126">
        <f t="shared" si="47"/>
        <v>-2508.7999999999997</v>
      </c>
      <c r="CZ51" s="126">
        <f t="shared" si="48"/>
        <v>0</v>
      </c>
      <c r="DA51" s="126">
        <f t="shared" si="49"/>
        <v>-51.199999999999996</v>
      </c>
      <c r="DB51" s="126">
        <f t="shared" si="50"/>
        <v>0</v>
      </c>
      <c r="DC51" s="126">
        <f t="shared" si="51"/>
        <v>0</v>
      </c>
      <c r="DD51" s="126">
        <f t="shared" si="52"/>
        <v>-2822.3999999999996</v>
      </c>
      <c r="DE51" s="126">
        <f t="shared" si="53"/>
        <v>0</v>
      </c>
      <c r="DF51" s="126">
        <f t="shared" si="54"/>
        <v>-57.599999999999994</v>
      </c>
      <c r="DG51" s="126">
        <f t="shared" si="55"/>
        <v>0</v>
      </c>
      <c r="DH51" s="126">
        <f t="shared" si="56"/>
        <v>0</v>
      </c>
      <c r="DI51" s="126">
        <f t="shared" si="57"/>
        <v>-3135.9999999999995</v>
      </c>
      <c r="DJ51" s="126">
        <f t="shared" si="58"/>
        <v>0</v>
      </c>
      <c r="DK51" s="126">
        <f t="shared" si="59"/>
        <v>-63.999999999999993</v>
      </c>
      <c r="DL51" s="126">
        <f t="shared" si="60"/>
        <v>0</v>
      </c>
      <c r="DM51" s="126">
        <f t="shared" si="61"/>
        <v>0</v>
      </c>
      <c r="DN51" s="126">
        <f t="shared" si="62"/>
        <v>-3449.5999999999995</v>
      </c>
      <c r="DO51" s="126">
        <f t="shared" si="63"/>
        <v>0</v>
      </c>
      <c r="DP51" s="126">
        <f t="shared" si="64"/>
        <v>-70.399999999999991</v>
      </c>
      <c r="DQ51" s="126">
        <f t="shared" si="65"/>
        <v>0</v>
      </c>
      <c r="DR51" s="126">
        <f t="shared" si="66"/>
        <v>0</v>
      </c>
      <c r="DS51" s="126">
        <f t="shared" si="67"/>
        <v>-3763.1999999999994</v>
      </c>
      <c r="DT51" s="126">
        <f t="shared" si="68"/>
        <v>0</v>
      </c>
      <c r="DU51" s="126">
        <f t="shared" si="69"/>
        <v>-76.8</v>
      </c>
      <c r="DV51" s="126">
        <f t="shared" si="70"/>
        <v>0</v>
      </c>
      <c r="DW51" s="126">
        <f t="shared" si="71"/>
        <v>0</v>
      </c>
    </row>
    <row r="52" spans="1:127" s="141" customFormat="1" ht="15" customHeight="1" x14ac:dyDescent="0.25">
      <c r="A52" s="157" t="s">
        <v>335</v>
      </c>
      <c r="B52" s="174" t="s">
        <v>332</v>
      </c>
      <c r="C52" s="174" t="s">
        <v>333</v>
      </c>
      <c r="D52" s="174" t="s">
        <v>295</v>
      </c>
      <c r="E52" s="174">
        <v>12</v>
      </c>
      <c r="F52" s="158">
        <v>320</v>
      </c>
      <c r="G52" s="159">
        <v>-3840</v>
      </c>
      <c r="H52" s="173">
        <v>-3840</v>
      </c>
      <c r="I52" s="200"/>
      <c r="J52" s="145" t="s">
        <v>22</v>
      </c>
      <c r="K52" s="145">
        <v>8.3333333333333329E-2</v>
      </c>
      <c r="L52" s="145">
        <v>8.3333333333333329E-2</v>
      </c>
      <c r="M52" s="145">
        <v>8.3333333333333329E-2</v>
      </c>
      <c r="N52" s="145">
        <v>8.3333333333333329E-2</v>
      </c>
      <c r="O52" s="145">
        <v>8.3333333333333329E-2</v>
      </c>
      <c r="P52" s="145">
        <v>8.3333333333333329E-2</v>
      </c>
      <c r="Q52" s="145">
        <v>8.3333333333333329E-2</v>
      </c>
      <c r="R52" s="145">
        <v>8.3333333333333329E-2</v>
      </c>
      <c r="S52" s="145">
        <v>8.3333333333333329E-2</v>
      </c>
      <c r="T52" s="145">
        <v>8.3333333333333329E-2</v>
      </c>
      <c r="U52" s="145">
        <v>8.3333333333333329E-2</v>
      </c>
      <c r="V52" s="145">
        <v>8.3333333333333329E-2</v>
      </c>
      <c r="W52" s="146">
        <v>1</v>
      </c>
      <c r="X52" s="151">
        <v>-320</v>
      </c>
      <c r="Y52" s="151">
        <v>-320</v>
      </c>
      <c r="Z52" s="151">
        <v>-320</v>
      </c>
      <c r="AA52" s="151">
        <v>-320</v>
      </c>
      <c r="AB52" s="151">
        <v>-320</v>
      </c>
      <c r="AC52" s="151">
        <v>-320</v>
      </c>
      <c r="AD52" s="151">
        <v>-320</v>
      </c>
      <c r="AE52" s="151">
        <v>-320</v>
      </c>
      <c r="AF52" s="151">
        <v>-320</v>
      </c>
      <c r="AG52" s="151">
        <v>-320</v>
      </c>
      <c r="AH52" s="151">
        <v>-320</v>
      </c>
      <c r="AI52" s="151">
        <v>-320</v>
      </c>
      <c r="AJ52" s="145">
        <v>0.98</v>
      </c>
      <c r="AK52" s="145"/>
      <c r="AL52" s="145"/>
      <c r="AM52" s="145"/>
      <c r="AN52" s="145"/>
      <c r="AO52" s="145"/>
      <c r="AP52" s="145">
        <v>0.02</v>
      </c>
      <c r="AQ52" s="145"/>
      <c r="AR52" s="145"/>
      <c r="AS52" s="146">
        <v>1</v>
      </c>
      <c r="AT52" s="153">
        <v>-3763.2</v>
      </c>
      <c r="AU52" s="153">
        <v>0</v>
      </c>
      <c r="AV52" s="153">
        <v>0</v>
      </c>
      <c r="AW52" s="153">
        <v>0</v>
      </c>
      <c r="AX52" s="153">
        <v>0</v>
      </c>
      <c r="AY52" s="153">
        <v>0</v>
      </c>
      <c r="AZ52" s="153">
        <v>-76.8</v>
      </c>
      <c r="BA52" s="153">
        <v>0</v>
      </c>
      <c r="BB52" s="153">
        <v>0</v>
      </c>
      <c r="BC52" s="153">
        <v>-3840</v>
      </c>
      <c r="BD52" s="154">
        <v>-3763.2</v>
      </c>
      <c r="BE52" s="154">
        <v>0</v>
      </c>
      <c r="BF52" s="154">
        <v>-76.8</v>
      </c>
      <c r="BG52" s="154">
        <v>0</v>
      </c>
      <c r="BH52" s="154">
        <v>0</v>
      </c>
      <c r="BI52" s="145">
        <v>0</v>
      </c>
      <c r="BJ52" s="122"/>
      <c r="BK52" s="122"/>
      <c r="BL52" s="122"/>
      <c r="BM52" s="122"/>
      <c r="BN52" s="122"/>
      <c r="BO52" s="122"/>
      <c r="BP52" s="126">
        <f t="shared" si="12"/>
        <v>-313.59999999999997</v>
      </c>
      <c r="BQ52" s="126">
        <f t="shared" si="13"/>
        <v>0</v>
      </c>
      <c r="BR52" s="126">
        <f t="shared" si="14"/>
        <v>-6.3999999999999995</v>
      </c>
      <c r="BS52" s="126">
        <f t="shared" si="15"/>
        <v>0</v>
      </c>
      <c r="BT52" s="126">
        <f t="shared" si="16"/>
        <v>0</v>
      </c>
      <c r="BU52" s="126">
        <f t="shared" si="17"/>
        <v>-627.19999999999993</v>
      </c>
      <c r="BV52" s="126">
        <f t="shared" si="18"/>
        <v>0</v>
      </c>
      <c r="BW52" s="126">
        <f t="shared" si="19"/>
        <v>-12.799999999999999</v>
      </c>
      <c r="BX52" s="126">
        <f t="shared" si="20"/>
        <v>0</v>
      </c>
      <c r="BY52" s="126">
        <f t="shared" si="21"/>
        <v>0</v>
      </c>
      <c r="BZ52" s="126">
        <f t="shared" si="22"/>
        <v>-940.8</v>
      </c>
      <c r="CA52" s="126">
        <f t="shared" si="23"/>
        <v>0</v>
      </c>
      <c r="CB52" s="126">
        <f t="shared" si="24"/>
        <v>-19.2</v>
      </c>
      <c r="CC52" s="126">
        <f t="shared" si="25"/>
        <v>0</v>
      </c>
      <c r="CD52" s="126">
        <f t="shared" si="26"/>
        <v>0</v>
      </c>
      <c r="CE52" s="126">
        <f t="shared" si="27"/>
        <v>-1254.3999999999999</v>
      </c>
      <c r="CF52" s="126">
        <f t="shared" si="28"/>
        <v>0</v>
      </c>
      <c r="CG52" s="126">
        <f t="shared" si="29"/>
        <v>-25.599999999999998</v>
      </c>
      <c r="CH52" s="126">
        <f t="shared" si="30"/>
        <v>0</v>
      </c>
      <c r="CI52" s="126">
        <f t="shared" si="31"/>
        <v>0</v>
      </c>
      <c r="CJ52" s="126">
        <f t="shared" si="32"/>
        <v>-1567.9999999999998</v>
      </c>
      <c r="CK52" s="126">
        <f t="shared" si="33"/>
        <v>0</v>
      </c>
      <c r="CL52" s="126">
        <f t="shared" si="34"/>
        <v>-31.999999999999996</v>
      </c>
      <c r="CM52" s="126">
        <f t="shared" si="35"/>
        <v>0</v>
      </c>
      <c r="CN52" s="126">
        <f t="shared" si="36"/>
        <v>0</v>
      </c>
      <c r="CO52" s="126">
        <f t="shared" si="37"/>
        <v>-1881.5999999999997</v>
      </c>
      <c r="CP52" s="126">
        <f t="shared" si="38"/>
        <v>0</v>
      </c>
      <c r="CQ52" s="126">
        <f t="shared" si="39"/>
        <v>-38.4</v>
      </c>
      <c r="CR52" s="126">
        <f t="shared" si="40"/>
        <v>0</v>
      </c>
      <c r="CS52" s="126">
        <f t="shared" si="41"/>
        <v>0</v>
      </c>
      <c r="CT52" s="126">
        <f t="shared" si="42"/>
        <v>-2195.1999999999998</v>
      </c>
      <c r="CU52" s="126">
        <f t="shared" si="43"/>
        <v>0</v>
      </c>
      <c r="CV52" s="126">
        <f t="shared" si="44"/>
        <v>-44.8</v>
      </c>
      <c r="CW52" s="126">
        <f t="shared" si="45"/>
        <v>0</v>
      </c>
      <c r="CX52" s="126">
        <f t="shared" si="46"/>
        <v>0</v>
      </c>
      <c r="CY52" s="126">
        <f t="shared" si="47"/>
        <v>-2508.7999999999997</v>
      </c>
      <c r="CZ52" s="126">
        <f t="shared" si="48"/>
        <v>0</v>
      </c>
      <c r="DA52" s="126">
        <f t="shared" si="49"/>
        <v>-51.199999999999996</v>
      </c>
      <c r="DB52" s="126">
        <f t="shared" si="50"/>
        <v>0</v>
      </c>
      <c r="DC52" s="126">
        <f t="shared" si="51"/>
        <v>0</v>
      </c>
      <c r="DD52" s="126">
        <f t="shared" si="52"/>
        <v>-2822.3999999999996</v>
      </c>
      <c r="DE52" s="126">
        <f t="shared" si="53"/>
        <v>0</v>
      </c>
      <c r="DF52" s="126">
        <f t="shared" si="54"/>
        <v>-57.599999999999994</v>
      </c>
      <c r="DG52" s="126">
        <f t="shared" si="55"/>
        <v>0</v>
      </c>
      <c r="DH52" s="126">
        <f t="shared" si="56"/>
        <v>0</v>
      </c>
      <c r="DI52" s="126">
        <f t="shared" si="57"/>
        <v>-3135.9999999999995</v>
      </c>
      <c r="DJ52" s="126">
        <f t="shared" si="58"/>
        <v>0</v>
      </c>
      <c r="DK52" s="126">
        <f t="shared" si="59"/>
        <v>-63.999999999999993</v>
      </c>
      <c r="DL52" s="126">
        <f t="shared" si="60"/>
        <v>0</v>
      </c>
      <c r="DM52" s="126">
        <f t="shared" si="61"/>
        <v>0</v>
      </c>
      <c r="DN52" s="126">
        <f t="shared" si="62"/>
        <v>-3449.5999999999995</v>
      </c>
      <c r="DO52" s="126">
        <f t="shared" si="63"/>
        <v>0</v>
      </c>
      <c r="DP52" s="126">
        <f t="shared" si="64"/>
        <v>-70.399999999999991</v>
      </c>
      <c r="DQ52" s="126">
        <f t="shared" si="65"/>
        <v>0</v>
      </c>
      <c r="DR52" s="126">
        <f t="shared" si="66"/>
        <v>0</v>
      </c>
      <c r="DS52" s="126">
        <f t="shared" si="67"/>
        <v>-3763.1999999999994</v>
      </c>
      <c r="DT52" s="126">
        <f t="shared" si="68"/>
        <v>0</v>
      </c>
      <c r="DU52" s="126">
        <f t="shared" si="69"/>
        <v>-76.8</v>
      </c>
      <c r="DV52" s="126">
        <f t="shared" si="70"/>
        <v>0</v>
      </c>
      <c r="DW52" s="126">
        <f t="shared" si="71"/>
        <v>0</v>
      </c>
    </row>
    <row r="53" spans="1:127" s="141" customFormat="1" ht="15" customHeight="1" x14ac:dyDescent="0.25">
      <c r="A53" s="157" t="s">
        <v>336</v>
      </c>
      <c r="B53" s="174" t="s">
        <v>332</v>
      </c>
      <c r="C53" s="174" t="s">
        <v>333</v>
      </c>
      <c r="D53" s="174" t="s">
        <v>295</v>
      </c>
      <c r="E53" s="174">
        <v>12</v>
      </c>
      <c r="F53" s="158">
        <v>320</v>
      </c>
      <c r="G53" s="159">
        <v>-3840</v>
      </c>
      <c r="H53" s="173">
        <v>-3840</v>
      </c>
      <c r="I53" s="200"/>
      <c r="J53" s="145" t="s">
        <v>22</v>
      </c>
      <c r="K53" s="145">
        <v>8.3333333333333329E-2</v>
      </c>
      <c r="L53" s="145">
        <v>8.3333333333333329E-2</v>
      </c>
      <c r="M53" s="145">
        <v>8.3333333333333329E-2</v>
      </c>
      <c r="N53" s="145">
        <v>8.3333333333333329E-2</v>
      </c>
      <c r="O53" s="145">
        <v>8.3333333333333329E-2</v>
      </c>
      <c r="P53" s="145">
        <v>8.3333333333333329E-2</v>
      </c>
      <c r="Q53" s="145">
        <v>8.3333333333333329E-2</v>
      </c>
      <c r="R53" s="145">
        <v>8.3333333333333329E-2</v>
      </c>
      <c r="S53" s="145">
        <v>8.3333333333333329E-2</v>
      </c>
      <c r="T53" s="145">
        <v>8.3333333333333329E-2</v>
      </c>
      <c r="U53" s="145">
        <v>8.3333333333333329E-2</v>
      </c>
      <c r="V53" s="145">
        <v>8.3333333333333329E-2</v>
      </c>
      <c r="W53" s="146">
        <v>1</v>
      </c>
      <c r="X53" s="151">
        <v>-320</v>
      </c>
      <c r="Y53" s="151">
        <v>-320</v>
      </c>
      <c r="Z53" s="151">
        <v>-320</v>
      </c>
      <c r="AA53" s="151">
        <v>-320</v>
      </c>
      <c r="AB53" s="151">
        <v>-320</v>
      </c>
      <c r="AC53" s="151">
        <v>-320</v>
      </c>
      <c r="AD53" s="151">
        <v>-320</v>
      </c>
      <c r="AE53" s="151">
        <v>-320</v>
      </c>
      <c r="AF53" s="151">
        <v>-320</v>
      </c>
      <c r="AG53" s="151">
        <v>-320</v>
      </c>
      <c r="AH53" s="151">
        <v>-320</v>
      </c>
      <c r="AI53" s="151">
        <v>-320</v>
      </c>
      <c r="AJ53" s="145">
        <v>0.98</v>
      </c>
      <c r="AK53" s="145"/>
      <c r="AL53" s="145"/>
      <c r="AM53" s="145"/>
      <c r="AN53" s="145"/>
      <c r="AO53" s="145"/>
      <c r="AP53" s="145">
        <v>0.02</v>
      </c>
      <c r="AQ53" s="145"/>
      <c r="AR53" s="145"/>
      <c r="AS53" s="146">
        <v>1</v>
      </c>
      <c r="AT53" s="153">
        <v>-3763.2</v>
      </c>
      <c r="AU53" s="153">
        <v>0</v>
      </c>
      <c r="AV53" s="153">
        <v>0</v>
      </c>
      <c r="AW53" s="153">
        <v>0</v>
      </c>
      <c r="AX53" s="153">
        <v>0</v>
      </c>
      <c r="AY53" s="153">
        <v>0</v>
      </c>
      <c r="AZ53" s="153">
        <v>-76.8</v>
      </c>
      <c r="BA53" s="153">
        <v>0</v>
      </c>
      <c r="BB53" s="153">
        <v>0</v>
      </c>
      <c r="BC53" s="153">
        <v>-3840</v>
      </c>
      <c r="BD53" s="154">
        <v>-3763.2</v>
      </c>
      <c r="BE53" s="154">
        <v>0</v>
      </c>
      <c r="BF53" s="154">
        <v>-76.8</v>
      </c>
      <c r="BG53" s="154">
        <v>0</v>
      </c>
      <c r="BH53" s="154">
        <v>0</v>
      </c>
      <c r="BI53" s="145">
        <v>0</v>
      </c>
      <c r="BJ53" s="122"/>
      <c r="BK53" s="122"/>
      <c r="BL53" s="122"/>
      <c r="BM53" s="122"/>
      <c r="BN53" s="122"/>
      <c r="BO53" s="122"/>
      <c r="BP53" s="126">
        <f t="shared" si="12"/>
        <v>-313.59999999999997</v>
      </c>
      <c r="BQ53" s="126">
        <f t="shared" si="13"/>
        <v>0</v>
      </c>
      <c r="BR53" s="126">
        <f t="shared" si="14"/>
        <v>-6.3999999999999995</v>
      </c>
      <c r="BS53" s="126">
        <f t="shared" si="15"/>
        <v>0</v>
      </c>
      <c r="BT53" s="126">
        <f t="shared" si="16"/>
        <v>0</v>
      </c>
      <c r="BU53" s="126">
        <f t="shared" si="17"/>
        <v>-627.19999999999993</v>
      </c>
      <c r="BV53" s="126">
        <f t="shared" si="18"/>
        <v>0</v>
      </c>
      <c r="BW53" s="126">
        <f t="shared" si="19"/>
        <v>-12.799999999999999</v>
      </c>
      <c r="BX53" s="126">
        <f t="shared" si="20"/>
        <v>0</v>
      </c>
      <c r="BY53" s="126">
        <f t="shared" si="21"/>
        <v>0</v>
      </c>
      <c r="BZ53" s="126">
        <f t="shared" si="22"/>
        <v>-940.8</v>
      </c>
      <c r="CA53" s="126">
        <f t="shared" si="23"/>
        <v>0</v>
      </c>
      <c r="CB53" s="126">
        <f t="shared" si="24"/>
        <v>-19.2</v>
      </c>
      <c r="CC53" s="126">
        <f t="shared" si="25"/>
        <v>0</v>
      </c>
      <c r="CD53" s="126">
        <f t="shared" si="26"/>
        <v>0</v>
      </c>
      <c r="CE53" s="126">
        <f t="shared" si="27"/>
        <v>-1254.3999999999999</v>
      </c>
      <c r="CF53" s="126">
        <f t="shared" si="28"/>
        <v>0</v>
      </c>
      <c r="CG53" s="126">
        <f t="shared" si="29"/>
        <v>-25.599999999999998</v>
      </c>
      <c r="CH53" s="126">
        <f t="shared" si="30"/>
        <v>0</v>
      </c>
      <c r="CI53" s="126">
        <f t="shared" si="31"/>
        <v>0</v>
      </c>
      <c r="CJ53" s="126">
        <f t="shared" si="32"/>
        <v>-1567.9999999999998</v>
      </c>
      <c r="CK53" s="126">
        <f t="shared" si="33"/>
        <v>0</v>
      </c>
      <c r="CL53" s="126">
        <f t="shared" si="34"/>
        <v>-31.999999999999996</v>
      </c>
      <c r="CM53" s="126">
        <f t="shared" si="35"/>
        <v>0</v>
      </c>
      <c r="CN53" s="126">
        <f t="shared" si="36"/>
        <v>0</v>
      </c>
      <c r="CO53" s="126">
        <f t="shared" si="37"/>
        <v>-1881.5999999999997</v>
      </c>
      <c r="CP53" s="126">
        <f t="shared" si="38"/>
        <v>0</v>
      </c>
      <c r="CQ53" s="126">
        <f t="shared" si="39"/>
        <v>-38.4</v>
      </c>
      <c r="CR53" s="126">
        <f t="shared" si="40"/>
        <v>0</v>
      </c>
      <c r="CS53" s="126">
        <f t="shared" si="41"/>
        <v>0</v>
      </c>
      <c r="CT53" s="126">
        <f t="shared" si="42"/>
        <v>-2195.1999999999998</v>
      </c>
      <c r="CU53" s="126">
        <f t="shared" si="43"/>
        <v>0</v>
      </c>
      <c r="CV53" s="126">
        <f t="shared" si="44"/>
        <v>-44.8</v>
      </c>
      <c r="CW53" s="126">
        <f t="shared" si="45"/>
        <v>0</v>
      </c>
      <c r="CX53" s="126">
        <f t="shared" si="46"/>
        <v>0</v>
      </c>
      <c r="CY53" s="126">
        <f t="shared" si="47"/>
        <v>-2508.7999999999997</v>
      </c>
      <c r="CZ53" s="126">
        <f t="shared" si="48"/>
        <v>0</v>
      </c>
      <c r="DA53" s="126">
        <f t="shared" si="49"/>
        <v>-51.199999999999996</v>
      </c>
      <c r="DB53" s="126">
        <f t="shared" si="50"/>
        <v>0</v>
      </c>
      <c r="DC53" s="126">
        <f t="shared" si="51"/>
        <v>0</v>
      </c>
      <c r="DD53" s="126">
        <f t="shared" si="52"/>
        <v>-2822.3999999999996</v>
      </c>
      <c r="DE53" s="126">
        <f t="shared" si="53"/>
        <v>0</v>
      </c>
      <c r="DF53" s="126">
        <f t="shared" si="54"/>
        <v>-57.599999999999994</v>
      </c>
      <c r="DG53" s="126">
        <f t="shared" si="55"/>
        <v>0</v>
      </c>
      <c r="DH53" s="126">
        <f t="shared" si="56"/>
        <v>0</v>
      </c>
      <c r="DI53" s="126">
        <f t="shared" si="57"/>
        <v>-3135.9999999999995</v>
      </c>
      <c r="DJ53" s="126">
        <f t="shared" si="58"/>
        <v>0</v>
      </c>
      <c r="DK53" s="126">
        <f t="shared" si="59"/>
        <v>-63.999999999999993</v>
      </c>
      <c r="DL53" s="126">
        <f t="shared" si="60"/>
        <v>0</v>
      </c>
      <c r="DM53" s="126">
        <f t="shared" si="61"/>
        <v>0</v>
      </c>
      <c r="DN53" s="126">
        <f t="shared" si="62"/>
        <v>-3449.5999999999995</v>
      </c>
      <c r="DO53" s="126">
        <f t="shared" si="63"/>
        <v>0</v>
      </c>
      <c r="DP53" s="126">
        <f t="shared" si="64"/>
        <v>-70.399999999999991</v>
      </c>
      <c r="DQ53" s="126">
        <f t="shared" si="65"/>
        <v>0</v>
      </c>
      <c r="DR53" s="126">
        <f t="shared" si="66"/>
        <v>0</v>
      </c>
      <c r="DS53" s="126">
        <f t="shared" si="67"/>
        <v>-3763.1999999999994</v>
      </c>
      <c r="DT53" s="126">
        <f t="shared" si="68"/>
        <v>0</v>
      </c>
      <c r="DU53" s="126">
        <f t="shared" si="69"/>
        <v>-76.8</v>
      </c>
      <c r="DV53" s="126">
        <f t="shared" si="70"/>
        <v>0</v>
      </c>
      <c r="DW53" s="126">
        <f t="shared" si="71"/>
        <v>0</v>
      </c>
    </row>
    <row r="54" spans="1:127" s="141" customFormat="1" ht="15" customHeight="1" x14ac:dyDescent="0.25">
      <c r="A54" s="157" t="s">
        <v>337</v>
      </c>
      <c r="B54" s="174" t="s">
        <v>332</v>
      </c>
      <c r="C54" s="174" t="s">
        <v>333</v>
      </c>
      <c r="D54" s="174" t="s">
        <v>295</v>
      </c>
      <c r="E54" s="174">
        <v>12</v>
      </c>
      <c r="F54" s="158">
        <v>320</v>
      </c>
      <c r="G54" s="159">
        <v>-3840</v>
      </c>
      <c r="H54" s="173">
        <v>-3840</v>
      </c>
      <c r="I54" s="200"/>
      <c r="J54" s="145" t="s">
        <v>22</v>
      </c>
      <c r="K54" s="145">
        <v>8.3333333333333329E-2</v>
      </c>
      <c r="L54" s="145">
        <v>8.3333333333333329E-2</v>
      </c>
      <c r="M54" s="145">
        <v>8.3333333333333329E-2</v>
      </c>
      <c r="N54" s="145">
        <v>8.3333333333333329E-2</v>
      </c>
      <c r="O54" s="145">
        <v>8.3333333333333329E-2</v>
      </c>
      <c r="P54" s="145">
        <v>8.3333333333333329E-2</v>
      </c>
      <c r="Q54" s="145">
        <v>8.3333333333333329E-2</v>
      </c>
      <c r="R54" s="145">
        <v>8.3333333333333329E-2</v>
      </c>
      <c r="S54" s="145">
        <v>8.3333333333333329E-2</v>
      </c>
      <c r="T54" s="145">
        <v>8.3333333333333329E-2</v>
      </c>
      <c r="U54" s="145">
        <v>8.3333333333333329E-2</v>
      </c>
      <c r="V54" s="145">
        <v>8.3333333333333329E-2</v>
      </c>
      <c r="W54" s="146">
        <v>1</v>
      </c>
      <c r="X54" s="151">
        <v>-320</v>
      </c>
      <c r="Y54" s="151">
        <v>-320</v>
      </c>
      <c r="Z54" s="151">
        <v>-320</v>
      </c>
      <c r="AA54" s="151">
        <v>-320</v>
      </c>
      <c r="AB54" s="151">
        <v>-320</v>
      </c>
      <c r="AC54" s="151">
        <v>-320</v>
      </c>
      <c r="AD54" s="151">
        <v>-320</v>
      </c>
      <c r="AE54" s="151">
        <v>-320</v>
      </c>
      <c r="AF54" s="151">
        <v>-320</v>
      </c>
      <c r="AG54" s="151">
        <v>-320</v>
      </c>
      <c r="AH54" s="151">
        <v>-320</v>
      </c>
      <c r="AI54" s="151">
        <v>-320</v>
      </c>
      <c r="AJ54" s="145">
        <v>0.20877363022348897</v>
      </c>
      <c r="AK54" s="145">
        <v>0.3852213054503964</v>
      </c>
      <c r="AL54" s="145">
        <v>0.18804621023932344</v>
      </c>
      <c r="AM54" s="145">
        <v>0.12687827083924333</v>
      </c>
      <c r="AN54" s="145">
        <v>9.1080583247547919E-2</v>
      </c>
      <c r="AO54" s="145"/>
      <c r="AP54" s="145"/>
      <c r="AQ54" s="145"/>
      <c r="AR54" s="145"/>
      <c r="AS54" s="146">
        <v>1</v>
      </c>
      <c r="AT54" s="153">
        <v>-801.69074005819766</v>
      </c>
      <c r="AU54" s="153">
        <v>-1479.2498129295222</v>
      </c>
      <c r="AV54" s="153">
        <v>-722.09744731900196</v>
      </c>
      <c r="AW54" s="153">
        <v>-487.21256002269439</v>
      </c>
      <c r="AX54" s="153">
        <v>-349.74943967058402</v>
      </c>
      <c r="AY54" s="153">
        <v>0</v>
      </c>
      <c r="AZ54" s="153">
        <v>0</v>
      </c>
      <c r="BA54" s="153">
        <v>0</v>
      </c>
      <c r="BB54" s="153">
        <v>0</v>
      </c>
      <c r="BC54" s="153">
        <v>-3840.0000000000009</v>
      </c>
      <c r="BD54" s="154">
        <v>-801.69074005819766</v>
      </c>
      <c r="BE54" s="154">
        <v>0</v>
      </c>
      <c r="BF54" s="154">
        <v>-3038.3092599418032</v>
      </c>
      <c r="BG54" s="154">
        <v>0</v>
      </c>
      <c r="BH54" s="154">
        <v>0</v>
      </c>
      <c r="BI54" s="145">
        <v>0</v>
      </c>
      <c r="BJ54" s="122"/>
      <c r="BK54" s="122"/>
      <c r="BL54" s="122"/>
      <c r="BM54" s="122"/>
      <c r="BN54" s="122"/>
      <c r="BO54" s="122"/>
      <c r="BP54" s="126">
        <f t="shared" si="12"/>
        <v>-66.807561671516467</v>
      </c>
      <c r="BQ54" s="126">
        <f t="shared" si="13"/>
        <v>0</v>
      </c>
      <c r="BR54" s="126">
        <f t="shared" si="14"/>
        <v>-253.1924383284836</v>
      </c>
      <c r="BS54" s="126">
        <f t="shared" si="15"/>
        <v>0</v>
      </c>
      <c r="BT54" s="126">
        <f t="shared" si="16"/>
        <v>0</v>
      </c>
      <c r="BU54" s="126">
        <f t="shared" si="17"/>
        <v>-133.61512334303293</v>
      </c>
      <c r="BV54" s="126">
        <f t="shared" si="18"/>
        <v>0</v>
      </c>
      <c r="BW54" s="126">
        <f t="shared" si="19"/>
        <v>-506.38487665696721</v>
      </c>
      <c r="BX54" s="126">
        <f t="shared" si="20"/>
        <v>0</v>
      </c>
      <c r="BY54" s="126">
        <f t="shared" si="21"/>
        <v>0</v>
      </c>
      <c r="BZ54" s="126">
        <f t="shared" si="22"/>
        <v>-200.42268501454942</v>
      </c>
      <c r="CA54" s="126">
        <f t="shared" si="23"/>
        <v>0</v>
      </c>
      <c r="CB54" s="126">
        <f t="shared" si="24"/>
        <v>-759.57731498545081</v>
      </c>
      <c r="CC54" s="126">
        <f t="shared" si="25"/>
        <v>0</v>
      </c>
      <c r="CD54" s="126">
        <f t="shared" si="26"/>
        <v>0</v>
      </c>
      <c r="CE54" s="126">
        <f t="shared" si="27"/>
        <v>-267.23024668606587</v>
      </c>
      <c r="CF54" s="126">
        <f t="shared" si="28"/>
        <v>0</v>
      </c>
      <c r="CG54" s="126">
        <f t="shared" si="29"/>
        <v>-1012.7697533139344</v>
      </c>
      <c r="CH54" s="126">
        <f t="shared" si="30"/>
        <v>0</v>
      </c>
      <c r="CI54" s="126">
        <f t="shared" si="31"/>
        <v>0</v>
      </c>
      <c r="CJ54" s="126">
        <f t="shared" si="32"/>
        <v>-334.03780835758232</v>
      </c>
      <c r="CK54" s="126">
        <f t="shared" si="33"/>
        <v>0</v>
      </c>
      <c r="CL54" s="126">
        <f t="shared" si="34"/>
        <v>-1265.962191642418</v>
      </c>
      <c r="CM54" s="126">
        <f t="shared" si="35"/>
        <v>0</v>
      </c>
      <c r="CN54" s="126">
        <f t="shared" si="36"/>
        <v>0</v>
      </c>
      <c r="CO54" s="126">
        <f t="shared" si="37"/>
        <v>-400.84537002909877</v>
      </c>
      <c r="CP54" s="126">
        <f t="shared" si="38"/>
        <v>0</v>
      </c>
      <c r="CQ54" s="126">
        <f t="shared" si="39"/>
        <v>-1519.1546299709016</v>
      </c>
      <c r="CR54" s="126">
        <f t="shared" si="40"/>
        <v>0</v>
      </c>
      <c r="CS54" s="126">
        <f t="shared" si="41"/>
        <v>0</v>
      </c>
      <c r="CT54" s="126">
        <f t="shared" si="42"/>
        <v>-467.65293170061523</v>
      </c>
      <c r="CU54" s="126">
        <f t="shared" si="43"/>
        <v>0</v>
      </c>
      <c r="CV54" s="126">
        <f t="shared" si="44"/>
        <v>-1772.3470682993852</v>
      </c>
      <c r="CW54" s="126">
        <f t="shared" si="45"/>
        <v>0</v>
      </c>
      <c r="CX54" s="126">
        <f t="shared" si="46"/>
        <v>0</v>
      </c>
      <c r="CY54" s="126">
        <f t="shared" si="47"/>
        <v>-534.46049337213174</v>
      </c>
      <c r="CZ54" s="126">
        <f t="shared" si="48"/>
        <v>0</v>
      </c>
      <c r="DA54" s="126">
        <f t="shared" si="49"/>
        <v>-2025.5395066278688</v>
      </c>
      <c r="DB54" s="126">
        <f t="shared" si="50"/>
        <v>0</v>
      </c>
      <c r="DC54" s="126">
        <f t="shared" si="51"/>
        <v>0</v>
      </c>
      <c r="DD54" s="126">
        <f t="shared" si="52"/>
        <v>-601.26805504364825</v>
      </c>
      <c r="DE54" s="126">
        <f t="shared" si="53"/>
        <v>0</v>
      </c>
      <c r="DF54" s="126">
        <f t="shared" si="54"/>
        <v>-2278.7319449563524</v>
      </c>
      <c r="DG54" s="126">
        <f t="shared" si="55"/>
        <v>0</v>
      </c>
      <c r="DH54" s="126">
        <f t="shared" si="56"/>
        <v>0</v>
      </c>
      <c r="DI54" s="126">
        <f t="shared" si="57"/>
        <v>-668.07561671516476</v>
      </c>
      <c r="DJ54" s="126">
        <f t="shared" si="58"/>
        <v>0</v>
      </c>
      <c r="DK54" s="126">
        <f t="shared" si="59"/>
        <v>-2531.924383284836</v>
      </c>
      <c r="DL54" s="126">
        <f t="shared" si="60"/>
        <v>0</v>
      </c>
      <c r="DM54" s="126">
        <f t="shared" si="61"/>
        <v>0</v>
      </c>
      <c r="DN54" s="126">
        <f t="shared" si="62"/>
        <v>-734.88317838668127</v>
      </c>
      <c r="DO54" s="126">
        <f t="shared" si="63"/>
        <v>0</v>
      </c>
      <c r="DP54" s="126">
        <f t="shared" si="64"/>
        <v>-2785.1168216133196</v>
      </c>
      <c r="DQ54" s="126">
        <f t="shared" si="65"/>
        <v>0</v>
      </c>
      <c r="DR54" s="126">
        <f t="shared" si="66"/>
        <v>0</v>
      </c>
      <c r="DS54" s="126">
        <f t="shared" si="67"/>
        <v>-801.69074005819778</v>
      </c>
      <c r="DT54" s="126">
        <f t="shared" si="68"/>
        <v>0</v>
      </c>
      <c r="DU54" s="126">
        <f t="shared" si="69"/>
        <v>-3038.3092599418032</v>
      </c>
      <c r="DV54" s="126">
        <f t="shared" si="70"/>
        <v>0</v>
      </c>
      <c r="DW54" s="126">
        <f t="shared" si="71"/>
        <v>0</v>
      </c>
    </row>
    <row r="55" spans="1:127" s="141" customFormat="1" ht="15" customHeight="1" x14ac:dyDescent="0.25">
      <c r="A55" s="157" t="s">
        <v>338</v>
      </c>
      <c r="B55" s="174" t="s">
        <v>332</v>
      </c>
      <c r="C55" s="174" t="s">
        <v>333</v>
      </c>
      <c r="D55" s="174" t="s">
        <v>295</v>
      </c>
      <c r="E55" s="174">
        <v>12</v>
      </c>
      <c r="F55" s="174">
        <v>165</v>
      </c>
      <c r="G55" s="159">
        <v>-1980</v>
      </c>
      <c r="H55" s="173">
        <v>-1980</v>
      </c>
      <c r="I55" s="200"/>
      <c r="J55" s="145" t="s">
        <v>22</v>
      </c>
      <c r="K55" s="145">
        <v>8.3333333333333329E-2</v>
      </c>
      <c r="L55" s="145">
        <v>8.3333333333333329E-2</v>
      </c>
      <c r="M55" s="145">
        <v>8.3333333333333329E-2</v>
      </c>
      <c r="N55" s="145">
        <v>8.3333333333333329E-2</v>
      </c>
      <c r="O55" s="145">
        <v>8.3333333333333329E-2</v>
      </c>
      <c r="P55" s="145">
        <v>8.3333333333333329E-2</v>
      </c>
      <c r="Q55" s="145">
        <v>8.3333333333333329E-2</v>
      </c>
      <c r="R55" s="145">
        <v>8.3333333333333329E-2</v>
      </c>
      <c r="S55" s="145">
        <v>8.3333333333333329E-2</v>
      </c>
      <c r="T55" s="145">
        <v>8.3333333333333329E-2</v>
      </c>
      <c r="U55" s="145">
        <v>8.3333333333333329E-2</v>
      </c>
      <c r="V55" s="145">
        <v>8.3333333333333329E-2</v>
      </c>
      <c r="W55" s="146">
        <v>1</v>
      </c>
      <c r="X55" s="151">
        <v>-165</v>
      </c>
      <c r="Y55" s="151">
        <v>-165</v>
      </c>
      <c r="Z55" s="151">
        <v>-165</v>
      </c>
      <c r="AA55" s="151">
        <v>-165</v>
      </c>
      <c r="AB55" s="151">
        <v>-165</v>
      </c>
      <c r="AC55" s="151">
        <v>-165</v>
      </c>
      <c r="AD55" s="151">
        <v>-165</v>
      </c>
      <c r="AE55" s="151">
        <v>-165</v>
      </c>
      <c r="AF55" s="151">
        <v>-165</v>
      </c>
      <c r="AG55" s="151">
        <v>-165</v>
      </c>
      <c r="AH55" s="151">
        <v>-165</v>
      </c>
      <c r="AI55" s="151">
        <v>-165</v>
      </c>
      <c r="AJ55" s="145">
        <v>0.20877363022348897</v>
      </c>
      <c r="AK55" s="145">
        <v>0.3852213054503964</v>
      </c>
      <c r="AL55" s="145">
        <v>0.18804621023932344</v>
      </c>
      <c r="AM55" s="145">
        <v>0.12687827083924333</v>
      </c>
      <c r="AN55" s="145">
        <v>9.1080583247547919E-2</v>
      </c>
      <c r="AO55" s="145"/>
      <c r="AP55" s="145"/>
      <c r="AQ55" s="145"/>
      <c r="AR55" s="145"/>
      <c r="AS55" s="146">
        <v>1</v>
      </c>
      <c r="AT55" s="153">
        <v>-413.37178784250813</v>
      </c>
      <c r="AU55" s="153">
        <v>-762.73818479178487</v>
      </c>
      <c r="AV55" s="153">
        <v>-372.33149627386041</v>
      </c>
      <c r="AW55" s="153">
        <v>-251.21897626170178</v>
      </c>
      <c r="AX55" s="153">
        <v>-180.33955483014489</v>
      </c>
      <c r="AY55" s="153">
        <v>0</v>
      </c>
      <c r="AZ55" s="153">
        <v>0</v>
      </c>
      <c r="BA55" s="153">
        <v>0</v>
      </c>
      <c r="BB55" s="153">
        <v>0</v>
      </c>
      <c r="BC55" s="153">
        <v>-1980</v>
      </c>
      <c r="BD55" s="154">
        <v>-413.37178784250813</v>
      </c>
      <c r="BE55" s="154">
        <v>0</v>
      </c>
      <c r="BF55" s="154">
        <v>-1566.6282121574918</v>
      </c>
      <c r="BG55" s="154">
        <v>0</v>
      </c>
      <c r="BH55" s="154">
        <v>0</v>
      </c>
      <c r="BI55" s="145">
        <v>0</v>
      </c>
      <c r="BJ55" s="122"/>
      <c r="BK55" s="122"/>
      <c r="BL55" s="122"/>
      <c r="BM55" s="122"/>
      <c r="BN55" s="122"/>
      <c r="BO55" s="122"/>
      <c r="BP55" s="126">
        <f t="shared" si="12"/>
        <v>-34.447648986875677</v>
      </c>
      <c r="BQ55" s="126">
        <f t="shared" si="13"/>
        <v>0</v>
      </c>
      <c r="BR55" s="126">
        <f t="shared" si="14"/>
        <v>-130.55235101312431</v>
      </c>
      <c r="BS55" s="126">
        <f t="shared" si="15"/>
        <v>0</v>
      </c>
      <c r="BT55" s="126">
        <f t="shared" si="16"/>
        <v>0</v>
      </c>
      <c r="BU55" s="126">
        <f t="shared" si="17"/>
        <v>-68.895297973751354</v>
      </c>
      <c r="BV55" s="126">
        <f t="shared" si="18"/>
        <v>0</v>
      </c>
      <c r="BW55" s="126">
        <f t="shared" si="19"/>
        <v>-261.10470202624862</v>
      </c>
      <c r="BX55" s="126">
        <f t="shared" si="20"/>
        <v>0</v>
      </c>
      <c r="BY55" s="126">
        <f t="shared" si="21"/>
        <v>0</v>
      </c>
      <c r="BZ55" s="126">
        <f t="shared" si="22"/>
        <v>-103.34294696062703</v>
      </c>
      <c r="CA55" s="126">
        <f t="shared" si="23"/>
        <v>0</v>
      </c>
      <c r="CB55" s="126">
        <f t="shared" si="24"/>
        <v>-391.65705303937295</v>
      </c>
      <c r="CC55" s="126">
        <f t="shared" si="25"/>
        <v>0</v>
      </c>
      <c r="CD55" s="126">
        <f t="shared" si="26"/>
        <v>0</v>
      </c>
      <c r="CE55" s="126">
        <f t="shared" si="27"/>
        <v>-137.79059594750271</v>
      </c>
      <c r="CF55" s="126">
        <f t="shared" si="28"/>
        <v>0</v>
      </c>
      <c r="CG55" s="126">
        <f t="shared" si="29"/>
        <v>-522.20940405249723</v>
      </c>
      <c r="CH55" s="126">
        <f t="shared" si="30"/>
        <v>0</v>
      </c>
      <c r="CI55" s="126">
        <f t="shared" si="31"/>
        <v>0</v>
      </c>
      <c r="CJ55" s="126">
        <f t="shared" si="32"/>
        <v>-172.23824493437837</v>
      </c>
      <c r="CK55" s="126">
        <f t="shared" si="33"/>
        <v>0</v>
      </c>
      <c r="CL55" s="126">
        <f t="shared" si="34"/>
        <v>-652.76175506562151</v>
      </c>
      <c r="CM55" s="126">
        <f t="shared" si="35"/>
        <v>0</v>
      </c>
      <c r="CN55" s="126">
        <f t="shared" si="36"/>
        <v>0</v>
      </c>
      <c r="CO55" s="126">
        <f t="shared" si="37"/>
        <v>-206.68589392125403</v>
      </c>
      <c r="CP55" s="126">
        <f t="shared" si="38"/>
        <v>0</v>
      </c>
      <c r="CQ55" s="126">
        <f t="shared" si="39"/>
        <v>-783.31410607874579</v>
      </c>
      <c r="CR55" s="126">
        <f t="shared" si="40"/>
        <v>0</v>
      </c>
      <c r="CS55" s="126">
        <f t="shared" si="41"/>
        <v>0</v>
      </c>
      <c r="CT55" s="126">
        <f t="shared" si="42"/>
        <v>-241.1335429081297</v>
      </c>
      <c r="CU55" s="126">
        <f t="shared" si="43"/>
        <v>0</v>
      </c>
      <c r="CV55" s="126">
        <f t="shared" si="44"/>
        <v>-913.86645709187007</v>
      </c>
      <c r="CW55" s="126">
        <f t="shared" si="45"/>
        <v>0</v>
      </c>
      <c r="CX55" s="126">
        <f t="shared" si="46"/>
        <v>0</v>
      </c>
      <c r="CY55" s="126">
        <f t="shared" si="47"/>
        <v>-275.58119189500536</v>
      </c>
      <c r="CZ55" s="126">
        <f t="shared" si="48"/>
        <v>0</v>
      </c>
      <c r="DA55" s="126">
        <f t="shared" si="49"/>
        <v>-1044.4188081049945</v>
      </c>
      <c r="DB55" s="126">
        <f t="shared" si="50"/>
        <v>0</v>
      </c>
      <c r="DC55" s="126">
        <f t="shared" si="51"/>
        <v>0</v>
      </c>
      <c r="DD55" s="126">
        <f t="shared" si="52"/>
        <v>-310.02884088188102</v>
      </c>
      <c r="DE55" s="126">
        <f t="shared" si="53"/>
        <v>0</v>
      </c>
      <c r="DF55" s="126">
        <f t="shared" si="54"/>
        <v>-1174.9711591181187</v>
      </c>
      <c r="DG55" s="126">
        <f t="shared" si="55"/>
        <v>0</v>
      </c>
      <c r="DH55" s="126">
        <f t="shared" si="56"/>
        <v>0</v>
      </c>
      <c r="DI55" s="126">
        <f t="shared" si="57"/>
        <v>-344.47648986875669</v>
      </c>
      <c r="DJ55" s="126">
        <f t="shared" si="58"/>
        <v>0</v>
      </c>
      <c r="DK55" s="126">
        <f t="shared" si="59"/>
        <v>-1305.523510131243</v>
      </c>
      <c r="DL55" s="126">
        <f t="shared" si="60"/>
        <v>0</v>
      </c>
      <c r="DM55" s="126">
        <f t="shared" si="61"/>
        <v>0</v>
      </c>
      <c r="DN55" s="126">
        <f t="shared" si="62"/>
        <v>-378.92413885563235</v>
      </c>
      <c r="DO55" s="126">
        <f t="shared" si="63"/>
        <v>0</v>
      </c>
      <c r="DP55" s="126">
        <f t="shared" si="64"/>
        <v>-1436.0758611443673</v>
      </c>
      <c r="DQ55" s="126">
        <f t="shared" si="65"/>
        <v>0</v>
      </c>
      <c r="DR55" s="126">
        <f t="shared" si="66"/>
        <v>0</v>
      </c>
      <c r="DS55" s="126">
        <f t="shared" si="67"/>
        <v>-413.37178784250801</v>
      </c>
      <c r="DT55" s="126">
        <f t="shared" si="68"/>
        <v>0</v>
      </c>
      <c r="DU55" s="126">
        <f t="shared" si="69"/>
        <v>-1566.6282121574916</v>
      </c>
      <c r="DV55" s="126">
        <f t="shared" si="70"/>
        <v>0</v>
      </c>
      <c r="DW55" s="126">
        <f t="shared" si="71"/>
        <v>0</v>
      </c>
    </row>
    <row r="56" spans="1:127" s="141" customFormat="1" ht="15" customHeight="1" x14ac:dyDescent="0.25">
      <c r="A56" s="157" t="s">
        <v>339</v>
      </c>
      <c r="B56" s="174" t="s">
        <v>332</v>
      </c>
      <c r="C56" s="174" t="s">
        <v>333</v>
      </c>
      <c r="D56" s="174" t="s">
        <v>295</v>
      </c>
      <c r="E56" s="174">
        <v>12</v>
      </c>
      <c r="F56" s="174">
        <v>165</v>
      </c>
      <c r="G56" s="159">
        <v>-1980</v>
      </c>
      <c r="H56" s="173">
        <v>-1980</v>
      </c>
      <c r="I56" s="200"/>
      <c r="J56" s="145" t="s">
        <v>22</v>
      </c>
      <c r="K56" s="145">
        <v>8.3333333333333329E-2</v>
      </c>
      <c r="L56" s="145">
        <v>8.3333333333333329E-2</v>
      </c>
      <c r="M56" s="145">
        <v>8.3333333333333329E-2</v>
      </c>
      <c r="N56" s="145">
        <v>8.3333333333333329E-2</v>
      </c>
      <c r="O56" s="145">
        <v>8.3333333333333329E-2</v>
      </c>
      <c r="P56" s="145">
        <v>8.3333333333333329E-2</v>
      </c>
      <c r="Q56" s="145">
        <v>8.3333333333333329E-2</v>
      </c>
      <c r="R56" s="145">
        <v>8.3333333333333329E-2</v>
      </c>
      <c r="S56" s="145">
        <v>8.3333333333333329E-2</v>
      </c>
      <c r="T56" s="145">
        <v>8.3333333333333329E-2</v>
      </c>
      <c r="U56" s="145">
        <v>8.3333333333333329E-2</v>
      </c>
      <c r="V56" s="145">
        <v>8.3333333333333329E-2</v>
      </c>
      <c r="W56" s="146">
        <v>1</v>
      </c>
      <c r="X56" s="151">
        <v>-165</v>
      </c>
      <c r="Y56" s="151">
        <v>-165</v>
      </c>
      <c r="Z56" s="151">
        <v>-165</v>
      </c>
      <c r="AA56" s="151">
        <v>-165</v>
      </c>
      <c r="AB56" s="151">
        <v>-165</v>
      </c>
      <c r="AC56" s="151">
        <v>-165</v>
      </c>
      <c r="AD56" s="151">
        <v>-165</v>
      </c>
      <c r="AE56" s="151">
        <v>-165</v>
      </c>
      <c r="AF56" s="151">
        <v>-165</v>
      </c>
      <c r="AG56" s="151">
        <v>-165</v>
      </c>
      <c r="AH56" s="151">
        <v>-165</v>
      </c>
      <c r="AI56" s="151">
        <v>-165</v>
      </c>
      <c r="AJ56" s="145">
        <v>0.20877363022348897</v>
      </c>
      <c r="AK56" s="145">
        <v>0.3852213054503964</v>
      </c>
      <c r="AL56" s="145">
        <v>0.18804621023932344</v>
      </c>
      <c r="AM56" s="145">
        <v>0.12687827083924333</v>
      </c>
      <c r="AN56" s="145">
        <v>9.1080583247547919E-2</v>
      </c>
      <c r="AO56" s="145"/>
      <c r="AP56" s="145"/>
      <c r="AQ56" s="145"/>
      <c r="AR56" s="145"/>
      <c r="AS56" s="146">
        <v>1</v>
      </c>
      <c r="AT56" s="153">
        <v>-413.37178784250813</v>
      </c>
      <c r="AU56" s="153">
        <v>-762.73818479178487</v>
      </c>
      <c r="AV56" s="153">
        <v>-372.33149627386041</v>
      </c>
      <c r="AW56" s="153">
        <v>-251.21897626170178</v>
      </c>
      <c r="AX56" s="153">
        <v>-180.33955483014489</v>
      </c>
      <c r="AY56" s="153">
        <v>0</v>
      </c>
      <c r="AZ56" s="153">
        <v>0</v>
      </c>
      <c r="BA56" s="153">
        <v>0</v>
      </c>
      <c r="BB56" s="153">
        <v>0</v>
      </c>
      <c r="BC56" s="153">
        <v>-1980</v>
      </c>
      <c r="BD56" s="154">
        <v>-413.37178784250813</v>
      </c>
      <c r="BE56" s="154">
        <v>0</v>
      </c>
      <c r="BF56" s="154">
        <v>-1566.6282121574918</v>
      </c>
      <c r="BG56" s="154">
        <v>0</v>
      </c>
      <c r="BH56" s="154">
        <v>0</v>
      </c>
      <c r="BI56" s="145">
        <v>0</v>
      </c>
      <c r="BJ56" s="122"/>
      <c r="BK56" s="122"/>
      <c r="BL56" s="122"/>
      <c r="BM56" s="122"/>
      <c r="BN56" s="122"/>
      <c r="BO56" s="122"/>
      <c r="BP56" s="126">
        <f t="shared" si="12"/>
        <v>-34.447648986875677</v>
      </c>
      <c r="BQ56" s="126">
        <f t="shared" si="13"/>
        <v>0</v>
      </c>
      <c r="BR56" s="126">
        <f t="shared" si="14"/>
        <v>-130.55235101312431</v>
      </c>
      <c r="BS56" s="126">
        <f t="shared" si="15"/>
        <v>0</v>
      </c>
      <c r="BT56" s="126">
        <f t="shared" si="16"/>
        <v>0</v>
      </c>
      <c r="BU56" s="126">
        <f t="shared" si="17"/>
        <v>-68.895297973751354</v>
      </c>
      <c r="BV56" s="126">
        <f t="shared" si="18"/>
        <v>0</v>
      </c>
      <c r="BW56" s="126">
        <f t="shared" si="19"/>
        <v>-261.10470202624862</v>
      </c>
      <c r="BX56" s="126">
        <f t="shared" si="20"/>
        <v>0</v>
      </c>
      <c r="BY56" s="126">
        <f t="shared" si="21"/>
        <v>0</v>
      </c>
      <c r="BZ56" s="126">
        <f t="shared" si="22"/>
        <v>-103.34294696062703</v>
      </c>
      <c r="CA56" s="126">
        <f t="shared" si="23"/>
        <v>0</v>
      </c>
      <c r="CB56" s="126">
        <f t="shared" si="24"/>
        <v>-391.65705303937295</v>
      </c>
      <c r="CC56" s="126">
        <f t="shared" si="25"/>
        <v>0</v>
      </c>
      <c r="CD56" s="126">
        <f t="shared" si="26"/>
        <v>0</v>
      </c>
      <c r="CE56" s="126">
        <f t="shared" si="27"/>
        <v>-137.79059594750271</v>
      </c>
      <c r="CF56" s="126">
        <f t="shared" si="28"/>
        <v>0</v>
      </c>
      <c r="CG56" s="126">
        <f t="shared" si="29"/>
        <v>-522.20940405249723</v>
      </c>
      <c r="CH56" s="126">
        <f t="shared" si="30"/>
        <v>0</v>
      </c>
      <c r="CI56" s="126">
        <f t="shared" si="31"/>
        <v>0</v>
      </c>
      <c r="CJ56" s="126">
        <f t="shared" si="32"/>
        <v>-172.23824493437837</v>
      </c>
      <c r="CK56" s="126">
        <f t="shared" si="33"/>
        <v>0</v>
      </c>
      <c r="CL56" s="126">
        <f t="shared" si="34"/>
        <v>-652.76175506562151</v>
      </c>
      <c r="CM56" s="126">
        <f t="shared" si="35"/>
        <v>0</v>
      </c>
      <c r="CN56" s="126">
        <f t="shared" si="36"/>
        <v>0</v>
      </c>
      <c r="CO56" s="126">
        <f t="shared" si="37"/>
        <v>-206.68589392125403</v>
      </c>
      <c r="CP56" s="126">
        <f t="shared" si="38"/>
        <v>0</v>
      </c>
      <c r="CQ56" s="126">
        <f t="shared" si="39"/>
        <v>-783.31410607874579</v>
      </c>
      <c r="CR56" s="126">
        <f t="shared" si="40"/>
        <v>0</v>
      </c>
      <c r="CS56" s="126">
        <f t="shared" si="41"/>
        <v>0</v>
      </c>
      <c r="CT56" s="126">
        <f t="shared" si="42"/>
        <v>-241.1335429081297</v>
      </c>
      <c r="CU56" s="126">
        <f t="shared" si="43"/>
        <v>0</v>
      </c>
      <c r="CV56" s="126">
        <f t="shared" si="44"/>
        <v>-913.86645709187007</v>
      </c>
      <c r="CW56" s="126">
        <f t="shared" si="45"/>
        <v>0</v>
      </c>
      <c r="CX56" s="126">
        <f t="shared" si="46"/>
        <v>0</v>
      </c>
      <c r="CY56" s="126">
        <f t="shared" si="47"/>
        <v>-275.58119189500536</v>
      </c>
      <c r="CZ56" s="126">
        <f t="shared" si="48"/>
        <v>0</v>
      </c>
      <c r="DA56" s="126">
        <f t="shared" si="49"/>
        <v>-1044.4188081049945</v>
      </c>
      <c r="DB56" s="126">
        <f t="shared" si="50"/>
        <v>0</v>
      </c>
      <c r="DC56" s="126">
        <f t="shared" si="51"/>
        <v>0</v>
      </c>
      <c r="DD56" s="126">
        <f t="shared" si="52"/>
        <v>-310.02884088188102</v>
      </c>
      <c r="DE56" s="126">
        <f t="shared" si="53"/>
        <v>0</v>
      </c>
      <c r="DF56" s="126">
        <f t="shared" si="54"/>
        <v>-1174.9711591181187</v>
      </c>
      <c r="DG56" s="126">
        <f t="shared" si="55"/>
        <v>0</v>
      </c>
      <c r="DH56" s="126">
        <f t="shared" si="56"/>
        <v>0</v>
      </c>
      <c r="DI56" s="126">
        <f t="shared" si="57"/>
        <v>-344.47648986875669</v>
      </c>
      <c r="DJ56" s="126">
        <f t="shared" si="58"/>
        <v>0</v>
      </c>
      <c r="DK56" s="126">
        <f t="shared" si="59"/>
        <v>-1305.523510131243</v>
      </c>
      <c r="DL56" s="126">
        <f t="shared" si="60"/>
        <v>0</v>
      </c>
      <c r="DM56" s="126">
        <f t="shared" si="61"/>
        <v>0</v>
      </c>
      <c r="DN56" s="126">
        <f t="shared" si="62"/>
        <v>-378.92413885563235</v>
      </c>
      <c r="DO56" s="126">
        <f t="shared" si="63"/>
        <v>0</v>
      </c>
      <c r="DP56" s="126">
        <f t="shared" si="64"/>
        <v>-1436.0758611443673</v>
      </c>
      <c r="DQ56" s="126">
        <f t="shared" si="65"/>
        <v>0</v>
      </c>
      <c r="DR56" s="126">
        <f t="shared" si="66"/>
        <v>0</v>
      </c>
      <c r="DS56" s="126">
        <f t="shared" si="67"/>
        <v>-413.37178784250801</v>
      </c>
      <c r="DT56" s="126">
        <f t="shared" si="68"/>
        <v>0</v>
      </c>
      <c r="DU56" s="126">
        <f t="shared" si="69"/>
        <v>-1566.6282121574916</v>
      </c>
      <c r="DV56" s="126">
        <f t="shared" si="70"/>
        <v>0</v>
      </c>
      <c r="DW56" s="126">
        <f t="shared" si="71"/>
        <v>0</v>
      </c>
    </row>
    <row r="57" spans="1:127" s="141" customFormat="1" ht="15" customHeight="1" x14ac:dyDescent="0.25">
      <c r="A57" s="157" t="s">
        <v>340</v>
      </c>
      <c r="B57" s="174" t="s">
        <v>332</v>
      </c>
      <c r="C57" s="174" t="s">
        <v>333</v>
      </c>
      <c r="D57" s="174" t="s">
        <v>295</v>
      </c>
      <c r="E57" s="174">
        <v>12</v>
      </c>
      <c r="F57" s="174">
        <v>220</v>
      </c>
      <c r="G57" s="159">
        <v>-2640</v>
      </c>
      <c r="H57" s="173">
        <v>-2640</v>
      </c>
      <c r="I57" s="200"/>
      <c r="J57" s="145" t="s">
        <v>22</v>
      </c>
      <c r="K57" s="145">
        <v>8.3333333333333329E-2</v>
      </c>
      <c r="L57" s="145">
        <v>8.3333333333333329E-2</v>
      </c>
      <c r="M57" s="145">
        <v>8.3333333333333329E-2</v>
      </c>
      <c r="N57" s="145">
        <v>8.3333333333333329E-2</v>
      </c>
      <c r="O57" s="145">
        <v>8.3333333333333329E-2</v>
      </c>
      <c r="P57" s="145">
        <v>8.3333333333333329E-2</v>
      </c>
      <c r="Q57" s="145">
        <v>8.3333333333333329E-2</v>
      </c>
      <c r="R57" s="145">
        <v>8.3333333333333329E-2</v>
      </c>
      <c r="S57" s="145">
        <v>8.3333333333333329E-2</v>
      </c>
      <c r="T57" s="145">
        <v>8.3333333333333329E-2</v>
      </c>
      <c r="U57" s="145">
        <v>8.3333333333333329E-2</v>
      </c>
      <c r="V57" s="145">
        <v>8.3333333333333329E-2</v>
      </c>
      <c r="W57" s="146">
        <v>1</v>
      </c>
      <c r="X57" s="151">
        <v>-220</v>
      </c>
      <c r="Y57" s="151">
        <v>-220</v>
      </c>
      <c r="Z57" s="151">
        <v>-220</v>
      </c>
      <c r="AA57" s="151">
        <v>-220</v>
      </c>
      <c r="AB57" s="151">
        <v>-220</v>
      </c>
      <c r="AC57" s="151">
        <v>-220</v>
      </c>
      <c r="AD57" s="151">
        <v>-220</v>
      </c>
      <c r="AE57" s="151">
        <v>-220</v>
      </c>
      <c r="AF57" s="151">
        <v>-220</v>
      </c>
      <c r="AG57" s="151">
        <v>-220</v>
      </c>
      <c r="AH57" s="151">
        <v>-220</v>
      </c>
      <c r="AI57" s="151">
        <v>-220</v>
      </c>
      <c r="AJ57" s="145">
        <v>0.98</v>
      </c>
      <c r="AK57" s="145"/>
      <c r="AL57" s="145"/>
      <c r="AM57" s="145"/>
      <c r="AN57" s="145"/>
      <c r="AO57" s="145"/>
      <c r="AP57" s="145">
        <v>0.02</v>
      </c>
      <c r="AQ57" s="145"/>
      <c r="AR57" s="145"/>
      <c r="AS57" s="146">
        <v>1</v>
      </c>
      <c r="AT57" s="153">
        <v>-2587.1999999999998</v>
      </c>
      <c r="AU57" s="153">
        <v>0</v>
      </c>
      <c r="AV57" s="153">
        <v>0</v>
      </c>
      <c r="AW57" s="153">
        <v>0</v>
      </c>
      <c r="AX57" s="153">
        <v>0</v>
      </c>
      <c r="AY57" s="153">
        <v>0</v>
      </c>
      <c r="AZ57" s="153">
        <v>-52.800000000000004</v>
      </c>
      <c r="BA57" s="153">
        <v>0</v>
      </c>
      <c r="BB57" s="153">
        <v>0</v>
      </c>
      <c r="BC57" s="153">
        <v>-2640</v>
      </c>
      <c r="BD57" s="154">
        <v>-2587.1999999999998</v>
      </c>
      <c r="BE57" s="154">
        <v>0</v>
      </c>
      <c r="BF57" s="154">
        <v>-52.800000000000004</v>
      </c>
      <c r="BG57" s="154">
        <v>0</v>
      </c>
      <c r="BH57" s="154">
        <v>0</v>
      </c>
      <c r="BI57" s="145">
        <v>0</v>
      </c>
      <c r="BJ57" s="122"/>
      <c r="BK57" s="122"/>
      <c r="BL57" s="122"/>
      <c r="BM57" s="122"/>
      <c r="BN57" s="122"/>
      <c r="BO57" s="122"/>
      <c r="BP57" s="126">
        <f t="shared" si="12"/>
        <v>-215.59999999999997</v>
      </c>
      <c r="BQ57" s="126">
        <f t="shared" si="13"/>
        <v>0</v>
      </c>
      <c r="BR57" s="126">
        <f t="shared" si="14"/>
        <v>-4.4000000000000004</v>
      </c>
      <c r="BS57" s="126">
        <f t="shared" si="15"/>
        <v>0</v>
      </c>
      <c r="BT57" s="126">
        <f t="shared" si="16"/>
        <v>0</v>
      </c>
      <c r="BU57" s="126">
        <f t="shared" si="17"/>
        <v>-431.19999999999993</v>
      </c>
      <c r="BV57" s="126">
        <f t="shared" si="18"/>
        <v>0</v>
      </c>
      <c r="BW57" s="126">
        <f t="shared" si="19"/>
        <v>-8.8000000000000007</v>
      </c>
      <c r="BX57" s="126">
        <f t="shared" si="20"/>
        <v>0</v>
      </c>
      <c r="BY57" s="126">
        <f t="shared" si="21"/>
        <v>0</v>
      </c>
      <c r="BZ57" s="126">
        <f t="shared" si="22"/>
        <v>-646.79999999999995</v>
      </c>
      <c r="CA57" s="126">
        <f t="shared" si="23"/>
        <v>0</v>
      </c>
      <c r="CB57" s="126">
        <f t="shared" si="24"/>
        <v>-13.200000000000001</v>
      </c>
      <c r="CC57" s="126">
        <f t="shared" si="25"/>
        <v>0</v>
      </c>
      <c r="CD57" s="126">
        <f t="shared" si="26"/>
        <v>0</v>
      </c>
      <c r="CE57" s="126">
        <f t="shared" si="27"/>
        <v>-862.39999999999986</v>
      </c>
      <c r="CF57" s="126">
        <f t="shared" si="28"/>
        <v>0</v>
      </c>
      <c r="CG57" s="126">
        <f t="shared" si="29"/>
        <v>-17.600000000000001</v>
      </c>
      <c r="CH57" s="126">
        <f t="shared" si="30"/>
        <v>0</v>
      </c>
      <c r="CI57" s="126">
        <f t="shared" si="31"/>
        <v>0</v>
      </c>
      <c r="CJ57" s="126">
        <f t="shared" si="32"/>
        <v>-1077.9999999999998</v>
      </c>
      <c r="CK57" s="126">
        <f t="shared" si="33"/>
        <v>0</v>
      </c>
      <c r="CL57" s="126">
        <f t="shared" si="34"/>
        <v>-22</v>
      </c>
      <c r="CM57" s="126">
        <f t="shared" si="35"/>
        <v>0</v>
      </c>
      <c r="CN57" s="126">
        <f t="shared" si="36"/>
        <v>0</v>
      </c>
      <c r="CO57" s="126">
        <f t="shared" si="37"/>
        <v>-1293.5999999999997</v>
      </c>
      <c r="CP57" s="126">
        <f t="shared" si="38"/>
        <v>0</v>
      </c>
      <c r="CQ57" s="126">
        <f t="shared" si="39"/>
        <v>-26.4</v>
      </c>
      <c r="CR57" s="126">
        <f t="shared" si="40"/>
        <v>0</v>
      </c>
      <c r="CS57" s="126">
        <f t="shared" si="41"/>
        <v>0</v>
      </c>
      <c r="CT57" s="126">
        <f t="shared" si="42"/>
        <v>-1509.1999999999996</v>
      </c>
      <c r="CU57" s="126">
        <f t="shared" si="43"/>
        <v>0</v>
      </c>
      <c r="CV57" s="126">
        <f t="shared" si="44"/>
        <v>-30.799999999999997</v>
      </c>
      <c r="CW57" s="126">
        <f t="shared" si="45"/>
        <v>0</v>
      </c>
      <c r="CX57" s="126">
        <f t="shared" si="46"/>
        <v>0</v>
      </c>
      <c r="CY57" s="126">
        <f t="shared" si="47"/>
        <v>-1724.7999999999995</v>
      </c>
      <c r="CZ57" s="126">
        <f t="shared" si="48"/>
        <v>0</v>
      </c>
      <c r="DA57" s="126">
        <f t="shared" si="49"/>
        <v>-35.199999999999996</v>
      </c>
      <c r="DB57" s="126">
        <f t="shared" si="50"/>
        <v>0</v>
      </c>
      <c r="DC57" s="126">
        <f t="shared" si="51"/>
        <v>0</v>
      </c>
      <c r="DD57" s="126">
        <f t="shared" si="52"/>
        <v>-1940.3999999999994</v>
      </c>
      <c r="DE57" s="126">
        <f t="shared" si="53"/>
        <v>0</v>
      </c>
      <c r="DF57" s="126">
        <f t="shared" si="54"/>
        <v>-39.599999999999994</v>
      </c>
      <c r="DG57" s="126">
        <f t="shared" si="55"/>
        <v>0</v>
      </c>
      <c r="DH57" s="126">
        <f t="shared" si="56"/>
        <v>0</v>
      </c>
      <c r="DI57" s="126">
        <f t="shared" si="57"/>
        <v>-2155.9999999999995</v>
      </c>
      <c r="DJ57" s="126">
        <f t="shared" si="58"/>
        <v>0</v>
      </c>
      <c r="DK57" s="126">
        <f t="shared" si="59"/>
        <v>-43.999999999999993</v>
      </c>
      <c r="DL57" s="126">
        <f t="shared" si="60"/>
        <v>0</v>
      </c>
      <c r="DM57" s="126">
        <f t="shared" si="61"/>
        <v>0</v>
      </c>
      <c r="DN57" s="126">
        <f t="shared" si="62"/>
        <v>-2371.5999999999995</v>
      </c>
      <c r="DO57" s="126">
        <f t="shared" si="63"/>
        <v>0</v>
      </c>
      <c r="DP57" s="126">
        <f t="shared" si="64"/>
        <v>-48.399999999999991</v>
      </c>
      <c r="DQ57" s="126">
        <f t="shared" si="65"/>
        <v>0</v>
      </c>
      <c r="DR57" s="126">
        <f t="shared" si="66"/>
        <v>0</v>
      </c>
      <c r="DS57" s="126">
        <f t="shared" si="67"/>
        <v>-2587.1999999999994</v>
      </c>
      <c r="DT57" s="126">
        <f t="shared" si="68"/>
        <v>0</v>
      </c>
      <c r="DU57" s="126">
        <f t="shared" si="69"/>
        <v>-52.79999999999999</v>
      </c>
      <c r="DV57" s="126">
        <f t="shared" si="70"/>
        <v>0</v>
      </c>
      <c r="DW57" s="126">
        <f t="shared" si="71"/>
        <v>0</v>
      </c>
    </row>
    <row r="58" spans="1:127" s="141" customFormat="1" ht="15" customHeight="1" x14ac:dyDescent="0.25">
      <c r="A58" s="157" t="s">
        <v>341</v>
      </c>
      <c r="B58" s="174" t="s">
        <v>332</v>
      </c>
      <c r="C58" s="174" t="s">
        <v>333</v>
      </c>
      <c r="D58" s="174" t="s">
        <v>295</v>
      </c>
      <c r="E58" s="174">
        <v>12</v>
      </c>
      <c r="F58" s="174">
        <v>275</v>
      </c>
      <c r="G58" s="159">
        <v>-3300</v>
      </c>
      <c r="H58" s="173">
        <v>-3300</v>
      </c>
      <c r="I58" s="200"/>
      <c r="J58" s="145" t="s">
        <v>22</v>
      </c>
      <c r="K58" s="145">
        <v>8.3333333333333329E-2</v>
      </c>
      <c r="L58" s="145">
        <v>8.3333333333333329E-2</v>
      </c>
      <c r="M58" s="145">
        <v>8.3333333333333329E-2</v>
      </c>
      <c r="N58" s="145">
        <v>8.3333333333333329E-2</v>
      </c>
      <c r="O58" s="145">
        <v>8.3333333333333329E-2</v>
      </c>
      <c r="P58" s="145">
        <v>8.3333333333333329E-2</v>
      </c>
      <c r="Q58" s="145">
        <v>8.3333333333333329E-2</v>
      </c>
      <c r="R58" s="145">
        <v>8.3333333333333329E-2</v>
      </c>
      <c r="S58" s="145">
        <v>8.3333333333333329E-2</v>
      </c>
      <c r="T58" s="145">
        <v>8.3333333333333329E-2</v>
      </c>
      <c r="U58" s="145">
        <v>8.3333333333333329E-2</v>
      </c>
      <c r="V58" s="145">
        <v>8.3333333333333329E-2</v>
      </c>
      <c r="W58" s="146">
        <v>1</v>
      </c>
      <c r="X58" s="151">
        <v>-275</v>
      </c>
      <c r="Y58" s="151">
        <v>-275</v>
      </c>
      <c r="Z58" s="151">
        <v>-275</v>
      </c>
      <c r="AA58" s="151">
        <v>-275</v>
      </c>
      <c r="AB58" s="151">
        <v>-275</v>
      </c>
      <c r="AC58" s="151">
        <v>-275</v>
      </c>
      <c r="AD58" s="151">
        <v>-275</v>
      </c>
      <c r="AE58" s="151">
        <v>-275</v>
      </c>
      <c r="AF58" s="151">
        <v>-275</v>
      </c>
      <c r="AG58" s="151">
        <v>-275</v>
      </c>
      <c r="AH58" s="151">
        <v>-275</v>
      </c>
      <c r="AI58" s="151">
        <v>-275</v>
      </c>
      <c r="AJ58" s="145">
        <v>0.20877363022348897</v>
      </c>
      <c r="AK58" s="145">
        <v>0.3852213054503964</v>
      </c>
      <c r="AL58" s="145">
        <v>0.18804621023932344</v>
      </c>
      <c r="AM58" s="145">
        <v>0.12687827083924333</v>
      </c>
      <c r="AN58" s="145">
        <v>9.1080583247547919E-2</v>
      </c>
      <c r="AO58" s="145"/>
      <c r="AP58" s="145"/>
      <c r="AQ58" s="145"/>
      <c r="AR58" s="145"/>
      <c r="AS58" s="146">
        <v>1</v>
      </c>
      <c r="AT58" s="153">
        <v>-688.9529797375136</v>
      </c>
      <c r="AU58" s="153">
        <v>-1271.2303079863082</v>
      </c>
      <c r="AV58" s="153">
        <v>-620.55249378976737</v>
      </c>
      <c r="AW58" s="153">
        <v>-418.69829376950298</v>
      </c>
      <c r="AX58" s="153">
        <v>-300.56592471690811</v>
      </c>
      <c r="AY58" s="153">
        <v>0</v>
      </c>
      <c r="AZ58" s="153">
        <v>0</v>
      </c>
      <c r="BA58" s="153">
        <v>0</v>
      </c>
      <c r="BB58" s="153">
        <v>0</v>
      </c>
      <c r="BC58" s="153">
        <v>-3300.0000000000005</v>
      </c>
      <c r="BD58" s="154">
        <v>-688.9529797375136</v>
      </c>
      <c r="BE58" s="154">
        <v>0</v>
      </c>
      <c r="BF58" s="154">
        <v>-2611.047020262487</v>
      </c>
      <c r="BG58" s="154">
        <v>0</v>
      </c>
      <c r="BH58" s="154">
        <v>0</v>
      </c>
      <c r="BI58" s="145">
        <v>0</v>
      </c>
      <c r="BJ58" s="122"/>
      <c r="BK58" s="122"/>
      <c r="BL58" s="122"/>
      <c r="BM58" s="122"/>
      <c r="BN58" s="122"/>
      <c r="BO58" s="122"/>
      <c r="BP58" s="126">
        <f t="shared" si="12"/>
        <v>-57.412748311459467</v>
      </c>
      <c r="BQ58" s="126">
        <f t="shared" si="13"/>
        <v>0</v>
      </c>
      <c r="BR58" s="126">
        <f t="shared" si="14"/>
        <v>-217.58725168854056</v>
      </c>
      <c r="BS58" s="126">
        <f t="shared" si="15"/>
        <v>0</v>
      </c>
      <c r="BT58" s="126">
        <f t="shared" si="16"/>
        <v>0</v>
      </c>
      <c r="BU58" s="126">
        <f t="shared" si="17"/>
        <v>-114.82549662291893</v>
      </c>
      <c r="BV58" s="126">
        <f t="shared" si="18"/>
        <v>0</v>
      </c>
      <c r="BW58" s="126">
        <f t="shared" si="19"/>
        <v>-435.17450337708112</v>
      </c>
      <c r="BX58" s="126">
        <f t="shared" si="20"/>
        <v>0</v>
      </c>
      <c r="BY58" s="126">
        <f t="shared" si="21"/>
        <v>0</v>
      </c>
      <c r="BZ58" s="126">
        <f t="shared" si="22"/>
        <v>-172.2382449343784</v>
      </c>
      <c r="CA58" s="126">
        <f t="shared" si="23"/>
        <v>0</v>
      </c>
      <c r="CB58" s="126">
        <f t="shared" si="24"/>
        <v>-652.76175506562163</v>
      </c>
      <c r="CC58" s="126">
        <f t="shared" si="25"/>
        <v>0</v>
      </c>
      <c r="CD58" s="126">
        <f t="shared" si="26"/>
        <v>0</v>
      </c>
      <c r="CE58" s="126">
        <f t="shared" si="27"/>
        <v>-229.65099324583787</v>
      </c>
      <c r="CF58" s="126">
        <f t="shared" si="28"/>
        <v>0</v>
      </c>
      <c r="CG58" s="126">
        <f t="shared" si="29"/>
        <v>-870.34900675416225</v>
      </c>
      <c r="CH58" s="126">
        <f t="shared" si="30"/>
        <v>0</v>
      </c>
      <c r="CI58" s="126">
        <f t="shared" si="31"/>
        <v>0</v>
      </c>
      <c r="CJ58" s="126">
        <f t="shared" si="32"/>
        <v>-287.06374155729736</v>
      </c>
      <c r="CK58" s="126">
        <f t="shared" si="33"/>
        <v>0</v>
      </c>
      <c r="CL58" s="126">
        <f t="shared" si="34"/>
        <v>-1087.9362584427029</v>
      </c>
      <c r="CM58" s="126">
        <f t="shared" si="35"/>
        <v>0</v>
      </c>
      <c r="CN58" s="126">
        <f t="shared" si="36"/>
        <v>0</v>
      </c>
      <c r="CO58" s="126">
        <f t="shared" si="37"/>
        <v>-344.47648986875686</v>
      </c>
      <c r="CP58" s="126">
        <f t="shared" si="38"/>
        <v>0</v>
      </c>
      <c r="CQ58" s="126">
        <f t="shared" si="39"/>
        <v>-1305.5235101312435</v>
      </c>
      <c r="CR58" s="126">
        <f t="shared" si="40"/>
        <v>0</v>
      </c>
      <c r="CS58" s="126">
        <f t="shared" si="41"/>
        <v>0</v>
      </c>
      <c r="CT58" s="126">
        <f t="shared" si="42"/>
        <v>-401.88923818021635</v>
      </c>
      <c r="CU58" s="126">
        <f t="shared" si="43"/>
        <v>0</v>
      </c>
      <c r="CV58" s="126">
        <f t="shared" si="44"/>
        <v>-1523.1107618197841</v>
      </c>
      <c r="CW58" s="126">
        <f t="shared" si="45"/>
        <v>0</v>
      </c>
      <c r="CX58" s="126">
        <f t="shared" si="46"/>
        <v>0</v>
      </c>
      <c r="CY58" s="126">
        <f t="shared" si="47"/>
        <v>-459.30198649167585</v>
      </c>
      <c r="CZ58" s="126">
        <f t="shared" si="48"/>
        <v>0</v>
      </c>
      <c r="DA58" s="126">
        <f t="shared" si="49"/>
        <v>-1740.6980135083247</v>
      </c>
      <c r="DB58" s="126">
        <f t="shared" si="50"/>
        <v>0</v>
      </c>
      <c r="DC58" s="126">
        <f t="shared" si="51"/>
        <v>0</v>
      </c>
      <c r="DD58" s="126">
        <f t="shared" si="52"/>
        <v>-516.71473480313534</v>
      </c>
      <c r="DE58" s="126">
        <f t="shared" si="53"/>
        <v>0</v>
      </c>
      <c r="DF58" s="126">
        <f t="shared" si="54"/>
        <v>-1958.2852651968653</v>
      </c>
      <c r="DG58" s="126">
        <f t="shared" si="55"/>
        <v>0</v>
      </c>
      <c r="DH58" s="126">
        <f t="shared" si="56"/>
        <v>0</v>
      </c>
      <c r="DI58" s="126">
        <f t="shared" si="57"/>
        <v>-574.12748311459484</v>
      </c>
      <c r="DJ58" s="126">
        <f t="shared" si="58"/>
        <v>0</v>
      </c>
      <c r="DK58" s="126">
        <f t="shared" si="59"/>
        <v>-2175.8725168854057</v>
      </c>
      <c r="DL58" s="126">
        <f t="shared" si="60"/>
        <v>0</v>
      </c>
      <c r="DM58" s="126">
        <f t="shared" si="61"/>
        <v>0</v>
      </c>
      <c r="DN58" s="126">
        <f t="shared" si="62"/>
        <v>-631.54023142605433</v>
      </c>
      <c r="DO58" s="126">
        <f t="shared" si="63"/>
        <v>0</v>
      </c>
      <c r="DP58" s="126">
        <f t="shared" si="64"/>
        <v>-2393.4597685739463</v>
      </c>
      <c r="DQ58" s="126">
        <f t="shared" si="65"/>
        <v>0</v>
      </c>
      <c r="DR58" s="126">
        <f t="shared" si="66"/>
        <v>0</v>
      </c>
      <c r="DS58" s="126">
        <f t="shared" si="67"/>
        <v>-688.95297973751383</v>
      </c>
      <c r="DT58" s="126">
        <f t="shared" si="68"/>
        <v>0</v>
      </c>
      <c r="DU58" s="126">
        <f t="shared" si="69"/>
        <v>-2611.047020262487</v>
      </c>
      <c r="DV58" s="126">
        <f t="shared" si="70"/>
        <v>0</v>
      </c>
      <c r="DW58" s="126">
        <f t="shared" si="71"/>
        <v>0</v>
      </c>
    </row>
    <row r="59" spans="1:127" s="141" customFormat="1" ht="15" customHeight="1" x14ac:dyDescent="0.25">
      <c r="A59" s="157" t="s">
        <v>342</v>
      </c>
      <c r="B59" s="174" t="s">
        <v>332</v>
      </c>
      <c r="C59" s="174" t="s">
        <v>333</v>
      </c>
      <c r="D59" s="174" t="s">
        <v>295</v>
      </c>
      <c r="E59" s="174">
        <v>12</v>
      </c>
      <c r="F59" s="174">
        <v>0</v>
      </c>
      <c r="G59" s="159">
        <v>0</v>
      </c>
      <c r="H59" s="173">
        <v>0</v>
      </c>
      <c r="I59" s="200"/>
      <c r="J59" s="145" t="s">
        <v>22</v>
      </c>
      <c r="K59" s="145">
        <v>8.3333333333333329E-2</v>
      </c>
      <c r="L59" s="145">
        <v>8.3333333333333329E-2</v>
      </c>
      <c r="M59" s="145">
        <v>8.3333333333333329E-2</v>
      </c>
      <c r="N59" s="145">
        <v>8.3333333333333329E-2</v>
      </c>
      <c r="O59" s="145">
        <v>8.3333333333333329E-2</v>
      </c>
      <c r="P59" s="145">
        <v>8.3333333333333329E-2</v>
      </c>
      <c r="Q59" s="145">
        <v>8.3333333333333329E-2</v>
      </c>
      <c r="R59" s="145">
        <v>8.3333333333333329E-2</v>
      </c>
      <c r="S59" s="145">
        <v>8.3333333333333329E-2</v>
      </c>
      <c r="T59" s="145">
        <v>8.3333333333333329E-2</v>
      </c>
      <c r="U59" s="145">
        <v>8.3333333333333329E-2</v>
      </c>
      <c r="V59" s="145">
        <v>8.3333333333333329E-2</v>
      </c>
      <c r="W59" s="146">
        <v>1</v>
      </c>
      <c r="X59" s="151">
        <v>0</v>
      </c>
      <c r="Y59" s="151">
        <v>0</v>
      </c>
      <c r="Z59" s="151">
        <v>0</v>
      </c>
      <c r="AA59" s="151">
        <v>0</v>
      </c>
      <c r="AB59" s="151">
        <v>0</v>
      </c>
      <c r="AC59" s="151">
        <v>0</v>
      </c>
      <c r="AD59" s="151">
        <v>0</v>
      </c>
      <c r="AE59" s="151">
        <v>0</v>
      </c>
      <c r="AF59" s="151">
        <v>0</v>
      </c>
      <c r="AG59" s="151">
        <v>0</v>
      </c>
      <c r="AH59" s="151">
        <v>0</v>
      </c>
      <c r="AI59" s="151">
        <v>0</v>
      </c>
      <c r="AJ59" s="145"/>
      <c r="AK59" s="145"/>
      <c r="AL59" s="145"/>
      <c r="AM59" s="145"/>
      <c r="AN59" s="145"/>
      <c r="AO59" s="145">
        <v>1</v>
      </c>
      <c r="AP59" s="145"/>
      <c r="AQ59" s="145"/>
      <c r="AR59" s="145"/>
      <c r="AS59" s="146">
        <v>1</v>
      </c>
      <c r="AT59" s="153">
        <v>0</v>
      </c>
      <c r="AU59" s="153">
        <v>0</v>
      </c>
      <c r="AV59" s="153">
        <v>0</v>
      </c>
      <c r="AW59" s="153">
        <v>0</v>
      </c>
      <c r="AX59" s="153">
        <v>0</v>
      </c>
      <c r="AY59" s="153">
        <v>0</v>
      </c>
      <c r="AZ59" s="153">
        <v>0</v>
      </c>
      <c r="BA59" s="153">
        <v>0</v>
      </c>
      <c r="BB59" s="153">
        <v>0</v>
      </c>
      <c r="BC59" s="153">
        <v>0</v>
      </c>
      <c r="BD59" s="154">
        <v>0</v>
      </c>
      <c r="BE59" s="154">
        <v>0</v>
      </c>
      <c r="BF59" s="154">
        <v>0</v>
      </c>
      <c r="BG59" s="154">
        <v>0</v>
      </c>
      <c r="BH59" s="154">
        <v>0</v>
      </c>
      <c r="BI59" s="145">
        <v>0</v>
      </c>
      <c r="BJ59" s="122"/>
      <c r="BK59" s="122"/>
      <c r="BL59" s="122"/>
      <c r="BM59" s="122"/>
      <c r="BN59" s="122"/>
      <c r="BO59" s="122"/>
      <c r="BP59" s="126">
        <f t="shared" si="12"/>
        <v>0</v>
      </c>
      <c r="BQ59" s="126">
        <f t="shared" si="13"/>
        <v>0</v>
      </c>
      <c r="BR59" s="126">
        <f t="shared" si="14"/>
        <v>0</v>
      </c>
      <c r="BS59" s="126">
        <f t="shared" si="15"/>
        <v>0</v>
      </c>
      <c r="BT59" s="126">
        <f t="shared" si="16"/>
        <v>0</v>
      </c>
      <c r="BU59" s="126">
        <f t="shared" si="17"/>
        <v>0</v>
      </c>
      <c r="BV59" s="126">
        <f t="shared" si="18"/>
        <v>0</v>
      </c>
      <c r="BW59" s="126">
        <f t="shared" si="19"/>
        <v>0</v>
      </c>
      <c r="BX59" s="126">
        <f t="shared" si="20"/>
        <v>0</v>
      </c>
      <c r="BY59" s="126">
        <f t="shared" si="21"/>
        <v>0</v>
      </c>
      <c r="BZ59" s="126">
        <f t="shared" si="22"/>
        <v>0</v>
      </c>
      <c r="CA59" s="126">
        <f t="shared" si="23"/>
        <v>0</v>
      </c>
      <c r="CB59" s="126">
        <f t="shared" si="24"/>
        <v>0</v>
      </c>
      <c r="CC59" s="126">
        <f t="shared" si="25"/>
        <v>0</v>
      </c>
      <c r="CD59" s="126">
        <f t="shared" si="26"/>
        <v>0</v>
      </c>
      <c r="CE59" s="126">
        <f t="shared" si="27"/>
        <v>0</v>
      </c>
      <c r="CF59" s="126">
        <f t="shared" si="28"/>
        <v>0</v>
      </c>
      <c r="CG59" s="126">
        <f t="shared" si="29"/>
        <v>0</v>
      </c>
      <c r="CH59" s="126">
        <f t="shared" si="30"/>
        <v>0</v>
      </c>
      <c r="CI59" s="126">
        <f t="shared" si="31"/>
        <v>0</v>
      </c>
      <c r="CJ59" s="126">
        <f t="shared" si="32"/>
        <v>0</v>
      </c>
      <c r="CK59" s="126">
        <f t="shared" si="33"/>
        <v>0</v>
      </c>
      <c r="CL59" s="126">
        <f t="shared" si="34"/>
        <v>0</v>
      </c>
      <c r="CM59" s="126">
        <f t="shared" si="35"/>
        <v>0</v>
      </c>
      <c r="CN59" s="126">
        <f t="shared" si="36"/>
        <v>0</v>
      </c>
      <c r="CO59" s="126">
        <f t="shared" si="37"/>
        <v>0</v>
      </c>
      <c r="CP59" s="126">
        <f t="shared" si="38"/>
        <v>0</v>
      </c>
      <c r="CQ59" s="126">
        <f t="shared" si="39"/>
        <v>0</v>
      </c>
      <c r="CR59" s="126">
        <f t="shared" si="40"/>
        <v>0</v>
      </c>
      <c r="CS59" s="126">
        <f t="shared" si="41"/>
        <v>0</v>
      </c>
      <c r="CT59" s="126">
        <f t="shared" si="42"/>
        <v>0</v>
      </c>
      <c r="CU59" s="126">
        <f t="shared" si="43"/>
        <v>0</v>
      </c>
      <c r="CV59" s="126">
        <f t="shared" si="44"/>
        <v>0</v>
      </c>
      <c r="CW59" s="126">
        <f t="shared" si="45"/>
        <v>0</v>
      </c>
      <c r="CX59" s="126">
        <f t="shared" si="46"/>
        <v>0</v>
      </c>
      <c r="CY59" s="126">
        <f t="shared" si="47"/>
        <v>0</v>
      </c>
      <c r="CZ59" s="126">
        <f t="shared" si="48"/>
        <v>0</v>
      </c>
      <c r="DA59" s="126">
        <f t="shared" si="49"/>
        <v>0</v>
      </c>
      <c r="DB59" s="126">
        <f t="shared" si="50"/>
        <v>0</v>
      </c>
      <c r="DC59" s="126">
        <f t="shared" si="51"/>
        <v>0</v>
      </c>
      <c r="DD59" s="126">
        <f t="shared" si="52"/>
        <v>0</v>
      </c>
      <c r="DE59" s="126">
        <f t="shared" si="53"/>
        <v>0</v>
      </c>
      <c r="DF59" s="126">
        <f t="shared" si="54"/>
        <v>0</v>
      </c>
      <c r="DG59" s="126">
        <f t="shared" si="55"/>
        <v>0</v>
      </c>
      <c r="DH59" s="126">
        <f t="shared" si="56"/>
        <v>0</v>
      </c>
      <c r="DI59" s="126">
        <f t="shared" si="57"/>
        <v>0</v>
      </c>
      <c r="DJ59" s="126">
        <f t="shared" si="58"/>
        <v>0</v>
      </c>
      <c r="DK59" s="126">
        <f t="shared" si="59"/>
        <v>0</v>
      </c>
      <c r="DL59" s="126">
        <f t="shared" si="60"/>
        <v>0</v>
      </c>
      <c r="DM59" s="126">
        <f t="shared" si="61"/>
        <v>0</v>
      </c>
      <c r="DN59" s="126">
        <f t="shared" si="62"/>
        <v>0</v>
      </c>
      <c r="DO59" s="126">
        <f t="shared" si="63"/>
        <v>0</v>
      </c>
      <c r="DP59" s="126">
        <f t="shared" si="64"/>
        <v>0</v>
      </c>
      <c r="DQ59" s="126">
        <f t="shared" si="65"/>
        <v>0</v>
      </c>
      <c r="DR59" s="126">
        <f t="shared" si="66"/>
        <v>0</v>
      </c>
      <c r="DS59" s="126">
        <f t="shared" si="67"/>
        <v>0</v>
      </c>
      <c r="DT59" s="126">
        <f t="shared" si="68"/>
        <v>0</v>
      </c>
      <c r="DU59" s="126">
        <f t="shared" si="69"/>
        <v>0</v>
      </c>
      <c r="DV59" s="126">
        <f t="shared" si="70"/>
        <v>0</v>
      </c>
      <c r="DW59" s="126">
        <f t="shared" si="71"/>
        <v>0</v>
      </c>
    </row>
    <row r="60" spans="1:127" s="141" customFormat="1" ht="15" customHeight="1" x14ac:dyDescent="0.25">
      <c r="A60" s="160" t="s">
        <v>343</v>
      </c>
      <c r="B60" s="156" t="s">
        <v>300</v>
      </c>
      <c r="C60" s="156" t="s">
        <v>344</v>
      </c>
      <c r="D60" s="156" t="s">
        <v>314</v>
      </c>
      <c r="E60" s="156">
        <v>1</v>
      </c>
      <c r="F60" s="156">
        <v>1409.71</v>
      </c>
      <c r="G60" s="177">
        <v>-1409.71</v>
      </c>
      <c r="H60" s="161">
        <v>-1409.71</v>
      </c>
      <c r="I60" s="145"/>
      <c r="J60" s="181" t="s">
        <v>266</v>
      </c>
      <c r="K60" s="145">
        <v>1</v>
      </c>
      <c r="L60" s="145"/>
      <c r="M60" s="145"/>
      <c r="N60" s="145"/>
      <c r="O60" s="145"/>
      <c r="P60" s="145"/>
      <c r="Q60" s="145"/>
      <c r="R60" s="145"/>
      <c r="S60" s="145"/>
      <c r="T60" s="145"/>
      <c r="U60" s="145"/>
      <c r="V60" s="145"/>
      <c r="W60" s="146">
        <v>1</v>
      </c>
      <c r="X60" s="151">
        <v>-1409.71</v>
      </c>
      <c r="Y60" s="151">
        <v>0</v>
      </c>
      <c r="Z60" s="151">
        <v>0</v>
      </c>
      <c r="AA60" s="151">
        <v>0</v>
      </c>
      <c r="AB60" s="151">
        <v>0</v>
      </c>
      <c r="AC60" s="151">
        <v>0</v>
      </c>
      <c r="AD60" s="151">
        <v>0</v>
      </c>
      <c r="AE60" s="151">
        <v>0</v>
      </c>
      <c r="AF60" s="151">
        <v>0</v>
      </c>
      <c r="AG60" s="151">
        <v>0</v>
      </c>
      <c r="AH60" s="151">
        <v>0</v>
      </c>
      <c r="AI60" s="151">
        <v>0</v>
      </c>
      <c r="AJ60" s="145">
        <v>0.98</v>
      </c>
      <c r="AK60" s="145"/>
      <c r="AL60" s="145"/>
      <c r="AM60" s="145"/>
      <c r="AN60" s="145"/>
      <c r="AO60" s="145"/>
      <c r="AP60" s="145">
        <v>0.02</v>
      </c>
      <c r="AQ60" s="145"/>
      <c r="AR60" s="145"/>
      <c r="AS60" s="146">
        <v>1</v>
      </c>
      <c r="AT60" s="153">
        <v>-1381.5157999999999</v>
      </c>
      <c r="AU60" s="153">
        <v>0</v>
      </c>
      <c r="AV60" s="153">
        <v>0</v>
      </c>
      <c r="AW60" s="153">
        <v>0</v>
      </c>
      <c r="AX60" s="153">
        <v>0</v>
      </c>
      <c r="AY60" s="153">
        <v>0</v>
      </c>
      <c r="AZ60" s="153">
        <v>-28.194200000000002</v>
      </c>
      <c r="BA60" s="153">
        <v>0</v>
      </c>
      <c r="BB60" s="153">
        <v>0</v>
      </c>
      <c r="BC60" s="153">
        <v>-1409.7099999999998</v>
      </c>
      <c r="BD60" s="154">
        <v>-1381.5157999999999</v>
      </c>
      <c r="BE60" s="154">
        <v>0</v>
      </c>
      <c r="BF60" s="154">
        <v>-28.194200000000002</v>
      </c>
      <c r="BG60" s="154">
        <v>0</v>
      </c>
      <c r="BH60" s="154">
        <v>0</v>
      </c>
      <c r="BI60" s="145">
        <v>61630000</v>
      </c>
      <c r="BJ60" s="122"/>
      <c r="BK60" s="122"/>
      <c r="BL60" s="122"/>
      <c r="BM60" s="122"/>
      <c r="BN60" s="122"/>
      <c r="BO60" s="122"/>
      <c r="BP60" s="126">
        <f t="shared" si="12"/>
        <v>-1381.5157999999999</v>
      </c>
      <c r="BQ60" s="126">
        <f t="shared" si="13"/>
        <v>0</v>
      </c>
      <c r="BR60" s="126">
        <f t="shared" si="14"/>
        <v>-28.194200000000002</v>
      </c>
      <c r="BS60" s="126">
        <f t="shared" si="15"/>
        <v>0</v>
      </c>
      <c r="BT60" s="126">
        <f t="shared" si="16"/>
        <v>0</v>
      </c>
      <c r="BU60" s="126">
        <f t="shared" si="17"/>
        <v>-1381.5157999999999</v>
      </c>
      <c r="BV60" s="126">
        <f t="shared" si="18"/>
        <v>0</v>
      </c>
      <c r="BW60" s="126">
        <f t="shared" si="19"/>
        <v>-28.194200000000002</v>
      </c>
      <c r="BX60" s="126">
        <f t="shared" si="20"/>
        <v>0</v>
      </c>
      <c r="BY60" s="126">
        <f t="shared" si="21"/>
        <v>0</v>
      </c>
      <c r="BZ60" s="126">
        <f t="shared" si="22"/>
        <v>-1381.5157999999999</v>
      </c>
      <c r="CA60" s="126">
        <f t="shared" si="23"/>
        <v>0</v>
      </c>
      <c r="CB60" s="126">
        <f t="shared" si="24"/>
        <v>-28.194200000000002</v>
      </c>
      <c r="CC60" s="126">
        <f t="shared" si="25"/>
        <v>0</v>
      </c>
      <c r="CD60" s="126">
        <f t="shared" si="26"/>
        <v>0</v>
      </c>
      <c r="CE60" s="126">
        <f t="shared" si="27"/>
        <v>-1381.5157999999999</v>
      </c>
      <c r="CF60" s="126">
        <f t="shared" si="28"/>
        <v>0</v>
      </c>
      <c r="CG60" s="126">
        <f t="shared" si="29"/>
        <v>-28.194200000000002</v>
      </c>
      <c r="CH60" s="126">
        <f t="shared" si="30"/>
        <v>0</v>
      </c>
      <c r="CI60" s="126">
        <f t="shared" si="31"/>
        <v>0</v>
      </c>
      <c r="CJ60" s="126">
        <f t="shared" si="32"/>
        <v>-1381.5157999999999</v>
      </c>
      <c r="CK60" s="126">
        <f t="shared" si="33"/>
        <v>0</v>
      </c>
      <c r="CL60" s="126">
        <f t="shared" si="34"/>
        <v>-28.194200000000002</v>
      </c>
      <c r="CM60" s="126">
        <f t="shared" si="35"/>
        <v>0</v>
      </c>
      <c r="CN60" s="126">
        <f t="shared" si="36"/>
        <v>0</v>
      </c>
      <c r="CO60" s="126">
        <f t="shared" si="37"/>
        <v>-1381.5157999999999</v>
      </c>
      <c r="CP60" s="126">
        <f t="shared" si="38"/>
        <v>0</v>
      </c>
      <c r="CQ60" s="126">
        <f t="shared" si="39"/>
        <v>-28.194200000000002</v>
      </c>
      <c r="CR60" s="126">
        <f t="shared" si="40"/>
        <v>0</v>
      </c>
      <c r="CS60" s="126">
        <f t="shared" si="41"/>
        <v>0</v>
      </c>
      <c r="CT60" s="126">
        <f t="shared" si="42"/>
        <v>-1381.5157999999999</v>
      </c>
      <c r="CU60" s="126">
        <f t="shared" si="43"/>
        <v>0</v>
      </c>
      <c r="CV60" s="126">
        <f t="shared" si="44"/>
        <v>-28.194200000000002</v>
      </c>
      <c r="CW60" s="126">
        <f t="shared" si="45"/>
        <v>0</v>
      </c>
      <c r="CX60" s="126">
        <f t="shared" si="46"/>
        <v>0</v>
      </c>
      <c r="CY60" s="126">
        <f t="shared" si="47"/>
        <v>-1381.5157999999999</v>
      </c>
      <c r="CZ60" s="126">
        <f t="shared" si="48"/>
        <v>0</v>
      </c>
      <c r="DA60" s="126">
        <f t="shared" si="49"/>
        <v>-28.194200000000002</v>
      </c>
      <c r="DB60" s="126">
        <f t="shared" si="50"/>
        <v>0</v>
      </c>
      <c r="DC60" s="126">
        <f t="shared" si="51"/>
        <v>0</v>
      </c>
      <c r="DD60" s="126">
        <f t="shared" si="52"/>
        <v>-1381.5157999999999</v>
      </c>
      <c r="DE60" s="126">
        <f t="shared" si="53"/>
        <v>0</v>
      </c>
      <c r="DF60" s="126">
        <f t="shared" si="54"/>
        <v>-28.194200000000002</v>
      </c>
      <c r="DG60" s="126">
        <f t="shared" si="55"/>
        <v>0</v>
      </c>
      <c r="DH60" s="126">
        <f t="shared" si="56"/>
        <v>0</v>
      </c>
      <c r="DI60" s="126">
        <f t="shared" si="57"/>
        <v>-1381.5157999999999</v>
      </c>
      <c r="DJ60" s="126">
        <f t="shared" si="58"/>
        <v>0</v>
      </c>
      <c r="DK60" s="126">
        <f t="shared" si="59"/>
        <v>-28.194200000000002</v>
      </c>
      <c r="DL60" s="126">
        <f t="shared" si="60"/>
        <v>0</v>
      </c>
      <c r="DM60" s="126">
        <f t="shared" si="61"/>
        <v>0</v>
      </c>
      <c r="DN60" s="126">
        <f t="shared" si="62"/>
        <v>-1381.5157999999999</v>
      </c>
      <c r="DO60" s="126">
        <f t="shared" si="63"/>
        <v>0</v>
      </c>
      <c r="DP60" s="126">
        <f t="shared" si="64"/>
        <v>-28.194200000000002</v>
      </c>
      <c r="DQ60" s="126">
        <f t="shared" si="65"/>
        <v>0</v>
      </c>
      <c r="DR60" s="126">
        <f t="shared" si="66"/>
        <v>0</v>
      </c>
      <c r="DS60" s="126">
        <f t="shared" si="67"/>
        <v>-1381.5157999999999</v>
      </c>
      <c r="DT60" s="126">
        <f t="shared" si="68"/>
        <v>0</v>
      </c>
      <c r="DU60" s="126">
        <f t="shared" si="69"/>
        <v>-28.194200000000002</v>
      </c>
      <c r="DV60" s="126">
        <f t="shared" si="70"/>
        <v>0</v>
      </c>
      <c r="DW60" s="126">
        <f t="shared" si="71"/>
        <v>0</v>
      </c>
    </row>
    <row r="61" spans="1:127" s="141" customFormat="1" ht="15" customHeight="1" x14ac:dyDescent="0.25">
      <c r="A61" s="160" t="s">
        <v>345</v>
      </c>
      <c r="B61" s="156" t="s">
        <v>300</v>
      </c>
      <c r="C61" s="156" t="s">
        <v>344</v>
      </c>
      <c r="D61" s="156" t="s">
        <v>314</v>
      </c>
      <c r="E61" s="156">
        <v>1</v>
      </c>
      <c r="F61" s="156">
        <v>1409.71</v>
      </c>
      <c r="G61" s="177">
        <v>-1409.71</v>
      </c>
      <c r="H61" s="161">
        <v>-1409.71</v>
      </c>
      <c r="I61" s="145"/>
      <c r="J61" s="181" t="s">
        <v>266</v>
      </c>
      <c r="K61" s="145">
        <v>1</v>
      </c>
      <c r="L61" s="145"/>
      <c r="M61" s="145"/>
      <c r="N61" s="145"/>
      <c r="O61" s="145"/>
      <c r="P61" s="145"/>
      <c r="Q61" s="145"/>
      <c r="R61" s="145"/>
      <c r="S61" s="145"/>
      <c r="T61" s="145"/>
      <c r="U61" s="145"/>
      <c r="V61" s="145"/>
      <c r="W61" s="146">
        <v>1</v>
      </c>
      <c r="X61" s="151">
        <v>-1409.71</v>
      </c>
      <c r="Y61" s="151">
        <v>0</v>
      </c>
      <c r="Z61" s="151">
        <v>0</v>
      </c>
      <c r="AA61" s="151">
        <v>0</v>
      </c>
      <c r="AB61" s="151">
        <v>0</v>
      </c>
      <c r="AC61" s="151">
        <v>0</v>
      </c>
      <c r="AD61" s="151">
        <v>0</v>
      </c>
      <c r="AE61" s="151">
        <v>0</v>
      </c>
      <c r="AF61" s="151">
        <v>0</v>
      </c>
      <c r="AG61" s="151">
        <v>0</v>
      </c>
      <c r="AH61" s="151">
        <v>0</v>
      </c>
      <c r="AI61" s="151">
        <v>0</v>
      </c>
      <c r="AJ61" s="145">
        <v>0.98</v>
      </c>
      <c r="AK61" s="145"/>
      <c r="AL61" s="145"/>
      <c r="AM61" s="145"/>
      <c r="AN61" s="145"/>
      <c r="AO61" s="145"/>
      <c r="AP61" s="145">
        <v>0.02</v>
      </c>
      <c r="AQ61" s="145"/>
      <c r="AR61" s="145"/>
      <c r="AS61" s="146">
        <v>1</v>
      </c>
      <c r="AT61" s="153">
        <v>-1381.5157999999999</v>
      </c>
      <c r="AU61" s="153">
        <v>0</v>
      </c>
      <c r="AV61" s="153">
        <v>0</v>
      </c>
      <c r="AW61" s="153">
        <v>0</v>
      </c>
      <c r="AX61" s="153">
        <v>0</v>
      </c>
      <c r="AY61" s="153">
        <v>0</v>
      </c>
      <c r="AZ61" s="153">
        <v>-28.194200000000002</v>
      </c>
      <c r="BA61" s="153">
        <v>0</v>
      </c>
      <c r="BB61" s="153">
        <v>0</v>
      </c>
      <c r="BC61" s="153">
        <v>-1409.7099999999998</v>
      </c>
      <c r="BD61" s="154">
        <v>-1381.5157999999999</v>
      </c>
      <c r="BE61" s="154">
        <v>0</v>
      </c>
      <c r="BF61" s="154">
        <v>-28.194200000000002</v>
      </c>
      <c r="BG61" s="154">
        <v>0</v>
      </c>
      <c r="BH61" s="154">
        <v>0</v>
      </c>
      <c r="BI61" s="145">
        <v>61630000</v>
      </c>
      <c r="BJ61" s="122"/>
      <c r="BK61" s="122"/>
      <c r="BL61" s="122"/>
      <c r="BM61" s="122"/>
      <c r="BN61" s="122"/>
      <c r="BO61" s="122"/>
      <c r="BP61" s="126">
        <f t="shared" si="12"/>
        <v>-1381.5157999999999</v>
      </c>
      <c r="BQ61" s="126">
        <f t="shared" si="13"/>
        <v>0</v>
      </c>
      <c r="BR61" s="126">
        <f t="shared" si="14"/>
        <v>-28.194200000000002</v>
      </c>
      <c r="BS61" s="126">
        <f t="shared" si="15"/>
        <v>0</v>
      </c>
      <c r="BT61" s="126">
        <f t="shared" si="16"/>
        <v>0</v>
      </c>
      <c r="BU61" s="126">
        <f t="shared" si="17"/>
        <v>-1381.5157999999999</v>
      </c>
      <c r="BV61" s="126">
        <f t="shared" si="18"/>
        <v>0</v>
      </c>
      <c r="BW61" s="126">
        <f t="shared" si="19"/>
        <v>-28.194200000000002</v>
      </c>
      <c r="BX61" s="126">
        <f t="shared" si="20"/>
        <v>0</v>
      </c>
      <c r="BY61" s="126">
        <f t="shared" si="21"/>
        <v>0</v>
      </c>
      <c r="BZ61" s="126">
        <f t="shared" si="22"/>
        <v>-1381.5157999999999</v>
      </c>
      <c r="CA61" s="126">
        <f t="shared" si="23"/>
        <v>0</v>
      </c>
      <c r="CB61" s="126">
        <f t="shared" si="24"/>
        <v>-28.194200000000002</v>
      </c>
      <c r="CC61" s="126">
        <f t="shared" si="25"/>
        <v>0</v>
      </c>
      <c r="CD61" s="126">
        <f t="shared" si="26"/>
        <v>0</v>
      </c>
      <c r="CE61" s="126">
        <f t="shared" si="27"/>
        <v>-1381.5157999999999</v>
      </c>
      <c r="CF61" s="126">
        <f t="shared" si="28"/>
        <v>0</v>
      </c>
      <c r="CG61" s="126">
        <f t="shared" si="29"/>
        <v>-28.194200000000002</v>
      </c>
      <c r="CH61" s="126">
        <f t="shared" si="30"/>
        <v>0</v>
      </c>
      <c r="CI61" s="126">
        <f t="shared" si="31"/>
        <v>0</v>
      </c>
      <c r="CJ61" s="126">
        <f t="shared" si="32"/>
        <v>-1381.5157999999999</v>
      </c>
      <c r="CK61" s="126">
        <f t="shared" si="33"/>
        <v>0</v>
      </c>
      <c r="CL61" s="126">
        <f t="shared" si="34"/>
        <v>-28.194200000000002</v>
      </c>
      <c r="CM61" s="126">
        <f t="shared" si="35"/>
        <v>0</v>
      </c>
      <c r="CN61" s="126">
        <f t="shared" si="36"/>
        <v>0</v>
      </c>
      <c r="CO61" s="126">
        <f t="shared" si="37"/>
        <v>-1381.5157999999999</v>
      </c>
      <c r="CP61" s="126">
        <f t="shared" si="38"/>
        <v>0</v>
      </c>
      <c r="CQ61" s="126">
        <f t="shared" si="39"/>
        <v>-28.194200000000002</v>
      </c>
      <c r="CR61" s="126">
        <f t="shared" si="40"/>
        <v>0</v>
      </c>
      <c r="CS61" s="126">
        <f t="shared" si="41"/>
        <v>0</v>
      </c>
      <c r="CT61" s="126">
        <f t="shared" si="42"/>
        <v>-1381.5157999999999</v>
      </c>
      <c r="CU61" s="126">
        <f t="shared" si="43"/>
        <v>0</v>
      </c>
      <c r="CV61" s="126">
        <f t="shared" si="44"/>
        <v>-28.194200000000002</v>
      </c>
      <c r="CW61" s="126">
        <f t="shared" si="45"/>
        <v>0</v>
      </c>
      <c r="CX61" s="126">
        <f t="shared" si="46"/>
        <v>0</v>
      </c>
      <c r="CY61" s="126">
        <f t="shared" si="47"/>
        <v>-1381.5157999999999</v>
      </c>
      <c r="CZ61" s="126">
        <f t="shared" si="48"/>
        <v>0</v>
      </c>
      <c r="DA61" s="126">
        <f t="shared" si="49"/>
        <v>-28.194200000000002</v>
      </c>
      <c r="DB61" s="126">
        <f t="shared" si="50"/>
        <v>0</v>
      </c>
      <c r="DC61" s="126">
        <f t="shared" si="51"/>
        <v>0</v>
      </c>
      <c r="DD61" s="126">
        <f t="shared" si="52"/>
        <v>-1381.5157999999999</v>
      </c>
      <c r="DE61" s="126">
        <f t="shared" si="53"/>
        <v>0</v>
      </c>
      <c r="DF61" s="126">
        <f t="shared" si="54"/>
        <v>-28.194200000000002</v>
      </c>
      <c r="DG61" s="126">
        <f t="shared" si="55"/>
        <v>0</v>
      </c>
      <c r="DH61" s="126">
        <f t="shared" si="56"/>
        <v>0</v>
      </c>
      <c r="DI61" s="126">
        <f t="shared" si="57"/>
        <v>-1381.5157999999999</v>
      </c>
      <c r="DJ61" s="126">
        <f t="shared" si="58"/>
        <v>0</v>
      </c>
      <c r="DK61" s="126">
        <f t="shared" si="59"/>
        <v>-28.194200000000002</v>
      </c>
      <c r="DL61" s="126">
        <f t="shared" si="60"/>
        <v>0</v>
      </c>
      <c r="DM61" s="126">
        <f t="shared" si="61"/>
        <v>0</v>
      </c>
      <c r="DN61" s="126">
        <f t="shared" si="62"/>
        <v>-1381.5157999999999</v>
      </c>
      <c r="DO61" s="126">
        <f t="shared" si="63"/>
        <v>0</v>
      </c>
      <c r="DP61" s="126">
        <f t="shared" si="64"/>
        <v>-28.194200000000002</v>
      </c>
      <c r="DQ61" s="126">
        <f t="shared" si="65"/>
        <v>0</v>
      </c>
      <c r="DR61" s="126">
        <f t="shared" si="66"/>
        <v>0</v>
      </c>
      <c r="DS61" s="126">
        <f t="shared" si="67"/>
        <v>-1381.5157999999999</v>
      </c>
      <c r="DT61" s="126">
        <f t="shared" si="68"/>
        <v>0</v>
      </c>
      <c r="DU61" s="126">
        <f t="shared" si="69"/>
        <v>-28.194200000000002</v>
      </c>
      <c r="DV61" s="126">
        <f t="shared" si="70"/>
        <v>0</v>
      </c>
      <c r="DW61" s="126">
        <f t="shared" si="71"/>
        <v>0</v>
      </c>
    </row>
    <row r="62" spans="1:127" s="141" customFormat="1" ht="15" customHeight="1" x14ac:dyDescent="0.25">
      <c r="A62" s="160" t="s">
        <v>346</v>
      </c>
      <c r="B62" s="156" t="s">
        <v>300</v>
      </c>
      <c r="C62" s="156" t="s">
        <v>344</v>
      </c>
      <c r="D62" s="156" t="s">
        <v>314</v>
      </c>
      <c r="E62" s="156">
        <v>1</v>
      </c>
      <c r="F62" s="156">
        <v>1409.71</v>
      </c>
      <c r="G62" s="177">
        <v>-1409.71</v>
      </c>
      <c r="H62" s="161">
        <v>-1409.71</v>
      </c>
      <c r="I62" s="145"/>
      <c r="J62" s="181" t="s">
        <v>266</v>
      </c>
      <c r="K62" s="145">
        <v>1</v>
      </c>
      <c r="L62" s="145"/>
      <c r="M62" s="145"/>
      <c r="N62" s="145"/>
      <c r="O62" s="145"/>
      <c r="P62" s="145"/>
      <c r="Q62" s="145"/>
      <c r="R62" s="145"/>
      <c r="S62" s="145"/>
      <c r="T62" s="145"/>
      <c r="U62" s="145"/>
      <c r="V62" s="145"/>
      <c r="W62" s="146">
        <v>1</v>
      </c>
      <c r="X62" s="151">
        <v>-1409.71</v>
      </c>
      <c r="Y62" s="151">
        <v>0</v>
      </c>
      <c r="Z62" s="151">
        <v>0</v>
      </c>
      <c r="AA62" s="151">
        <v>0</v>
      </c>
      <c r="AB62" s="151">
        <v>0</v>
      </c>
      <c r="AC62" s="151">
        <v>0</v>
      </c>
      <c r="AD62" s="151">
        <v>0</v>
      </c>
      <c r="AE62" s="151">
        <v>0</v>
      </c>
      <c r="AF62" s="151">
        <v>0</v>
      </c>
      <c r="AG62" s="151">
        <v>0</v>
      </c>
      <c r="AH62" s="151">
        <v>0</v>
      </c>
      <c r="AI62" s="151">
        <v>0</v>
      </c>
      <c r="AJ62" s="145">
        <v>0.98</v>
      </c>
      <c r="AK62" s="145"/>
      <c r="AL62" s="145"/>
      <c r="AM62" s="145"/>
      <c r="AN62" s="145"/>
      <c r="AO62" s="145"/>
      <c r="AP62" s="145">
        <v>0.02</v>
      </c>
      <c r="AQ62" s="145"/>
      <c r="AR62" s="145"/>
      <c r="AS62" s="146">
        <v>1</v>
      </c>
      <c r="AT62" s="153">
        <v>-1381.5157999999999</v>
      </c>
      <c r="AU62" s="153">
        <v>0</v>
      </c>
      <c r="AV62" s="153">
        <v>0</v>
      </c>
      <c r="AW62" s="153">
        <v>0</v>
      </c>
      <c r="AX62" s="153">
        <v>0</v>
      </c>
      <c r="AY62" s="153">
        <v>0</v>
      </c>
      <c r="AZ62" s="153">
        <v>-28.194200000000002</v>
      </c>
      <c r="BA62" s="153">
        <v>0</v>
      </c>
      <c r="BB62" s="153">
        <v>0</v>
      </c>
      <c r="BC62" s="153">
        <v>-1409.7099999999998</v>
      </c>
      <c r="BD62" s="154">
        <v>-1381.5157999999999</v>
      </c>
      <c r="BE62" s="154">
        <v>0</v>
      </c>
      <c r="BF62" s="154">
        <v>-28.194200000000002</v>
      </c>
      <c r="BG62" s="154">
        <v>0</v>
      </c>
      <c r="BH62" s="154">
        <v>0</v>
      </c>
      <c r="BI62" s="145">
        <v>61630000</v>
      </c>
      <c r="BJ62" s="122"/>
      <c r="BK62" s="122"/>
      <c r="BL62" s="122"/>
      <c r="BM62" s="122"/>
      <c r="BN62" s="122"/>
      <c r="BO62" s="122"/>
      <c r="BP62" s="126">
        <f t="shared" si="12"/>
        <v>-1381.5157999999999</v>
      </c>
      <c r="BQ62" s="126">
        <f t="shared" si="13"/>
        <v>0</v>
      </c>
      <c r="BR62" s="126">
        <f t="shared" si="14"/>
        <v>-28.194200000000002</v>
      </c>
      <c r="BS62" s="126">
        <f t="shared" si="15"/>
        <v>0</v>
      </c>
      <c r="BT62" s="126">
        <f t="shared" si="16"/>
        <v>0</v>
      </c>
      <c r="BU62" s="126">
        <f t="shared" si="17"/>
        <v>-1381.5157999999999</v>
      </c>
      <c r="BV62" s="126">
        <f t="shared" si="18"/>
        <v>0</v>
      </c>
      <c r="BW62" s="126">
        <f t="shared" si="19"/>
        <v>-28.194200000000002</v>
      </c>
      <c r="BX62" s="126">
        <f t="shared" si="20"/>
        <v>0</v>
      </c>
      <c r="BY62" s="126">
        <f t="shared" si="21"/>
        <v>0</v>
      </c>
      <c r="BZ62" s="126">
        <f t="shared" si="22"/>
        <v>-1381.5157999999999</v>
      </c>
      <c r="CA62" s="126">
        <f t="shared" si="23"/>
        <v>0</v>
      </c>
      <c r="CB62" s="126">
        <f t="shared" si="24"/>
        <v>-28.194200000000002</v>
      </c>
      <c r="CC62" s="126">
        <f t="shared" si="25"/>
        <v>0</v>
      </c>
      <c r="CD62" s="126">
        <f t="shared" si="26"/>
        <v>0</v>
      </c>
      <c r="CE62" s="126">
        <f t="shared" si="27"/>
        <v>-1381.5157999999999</v>
      </c>
      <c r="CF62" s="126">
        <f t="shared" si="28"/>
        <v>0</v>
      </c>
      <c r="CG62" s="126">
        <f t="shared" si="29"/>
        <v>-28.194200000000002</v>
      </c>
      <c r="CH62" s="126">
        <f t="shared" si="30"/>
        <v>0</v>
      </c>
      <c r="CI62" s="126">
        <f t="shared" si="31"/>
        <v>0</v>
      </c>
      <c r="CJ62" s="126">
        <f t="shared" si="32"/>
        <v>-1381.5157999999999</v>
      </c>
      <c r="CK62" s="126">
        <f t="shared" si="33"/>
        <v>0</v>
      </c>
      <c r="CL62" s="126">
        <f t="shared" si="34"/>
        <v>-28.194200000000002</v>
      </c>
      <c r="CM62" s="126">
        <f t="shared" si="35"/>
        <v>0</v>
      </c>
      <c r="CN62" s="126">
        <f t="shared" si="36"/>
        <v>0</v>
      </c>
      <c r="CO62" s="126">
        <f t="shared" si="37"/>
        <v>-1381.5157999999999</v>
      </c>
      <c r="CP62" s="126">
        <f t="shared" si="38"/>
        <v>0</v>
      </c>
      <c r="CQ62" s="126">
        <f t="shared" si="39"/>
        <v>-28.194200000000002</v>
      </c>
      <c r="CR62" s="126">
        <f t="shared" si="40"/>
        <v>0</v>
      </c>
      <c r="CS62" s="126">
        <f t="shared" si="41"/>
        <v>0</v>
      </c>
      <c r="CT62" s="126">
        <f t="shared" si="42"/>
        <v>-1381.5157999999999</v>
      </c>
      <c r="CU62" s="126">
        <f t="shared" si="43"/>
        <v>0</v>
      </c>
      <c r="CV62" s="126">
        <f t="shared" si="44"/>
        <v>-28.194200000000002</v>
      </c>
      <c r="CW62" s="126">
        <f t="shared" si="45"/>
        <v>0</v>
      </c>
      <c r="CX62" s="126">
        <f t="shared" si="46"/>
        <v>0</v>
      </c>
      <c r="CY62" s="126">
        <f t="shared" si="47"/>
        <v>-1381.5157999999999</v>
      </c>
      <c r="CZ62" s="126">
        <f t="shared" si="48"/>
        <v>0</v>
      </c>
      <c r="DA62" s="126">
        <f t="shared" si="49"/>
        <v>-28.194200000000002</v>
      </c>
      <c r="DB62" s="126">
        <f t="shared" si="50"/>
        <v>0</v>
      </c>
      <c r="DC62" s="126">
        <f t="shared" si="51"/>
        <v>0</v>
      </c>
      <c r="DD62" s="126">
        <f t="shared" si="52"/>
        <v>-1381.5157999999999</v>
      </c>
      <c r="DE62" s="126">
        <f t="shared" si="53"/>
        <v>0</v>
      </c>
      <c r="DF62" s="126">
        <f t="shared" si="54"/>
        <v>-28.194200000000002</v>
      </c>
      <c r="DG62" s="126">
        <f t="shared" si="55"/>
        <v>0</v>
      </c>
      <c r="DH62" s="126">
        <f t="shared" si="56"/>
        <v>0</v>
      </c>
      <c r="DI62" s="126">
        <f t="shared" si="57"/>
        <v>-1381.5157999999999</v>
      </c>
      <c r="DJ62" s="126">
        <f t="shared" si="58"/>
        <v>0</v>
      </c>
      <c r="DK62" s="126">
        <f t="shared" si="59"/>
        <v>-28.194200000000002</v>
      </c>
      <c r="DL62" s="126">
        <f t="shared" si="60"/>
        <v>0</v>
      </c>
      <c r="DM62" s="126">
        <f t="shared" si="61"/>
        <v>0</v>
      </c>
      <c r="DN62" s="126">
        <f t="shared" si="62"/>
        <v>-1381.5157999999999</v>
      </c>
      <c r="DO62" s="126">
        <f t="shared" si="63"/>
        <v>0</v>
      </c>
      <c r="DP62" s="126">
        <f t="shared" si="64"/>
        <v>-28.194200000000002</v>
      </c>
      <c r="DQ62" s="126">
        <f t="shared" si="65"/>
        <v>0</v>
      </c>
      <c r="DR62" s="126">
        <f t="shared" si="66"/>
        <v>0</v>
      </c>
      <c r="DS62" s="126">
        <f t="shared" si="67"/>
        <v>-1381.5157999999999</v>
      </c>
      <c r="DT62" s="126">
        <f t="shared" si="68"/>
        <v>0</v>
      </c>
      <c r="DU62" s="126">
        <f t="shared" si="69"/>
        <v>-28.194200000000002</v>
      </c>
      <c r="DV62" s="126">
        <f t="shared" si="70"/>
        <v>0</v>
      </c>
      <c r="DW62" s="126">
        <f t="shared" si="71"/>
        <v>0</v>
      </c>
    </row>
    <row r="63" spans="1:127" s="141" customFormat="1" ht="15" customHeight="1" x14ac:dyDescent="0.25">
      <c r="A63" s="160" t="s">
        <v>347</v>
      </c>
      <c r="B63" s="156" t="s">
        <v>300</v>
      </c>
      <c r="C63" s="156" t="s">
        <v>344</v>
      </c>
      <c r="D63" s="156" t="s">
        <v>314</v>
      </c>
      <c r="E63" s="156">
        <v>1</v>
      </c>
      <c r="F63" s="156">
        <v>1409.71</v>
      </c>
      <c r="G63" s="177">
        <v>-1409.71</v>
      </c>
      <c r="H63" s="161">
        <v>-1409.71</v>
      </c>
      <c r="I63" s="145"/>
      <c r="J63" s="181" t="s">
        <v>266</v>
      </c>
      <c r="K63" s="145">
        <v>1</v>
      </c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146">
        <v>1</v>
      </c>
      <c r="X63" s="151">
        <v>-1409.71</v>
      </c>
      <c r="Y63" s="151">
        <v>0</v>
      </c>
      <c r="Z63" s="151">
        <v>0</v>
      </c>
      <c r="AA63" s="151">
        <v>0</v>
      </c>
      <c r="AB63" s="151">
        <v>0</v>
      </c>
      <c r="AC63" s="151">
        <v>0</v>
      </c>
      <c r="AD63" s="151">
        <v>0</v>
      </c>
      <c r="AE63" s="151">
        <v>0</v>
      </c>
      <c r="AF63" s="151">
        <v>0</v>
      </c>
      <c r="AG63" s="151">
        <v>0</v>
      </c>
      <c r="AH63" s="151">
        <v>0</v>
      </c>
      <c r="AI63" s="151">
        <v>0</v>
      </c>
      <c r="AJ63" s="145">
        <v>0.20877363022348897</v>
      </c>
      <c r="AK63" s="145">
        <v>0.3852213054503964</v>
      </c>
      <c r="AL63" s="145">
        <v>0.18804621023932344</v>
      </c>
      <c r="AM63" s="145">
        <v>0.12687827083924333</v>
      </c>
      <c r="AN63" s="145">
        <v>9.1080583247547919E-2</v>
      </c>
      <c r="AO63" s="145"/>
      <c r="AP63" s="145"/>
      <c r="AQ63" s="145"/>
      <c r="AR63" s="145"/>
      <c r="AS63" s="146">
        <v>1</v>
      </c>
      <c r="AT63" s="153">
        <v>-294.31027426235465</v>
      </c>
      <c r="AU63" s="153">
        <v>-543.05032650647831</v>
      </c>
      <c r="AV63" s="153">
        <v>-265.09062303647664</v>
      </c>
      <c r="AW63" s="153">
        <v>-178.86156718478972</v>
      </c>
      <c r="AX63" s="153">
        <v>-128.39720900990079</v>
      </c>
      <c r="AY63" s="153">
        <v>0</v>
      </c>
      <c r="AZ63" s="153">
        <v>0</v>
      </c>
      <c r="BA63" s="153">
        <v>0</v>
      </c>
      <c r="BB63" s="153">
        <v>0</v>
      </c>
      <c r="BC63" s="153">
        <v>-1409.71</v>
      </c>
      <c r="BD63" s="154">
        <v>-294.31027426235465</v>
      </c>
      <c r="BE63" s="154">
        <v>0</v>
      </c>
      <c r="BF63" s="154">
        <v>-1115.3997257376454</v>
      </c>
      <c r="BG63" s="154">
        <v>0</v>
      </c>
      <c r="BH63" s="154">
        <v>0</v>
      </c>
      <c r="BI63" s="145">
        <v>61630000</v>
      </c>
      <c r="BJ63" s="122"/>
      <c r="BK63" s="122"/>
      <c r="BL63" s="122"/>
      <c r="BM63" s="122"/>
      <c r="BN63" s="122"/>
      <c r="BO63" s="122"/>
      <c r="BP63" s="126">
        <f t="shared" si="12"/>
        <v>-294.31027426235465</v>
      </c>
      <c r="BQ63" s="126">
        <f t="shared" si="13"/>
        <v>0</v>
      </c>
      <c r="BR63" s="126">
        <f t="shared" si="14"/>
        <v>-1115.3997257376454</v>
      </c>
      <c r="BS63" s="126">
        <f t="shared" si="15"/>
        <v>0</v>
      </c>
      <c r="BT63" s="126">
        <f t="shared" si="16"/>
        <v>0</v>
      </c>
      <c r="BU63" s="126">
        <f t="shared" si="17"/>
        <v>-294.31027426235465</v>
      </c>
      <c r="BV63" s="126">
        <f t="shared" si="18"/>
        <v>0</v>
      </c>
      <c r="BW63" s="126">
        <f t="shared" si="19"/>
        <v>-1115.3997257376454</v>
      </c>
      <c r="BX63" s="126">
        <f t="shared" si="20"/>
        <v>0</v>
      </c>
      <c r="BY63" s="126">
        <f t="shared" si="21"/>
        <v>0</v>
      </c>
      <c r="BZ63" s="126">
        <f t="shared" si="22"/>
        <v>-294.31027426235465</v>
      </c>
      <c r="CA63" s="126">
        <f t="shared" si="23"/>
        <v>0</v>
      </c>
      <c r="CB63" s="126">
        <f t="shared" si="24"/>
        <v>-1115.3997257376454</v>
      </c>
      <c r="CC63" s="126">
        <f t="shared" si="25"/>
        <v>0</v>
      </c>
      <c r="CD63" s="126">
        <f t="shared" si="26"/>
        <v>0</v>
      </c>
      <c r="CE63" s="126">
        <f t="shared" si="27"/>
        <v>-294.31027426235465</v>
      </c>
      <c r="CF63" s="126">
        <f t="shared" si="28"/>
        <v>0</v>
      </c>
      <c r="CG63" s="126">
        <f t="shared" si="29"/>
        <v>-1115.3997257376454</v>
      </c>
      <c r="CH63" s="126">
        <f t="shared" si="30"/>
        <v>0</v>
      </c>
      <c r="CI63" s="126">
        <f t="shared" si="31"/>
        <v>0</v>
      </c>
      <c r="CJ63" s="126">
        <f t="shared" si="32"/>
        <v>-294.31027426235465</v>
      </c>
      <c r="CK63" s="126">
        <f t="shared" si="33"/>
        <v>0</v>
      </c>
      <c r="CL63" s="126">
        <f t="shared" si="34"/>
        <v>-1115.3997257376454</v>
      </c>
      <c r="CM63" s="126">
        <f t="shared" si="35"/>
        <v>0</v>
      </c>
      <c r="CN63" s="126">
        <f t="shared" si="36"/>
        <v>0</v>
      </c>
      <c r="CO63" s="126">
        <f t="shared" si="37"/>
        <v>-294.31027426235465</v>
      </c>
      <c r="CP63" s="126">
        <f t="shared" si="38"/>
        <v>0</v>
      </c>
      <c r="CQ63" s="126">
        <f t="shared" si="39"/>
        <v>-1115.3997257376454</v>
      </c>
      <c r="CR63" s="126">
        <f t="shared" si="40"/>
        <v>0</v>
      </c>
      <c r="CS63" s="126">
        <f t="shared" si="41"/>
        <v>0</v>
      </c>
      <c r="CT63" s="126">
        <f t="shared" si="42"/>
        <v>-294.31027426235465</v>
      </c>
      <c r="CU63" s="126">
        <f t="shared" si="43"/>
        <v>0</v>
      </c>
      <c r="CV63" s="126">
        <f t="shared" si="44"/>
        <v>-1115.3997257376454</v>
      </c>
      <c r="CW63" s="126">
        <f t="shared" si="45"/>
        <v>0</v>
      </c>
      <c r="CX63" s="126">
        <f t="shared" si="46"/>
        <v>0</v>
      </c>
      <c r="CY63" s="126">
        <f t="shared" si="47"/>
        <v>-294.31027426235465</v>
      </c>
      <c r="CZ63" s="126">
        <f t="shared" si="48"/>
        <v>0</v>
      </c>
      <c r="DA63" s="126">
        <f t="shared" si="49"/>
        <v>-1115.3997257376454</v>
      </c>
      <c r="DB63" s="126">
        <f t="shared" si="50"/>
        <v>0</v>
      </c>
      <c r="DC63" s="126">
        <f t="shared" si="51"/>
        <v>0</v>
      </c>
      <c r="DD63" s="126">
        <f t="shared" si="52"/>
        <v>-294.31027426235465</v>
      </c>
      <c r="DE63" s="126">
        <f t="shared" si="53"/>
        <v>0</v>
      </c>
      <c r="DF63" s="126">
        <f t="shared" si="54"/>
        <v>-1115.3997257376454</v>
      </c>
      <c r="DG63" s="126">
        <f t="shared" si="55"/>
        <v>0</v>
      </c>
      <c r="DH63" s="126">
        <f t="shared" si="56"/>
        <v>0</v>
      </c>
      <c r="DI63" s="126">
        <f t="shared" si="57"/>
        <v>-294.31027426235465</v>
      </c>
      <c r="DJ63" s="126">
        <f t="shared" si="58"/>
        <v>0</v>
      </c>
      <c r="DK63" s="126">
        <f t="shared" si="59"/>
        <v>-1115.3997257376454</v>
      </c>
      <c r="DL63" s="126">
        <f t="shared" si="60"/>
        <v>0</v>
      </c>
      <c r="DM63" s="126">
        <f t="shared" si="61"/>
        <v>0</v>
      </c>
      <c r="DN63" s="126">
        <f t="shared" si="62"/>
        <v>-294.31027426235465</v>
      </c>
      <c r="DO63" s="126">
        <f t="shared" si="63"/>
        <v>0</v>
      </c>
      <c r="DP63" s="126">
        <f t="shared" si="64"/>
        <v>-1115.3997257376454</v>
      </c>
      <c r="DQ63" s="126">
        <f t="shared" si="65"/>
        <v>0</v>
      </c>
      <c r="DR63" s="126">
        <f t="shared" si="66"/>
        <v>0</v>
      </c>
      <c r="DS63" s="126">
        <f t="shared" si="67"/>
        <v>-294.31027426235465</v>
      </c>
      <c r="DT63" s="126">
        <f t="shared" si="68"/>
        <v>0</v>
      </c>
      <c r="DU63" s="126">
        <f t="shared" si="69"/>
        <v>-1115.3997257376454</v>
      </c>
      <c r="DV63" s="126">
        <f t="shared" si="70"/>
        <v>0</v>
      </c>
      <c r="DW63" s="126">
        <f t="shared" si="71"/>
        <v>0</v>
      </c>
    </row>
    <row r="64" spans="1:127" s="141" customFormat="1" ht="15" customHeight="1" x14ac:dyDescent="0.25">
      <c r="A64" s="160" t="s">
        <v>348</v>
      </c>
      <c r="B64" s="156" t="s">
        <v>300</v>
      </c>
      <c r="C64" s="156" t="s">
        <v>344</v>
      </c>
      <c r="D64" s="156" t="s">
        <v>314</v>
      </c>
      <c r="E64" s="156">
        <v>1</v>
      </c>
      <c r="F64" s="156">
        <v>720.28</v>
      </c>
      <c r="G64" s="177">
        <v>-720.28</v>
      </c>
      <c r="H64" s="161">
        <v>-720.28</v>
      </c>
      <c r="I64" s="145"/>
      <c r="J64" s="181" t="s">
        <v>266</v>
      </c>
      <c r="K64" s="145">
        <v>1</v>
      </c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6">
        <v>1</v>
      </c>
      <c r="X64" s="151">
        <v>-720.28</v>
      </c>
      <c r="Y64" s="151">
        <v>0</v>
      </c>
      <c r="Z64" s="151">
        <v>0</v>
      </c>
      <c r="AA64" s="151">
        <v>0</v>
      </c>
      <c r="AB64" s="151">
        <v>0</v>
      </c>
      <c r="AC64" s="151">
        <v>0</v>
      </c>
      <c r="AD64" s="151">
        <v>0</v>
      </c>
      <c r="AE64" s="151">
        <v>0</v>
      </c>
      <c r="AF64" s="151">
        <v>0</v>
      </c>
      <c r="AG64" s="151">
        <v>0</v>
      </c>
      <c r="AH64" s="151">
        <v>0</v>
      </c>
      <c r="AI64" s="151">
        <v>0</v>
      </c>
      <c r="AJ64" s="145">
        <v>0.20877363022348897</v>
      </c>
      <c r="AK64" s="145">
        <v>0.3852213054503964</v>
      </c>
      <c r="AL64" s="145">
        <v>0.18804621023932344</v>
      </c>
      <c r="AM64" s="145">
        <v>0.12687827083924333</v>
      </c>
      <c r="AN64" s="145">
        <v>9.1080583247547919E-2</v>
      </c>
      <c r="AO64" s="145"/>
      <c r="AP64" s="145"/>
      <c r="AQ64" s="145"/>
      <c r="AR64" s="145"/>
      <c r="AS64" s="146">
        <v>1</v>
      </c>
      <c r="AT64" s="153">
        <v>-150.37547037737463</v>
      </c>
      <c r="AU64" s="153">
        <v>-277.46720188981152</v>
      </c>
      <c r="AV64" s="153">
        <v>-135.44592431117988</v>
      </c>
      <c r="AW64" s="153">
        <v>-91.387880920090183</v>
      </c>
      <c r="AX64" s="153">
        <v>-65.603522501543807</v>
      </c>
      <c r="AY64" s="153">
        <v>0</v>
      </c>
      <c r="AZ64" s="153">
        <v>0</v>
      </c>
      <c r="BA64" s="153">
        <v>0</v>
      </c>
      <c r="BB64" s="153">
        <v>0</v>
      </c>
      <c r="BC64" s="153">
        <v>-720.28</v>
      </c>
      <c r="BD64" s="154">
        <v>-150.37547037737463</v>
      </c>
      <c r="BE64" s="154">
        <v>0</v>
      </c>
      <c r="BF64" s="154">
        <v>-569.90452962262543</v>
      </c>
      <c r="BG64" s="154">
        <v>0</v>
      </c>
      <c r="BH64" s="154">
        <v>0</v>
      </c>
      <c r="BI64" s="145">
        <v>61630000</v>
      </c>
      <c r="BJ64" s="122"/>
      <c r="BK64" s="122"/>
      <c r="BL64" s="122"/>
      <c r="BM64" s="122"/>
      <c r="BN64" s="122"/>
      <c r="BO64" s="122"/>
      <c r="BP64" s="126">
        <f t="shared" si="12"/>
        <v>-150.37547037737463</v>
      </c>
      <c r="BQ64" s="126">
        <f t="shared" si="13"/>
        <v>0</v>
      </c>
      <c r="BR64" s="126">
        <f t="shared" si="14"/>
        <v>-569.90452962262543</v>
      </c>
      <c r="BS64" s="126">
        <f t="shared" si="15"/>
        <v>0</v>
      </c>
      <c r="BT64" s="126">
        <f t="shared" si="16"/>
        <v>0</v>
      </c>
      <c r="BU64" s="126">
        <f t="shared" si="17"/>
        <v>-150.37547037737463</v>
      </c>
      <c r="BV64" s="126">
        <f t="shared" si="18"/>
        <v>0</v>
      </c>
      <c r="BW64" s="126">
        <f t="shared" si="19"/>
        <v>-569.90452962262543</v>
      </c>
      <c r="BX64" s="126">
        <f t="shared" si="20"/>
        <v>0</v>
      </c>
      <c r="BY64" s="126">
        <f t="shared" si="21"/>
        <v>0</v>
      </c>
      <c r="BZ64" s="126">
        <f t="shared" si="22"/>
        <v>-150.37547037737463</v>
      </c>
      <c r="CA64" s="126">
        <f t="shared" si="23"/>
        <v>0</v>
      </c>
      <c r="CB64" s="126">
        <f t="shared" si="24"/>
        <v>-569.90452962262543</v>
      </c>
      <c r="CC64" s="126">
        <f t="shared" si="25"/>
        <v>0</v>
      </c>
      <c r="CD64" s="126">
        <f t="shared" si="26"/>
        <v>0</v>
      </c>
      <c r="CE64" s="126">
        <f t="shared" si="27"/>
        <v>-150.37547037737463</v>
      </c>
      <c r="CF64" s="126">
        <f t="shared" si="28"/>
        <v>0</v>
      </c>
      <c r="CG64" s="126">
        <f t="shared" si="29"/>
        <v>-569.90452962262543</v>
      </c>
      <c r="CH64" s="126">
        <f t="shared" si="30"/>
        <v>0</v>
      </c>
      <c r="CI64" s="126">
        <f t="shared" si="31"/>
        <v>0</v>
      </c>
      <c r="CJ64" s="126">
        <f t="shared" si="32"/>
        <v>-150.37547037737463</v>
      </c>
      <c r="CK64" s="126">
        <f t="shared" si="33"/>
        <v>0</v>
      </c>
      <c r="CL64" s="126">
        <f t="shared" si="34"/>
        <v>-569.90452962262543</v>
      </c>
      <c r="CM64" s="126">
        <f t="shared" si="35"/>
        <v>0</v>
      </c>
      <c r="CN64" s="126">
        <f t="shared" si="36"/>
        <v>0</v>
      </c>
      <c r="CO64" s="126">
        <f t="shared" si="37"/>
        <v>-150.37547037737463</v>
      </c>
      <c r="CP64" s="126">
        <f t="shared" si="38"/>
        <v>0</v>
      </c>
      <c r="CQ64" s="126">
        <f t="shared" si="39"/>
        <v>-569.90452962262543</v>
      </c>
      <c r="CR64" s="126">
        <f t="shared" si="40"/>
        <v>0</v>
      </c>
      <c r="CS64" s="126">
        <f t="shared" si="41"/>
        <v>0</v>
      </c>
      <c r="CT64" s="126">
        <f t="shared" si="42"/>
        <v>-150.37547037737463</v>
      </c>
      <c r="CU64" s="126">
        <f t="shared" si="43"/>
        <v>0</v>
      </c>
      <c r="CV64" s="126">
        <f t="shared" si="44"/>
        <v>-569.90452962262543</v>
      </c>
      <c r="CW64" s="126">
        <f t="shared" si="45"/>
        <v>0</v>
      </c>
      <c r="CX64" s="126">
        <f t="shared" si="46"/>
        <v>0</v>
      </c>
      <c r="CY64" s="126">
        <f t="shared" si="47"/>
        <v>-150.37547037737463</v>
      </c>
      <c r="CZ64" s="126">
        <f t="shared" si="48"/>
        <v>0</v>
      </c>
      <c r="DA64" s="126">
        <f t="shared" si="49"/>
        <v>-569.90452962262543</v>
      </c>
      <c r="DB64" s="126">
        <f t="shared" si="50"/>
        <v>0</v>
      </c>
      <c r="DC64" s="126">
        <f t="shared" si="51"/>
        <v>0</v>
      </c>
      <c r="DD64" s="126">
        <f t="shared" si="52"/>
        <v>-150.37547037737463</v>
      </c>
      <c r="DE64" s="126">
        <f t="shared" si="53"/>
        <v>0</v>
      </c>
      <c r="DF64" s="126">
        <f t="shared" si="54"/>
        <v>-569.90452962262543</v>
      </c>
      <c r="DG64" s="126">
        <f t="shared" si="55"/>
        <v>0</v>
      </c>
      <c r="DH64" s="126">
        <f t="shared" si="56"/>
        <v>0</v>
      </c>
      <c r="DI64" s="126">
        <f t="shared" si="57"/>
        <v>-150.37547037737463</v>
      </c>
      <c r="DJ64" s="126">
        <f t="shared" si="58"/>
        <v>0</v>
      </c>
      <c r="DK64" s="126">
        <f t="shared" si="59"/>
        <v>-569.90452962262543</v>
      </c>
      <c r="DL64" s="126">
        <f t="shared" si="60"/>
        <v>0</v>
      </c>
      <c r="DM64" s="126">
        <f t="shared" si="61"/>
        <v>0</v>
      </c>
      <c r="DN64" s="126">
        <f t="shared" si="62"/>
        <v>-150.37547037737463</v>
      </c>
      <c r="DO64" s="126">
        <f t="shared" si="63"/>
        <v>0</v>
      </c>
      <c r="DP64" s="126">
        <f t="shared" si="64"/>
        <v>-569.90452962262543</v>
      </c>
      <c r="DQ64" s="126">
        <f t="shared" si="65"/>
        <v>0</v>
      </c>
      <c r="DR64" s="126">
        <f t="shared" si="66"/>
        <v>0</v>
      </c>
      <c r="DS64" s="126">
        <f t="shared" si="67"/>
        <v>-150.37547037737463</v>
      </c>
      <c r="DT64" s="126">
        <f t="shared" si="68"/>
        <v>0</v>
      </c>
      <c r="DU64" s="126">
        <f t="shared" si="69"/>
        <v>-569.90452962262543</v>
      </c>
      <c r="DV64" s="126">
        <f t="shared" si="70"/>
        <v>0</v>
      </c>
      <c r="DW64" s="126">
        <f t="shared" si="71"/>
        <v>0</v>
      </c>
    </row>
    <row r="65" spans="1:127" s="141" customFormat="1" ht="15" customHeight="1" x14ac:dyDescent="0.25">
      <c r="A65" s="160" t="s">
        <v>349</v>
      </c>
      <c r="B65" s="156" t="s">
        <v>300</v>
      </c>
      <c r="C65" s="156" t="s">
        <v>344</v>
      </c>
      <c r="D65" s="156" t="s">
        <v>314</v>
      </c>
      <c r="E65" s="156">
        <v>1</v>
      </c>
      <c r="F65" s="156">
        <v>720.28</v>
      </c>
      <c r="G65" s="177">
        <v>-720.28</v>
      </c>
      <c r="H65" s="161">
        <v>-720.28</v>
      </c>
      <c r="I65" s="145"/>
      <c r="J65" s="181" t="s">
        <v>266</v>
      </c>
      <c r="K65" s="145">
        <v>1</v>
      </c>
      <c r="L65" s="145"/>
      <c r="M65" s="145"/>
      <c r="N65" s="145"/>
      <c r="O65" s="145"/>
      <c r="P65" s="145"/>
      <c r="Q65" s="145"/>
      <c r="R65" s="145"/>
      <c r="S65" s="145"/>
      <c r="T65" s="145"/>
      <c r="U65" s="145"/>
      <c r="V65" s="145"/>
      <c r="W65" s="146">
        <v>1</v>
      </c>
      <c r="X65" s="151">
        <v>-720.28</v>
      </c>
      <c r="Y65" s="151">
        <v>0</v>
      </c>
      <c r="Z65" s="151">
        <v>0</v>
      </c>
      <c r="AA65" s="151">
        <v>0</v>
      </c>
      <c r="AB65" s="151">
        <v>0</v>
      </c>
      <c r="AC65" s="151">
        <v>0</v>
      </c>
      <c r="AD65" s="151">
        <v>0</v>
      </c>
      <c r="AE65" s="151">
        <v>0</v>
      </c>
      <c r="AF65" s="151">
        <v>0</v>
      </c>
      <c r="AG65" s="151">
        <v>0</v>
      </c>
      <c r="AH65" s="151">
        <v>0</v>
      </c>
      <c r="AI65" s="151">
        <v>0</v>
      </c>
      <c r="AJ65" s="145">
        <v>0.20877363022348897</v>
      </c>
      <c r="AK65" s="145">
        <v>0.3852213054503964</v>
      </c>
      <c r="AL65" s="145">
        <v>0.18804621023932344</v>
      </c>
      <c r="AM65" s="145">
        <v>0.12687827083924333</v>
      </c>
      <c r="AN65" s="145">
        <v>9.1080583247547919E-2</v>
      </c>
      <c r="AO65" s="145"/>
      <c r="AP65" s="145"/>
      <c r="AQ65" s="145"/>
      <c r="AR65" s="145"/>
      <c r="AS65" s="146">
        <v>1</v>
      </c>
      <c r="AT65" s="153">
        <v>-150.37547037737463</v>
      </c>
      <c r="AU65" s="153">
        <v>-277.46720188981152</v>
      </c>
      <c r="AV65" s="153">
        <v>-135.44592431117988</v>
      </c>
      <c r="AW65" s="153">
        <v>-91.387880920090183</v>
      </c>
      <c r="AX65" s="153">
        <v>-65.603522501543807</v>
      </c>
      <c r="AY65" s="153">
        <v>0</v>
      </c>
      <c r="AZ65" s="153">
        <v>0</v>
      </c>
      <c r="BA65" s="153">
        <v>0</v>
      </c>
      <c r="BB65" s="153">
        <v>0</v>
      </c>
      <c r="BC65" s="153">
        <v>-720.28</v>
      </c>
      <c r="BD65" s="154">
        <v>-150.37547037737463</v>
      </c>
      <c r="BE65" s="154">
        <v>0</v>
      </c>
      <c r="BF65" s="154">
        <v>-569.90452962262543</v>
      </c>
      <c r="BG65" s="154">
        <v>0</v>
      </c>
      <c r="BH65" s="154">
        <v>0</v>
      </c>
      <c r="BI65" s="145">
        <v>61630000</v>
      </c>
      <c r="BJ65" s="122"/>
      <c r="BK65" s="122"/>
      <c r="BL65" s="122"/>
      <c r="BM65" s="122"/>
      <c r="BN65" s="122"/>
      <c r="BO65" s="122"/>
      <c r="BP65" s="126">
        <f t="shared" si="12"/>
        <v>-150.37547037737463</v>
      </c>
      <c r="BQ65" s="126">
        <f t="shared" si="13"/>
        <v>0</v>
      </c>
      <c r="BR65" s="126">
        <f t="shared" si="14"/>
        <v>-569.90452962262543</v>
      </c>
      <c r="BS65" s="126">
        <f t="shared" si="15"/>
        <v>0</v>
      </c>
      <c r="BT65" s="126">
        <f t="shared" si="16"/>
        <v>0</v>
      </c>
      <c r="BU65" s="126">
        <f t="shared" si="17"/>
        <v>-150.37547037737463</v>
      </c>
      <c r="BV65" s="126">
        <f t="shared" si="18"/>
        <v>0</v>
      </c>
      <c r="BW65" s="126">
        <f t="shared" si="19"/>
        <v>-569.90452962262543</v>
      </c>
      <c r="BX65" s="126">
        <f t="shared" si="20"/>
        <v>0</v>
      </c>
      <c r="BY65" s="126">
        <f t="shared" si="21"/>
        <v>0</v>
      </c>
      <c r="BZ65" s="126">
        <f t="shared" si="22"/>
        <v>-150.37547037737463</v>
      </c>
      <c r="CA65" s="126">
        <f t="shared" si="23"/>
        <v>0</v>
      </c>
      <c r="CB65" s="126">
        <f t="shared" si="24"/>
        <v>-569.90452962262543</v>
      </c>
      <c r="CC65" s="126">
        <f t="shared" si="25"/>
        <v>0</v>
      </c>
      <c r="CD65" s="126">
        <f t="shared" si="26"/>
        <v>0</v>
      </c>
      <c r="CE65" s="126">
        <f t="shared" si="27"/>
        <v>-150.37547037737463</v>
      </c>
      <c r="CF65" s="126">
        <f t="shared" si="28"/>
        <v>0</v>
      </c>
      <c r="CG65" s="126">
        <f t="shared" si="29"/>
        <v>-569.90452962262543</v>
      </c>
      <c r="CH65" s="126">
        <f t="shared" si="30"/>
        <v>0</v>
      </c>
      <c r="CI65" s="126">
        <f t="shared" si="31"/>
        <v>0</v>
      </c>
      <c r="CJ65" s="126">
        <f t="shared" si="32"/>
        <v>-150.37547037737463</v>
      </c>
      <c r="CK65" s="126">
        <f t="shared" si="33"/>
        <v>0</v>
      </c>
      <c r="CL65" s="126">
        <f t="shared" si="34"/>
        <v>-569.90452962262543</v>
      </c>
      <c r="CM65" s="126">
        <f t="shared" si="35"/>
        <v>0</v>
      </c>
      <c r="CN65" s="126">
        <f t="shared" si="36"/>
        <v>0</v>
      </c>
      <c r="CO65" s="126">
        <f t="shared" si="37"/>
        <v>-150.37547037737463</v>
      </c>
      <c r="CP65" s="126">
        <f t="shared" si="38"/>
        <v>0</v>
      </c>
      <c r="CQ65" s="126">
        <f t="shared" si="39"/>
        <v>-569.90452962262543</v>
      </c>
      <c r="CR65" s="126">
        <f t="shared" si="40"/>
        <v>0</v>
      </c>
      <c r="CS65" s="126">
        <f t="shared" si="41"/>
        <v>0</v>
      </c>
      <c r="CT65" s="126">
        <f t="shared" si="42"/>
        <v>-150.37547037737463</v>
      </c>
      <c r="CU65" s="126">
        <f t="shared" si="43"/>
        <v>0</v>
      </c>
      <c r="CV65" s="126">
        <f t="shared" si="44"/>
        <v>-569.90452962262543</v>
      </c>
      <c r="CW65" s="126">
        <f t="shared" si="45"/>
        <v>0</v>
      </c>
      <c r="CX65" s="126">
        <f t="shared" si="46"/>
        <v>0</v>
      </c>
      <c r="CY65" s="126">
        <f t="shared" si="47"/>
        <v>-150.37547037737463</v>
      </c>
      <c r="CZ65" s="126">
        <f t="shared" si="48"/>
        <v>0</v>
      </c>
      <c r="DA65" s="126">
        <f t="shared" si="49"/>
        <v>-569.90452962262543</v>
      </c>
      <c r="DB65" s="126">
        <f t="shared" si="50"/>
        <v>0</v>
      </c>
      <c r="DC65" s="126">
        <f t="shared" si="51"/>
        <v>0</v>
      </c>
      <c r="DD65" s="126">
        <f t="shared" si="52"/>
        <v>-150.37547037737463</v>
      </c>
      <c r="DE65" s="126">
        <f t="shared" si="53"/>
        <v>0</v>
      </c>
      <c r="DF65" s="126">
        <f t="shared" si="54"/>
        <v>-569.90452962262543</v>
      </c>
      <c r="DG65" s="126">
        <f t="shared" si="55"/>
        <v>0</v>
      </c>
      <c r="DH65" s="126">
        <f t="shared" si="56"/>
        <v>0</v>
      </c>
      <c r="DI65" s="126">
        <f t="shared" si="57"/>
        <v>-150.37547037737463</v>
      </c>
      <c r="DJ65" s="126">
        <f t="shared" si="58"/>
        <v>0</v>
      </c>
      <c r="DK65" s="126">
        <f t="shared" si="59"/>
        <v>-569.90452962262543</v>
      </c>
      <c r="DL65" s="126">
        <f t="shared" si="60"/>
        <v>0</v>
      </c>
      <c r="DM65" s="126">
        <f t="shared" si="61"/>
        <v>0</v>
      </c>
      <c r="DN65" s="126">
        <f t="shared" si="62"/>
        <v>-150.37547037737463</v>
      </c>
      <c r="DO65" s="126">
        <f t="shared" si="63"/>
        <v>0</v>
      </c>
      <c r="DP65" s="126">
        <f t="shared" si="64"/>
        <v>-569.90452962262543</v>
      </c>
      <c r="DQ65" s="126">
        <f t="shared" si="65"/>
        <v>0</v>
      </c>
      <c r="DR65" s="126">
        <f t="shared" si="66"/>
        <v>0</v>
      </c>
      <c r="DS65" s="126">
        <f t="shared" si="67"/>
        <v>-150.37547037737463</v>
      </c>
      <c r="DT65" s="126">
        <f t="shared" si="68"/>
        <v>0</v>
      </c>
      <c r="DU65" s="126">
        <f t="shared" si="69"/>
        <v>-569.90452962262543</v>
      </c>
      <c r="DV65" s="126">
        <f t="shared" si="70"/>
        <v>0</v>
      </c>
      <c r="DW65" s="126">
        <f t="shared" si="71"/>
        <v>0</v>
      </c>
    </row>
    <row r="66" spans="1:127" s="141" customFormat="1" ht="15" customHeight="1" x14ac:dyDescent="0.25">
      <c r="A66" s="160" t="s">
        <v>350</v>
      </c>
      <c r="B66" s="156" t="s">
        <v>300</v>
      </c>
      <c r="C66" s="156" t="s">
        <v>344</v>
      </c>
      <c r="D66" s="156" t="s">
        <v>314</v>
      </c>
      <c r="E66" s="156">
        <v>1</v>
      </c>
      <c r="F66" s="156">
        <v>719.34</v>
      </c>
      <c r="G66" s="177">
        <v>-719.34</v>
      </c>
      <c r="H66" s="161">
        <v>-719.34</v>
      </c>
      <c r="I66" s="145"/>
      <c r="J66" s="181" t="s">
        <v>266</v>
      </c>
      <c r="K66" s="145">
        <v>1</v>
      </c>
      <c r="L66" s="145"/>
      <c r="M66" s="145"/>
      <c r="N66" s="145"/>
      <c r="O66" s="145"/>
      <c r="P66" s="145"/>
      <c r="Q66" s="145"/>
      <c r="R66" s="145"/>
      <c r="S66" s="145"/>
      <c r="T66" s="145"/>
      <c r="U66" s="145"/>
      <c r="V66" s="145"/>
      <c r="W66" s="146">
        <v>1</v>
      </c>
      <c r="X66" s="151">
        <v>-719.34</v>
      </c>
      <c r="Y66" s="151">
        <v>0</v>
      </c>
      <c r="Z66" s="151">
        <v>0</v>
      </c>
      <c r="AA66" s="151">
        <v>0</v>
      </c>
      <c r="AB66" s="151">
        <v>0</v>
      </c>
      <c r="AC66" s="151">
        <v>0</v>
      </c>
      <c r="AD66" s="151">
        <v>0</v>
      </c>
      <c r="AE66" s="151">
        <v>0</v>
      </c>
      <c r="AF66" s="151">
        <v>0</v>
      </c>
      <c r="AG66" s="151">
        <v>0</v>
      </c>
      <c r="AH66" s="151">
        <v>0</v>
      </c>
      <c r="AI66" s="151">
        <v>0</v>
      </c>
      <c r="AJ66" s="145">
        <v>0.98</v>
      </c>
      <c r="AK66" s="145"/>
      <c r="AL66" s="145"/>
      <c r="AM66" s="145"/>
      <c r="AN66" s="145"/>
      <c r="AO66" s="145"/>
      <c r="AP66" s="145">
        <v>0.02</v>
      </c>
      <c r="AQ66" s="145"/>
      <c r="AR66" s="145"/>
      <c r="AS66" s="146">
        <v>1</v>
      </c>
      <c r="AT66" s="153">
        <v>-704.95320000000004</v>
      </c>
      <c r="AU66" s="153">
        <v>0</v>
      </c>
      <c r="AV66" s="153">
        <v>0</v>
      </c>
      <c r="AW66" s="153">
        <v>0</v>
      </c>
      <c r="AX66" s="153">
        <v>0</v>
      </c>
      <c r="AY66" s="153">
        <v>0</v>
      </c>
      <c r="AZ66" s="153">
        <v>-14.386800000000001</v>
      </c>
      <c r="BA66" s="153">
        <v>0</v>
      </c>
      <c r="BB66" s="153">
        <v>0</v>
      </c>
      <c r="BC66" s="153">
        <v>-719.34</v>
      </c>
      <c r="BD66" s="154">
        <v>-704.95320000000004</v>
      </c>
      <c r="BE66" s="154">
        <v>0</v>
      </c>
      <c r="BF66" s="154">
        <v>-14.386800000000001</v>
      </c>
      <c r="BG66" s="154">
        <v>0</v>
      </c>
      <c r="BH66" s="154">
        <v>0</v>
      </c>
      <c r="BI66" s="145">
        <v>61630000</v>
      </c>
      <c r="BJ66" s="122"/>
      <c r="BK66" s="122"/>
      <c r="BL66" s="122"/>
      <c r="BM66" s="122"/>
      <c r="BN66" s="122"/>
      <c r="BO66" s="122"/>
      <c r="BP66" s="126">
        <f t="shared" si="12"/>
        <v>-704.95320000000004</v>
      </c>
      <c r="BQ66" s="126">
        <f t="shared" si="13"/>
        <v>0</v>
      </c>
      <c r="BR66" s="126">
        <f t="shared" si="14"/>
        <v>-14.386800000000001</v>
      </c>
      <c r="BS66" s="126">
        <f t="shared" si="15"/>
        <v>0</v>
      </c>
      <c r="BT66" s="126">
        <f t="shared" si="16"/>
        <v>0</v>
      </c>
      <c r="BU66" s="126">
        <f t="shared" si="17"/>
        <v>-704.95320000000004</v>
      </c>
      <c r="BV66" s="126">
        <f t="shared" si="18"/>
        <v>0</v>
      </c>
      <c r="BW66" s="126">
        <f t="shared" si="19"/>
        <v>-14.386800000000001</v>
      </c>
      <c r="BX66" s="126">
        <f t="shared" si="20"/>
        <v>0</v>
      </c>
      <c r="BY66" s="126">
        <f t="shared" si="21"/>
        <v>0</v>
      </c>
      <c r="BZ66" s="126">
        <f t="shared" si="22"/>
        <v>-704.95320000000004</v>
      </c>
      <c r="CA66" s="126">
        <f t="shared" si="23"/>
        <v>0</v>
      </c>
      <c r="CB66" s="126">
        <f t="shared" si="24"/>
        <v>-14.386800000000001</v>
      </c>
      <c r="CC66" s="126">
        <f t="shared" si="25"/>
        <v>0</v>
      </c>
      <c r="CD66" s="126">
        <f t="shared" si="26"/>
        <v>0</v>
      </c>
      <c r="CE66" s="126">
        <f t="shared" si="27"/>
        <v>-704.95320000000004</v>
      </c>
      <c r="CF66" s="126">
        <f t="shared" si="28"/>
        <v>0</v>
      </c>
      <c r="CG66" s="126">
        <f t="shared" si="29"/>
        <v>-14.386800000000001</v>
      </c>
      <c r="CH66" s="126">
        <f t="shared" si="30"/>
        <v>0</v>
      </c>
      <c r="CI66" s="126">
        <f t="shared" si="31"/>
        <v>0</v>
      </c>
      <c r="CJ66" s="126">
        <f t="shared" si="32"/>
        <v>-704.95320000000004</v>
      </c>
      <c r="CK66" s="126">
        <f t="shared" si="33"/>
        <v>0</v>
      </c>
      <c r="CL66" s="126">
        <f t="shared" si="34"/>
        <v>-14.386800000000001</v>
      </c>
      <c r="CM66" s="126">
        <f t="shared" si="35"/>
        <v>0</v>
      </c>
      <c r="CN66" s="126">
        <f t="shared" si="36"/>
        <v>0</v>
      </c>
      <c r="CO66" s="126">
        <f t="shared" si="37"/>
        <v>-704.95320000000004</v>
      </c>
      <c r="CP66" s="126">
        <f t="shared" si="38"/>
        <v>0</v>
      </c>
      <c r="CQ66" s="126">
        <f t="shared" si="39"/>
        <v>-14.386800000000001</v>
      </c>
      <c r="CR66" s="126">
        <f t="shared" si="40"/>
        <v>0</v>
      </c>
      <c r="CS66" s="126">
        <f t="shared" si="41"/>
        <v>0</v>
      </c>
      <c r="CT66" s="126">
        <f t="shared" si="42"/>
        <v>-704.95320000000004</v>
      </c>
      <c r="CU66" s="126">
        <f t="shared" si="43"/>
        <v>0</v>
      </c>
      <c r="CV66" s="126">
        <f t="shared" si="44"/>
        <v>-14.386800000000001</v>
      </c>
      <c r="CW66" s="126">
        <f t="shared" si="45"/>
        <v>0</v>
      </c>
      <c r="CX66" s="126">
        <f t="shared" si="46"/>
        <v>0</v>
      </c>
      <c r="CY66" s="126">
        <f t="shared" si="47"/>
        <v>-704.95320000000004</v>
      </c>
      <c r="CZ66" s="126">
        <f t="shared" si="48"/>
        <v>0</v>
      </c>
      <c r="DA66" s="126">
        <f t="shared" si="49"/>
        <v>-14.386800000000001</v>
      </c>
      <c r="DB66" s="126">
        <f t="shared" si="50"/>
        <v>0</v>
      </c>
      <c r="DC66" s="126">
        <f t="shared" si="51"/>
        <v>0</v>
      </c>
      <c r="DD66" s="126">
        <f t="shared" si="52"/>
        <v>-704.95320000000004</v>
      </c>
      <c r="DE66" s="126">
        <f t="shared" si="53"/>
        <v>0</v>
      </c>
      <c r="DF66" s="126">
        <f t="shared" si="54"/>
        <v>-14.386800000000001</v>
      </c>
      <c r="DG66" s="126">
        <f t="shared" si="55"/>
        <v>0</v>
      </c>
      <c r="DH66" s="126">
        <f t="shared" si="56"/>
        <v>0</v>
      </c>
      <c r="DI66" s="126">
        <f t="shared" si="57"/>
        <v>-704.95320000000004</v>
      </c>
      <c r="DJ66" s="126">
        <f t="shared" si="58"/>
        <v>0</v>
      </c>
      <c r="DK66" s="126">
        <f t="shared" si="59"/>
        <v>-14.386800000000001</v>
      </c>
      <c r="DL66" s="126">
        <f t="shared" si="60"/>
        <v>0</v>
      </c>
      <c r="DM66" s="126">
        <f t="shared" si="61"/>
        <v>0</v>
      </c>
      <c r="DN66" s="126">
        <f t="shared" si="62"/>
        <v>-704.95320000000004</v>
      </c>
      <c r="DO66" s="126">
        <f t="shared" si="63"/>
        <v>0</v>
      </c>
      <c r="DP66" s="126">
        <f t="shared" si="64"/>
        <v>-14.386800000000001</v>
      </c>
      <c r="DQ66" s="126">
        <f t="shared" si="65"/>
        <v>0</v>
      </c>
      <c r="DR66" s="126">
        <f t="shared" si="66"/>
        <v>0</v>
      </c>
      <c r="DS66" s="126">
        <f t="shared" si="67"/>
        <v>-704.95320000000004</v>
      </c>
      <c r="DT66" s="126">
        <f t="shared" si="68"/>
        <v>0</v>
      </c>
      <c r="DU66" s="126">
        <f t="shared" si="69"/>
        <v>-14.386800000000001</v>
      </c>
      <c r="DV66" s="126">
        <f t="shared" si="70"/>
        <v>0</v>
      </c>
      <c r="DW66" s="126">
        <f t="shared" si="71"/>
        <v>0</v>
      </c>
    </row>
    <row r="67" spans="1:127" s="141" customFormat="1" ht="15" customHeight="1" x14ac:dyDescent="0.25">
      <c r="A67" s="160" t="s">
        <v>351</v>
      </c>
      <c r="B67" s="156" t="s">
        <v>300</v>
      </c>
      <c r="C67" s="156" t="s">
        <v>344</v>
      </c>
      <c r="D67" s="156" t="s">
        <v>314</v>
      </c>
      <c r="E67" s="156">
        <v>1</v>
      </c>
      <c r="F67" s="156">
        <v>719.34</v>
      </c>
      <c r="G67" s="177">
        <v>-719.34</v>
      </c>
      <c r="H67" s="161">
        <v>-719.34</v>
      </c>
      <c r="I67" s="145"/>
      <c r="J67" s="181" t="s">
        <v>266</v>
      </c>
      <c r="K67" s="145">
        <v>1</v>
      </c>
      <c r="L67" s="145"/>
      <c r="M67" s="145"/>
      <c r="N67" s="145"/>
      <c r="O67" s="145"/>
      <c r="P67" s="145"/>
      <c r="Q67" s="145"/>
      <c r="R67" s="145"/>
      <c r="S67" s="145"/>
      <c r="T67" s="145"/>
      <c r="U67" s="145"/>
      <c r="V67" s="145"/>
      <c r="W67" s="146">
        <v>1</v>
      </c>
      <c r="X67" s="151">
        <v>-719.34</v>
      </c>
      <c r="Y67" s="151">
        <v>0</v>
      </c>
      <c r="Z67" s="151">
        <v>0</v>
      </c>
      <c r="AA67" s="151">
        <v>0</v>
      </c>
      <c r="AB67" s="151">
        <v>0</v>
      </c>
      <c r="AC67" s="151">
        <v>0</v>
      </c>
      <c r="AD67" s="151">
        <v>0</v>
      </c>
      <c r="AE67" s="151">
        <v>0</v>
      </c>
      <c r="AF67" s="151">
        <v>0</v>
      </c>
      <c r="AG67" s="151">
        <v>0</v>
      </c>
      <c r="AH67" s="151">
        <v>0</v>
      </c>
      <c r="AI67" s="151">
        <v>0</v>
      </c>
      <c r="AJ67" s="145">
        <v>0.20877363022348897</v>
      </c>
      <c r="AK67" s="145">
        <v>0.3852213054503964</v>
      </c>
      <c r="AL67" s="145">
        <v>0.18804621023932344</v>
      </c>
      <c r="AM67" s="145">
        <v>0.12687827083924333</v>
      </c>
      <c r="AN67" s="145">
        <v>9.1080583247547919E-2</v>
      </c>
      <c r="AO67" s="145"/>
      <c r="AP67" s="145"/>
      <c r="AQ67" s="145"/>
      <c r="AR67" s="145"/>
      <c r="AS67" s="146">
        <v>1</v>
      </c>
      <c r="AT67" s="153">
        <v>-150.17922316496455</v>
      </c>
      <c r="AU67" s="153">
        <v>-277.10509386268814</v>
      </c>
      <c r="AV67" s="153">
        <v>-135.26916087355494</v>
      </c>
      <c r="AW67" s="153">
        <v>-91.268615345501303</v>
      </c>
      <c r="AX67" s="153">
        <v>-65.517906753291129</v>
      </c>
      <c r="AY67" s="153">
        <v>0</v>
      </c>
      <c r="AZ67" s="153">
        <v>0</v>
      </c>
      <c r="BA67" s="153">
        <v>0</v>
      </c>
      <c r="BB67" s="153">
        <v>0</v>
      </c>
      <c r="BC67" s="153">
        <v>-719.34000000000015</v>
      </c>
      <c r="BD67" s="154">
        <v>-150.17922316496455</v>
      </c>
      <c r="BE67" s="154">
        <v>0</v>
      </c>
      <c r="BF67" s="154">
        <v>-569.16077683503545</v>
      </c>
      <c r="BG67" s="154">
        <v>0</v>
      </c>
      <c r="BH67" s="154">
        <v>0</v>
      </c>
      <c r="BI67" s="145">
        <v>61630000</v>
      </c>
      <c r="BJ67" s="122"/>
      <c r="BK67" s="122"/>
      <c r="BL67" s="122"/>
      <c r="BM67" s="122"/>
      <c r="BN67" s="122"/>
      <c r="BO67" s="122"/>
      <c r="BP67" s="126">
        <f t="shared" si="12"/>
        <v>-150.17922316496455</v>
      </c>
      <c r="BQ67" s="126">
        <f t="shared" si="13"/>
        <v>0</v>
      </c>
      <c r="BR67" s="126">
        <f t="shared" si="14"/>
        <v>-569.16077683503545</v>
      </c>
      <c r="BS67" s="126">
        <f t="shared" si="15"/>
        <v>0</v>
      </c>
      <c r="BT67" s="126">
        <f t="shared" si="16"/>
        <v>0</v>
      </c>
      <c r="BU67" s="126">
        <f t="shared" si="17"/>
        <v>-150.17922316496455</v>
      </c>
      <c r="BV67" s="126">
        <f t="shared" si="18"/>
        <v>0</v>
      </c>
      <c r="BW67" s="126">
        <f t="shared" si="19"/>
        <v>-569.16077683503545</v>
      </c>
      <c r="BX67" s="126">
        <f t="shared" si="20"/>
        <v>0</v>
      </c>
      <c r="BY67" s="126">
        <f t="shared" si="21"/>
        <v>0</v>
      </c>
      <c r="BZ67" s="126">
        <f t="shared" si="22"/>
        <v>-150.17922316496455</v>
      </c>
      <c r="CA67" s="126">
        <f t="shared" si="23"/>
        <v>0</v>
      </c>
      <c r="CB67" s="126">
        <f t="shared" si="24"/>
        <v>-569.16077683503545</v>
      </c>
      <c r="CC67" s="126">
        <f t="shared" si="25"/>
        <v>0</v>
      </c>
      <c r="CD67" s="126">
        <f t="shared" si="26"/>
        <v>0</v>
      </c>
      <c r="CE67" s="126">
        <f t="shared" si="27"/>
        <v>-150.17922316496455</v>
      </c>
      <c r="CF67" s="126">
        <f t="shared" si="28"/>
        <v>0</v>
      </c>
      <c r="CG67" s="126">
        <f t="shared" si="29"/>
        <v>-569.16077683503545</v>
      </c>
      <c r="CH67" s="126">
        <f t="shared" si="30"/>
        <v>0</v>
      </c>
      <c r="CI67" s="126">
        <f t="shared" si="31"/>
        <v>0</v>
      </c>
      <c r="CJ67" s="126">
        <f t="shared" si="32"/>
        <v>-150.17922316496455</v>
      </c>
      <c r="CK67" s="126">
        <f t="shared" si="33"/>
        <v>0</v>
      </c>
      <c r="CL67" s="126">
        <f t="shared" si="34"/>
        <v>-569.16077683503545</v>
      </c>
      <c r="CM67" s="126">
        <f t="shared" si="35"/>
        <v>0</v>
      </c>
      <c r="CN67" s="126">
        <f t="shared" si="36"/>
        <v>0</v>
      </c>
      <c r="CO67" s="126">
        <f t="shared" si="37"/>
        <v>-150.17922316496455</v>
      </c>
      <c r="CP67" s="126">
        <f t="shared" si="38"/>
        <v>0</v>
      </c>
      <c r="CQ67" s="126">
        <f t="shared" si="39"/>
        <v>-569.16077683503545</v>
      </c>
      <c r="CR67" s="126">
        <f t="shared" si="40"/>
        <v>0</v>
      </c>
      <c r="CS67" s="126">
        <f t="shared" si="41"/>
        <v>0</v>
      </c>
      <c r="CT67" s="126">
        <f t="shared" si="42"/>
        <v>-150.17922316496455</v>
      </c>
      <c r="CU67" s="126">
        <f t="shared" si="43"/>
        <v>0</v>
      </c>
      <c r="CV67" s="126">
        <f t="shared" si="44"/>
        <v>-569.16077683503545</v>
      </c>
      <c r="CW67" s="126">
        <f t="shared" si="45"/>
        <v>0</v>
      </c>
      <c r="CX67" s="126">
        <f t="shared" si="46"/>
        <v>0</v>
      </c>
      <c r="CY67" s="126">
        <f t="shared" si="47"/>
        <v>-150.17922316496455</v>
      </c>
      <c r="CZ67" s="126">
        <f t="shared" si="48"/>
        <v>0</v>
      </c>
      <c r="DA67" s="126">
        <f t="shared" si="49"/>
        <v>-569.16077683503545</v>
      </c>
      <c r="DB67" s="126">
        <f t="shared" si="50"/>
        <v>0</v>
      </c>
      <c r="DC67" s="126">
        <f t="shared" si="51"/>
        <v>0</v>
      </c>
      <c r="DD67" s="126">
        <f t="shared" si="52"/>
        <v>-150.17922316496455</v>
      </c>
      <c r="DE67" s="126">
        <f t="shared" si="53"/>
        <v>0</v>
      </c>
      <c r="DF67" s="126">
        <f t="shared" si="54"/>
        <v>-569.16077683503545</v>
      </c>
      <c r="DG67" s="126">
        <f t="shared" si="55"/>
        <v>0</v>
      </c>
      <c r="DH67" s="126">
        <f t="shared" si="56"/>
        <v>0</v>
      </c>
      <c r="DI67" s="126">
        <f t="shared" si="57"/>
        <v>-150.17922316496455</v>
      </c>
      <c r="DJ67" s="126">
        <f t="shared" si="58"/>
        <v>0</v>
      </c>
      <c r="DK67" s="126">
        <f t="shared" si="59"/>
        <v>-569.16077683503545</v>
      </c>
      <c r="DL67" s="126">
        <f t="shared" si="60"/>
        <v>0</v>
      </c>
      <c r="DM67" s="126">
        <f t="shared" si="61"/>
        <v>0</v>
      </c>
      <c r="DN67" s="126">
        <f t="shared" si="62"/>
        <v>-150.17922316496455</v>
      </c>
      <c r="DO67" s="126">
        <f t="shared" si="63"/>
        <v>0</v>
      </c>
      <c r="DP67" s="126">
        <f t="shared" si="64"/>
        <v>-569.16077683503545</v>
      </c>
      <c r="DQ67" s="126">
        <f t="shared" si="65"/>
        <v>0</v>
      </c>
      <c r="DR67" s="126">
        <f t="shared" si="66"/>
        <v>0</v>
      </c>
      <c r="DS67" s="126">
        <f t="shared" si="67"/>
        <v>-150.17922316496455</v>
      </c>
      <c r="DT67" s="126">
        <f t="shared" si="68"/>
        <v>0</v>
      </c>
      <c r="DU67" s="126">
        <f t="shared" si="69"/>
        <v>-569.16077683503545</v>
      </c>
      <c r="DV67" s="126">
        <f t="shared" si="70"/>
        <v>0</v>
      </c>
      <c r="DW67" s="126">
        <f t="shared" si="71"/>
        <v>0</v>
      </c>
    </row>
    <row r="68" spans="1:127" s="141" customFormat="1" ht="15" customHeight="1" x14ac:dyDescent="0.25">
      <c r="A68" s="160" t="s">
        <v>352</v>
      </c>
      <c r="B68" s="156" t="s">
        <v>300</v>
      </c>
      <c r="C68" s="156" t="s">
        <v>344</v>
      </c>
      <c r="D68" s="156" t="s">
        <v>314</v>
      </c>
      <c r="E68" s="156">
        <v>0</v>
      </c>
      <c r="F68" s="156">
        <v>682.78</v>
      </c>
      <c r="G68" s="177">
        <v>0</v>
      </c>
      <c r="H68" s="161">
        <v>0</v>
      </c>
      <c r="I68" s="145"/>
      <c r="J68" s="181" t="s">
        <v>266</v>
      </c>
      <c r="K68" s="145">
        <v>1</v>
      </c>
      <c r="L68" s="145"/>
      <c r="M68" s="145"/>
      <c r="N68" s="145"/>
      <c r="O68" s="145"/>
      <c r="P68" s="145"/>
      <c r="Q68" s="145"/>
      <c r="R68" s="145"/>
      <c r="S68" s="145"/>
      <c r="T68" s="145"/>
      <c r="U68" s="145"/>
      <c r="V68" s="145"/>
      <c r="W68" s="146">
        <v>1</v>
      </c>
      <c r="X68" s="151">
        <v>0</v>
      </c>
      <c r="Y68" s="151">
        <v>0</v>
      </c>
      <c r="Z68" s="151">
        <v>0</v>
      </c>
      <c r="AA68" s="151">
        <v>0</v>
      </c>
      <c r="AB68" s="151">
        <v>0</v>
      </c>
      <c r="AC68" s="151">
        <v>0</v>
      </c>
      <c r="AD68" s="151">
        <v>0</v>
      </c>
      <c r="AE68" s="151">
        <v>0</v>
      </c>
      <c r="AF68" s="151">
        <v>0</v>
      </c>
      <c r="AG68" s="151">
        <v>0</v>
      </c>
      <c r="AH68" s="151">
        <v>0</v>
      </c>
      <c r="AI68" s="151">
        <v>0</v>
      </c>
      <c r="AJ68" s="145"/>
      <c r="AK68" s="145"/>
      <c r="AL68" s="145"/>
      <c r="AM68" s="145"/>
      <c r="AN68" s="145"/>
      <c r="AO68" s="145">
        <v>1</v>
      </c>
      <c r="AP68" s="145"/>
      <c r="AQ68" s="145"/>
      <c r="AR68" s="145"/>
      <c r="AS68" s="146">
        <v>1</v>
      </c>
      <c r="AT68" s="153">
        <v>0</v>
      </c>
      <c r="AU68" s="153">
        <v>0</v>
      </c>
      <c r="AV68" s="153">
        <v>0</v>
      </c>
      <c r="AW68" s="153">
        <v>0</v>
      </c>
      <c r="AX68" s="153">
        <v>0</v>
      </c>
      <c r="AY68" s="153">
        <v>0</v>
      </c>
      <c r="AZ68" s="153">
        <v>0</v>
      </c>
      <c r="BA68" s="153">
        <v>0</v>
      </c>
      <c r="BB68" s="153">
        <v>0</v>
      </c>
      <c r="BC68" s="153">
        <v>0</v>
      </c>
      <c r="BD68" s="154">
        <v>0</v>
      </c>
      <c r="BE68" s="154">
        <v>0</v>
      </c>
      <c r="BF68" s="154">
        <v>0</v>
      </c>
      <c r="BG68" s="154">
        <v>0</v>
      </c>
      <c r="BH68" s="154">
        <v>0</v>
      </c>
      <c r="BI68" s="145">
        <v>61630000</v>
      </c>
      <c r="BJ68" s="122"/>
      <c r="BK68" s="122"/>
      <c r="BL68" s="122"/>
      <c r="BM68" s="122"/>
      <c r="BN68" s="122"/>
      <c r="BO68" s="122"/>
      <c r="BP68" s="126">
        <f t="shared" si="12"/>
        <v>0</v>
      </c>
      <c r="BQ68" s="126">
        <f t="shared" si="13"/>
        <v>0</v>
      </c>
      <c r="BR68" s="126">
        <f t="shared" si="14"/>
        <v>0</v>
      </c>
      <c r="BS68" s="126">
        <f t="shared" si="15"/>
        <v>0</v>
      </c>
      <c r="BT68" s="126">
        <f t="shared" si="16"/>
        <v>0</v>
      </c>
      <c r="BU68" s="126">
        <f t="shared" si="17"/>
        <v>0</v>
      </c>
      <c r="BV68" s="126">
        <f t="shared" si="18"/>
        <v>0</v>
      </c>
      <c r="BW68" s="126">
        <f t="shared" si="19"/>
        <v>0</v>
      </c>
      <c r="BX68" s="126">
        <f t="shared" si="20"/>
        <v>0</v>
      </c>
      <c r="BY68" s="126">
        <f t="shared" si="21"/>
        <v>0</v>
      </c>
      <c r="BZ68" s="126">
        <f t="shared" si="22"/>
        <v>0</v>
      </c>
      <c r="CA68" s="126">
        <f t="shared" si="23"/>
        <v>0</v>
      </c>
      <c r="CB68" s="126">
        <f t="shared" si="24"/>
        <v>0</v>
      </c>
      <c r="CC68" s="126">
        <f t="shared" si="25"/>
        <v>0</v>
      </c>
      <c r="CD68" s="126">
        <f t="shared" si="26"/>
        <v>0</v>
      </c>
      <c r="CE68" s="126">
        <f t="shared" si="27"/>
        <v>0</v>
      </c>
      <c r="CF68" s="126">
        <f t="shared" si="28"/>
        <v>0</v>
      </c>
      <c r="CG68" s="126">
        <f t="shared" si="29"/>
        <v>0</v>
      </c>
      <c r="CH68" s="126">
        <f t="shared" si="30"/>
        <v>0</v>
      </c>
      <c r="CI68" s="126">
        <f t="shared" si="31"/>
        <v>0</v>
      </c>
      <c r="CJ68" s="126">
        <f t="shared" si="32"/>
        <v>0</v>
      </c>
      <c r="CK68" s="126">
        <f t="shared" si="33"/>
        <v>0</v>
      </c>
      <c r="CL68" s="126">
        <f t="shared" si="34"/>
        <v>0</v>
      </c>
      <c r="CM68" s="126">
        <f t="shared" si="35"/>
        <v>0</v>
      </c>
      <c r="CN68" s="126">
        <f t="shared" si="36"/>
        <v>0</v>
      </c>
      <c r="CO68" s="126">
        <f t="shared" si="37"/>
        <v>0</v>
      </c>
      <c r="CP68" s="126">
        <f t="shared" si="38"/>
        <v>0</v>
      </c>
      <c r="CQ68" s="126">
        <f t="shared" si="39"/>
        <v>0</v>
      </c>
      <c r="CR68" s="126">
        <f t="shared" si="40"/>
        <v>0</v>
      </c>
      <c r="CS68" s="126">
        <f t="shared" si="41"/>
        <v>0</v>
      </c>
      <c r="CT68" s="126">
        <f t="shared" si="42"/>
        <v>0</v>
      </c>
      <c r="CU68" s="126">
        <f t="shared" si="43"/>
        <v>0</v>
      </c>
      <c r="CV68" s="126">
        <f t="shared" si="44"/>
        <v>0</v>
      </c>
      <c r="CW68" s="126">
        <f t="shared" si="45"/>
        <v>0</v>
      </c>
      <c r="CX68" s="126">
        <f t="shared" si="46"/>
        <v>0</v>
      </c>
      <c r="CY68" s="126">
        <f t="shared" si="47"/>
        <v>0</v>
      </c>
      <c r="CZ68" s="126">
        <f t="shared" si="48"/>
        <v>0</v>
      </c>
      <c r="DA68" s="126">
        <f t="shared" si="49"/>
        <v>0</v>
      </c>
      <c r="DB68" s="126">
        <f t="shared" si="50"/>
        <v>0</v>
      </c>
      <c r="DC68" s="126">
        <f t="shared" si="51"/>
        <v>0</v>
      </c>
      <c r="DD68" s="126">
        <f t="shared" si="52"/>
        <v>0</v>
      </c>
      <c r="DE68" s="126">
        <f t="shared" si="53"/>
        <v>0</v>
      </c>
      <c r="DF68" s="126">
        <f t="shared" si="54"/>
        <v>0</v>
      </c>
      <c r="DG68" s="126">
        <f t="shared" si="55"/>
        <v>0</v>
      </c>
      <c r="DH68" s="126">
        <f t="shared" si="56"/>
        <v>0</v>
      </c>
      <c r="DI68" s="126">
        <f t="shared" si="57"/>
        <v>0</v>
      </c>
      <c r="DJ68" s="126">
        <f t="shared" si="58"/>
        <v>0</v>
      </c>
      <c r="DK68" s="126">
        <f t="shared" si="59"/>
        <v>0</v>
      </c>
      <c r="DL68" s="126">
        <f t="shared" si="60"/>
        <v>0</v>
      </c>
      <c r="DM68" s="126">
        <f t="shared" si="61"/>
        <v>0</v>
      </c>
      <c r="DN68" s="126">
        <f t="shared" si="62"/>
        <v>0</v>
      </c>
      <c r="DO68" s="126">
        <f t="shared" si="63"/>
        <v>0</v>
      </c>
      <c r="DP68" s="126">
        <f t="shared" si="64"/>
        <v>0</v>
      </c>
      <c r="DQ68" s="126">
        <f t="shared" si="65"/>
        <v>0</v>
      </c>
      <c r="DR68" s="126">
        <f t="shared" si="66"/>
        <v>0</v>
      </c>
      <c r="DS68" s="126">
        <f t="shared" si="67"/>
        <v>0</v>
      </c>
      <c r="DT68" s="126">
        <f t="shared" si="68"/>
        <v>0</v>
      </c>
      <c r="DU68" s="126">
        <f t="shared" si="69"/>
        <v>0</v>
      </c>
      <c r="DV68" s="126">
        <f t="shared" si="70"/>
        <v>0</v>
      </c>
      <c r="DW68" s="126">
        <f t="shared" si="71"/>
        <v>0</v>
      </c>
    </row>
    <row r="69" spans="1:127" s="141" customFormat="1" ht="15" customHeight="1" x14ac:dyDescent="0.25">
      <c r="A69" s="157" t="s">
        <v>353</v>
      </c>
      <c r="B69" s="174" t="s">
        <v>354</v>
      </c>
      <c r="C69" s="174" t="s">
        <v>355</v>
      </c>
      <c r="D69" s="174" t="s">
        <v>314</v>
      </c>
      <c r="E69" s="174">
        <v>1</v>
      </c>
      <c r="F69" s="174">
        <v>700</v>
      </c>
      <c r="G69" s="159">
        <v>-700</v>
      </c>
      <c r="H69" s="173">
        <v>-700</v>
      </c>
      <c r="I69" s="145" t="s">
        <v>356</v>
      </c>
      <c r="J69" s="145" t="s">
        <v>19</v>
      </c>
      <c r="K69" s="171">
        <v>8.3333333333333329E-2</v>
      </c>
      <c r="L69" s="171">
        <v>8.3333333333333329E-2</v>
      </c>
      <c r="M69" s="171">
        <v>8.3333333333333329E-2</v>
      </c>
      <c r="N69" s="171">
        <v>8.3333333333333329E-2</v>
      </c>
      <c r="O69" s="171">
        <v>8.3333333333333329E-2</v>
      </c>
      <c r="P69" s="171">
        <v>8.3333333333333329E-2</v>
      </c>
      <c r="Q69" s="171">
        <v>8.3333333333333329E-2</v>
      </c>
      <c r="R69" s="171">
        <v>8.3333333333333329E-2</v>
      </c>
      <c r="S69" s="171">
        <v>8.3333333333333329E-2</v>
      </c>
      <c r="T69" s="171">
        <v>8.3333333333333329E-2</v>
      </c>
      <c r="U69" s="171">
        <v>8.3333333333333329E-2</v>
      </c>
      <c r="V69" s="171">
        <v>8.3333333333333329E-2</v>
      </c>
      <c r="W69" s="146">
        <v>1</v>
      </c>
      <c r="X69" s="151">
        <v>-58.333333333333329</v>
      </c>
      <c r="Y69" s="151">
        <v>-58.333333333333329</v>
      </c>
      <c r="Z69" s="151">
        <v>-58.333333333333329</v>
      </c>
      <c r="AA69" s="151">
        <v>-58.333333333333329</v>
      </c>
      <c r="AB69" s="151">
        <v>-58.333333333333329</v>
      </c>
      <c r="AC69" s="151">
        <v>-58.333333333333329</v>
      </c>
      <c r="AD69" s="151">
        <v>-58.333333333333329</v>
      </c>
      <c r="AE69" s="151">
        <v>-58.333333333333329</v>
      </c>
      <c r="AF69" s="151">
        <v>-58.333333333333329</v>
      </c>
      <c r="AG69" s="151">
        <v>-58.333333333333329</v>
      </c>
      <c r="AH69" s="151">
        <v>-58.333333333333329</v>
      </c>
      <c r="AI69" s="151">
        <v>-58.333333333333329</v>
      </c>
      <c r="AJ69" s="145">
        <v>0.98</v>
      </c>
      <c r="AK69" s="145"/>
      <c r="AL69" s="145"/>
      <c r="AM69" s="145"/>
      <c r="AN69" s="145"/>
      <c r="AO69" s="145"/>
      <c r="AP69" s="145">
        <v>0.02</v>
      </c>
      <c r="AQ69" s="145"/>
      <c r="AR69" s="145"/>
      <c r="AS69" s="146">
        <v>1</v>
      </c>
      <c r="AT69" s="153">
        <v>-686</v>
      </c>
      <c r="AU69" s="153">
        <v>0</v>
      </c>
      <c r="AV69" s="153">
        <v>0</v>
      </c>
      <c r="AW69" s="153">
        <v>0</v>
      </c>
      <c r="AX69" s="153">
        <v>0</v>
      </c>
      <c r="AY69" s="153">
        <v>0</v>
      </c>
      <c r="AZ69" s="153">
        <v>-14</v>
      </c>
      <c r="BA69" s="153">
        <v>0</v>
      </c>
      <c r="BB69" s="153">
        <v>0</v>
      </c>
      <c r="BC69" s="153">
        <v>-700</v>
      </c>
      <c r="BD69" s="154">
        <v>-686</v>
      </c>
      <c r="BE69" s="154">
        <v>0</v>
      </c>
      <c r="BF69" s="154">
        <v>-14</v>
      </c>
      <c r="BG69" s="154">
        <v>0</v>
      </c>
      <c r="BH69" s="154">
        <v>0</v>
      </c>
      <c r="BI69" s="145">
        <v>61553000</v>
      </c>
      <c r="BJ69" s="122"/>
      <c r="BK69" s="122">
        <f>+IF('FEUILLE 1'!$BJ69="",SUMIFS('FEUILLE 2'!$P:$P,'FEUILLE 2'!$C:$C,"BLF",'FEUILLE 2'!$K:$K,'FEUILLE 1'!$J69),SUMIFS('FEUILLE 2'!$P:$P,'FEUILLE 2'!$C:$C,"BLF",'FEUILLE 2'!$K:$K,'FEUILLE 1'!$J69,'FEUILLE 2'!$B:$B,'FEUILLE 1'!$BJ69))</f>
        <v>0</v>
      </c>
      <c r="BL69" s="122"/>
      <c r="BM69" s="122"/>
      <c r="BN69" s="122"/>
      <c r="BO69" s="122"/>
      <c r="BP69" s="126">
        <f t="shared" ref="BP69:BP132" si="74">+$BD69*$K69</f>
        <v>-57.166666666666664</v>
      </c>
      <c r="BQ69" s="126">
        <f t="shared" ref="BQ69:BQ132" si="75">+$BE69*$K69</f>
        <v>0</v>
      </c>
      <c r="BR69" s="126">
        <f t="shared" ref="BR69:BR132" si="76">+$BF69*$K69</f>
        <v>-1.1666666666666665</v>
      </c>
      <c r="BS69" s="126">
        <f t="shared" ref="BS69:BS132" si="77">+$BG69*$K69</f>
        <v>0</v>
      </c>
      <c r="BT69" s="126">
        <f t="shared" ref="BT69:BT132" si="78">+$BH69*$K69</f>
        <v>0</v>
      </c>
      <c r="BU69" s="126">
        <f t="shared" si="17"/>
        <v>-114.33333333333333</v>
      </c>
      <c r="BV69" s="126">
        <f t="shared" si="18"/>
        <v>0</v>
      </c>
      <c r="BW69" s="126">
        <f t="shared" si="19"/>
        <v>-2.333333333333333</v>
      </c>
      <c r="BX69" s="126">
        <f t="shared" si="20"/>
        <v>0</v>
      </c>
      <c r="BY69" s="126">
        <f t="shared" si="21"/>
        <v>0</v>
      </c>
      <c r="BZ69" s="126">
        <f t="shared" si="22"/>
        <v>-171.5</v>
      </c>
      <c r="CA69" s="126">
        <f t="shared" si="23"/>
        <v>0</v>
      </c>
      <c r="CB69" s="126">
        <f t="shared" si="24"/>
        <v>-3.4999999999999996</v>
      </c>
      <c r="CC69" s="126">
        <f t="shared" si="25"/>
        <v>0</v>
      </c>
      <c r="CD69" s="126">
        <f t="shared" si="26"/>
        <v>0</v>
      </c>
      <c r="CE69" s="126">
        <f t="shared" si="27"/>
        <v>-228.66666666666666</v>
      </c>
      <c r="CF69" s="126">
        <f t="shared" si="28"/>
        <v>0</v>
      </c>
      <c r="CG69" s="126">
        <f t="shared" si="29"/>
        <v>-4.6666666666666661</v>
      </c>
      <c r="CH69" s="126">
        <f t="shared" si="30"/>
        <v>0</v>
      </c>
      <c r="CI69" s="126">
        <f t="shared" si="31"/>
        <v>0</v>
      </c>
      <c r="CJ69" s="126">
        <f t="shared" si="32"/>
        <v>-285.83333333333331</v>
      </c>
      <c r="CK69" s="126">
        <f t="shared" si="33"/>
        <v>0</v>
      </c>
      <c r="CL69" s="126">
        <f t="shared" si="34"/>
        <v>-5.8333333333333321</v>
      </c>
      <c r="CM69" s="126">
        <f t="shared" si="35"/>
        <v>0</v>
      </c>
      <c r="CN69" s="126">
        <f t="shared" si="36"/>
        <v>0</v>
      </c>
      <c r="CO69" s="126">
        <f t="shared" si="37"/>
        <v>-343</v>
      </c>
      <c r="CP69" s="126">
        <f t="shared" si="38"/>
        <v>0</v>
      </c>
      <c r="CQ69" s="126">
        <f t="shared" si="39"/>
        <v>-6.9999999999999982</v>
      </c>
      <c r="CR69" s="126">
        <f t="shared" si="40"/>
        <v>0</v>
      </c>
      <c r="CS69" s="126">
        <f t="shared" si="41"/>
        <v>0</v>
      </c>
      <c r="CT69" s="126">
        <f t="shared" si="42"/>
        <v>-400.16666666666669</v>
      </c>
      <c r="CU69" s="126">
        <f t="shared" si="43"/>
        <v>0</v>
      </c>
      <c r="CV69" s="126">
        <f t="shared" si="44"/>
        <v>-8.1666666666666643</v>
      </c>
      <c r="CW69" s="126">
        <f t="shared" si="45"/>
        <v>0</v>
      </c>
      <c r="CX69" s="126">
        <f t="shared" si="46"/>
        <v>0</v>
      </c>
      <c r="CY69" s="126">
        <f t="shared" si="47"/>
        <v>-457.33333333333337</v>
      </c>
      <c r="CZ69" s="126">
        <f t="shared" si="48"/>
        <v>0</v>
      </c>
      <c r="DA69" s="126">
        <f t="shared" si="49"/>
        <v>-9.3333333333333304</v>
      </c>
      <c r="DB69" s="126">
        <f t="shared" si="50"/>
        <v>0</v>
      </c>
      <c r="DC69" s="126">
        <f t="shared" si="51"/>
        <v>0</v>
      </c>
      <c r="DD69" s="126">
        <f t="shared" si="52"/>
        <v>-514.5</v>
      </c>
      <c r="DE69" s="126">
        <f t="shared" si="53"/>
        <v>0</v>
      </c>
      <c r="DF69" s="126">
        <f t="shared" si="54"/>
        <v>-10.499999999999996</v>
      </c>
      <c r="DG69" s="126">
        <f t="shared" si="55"/>
        <v>0</v>
      </c>
      <c r="DH69" s="126">
        <f t="shared" si="56"/>
        <v>0</v>
      </c>
      <c r="DI69" s="126">
        <f t="shared" si="57"/>
        <v>-571.66666666666663</v>
      </c>
      <c r="DJ69" s="126">
        <f t="shared" si="58"/>
        <v>0</v>
      </c>
      <c r="DK69" s="126">
        <f t="shared" si="59"/>
        <v>-11.666666666666663</v>
      </c>
      <c r="DL69" s="126">
        <f t="shared" si="60"/>
        <v>0</v>
      </c>
      <c r="DM69" s="126">
        <f t="shared" si="61"/>
        <v>0</v>
      </c>
      <c r="DN69" s="126">
        <f t="shared" si="62"/>
        <v>-628.83333333333326</v>
      </c>
      <c r="DO69" s="126">
        <f t="shared" si="63"/>
        <v>0</v>
      </c>
      <c r="DP69" s="126">
        <f t="shared" si="64"/>
        <v>-12.833333333333329</v>
      </c>
      <c r="DQ69" s="126">
        <f t="shared" si="65"/>
        <v>0</v>
      </c>
      <c r="DR69" s="126">
        <f t="shared" si="66"/>
        <v>0</v>
      </c>
      <c r="DS69" s="126">
        <f t="shared" si="67"/>
        <v>-685.99999999999989</v>
      </c>
      <c r="DT69" s="126">
        <f t="shared" si="68"/>
        <v>0</v>
      </c>
      <c r="DU69" s="126">
        <f t="shared" si="69"/>
        <v>-13.999999999999995</v>
      </c>
      <c r="DV69" s="126">
        <f t="shared" si="70"/>
        <v>0</v>
      </c>
      <c r="DW69" s="126">
        <f t="shared" si="71"/>
        <v>0</v>
      </c>
    </row>
    <row r="70" spans="1:127" s="141" customFormat="1" ht="15" customHeight="1" x14ac:dyDescent="0.25">
      <c r="A70" s="157" t="s">
        <v>357</v>
      </c>
      <c r="B70" s="174" t="s">
        <v>354</v>
      </c>
      <c r="C70" s="174" t="s">
        <v>355</v>
      </c>
      <c r="D70" s="174" t="s">
        <v>314</v>
      </c>
      <c r="E70" s="174">
        <v>1</v>
      </c>
      <c r="F70" s="174">
        <v>700</v>
      </c>
      <c r="G70" s="159">
        <v>-700</v>
      </c>
      <c r="H70" s="173">
        <v>-700</v>
      </c>
      <c r="I70" s="145" t="s">
        <v>356</v>
      </c>
      <c r="J70" s="145" t="s">
        <v>19</v>
      </c>
      <c r="K70" s="171">
        <v>8.3333333333333329E-2</v>
      </c>
      <c r="L70" s="171">
        <v>8.3333333333333329E-2</v>
      </c>
      <c r="M70" s="171">
        <v>8.3333333333333329E-2</v>
      </c>
      <c r="N70" s="171">
        <v>8.3333333333333329E-2</v>
      </c>
      <c r="O70" s="171">
        <v>8.3333333333333329E-2</v>
      </c>
      <c r="P70" s="171">
        <v>8.3333333333333329E-2</v>
      </c>
      <c r="Q70" s="171">
        <v>8.3333333333333329E-2</v>
      </c>
      <c r="R70" s="171">
        <v>8.3333333333333329E-2</v>
      </c>
      <c r="S70" s="171">
        <v>8.3333333333333329E-2</v>
      </c>
      <c r="T70" s="171">
        <v>8.3333333333333329E-2</v>
      </c>
      <c r="U70" s="171">
        <v>8.3333333333333329E-2</v>
      </c>
      <c r="V70" s="171">
        <v>8.3333333333333329E-2</v>
      </c>
      <c r="W70" s="146">
        <v>1</v>
      </c>
      <c r="X70" s="151">
        <v>-58.333333333333329</v>
      </c>
      <c r="Y70" s="151">
        <v>-58.333333333333329</v>
      </c>
      <c r="Z70" s="151">
        <v>-58.333333333333329</v>
      </c>
      <c r="AA70" s="151">
        <v>-58.333333333333329</v>
      </c>
      <c r="AB70" s="151">
        <v>-58.333333333333329</v>
      </c>
      <c r="AC70" s="151">
        <v>-58.333333333333329</v>
      </c>
      <c r="AD70" s="151">
        <v>-58.333333333333329</v>
      </c>
      <c r="AE70" s="151">
        <v>-58.333333333333329</v>
      </c>
      <c r="AF70" s="151">
        <v>-58.333333333333329</v>
      </c>
      <c r="AG70" s="151">
        <v>-58.333333333333329</v>
      </c>
      <c r="AH70" s="151">
        <v>-58.333333333333329</v>
      </c>
      <c r="AI70" s="151">
        <v>-58.333333333333329</v>
      </c>
      <c r="AJ70" s="145">
        <v>0.98</v>
      </c>
      <c r="AK70" s="145"/>
      <c r="AL70" s="145"/>
      <c r="AM70" s="145"/>
      <c r="AN70" s="145"/>
      <c r="AO70" s="145"/>
      <c r="AP70" s="145">
        <v>0.02</v>
      </c>
      <c r="AQ70" s="145"/>
      <c r="AR70" s="145"/>
      <c r="AS70" s="146">
        <v>1</v>
      </c>
      <c r="AT70" s="153">
        <v>-686</v>
      </c>
      <c r="AU70" s="153">
        <v>0</v>
      </c>
      <c r="AV70" s="153">
        <v>0</v>
      </c>
      <c r="AW70" s="153">
        <v>0</v>
      </c>
      <c r="AX70" s="153">
        <v>0</v>
      </c>
      <c r="AY70" s="153">
        <v>0</v>
      </c>
      <c r="AZ70" s="153">
        <v>-14</v>
      </c>
      <c r="BA70" s="153">
        <v>0</v>
      </c>
      <c r="BB70" s="153">
        <v>0</v>
      </c>
      <c r="BC70" s="153">
        <v>-700</v>
      </c>
      <c r="BD70" s="154">
        <v>-686</v>
      </c>
      <c r="BE70" s="154">
        <v>0</v>
      </c>
      <c r="BF70" s="154">
        <v>-14</v>
      </c>
      <c r="BG70" s="154">
        <v>0</v>
      </c>
      <c r="BH70" s="154">
        <v>0</v>
      </c>
      <c r="BI70" s="145">
        <v>61553000</v>
      </c>
      <c r="BJ70" s="122"/>
      <c r="BK70" s="122">
        <f>+IF('FEUILLE 1'!$BJ70="",SUMIFS('FEUILLE 2'!$P:$P,'FEUILLE 2'!$C:$C,"BLF",'FEUILLE 2'!$K:$K,'FEUILLE 1'!$J70),SUMIFS('FEUILLE 2'!$P:$P,'FEUILLE 2'!$C:$C,"BLF",'FEUILLE 2'!$K:$K,'FEUILLE 1'!$J70,'FEUILLE 2'!$B:$B,'FEUILLE 1'!$BJ70))</f>
        <v>0</v>
      </c>
      <c r="BL70" s="122"/>
      <c r="BM70" s="122"/>
      <c r="BN70" s="122"/>
      <c r="BO70" s="122"/>
      <c r="BP70" s="126">
        <f t="shared" si="74"/>
        <v>-57.166666666666664</v>
      </c>
      <c r="BQ70" s="126">
        <f t="shared" si="75"/>
        <v>0</v>
      </c>
      <c r="BR70" s="126">
        <f t="shared" si="76"/>
        <v>-1.1666666666666665</v>
      </c>
      <c r="BS70" s="126">
        <f t="shared" si="77"/>
        <v>0</v>
      </c>
      <c r="BT70" s="126">
        <f t="shared" si="78"/>
        <v>0</v>
      </c>
      <c r="BU70" s="126">
        <f t="shared" ref="BU70:BU133" si="79">BP70+$BD70*$L70</f>
        <v>-114.33333333333333</v>
      </c>
      <c r="BV70" s="126">
        <f t="shared" ref="BV70:BV133" si="80">BQ70+$BE70*$L70</f>
        <v>0</v>
      </c>
      <c r="BW70" s="126">
        <f t="shared" ref="BW70:BW133" si="81">BR70+$BF70*$L70</f>
        <v>-2.333333333333333</v>
      </c>
      <c r="BX70" s="126">
        <f t="shared" ref="BX70:BX133" si="82">BS70+$BG70*$L70</f>
        <v>0</v>
      </c>
      <c r="BY70" s="126">
        <f t="shared" ref="BY70:BY133" si="83">BT70+$BH70*$L70</f>
        <v>0</v>
      </c>
      <c r="BZ70" s="126">
        <f t="shared" ref="BZ70:BZ133" si="84">BU70+$BD70*$M70</f>
        <v>-171.5</v>
      </c>
      <c r="CA70" s="126">
        <f t="shared" ref="CA70:CA133" si="85">BV70+$BE70*$M70</f>
        <v>0</v>
      </c>
      <c r="CB70" s="126">
        <f t="shared" ref="CB70:CB133" si="86">BW70+$BF70*$M70</f>
        <v>-3.4999999999999996</v>
      </c>
      <c r="CC70" s="126">
        <f t="shared" ref="CC70:CC133" si="87">BX70+$BG70*$M70</f>
        <v>0</v>
      </c>
      <c r="CD70" s="126">
        <f t="shared" ref="CD70:CD133" si="88">BY70+$BH70*$M70</f>
        <v>0</v>
      </c>
      <c r="CE70" s="126">
        <f t="shared" ref="CE70:CE133" si="89">BZ70+$BD70*$N70</f>
        <v>-228.66666666666666</v>
      </c>
      <c r="CF70" s="126">
        <f t="shared" ref="CF70:CF133" si="90">CA70+$BE70*$N70</f>
        <v>0</v>
      </c>
      <c r="CG70" s="126">
        <f t="shared" ref="CG70:CG133" si="91">CB70+$BF70*$N70</f>
        <v>-4.6666666666666661</v>
      </c>
      <c r="CH70" s="126">
        <f t="shared" ref="CH70:CH133" si="92">CC70+$BG70*$N70</f>
        <v>0</v>
      </c>
      <c r="CI70" s="126">
        <f t="shared" ref="CI70:CI133" si="93">CD70+$BH70*$N70</f>
        <v>0</v>
      </c>
      <c r="CJ70" s="126">
        <f t="shared" ref="CJ70:CJ133" si="94">CE70+$BD70*$O70</f>
        <v>-285.83333333333331</v>
      </c>
      <c r="CK70" s="126">
        <f t="shared" ref="CK70:CK133" si="95">CF70+$BE70*$O70</f>
        <v>0</v>
      </c>
      <c r="CL70" s="126">
        <f t="shared" ref="CL70:CL133" si="96">CG70+$BF70*$O70</f>
        <v>-5.8333333333333321</v>
      </c>
      <c r="CM70" s="126">
        <f t="shared" ref="CM70:CM133" si="97">CH70+$BG70*$O70</f>
        <v>0</v>
      </c>
      <c r="CN70" s="126">
        <f t="shared" ref="CN70:CN133" si="98">CI70+$BH70*$O70</f>
        <v>0</v>
      </c>
      <c r="CO70" s="126">
        <f t="shared" ref="CO70:CO133" si="99">CJ70+$BD70*$P70</f>
        <v>-343</v>
      </c>
      <c r="CP70" s="126">
        <f t="shared" ref="CP70:CP133" si="100">CK70+$BE70*$P70</f>
        <v>0</v>
      </c>
      <c r="CQ70" s="126">
        <f t="shared" ref="CQ70:CQ133" si="101">CL70+$BF70*$P70</f>
        <v>-6.9999999999999982</v>
      </c>
      <c r="CR70" s="126">
        <f t="shared" ref="CR70:CR133" si="102">CM70+$BG70*$P70</f>
        <v>0</v>
      </c>
      <c r="CS70" s="126">
        <f t="shared" ref="CS70:CS133" si="103">CN70+$BH70*$P70</f>
        <v>0</v>
      </c>
      <c r="CT70" s="126">
        <f t="shared" ref="CT70:CT133" si="104">CO70+$BD70*$Q70</f>
        <v>-400.16666666666669</v>
      </c>
      <c r="CU70" s="126">
        <f t="shared" ref="CU70:CU133" si="105">CP70+$BE70*$Q70</f>
        <v>0</v>
      </c>
      <c r="CV70" s="126">
        <f t="shared" ref="CV70:CV133" si="106">CQ70+$BF70*$Q70</f>
        <v>-8.1666666666666643</v>
      </c>
      <c r="CW70" s="126">
        <f t="shared" ref="CW70:CW133" si="107">CR70+$BG70*$Q70</f>
        <v>0</v>
      </c>
      <c r="CX70" s="126">
        <f t="shared" ref="CX70:CX133" si="108">CS70+$BH70*$Q70</f>
        <v>0</v>
      </c>
      <c r="CY70" s="126">
        <f t="shared" ref="CY70:CY133" si="109">CT70+$BD70*$R70</f>
        <v>-457.33333333333337</v>
      </c>
      <c r="CZ70" s="126">
        <f t="shared" ref="CZ70:CZ133" si="110">CU70+$BE70*$R70</f>
        <v>0</v>
      </c>
      <c r="DA70" s="126">
        <f t="shared" ref="DA70:DA133" si="111">CV70+$BF70*$R70</f>
        <v>-9.3333333333333304</v>
      </c>
      <c r="DB70" s="126">
        <f t="shared" ref="DB70:DB133" si="112">CW70+$BG70*$R70</f>
        <v>0</v>
      </c>
      <c r="DC70" s="126">
        <f t="shared" ref="DC70:DC133" si="113">CX70+$BH70*$R70</f>
        <v>0</v>
      </c>
      <c r="DD70" s="126">
        <f t="shared" ref="DD70:DD133" si="114">CY70+$BD70*$S70</f>
        <v>-514.5</v>
      </c>
      <c r="DE70" s="126">
        <f t="shared" ref="DE70:DE133" si="115">CZ70+$BE70*$S70</f>
        <v>0</v>
      </c>
      <c r="DF70" s="126">
        <f t="shared" ref="DF70:DF133" si="116">DA70+$BF70*$S70</f>
        <v>-10.499999999999996</v>
      </c>
      <c r="DG70" s="126">
        <f t="shared" ref="DG70:DG133" si="117">DB70+$BG70*$S70</f>
        <v>0</v>
      </c>
      <c r="DH70" s="126">
        <f t="shared" ref="DH70:DH133" si="118">DC70+$BH70*$S70</f>
        <v>0</v>
      </c>
      <c r="DI70" s="126">
        <f t="shared" ref="DI70:DI133" si="119">DD70+$BD70*$T70</f>
        <v>-571.66666666666663</v>
      </c>
      <c r="DJ70" s="126">
        <f t="shared" ref="DJ70:DJ133" si="120">DE70+$BE70*$T70</f>
        <v>0</v>
      </c>
      <c r="DK70" s="126">
        <f t="shared" ref="DK70:DK133" si="121">DF70+$BF70*$T70</f>
        <v>-11.666666666666663</v>
      </c>
      <c r="DL70" s="126">
        <f t="shared" ref="DL70:DL133" si="122">DG70+$BG70*$T70</f>
        <v>0</v>
      </c>
      <c r="DM70" s="126">
        <f t="shared" ref="DM70:DM133" si="123">DH70+$BH70*$T70</f>
        <v>0</v>
      </c>
      <c r="DN70" s="126">
        <f t="shared" ref="DN70:DN133" si="124">DI70+$BD70*$U70</f>
        <v>-628.83333333333326</v>
      </c>
      <c r="DO70" s="126">
        <f t="shared" ref="DO70:DO133" si="125">DJ70+$BE70*$U70</f>
        <v>0</v>
      </c>
      <c r="DP70" s="126">
        <f t="shared" ref="DP70:DP133" si="126">DK70+$BF70*$U70</f>
        <v>-12.833333333333329</v>
      </c>
      <c r="DQ70" s="126">
        <f t="shared" ref="DQ70:DQ133" si="127">DL70+$BG70*$U70</f>
        <v>0</v>
      </c>
      <c r="DR70" s="126">
        <f t="shared" ref="DR70:DR133" si="128">DM70+$BH70*$U70</f>
        <v>0</v>
      </c>
      <c r="DS70" s="126">
        <f t="shared" ref="DS70:DS133" si="129">DN70+$BD70*$V70</f>
        <v>-685.99999999999989</v>
      </c>
      <c r="DT70" s="126">
        <f t="shared" ref="DT70:DT133" si="130">DO70+$BE70*$V70</f>
        <v>0</v>
      </c>
      <c r="DU70" s="126">
        <f t="shared" ref="DU70:DU133" si="131">DP70+$BF70*$V70</f>
        <v>-13.999999999999995</v>
      </c>
      <c r="DV70" s="126">
        <f t="shared" ref="DV70:DV133" si="132">DQ70+$BG70*$V70</f>
        <v>0</v>
      </c>
      <c r="DW70" s="126">
        <f t="shared" ref="DW70:DW133" si="133">DR70+$BH70*$V70</f>
        <v>0</v>
      </c>
    </row>
    <row r="71" spans="1:127" s="141" customFormat="1" ht="15" customHeight="1" x14ac:dyDescent="0.25">
      <c r="A71" s="157" t="s">
        <v>358</v>
      </c>
      <c r="B71" s="174" t="s">
        <v>354</v>
      </c>
      <c r="C71" s="174" t="s">
        <v>355</v>
      </c>
      <c r="D71" s="174" t="s">
        <v>314</v>
      </c>
      <c r="E71" s="174">
        <v>1</v>
      </c>
      <c r="F71" s="174">
        <v>700</v>
      </c>
      <c r="G71" s="159">
        <v>-700</v>
      </c>
      <c r="H71" s="173">
        <v>-700</v>
      </c>
      <c r="I71" s="145" t="s">
        <v>356</v>
      </c>
      <c r="J71" s="145" t="s">
        <v>19</v>
      </c>
      <c r="K71" s="171">
        <v>8.3333333333333329E-2</v>
      </c>
      <c r="L71" s="171">
        <v>8.3333333333333329E-2</v>
      </c>
      <c r="M71" s="171">
        <v>8.3333333333333329E-2</v>
      </c>
      <c r="N71" s="171">
        <v>8.3333333333333329E-2</v>
      </c>
      <c r="O71" s="171">
        <v>8.3333333333333329E-2</v>
      </c>
      <c r="P71" s="171">
        <v>8.3333333333333329E-2</v>
      </c>
      <c r="Q71" s="171">
        <v>8.3333333333333329E-2</v>
      </c>
      <c r="R71" s="171">
        <v>8.3333333333333329E-2</v>
      </c>
      <c r="S71" s="171">
        <v>8.3333333333333329E-2</v>
      </c>
      <c r="T71" s="171">
        <v>8.3333333333333329E-2</v>
      </c>
      <c r="U71" s="171">
        <v>8.3333333333333329E-2</v>
      </c>
      <c r="V71" s="171">
        <v>8.3333333333333329E-2</v>
      </c>
      <c r="W71" s="146">
        <v>1</v>
      </c>
      <c r="X71" s="151">
        <v>-58.333333333333329</v>
      </c>
      <c r="Y71" s="151">
        <v>-58.333333333333329</v>
      </c>
      <c r="Z71" s="151">
        <v>-58.333333333333329</v>
      </c>
      <c r="AA71" s="151">
        <v>-58.333333333333329</v>
      </c>
      <c r="AB71" s="151">
        <v>-58.333333333333329</v>
      </c>
      <c r="AC71" s="151">
        <v>-58.333333333333329</v>
      </c>
      <c r="AD71" s="151">
        <v>-58.333333333333329</v>
      </c>
      <c r="AE71" s="151">
        <v>-58.333333333333329</v>
      </c>
      <c r="AF71" s="151">
        <v>-58.333333333333329</v>
      </c>
      <c r="AG71" s="151">
        <v>-58.333333333333329</v>
      </c>
      <c r="AH71" s="151">
        <v>-58.333333333333329</v>
      </c>
      <c r="AI71" s="151">
        <v>-58.333333333333329</v>
      </c>
      <c r="AJ71" s="145">
        <v>0.98</v>
      </c>
      <c r="AK71" s="145"/>
      <c r="AL71" s="145"/>
      <c r="AM71" s="145"/>
      <c r="AN71" s="145"/>
      <c r="AO71" s="145"/>
      <c r="AP71" s="145">
        <v>0.02</v>
      </c>
      <c r="AQ71" s="145"/>
      <c r="AR71" s="145"/>
      <c r="AS71" s="146">
        <v>1</v>
      </c>
      <c r="AT71" s="153">
        <v>-686</v>
      </c>
      <c r="AU71" s="153">
        <v>0</v>
      </c>
      <c r="AV71" s="153">
        <v>0</v>
      </c>
      <c r="AW71" s="153">
        <v>0</v>
      </c>
      <c r="AX71" s="153">
        <v>0</v>
      </c>
      <c r="AY71" s="153">
        <v>0</v>
      </c>
      <c r="AZ71" s="153">
        <v>-14</v>
      </c>
      <c r="BA71" s="153">
        <v>0</v>
      </c>
      <c r="BB71" s="153">
        <v>0</v>
      </c>
      <c r="BC71" s="153">
        <v>-700</v>
      </c>
      <c r="BD71" s="154">
        <v>-686</v>
      </c>
      <c r="BE71" s="154">
        <v>0</v>
      </c>
      <c r="BF71" s="154">
        <v>-14</v>
      </c>
      <c r="BG71" s="154">
        <v>0</v>
      </c>
      <c r="BH71" s="154">
        <v>0</v>
      </c>
      <c r="BI71" s="145">
        <v>61553000</v>
      </c>
      <c r="BJ71" s="122"/>
      <c r="BK71" s="122">
        <f>+IF('FEUILLE 1'!$BJ71="",SUMIFS('FEUILLE 2'!$P:$P,'FEUILLE 2'!$C:$C,"BLF",'FEUILLE 2'!$K:$K,'FEUILLE 1'!$J71),SUMIFS('FEUILLE 2'!$P:$P,'FEUILLE 2'!$C:$C,"BLF",'FEUILLE 2'!$K:$K,'FEUILLE 1'!$J71,'FEUILLE 2'!$B:$B,'FEUILLE 1'!$BJ71))</f>
        <v>0</v>
      </c>
      <c r="BL71" s="122"/>
      <c r="BM71" s="122"/>
      <c r="BN71" s="122"/>
      <c r="BO71" s="122"/>
      <c r="BP71" s="126">
        <f t="shared" si="74"/>
        <v>-57.166666666666664</v>
      </c>
      <c r="BQ71" s="126">
        <f t="shared" si="75"/>
        <v>0</v>
      </c>
      <c r="BR71" s="126">
        <f t="shared" si="76"/>
        <v>-1.1666666666666665</v>
      </c>
      <c r="BS71" s="126">
        <f t="shared" si="77"/>
        <v>0</v>
      </c>
      <c r="BT71" s="126">
        <f t="shared" si="78"/>
        <v>0</v>
      </c>
      <c r="BU71" s="126">
        <f t="shared" si="79"/>
        <v>-114.33333333333333</v>
      </c>
      <c r="BV71" s="126">
        <f t="shared" si="80"/>
        <v>0</v>
      </c>
      <c r="BW71" s="126">
        <f t="shared" si="81"/>
        <v>-2.333333333333333</v>
      </c>
      <c r="BX71" s="126">
        <f t="shared" si="82"/>
        <v>0</v>
      </c>
      <c r="BY71" s="126">
        <f t="shared" si="83"/>
        <v>0</v>
      </c>
      <c r="BZ71" s="126">
        <f t="shared" si="84"/>
        <v>-171.5</v>
      </c>
      <c r="CA71" s="126">
        <f t="shared" si="85"/>
        <v>0</v>
      </c>
      <c r="CB71" s="126">
        <f t="shared" si="86"/>
        <v>-3.4999999999999996</v>
      </c>
      <c r="CC71" s="126">
        <f t="shared" si="87"/>
        <v>0</v>
      </c>
      <c r="CD71" s="126">
        <f t="shared" si="88"/>
        <v>0</v>
      </c>
      <c r="CE71" s="126">
        <f t="shared" si="89"/>
        <v>-228.66666666666666</v>
      </c>
      <c r="CF71" s="126">
        <f t="shared" si="90"/>
        <v>0</v>
      </c>
      <c r="CG71" s="126">
        <f t="shared" si="91"/>
        <v>-4.6666666666666661</v>
      </c>
      <c r="CH71" s="126">
        <f t="shared" si="92"/>
        <v>0</v>
      </c>
      <c r="CI71" s="126">
        <f t="shared" si="93"/>
        <v>0</v>
      </c>
      <c r="CJ71" s="126">
        <f t="shared" si="94"/>
        <v>-285.83333333333331</v>
      </c>
      <c r="CK71" s="126">
        <f t="shared" si="95"/>
        <v>0</v>
      </c>
      <c r="CL71" s="126">
        <f t="shared" si="96"/>
        <v>-5.8333333333333321</v>
      </c>
      <c r="CM71" s="126">
        <f t="shared" si="97"/>
        <v>0</v>
      </c>
      <c r="CN71" s="126">
        <f t="shared" si="98"/>
        <v>0</v>
      </c>
      <c r="CO71" s="126">
        <f t="shared" si="99"/>
        <v>-343</v>
      </c>
      <c r="CP71" s="126">
        <f t="shared" si="100"/>
        <v>0</v>
      </c>
      <c r="CQ71" s="126">
        <f t="shared" si="101"/>
        <v>-6.9999999999999982</v>
      </c>
      <c r="CR71" s="126">
        <f t="shared" si="102"/>
        <v>0</v>
      </c>
      <c r="CS71" s="126">
        <f t="shared" si="103"/>
        <v>0</v>
      </c>
      <c r="CT71" s="126">
        <f t="shared" si="104"/>
        <v>-400.16666666666669</v>
      </c>
      <c r="CU71" s="126">
        <f t="shared" si="105"/>
        <v>0</v>
      </c>
      <c r="CV71" s="126">
        <f t="shared" si="106"/>
        <v>-8.1666666666666643</v>
      </c>
      <c r="CW71" s="126">
        <f t="shared" si="107"/>
        <v>0</v>
      </c>
      <c r="CX71" s="126">
        <f t="shared" si="108"/>
        <v>0</v>
      </c>
      <c r="CY71" s="126">
        <f t="shared" si="109"/>
        <v>-457.33333333333337</v>
      </c>
      <c r="CZ71" s="126">
        <f t="shared" si="110"/>
        <v>0</v>
      </c>
      <c r="DA71" s="126">
        <f t="shared" si="111"/>
        <v>-9.3333333333333304</v>
      </c>
      <c r="DB71" s="126">
        <f t="shared" si="112"/>
        <v>0</v>
      </c>
      <c r="DC71" s="126">
        <f t="shared" si="113"/>
        <v>0</v>
      </c>
      <c r="DD71" s="126">
        <f t="shared" si="114"/>
        <v>-514.5</v>
      </c>
      <c r="DE71" s="126">
        <f t="shared" si="115"/>
        <v>0</v>
      </c>
      <c r="DF71" s="126">
        <f t="shared" si="116"/>
        <v>-10.499999999999996</v>
      </c>
      <c r="DG71" s="126">
        <f t="shared" si="117"/>
        <v>0</v>
      </c>
      <c r="DH71" s="126">
        <f t="shared" si="118"/>
        <v>0</v>
      </c>
      <c r="DI71" s="126">
        <f t="shared" si="119"/>
        <v>-571.66666666666663</v>
      </c>
      <c r="DJ71" s="126">
        <f t="shared" si="120"/>
        <v>0</v>
      </c>
      <c r="DK71" s="126">
        <f t="shared" si="121"/>
        <v>-11.666666666666663</v>
      </c>
      <c r="DL71" s="126">
        <f t="shared" si="122"/>
        <v>0</v>
      </c>
      <c r="DM71" s="126">
        <f t="shared" si="123"/>
        <v>0</v>
      </c>
      <c r="DN71" s="126">
        <f t="shared" si="124"/>
        <v>-628.83333333333326</v>
      </c>
      <c r="DO71" s="126">
        <f t="shared" si="125"/>
        <v>0</v>
      </c>
      <c r="DP71" s="126">
        <f t="shared" si="126"/>
        <v>-12.833333333333329</v>
      </c>
      <c r="DQ71" s="126">
        <f t="shared" si="127"/>
        <v>0</v>
      </c>
      <c r="DR71" s="126">
        <f t="shared" si="128"/>
        <v>0</v>
      </c>
      <c r="DS71" s="126">
        <f t="shared" si="129"/>
        <v>-685.99999999999989</v>
      </c>
      <c r="DT71" s="126">
        <f t="shared" si="130"/>
        <v>0</v>
      </c>
      <c r="DU71" s="126">
        <f t="shared" si="131"/>
        <v>-13.999999999999995</v>
      </c>
      <c r="DV71" s="126">
        <f t="shared" si="132"/>
        <v>0</v>
      </c>
      <c r="DW71" s="126">
        <f t="shared" si="133"/>
        <v>0</v>
      </c>
    </row>
    <row r="72" spans="1:127" s="141" customFormat="1" ht="15" customHeight="1" x14ac:dyDescent="0.25">
      <c r="A72" s="157" t="s">
        <v>359</v>
      </c>
      <c r="B72" s="174" t="s">
        <v>354</v>
      </c>
      <c r="C72" s="174" t="s">
        <v>355</v>
      </c>
      <c r="D72" s="174" t="s">
        <v>314</v>
      </c>
      <c r="E72" s="174">
        <v>1</v>
      </c>
      <c r="F72" s="174">
        <v>700</v>
      </c>
      <c r="G72" s="159">
        <v>-700</v>
      </c>
      <c r="H72" s="173">
        <v>-700</v>
      </c>
      <c r="I72" s="145" t="s">
        <v>356</v>
      </c>
      <c r="J72" s="145" t="s">
        <v>19</v>
      </c>
      <c r="K72" s="171">
        <v>8.3333333333333329E-2</v>
      </c>
      <c r="L72" s="171">
        <v>8.3333333333333329E-2</v>
      </c>
      <c r="M72" s="171">
        <v>8.3333333333333329E-2</v>
      </c>
      <c r="N72" s="171">
        <v>8.3333333333333329E-2</v>
      </c>
      <c r="O72" s="171">
        <v>8.3333333333333329E-2</v>
      </c>
      <c r="P72" s="171">
        <v>8.3333333333333329E-2</v>
      </c>
      <c r="Q72" s="171">
        <v>8.3333333333333329E-2</v>
      </c>
      <c r="R72" s="171">
        <v>8.3333333333333329E-2</v>
      </c>
      <c r="S72" s="171">
        <v>8.3333333333333329E-2</v>
      </c>
      <c r="T72" s="171">
        <v>8.3333333333333329E-2</v>
      </c>
      <c r="U72" s="171">
        <v>8.3333333333333329E-2</v>
      </c>
      <c r="V72" s="171">
        <v>8.3333333333333329E-2</v>
      </c>
      <c r="W72" s="146">
        <v>1</v>
      </c>
      <c r="X72" s="151">
        <v>-58.333333333333329</v>
      </c>
      <c r="Y72" s="151">
        <v>-58.333333333333329</v>
      </c>
      <c r="Z72" s="151">
        <v>-58.333333333333329</v>
      </c>
      <c r="AA72" s="151">
        <v>-58.333333333333329</v>
      </c>
      <c r="AB72" s="151">
        <v>-58.333333333333329</v>
      </c>
      <c r="AC72" s="151">
        <v>-58.333333333333329</v>
      </c>
      <c r="AD72" s="151">
        <v>-58.333333333333329</v>
      </c>
      <c r="AE72" s="151">
        <v>-58.333333333333329</v>
      </c>
      <c r="AF72" s="151">
        <v>-58.333333333333329</v>
      </c>
      <c r="AG72" s="151">
        <v>-58.333333333333329</v>
      </c>
      <c r="AH72" s="151">
        <v>-58.333333333333329</v>
      </c>
      <c r="AI72" s="151">
        <v>-58.333333333333329</v>
      </c>
      <c r="AJ72" s="145">
        <v>0.20877363022348897</v>
      </c>
      <c r="AK72" s="145">
        <v>0.3852213054503964</v>
      </c>
      <c r="AL72" s="145">
        <v>0.18804621023932344</v>
      </c>
      <c r="AM72" s="145">
        <v>0.12687827083924333</v>
      </c>
      <c r="AN72" s="145">
        <v>9.1080583247547919E-2</v>
      </c>
      <c r="AO72" s="145"/>
      <c r="AP72" s="145"/>
      <c r="AQ72" s="145"/>
      <c r="AR72" s="145"/>
      <c r="AS72" s="146">
        <v>1</v>
      </c>
      <c r="AT72" s="153">
        <v>-146.14154115644229</v>
      </c>
      <c r="AU72" s="153">
        <v>-269.6549138152775</v>
      </c>
      <c r="AV72" s="153">
        <v>-131.6323471675264</v>
      </c>
      <c r="AW72" s="153">
        <v>-88.814789587470329</v>
      </c>
      <c r="AX72" s="153">
        <v>-63.75640827328354</v>
      </c>
      <c r="AY72" s="153">
        <v>0</v>
      </c>
      <c r="AZ72" s="153">
        <v>0</v>
      </c>
      <c r="BA72" s="153">
        <v>0</v>
      </c>
      <c r="BB72" s="153">
        <v>0</v>
      </c>
      <c r="BC72" s="153">
        <v>-700</v>
      </c>
      <c r="BD72" s="154">
        <v>-146.14154115644229</v>
      </c>
      <c r="BE72" s="154">
        <v>0</v>
      </c>
      <c r="BF72" s="154">
        <v>-553.85845884355774</v>
      </c>
      <c r="BG72" s="154">
        <v>0</v>
      </c>
      <c r="BH72" s="154">
        <v>0</v>
      </c>
      <c r="BI72" s="145">
        <v>61553000</v>
      </c>
      <c r="BJ72" s="122"/>
      <c r="BK72" s="122">
        <f>+IF('FEUILLE 1'!$BJ72="",SUMIFS('FEUILLE 2'!$P:$P,'FEUILLE 2'!$C:$C,"BLF",'FEUILLE 2'!$K:$K,'FEUILLE 1'!$J72),SUMIFS('FEUILLE 2'!$P:$P,'FEUILLE 2'!$C:$C,"BLF",'FEUILLE 2'!$K:$K,'FEUILLE 1'!$J72,'FEUILLE 2'!$B:$B,'FEUILLE 1'!$BJ72))</f>
        <v>0</v>
      </c>
      <c r="BL72" s="122"/>
      <c r="BM72" s="122"/>
      <c r="BN72" s="122"/>
      <c r="BO72" s="122"/>
      <c r="BP72" s="126">
        <f t="shared" si="74"/>
        <v>-12.178461763036857</v>
      </c>
      <c r="BQ72" s="126">
        <f t="shared" si="75"/>
        <v>0</v>
      </c>
      <c r="BR72" s="126">
        <f t="shared" si="76"/>
        <v>-46.154871570296478</v>
      </c>
      <c r="BS72" s="126">
        <f t="shared" si="77"/>
        <v>0</v>
      </c>
      <c r="BT72" s="126">
        <f t="shared" si="78"/>
        <v>0</v>
      </c>
      <c r="BU72" s="126">
        <f t="shared" si="79"/>
        <v>-24.356923526073714</v>
      </c>
      <c r="BV72" s="126">
        <f t="shared" si="80"/>
        <v>0</v>
      </c>
      <c r="BW72" s="126">
        <f t="shared" si="81"/>
        <v>-92.309743140592957</v>
      </c>
      <c r="BX72" s="126">
        <f t="shared" si="82"/>
        <v>0</v>
      </c>
      <c r="BY72" s="126">
        <f t="shared" si="83"/>
        <v>0</v>
      </c>
      <c r="BZ72" s="126">
        <f t="shared" si="84"/>
        <v>-36.535385289110572</v>
      </c>
      <c r="CA72" s="126">
        <f t="shared" si="85"/>
        <v>0</v>
      </c>
      <c r="CB72" s="126">
        <f t="shared" si="86"/>
        <v>-138.46461471088944</v>
      </c>
      <c r="CC72" s="126">
        <f t="shared" si="87"/>
        <v>0</v>
      </c>
      <c r="CD72" s="126">
        <f t="shared" si="88"/>
        <v>0</v>
      </c>
      <c r="CE72" s="126">
        <f t="shared" si="89"/>
        <v>-48.713847052147429</v>
      </c>
      <c r="CF72" s="126">
        <f t="shared" si="90"/>
        <v>0</v>
      </c>
      <c r="CG72" s="126">
        <f t="shared" si="91"/>
        <v>-184.61948628118591</v>
      </c>
      <c r="CH72" s="126">
        <f t="shared" si="92"/>
        <v>0</v>
      </c>
      <c r="CI72" s="126">
        <f t="shared" si="93"/>
        <v>0</v>
      </c>
      <c r="CJ72" s="126">
        <f t="shared" si="94"/>
        <v>-60.892308815184286</v>
      </c>
      <c r="CK72" s="126">
        <f t="shared" si="95"/>
        <v>0</v>
      </c>
      <c r="CL72" s="126">
        <f t="shared" si="96"/>
        <v>-230.77435785148239</v>
      </c>
      <c r="CM72" s="126">
        <f t="shared" si="97"/>
        <v>0</v>
      </c>
      <c r="CN72" s="126">
        <f t="shared" si="98"/>
        <v>0</v>
      </c>
      <c r="CO72" s="126">
        <f t="shared" si="99"/>
        <v>-73.070770578221143</v>
      </c>
      <c r="CP72" s="126">
        <f t="shared" si="100"/>
        <v>0</v>
      </c>
      <c r="CQ72" s="126">
        <f t="shared" si="101"/>
        <v>-276.92922942177887</v>
      </c>
      <c r="CR72" s="126">
        <f t="shared" si="102"/>
        <v>0</v>
      </c>
      <c r="CS72" s="126">
        <f t="shared" si="103"/>
        <v>0</v>
      </c>
      <c r="CT72" s="126">
        <f t="shared" si="104"/>
        <v>-85.249232341257994</v>
      </c>
      <c r="CU72" s="126">
        <f t="shared" si="105"/>
        <v>0</v>
      </c>
      <c r="CV72" s="126">
        <f t="shared" si="106"/>
        <v>-323.08410099207538</v>
      </c>
      <c r="CW72" s="126">
        <f t="shared" si="107"/>
        <v>0</v>
      </c>
      <c r="CX72" s="126">
        <f t="shared" si="108"/>
        <v>0</v>
      </c>
      <c r="CY72" s="126">
        <f t="shared" si="109"/>
        <v>-97.427694104294858</v>
      </c>
      <c r="CZ72" s="126">
        <f t="shared" si="110"/>
        <v>0</v>
      </c>
      <c r="DA72" s="126">
        <f t="shared" si="111"/>
        <v>-369.23897256237183</v>
      </c>
      <c r="DB72" s="126">
        <f t="shared" si="112"/>
        <v>0</v>
      </c>
      <c r="DC72" s="126">
        <f t="shared" si="113"/>
        <v>0</v>
      </c>
      <c r="DD72" s="126">
        <f t="shared" si="114"/>
        <v>-109.60615586733172</v>
      </c>
      <c r="DE72" s="126">
        <f t="shared" si="115"/>
        <v>0</v>
      </c>
      <c r="DF72" s="126">
        <f t="shared" si="116"/>
        <v>-415.39384413266828</v>
      </c>
      <c r="DG72" s="126">
        <f t="shared" si="117"/>
        <v>0</v>
      </c>
      <c r="DH72" s="126">
        <f t="shared" si="118"/>
        <v>0</v>
      </c>
      <c r="DI72" s="126">
        <f t="shared" si="119"/>
        <v>-121.78461763036859</v>
      </c>
      <c r="DJ72" s="126">
        <f t="shared" si="120"/>
        <v>0</v>
      </c>
      <c r="DK72" s="126">
        <f t="shared" si="121"/>
        <v>-461.54871570296473</v>
      </c>
      <c r="DL72" s="126">
        <f t="shared" si="122"/>
        <v>0</v>
      </c>
      <c r="DM72" s="126">
        <f t="shared" si="123"/>
        <v>0</v>
      </c>
      <c r="DN72" s="126">
        <f t="shared" si="124"/>
        <v>-133.96307939340545</v>
      </c>
      <c r="DO72" s="126">
        <f t="shared" si="125"/>
        <v>0</v>
      </c>
      <c r="DP72" s="126">
        <f t="shared" si="126"/>
        <v>-507.70358727326118</v>
      </c>
      <c r="DQ72" s="126">
        <f t="shared" si="127"/>
        <v>0</v>
      </c>
      <c r="DR72" s="126">
        <f t="shared" si="128"/>
        <v>0</v>
      </c>
      <c r="DS72" s="126">
        <f t="shared" si="129"/>
        <v>-146.14154115644232</v>
      </c>
      <c r="DT72" s="126">
        <f t="shared" si="130"/>
        <v>0</v>
      </c>
      <c r="DU72" s="126">
        <f t="shared" si="131"/>
        <v>-553.85845884355763</v>
      </c>
      <c r="DV72" s="126">
        <f t="shared" si="132"/>
        <v>0</v>
      </c>
      <c r="DW72" s="126">
        <f t="shared" si="133"/>
        <v>0</v>
      </c>
    </row>
    <row r="73" spans="1:127" s="141" customFormat="1" ht="15" customHeight="1" x14ac:dyDescent="0.25">
      <c r="A73" s="157" t="s">
        <v>360</v>
      </c>
      <c r="B73" s="174" t="s">
        <v>354</v>
      </c>
      <c r="C73" s="174" t="s">
        <v>355</v>
      </c>
      <c r="D73" s="174" t="s">
        <v>314</v>
      </c>
      <c r="E73" s="174">
        <v>1</v>
      </c>
      <c r="F73" s="174">
        <v>500</v>
      </c>
      <c r="G73" s="159">
        <v>-500</v>
      </c>
      <c r="H73" s="173">
        <v>-500.00000000000006</v>
      </c>
      <c r="I73" s="145"/>
      <c r="J73" s="145" t="s">
        <v>19</v>
      </c>
      <c r="K73" s="171">
        <v>8.3333333333333329E-2</v>
      </c>
      <c r="L73" s="171">
        <v>8.3333333333333329E-2</v>
      </c>
      <c r="M73" s="171">
        <v>8.3333333333333329E-2</v>
      </c>
      <c r="N73" s="171">
        <v>8.3333333333333329E-2</v>
      </c>
      <c r="O73" s="171">
        <v>8.3333333333333329E-2</v>
      </c>
      <c r="P73" s="171">
        <v>8.3333333333333329E-2</v>
      </c>
      <c r="Q73" s="171">
        <v>8.3333333333333329E-2</v>
      </c>
      <c r="R73" s="171">
        <v>8.3333333333333329E-2</v>
      </c>
      <c r="S73" s="171">
        <v>8.3333333333333329E-2</v>
      </c>
      <c r="T73" s="171">
        <v>8.3333333333333329E-2</v>
      </c>
      <c r="U73" s="171">
        <v>8.3333333333333329E-2</v>
      </c>
      <c r="V73" s="171">
        <v>8.3333333333333329E-2</v>
      </c>
      <c r="W73" s="146">
        <v>1</v>
      </c>
      <c r="X73" s="151">
        <v>-41.666666666666664</v>
      </c>
      <c r="Y73" s="151">
        <v>-41.666666666666664</v>
      </c>
      <c r="Z73" s="151">
        <v>-41.666666666666664</v>
      </c>
      <c r="AA73" s="151">
        <v>-41.666666666666664</v>
      </c>
      <c r="AB73" s="151">
        <v>-41.666666666666664</v>
      </c>
      <c r="AC73" s="151">
        <v>-41.666666666666664</v>
      </c>
      <c r="AD73" s="151">
        <v>-41.666666666666664</v>
      </c>
      <c r="AE73" s="151">
        <v>-41.666666666666664</v>
      </c>
      <c r="AF73" s="151">
        <v>-41.666666666666664</v>
      </c>
      <c r="AG73" s="151">
        <v>-41.666666666666664</v>
      </c>
      <c r="AH73" s="151">
        <v>-41.666666666666664</v>
      </c>
      <c r="AI73" s="151">
        <v>-41.666666666666664</v>
      </c>
      <c r="AJ73" s="145">
        <v>0.20877363022348897</v>
      </c>
      <c r="AK73" s="145">
        <v>0.3852213054503964</v>
      </c>
      <c r="AL73" s="145">
        <v>0.18804621023932344</v>
      </c>
      <c r="AM73" s="145">
        <v>0.12687827083924333</v>
      </c>
      <c r="AN73" s="145">
        <v>9.1080583247547919E-2</v>
      </c>
      <c r="AO73" s="145"/>
      <c r="AP73" s="145"/>
      <c r="AQ73" s="145"/>
      <c r="AR73" s="145"/>
      <c r="AS73" s="146">
        <v>1</v>
      </c>
      <c r="AT73" s="153">
        <v>-104.38681511174448</v>
      </c>
      <c r="AU73" s="153">
        <v>-192.61065272519821</v>
      </c>
      <c r="AV73" s="153">
        <v>-94.023105119661722</v>
      </c>
      <c r="AW73" s="153">
        <v>-63.439135419621664</v>
      </c>
      <c r="AX73" s="153">
        <v>-45.54029162377396</v>
      </c>
      <c r="AY73" s="153">
        <v>0</v>
      </c>
      <c r="AZ73" s="153">
        <v>0</v>
      </c>
      <c r="BA73" s="153">
        <v>0</v>
      </c>
      <c r="BB73" s="153">
        <v>0</v>
      </c>
      <c r="BC73" s="153">
        <v>-500</v>
      </c>
      <c r="BD73" s="154">
        <v>-104.38681511174448</v>
      </c>
      <c r="BE73" s="154">
        <v>0</v>
      </c>
      <c r="BF73" s="154">
        <v>-395.61318488825555</v>
      </c>
      <c r="BG73" s="154">
        <v>0</v>
      </c>
      <c r="BH73" s="154">
        <v>0</v>
      </c>
      <c r="BI73" s="145">
        <v>61553000</v>
      </c>
      <c r="BJ73" s="122"/>
      <c r="BK73" s="122">
        <f>+IF('FEUILLE 1'!$BJ73="",SUMIFS('FEUILLE 2'!$P:$P,'FEUILLE 2'!$C:$C,"BLF",'FEUILLE 2'!$K:$K,'FEUILLE 1'!$J73),SUMIFS('FEUILLE 2'!$P:$P,'FEUILLE 2'!$C:$C,"BLF",'FEUILLE 2'!$K:$K,'FEUILLE 1'!$J73,'FEUILLE 2'!$B:$B,'FEUILLE 1'!$BJ73))</f>
        <v>0</v>
      </c>
      <c r="BL73" s="122"/>
      <c r="BM73" s="122"/>
      <c r="BN73" s="122"/>
      <c r="BO73" s="122"/>
      <c r="BP73" s="126">
        <f t="shared" si="74"/>
        <v>-8.6989012593120396</v>
      </c>
      <c r="BQ73" s="126">
        <f t="shared" si="75"/>
        <v>0</v>
      </c>
      <c r="BR73" s="126">
        <f t="shared" si="76"/>
        <v>-32.967765407354626</v>
      </c>
      <c r="BS73" s="126">
        <f t="shared" si="77"/>
        <v>0</v>
      </c>
      <c r="BT73" s="126">
        <f t="shared" si="78"/>
        <v>0</v>
      </c>
      <c r="BU73" s="126">
        <f t="shared" si="79"/>
        <v>-17.397802518624079</v>
      </c>
      <c r="BV73" s="126">
        <f t="shared" si="80"/>
        <v>0</v>
      </c>
      <c r="BW73" s="126">
        <f t="shared" si="81"/>
        <v>-65.935530814709253</v>
      </c>
      <c r="BX73" s="126">
        <f t="shared" si="82"/>
        <v>0</v>
      </c>
      <c r="BY73" s="126">
        <f t="shared" si="83"/>
        <v>0</v>
      </c>
      <c r="BZ73" s="126">
        <f t="shared" si="84"/>
        <v>-26.096703777936121</v>
      </c>
      <c r="CA73" s="126">
        <f t="shared" si="85"/>
        <v>0</v>
      </c>
      <c r="CB73" s="126">
        <f t="shared" si="86"/>
        <v>-98.903296222063886</v>
      </c>
      <c r="CC73" s="126">
        <f t="shared" si="87"/>
        <v>0</v>
      </c>
      <c r="CD73" s="126">
        <f t="shared" si="88"/>
        <v>0</v>
      </c>
      <c r="CE73" s="126">
        <f t="shared" si="89"/>
        <v>-34.795605037248158</v>
      </c>
      <c r="CF73" s="126">
        <f t="shared" si="90"/>
        <v>0</v>
      </c>
      <c r="CG73" s="126">
        <f t="shared" si="91"/>
        <v>-131.87106162941851</v>
      </c>
      <c r="CH73" s="126">
        <f t="shared" si="92"/>
        <v>0</v>
      </c>
      <c r="CI73" s="126">
        <f t="shared" si="93"/>
        <v>0</v>
      </c>
      <c r="CJ73" s="126">
        <f t="shared" si="94"/>
        <v>-43.494506296560196</v>
      </c>
      <c r="CK73" s="126">
        <f t="shared" si="95"/>
        <v>0</v>
      </c>
      <c r="CL73" s="126">
        <f t="shared" si="96"/>
        <v>-164.83882703677313</v>
      </c>
      <c r="CM73" s="126">
        <f t="shared" si="97"/>
        <v>0</v>
      </c>
      <c r="CN73" s="126">
        <f t="shared" si="98"/>
        <v>0</v>
      </c>
      <c r="CO73" s="126">
        <f t="shared" si="99"/>
        <v>-52.193407555872234</v>
      </c>
      <c r="CP73" s="126">
        <f t="shared" si="100"/>
        <v>0</v>
      </c>
      <c r="CQ73" s="126">
        <f t="shared" si="101"/>
        <v>-197.80659244412774</v>
      </c>
      <c r="CR73" s="126">
        <f t="shared" si="102"/>
        <v>0</v>
      </c>
      <c r="CS73" s="126">
        <f t="shared" si="103"/>
        <v>0</v>
      </c>
      <c r="CT73" s="126">
        <f t="shared" si="104"/>
        <v>-60.892308815184272</v>
      </c>
      <c r="CU73" s="126">
        <f t="shared" si="105"/>
        <v>0</v>
      </c>
      <c r="CV73" s="126">
        <f t="shared" si="106"/>
        <v>-230.77435785148236</v>
      </c>
      <c r="CW73" s="126">
        <f t="shared" si="107"/>
        <v>0</v>
      </c>
      <c r="CX73" s="126">
        <f t="shared" si="108"/>
        <v>0</v>
      </c>
      <c r="CY73" s="126">
        <f t="shared" si="109"/>
        <v>-69.591210074496317</v>
      </c>
      <c r="CZ73" s="126">
        <f t="shared" si="110"/>
        <v>0</v>
      </c>
      <c r="DA73" s="126">
        <f t="shared" si="111"/>
        <v>-263.74212325883701</v>
      </c>
      <c r="DB73" s="126">
        <f t="shared" si="112"/>
        <v>0</v>
      </c>
      <c r="DC73" s="126">
        <f t="shared" si="113"/>
        <v>0</v>
      </c>
      <c r="DD73" s="126">
        <f t="shared" si="114"/>
        <v>-78.290111333808355</v>
      </c>
      <c r="DE73" s="126">
        <f t="shared" si="115"/>
        <v>0</v>
      </c>
      <c r="DF73" s="126">
        <f t="shared" si="116"/>
        <v>-296.70988866619166</v>
      </c>
      <c r="DG73" s="126">
        <f t="shared" si="117"/>
        <v>0</v>
      </c>
      <c r="DH73" s="126">
        <f t="shared" si="118"/>
        <v>0</v>
      </c>
      <c r="DI73" s="126">
        <f t="shared" si="119"/>
        <v>-86.989012593120393</v>
      </c>
      <c r="DJ73" s="126">
        <f t="shared" si="120"/>
        <v>0</v>
      </c>
      <c r="DK73" s="126">
        <f t="shared" si="121"/>
        <v>-329.67765407354631</v>
      </c>
      <c r="DL73" s="126">
        <f t="shared" si="122"/>
        <v>0</v>
      </c>
      <c r="DM73" s="126">
        <f t="shared" si="123"/>
        <v>0</v>
      </c>
      <c r="DN73" s="126">
        <f t="shared" si="124"/>
        <v>-95.68791385243243</v>
      </c>
      <c r="DO73" s="126">
        <f t="shared" si="125"/>
        <v>0</v>
      </c>
      <c r="DP73" s="126">
        <f t="shared" si="126"/>
        <v>-362.64541948090096</v>
      </c>
      <c r="DQ73" s="126">
        <f t="shared" si="127"/>
        <v>0</v>
      </c>
      <c r="DR73" s="126">
        <f t="shared" si="128"/>
        <v>0</v>
      </c>
      <c r="DS73" s="126">
        <f t="shared" si="129"/>
        <v>-104.38681511174447</v>
      </c>
      <c r="DT73" s="126">
        <f t="shared" si="130"/>
        <v>0</v>
      </c>
      <c r="DU73" s="126">
        <f t="shared" si="131"/>
        <v>-395.6131848882556</v>
      </c>
      <c r="DV73" s="126">
        <f t="shared" si="132"/>
        <v>0</v>
      </c>
      <c r="DW73" s="126">
        <f t="shared" si="133"/>
        <v>0</v>
      </c>
    </row>
    <row r="74" spans="1:127" s="141" customFormat="1" ht="15" customHeight="1" x14ac:dyDescent="0.25">
      <c r="A74" s="157" t="s">
        <v>361</v>
      </c>
      <c r="B74" s="174" t="s">
        <v>354</v>
      </c>
      <c r="C74" s="174" t="s">
        <v>355</v>
      </c>
      <c r="D74" s="174" t="s">
        <v>314</v>
      </c>
      <c r="E74" s="174">
        <v>1</v>
      </c>
      <c r="F74" s="174">
        <v>500</v>
      </c>
      <c r="G74" s="159">
        <v>-500</v>
      </c>
      <c r="H74" s="173">
        <v>-500.00000000000006</v>
      </c>
      <c r="I74" s="145"/>
      <c r="J74" s="145" t="s">
        <v>19</v>
      </c>
      <c r="K74" s="171">
        <v>8.3333333333333329E-2</v>
      </c>
      <c r="L74" s="171">
        <v>8.3333333333333329E-2</v>
      </c>
      <c r="M74" s="171">
        <v>8.3333333333333329E-2</v>
      </c>
      <c r="N74" s="171">
        <v>8.3333333333333329E-2</v>
      </c>
      <c r="O74" s="171">
        <v>8.3333333333333329E-2</v>
      </c>
      <c r="P74" s="171">
        <v>8.3333333333333329E-2</v>
      </c>
      <c r="Q74" s="171">
        <v>8.3333333333333329E-2</v>
      </c>
      <c r="R74" s="171">
        <v>8.3333333333333329E-2</v>
      </c>
      <c r="S74" s="171">
        <v>8.3333333333333329E-2</v>
      </c>
      <c r="T74" s="171">
        <v>8.3333333333333329E-2</v>
      </c>
      <c r="U74" s="171">
        <v>8.3333333333333329E-2</v>
      </c>
      <c r="V74" s="171">
        <v>8.3333333333333329E-2</v>
      </c>
      <c r="W74" s="146">
        <v>1</v>
      </c>
      <c r="X74" s="151">
        <v>-41.666666666666664</v>
      </c>
      <c r="Y74" s="151">
        <v>-41.666666666666664</v>
      </c>
      <c r="Z74" s="151">
        <v>-41.666666666666664</v>
      </c>
      <c r="AA74" s="151">
        <v>-41.666666666666664</v>
      </c>
      <c r="AB74" s="151">
        <v>-41.666666666666664</v>
      </c>
      <c r="AC74" s="151">
        <v>-41.666666666666664</v>
      </c>
      <c r="AD74" s="151">
        <v>-41.666666666666664</v>
      </c>
      <c r="AE74" s="151">
        <v>-41.666666666666664</v>
      </c>
      <c r="AF74" s="151">
        <v>-41.666666666666664</v>
      </c>
      <c r="AG74" s="151">
        <v>-41.666666666666664</v>
      </c>
      <c r="AH74" s="151">
        <v>-41.666666666666664</v>
      </c>
      <c r="AI74" s="151">
        <v>-41.666666666666664</v>
      </c>
      <c r="AJ74" s="145">
        <v>0.20877363022348897</v>
      </c>
      <c r="AK74" s="145">
        <v>0.3852213054503964</v>
      </c>
      <c r="AL74" s="145">
        <v>0.18804621023932344</v>
      </c>
      <c r="AM74" s="145">
        <v>0.12687827083924333</v>
      </c>
      <c r="AN74" s="145">
        <v>9.1080583247547919E-2</v>
      </c>
      <c r="AO74" s="145"/>
      <c r="AP74" s="145"/>
      <c r="AQ74" s="145"/>
      <c r="AR74" s="145"/>
      <c r="AS74" s="146">
        <v>1</v>
      </c>
      <c r="AT74" s="153">
        <v>-104.38681511174448</v>
      </c>
      <c r="AU74" s="153">
        <v>-192.61065272519821</v>
      </c>
      <c r="AV74" s="153">
        <v>-94.023105119661722</v>
      </c>
      <c r="AW74" s="153">
        <v>-63.439135419621664</v>
      </c>
      <c r="AX74" s="153">
        <v>-45.54029162377396</v>
      </c>
      <c r="AY74" s="153">
        <v>0</v>
      </c>
      <c r="AZ74" s="153">
        <v>0</v>
      </c>
      <c r="BA74" s="153">
        <v>0</v>
      </c>
      <c r="BB74" s="153">
        <v>0</v>
      </c>
      <c r="BC74" s="153">
        <v>-500</v>
      </c>
      <c r="BD74" s="154">
        <v>-104.38681511174448</v>
      </c>
      <c r="BE74" s="154">
        <v>0</v>
      </c>
      <c r="BF74" s="154">
        <v>-395.61318488825555</v>
      </c>
      <c r="BG74" s="154">
        <v>0</v>
      </c>
      <c r="BH74" s="154">
        <v>0</v>
      </c>
      <c r="BI74" s="145">
        <v>61553000</v>
      </c>
      <c r="BJ74" s="122"/>
      <c r="BK74" s="122">
        <f>+IF('FEUILLE 1'!$BJ74="",SUMIFS('FEUILLE 2'!$P:$P,'FEUILLE 2'!$C:$C,"BLF",'FEUILLE 2'!$K:$K,'FEUILLE 1'!$J74),SUMIFS('FEUILLE 2'!$P:$P,'FEUILLE 2'!$C:$C,"BLF",'FEUILLE 2'!$K:$K,'FEUILLE 1'!$J74,'FEUILLE 2'!$B:$B,'FEUILLE 1'!$BJ74))</f>
        <v>0</v>
      </c>
      <c r="BL74" s="122"/>
      <c r="BM74" s="122"/>
      <c r="BN74" s="122"/>
      <c r="BO74" s="122"/>
      <c r="BP74" s="126">
        <f t="shared" si="74"/>
        <v>-8.6989012593120396</v>
      </c>
      <c r="BQ74" s="126">
        <f t="shared" si="75"/>
        <v>0</v>
      </c>
      <c r="BR74" s="126">
        <f t="shared" si="76"/>
        <v>-32.967765407354626</v>
      </c>
      <c r="BS74" s="126">
        <f t="shared" si="77"/>
        <v>0</v>
      </c>
      <c r="BT74" s="126">
        <f t="shared" si="78"/>
        <v>0</v>
      </c>
      <c r="BU74" s="126">
        <f t="shared" si="79"/>
        <v>-17.397802518624079</v>
      </c>
      <c r="BV74" s="126">
        <f t="shared" si="80"/>
        <v>0</v>
      </c>
      <c r="BW74" s="126">
        <f t="shared" si="81"/>
        <v>-65.935530814709253</v>
      </c>
      <c r="BX74" s="126">
        <f t="shared" si="82"/>
        <v>0</v>
      </c>
      <c r="BY74" s="126">
        <f t="shared" si="83"/>
        <v>0</v>
      </c>
      <c r="BZ74" s="126">
        <f t="shared" si="84"/>
        <v>-26.096703777936121</v>
      </c>
      <c r="CA74" s="126">
        <f t="shared" si="85"/>
        <v>0</v>
      </c>
      <c r="CB74" s="126">
        <f t="shared" si="86"/>
        <v>-98.903296222063886</v>
      </c>
      <c r="CC74" s="126">
        <f t="shared" si="87"/>
        <v>0</v>
      </c>
      <c r="CD74" s="126">
        <f t="shared" si="88"/>
        <v>0</v>
      </c>
      <c r="CE74" s="126">
        <f t="shared" si="89"/>
        <v>-34.795605037248158</v>
      </c>
      <c r="CF74" s="126">
        <f t="shared" si="90"/>
        <v>0</v>
      </c>
      <c r="CG74" s="126">
        <f t="shared" si="91"/>
        <v>-131.87106162941851</v>
      </c>
      <c r="CH74" s="126">
        <f t="shared" si="92"/>
        <v>0</v>
      </c>
      <c r="CI74" s="126">
        <f t="shared" si="93"/>
        <v>0</v>
      </c>
      <c r="CJ74" s="126">
        <f t="shared" si="94"/>
        <v>-43.494506296560196</v>
      </c>
      <c r="CK74" s="126">
        <f t="shared" si="95"/>
        <v>0</v>
      </c>
      <c r="CL74" s="126">
        <f t="shared" si="96"/>
        <v>-164.83882703677313</v>
      </c>
      <c r="CM74" s="126">
        <f t="shared" si="97"/>
        <v>0</v>
      </c>
      <c r="CN74" s="126">
        <f t="shared" si="98"/>
        <v>0</v>
      </c>
      <c r="CO74" s="126">
        <f t="shared" si="99"/>
        <v>-52.193407555872234</v>
      </c>
      <c r="CP74" s="126">
        <f t="shared" si="100"/>
        <v>0</v>
      </c>
      <c r="CQ74" s="126">
        <f t="shared" si="101"/>
        <v>-197.80659244412774</v>
      </c>
      <c r="CR74" s="126">
        <f t="shared" si="102"/>
        <v>0</v>
      </c>
      <c r="CS74" s="126">
        <f t="shared" si="103"/>
        <v>0</v>
      </c>
      <c r="CT74" s="126">
        <f t="shared" si="104"/>
        <v>-60.892308815184272</v>
      </c>
      <c r="CU74" s="126">
        <f t="shared" si="105"/>
        <v>0</v>
      </c>
      <c r="CV74" s="126">
        <f t="shared" si="106"/>
        <v>-230.77435785148236</v>
      </c>
      <c r="CW74" s="126">
        <f t="shared" si="107"/>
        <v>0</v>
      </c>
      <c r="CX74" s="126">
        <f t="shared" si="108"/>
        <v>0</v>
      </c>
      <c r="CY74" s="126">
        <f t="shared" si="109"/>
        <v>-69.591210074496317</v>
      </c>
      <c r="CZ74" s="126">
        <f t="shared" si="110"/>
        <v>0</v>
      </c>
      <c r="DA74" s="126">
        <f t="shared" si="111"/>
        <v>-263.74212325883701</v>
      </c>
      <c r="DB74" s="126">
        <f t="shared" si="112"/>
        <v>0</v>
      </c>
      <c r="DC74" s="126">
        <f t="shared" si="113"/>
        <v>0</v>
      </c>
      <c r="DD74" s="126">
        <f t="shared" si="114"/>
        <v>-78.290111333808355</v>
      </c>
      <c r="DE74" s="126">
        <f t="shared" si="115"/>
        <v>0</v>
      </c>
      <c r="DF74" s="126">
        <f t="shared" si="116"/>
        <v>-296.70988866619166</v>
      </c>
      <c r="DG74" s="126">
        <f t="shared" si="117"/>
        <v>0</v>
      </c>
      <c r="DH74" s="126">
        <f t="shared" si="118"/>
        <v>0</v>
      </c>
      <c r="DI74" s="126">
        <f t="shared" si="119"/>
        <v>-86.989012593120393</v>
      </c>
      <c r="DJ74" s="126">
        <f t="shared" si="120"/>
        <v>0</v>
      </c>
      <c r="DK74" s="126">
        <f t="shared" si="121"/>
        <v>-329.67765407354631</v>
      </c>
      <c r="DL74" s="126">
        <f t="shared" si="122"/>
        <v>0</v>
      </c>
      <c r="DM74" s="126">
        <f t="shared" si="123"/>
        <v>0</v>
      </c>
      <c r="DN74" s="126">
        <f t="shared" si="124"/>
        <v>-95.68791385243243</v>
      </c>
      <c r="DO74" s="126">
        <f t="shared" si="125"/>
        <v>0</v>
      </c>
      <c r="DP74" s="126">
        <f t="shared" si="126"/>
        <v>-362.64541948090096</v>
      </c>
      <c r="DQ74" s="126">
        <f t="shared" si="127"/>
        <v>0</v>
      </c>
      <c r="DR74" s="126">
        <f t="shared" si="128"/>
        <v>0</v>
      </c>
      <c r="DS74" s="126">
        <f t="shared" si="129"/>
        <v>-104.38681511174447</v>
      </c>
      <c r="DT74" s="126">
        <f t="shared" si="130"/>
        <v>0</v>
      </c>
      <c r="DU74" s="126">
        <f t="shared" si="131"/>
        <v>-395.6131848882556</v>
      </c>
      <c r="DV74" s="126">
        <f t="shared" si="132"/>
        <v>0</v>
      </c>
      <c r="DW74" s="126">
        <f t="shared" si="133"/>
        <v>0</v>
      </c>
    </row>
    <row r="75" spans="1:127" s="141" customFormat="1" ht="15" customHeight="1" x14ac:dyDescent="0.25">
      <c r="A75" s="157" t="s">
        <v>362</v>
      </c>
      <c r="B75" s="174" t="s">
        <v>354</v>
      </c>
      <c r="C75" s="174" t="s">
        <v>355</v>
      </c>
      <c r="D75" s="174" t="s">
        <v>314</v>
      </c>
      <c r="E75" s="174">
        <v>1</v>
      </c>
      <c r="F75" s="174">
        <v>1000</v>
      </c>
      <c r="G75" s="159">
        <v>-1000</v>
      </c>
      <c r="H75" s="173">
        <v>-1000.0000000000001</v>
      </c>
      <c r="I75" s="145"/>
      <c r="J75" s="145" t="s">
        <v>19</v>
      </c>
      <c r="K75" s="171">
        <v>8.3333333333333329E-2</v>
      </c>
      <c r="L75" s="171">
        <v>8.3333333333333329E-2</v>
      </c>
      <c r="M75" s="171">
        <v>8.3333333333333329E-2</v>
      </c>
      <c r="N75" s="171">
        <v>8.3333333333333329E-2</v>
      </c>
      <c r="O75" s="171">
        <v>8.3333333333333329E-2</v>
      </c>
      <c r="P75" s="171">
        <v>8.3333333333333329E-2</v>
      </c>
      <c r="Q75" s="171">
        <v>8.3333333333333329E-2</v>
      </c>
      <c r="R75" s="171">
        <v>8.3333333333333329E-2</v>
      </c>
      <c r="S75" s="171">
        <v>8.3333333333333329E-2</v>
      </c>
      <c r="T75" s="171">
        <v>8.3333333333333329E-2</v>
      </c>
      <c r="U75" s="171">
        <v>8.3333333333333329E-2</v>
      </c>
      <c r="V75" s="171">
        <v>8.3333333333333329E-2</v>
      </c>
      <c r="W75" s="146">
        <v>1</v>
      </c>
      <c r="X75" s="151">
        <v>-83.333333333333329</v>
      </c>
      <c r="Y75" s="151">
        <v>-83.333333333333329</v>
      </c>
      <c r="Z75" s="151">
        <v>-83.333333333333329</v>
      </c>
      <c r="AA75" s="151">
        <v>-83.333333333333329</v>
      </c>
      <c r="AB75" s="151">
        <v>-83.333333333333329</v>
      </c>
      <c r="AC75" s="151">
        <v>-83.333333333333329</v>
      </c>
      <c r="AD75" s="151">
        <v>-83.333333333333329</v>
      </c>
      <c r="AE75" s="151">
        <v>-83.333333333333329</v>
      </c>
      <c r="AF75" s="151">
        <v>-83.333333333333329</v>
      </c>
      <c r="AG75" s="151">
        <v>-83.333333333333329</v>
      </c>
      <c r="AH75" s="151">
        <v>-83.333333333333329</v>
      </c>
      <c r="AI75" s="151">
        <v>-83.333333333333329</v>
      </c>
      <c r="AJ75" s="145">
        <v>0.98</v>
      </c>
      <c r="AK75" s="145"/>
      <c r="AL75" s="145"/>
      <c r="AM75" s="145"/>
      <c r="AN75" s="145"/>
      <c r="AO75" s="145"/>
      <c r="AP75" s="145">
        <v>0.02</v>
      </c>
      <c r="AQ75" s="145"/>
      <c r="AR75" s="145"/>
      <c r="AS75" s="146">
        <v>1</v>
      </c>
      <c r="AT75" s="153">
        <v>-980</v>
      </c>
      <c r="AU75" s="153">
        <v>0</v>
      </c>
      <c r="AV75" s="153">
        <v>0</v>
      </c>
      <c r="AW75" s="153">
        <v>0</v>
      </c>
      <c r="AX75" s="153">
        <v>0</v>
      </c>
      <c r="AY75" s="153">
        <v>0</v>
      </c>
      <c r="AZ75" s="153">
        <v>-20</v>
      </c>
      <c r="BA75" s="153">
        <v>0</v>
      </c>
      <c r="BB75" s="153">
        <v>0</v>
      </c>
      <c r="BC75" s="153">
        <v>-1000</v>
      </c>
      <c r="BD75" s="154">
        <v>-980</v>
      </c>
      <c r="BE75" s="154">
        <v>0</v>
      </c>
      <c r="BF75" s="154">
        <v>-20</v>
      </c>
      <c r="BG75" s="154">
        <v>0</v>
      </c>
      <c r="BH75" s="154">
        <v>0</v>
      </c>
      <c r="BI75" s="145">
        <v>61553000</v>
      </c>
      <c r="BJ75" s="122"/>
      <c r="BK75" s="122">
        <f>+IF('FEUILLE 1'!$BJ75="",SUMIFS('FEUILLE 2'!$P:$P,'FEUILLE 2'!$C:$C,"BLF",'FEUILLE 2'!$K:$K,'FEUILLE 1'!$J75),SUMIFS('FEUILLE 2'!$P:$P,'FEUILLE 2'!$C:$C,"BLF",'FEUILLE 2'!$K:$K,'FEUILLE 1'!$J75,'FEUILLE 2'!$B:$B,'FEUILLE 1'!$BJ75))</f>
        <v>0</v>
      </c>
      <c r="BL75" s="122"/>
      <c r="BM75" s="122"/>
      <c r="BN75" s="122"/>
      <c r="BO75" s="122"/>
      <c r="BP75" s="126">
        <f t="shared" si="74"/>
        <v>-81.666666666666657</v>
      </c>
      <c r="BQ75" s="126">
        <f t="shared" si="75"/>
        <v>0</v>
      </c>
      <c r="BR75" s="126">
        <f t="shared" si="76"/>
        <v>-1.6666666666666665</v>
      </c>
      <c r="BS75" s="126">
        <f t="shared" si="77"/>
        <v>0</v>
      </c>
      <c r="BT75" s="126">
        <f t="shared" si="78"/>
        <v>0</v>
      </c>
      <c r="BU75" s="126">
        <f t="shared" si="79"/>
        <v>-163.33333333333331</v>
      </c>
      <c r="BV75" s="126">
        <f t="shared" si="80"/>
        <v>0</v>
      </c>
      <c r="BW75" s="126">
        <f t="shared" si="81"/>
        <v>-3.333333333333333</v>
      </c>
      <c r="BX75" s="126">
        <f t="shared" si="82"/>
        <v>0</v>
      </c>
      <c r="BY75" s="126">
        <f t="shared" si="83"/>
        <v>0</v>
      </c>
      <c r="BZ75" s="126">
        <f t="shared" si="84"/>
        <v>-244.99999999999997</v>
      </c>
      <c r="CA75" s="126">
        <f t="shared" si="85"/>
        <v>0</v>
      </c>
      <c r="CB75" s="126">
        <f t="shared" si="86"/>
        <v>-5</v>
      </c>
      <c r="CC75" s="126">
        <f t="shared" si="87"/>
        <v>0</v>
      </c>
      <c r="CD75" s="126">
        <f t="shared" si="88"/>
        <v>0</v>
      </c>
      <c r="CE75" s="126">
        <f t="shared" si="89"/>
        <v>-326.66666666666663</v>
      </c>
      <c r="CF75" s="126">
        <f t="shared" si="90"/>
        <v>0</v>
      </c>
      <c r="CG75" s="126">
        <f t="shared" si="91"/>
        <v>-6.6666666666666661</v>
      </c>
      <c r="CH75" s="126">
        <f t="shared" si="92"/>
        <v>0</v>
      </c>
      <c r="CI75" s="126">
        <f t="shared" si="93"/>
        <v>0</v>
      </c>
      <c r="CJ75" s="126">
        <f t="shared" si="94"/>
        <v>-408.33333333333326</v>
      </c>
      <c r="CK75" s="126">
        <f t="shared" si="95"/>
        <v>0</v>
      </c>
      <c r="CL75" s="126">
        <f t="shared" si="96"/>
        <v>-8.3333333333333321</v>
      </c>
      <c r="CM75" s="126">
        <f t="shared" si="97"/>
        <v>0</v>
      </c>
      <c r="CN75" s="126">
        <f t="shared" si="98"/>
        <v>0</v>
      </c>
      <c r="CO75" s="126">
        <f t="shared" si="99"/>
        <v>-489.99999999999989</v>
      </c>
      <c r="CP75" s="126">
        <f t="shared" si="100"/>
        <v>0</v>
      </c>
      <c r="CQ75" s="126">
        <f t="shared" si="101"/>
        <v>-9.9999999999999982</v>
      </c>
      <c r="CR75" s="126">
        <f t="shared" si="102"/>
        <v>0</v>
      </c>
      <c r="CS75" s="126">
        <f t="shared" si="103"/>
        <v>0</v>
      </c>
      <c r="CT75" s="126">
        <f t="shared" si="104"/>
        <v>-571.66666666666652</v>
      </c>
      <c r="CU75" s="126">
        <f t="shared" si="105"/>
        <v>0</v>
      </c>
      <c r="CV75" s="126">
        <f t="shared" si="106"/>
        <v>-11.666666666666664</v>
      </c>
      <c r="CW75" s="126">
        <f t="shared" si="107"/>
        <v>0</v>
      </c>
      <c r="CX75" s="126">
        <f t="shared" si="108"/>
        <v>0</v>
      </c>
      <c r="CY75" s="126">
        <f t="shared" si="109"/>
        <v>-653.33333333333314</v>
      </c>
      <c r="CZ75" s="126">
        <f t="shared" si="110"/>
        <v>0</v>
      </c>
      <c r="DA75" s="126">
        <f t="shared" si="111"/>
        <v>-13.33333333333333</v>
      </c>
      <c r="DB75" s="126">
        <f t="shared" si="112"/>
        <v>0</v>
      </c>
      <c r="DC75" s="126">
        <f t="shared" si="113"/>
        <v>0</v>
      </c>
      <c r="DD75" s="126">
        <f t="shared" si="114"/>
        <v>-734.99999999999977</v>
      </c>
      <c r="DE75" s="126">
        <f t="shared" si="115"/>
        <v>0</v>
      </c>
      <c r="DF75" s="126">
        <f t="shared" si="116"/>
        <v>-14.999999999999996</v>
      </c>
      <c r="DG75" s="126">
        <f t="shared" si="117"/>
        <v>0</v>
      </c>
      <c r="DH75" s="126">
        <f t="shared" si="118"/>
        <v>0</v>
      </c>
      <c r="DI75" s="126">
        <f t="shared" si="119"/>
        <v>-816.6666666666664</v>
      </c>
      <c r="DJ75" s="126">
        <f t="shared" si="120"/>
        <v>0</v>
      </c>
      <c r="DK75" s="126">
        <f t="shared" si="121"/>
        <v>-16.666666666666664</v>
      </c>
      <c r="DL75" s="126">
        <f t="shared" si="122"/>
        <v>0</v>
      </c>
      <c r="DM75" s="126">
        <f t="shared" si="123"/>
        <v>0</v>
      </c>
      <c r="DN75" s="126">
        <f t="shared" si="124"/>
        <v>-898.33333333333303</v>
      </c>
      <c r="DO75" s="126">
        <f t="shared" si="125"/>
        <v>0</v>
      </c>
      <c r="DP75" s="126">
        <f t="shared" si="126"/>
        <v>-18.333333333333332</v>
      </c>
      <c r="DQ75" s="126">
        <f t="shared" si="127"/>
        <v>0</v>
      </c>
      <c r="DR75" s="126">
        <f t="shared" si="128"/>
        <v>0</v>
      </c>
      <c r="DS75" s="126">
        <f t="shared" si="129"/>
        <v>-979.99999999999966</v>
      </c>
      <c r="DT75" s="126">
        <f t="shared" si="130"/>
        <v>0</v>
      </c>
      <c r="DU75" s="126">
        <f t="shared" si="131"/>
        <v>-20</v>
      </c>
      <c r="DV75" s="126">
        <f t="shared" si="132"/>
        <v>0</v>
      </c>
      <c r="DW75" s="126">
        <f t="shared" si="133"/>
        <v>0</v>
      </c>
    </row>
    <row r="76" spans="1:127" s="141" customFormat="1" ht="15" customHeight="1" x14ac:dyDescent="0.25">
      <c r="A76" s="157" t="s">
        <v>363</v>
      </c>
      <c r="B76" s="174" t="s">
        <v>354</v>
      </c>
      <c r="C76" s="174" t="s">
        <v>355</v>
      </c>
      <c r="D76" s="174" t="s">
        <v>314</v>
      </c>
      <c r="E76" s="174">
        <v>1</v>
      </c>
      <c r="F76" s="174">
        <v>500</v>
      </c>
      <c r="G76" s="159">
        <v>-500</v>
      </c>
      <c r="H76" s="173">
        <v>-500.00000000000006</v>
      </c>
      <c r="I76" s="145"/>
      <c r="J76" s="145" t="s">
        <v>19</v>
      </c>
      <c r="K76" s="171">
        <v>8.3333333333333329E-2</v>
      </c>
      <c r="L76" s="171">
        <v>8.3333333333333329E-2</v>
      </c>
      <c r="M76" s="171">
        <v>8.3333333333333329E-2</v>
      </c>
      <c r="N76" s="171">
        <v>8.3333333333333329E-2</v>
      </c>
      <c r="O76" s="171">
        <v>8.3333333333333329E-2</v>
      </c>
      <c r="P76" s="171">
        <v>8.3333333333333329E-2</v>
      </c>
      <c r="Q76" s="171">
        <v>8.3333333333333329E-2</v>
      </c>
      <c r="R76" s="171">
        <v>8.3333333333333329E-2</v>
      </c>
      <c r="S76" s="171">
        <v>8.3333333333333329E-2</v>
      </c>
      <c r="T76" s="171">
        <v>8.3333333333333329E-2</v>
      </c>
      <c r="U76" s="171">
        <v>8.3333333333333329E-2</v>
      </c>
      <c r="V76" s="171">
        <v>8.3333333333333329E-2</v>
      </c>
      <c r="W76" s="146">
        <v>1</v>
      </c>
      <c r="X76" s="151">
        <v>-41.666666666666664</v>
      </c>
      <c r="Y76" s="151">
        <v>-41.666666666666664</v>
      </c>
      <c r="Z76" s="151">
        <v>-41.666666666666664</v>
      </c>
      <c r="AA76" s="151">
        <v>-41.666666666666664</v>
      </c>
      <c r="AB76" s="151">
        <v>-41.666666666666664</v>
      </c>
      <c r="AC76" s="151">
        <v>-41.666666666666664</v>
      </c>
      <c r="AD76" s="151">
        <v>-41.666666666666664</v>
      </c>
      <c r="AE76" s="151">
        <v>-41.666666666666664</v>
      </c>
      <c r="AF76" s="151">
        <v>-41.666666666666664</v>
      </c>
      <c r="AG76" s="151">
        <v>-41.666666666666664</v>
      </c>
      <c r="AH76" s="151">
        <v>-41.666666666666664</v>
      </c>
      <c r="AI76" s="151">
        <v>-41.666666666666664</v>
      </c>
      <c r="AJ76" s="145">
        <v>0.20877363022348897</v>
      </c>
      <c r="AK76" s="145">
        <v>0.3852213054503964</v>
      </c>
      <c r="AL76" s="145">
        <v>0.18804621023932344</v>
      </c>
      <c r="AM76" s="145">
        <v>0.12687827083924333</v>
      </c>
      <c r="AN76" s="145">
        <v>9.1080583247547919E-2</v>
      </c>
      <c r="AO76" s="145"/>
      <c r="AP76" s="145"/>
      <c r="AQ76" s="145"/>
      <c r="AR76" s="145"/>
      <c r="AS76" s="146">
        <v>1</v>
      </c>
      <c r="AT76" s="153">
        <v>-104.38681511174448</v>
      </c>
      <c r="AU76" s="153">
        <v>-192.61065272519821</v>
      </c>
      <c r="AV76" s="153">
        <v>-94.023105119661722</v>
      </c>
      <c r="AW76" s="153">
        <v>-63.439135419621664</v>
      </c>
      <c r="AX76" s="153">
        <v>-45.54029162377396</v>
      </c>
      <c r="AY76" s="153">
        <v>0</v>
      </c>
      <c r="AZ76" s="153">
        <v>0</v>
      </c>
      <c r="BA76" s="153">
        <v>0</v>
      </c>
      <c r="BB76" s="153">
        <v>0</v>
      </c>
      <c r="BC76" s="153">
        <v>-500</v>
      </c>
      <c r="BD76" s="154">
        <v>-104.38681511174448</v>
      </c>
      <c r="BE76" s="154">
        <v>0</v>
      </c>
      <c r="BF76" s="154">
        <v>-395.61318488825555</v>
      </c>
      <c r="BG76" s="154">
        <v>0</v>
      </c>
      <c r="BH76" s="154">
        <v>0</v>
      </c>
      <c r="BI76" s="145">
        <v>61553000</v>
      </c>
      <c r="BJ76" s="122"/>
      <c r="BK76" s="122">
        <f>+IF('FEUILLE 1'!$BJ76="",SUMIFS('FEUILLE 2'!$P:$P,'FEUILLE 2'!$C:$C,"BLF",'FEUILLE 2'!$K:$K,'FEUILLE 1'!$J76),SUMIFS('FEUILLE 2'!$P:$P,'FEUILLE 2'!$C:$C,"BLF",'FEUILLE 2'!$K:$K,'FEUILLE 1'!$J76,'FEUILLE 2'!$B:$B,'FEUILLE 1'!$BJ76))</f>
        <v>0</v>
      </c>
      <c r="BL76" s="122"/>
      <c r="BM76" s="122"/>
      <c r="BN76" s="122"/>
      <c r="BO76" s="122"/>
      <c r="BP76" s="126">
        <f t="shared" si="74"/>
        <v>-8.6989012593120396</v>
      </c>
      <c r="BQ76" s="126">
        <f t="shared" si="75"/>
        <v>0</v>
      </c>
      <c r="BR76" s="126">
        <f t="shared" si="76"/>
        <v>-32.967765407354626</v>
      </c>
      <c r="BS76" s="126">
        <f t="shared" si="77"/>
        <v>0</v>
      </c>
      <c r="BT76" s="126">
        <f t="shared" si="78"/>
        <v>0</v>
      </c>
      <c r="BU76" s="126">
        <f t="shared" si="79"/>
        <v>-17.397802518624079</v>
      </c>
      <c r="BV76" s="126">
        <f t="shared" si="80"/>
        <v>0</v>
      </c>
      <c r="BW76" s="126">
        <f t="shared" si="81"/>
        <v>-65.935530814709253</v>
      </c>
      <c r="BX76" s="126">
        <f t="shared" si="82"/>
        <v>0</v>
      </c>
      <c r="BY76" s="126">
        <f t="shared" si="83"/>
        <v>0</v>
      </c>
      <c r="BZ76" s="126">
        <f t="shared" si="84"/>
        <v>-26.096703777936121</v>
      </c>
      <c r="CA76" s="126">
        <f t="shared" si="85"/>
        <v>0</v>
      </c>
      <c r="CB76" s="126">
        <f t="shared" si="86"/>
        <v>-98.903296222063886</v>
      </c>
      <c r="CC76" s="126">
        <f t="shared" si="87"/>
        <v>0</v>
      </c>
      <c r="CD76" s="126">
        <f t="shared" si="88"/>
        <v>0</v>
      </c>
      <c r="CE76" s="126">
        <f t="shared" si="89"/>
        <v>-34.795605037248158</v>
      </c>
      <c r="CF76" s="126">
        <f t="shared" si="90"/>
        <v>0</v>
      </c>
      <c r="CG76" s="126">
        <f t="shared" si="91"/>
        <v>-131.87106162941851</v>
      </c>
      <c r="CH76" s="126">
        <f t="shared" si="92"/>
        <v>0</v>
      </c>
      <c r="CI76" s="126">
        <f t="shared" si="93"/>
        <v>0</v>
      </c>
      <c r="CJ76" s="126">
        <f t="shared" si="94"/>
        <v>-43.494506296560196</v>
      </c>
      <c r="CK76" s="126">
        <f t="shared" si="95"/>
        <v>0</v>
      </c>
      <c r="CL76" s="126">
        <f t="shared" si="96"/>
        <v>-164.83882703677313</v>
      </c>
      <c r="CM76" s="126">
        <f t="shared" si="97"/>
        <v>0</v>
      </c>
      <c r="CN76" s="126">
        <f t="shared" si="98"/>
        <v>0</v>
      </c>
      <c r="CO76" s="126">
        <f t="shared" si="99"/>
        <v>-52.193407555872234</v>
      </c>
      <c r="CP76" s="126">
        <f t="shared" si="100"/>
        <v>0</v>
      </c>
      <c r="CQ76" s="126">
        <f t="shared" si="101"/>
        <v>-197.80659244412774</v>
      </c>
      <c r="CR76" s="126">
        <f t="shared" si="102"/>
        <v>0</v>
      </c>
      <c r="CS76" s="126">
        <f t="shared" si="103"/>
        <v>0</v>
      </c>
      <c r="CT76" s="126">
        <f t="shared" si="104"/>
        <v>-60.892308815184272</v>
      </c>
      <c r="CU76" s="126">
        <f t="shared" si="105"/>
        <v>0</v>
      </c>
      <c r="CV76" s="126">
        <f t="shared" si="106"/>
        <v>-230.77435785148236</v>
      </c>
      <c r="CW76" s="126">
        <f t="shared" si="107"/>
        <v>0</v>
      </c>
      <c r="CX76" s="126">
        <f t="shared" si="108"/>
        <v>0</v>
      </c>
      <c r="CY76" s="126">
        <f t="shared" si="109"/>
        <v>-69.591210074496317</v>
      </c>
      <c r="CZ76" s="126">
        <f t="shared" si="110"/>
        <v>0</v>
      </c>
      <c r="DA76" s="126">
        <f t="shared" si="111"/>
        <v>-263.74212325883701</v>
      </c>
      <c r="DB76" s="126">
        <f t="shared" si="112"/>
        <v>0</v>
      </c>
      <c r="DC76" s="126">
        <f t="shared" si="113"/>
        <v>0</v>
      </c>
      <c r="DD76" s="126">
        <f t="shared" si="114"/>
        <v>-78.290111333808355</v>
      </c>
      <c r="DE76" s="126">
        <f t="shared" si="115"/>
        <v>0</v>
      </c>
      <c r="DF76" s="126">
        <f t="shared" si="116"/>
        <v>-296.70988866619166</v>
      </c>
      <c r="DG76" s="126">
        <f t="shared" si="117"/>
        <v>0</v>
      </c>
      <c r="DH76" s="126">
        <f t="shared" si="118"/>
        <v>0</v>
      </c>
      <c r="DI76" s="126">
        <f t="shared" si="119"/>
        <v>-86.989012593120393</v>
      </c>
      <c r="DJ76" s="126">
        <f t="shared" si="120"/>
        <v>0</v>
      </c>
      <c r="DK76" s="126">
        <f t="shared" si="121"/>
        <v>-329.67765407354631</v>
      </c>
      <c r="DL76" s="126">
        <f t="shared" si="122"/>
        <v>0</v>
      </c>
      <c r="DM76" s="126">
        <f t="shared" si="123"/>
        <v>0</v>
      </c>
      <c r="DN76" s="126">
        <f t="shared" si="124"/>
        <v>-95.68791385243243</v>
      </c>
      <c r="DO76" s="126">
        <f t="shared" si="125"/>
        <v>0</v>
      </c>
      <c r="DP76" s="126">
        <f t="shared" si="126"/>
        <v>-362.64541948090096</v>
      </c>
      <c r="DQ76" s="126">
        <f t="shared" si="127"/>
        <v>0</v>
      </c>
      <c r="DR76" s="126">
        <f t="shared" si="128"/>
        <v>0</v>
      </c>
      <c r="DS76" s="126">
        <f t="shared" si="129"/>
        <v>-104.38681511174447</v>
      </c>
      <c r="DT76" s="126">
        <f t="shared" si="130"/>
        <v>0</v>
      </c>
      <c r="DU76" s="126">
        <f t="shared" si="131"/>
        <v>-395.6131848882556</v>
      </c>
      <c r="DV76" s="126">
        <f t="shared" si="132"/>
        <v>0</v>
      </c>
      <c r="DW76" s="126">
        <f t="shared" si="133"/>
        <v>0</v>
      </c>
    </row>
    <row r="77" spans="1:127" s="141" customFormat="1" ht="15" customHeight="1" x14ac:dyDescent="0.25">
      <c r="A77" s="157" t="s">
        <v>364</v>
      </c>
      <c r="B77" s="174" t="s">
        <v>354</v>
      </c>
      <c r="C77" s="174" t="s">
        <v>355</v>
      </c>
      <c r="D77" s="174" t="s">
        <v>314</v>
      </c>
      <c r="E77" s="174">
        <v>0</v>
      </c>
      <c r="F77" s="174">
        <v>4000</v>
      </c>
      <c r="G77" s="159">
        <v>0</v>
      </c>
      <c r="H77" s="173">
        <v>0</v>
      </c>
      <c r="I77" s="145"/>
      <c r="J77" s="145" t="s">
        <v>19</v>
      </c>
      <c r="K77" s="171">
        <v>8.3333333333333329E-2</v>
      </c>
      <c r="L77" s="171">
        <v>8.3333333333333329E-2</v>
      </c>
      <c r="M77" s="171">
        <v>8.3333333333333329E-2</v>
      </c>
      <c r="N77" s="171">
        <v>8.3333333333333329E-2</v>
      </c>
      <c r="O77" s="171">
        <v>8.3333333333333329E-2</v>
      </c>
      <c r="P77" s="171">
        <v>8.3333333333333329E-2</v>
      </c>
      <c r="Q77" s="171">
        <v>8.3333333333333329E-2</v>
      </c>
      <c r="R77" s="171">
        <v>8.3333333333333329E-2</v>
      </c>
      <c r="S77" s="171">
        <v>8.3333333333333329E-2</v>
      </c>
      <c r="T77" s="171">
        <v>8.3333333333333329E-2</v>
      </c>
      <c r="U77" s="171">
        <v>8.3333333333333329E-2</v>
      </c>
      <c r="V77" s="171">
        <v>8.3333333333333329E-2</v>
      </c>
      <c r="W77" s="146">
        <v>1</v>
      </c>
      <c r="X77" s="151">
        <v>0</v>
      </c>
      <c r="Y77" s="151">
        <v>0</v>
      </c>
      <c r="Z77" s="151">
        <v>0</v>
      </c>
      <c r="AA77" s="151">
        <v>0</v>
      </c>
      <c r="AB77" s="151">
        <v>0</v>
      </c>
      <c r="AC77" s="151">
        <v>0</v>
      </c>
      <c r="AD77" s="151">
        <v>0</v>
      </c>
      <c r="AE77" s="151">
        <v>0</v>
      </c>
      <c r="AF77" s="151">
        <v>0</v>
      </c>
      <c r="AG77" s="151">
        <v>0</v>
      </c>
      <c r="AH77" s="151">
        <v>0</v>
      </c>
      <c r="AI77" s="151">
        <v>0</v>
      </c>
      <c r="AJ77" s="145"/>
      <c r="AK77" s="145"/>
      <c r="AL77" s="145"/>
      <c r="AM77" s="145"/>
      <c r="AN77" s="145"/>
      <c r="AO77" s="145">
        <v>1</v>
      </c>
      <c r="AP77" s="145"/>
      <c r="AQ77" s="145"/>
      <c r="AR77" s="145"/>
      <c r="AS77" s="146">
        <v>1</v>
      </c>
      <c r="AT77" s="153">
        <v>0</v>
      </c>
      <c r="AU77" s="153">
        <v>0</v>
      </c>
      <c r="AV77" s="153">
        <v>0</v>
      </c>
      <c r="AW77" s="153">
        <v>0</v>
      </c>
      <c r="AX77" s="153">
        <v>0</v>
      </c>
      <c r="AY77" s="153">
        <v>0</v>
      </c>
      <c r="AZ77" s="153">
        <v>0</v>
      </c>
      <c r="BA77" s="153">
        <v>0</v>
      </c>
      <c r="BB77" s="153">
        <v>0</v>
      </c>
      <c r="BC77" s="153">
        <v>0</v>
      </c>
      <c r="BD77" s="154">
        <v>0</v>
      </c>
      <c r="BE77" s="154">
        <v>0</v>
      </c>
      <c r="BF77" s="154">
        <v>0</v>
      </c>
      <c r="BG77" s="154">
        <v>0</v>
      </c>
      <c r="BH77" s="154">
        <v>0</v>
      </c>
      <c r="BI77" s="145">
        <v>61553000</v>
      </c>
      <c r="BJ77" s="122"/>
      <c r="BK77" s="122">
        <f>+IF('FEUILLE 1'!$BJ77="",SUMIFS('FEUILLE 2'!$P:$P,'FEUILLE 2'!$C:$C,"BLF",'FEUILLE 2'!$K:$K,'FEUILLE 1'!$J77),SUMIFS('FEUILLE 2'!$P:$P,'FEUILLE 2'!$C:$C,"BLF",'FEUILLE 2'!$K:$K,'FEUILLE 1'!$J77,'FEUILLE 2'!$B:$B,'FEUILLE 1'!$BJ77))</f>
        <v>0</v>
      </c>
      <c r="BL77" s="122"/>
      <c r="BM77" s="122"/>
      <c r="BN77" s="122"/>
      <c r="BO77" s="122"/>
      <c r="BP77" s="126">
        <f t="shared" si="74"/>
        <v>0</v>
      </c>
      <c r="BQ77" s="126">
        <f t="shared" si="75"/>
        <v>0</v>
      </c>
      <c r="BR77" s="126">
        <f t="shared" si="76"/>
        <v>0</v>
      </c>
      <c r="BS77" s="126">
        <f t="shared" si="77"/>
        <v>0</v>
      </c>
      <c r="BT77" s="126">
        <f t="shared" si="78"/>
        <v>0</v>
      </c>
      <c r="BU77" s="126">
        <f t="shared" si="79"/>
        <v>0</v>
      </c>
      <c r="BV77" s="126">
        <f t="shared" si="80"/>
        <v>0</v>
      </c>
      <c r="BW77" s="126">
        <f t="shared" si="81"/>
        <v>0</v>
      </c>
      <c r="BX77" s="126">
        <f t="shared" si="82"/>
        <v>0</v>
      </c>
      <c r="BY77" s="126">
        <f t="shared" si="83"/>
        <v>0</v>
      </c>
      <c r="BZ77" s="126">
        <f t="shared" si="84"/>
        <v>0</v>
      </c>
      <c r="CA77" s="126">
        <f t="shared" si="85"/>
        <v>0</v>
      </c>
      <c r="CB77" s="126">
        <f t="shared" si="86"/>
        <v>0</v>
      </c>
      <c r="CC77" s="126">
        <f t="shared" si="87"/>
        <v>0</v>
      </c>
      <c r="CD77" s="126">
        <f t="shared" si="88"/>
        <v>0</v>
      </c>
      <c r="CE77" s="126">
        <f t="shared" si="89"/>
        <v>0</v>
      </c>
      <c r="CF77" s="126">
        <f t="shared" si="90"/>
        <v>0</v>
      </c>
      <c r="CG77" s="126">
        <f t="shared" si="91"/>
        <v>0</v>
      </c>
      <c r="CH77" s="126">
        <f t="shared" si="92"/>
        <v>0</v>
      </c>
      <c r="CI77" s="126">
        <f t="shared" si="93"/>
        <v>0</v>
      </c>
      <c r="CJ77" s="126">
        <f t="shared" si="94"/>
        <v>0</v>
      </c>
      <c r="CK77" s="126">
        <f t="shared" si="95"/>
        <v>0</v>
      </c>
      <c r="CL77" s="126">
        <f t="shared" si="96"/>
        <v>0</v>
      </c>
      <c r="CM77" s="126">
        <f t="shared" si="97"/>
        <v>0</v>
      </c>
      <c r="CN77" s="126">
        <f t="shared" si="98"/>
        <v>0</v>
      </c>
      <c r="CO77" s="126">
        <f t="shared" si="99"/>
        <v>0</v>
      </c>
      <c r="CP77" s="126">
        <f t="shared" si="100"/>
        <v>0</v>
      </c>
      <c r="CQ77" s="126">
        <f t="shared" si="101"/>
        <v>0</v>
      </c>
      <c r="CR77" s="126">
        <f t="shared" si="102"/>
        <v>0</v>
      </c>
      <c r="CS77" s="126">
        <f t="shared" si="103"/>
        <v>0</v>
      </c>
      <c r="CT77" s="126">
        <f t="shared" si="104"/>
        <v>0</v>
      </c>
      <c r="CU77" s="126">
        <f t="shared" si="105"/>
        <v>0</v>
      </c>
      <c r="CV77" s="126">
        <f t="shared" si="106"/>
        <v>0</v>
      </c>
      <c r="CW77" s="126">
        <f t="shared" si="107"/>
        <v>0</v>
      </c>
      <c r="CX77" s="126">
        <f t="shared" si="108"/>
        <v>0</v>
      </c>
      <c r="CY77" s="126">
        <f t="shared" si="109"/>
        <v>0</v>
      </c>
      <c r="CZ77" s="126">
        <f t="shared" si="110"/>
        <v>0</v>
      </c>
      <c r="DA77" s="126">
        <f t="shared" si="111"/>
        <v>0</v>
      </c>
      <c r="DB77" s="126">
        <f t="shared" si="112"/>
        <v>0</v>
      </c>
      <c r="DC77" s="126">
        <f t="shared" si="113"/>
        <v>0</v>
      </c>
      <c r="DD77" s="126">
        <f t="shared" si="114"/>
        <v>0</v>
      </c>
      <c r="DE77" s="126">
        <f t="shared" si="115"/>
        <v>0</v>
      </c>
      <c r="DF77" s="126">
        <f t="shared" si="116"/>
        <v>0</v>
      </c>
      <c r="DG77" s="126">
        <f t="shared" si="117"/>
        <v>0</v>
      </c>
      <c r="DH77" s="126">
        <f t="shared" si="118"/>
        <v>0</v>
      </c>
      <c r="DI77" s="126">
        <f t="shared" si="119"/>
        <v>0</v>
      </c>
      <c r="DJ77" s="126">
        <f t="shared" si="120"/>
        <v>0</v>
      </c>
      <c r="DK77" s="126">
        <f t="shared" si="121"/>
        <v>0</v>
      </c>
      <c r="DL77" s="126">
        <f t="shared" si="122"/>
        <v>0</v>
      </c>
      <c r="DM77" s="126">
        <f t="shared" si="123"/>
        <v>0</v>
      </c>
      <c r="DN77" s="126">
        <f t="shared" si="124"/>
        <v>0</v>
      </c>
      <c r="DO77" s="126">
        <f t="shared" si="125"/>
        <v>0</v>
      </c>
      <c r="DP77" s="126">
        <f t="shared" si="126"/>
        <v>0</v>
      </c>
      <c r="DQ77" s="126">
        <f t="shared" si="127"/>
        <v>0</v>
      </c>
      <c r="DR77" s="126">
        <f t="shared" si="128"/>
        <v>0</v>
      </c>
      <c r="DS77" s="126">
        <f t="shared" si="129"/>
        <v>0</v>
      </c>
      <c r="DT77" s="126">
        <f t="shared" si="130"/>
        <v>0</v>
      </c>
      <c r="DU77" s="126">
        <f t="shared" si="131"/>
        <v>0</v>
      </c>
      <c r="DV77" s="126">
        <f t="shared" si="132"/>
        <v>0</v>
      </c>
      <c r="DW77" s="126">
        <f t="shared" si="133"/>
        <v>0</v>
      </c>
    </row>
    <row r="78" spans="1:127" s="141" customFormat="1" ht="15" customHeight="1" x14ac:dyDescent="0.25">
      <c r="A78" s="157" t="s">
        <v>365</v>
      </c>
      <c r="B78" s="174" t="s">
        <v>300</v>
      </c>
      <c r="C78" s="174" t="s">
        <v>301</v>
      </c>
      <c r="D78" s="174" t="s">
        <v>295</v>
      </c>
      <c r="E78" s="174">
        <v>12</v>
      </c>
      <c r="F78" s="174">
        <v>10</v>
      </c>
      <c r="G78" s="159">
        <v>-120</v>
      </c>
      <c r="H78" s="173">
        <v>-120</v>
      </c>
      <c r="I78" s="145"/>
      <c r="J78" s="148"/>
      <c r="K78" s="145">
        <v>8.3333333333333329E-2</v>
      </c>
      <c r="L78" s="145">
        <v>8.3333333333333329E-2</v>
      </c>
      <c r="M78" s="145">
        <v>8.3333333333333329E-2</v>
      </c>
      <c r="N78" s="145">
        <v>8.3333333333333329E-2</v>
      </c>
      <c r="O78" s="145">
        <v>8.3333333333333329E-2</v>
      </c>
      <c r="P78" s="145">
        <v>8.3333333333333329E-2</v>
      </c>
      <c r="Q78" s="145">
        <v>8.3333333333333329E-2</v>
      </c>
      <c r="R78" s="145">
        <v>8.3333333333333329E-2</v>
      </c>
      <c r="S78" s="145">
        <v>8.3333333333333329E-2</v>
      </c>
      <c r="T78" s="145">
        <v>8.3333333333333329E-2</v>
      </c>
      <c r="U78" s="145">
        <v>8.3333333333333329E-2</v>
      </c>
      <c r="V78" s="145">
        <v>8.3333333333333329E-2</v>
      </c>
      <c r="W78" s="146">
        <v>1</v>
      </c>
      <c r="X78" s="151">
        <v>-10</v>
      </c>
      <c r="Y78" s="151">
        <v>-10</v>
      </c>
      <c r="Z78" s="151">
        <v>-10</v>
      </c>
      <c r="AA78" s="151">
        <v>-10</v>
      </c>
      <c r="AB78" s="151">
        <v>-10</v>
      </c>
      <c r="AC78" s="151">
        <v>-10</v>
      </c>
      <c r="AD78" s="151">
        <v>-10</v>
      </c>
      <c r="AE78" s="151">
        <v>-10</v>
      </c>
      <c r="AF78" s="151">
        <v>-10</v>
      </c>
      <c r="AG78" s="151">
        <v>-10</v>
      </c>
      <c r="AH78" s="151">
        <v>-10</v>
      </c>
      <c r="AI78" s="151">
        <v>-10</v>
      </c>
      <c r="AJ78" s="145">
        <v>0.20877363022348897</v>
      </c>
      <c r="AK78" s="145">
        <v>0.3852213054503964</v>
      </c>
      <c r="AL78" s="145">
        <v>0.18804621023932344</v>
      </c>
      <c r="AM78" s="145">
        <v>0.12687827083924333</v>
      </c>
      <c r="AN78" s="145">
        <v>9.1080583247547919E-2</v>
      </c>
      <c r="AO78" s="145"/>
      <c r="AP78" s="145"/>
      <c r="AQ78" s="145"/>
      <c r="AR78" s="145"/>
      <c r="AS78" s="146">
        <v>1</v>
      </c>
      <c r="AT78" s="153">
        <v>-25.052835626818677</v>
      </c>
      <c r="AU78" s="153">
        <v>-46.22655665404757</v>
      </c>
      <c r="AV78" s="153">
        <v>-22.565545228718811</v>
      </c>
      <c r="AW78" s="153">
        <v>-15.2253925007092</v>
      </c>
      <c r="AX78" s="153">
        <v>-10.929669989705751</v>
      </c>
      <c r="AY78" s="153">
        <v>0</v>
      </c>
      <c r="AZ78" s="153">
        <v>0</v>
      </c>
      <c r="BA78" s="153">
        <v>0</v>
      </c>
      <c r="BB78" s="153">
        <v>0</v>
      </c>
      <c r="BC78" s="153">
        <v>-120.00000000000003</v>
      </c>
      <c r="BD78" s="154">
        <v>-25.052835626818677</v>
      </c>
      <c r="BE78" s="154">
        <v>0</v>
      </c>
      <c r="BF78" s="154">
        <v>-94.947164373181351</v>
      </c>
      <c r="BG78" s="154">
        <v>0</v>
      </c>
      <c r="BH78" s="154">
        <v>0</v>
      </c>
      <c r="BI78" s="145">
        <v>62661000</v>
      </c>
      <c r="BJ78" s="122" t="s">
        <v>843</v>
      </c>
      <c r="BK78" s="122"/>
      <c r="BL78" s="122"/>
      <c r="BM78" s="122"/>
      <c r="BN78" s="122"/>
      <c r="BO78" s="122"/>
      <c r="BP78" s="126">
        <f t="shared" si="74"/>
        <v>-2.0877363022348896</v>
      </c>
      <c r="BQ78" s="126">
        <f t="shared" si="75"/>
        <v>0</v>
      </c>
      <c r="BR78" s="126">
        <f t="shared" si="76"/>
        <v>-7.9122636977651126</v>
      </c>
      <c r="BS78" s="126">
        <f t="shared" si="77"/>
        <v>0</v>
      </c>
      <c r="BT78" s="126">
        <f t="shared" si="78"/>
        <v>0</v>
      </c>
      <c r="BU78" s="126">
        <f t="shared" si="79"/>
        <v>-4.1754726044697792</v>
      </c>
      <c r="BV78" s="126">
        <f t="shared" si="80"/>
        <v>0</v>
      </c>
      <c r="BW78" s="126">
        <f t="shared" si="81"/>
        <v>-15.824527395530225</v>
      </c>
      <c r="BX78" s="126">
        <f t="shared" si="82"/>
        <v>0</v>
      </c>
      <c r="BY78" s="126">
        <f t="shared" si="83"/>
        <v>0</v>
      </c>
      <c r="BZ78" s="126">
        <f t="shared" si="84"/>
        <v>-6.2632089067046692</v>
      </c>
      <c r="CA78" s="126">
        <f t="shared" si="85"/>
        <v>0</v>
      </c>
      <c r="CB78" s="126">
        <f t="shared" si="86"/>
        <v>-23.736791093295338</v>
      </c>
      <c r="CC78" s="126">
        <f t="shared" si="87"/>
        <v>0</v>
      </c>
      <c r="CD78" s="126">
        <f t="shared" si="88"/>
        <v>0</v>
      </c>
      <c r="CE78" s="126">
        <f t="shared" si="89"/>
        <v>-8.3509452089395584</v>
      </c>
      <c r="CF78" s="126">
        <f t="shared" si="90"/>
        <v>0</v>
      </c>
      <c r="CG78" s="126">
        <f t="shared" si="91"/>
        <v>-31.64905479106045</v>
      </c>
      <c r="CH78" s="126">
        <f t="shared" si="92"/>
        <v>0</v>
      </c>
      <c r="CI78" s="126">
        <f t="shared" si="93"/>
        <v>0</v>
      </c>
      <c r="CJ78" s="126">
        <f t="shared" si="94"/>
        <v>-10.438681511174448</v>
      </c>
      <c r="CK78" s="126">
        <f t="shared" si="95"/>
        <v>0</v>
      </c>
      <c r="CL78" s="126">
        <f t="shared" si="96"/>
        <v>-39.561318488825563</v>
      </c>
      <c r="CM78" s="126">
        <f t="shared" si="97"/>
        <v>0</v>
      </c>
      <c r="CN78" s="126">
        <f t="shared" si="98"/>
        <v>0</v>
      </c>
      <c r="CO78" s="126">
        <f t="shared" si="99"/>
        <v>-12.526417813409337</v>
      </c>
      <c r="CP78" s="126">
        <f t="shared" si="100"/>
        <v>0</v>
      </c>
      <c r="CQ78" s="126">
        <f t="shared" si="101"/>
        <v>-47.473582186590676</v>
      </c>
      <c r="CR78" s="126">
        <f t="shared" si="102"/>
        <v>0</v>
      </c>
      <c r="CS78" s="126">
        <f t="shared" si="103"/>
        <v>0</v>
      </c>
      <c r="CT78" s="126">
        <f t="shared" si="104"/>
        <v>-14.614154115644226</v>
      </c>
      <c r="CU78" s="126">
        <f t="shared" si="105"/>
        <v>0</v>
      </c>
      <c r="CV78" s="126">
        <f t="shared" si="106"/>
        <v>-55.385845884355788</v>
      </c>
      <c r="CW78" s="126">
        <f t="shared" si="107"/>
        <v>0</v>
      </c>
      <c r="CX78" s="126">
        <f t="shared" si="108"/>
        <v>0</v>
      </c>
      <c r="CY78" s="126">
        <f t="shared" si="109"/>
        <v>-16.701890417879117</v>
      </c>
      <c r="CZ78" s="126">
        <f t="shared" si="110"/>
        <v>0</v>
      </c>
      <c r="DA78" s="126">
        <f t="shared" si="111"/>
        <v>-63.298109582120901</v>
      </c>
      <c r="DB78" s="126">
        <f t="shared" si="112"/>
        <v>0</v>
      </c>
      <c r="DC78" s="126">
        <f t="shared" si="113"/>
        <v>0</v>
      </c>
      <c r="DD78" s="126">
        <f t="shared" si="114"/>
        <v>-18.789626720114008</v>
      </c>
      <c r="DE78" s="126">
        <f t="shared" si="115"/>
        <v>0</v>
      </c>
      <c r="DF78" s="126">
        <f t="shared" si="116"/>
        <v>-71.210373279886014</v>
      </c>
      <c r="DG78" s="126">
        <f t="shared" si="117"/>
        <v>0</v>
      </c>
      <c r="DH78" s="126">
        <f t="shared" si="118"/>
        <v>0</v>
      </c>
      <c r="DI78" s="126">
        <f t="shared" si="119"/>
        <v>-20.877363022348899</v>
      </c>
      <c r="DJ78" s="126">
        <f t="shared" si="120"/>
        <v>0</v>
      </c>
      <c r="DK78" s="126">
        <f t="shared" si="121"/>
        <v>-79.122636977651126</v>
      </c>
      <c r="DL78" s="126">
        <f t="shared" si="122"/>
        <v>0</v>
      </c>
      <c r="DM78" s="126">
        <f t="shared" si="123"/>
        <v>0</v>
      </c>
      <c r="DN78" s="126">
        <f t="shared" si="124"/>
        <v>-22.96509932458379</v>
      </c>
      <c r="DO78" s="126">
        <f t="shared" si="125"/>
        <v>0</v>
      </c>
      <c r="DP78" s="126">
        <f t="shared" si="126"/>
        <v>-87.034900675416239</v>
      </c>
      <c r="DQ78" s="126">
        <f t="shared" si="127"/>
        <v>0</v>
      </c>
      <c r="DR78" s="126">
        <f t="shared" si="128"/>
        <v>0</v>
      </c>
      <c r="DS78" s="126">
        <f t="shared" si="129"/>
        <v>-25.05283562681868</v>
      </c>
      <c r="DT78" s="126">
        <f t="shared" si="130"/>
        <v>0</v>
      </c>
      <c r="DU78" s="126">
        <f t="shared" si="131"/>
        <v>-94.947164373181351</v>
      </c>
      <c r="DV78" s="126">
        <f t="shared" si="132"/>
        <v>0</v>
      </c>
      <c r="DW78" s="126">
        <f t="shared" si="133"/>
        <v>0</v>
      </c>
    </row>
    <row r="79" spans="1:127" s="141" customFormat="1" ht="15" customHeight="1" x14ac:dyDescent="0.25">
      <c r="A79" s="157" t="s">
        <v>366</v>
      </c>
      <c r="B79" s="174" t="s">
        <v>300</v>
      </c>
      <c r="C79" s="174" t="s">
        <v>301</v>
      </c>
      <c r="D79" s="174" t="s">
        <v>295</v>
      </c>
      <c r="E79" s="174">
        <v>12</v>
      </c>
      <c r="F79" s="174">
        <v>10</v>
      </c>
      <c r="G79" s="159">
        <v>-120</v>
      </c>
      <c r="H79" s="173">
        <v>-120</v>
      </c>
      <c r="I79" s="145"/>
      <c r="J79" s="148"/>
      <c r="K79" s="145">
        <v>8.3333333333333329E-2</v>
      </c>
      <c r="L79" s="145">
        <v>8.3333333333333329E-2</v>
      </c>
      <c r="M79" s="145">
        <v>8.3333333333333329E-2</v>
      </c>
      <c r="N79" s="145">
        <v>8.3333333333333329E-2</v>
      </c>
      <c r="O79" s="145">
        <v>8.3333333333333329E-2</v>
      </c>
      <c r="P79" s="145">
        <v>8.3333333333333329E-2</v>
      </c>
      <c r="Q79" s="145">
        <v>8.3333333333333329E-2</v>
      </c>
      <c r="R79" s="145">
        <v>8.3333333333333329E-2</v>
      </c>
      <c r="S79" s="145">
        <v>8.3333333333333329E-2</v>
      </c>
      <c r="T79" s="145">
        <v>8.3333333333333329E-2</v>
      </c>
      <c r="U79" s="145">
        <v>8.3333333333333329E-2</v>
      </c>
      <c r="V79" s="145">
        <v>8.3333333333333329E-2</v>
      </c>
      <c r="W79" s="146">
        <v>1</v>
      </c>
      <c r="X79" s="151">
        <v>-10</v>
      </c>
      <c r="Y79" s="151">
        <v>-10</v>
      </c>
      <c r="Z79" s="151">
        <v>-10</v>
      </c>
      <c r="AA79" s="151">
        <v>-10</v>
      </c>
      <c r="AB79" s="151">
        <v>-10</v>
      </c>
      <c r="AC79" s="151">
        <v>-10</v>
      </c>
      <c r="AD79" s="151">
        <v>-10</v>
      </c>
      <c r="AE79" s="151">
        <v>-10</v>
      </c>
      <c r="AF79" s="151">
        <v>-10</v>
      </c>
      <c r="AG79" s="151">
        <v>-10</v>
      </c>
      <c r="AH79" s="151">
        <v>-10</v>
      </c>
      <c r="AI79" s="151">
        <v>-10</v>
      </c>
      <c r="AJ79" s="145"/>
      <c r="AK79" s="145"/>
      <c r="AL79" s="145"/>
      <c r="AM79" s="145">
        <v>1</v>
      </c>
      <c r="AN79" s="145"/>
      <c r="AO79" s="145"/>
      <c r="AP79" s="145"/>
      <c r="AQ79" s="145"/>
      <c r="AR79" s="145"/>
      <c r="AS79" s="146">
        <v>1</v>
      </c>
      <c r="AT79" s="153">
        <v>0</v>
      </c>
      <c r="AU79" s="153">
        <v>0</v>
      </c>
      <c r="AV79" s="153">
        <v>0</v>
      </c>
      <c r="AW79" s="153">
        <v>-120</v>
      </c>
      <c r="AX79" s="153">
        <v>0</v>
      </c>
      <c r="AY79" s="153">
        <v>0</v>
      </c>
      <c r="AZ79" s="153">
        <v>0</v>
      </c>
      <c r="BA79" s="153">
        <v>0</v>
      </c>
      <c r="BB79" s="153">
        <v>0</v>
      </c>
      <c r="BC79" s="153">
        <v>-120</v>
      </c>
      <c r="BD79" s="154">
        <v>0</v>
      </c>
      <c r="BE79" s="154">
        <v>0</v>
      </c>
      <c r="BF79" s="154">
        <v>-120</v>
      </c>
      <c r="BG79" s="154">
        <v>0</v>
      </c>
      <c r="BH79" s="154">
        <v>0</v>
      </c>
      <c r="BI79" s="145">
        <v>62661000</v>
      </c>
      <c r="BJ79" s="122" t="s">
        <v>844</v>
      </c>
      <c r="BK79" s="122"/>
      <c r="BL79" s="122"/>
      <c r="BM79" s="122"/>
      <c r="BN79" s="122"/>
      <c r="BO79" s="122"/>
      <c r="BP79" s="126">
        <f t="shared" si="74"/>
        <v>0</v>
      </c>
      <c r="BQ79" s="126">
        <f t="shared" si="75"/>
        <v>0</v>
      </c>
      <c r="BR79" s="126">
        <f t="shared" si="76"/>
        <v>-10</v>
      </c>
      <c r="BS79" s="126">
        <f t="shared" si="77"/>
        <v>0</v>
      </c>
      <c r="BT79" s="126">
        <f t="shared" si="78"/>
        <v>0</v>
      </c>
      <c r="BU79" s="126">
        <f t="shared" si="79"/>
        <v>0</v>
      </c>
      <c r="BV79" s="126">
        <f t="shared" si="80"/>
        <v>0</v>
      </c>
      <c r="BW79" s="126">
        <f t="shared" si="81"/>
        <v>-20</v>
      </c>
      <c r="BX79" s="126">
        <f t="shared" si="82"/>
        <v>0</v>
      </c>
      <c r="BY79" s="126">
        <f t="shared" si="83"/>
        <v>0</v>
      </c>
      <c r="BZ79" s="126">
        <f t="shared" si="84"/>
        <v>0</v>
      </c>
      <c r="CA79" s="126">
        <f t="shared" si="85"/>
        <v>0</v>
      </c>
      <c r="CB79" s="126">
        <f t="shared" si="86"/>
        <v>-30</v>
      </c>
      <c r="CC79" s="126">
        <f t="shared" si="87"/>
        <v>0</v>
      </c>
      <c r="CD79" s="126">
        <f t="shared" si="88"/>
        <v>0</v>
      </c>
      <c r="CE79" s="126">
        <f t="shared" si="89"/>
        <v>0</v>
      </c>
      <c r="CF79" s="126">
        <f t="shared" si="90"/>
        <v>0</v>
      </c>
      <c r="CG79" s="126">
        <f t="shared" si="91"/>
        <v>-40</v>
      </c>
      <c r="CH79" s="126">
        <f t="shared" si="92"/>
        <v>0</v>
      </c>
      <c r="CI79" s="126">
        <f t="shared" si="93"/>
        <v>0</v>
      </c>
      <c r="CJ79" s="126">
        <f t="shared" si="94"/>
        <v>0</v>
      </c>
      <c r="CK79" s="126">
        <f t="shared" si="95"/>
        <v>0</v>
      </c>
      <c r="CL79" s="126">
        <f t="shared" si="96"/>
        <v>-50</v>
      </c>
      <c r="CM79" s="126">
        <f t="shared" si="97"/>
        <v>0</v>
      </c>
      <c r="CN79" s="126">
        <f t="shared" si="98"/>
        <v>0</v>
      </c>
      <c r="CO79" s="126">
        <f t="shared" si="99"/>
        <v>0</v>
      </c>
      <c r="CP79" s="126">
        <f t="shared" si="100"/>
        <v>0</v>
      </c>
      <c r="CQ79" s="126">
        <f t="shared" si="101"/>
        <v>-60</v>
      </c>
      <c r="CR79" s="126">
        <f t="shared" si="102"/>
        <v>0</v>
      </c>
      <c r="CS79" s="126">
        <f t="shared" si="103"/>
        <v>0</v>
      </c>
      <c r="CT79" s="126">
        <f t="shared" si="104"/>
        <v>0</v>
      </c>
      <c r="CU79" s="126">
        <f t="shared" si="105"/>
        <v>0</v>
      </c>
      <c r="CV79" s="126">
        <f t="shared" si="106"/>
        <v>-70</v>
      </c>
      <c r="CW79" s="126">
        <f t="shared" si="107"/>
        <v>0</v>
      </c>
      <c r="CX79" s="126">
        <f t="shared" si="108"/>
        <v>0</v>
      </c>
      <c r="CY79" s="126">
        <f t="shared" si="109"/>
        <v>0</v>
      </c>
      <c r="CZ79" s="126">
        <f t="shared" si="110"/>
        <v>0</v>
      </c>
      <c r="DA79" s="126">
        <f t="shared" si="111"/>
        <v>-80</v>
      </c>
      <c r="DB79" s="126">
        <f t="shared" si="112"/>
        <v>0</v>
      </c>
      <c r="DC79" s="126">
        <f t="shared" si="113"/>
        <v>0</v>
      </c>
      <c r="DD79" s="126">
        <f t="shared" si="114"/>
        <v>0</v>
      </c>
      <c r="DE79" s="126">
        <f t="shared" si="115"/>
        <v>0</v>
      </c>
      <c r="DF79" s="126">
        <f t="shared" si="116"/>
        <v>-90</v>
      </c>
      <c r="DG79" s="126">
        <f t="shared" si="117"/>
        <v>0</v>
      </c>
      <c r="DH79" s="126">
        <f t="shared" si="118"/>
        <v>0</v>
      </c>
      <c r="DI79" s="126">
        <f t="shared" si="119"/>
        <v>0</v>
      </c>
      <c r="DJ79" s="126">
        <f t="shared" si="120"/>
        <v>0</v>
      </c>
      <c r="DK79" s="126">
        <f t="shared" si="121"/>
        <v>-100</v>
      </c>
      <c r="DL79" s="126">
        <f t="shared" si="122"/>
        <v>0</v>
      </c>
      <c r="DM79" s="126">
        <f t="shared" si="123"/>
        <v>0</v>
      </c>
      <c r="DN79" s="126">
        <f t="shared" si="124"/>
        <v>0</v>
      </c>
      <c r="DO79" s="126">
        <f t="shared" si="125"/>
        <v>0</v>
      </c>
      <c r="DP79" s="126">
        <f t="shared" si="126"/>
        <v>-110</v>
      </c>
      <c r="DQ79" s="126">
        <f t="shared" si="127"/>
        <v>0</v>
      </c>
      <c r="DR79" s="126">
        <f t="shared" si="128"/>
        <v>0</v>
      </c>
      <c r="DS79" s="126">
        <f t="shared" si="129"/>
        <v>0</v>
      </c>
      <c r="DT79" s="126">
        <f t="shared" si="130"/>
        <v>0</v>
      </c>
      <c r="DU79" s="126">
        <f t="shared" si="131"/>
        <v>-120</v>
      </c>
      <c r="DV79" s="126">
        <f t="shared" si="132"/>
        <v>0</v>
      </c>
      <c r="DW79" s="126">
        <f t="shared" si="133"/>
        <v>0</v>
      </c>
    </row>
    <row r="80" spans="1:127" s="141" customFormat="1" ht="15" customHeight="1" x14ac:dyDescent="0.25">
      <c r="A80" s="157" t="s">
        <v>367</v>
      </c>
      <c r="B80" s="174" t="s">
        <v>300</v>
      </c>
      <c r="C80" s="174" t="s">
        <v>301</v>
      </c>
      <c r="D80" s="174" t="s">
        <v>295</v>
      </c>
      <c r="E80" s="168">
        <v>0</v>
      </c>
      <c r="F80" s="174">
        <v>129</v>
      </c>
      <c r="G80" s="159">
        <v>0</v>
      </c>
      <c r="H80" s="173">
        <v>0</v>
      </c>
      <c r="I80" s="145"/>
      <c r="J80" s="148"/>
      <c r="K80" s="145">
        <v>8.3333333333333329E-2</v>
      </c>
      <c r="L80" s="145">
        <v>8.3333333333333329E-2</v>
      </c>
      <c r="M80" s="145">
        <v>8.3333333333333329E-2</v>
      </c>
      <c r="N80" s="145">
        <v>8.3333333333333329E-2</v>
      </c>
      <c r="O80" s="145">
        <v>8.3333333333333329E-2</v>
      </c>
      <c r="P80" s="145">
        <v>8.3333333333333329E-2</v>
      </c>
      <c r="Q80" s="145">
        <v>8.3333333333333329E-2</v>
      </c>
      <c r="R80" s="145">
        <v>8.3333333333333329E-2</v>
      </c>
      <c r="S80" s="145">
        <v>8.3333333333333329E-2</v>
      </c>
      <c r="T80" s="145">
        <v>8.3333333333333329E-2</v>
      </c>
      <c r="U80" s="145">
        <v>8.3333333333333329E-2</v>
      </c>
      <c r="V80" s="145">
        <v>8.3333333333333329E-2</v>
      </c>
      <c r="W80" s="146">
        <v>1</v>
      </c>
      <c r="X80" s="151">
        <v>0</v>
      </c>
      <c r="Y80" s="151">
        <v>0</v>
      </c>
      <c r="Z80" s="151">
        <v>0</v>
      </c>
      <c r="AA80" s="151">
        <v>0</v>
      </c>
      <c r="AB80" s="151">
        <v>0</v>
      </c>
      <c r="AC80" s="151">
        <v>0</v>
      </c>
      <c r="AD80" s="151">
        <v>0</v>
      </c>
      <c r="AE80" s="151">
        <v>0</v>
      </c>
      <c r="AF80" s="151">
        <v>0</v>
      </c>
      <c r="AG80" s="151">
        <v>0</v>
      </c>
      <c r="AH80" s="151">
        <v>0</v>
      </c>
      <c r="AI80" s="151">
        <v>0</v>
      </c>
      <c r="AJ80" s="145">
        <v>0.98</v>
      </c>
      <c r="AK80" s="145"/>
      <c r="AL80" s="145"/>
      <c r="AM80" s="145"/>
      <c r="AN80" s="145"/>
      <c r="AO80" s="145"/>
      <c r="AP80" s="145">
        <v>0.02</v>
      </c>
      <c r="AQ80" s="145"/>
      <c r="AR80" s="145"/>
      <c r="AS80" s="146">
        <v>1</v>
      </c>
      <c r="AT80" s="153">
        <v>0</v>
      </c>
      <c r="AU80" s="153">
        <v>0</v>
      </c>
      <c r="AV80" s="153">
        <v>0</v>
      </c>
      <c r="AW80" s="153">
        <v>0</v>
      </c>
      <c r="AX80" s="153">
        <v>0</v>
      </c>
      <c r="AY80" s="153">
        <v>0</v>
      </c>
      <c r="AZ80" s="153">
        <v>0</v>
      </c>
      <c r="BA80" s="153">
        <v>0</v>
      </c>
      <c r="BB80" s="153">
        <v>0</v>
      </c>
      <c r="BC80" s="153">
        <v>0</v>
      </c>
      <c r="BD80" s="154">
        <v>0</v>
      </c>
      <c r="BE80" s="154">
        <v>0</v>
      </c>
      <c r="BF80" s="154">
        <v>0</v>
      </c>
      <c r="BG80" s="154">
        <v>0</v>
      </c>
      <c r="BH80" s="154">
        <v>0</v>
      </c>
      <c r="BI80" s="145">
        <v>62661000</v>
      </c>
      <c r="BJ80" s="122"/>
      <c r="BK80" s="122"/>
      <c r="BL80" s="122"/>
      <c r="BM80" s="122"/>
      <c r="BN80" s="122"/>
      <c r="BO80" s="122"/>
      <c r="BP80" s="126">
        <f t="shared" si="74"/>
        <v>0</v>
      </c>
      <c r="BQ80" s="126">
        <f t="shared" si="75"/>
        <v>0</v>
      </c>
      <c r="BR80" s="126">
        <f t="shared" si="76"/>
        <v>0</v>
      </c>
      <c r="BS80" s="126">
        <f t="shared" si="77"/>
        <v>0</v>
      </c>
      <c r="BT80" s="126">
        <f t="shared" si="78"/>
        <v>0</v>
      </c>
      <c r="BU80" s="126">
        <f t="shared" si="79"/>
        <v>0</v>
      </c>
      <c r="BV80" s="126">
        <f t="shared" si="80"/>
        <v>0</v>
      </c>
      <c r="BW80" s="126">
        <f t="shared" si="81"/>
        <v>0</v>
      </c>
      <c r="BX80" s="126">
        <f t="shared" si="82"/>
        <v>0</v>
      </c>
      <c r="BY80" s="126">
        <f t="shared" si="83"/>
        <v>0</v>
      </c>
      <c r="BZ80" s="126">
        <f t="shared" si="84"/>
        <v>0</v>
      </c>
      <c r="CA80" s="126">
        <f t="shared" si="85"/>
        <v>0</v>
      </c>
      <c r="CB80" s="126">
        <f t="shared" si="86"/>
        <v>0</v>
      </c>
      <c r="CC80" s="126">
        <f t="shared" si="87"/>
        <v>0</v>
      </c>
      <c r="CD80" s="126">
        <f t="shared" si="88"/>
        <v>0</v>
      </c>
      <c r="CE80" s="126">
        <f t="shared" si="89"/>
        <v>0</v>
      </c>
      <c r="CF80" s="126">
        <f t="shared" si="90"/>
        <v>0</v>
      </c>
      <c r="CG80" s="126">
        <f t="shared" si="91"/>
        <v>0</v>
      </c>
      <c r="CH80" s="126">
        <f t="shared" si="92"/>
        <v>0</v>
      </c>
      <c r="CI80" s="126">
        <f t="shared" si="93"/>
        <v>0</v>
      </c>
      <c r="CJ80" s="126">
        <f t="shared" si="94"/>
        <v>0</v>
      </c>
      <c r="CK80" s="126">
        <f t="shared" si="95"/>
        <v>0</v>
      </c>
      <c r="CL80" s="126">
        <f t="shared" si="96"/>
        <v>0</v>
      </c>
      <c r="CM80" s="126">
        <f t="shared" si="97"/>
        <v>0</v>
      </c>
      <c r="CN80" s="126">
        <f t="shared" si="98"/>
        <v>0</v>
      </c>
      <c r="CO80" s="126">
        <f t="shared" si="99"/>
        <v>0</v>
      </c>
      <c r="CP80" s="126">
        <f t="shared" si="100"/>
        <v>0</v>
      </c>
      <c r="CQ80" s="126">
        <f t="shared" si="101"/>
        <v>0</v>
      </c>
      <c r="CR80" s="126">
        <f t="shared" si="102"/>
        <v>0</v>
      </c>
      <c r="CS80" s="126">
        <f t="shared" si="103"/>
        <v>0</v>
      </c>
      <c r="CT80" s="126">
        <f t="shared" si="104"/>
        <v>0</v>
      </c>
      <c r="CU80" s="126">
        <f t="shared" si="105"/>
        <v>0</v>
      </c>
      <c r="CV80" s="126">
        <f t="shared" si="106"/>
        <v>0</v>
      </c>
      <c r="CW80" s="126">
        <f t="shared" si="107"/>
        <v>0</v>
      </c>
      <c r="CX80" s="126">
        <f t="shared" si="108"/>
        <v>0</v>
      </c>
      <c r="CY80" s="126">
        <f t="shared" si="109"/>
        <v>0</v>
      </c>
      <c r="CZ80" s="126">
        <f t="shared" si="110"/>
        <v>0</v>
      </c>
      <c r="DA80" s="126">
        <f t="shared" si="111"/>
        <v>0</v>
      </c>
      <c r="DB80" s="126">
        <f t="shared" si="112"/>
        <v>0</v>
      </c>
      <c r="DC80" s="126">
        <f t="shared" si="113"/>
        <v>0</v>
      </c>
      <c r="DD80" s="126">
        <f t="shared" si="114"/>
        <v>0</v>
      </c>
      <c r="DE80" s="126">
        <f t="shared" si="115"/>
        <v>0</v>
      </c>
      <c r="DF80" s="126">
        <f t="shared" si="116"/>
        <v>0</v>
      </c>
      <c r="DG80" s="126">
        <f t="shared" si="117"/>
        <v>0</v>
      </c>
      <c r="DH80" s="126">
        <f t="shared" si="118"/>
        <v>0</v>
      </c>
      <c r="DI80" s="126">
        <f t="shared" si="119"/>
        <v>0</v>
      </c>
      <c r="DJ80" s="126">
        <f t="shared" si="120"/>
        <v>0</v>
      </c>
      <c r="DK80" s="126">
        <f t="shared" si="121"/>
        <v>0</v>
      </c>
      <c r="DL80" s="126">
        <f t="shared" si="122"/>
        <v>0</v>
      </c>
      <c r="DM80" s="126">
        <f t="shared" si="123"/>
        <v>0</v>
      </c>
      <c r="DN80" s="126">
        <f t="shared" si="124"/>
        <v>0</v>
      </c>
      <c r="DO80" s="126">
        <f t="shared" si="125"/>
        <v>0</v>
      </c>
      <c r="DP80" s="126">
        <f t="shared" si="126"/>
        <v>0</v>
      </c>
      <c r="DQ80" s="126">
        <f t="shared" si="127"/>
        <v>0</v>
      </c>
      <c r="DR80" s="126">
        <f t="shared" si="128"/>
        <v>0</v>
      </c>
      <c r="DS80" s="126">
        <f t="shared" si="129"/>
        <v>0</v>
      </c>
      <c r="DT80" s="126">
        <f t="shared" si="130"/>
        <v>0</v>
      </c>
      <c r="DU80" s="126">
        <f t="shared" si="131"/>
        <v>0</v>
      </c>
      <c r="DV80" s="126">
        <f t="shared" si="132"/>
        <v>0</v>
      </c>
      <c r="DW80" s="126">
        <f t="shared" si="133"/>
        <v>0</v>
      </c>
    </row>
    <row r="81" spans="1:127" s="141" customFormat="1" ht="15" customHeight="1" x14ac:dyDescent="0.25">
      <c r="A81" s="157" t="s">
        <v>368</v>
      </c>
      <c r="B81" s="174" t="s">
        <v>300</v>
      </c>
      <c r="C81" s="174" t="s">
        <v>301</v>
      </c>
      <c r="D81" s="174" t="s">
        <v>295</v>
      </c>
      <c r="E81" s="174">
        <v>12</v>
      </c>
      <c r="F81" s="174">
        <v>90</v>
      </c>
      <c r="G81" s="159">
        <v>-1080</v>
      </c>
      <c r="H81" s="173">
        <v>-1080</v>
      </c>
      <c r="I81" s="145"/>
      <c r="J81" s="148"/>
      <c r="K81" s="145">
        <v>8.3333333333333329E-2</v>
      </c>
      <c r="L81" s="145">
        <v>8.3333333333333329E-2</v>
      </c>
      <c r="M81" s="145">
        <v>8.3333333333333329E-2</v>
      </c>
      <c r="N81" s="145">
        <v>8.3333333333333329E-2</v>
      </c>
      <c r="O81" s="145">
        <v>8.3333333333333329E-2</v>
      </c>
      <c r="P81" s="145">
        <v>8.3333333333333329E-2</v>
      </c>
      <c r="Q81" s="145">
        <v>8.3333333333333329E-2</v>
      </c>
      <c r="R81" s="145">
        <v>8.3333333333333329E-2</v>
      </c>
      <c r="S81" s="145">
        <v>8.3333333333333329E-2</v>
      </c>
      <c r="T81" s="145">
        <v>8.3333333333333329E-2</v>
      </c>
      <c r="U81" s="145">
        <v>8.3333333333333329E-2</v>
      </c>
      <c r="V81" s="145">
        <v>8.3333333333333329E-2</v>
      </c>
      <c r="W81" s="146">
        <v>1</v>
      </c>
      <c r="X81" s="151">
        <v>-90</v>
      </c>
      <c r="Y81" s="151">
        <v>-90</v>
      </c>
      <c r="Z81" s="151">
        <v>-90</v>
      </c>
      <c r="AA81" s="151">
        <v>-90</v>
      </c>
      <c r="AB81" s="151">
        <v>-90</v>
      </c>
      <c r="AC81" s="151">
        <v>-90</v>
      </c>
      <c r="AD81" s="151">
        <v>-90</v>
      </c>
      <c r="AE81" s="151">
        <v>-90</v>
      </c>
      <c r="AF81" s="151">
        <v>-90</v>
      </c>
      <c r="AG81" s="151">
        <v>-90</v>
      </c>
      <c r="AH81" s="151">
        <v>-90</v>
      </c>
      <c r="AI81" s="151">
        <v>-90</v>
      </c>
      <c r="AJ81" s="145">
        <v>0.98</v>
      </c>
      <c r="AK81" s="145"/>
      <c r="AL81" s="145"/>
      <c r="AM81" s="145"/>
      <c r="AN81" s="145"/>
      <c r="AO81" s="145"/>
      <c r="AP81" s="145">
        <v>0.02</v>
      </c>
      <c r="AQ81" s="145"/>
      <c r="AR81" s="145"/>
      <c r="AS81" s="146">
        <v>1</v>
      </c>
      <c r="AT81" s="153">
        <v>-1058.4000000000001</v>
      </c>
      <c r="AU81" s="153">
        <v>0</v>
      </c>
      <c r="AV81" s="153">
        <v>0</v>
      </c>
      <c r="AW81" s="153">
        <v>0</v>
      </c>
      <c r="AX81" s="153">
        <v>0</v>
      </c>
      <c r="AY81" s="153">
        <v>0</v>
      </c>
      <c r="AZ81" s="153">
        <v>-21.6</v>
      </c>
      <c r="BA81" s="153">
        <v>0</v>
      </c>
      <c r="BB81" s="153">
        <v>0</v>
      </c>
      <c r="BC81" s="153">
        <v>-1080</v>
      </c>
      <c r="BD81" s="154">
        <v>-1058.4000000000001</v>
      </c>
      <c r="BE81" s="154">
        <v>0</v>
      </c>
      <c r="BF81" s="154">
        <v>-21.6</v>
      </c>
      <c r="BG81" s="154">
        <v>0</v>
      </c>
      <c r="BH81" s="154">
        <v>0</v>
      </c>
      <c r="BI81" s="145">
        <v>62661000</v>
      </c>
      <c r="BJ81" s="122"/>
      <c r="BK81" s="122"/>
      <c r="BL81" s="122"/>
      <c r="BM81" s="122"/>
      <c r="BN81" s="122"/>
      <c r="BO81" s="122"/>
      <c r="BP81" s="126">
        <f t="shared" si="74"/>
        <v>-88.2</v>
      </c>
      <c r="BQ81" s="126">
        <f t="shared" si="75"/>
        <v>0</v>
      </c>
      <c r="BR81" s="126">
        <f t="shared" si="76"/>
        <v>-1.8</v>
      </c>
      <c r="BS81" s="126">
        <f t="shared" si="77"/>
        <v>0</v>
      </c>
      <c r="BT81" s="126">
        <f t="shared" si="78"/>
        <v>0</v>
      </c>
      <c r="BU81" s="126">
        <f t="shared" si="79"/>
        <v>-176.4</v>
      </c>
      <c r="BV81" s="126">
        <f t="shared" si="80"/>
        <v>0</v>
      </c>
      <c r="BW81" s="126">
        <f t="shared" si="81"/>
        <v>-3.6</v>
      </c>
      <c r="BX81" s="126">
        <f t="shared" si="82"/>
        <v>0</v>
      </c>
      <c r="BY81" s="126">
        <f t="shared" si="83"/>
        <v>0</v>
      </c>
      <c r="BZ81" s="126">
        <f t="shared" si="84"/>
        <v>-264.60000000000002</v>
      </c>
      <c r="CA81" s="126">
        <f t="shared" si="85"/>
        <v>0</v>
      </c>
      <c r="CB81" s="126">
        <f t="shared" si="86"/>
        <v>-5.4</v>
      </c>
      <c r="CC81" s="126">
        <f t="shared" si="87"/>
        <v>0</v>
      </c>
      <c r="CD81" s="126">
        <f t="shared" si="88"/>
        <v>0</v>
      </c>
      <c r="CE81" s="126">
        <f t="shared" si="89"/>
        <v>-352.8</v>
      </c>
      <c r="CF81" s="126">
        <f t="shared" si="90"/>
        <v>0</v>
      </c>
      <c r="CG81" s="126">
        <f t="shared" si="91"/>
        <v>-7.2</v>
      </c>
      <c r="CH81" s="126">
        <f t="shared" si="92"/>
        <v>0</v>
      </c>
      <c r="CI81" s="126">
        <f t="shared" si="93"/>
        <v>0</v>
      </c>
      <c r="CJ81" s="126">
        <f t="shared" si="94"/>
        <v>-441</v>
      </c>
      <c r="CK81" s="126">
        <f t="shared" si="95"/>
        <v>0</v>
      </c>
      <c r="CL81" s="126">
        <f t="shared" si="96"/>
        <v>-9</v>
      </c>
      <c r="CM81" s="126">
        <f t="shared" si="97"/>
        <v>0</v>
      </c>
      <c r="CN81" s="126">
        <f t="shared" si="98"/>
        <v>0</v>
      </c>
      <c r="CO81" s="126">
        <f t="shared" si="99"/>
        <v>-529.20000000000005</v>
      </c>
      <c r="CP81" s="126">
        <f t="shared" si="100"/>
        <v>0</v>
      </c>
      <c r="CQ81" s="126">
        <f t="shared" si="101"/>
        <v>-10.8</v>
      </c>
      <c r="CR81" s="126">
        <f t="shared" si="102"/>
        <v>0</v>
      </c>
      <c r="CS81" s="126">
        <f t="shared" si="103"/>
        <v>0</v>
      </c>
      <c r="CT81" s="126">
        <f t="shared" si="104"/>
        <v>-617.40000000000009</v>
      </c>
      <c r="CU81" s="126">
        <f t="shared" si="105"/>
        <v>0</v>
      </c>
      <c r="CV81" s="126">
        <f t="shared" si="106"/>
        <v>-12.600000000000001</v>
      </c>
      <c r="CW81" s="126">
        <f t="shared" si="107"/>
        <v>0</v>
      </c>
      <c r="CX81" s="126">
        <f t="shared" si="108"/>
        <v>0</v>
      </c>
      <c r="CY81" s="126">
        <f t="shared" si="109"/>
        <v>-705.60000000000014</v>
      </c>
      <c r="CZ81" s="126">
        <f t="shared" si="110"/>
        <v>0</v>
      </c>
      <c r="DA81" s="126">
        <f t="shared" si="111"/>
        <v>-14.400000000000002</v>
      </c>
      <c r="DB81" s="126">
        <f t="shared" si="112"/>
        <v>0</v>
      </c>
      <c r="DC81" s="126">
        <f t="shared" si="113"/>
        <v>0</v>
      </c>
      <c r="DD81" s="126">
        <f t="shared" si="114"/>
        <v>-793.80000000000018</v>
      </c>
      <c r="DE81" s="126">
        <f t="shared" si="115"/>
        <v>0</v>
      </c>
      <c r="DF81" s="126">
        <f t="shared" si="116"/>
        <v>-16.200000000000003</v>
      </c>
      <c r="DG81" s="126">
        <f t="shared" si="117"/>
        <v>0</v>
      </c>
      <c r="DH81" s="126">
        <f t="shared" si="118"/>
        <v>0</v>
      </c>
      <c r="DI81" s="126">
        <f t="shared" si="119"/>
        <v>-882.00000000000023</v>
      </c>
      <c r="DJ81" s="126">
        <f t="shared" si="120"/>
        <v>0</v>
      </c>
      <c r="DK81" s="126">
        <f t="shared" si="121"/>
        <v>-18.000000000000004</v>
      </c>
      <c r="DL81" s="126">
        <f t="shared" si="122"/>
        <v>0</v>
      </c>
      <c r="DM81" s="126">
        <f t="shared" si="123"/>
        <v>0</v>
      </c>
      <c r="DN81" s="126">
        <f t="shared" si="124"/>
        <v>-970.20000000000027</v>
      </c>
      <c r="DO81" s="126">
        <f t="shared" si="125"/>
        <v>0</v>
      </c>
      <c r="DP81" s="126">
        <f t="shared" si="126"/>
        <v>-19.800000000000004</v>
      </c>
      <c r="DQ81" s="126">
        <f t="shared" si="127"/>
        <v>0</v>
      </c>
      <c r="DR81" s="126">
        <f t="shared" si="128"/>
        <v>0</v>
      </c>
      <c r="DS81" s="126">
        <f t="shared" si="129"/>
        <v>-1058.4000000000003</v>
      </c>
      <c r="DT81" s="126">
        <f t="shared" si="130"/>
        <v>0</v>
      </c>
      <c r="DU81" s="126">
        <f t="shared" si="131"/>
        <v>-21.600000000000005</v>
      </c>
      <c r="DV81" s="126">
        <f t="shared" si="132"/>
        <v>0</v>
      </c>
      <c r="DW81" s="126">
        <f t="shared" si="133"/>
        <v>0</v>
      </c>
    </row>
    <row r="82" spans="1:127" s="141" customFormat="1" ht="15" customHeight="1" x14ac:dyDescent="0.25">
      <c r="A82" s="157" t="s">
        <v>369</v>
      </c>
      <c r="B82" s="174" t="s">
        <v>300</v>
      </c>
      <c r="C82" s="174" t="s">
        <v>301</v>
      </c>
      <c r="D82" s="174" t="s">
        <v>295</v>
      </c>
      <c r="E82" s="174">
        <v>12</v>
      </c>
      <c r="F82" s="174">
        <v>30</v>
      </c>
      <c r="G82" s="159">
        <v>-360</v>
      </c>
      <c r="H82" s="173">
        <v>-360</v>
      </c>
      <c r="I82" s="145"/>
      <c r="J82" s="148"/>
      <c r="K82" s="145">
        <v>8.3333333333333329E-2</v>
      </c>
      <c r="L82" s="145">
        <v>8.3333333333333329E-2</v>
      </c>
      <c r="M82" s="145">
        <v>8.3333333333333329E-2</v>
      </c>
      <c r="N82" s="145">
        <v>8.3333333333333329E-2</v>
      </c>
      <c r="O82" s="145">
        <v>8.3333333333333329E-2</v>
      </c>
      <c r="P82" s="145">
        <v>8.3333333333333329E-2</v>
      </c>
      <c r="Q82" s="145">
        <v>8.3333333333333329E-2</v>
      </c>
      <c r="R82" s="145">
        <v>8.3333333333333329E-2</v>
      </c>
      <c r="S82" s="145">
        <v>8.3333333333333329E-2</v>
      </c>
      <c r="T82" s="145">
        <v>8.3333333333333329E-2</v>
      </c>
      <c r="U82" s="145">
        <v>8.3333333333333329E-2</v>
      </c>
      <c r="V82" s="145">
        <v>8.3333333333333329E-2</v>
      </c>
      <c r="W82" s="146">
        <v>1</v>
      </c>
      <c r="X82" s="151">
        <v>-30</v>
      </c>
      <c r="Y82" s="151">
        <v>-30</v>
      </c>
      <c r="Z82" s="151">
        <v>-30</v>
      </c>
      <c r="AA82" s="151">
        <v>-30</v>
      </c>
      <c r="AB82" s="151">
        <v>-30</v>
      </c>
      <c r="AC82" s="151">
        <v>-30</v>
      </c>
      <c r="AD82" s="151">
        <v>-30</v>
      </c>
      <c r="AE82" s="151">
        <v>-30</v>
      </c>
      <c r="AF82" s="151">
        <v>-30</v>
      </c>
      <c r="AG82" s="151">
        <v>-30</v>
      </c>
      <c r="AH82" s="151">
        <v>-30</v>
      </c>
      <c r="AI82" s="151">
        <v>-30</v>
      </c>
      <c r="AJ82" s="145">
        <v>0.98</v>
      </c>
      <c r="AK82" s="145"/>
      <c r="AL82" s="145"/>
      <c r="AM82" s="145"/>
      <c r="AN82" s="145"/>
      <c r="AO82" s="145"/>
      <c r="AP82" s="145">
        <v>0.02</v>
      </c>
      <c r="AQ82" s="145"/>
      <c r="AR82" s="145"/>
      <c r="AS82" s="146">
        <v>1</v>
      </c>
      <c r="AT82" s="153">
        <v>-352.8</v>
      </c>
      <c r="AU82" s="153">
        <v>0</v>
      </c>
      <c r="AV82" s="153">
        <v>0</v>
      </c>
      <c r="AW82" s="153">
        <v>0</v>
      </c>
      <c r="AX82" s="153">
        <v>0</v>
      </c>
      <c r="AY82" s="153">
        <v>0</v>
      </c>
      <c r="AZ82" s="153">
        <v>-7.2</v>
      </c>
      <c r="BA82" s="153">
        <v>0</v>
      </c>
      <c r="BB82" s="153">
        <v>0</v>
      </c>
      <c r="BC82" s="153">
        <v>-360</v>
      </c>
      <c r="BD82" s="154">
        <v>-352.8</v>
      </c>
      <c r="BE82" s="154">
        <v>0</v>
      </c>
      <c r="BF82" s="154">
        <v>-7.2</v>
      </c>
      <c r="BG82" s="154">
        <v>0</v>
      </c>
      <c r="BH82" s="154">
        <v>0</v>
      </c>
      <c r="BI82" s="145">
        <v>62661000</v>
      </c>
      <c r="BJ82" s="122"/>
      <c r="BK82" s="122"/>
      <c r="BL82" s="122"/>
      <c r="BM82" s="122"/>
      <c r="BN82" s="122"/>
      <c r="BO82" s="122"/>
      <c r="BP82" s="126">
        <f t="shared" si="74"/>
        <v>-29.4</v>
      </c>
      <c r="BQ82" s="126">
        <f t="shared" si="75"/>
        <v>0</v>
      </c>
      <c r="BR82" s="126">
        <f t="shared" si="76"/>
        <v>-0.6</v>
      </c>
      <c r="BS82" s="126">
        <f t="shared" si="77"/>
        <v>0</v>
      </c>
      <c r="BT82" s="126">
        <f t="shared" si="78"/>
        <v>0</v>
      </c>
      <c r="BU82" s="126">
        <f t="shared" si="79"/>
        <v>-58.8</v>
      </c>
      <c r="BV82" s="126">
        <f t="shared" si="80"/>
        <v>0</v>
      </c>
      <c r="BW82" s="126">
        <f t="shared" si="81"/>
        <v>-1.2</v>
      </c>
      <c r="BX82" s="126">
        <f t="shared" si="82"/>
        <v>0</v>
      </c>
      <c r="BY82" s="126">
        <f t="shared" si="83"/>
        <v>0</v>
      </c>
      <c r="BZ82" s="126">
        <f t="shared" si="84"/>
        <v>-88.199999999999989</v>
      </c>
      <c r="CA82" s="126">
        <f t="shared" si="85"/>
        <v>0</v>
      </c>
      <c r="CB82" s="126">
        <f t="shared" si="86"/>
        <v>-1.7999999999999998</v>
      </c>
      <c r="CC82" s="126">
        <f t="shared" si="87"/>
        <v>0</v>
      </c>
      <c r="CD82" s="126">
        <f t="shared" si="88"/>
        <v>0</v>
      </c>
      <c r="CE82" s="126">
        <f t="shared" si="89"/>
        <v>-117.6</v>
      </c>
      <c r="CF82" s="126">
        <f t="shared" si="90"/>
        <v>0</v>
      </c>
      <c r="CG82" s="126">
        <f t="shared" si="91"/>
        <v>-2.4</v>
      </c>
      <c r="CH82" s="126">
        <f t="shared" si="92"/>
        <v>0</v>
      </c>
      <c r="CI82" s="126">
        <f t="shared" si="93"/>
        <v>0</v>
      </c>
      <c r="CJ82" s="126">
        <f t="shared" si="94"/>
        <v>-147</v>
      </c>
      <c r="CK82" s="126">
        <f t="shared" si="95"/>
        <v>0</v>
      </c>
      <c r="CL82" s="126">
        <f t="shared" si="96"/>
        <v>-3</v>
      </c>
      <c r="CM82" s="126">
        <f t="shared" si="97"/>
        <v>0</v>
      </c>
      <c r="CN82" s="126">
        <f t="shared" si="98"/>
        <v>0</v>
      </c>
      <c r="CO82" s="126">
        <f t="shared" si="99"/>
        <v>-176.4</v>
      </c>
      <c r="CP82" s="126">
        <f t="shared" si="100"/>
        <v>0</v>
      </c>
      <c r="CQ82" s="126">
        <f t="shared" si="101"/>
        <v>-3.6</v>
      </c>
      <c r="CR82" s="126">
        <f t="shared" si="102"/>
        <v>0</v>
      </c>
      <c r="CS82" s="126">
        <f t="shared" si="103"/>
        <v>0</v>
      </c>
      <c r="CT82" s="126">
        <f t="shared" si="104"/>
        <v>-205.8</v>
      </c>
      <c r="CU82" s="126">
        <f t="shared" si="105"/>
        <v>0</v>
      </c>
      <c r="CV82" s="126">
        <f t="shared" si="106"/>
        <v>-4.2</v>
      </c>
      <c r="CW82" s="126">
        <f t="shared" si="107"/>
        <v>0</v>
      </c>
      <c r="CX82" s="126">
        <f t="shared" si="108"/>
        <v>0</v>
      </c>
      <c r="CY82" s="126">
        <f t="shared" si="109"/>
        <v>-235.20000000000002</v>
      </c>
      <c r="CZ82" s="126">
        <f t="shared" si="110"/>
        <v>0</v>
      </c>
      <c r="DA82" s="126">
        <f t="shared" si="111"/>
        <v>-4.8</v>
      </c>
      <c r="DB82" s="126">
        <f t="shared" si="112"/>
        <v>0</v>
      </c>
      <c r="DC82" s="126">
        <f t="shared" si="113"/>
        <v>0</v>
      </c>
      <c r="DD82" s="126">
        <f t="shared" si="114"/>
        <v>-264.60000000000002</v>
      </c>
      <c r="DE82" s="126">
        <f t="shared" si="115"/>
        <v>0</v>
      </c>
      <c r="DF82" s="126">
        <f t="shared" si="116"/>
        <v>-5.3999999999999995</v>
      </c>
      <c r="DG82" s="126">
        <f t="shared" si="117"/>
        <v>0</v>
      </c>
      <c r="DH82" s="126">
        <f t="shared" si="118"/>
        <v>0</v>
      </c>
      <c r="DI82" s="126">
        <f t="shared" si="119"/>
        <v>-294</v>
      </c>
      <c r="DJ82" s="126">
        <f t="shared" si="120"/>
        <v>0</v>
      </c>
      <c r="DK82" s="126">
        <f t="shared" si="121"/>
        <v>-5.9999999999999991</v>
      </c>
      <c r="DL82" s="126">
        <f t="shared" si="122"/>
        <v>0</v>
      </c>
      <c r="DM82" s="126">
        <f t="shared" si="123"/>
        <v>0</v>
      </c>
      <c r="DN82" s="126">
        <f t="shared" si="124"/>
        <v>-323.39999999999998</v>
      </c>
      <c r="DO82" s="126">
        <f t="shared" si="125"/>
        <v>0</v>
      </c>
      <c r="DP82" s="126">
        <f t="shared" si="126"/>
        <v>-6.5999999999999988</v>
      </c>
      <c r="DQ82" s="126">
        <f t="shared" si="127"/>
        <v>0</v>
      </c>
      <c r="DR82" s="126">
        <f t="shared" si="128"/>
        <v>0</v>
      </c>
      <c r="DS82" s="126">
        <f t="shared" si="129"/>
        <v>-352.79999999999995</v>
      </c>
      <c r="DT82" s="126">
        <f t="shared" si="130"/>
        <v>0</v>
      </c>
      <c r="DU82" s="126">
        <f t="shared" si="131"/>
        <v>-7.1999999999999984</v>
      </c>
      <c r="DV82" s="126">
        <f t="shared" si="132"/>
        <v>0</v>
      </c>
      <c r="DW82" s="126">
        <f t="shared" si="133"/>
        <v>0</v>
      </c>
    </row>
    <row r="83" spans="1:127" s="141" customFormat="1" ht="15" customHeight="1" x14ac:dyDescent="0.25">
      <c r="A83" s="157" t="s">
        <v>370</v>
      </c>
      <c r="B83" s="174" t="s">
        <v>300</v>
      </c>
      <c r="C83" s="174" t="s">
        <v>301</v>
      </c>
      <c r="D83" s="174" t="s">
        <v>295</v>
      </c>
      <c r="E83" s="174">
        <v>12</v>
      </c>
      <c r="F83" s="174">
        <v>15</v>
      </c>
      <c r="G83" s="159">
        <v>-180</v>
      </c>
      <c r="H83" s="173">
        <v>-180</v>
      </c>
      <c r="I83" s="145"/>
      <c r="J83" s="148"/>
      <c r="K83" s="145">
        <v>8.3333333333333329E-2</v>
      </c>
      <c r="L83" s="145">
        <v>8.3333333333333329E-2</v>
      </c>
      <c r="M83" s="145">
        <v>8.3333333333333329E-2</v>
      </c>
      <c r="N83" s="145">
        <v>8.3333333333333329E-2</v>
      </c>
      <c r="O83" s="145">
        <v>8.3333333333333329E-2</v>
      </c>
      <c r="P83" s="145">
        <v>8.3333333333333329E-2</v>
      </c>
      <c r="Q83" s="145">
        <v>8.3333333333333329E-2</v>
      </c>
      <c r="R83" s="145">
        <v>8.3333333333333329E-2</v>
      </c>
      <c r="S83" s="145">
        <v>8.3333333333333329E-2</v>
      </c>
      <c r="T83" s="145">
        <v>8.3333333333333329E-2</v>
      </c>
      <c r="U83" s="145">
        <v>8.3333333333333329E-2</v>
      </c>
      <c r="V83" s="145">
        <v>8.3333333333333329E-2</v>
      </c>
      <c r="W83" s="146">
        <v>1</v>
      </c>
      <c r="X83" s="151">
        <v>-15</v>
      </c>
      <c r="Y83" s="151">
        <v>-15</v>
      </c>
      <c r="Z83" s="151">
        <v>-15</v>
      </c>
      <c r="AA83" s="151">
        <v>-15</v>
      </c>
      <c r="AB83" s="151">
        <v>-15</v>
      </c>
      <c r="AC83" s="151">
        <v>-15</v>
      </c>
      <c r="AD83" s="151">
        <v>-15</v>
      </c>
      <c r="AE83" s="151">
        <v>-15</v>
      </c>
      <c r="AF83" s="151">
        <v>-15</v>
      </c>
      <c r="AG83" s="151">
        <v>-15</v>
      </c>
      <c r="AH83" s="151">
        <v>-15</v>
      </c>
      <c r="AI83" s="151">
        <v>-15</v>
      </c>
      <c r="AJ83" s="145">
        <v>0.98</v>
      </c>
      <c r="AK83" s="145"/>
      <c r="AL83" s="145"/>
      <c r="AM83" s="145"/>
      <c r="AN83" s="145"/>
      <c r="AO83" s="145"/>
      <c r="AP83" s="145">
        <v>0.02</v>
      </c>
      <c r="AQ83" s="145"/>
      <c r="AR83" s="145"/>
      <c r="AS83" s="146">
        <v>1</v>
      </c>
      <c r="AT83" s="153">
        <v>-176.4</v>
      </c>
      <c r="AU83" s="153">
        <v>0</v>
      </c>
      <c r="AV83" s="153">
        <v>0</v>
      </c>
      <c r="AW83" s="153">
        <v>0</v>
      </c>
      <c r="AX83" s="153">
        <v>0</v>
      </c>
      <c r="AY83" s="153">
        <v>0</v>
      </c>
      <c r="AZ83" s="153">
        <v>-3.6</v>
      </c>
      <c r="BA83" s="153">
        <v>0</v>
      </c>
      <c r="BB83" s="153">
        <v>0</v>
      </c>
      <c r="BC83" s="153">
        <v>-180</v>
      </c>
      <c r="BD83" s="154">
        <v>-176.4</v>
      </c>
      <c r="BE83" s="154">
        <v>0</v>
      </c>
      <c r="BF83" s="154">
        <v>-3.6</v>
      </c>
      <c r="BG83" s="154">
        <v>0</v>
      </c>
      <c r="BH83" s="154">
        <v>0</v>
      </c>
      <c r="BI83" s="145">
        <v>62661000</v>
      </c>
      <c r="BJ83" s="122" t="s">
        <v>843</v>
      </c>
      <c r="BK83" s="122"/>
      <c r="BL83" s="122"/>
      <c r="BM83" s="122"/>
      <c r="BN83" s="122"/>
      <c r="BO83" s="122"/>
      <c r="BP83" s="126">
        <f t="shared" si="74"/>
        <v>-14.7</v>
      </c>
      <c r="BQ83" s="126">
        <f t="shared" si="75"/>
        <v>0</v>
      </c>
      <c r="BR83" s="126">
        <f t="shared" si="76"/>
        <v>-0.3</v>
      </c>
      <c r="BS83" s="126">
        <f t="shared" si="77"/>
        <v>0</v>
      </c>
      <c r="BT83" s="126">
        <f t="shared" si="78"/>
        <v>0</v>
      </c>
      <c r="BU83" s="126">
        <f t="shared" si="79"/>
        <v>-29.4</v>
      </c>
      <c r="BV83" s="126">
        <f t="shared" si="80"/>
        <v>0</v>
      </c>
      <c r="BW83" s="126">
        <f t="shared" si="81"/>
        <v>-0.6</v>
      </c>
      <c r="BX83" s="126">
        <f t="shared" si="82"/>
        <v>0</v>
      </c>
      <c r="BY83" s="126">
        <f t="shared" si="83"/>
        <v>0</v>
      </c>
      <c r="BZ83" s="126">
        <f t="shared" si="84"/>
        <v>-44.099999999999994</v>
      </c>
      <c r="CA83" s="126">
        <f t="shared" si="85"/>
        <v>0</v>
      </c>
      <c r="CB83" s="126">
        <f t="shared" si="86"/>
        <v>-0.89999999999999991</v>
      </c>
      <c r="CC83" s="126">
        <f t="shared" si="87"/>
        <v>0</v>
      </c>
      <c r="CD83" s="126">
        <f t="shared" si="88"/>
        <v>0</v>
      </c>
      <c r="CE83" s="126">
        <f t="shared" si="89"/>
        <v>-58.8</v>
      </c>
      <c r="CF83" s="126">
        <f t="shared" si="90"/>
        <v>0</v>
      </c>
      <c r="CG83" s="126">
        <f t="shared" si="91"/>
        <v>-1.2</v>
      </c>
      <c r="CH83" s="126">
        <f t="shared" si="92"/>
        <v>0</v>
      </c>
      <c r="CI83" s="126">
        <f t="shared" si="93"/>
        <v>0</v>
      </c>
      <c r="CJ83" s="126">
        <f t="shared" si="94"/>
        <v>-73.5</v>
      </c>
      <c r="CK83" s="126">
        <f t="shared" si="95"/>
        <v>0</v>
      </c>
      <c r="CL83" s="126">
        <f t="shared" si="96"/>
        <v>-1.5</v>
      </c>
      <c r="CM83" s="126">
        <f t="shared" si="97"/>
        <v>0</v>
      </c>
      <c r="CN83" s="126">
        <f t="shared" si="98"/>
        <v>0</v>
      </c>
      <c r="CO83" s="126">
        <f t="shared" si="99"/>
        <v>-88.2</v>
      </c>
      <c r="CP83" s="126">
        <f t="shared" si="100"/>
        <v>0</v>
      </c>
      <c r="CQ83" s="126">
        <f t="shared" si="101"/>
        <v>-1.8</v>
      </c>
      <c r="CR83" s="126">
        <f t="shared" si="102"/>
        <v>0</v>
      </c>
      <c r="CS83" s="126">
        <f t="shared" si="103"/>
        <v>0</v>
      </c>
      <c r="CT83" s="126">
        <f t="shared" si="104"/>
        <v>-102.9</v>
      </c>
      <c r="CU83" s="126">
        <f t="shared" si="105"/>
        <v>0</v>
      </c>
      <c r="CV83" s="126">
        <f t="shared" si="106"/>
        <v>-2.1</v>
      </c>
      <c r="CW83" s="126">
        <f t="shared" si="107"/>
        <v>0</v>
      </c>
      <c r="CX83" s="126">
        <f t="shared" si="108"/>
        <v>0</v>
      </c>
      <c r="CY83" s="126">
        <f t="shared" si="109"/>
        <v>-117.60000000000001</v>
      </c>
      <c r="CZ83" s="126">
        <f t="shared" si="110"/>
        <v>0</v>
      </c>
      <c r="DA83" s="126">
        <f t="shared" si="111"/>
        <v>-2.4</v>
      </c>
      <c r="DB83" s="126">
        <f t="shared" si="112"/>
        <v>0</v>
      </c>
      <c r="DC83" s="126">
        <f t="shared" si="113"/>
        <v>0</v>
      </c>
      <c r="DD83" s="126">
        <f t="shared" si="114"/>
        <v>-132.30000000000001</v>
      </c>
      <c r="DE83" s="126">
        <f t="shared" si="115"/>
        <v>0</v>
      </c>
      <c r="DF83" s="126">
        <f t="shared" si="116"/>
        <v>-2.6999999999999997</v>
      </c>
      <c r="DG83" s="126">
        <f t="shared" si="117"/>
        <v>0</v>
      </c>
      <c r="DH83" s="126">
        <f t="shared" si="118"/>
        <v>0</v>
      </c>
      <c r="DI83" s="126">
        <f t="shared" si="119"/>
        <v>-147</v>
      </c>
      <c r="DJ83" s="126">
        <f t="shared" si="120"/>
        <v>0</v>
      </c>
      <c r="DK83" s="126">
        <f t="shared" si="121"/>
        <v>-2.9999999999999996</v>
      </c>
      <c r="DL83" s="126">
        <f t="shared" si="122"/>
        <v>0</v>
      </c>
      <c r="DM83" s="126">
        <f t="shared" si="123"/>
        <v>0</v>
      </c>
      <c r="DN83" s="126">
        <f t="shared" si="124"/>
        <v>-161.69999999999999</v>
      </c>
      <c r="DO83" s="126">
        <f t="shared" si="125"/>
        <v>0</v>
      </c>
      <c r="DP83" s="126">
        <f t="shared" si="126"/>
        <v>-3.2999999999999994</v>
      </c>
      <c r="DQ83" s="126">
        <f t="shared" si="127"/>
        <v>0</v>
      </c>
      <c r="DR83" s="126">
        <f t="shared" si="128"/>
        <v>0</v>
      </c>
      <c r="DS83" s="126">
        <f t="shared" si="129"/>
        <v>-176.39999999999998</v>
      </c>
      <c r="DT83" s="126">
        <f t="shared" si="130"/>
        <v>0</v>
      </c>
      <c r="DU83" s="126">
        <f t="shared" si="131"/>
        <v>-3.5999999999999992</v>
      </c>
      <c r="DV83" s="126">
        <f t="shared" si="132"/>
        <v>0</v>
      </c>
      <c r="DW83" s="126">
        <f t="shared" si="133"/>
        <v>0</v>
      </c>
    </row>
    <row r="84" spans="1:127" s="141" customFormat="1" ht="15" customHeight="1" x14ac:dyDescent="0.25">
      <c r="A84" s="157" t="s">
        <v>371</v>
      </c>
      <c r="B84" s="174" t="s">
        <v>300</v>
      </c>
      <c r="C84" s="174" t="s">
        <v>301</v>
      </c>
      <c r="D84" s="174" t="s">
        <v>295</v>
      </c>
      <c r="E84" s="174">
        <v>12</v>
      </c>
      <c r="F84" s="174">
        <v>15</v>
      </c>
      <c r="G84" s="159">
        <v>-180</v>
      </c>
      <c r="H84" s="173">
        <v>-180</v>
      </c>
      <c r="I84" s="145"/>
      <c r="J84" s="148"/>
      <c r="K84" s="145">
        <v>8.3333333333333329E-2</v>
      </c>
      <c r="L84" s="145">
        <v>8.3333333333333329E-2</v>
      </c>
      <c r="M84" s="145">
        <v>8.3333333333333329E-2</v>
      </c>
      <c r="N84" s="145">
        <v>8.3333333333333329E-2</v>
      </c>
      <c r="O84" s="145">
        <v>8.3333333333333329E-2</v>
      </c>
      <c r="P84" s="145">
        <v>8.3333333333333329E-2</v>
      </c>
      <c r="Q84" s="145">
        <v>8.3333333333333329E-2</v>
      </c>
      <c r="R84" s="145">
        <v>8.3333333333333329E-2</v>
      </c>
      <c r="S84" s="145">
        <v>8.3333333333333329E-2</v>
      </c>
      <c r="T84" s="145">
        <v>8.3333333333333329E-2</v>
      </c>
      <c r="U84" s="145">
        <v>8.3333333333333329E-2</v>
      </c>
      <c r="V84" s="145">
        <v>8.3333333333333329E-2</v>
      </c>
      <c r="W84" s="146">
        <v>1</v>
      </c>
      <c r="X84" s="151">
        <v>-15</v>
      </c>
      <c r="Y84" s="151">
        <v>-15</v>
      </c>
      <c r="Z84" s="151">
        <v>-15</v>
      </c>
      <c r="AA84" s="151">
        <v>-15</v>
      </c>
      <c r="AB84" s="151">
        <v>-15</v>
      </c>
      <c r="AC84" s="151">
        <v>-15</v>
      </c>
      <c r="AD84" s="151">
        <v>-15</v>
      </c>
      <c r="AE84" s="151">
        <v>-15</v>
      </c>
      <c r="AF84" s="151">
        <v>-15</v>
      </c>
      <c r="AG84" s="151">
        <v>-15</v>
      </c>
      <c r="AH84" s="151">
        <v>-15</v>
      </c>
      <c r="AI84" s="151">
        <v>-15</v>
      </c>
      <c r="AJ84" s="145">
        <v>0.98</v>
      </c>
      <c r="AK84" s="145"/>
      <c r="AL84" s="145"/>
      <c r="AM84" s="145"/>
      <c r="AN84" s="145"/>
      <c r="AO84" s="145"/>
      <c r="AP84" s="145">
        <v>0.02</v>
      </c>
      <c r="AQ84" s="145"/>
      <c r="AR84" s="145"/>
      <c r="AS84" s="146">
        <v>1</v>
      </c>
      <c r="AT84" s="153">
        <v>-176.4</v>
      </c>
      <c r="AU84" s="153">
        <v>0</v>
      </c>
      <c r="AV84" s="153">
        <v>0</v>
      </c>
      <c r="AW84" s="153">
        <v>0</v>
      </c>
      <c r="AX84" s="153">
        <v>0</v>
      </c>
      <c r="AY84" s="153">
        <v>0</v>
      </c>
      <c r="AZ84" s="153">
        <v>-3.6</v>
      </c>
      <c r="BA84" s="153">
        <v>0</v>
      </c>
      <c r="BB84" s="153">
        <v>0</v>
      </c>
      <c r="BC84" s="153">
        <v>-180</v>
      </c>
      <c r="BD84" s="154">
        <v>-176.4</v>
      </c>
      <c r="BE84" s="154">
        <v>0</v>
      </c>
      <c r="BF84" s="154">
        <v>-3.6</v>
      </c>
      <c r="BG84" s="154">
        <v>0</v>
      </c>
      <c r="BH84" s="154">
        <v>0</v>
      </c>
      <c r="BI84" s="145">
        <v>62661000</v>
      </c>
      <c r="BJ84" s="122" t="s">
        <v>844</v>
      </c>
      <c r="BK84" s="122"/>
      <c r="BL84" s="122"/>
      <c r="BM84" s="122"/>
      <c r="BN84" s="122"/>
      <c r="BO84" s="122"/>
      <c r="BP84" s="126">
        <f t="shared" si="74"/>
        <v>-14.7</v>
      </c>
      <c r="BQ84" s="126">
        <f t="shared" si="75"/>
        <v>0</v>
      </c>
      <c r="BR84" s="126">
        <f t="shared" si="76"/>
        <v>-0.3</v>
      </c>
      <c r="BS84" s="126">
        <f t="shared" si="77"/>
        <v>0</v>
      </c>
      <c r="BT84" s="126">
        <f t="shared" si="78"/>
        <v>0</v>
      </c>
      <c r="BU84" s="126">
        <f t="shared" si="79"/>
        <v>-29.4</v>
      </c>
      <c r="BV84" s="126">
        <f t="shared" si="80"/>
        <v>0</v>
      </c>
      <c r="BW84" s="126">
        <f t="shared" si="81"/>
        <v>-0.6</v>
      </c>
      <c r="BX84" s="126">
        <f t="shared" si="82"/>
        <v>0</v>
      </c>
      <c r="BY84" s="126">
        <f t="shared" si="83"/>
        <v>0</v>
      </c>
      <c r="BZ84" s="126">
        <f t="shared" si="84"/>
        <v>-44.099999999999994</v>
      </c>
      <c r="CA84" s="126">
        <f t="shared" si="85"/>
        <v>0</v>
      </c>
      <c r="CB84" s="126">
        <f t="shared" si="86"/>
        <v>-0.89999999999999991</v>
      </c>
      <c r="CC84" s="126">
        <f t="shared" si="87"/>
        <v>0</v>
      </c>
      <c r="CD84" s="126">
        <f t="shared" si="88"/>
        <v>0</v>
      </c>
      <c r="CE84" s="126">
        <f t="shared" si="89"/>
        <v>-58.8</v>
      </c>
      <c r="CF84" s="126">
        <f t="shared" si="90"/>
        <v>0</v>
      </c>
      <c r="CG84" s="126">
        <f t="shared" si="91"/>
        <v>-1.2</v>
      </c>
      <c r="CH84" s="126">
        <f t="shared" si="92"/>
        <v>0</v>
      </c>
      <c r="CI84" s="126">
        <f t="shared" si="93"/>
        <v>0</v>
      </c>
      <c r="CJ84" s="126">
        <f t="shared" si="94"/>
        <v>-73.5</v>
      </c>
      <c r="CK84" s="126">
        <f t="shared" si="95"/>
        <v>0</v>
      </c>
      <c r="CL84" s="126">
        <f t="shared" si="96"/>
        <v>-1.5</v>
      </c>
      <c r="CM84" s="126">
        <f t="shared" si="97"/>
        <v>0</v>
      </c>
      <c r="CN84" s="126">
        <f t="shared" si="98"/>
        <v>0</v>
      </c>
      <c r="CO84" s="126">
        <f t="shared" si="99"/>
        <v>-88.2</v>
      </c>
      <c r="CP84" s="126">
        <f t="shared" si="100"/>
        <v>0</v>
      </c>
      <c r="CQ84" s="126">
        <f t="shared" si="101"/>
        <v>-1.8</v>
      </c>
      <c r="CR84" s="126">
        <f t="shared" si="102"/>
        <v>0</v>
      </c>
      <c r="CS84" s="126">
        <f t="shared" si="103"/>
        <v>0</v>
      </c>
      <c r="CT84" s="126">
        <f t="shared" si="104"/>
        <v>-102.9</v>
      </c>
      <c r="CU84" s="126">
        <f t="shared" si="105"/>
        <v>0</v>
      </c>
      <c r="CV84" s="126">
        <f t="shared" si="106"/>
        <v>-2.1</v>
      </c>
      <c r="CW84" s="126">
        <f t="shared" si="107"/>
        <v>0</v>
      </c>
      <c r="CX84" s="126">
        <f t="shared" si="108"/>
        <v>0</v>
      </c>
      <c r="CY84" s="126">
        <f t="shared" si="109"/>
        <v>-117.60000000000001</v>
      </c>
      <c r="CZ84" s="126">
        <f t="shared" si="110"/>
        <v>0</v>
      </c>
      <c r="DA84" s="126">
        <f t="shared" si="111"/>
        <v>-2.4</v>
      </c>
      <c r="DB84" s="126">
        <f t="shared" si="112"/>
        <v>0</v>
      </c>
      <c r="DC84" s="126">
        <f t="shared" si="113"/>
        <v>0</v>
      </c>
      <c r="DD84" s="126">
        <f t="shared" si="114"/>
        <v>-132.30000000000001</v>
      </c>
      <c r="DE84" s="126">
        <f t="shared" si="115"/>
        <v>0</v>
      </c>
      <c r="DF84" s="126">
        <f t="shared" si="116"/>
        <v>-2.6999999999999997</v>
      </c>
      <c r="DG84" s="126">
        <f t="shared" si="117"/>
        <v>0</v>
      </c>
      <c r="DH84" s="126">
        <f t="shared" si="118"/>
        <v>0</v>
      </c>
      <c r="DI84" s="126">
        <f t="shared" si="119"/>
        <v>-147</v>
      </c>
      <c r="DJ84" s="126">
        <f t="shared" si="120"/>
        <v>0</v>
      </c>
      <c r="DK84" s="126">
        <f t="shared" si="121"/>
        <v>-2.9999999999999996</v>
      </c>
      <c r="DL84" s="126">
        <f t="shared" si="122"/>
        <v>0</v>
      </c>
      <c r="DM84" s="126">
        <f t="shared" si="123"/>
        <v>0</v>
      </c>
      <c r="DN84" s="126">
        <f t="shared" si="124"/>
        <v>-161.69999999999999</v>
      </c>
      <c r="DO84" s="126">
        <f t="shared" si="125"/>
        <v>0</v>
      </c>
      <c r="DP84" s="126">
        <f t="shared" si="126"/>
        <v>-3.2999999999999994</v>
      </c>
      <c r="DQ84" s="126">
        <f t="shared" si="127"/>
        <v>0</v>
      </c>
      <c r="DR84" s="126">
        <f t="shared" si="128"/>
        <v>0</v>
      </c>
      <c r="DS84" s="126">
        <f t="shared" si="129"/>
        <v>-176.39999999999998</v>
      </c>
      <c r="DT84" s="126">
        <f t="shared" si="130"/>
        <v>0</v>
      </c>
      <c r="DU84" s="126">
        <f t="shared" si="131"/>
        <v>-3.5999999999999992</v>
      </c>
      <c r="DV84" s="126">
        <f t="shared" si="132"/>
        <v>0</v>
      </c>
      <c r="DW84" s="126">
        <f t="shared" si="133"/>
        <v>0</v>
      </c>
    </row>
    <row r="85" spans="1:127" s="141" customFormat="1" ht="15" customHeight="1" x14ac:dyDescent="0.25">
      <c r="A85" s="157" t="s">
        <v>372</v>
      </c>
      <c r="B85" s="174" t="s">
        <v>300</v>
      </c>
      <c r="C85" s="174" t="s">
        <v>301</v>
      </c>
      <c r="D85" s="174" t="s">
        <v>295</v>
      </c>
      <c r="E85" s="174">
        <v>12</v>
      </c>
      <c r="F85" s="174">
        <v>60</v>
      </c>
      <c r="G85" s="159">
        <v>-720</v>
      </c>
      <c r="H85" s="173">
        <v>-720</v>
      </c>
      <c r="I85" s="145"/>
      <c r="J85" s="148"/>
      <c r="K85" s="145">
        <v>8.3333333333333329E-2</v>
      </c>
      <c r="L85" s="145">
        <v>8.3333333333333329E-2</v>
      </c>
      <c r="M85" s="145">
        <v>8.3333333333333329E-2</v>
      </c>
      <c r="N85" s="145">
        <v>8.3333333333333329E-2</v>
      </c>
      <c r="O85" s="145">
        <v>8.3333333333333329E-2</v>
      </c>
      <c r="P85" s="145">
        <v>8.3333333333333329E-2</v>
      </c>
      <c r="Q85" s="145">
        <v>8.3333333333333329E-2</v>
      </c>
      <c r="R85" s="145">
        <v>8.3333333333333329E-2</v>
      </c>
      <c r="S85" s="145">
        <v>8.3333333333333329E-2</v>
      </c>
      <c r="T85" s="145">
        <v>8.3333333333333329E-2</v>
      </c>
      <c r="U85" s="145">
        <v>8.3333333333333329E-2</v>
      </c>
      <c r="V85" s="145">
        <v>8.3333333333333329E-2</v>
      </c>
      <c r="W85" s="146">
        <v>1</v>
      </c>
      <c r="X85" s="151">
        <v>-60</v>
      </c>
      <c r="Y85" s="151">
        <v>-60</v>
      </c>
      <c r="Z85" s="151">
        <v>-60</v>
      </c>
      <c r="AA85" s="151">
        <v>-60</v>
      </c>
      <c r="AB85" s="151">
        <v>-60</v>
      </c>
      <c r="AC85" s="151">
        <v>-60</v>
      </c>
      <c r="AD85" s="151">
        <v>-60</v>
      </c>
      <c r="AE85" s="151">
        <v>-60</v>
      </c>
      <c r="AF85" s="151">
        <v>-60</v>
      </c>
      <c r="AG85" s="151">
        <v>-60</v>
      </c>
      <c r="AH85" s="151">
        <v>-60</v>
      </c>
      <c r="AI85" s="151">
        <v>-60</v>
      </c>
      <c r="AJ85" s="145">
        <v>0.98</v>
      </c>
      <c r="AK85" s="145"/>
      <c r="AL85" s="145"/>
      <c r="AM85" s="145"/>
      <c r="AN85" s="145"/>
      <c r="AO85" s="145"/>
      <c r="AP85" s="145">
        <v>0.02</v>
      </c>
      <c r="AQ85" s="145"/>
      <c r="AR85" s="145"/>
      <c r="AS85" s="146">
        <v>1</v>
      </c>
      <c r="AT85" s="153">
        <v>-705.6</v>
      </c>
      <c r="AU85" s="153">
        <v>0</v>
      </c>
      <c r="AV85" s="153">
        <v>0</v>
      </c>
      <c r="AW85" s="153">
        <v>0</v>
      </c>
      <c r="AX85" s="153">
        <v>0</v>
      </c>
      <c r="AY85" s="153">
        <v>0</v>
      </c>
      <c r="AZ85" s="153">
        <v>-14.4</v>
      </c>
      <c r="BA85" s="153">
        <v>0</v>
      </c>
      <c r="BB85" s="153">
        <v>0</v>
      </c>
      <c r="BC85" s="153">
        <v>-720</v>
      </c>
      <c r="BD85" s="154">
        <v>-705.6</v>
      </c>
      <c r="BE85" s="154">
        <v>0</v>
      </c>
      <c r="BF85" s="154">
        <v>-14.4</v>
      </c>
      <c r="BG85" s="154">
        <v>0</v>
      </c>
      <c r="BH85" s="154">
        <v>0</v>
      </c>
      <c r="BI85" s="145">
        <v>62661000</v>
      </c>
      <c r="BJ85" s="122"/>
      <c r="BK85" s="122"/>
      <c r="BL85" s="122"/>
      <c r="BM85" s="122"/>
      <c r="BN85" s="122"/>
      <c r="BO85" s="122"/>
      <c r="BP85" s="126">
        <f t="shared" si="74"/>
        <v>-58.8</v>
      </c>
      <c r="BQ85" s="126">
        <f t="shared" si="75"/>
        <v>0</v>
      </c>
      <c r="BR85" s="126">
        <f t="shared" si="76"/>
        <v>-1.2</v>
      </c>
      <c r="BS85" s="126">
        <f t="shared" si="77"/>
        <v>0</v>
      </c>
      <c r="BT85" s="126">
        <f t="shared" si="78"/>
        <v>0</v>
      </c>
      <c r="BU85" s="126">
        <f t="shared" si="79"/>
        <v>-117.6</v>
      </c>
      <c r="BV85" s="126">
        <f t="shared" si="80"/>
        <v>0</v>
      </c>
      <c r="BW85" s="126">
        <f t="shared" si="81"/>
        <v>-2.4</v>
      </c>
      <c r="BX85" s="126">
        <f t="shared" si="82"/>
        <v>0</v>
      </c>
      <c r="BY85" s="126">
        <f t="shared" si="83"/>
        <v>0</v>
      </c>
      <c r="BZ85" s="126">
        <f t="shared" si="84"/>
        <v>-176.39999999999998</v>
      </c>
      <c r="CA85" s="126">
        <f t="shared" si="85"/>
        <v>0</v>
      </c>
      <c r="CB85" s="126">
        <f t="shared" si="86"/>
        <v>-3.5999999999999996</v>
      </c>
      <c r="CC85" s="126">
        <f t="shared" si="87"/>
        <v>0</v>
      </c>
      <c r="CD85" s="126">
        <f t="shared" si="88"/>
        <v>0</v>
      </c>
      <c r="CE85" s="126">
        <f t="shared" si="89"/>
        <v>-235.2</v>
      </c>
      <c r="CF85" s="126">
        <f t="shared" si="90"/>
        <v>0</v>
      </c>
      <c r="CG85" s="126">
        <f t="shared" si="91"/>
        <v>-4.8</v>
      </c>
      <c r="CH85" s="126">
        <f t="shared" si="92"/>
        <v>0</v>
      </c>
      <c r="CI85" s="126">
        <f t="shared" si="93"/>
        <v>0</v>
      </c>
      <c r="CJ85" s="126">
        <f t="shared" si="94"/>
        <v>-294</v>
      </c>
      <c r="CK85" s="126">
        <f t="shared" si="95"/>
        <v>0</v>
      </c>
      <c r="CL85" s="126">
        <f t="shared" si="96"/>
        <v>-6</v>
      </c>
      <c r="CM85" s="126">
        <f t="shared" si="97"/>
        <v>0</v>
      </c>
      <c r="CN85" s="126">
        <f t="shared" si="98"/>
        <v>0</v>
      </c>
      <c r="CO85" s="126">
        <f t="shared" si="99"/>
        <v>-352.8</v>
      </c>
      <c r="CP85" s="126">
        <f t="shared" si="100"/>
        <v>0</v>
      </c>
      <c r="CQ85" s="126">
        <f t="shared" si="101"/>
        <v>-7.2</v>
      </c>
      <c r="CR85" s="126">
        <f t="shared" si="102"/>
        <v>0</v>
      </c>
      <c r="CS85" s="126">
        <f t="shared" si="103"/>
        <v>0</v>
      </c>
      <c r="CT85" s="126">
        <f t="shared" si="104"/>
        <v>-411.6</v>
      </c>
      <c r="CU85" s="126">
        <f t="shared" si="105"/>
        <v>0</v>
      </c>
      <c r="CV85" s="126">
        <f t="shared" si="106"/>
        <v>-8.4</v>
      </c>
      <c r="CW85" s="126">
        <f t="shared" si="107"/>
        <v>0</v>
      </c>
      <c r="CX85" s="126">
        <f t="shared" si="108"/>
        <v>0</v>
      </c>
      <c r="CY85" s="126">
        <f t="shared" si="109"/>
        <v>-470.40000000000003</v>
      </c>
      <c r="CZ85" s="126">
        <f t="shared" si="110"/>
        <v>0</v>
      </c>
      <c r="DA85" s="126">
        <f t="shared" si="111"/>
        <v>-9.6</v>
      </c>
      <c r="DB85" s="126">
        <f t="shared" si="112"/>
        <v>0</v>
      </c>
      <c r="DC85" s="126">
        <f t="shared" si="113"/>
        <v>0</v>
      </c>
      <c r="DD85" s="126">
        <f t="shared" si="114"/>
        <v>-529.20000000000005</v>
      </c>
      <c r="DE85" s="126">
        <f t="shared" si="115"/>
        <v>0</v>
      </c>
      <c r="DF85" s="126">
        <f t="shared" si="116"/>
        <v>-10.799999999999999</v>
      </c>
      <c r="DG85" s="126">
        <f t="shared" si="117"/>
        <v>0</v>
      </c>
      <c r="DH85" s="126">
        <f t="shared" si="118"/>
        <v>0</v>
      </c>
      <c r="DI85" s="126">
        <f t="shared" si="119"/>
        <v>-588</v>
      </c>
      <c r="DJ85" s="126">
        <f t="shared" si="120"/>
        <v>0</v>
      </c>
      <c r="DK85" s="126">
        <f t="shared" si="121"/>
        <v>-11.999999999999998</v>
      </c>
      <c r="DL85" s="126">
        <f t="shared" si="122"/>
        <v>0</v>
      </c>
      <c r="DM85" s="126">
        <f t="shared" si="123"/>
        <v>0</v>
      </c>
      <c r="DN85" s="126">
        <f t="shared" si="124"/>
        <v>-646.79999999999995</v>
      </c>
      <c r="DO85" s="126">
        <f t="shared" si="125"/>
        <v>0</v>
      </c>
      <c r="DP85" s="126">
        <f t="shared" si="126"/>
        <v>-13.199999999999998</v>
      </c>
      <c r="DQ85" s="126">
        <f t="shared" si="127"/>
        <v>0</v>
      </c>
      <c r="DR85" s="126">
        <f t="shared" si="128"/>
        <v>0</v>
      </c>
      <c r="DS85" s="126">
        <f t="shared" si="129"/>
        <v>-705.59999999999991</v>
      </c>
      <c r="DT85" s="126">
        <f t="shared" si="130"/>
        <v>0</v>
      </c>
      <c r="DU85" s="126">
        <f t="shared" si="131"/>
        <v>-14.399999999999997</v>
      </c>
      <c r="DV85" s="126">
        <f t="shared" si="132"/>
        <v>0</v>
      </c>
      <c r="DW85" s="126">
        <f t="shared" si="133"/>
        <v>0</v>
      </c>
    </row>
    <row r="86" spans="1:127" s="141" customFormat="1" ht="15" customHeight="1" x14ac:dyDescent="0.25">
      <c r="A86" s="157" t="s">
        <v>373</v>
      </c>
      <c r="B86" s="174" t="s">
        <v>300</v>
      </c>
      <c r="C86" s="174" t="s">
        <v>301</v>
      </c>
      <c r="D86" s="174" t="s">
        <v>295</v>
      </c>
      <c r="E86" s="174">
        <v>12</v>
      </c>
      <c r="F86" s="174">
        <v>60</v>
      </c>
      <c r="G86" s="159">
        <v>-720</v>
      </c>
      <c r="H86" s="173">
        <v>-720</v>
      </c>
      <c r="I86" s="145"/>
      <c r="J86" s="148"/>
      <c r="K86" s="145">
        <v>8.3333333333333329E-2</v>
      </c>
      <c r="L86" s="145">
        <v>8.3333333333333329E-2</v>
      </c>
      <c r="M86" s="145">
        <v>8.3333333333333329E-2</v>
      </c>
      <c r="N86" s="145">
        <v>8.3333333333333329E-2</v>
      </c>
      <c r="O86" s="145">
        <v>8.3333333333333329E-2</v>
      </c>
      <c r="P86" s="145">
        <v>8.3333333333333329E-2</v>
      </c>
      <c r="Q86" s="145">
        <v>8.3333333333333329E-2</v>
      </c>
      <c r="R86" s="145">
        <v>8.3333333333333329E-2</v>
      </c>
      <c r="S86" s="145">
        <v>8.3333333333333329E-2</v>
      </c>
      <c r="T86" s="145">
        <v>8.3333333333333329E-2</v>
      </c>
      <c r="U86" s="145">
        <v>8.3333333333333329E-2</v>
      </c>
      <c r="V86" s="145">
        <v>8.3333333333333329E-2</v>
      </c>
      <c r="W86" s="146">
        <v>1</v>
      </c>
      <c r="X86" s="151">
        <v>-60</v>
      </c>
      <c r="Y86" s="151">
        <v>-60</v>
      </c>
      <c r="Z86" s="151">
        <v>-60</v>
      </c>
      <c r="AA86" s="151">
        <v>-60</v>
      </c>
      <c r="AB86" s="151">
        <v>-60</v>
      </c>
      <c r="AC86" s="151">
        <v>-60</v>
      </c>
      <c r="AD86" s="151">
        <v>-60</v>
      </c>
      <c r="AE86" s="151">
        <v>-60</v>
      </c>
      <c r="AF86" s="151">
        <v>-60</v>
      </c>
      <c r="AG86" s="151">
        <v>-60</v>
      </c>
      <c r="AH86" s="151">
        <v>-60</v>
      </c>
      <c r="AI86" s="151">
        <v>-60</v>
      </c>
      <c r="AJ86" s="145">
        <v>0.20877363022348897</v>
      </c>
      <c r="AK86" s="145">
        <v>0.3852213054503964</v>
      </c>
      <c r="AL86" s="145">
        <v>0.18804621023932344</v>
      </c>
      <c r="AM86" s="145">
        <v>0.12687827083924333</v>
      </c>
      <c r="AN86" s="145">
        <v>9.1080583247547919E-2</v>
      </c>
      <c r="AO86" s="145"/>
      <c r="AP86" s="145"/>
      <c r="AQ86" s="145"/>
      <c r="AR86" s="145"/>
      <c r="AS86" s="146">
        <v>1</v>
      </c>
      <c r="AT86" s="153">
        <v>-150.31701376091206</v>
      </c>
      <c r="AU86" s="153">
        <v>-277.35933992428539</v>
      </c>
      <c r="AV86" s="153">
        <v>-135.39327137231288</v>
      </c>
      <c r="AW86" s="153">
        <v>-91.352355004255202</v>
      </c>
      <c r="AX86" s="153">
        <v>-65.578019938234505</v>
      </c>
      <c r="AY86" s="153">
        <v>0</v>
      </c>
      <c r="AZ86" s="153">
        <v>0</v>
      </c>
      <c r="BA86" s="153">
        <v>0</v>
      </c>
      <c r="BB86" s="153">
        <v>0</v>
      </c>
      <c r="BC86" s="153">
        <v>-720.00000000000011</v>
      </c>
      <c r="BD86" s="154">
        <v>-150.31701376091206</v>
      </c>
      <c r="BE86" s="154">
        <v>0</v>
      </c>
      <c r="BF86" s="154">
        <v>-569.682986239088</v>
      </c>
      <c r="BG86" s="154">
        <v>0</v>
      </c>
      <c r="BH86" s="154">
        <v>0</v>
      </c>
      <c r="BI86" s="145">
        <v>62661000</v>
      </c>
      <c r="BJ86" s="122"/>
      <c r="BK86" s="122"/>
      <c r="BL86" s="122"/>
      <c r="BM86" s="122"/>
      <c r="BN86" s="122"/>
      <c r="BO86" s="122"/>
      <c r="BP86" s="126">
        <f t="shared" si="74"/>
        <v>-12.526417813409338</v>
      </c>
      <c r="BQ86" s="126">
        <f t="shared" si="75"/>
        <v>0</v>
      </c>
      <c r="BR86" s="126">
        <f t="shared" si="76"/>
        <v>-47.473582186590662</v>
      </c>
      <c r="BS86" s="126">
        <f t="shared" si="77"/>
        <v>0</v>
      </c>
      <c r="BT86" s="126">
        <f t="shared" si="78"/>
        <v>0</v>
      </c>
      <c r="BU86" s="126">
        <f t="shared" si="79"/>
        <v>-25.052835626818677</v>
      </c>
      <c r="BV86" s="126">
        <f t="shared" si="80"/>
        <v>0</v>
      </c>
      <c r="BW86" s="126">
        <f t="shared" si="81"/>
        <v>-94.947164373181323</v>
      </c>
      <c r="BX86" s="126">
        <f t="shared" si="82"/>
        <v>0</v>
      </c>
      <c r="BY86" s="126">
        <f t="shared" si="83"/>
        <v>0</v>
      </c>
      <c r="BZ86" s="126">
        <f t="shared" si="84"/>
        <v>-37.579253440228015</v>
      </c>
      <c r="CA86" s="126">
        <f t="shared" si="85"/>
        <v>0</v>
      </c>
      <c r="CB86" s="126">
        <f t="shared" si="86"/>
        <v>-142.420746559772</v>
      </c>
      <c r="CC86" s="126">
        <f t="shared" si="87"/>
        <v>0</v>
      </c>
      <c r="CD86" s="126">
        <f t="shared" si="88"/>
        <v>0</v>
      </c>
      <c r="CE86" s="126">
        <f t="shared" si="89"/>
        <v>-50.105671253637354</v>
      </c>
      <c r="CF86" s="126">
        <f t="shared" si="90"/>
        <v>0</v>
      </c>
      <c r="CG86" s="126">
        <f t="shared" si="91"/>
        <v>-189.89432874636265</v>
      </c>
      <c r="CH86" s="126">
        <f t="shared" si="92"/>
        <v>0</v>
      </c>
      <c r="CI86" s="126">
        <f t="shared" si="93"/>
        <v>0</v>
      </c>
      <c r="CJ86" s="126">
        <f t="shared" si="94"/>
        <v>-62.632089067046692</v>
      </c>
      <c r="CK86" s="126">
        <f t="shared" si="95"/>
        <v>0</v>
      </c>
      <c r="CL86" s="126">
        <f t="shared" si="96"/>
        <v>-237.36791093295329</v>
      </c>
      <c r="CM86" s="126">
        <f t="shared" si="97"/>
        <v>0</v>
      </c>
      <c r="CN86" s="126">
        <f t="shared" si="98"/>
        <v>0</v>
      </c>
      <c r="CO86" s="126">
        <f t="shared" si="99"/>
        <v>-75.158506880456031</v>
      </c>
      <c r="CP86" s="126">
        <f t="shared" si="100"/>
        <v>0</v>
      </c>
      <c r="CQ86" s="126">
        <f t="shared" si="101"/>
        <v>-284.84149311954394</v>
      </c>
      <c r="CR86" s="126">
        <f t="shared" si="102"/>
        <v>0</v>
      </c>
      <c r="CS86" s="126">
        <f t="shared" si="103"/>
        <v>0</v>
      </c>
      <c r="CT86" s="126">
        <f t="shared" si="104"/>
        <v>-87.684924693865369</v>
      </c>
      <c r="CU86" s="126">
        <f t="shared" si="105"/>
        <v>0</v>
      </c>
      <c r="CV86" s="126">
        <f t="shared" si="106"/>
        <v>-332.31507530613459</v>
      </c>
      <c r="CW86" s="126">
        <f t="shared" si="107"/>
        <v>0</v>
      </c>
      <c r="CX86" s="126">
        <f t="shared" si="108"/>
        <v>0</v>
      </c>
      <c r="CY86" s="126">
        <f t="shared" si="109"/>
        <v>-100.21134250727471</v>
      </c>
      <c r="CZ86" s="126">
        <f t="shared" si="110"/>
        <v>0</v>
      </c>
      <c r="DA86" s="126">
        <f t="shared" si="111"/>
        <v>-379.78865749272524</v>
      </c>
      <c r="DB86" s="126">
        <f t="shared" si="112"/>
        <v>0</v>
      </c>
      <c r="DC86" s="126">
        <f t="shared" si="113"/>
        <v>0</v>
      </c>
      <c r="DD86" s="126">
        <f t="shared" si="114"/>
        <v>-112.73776032068405</v>
      </c>
      <c r="DE86" s="126">
        <f t="shared" si="115"/>
        <v>0</v>
      </c>
      <c r="DF86" s="126">
        <f t="shared" si="116"/>
        <v>-427.26223967931588</v>
      </c>
      <c r="DG86" s="126">
        <f t="shared" si="117"/>
        <v>0</v>
      </c>
      <c r="DH86" s="126">
        <f t="shared" si="118"/>
        <v>0</v>
      </c>
      <c r="DI86" s="126">
        <f t="shared" si="119"/>
        <v>-125.26417813409338</v>
      </c>
      <c r="DJ86" s="126">
        <f t="shared" si="120"/>
        <v>0</v>
      </c>
      <c r="DK86" s="126">
        <f t="shared" si="121"/>
        <v>-474.73582186590653</v>
      </c>
      <c r="DL86" s="126">
        <f t="shared" si="122"/>
        <v>0</v>
      </c>
      <c r="DM86" s="126">
        <f t="shared" si="123"/>
        <v>0</v>
      </c>
      <c r="DN86" s="126">
        <f t="shared" si="124"/>
        <v>-137.79059594750271</v>
      </c>
      <c r="DO86" s="126">
        <f t="shared" si="125"/>
        <v>0</v>
      </c>
      <c r="DP86" s="126">
        <f t="shared" si="126"/>
        <v>-522.20940405249723</v>
      </c>
      <c r="DQ86" s="126">
        <f t="shared" si="127"/>
        <v>0</v>
      </c>
      <c r="DR86" s="126">
        <f t="shared" si="128"/>
        <v>0</v>
      </c>
      <c r="DS86" s="126">
        <f t="shared" si="129"/>
        <v>-150.31701376091206</v>
      </c>
      <c r="DT86" s="126">
        <f t="shared" si="130"/>
        <v>0</v>
      </c>
      <c r="DU86" s="126">
        <f t="shared" si="131"/>
        <v>-569.68298623908788</v>
      </c>
      <c r="DV86" s="126">
        <f t="shared" si="132"/>
        <v>0</v>
      </c>
      <c r="DW86" s="126">
        <f t="shared" si="133"/>
        <v>0</v>
      </c>
    </row>
    <row r="87" spans="1:127" s="141" customFormat="1" ht="15" customHeight="1" x14ac:dyDescent="0.25">
      <c r="A87" s="157" t="s">
        <v>374</v>
      </c>
      <c r="B87" s="174" t="s">
        <v>300</v>
      </c>
      <c r="C87" s="174" t="s">
        <v>301</v>
      </c>
      <c r="D87" s="174" t="s">
        <v>295</v>
      </c>
      <c r="E87" s="174">
        <v>12</v>
      </c>
      <c r="F87" s="174">
        <v>15</v>
      </c>
      <c r="G87" s="159">
        <v>-180</v>
      </c>
      <c r="H87" s="173">
        <v>-180</v>
      </c>
      <c r="I87" s="145"/>
      <c r="J87" s="148"/>
      <c r="K87" s="145">
        <v>8.3333333333333329E-2</v>
      </c>
      <c r="L87" s="145">
        <v>8.3333333333333329E-2</v>
      </c>
      <c r="M87" s="145">
        <v>8.3333333333333329E-2</v>
      </c>
      <c r="N87" s="145">
        <v>8.3333333333333329E-2</v>
      </c>
      <c r="O87" s="145">
        <v>8.3333333333333329E-2</v>
      </c>
      <c r="P87" s="145">
        <v>8.3333333333333329E-2</v>
      </c>
      <c r="Q87" s="145">
        <v>8.3333333333333329E-2</v>
      </c>
      <c r="R87" s="145">
        <v>8.3333333333333329E-2</v>
      </c>
      <c r="S87" s="145">
        <v>8.3333333333333329E-2</v>
      </c>
      <c r="T87" s="145">
        <v>8.3333333333333329E-2</v>
      </c>
      <c r="U87" s="145">
        <v>8.3333333333333329E-2</v>
      </c>
      <c r="V87" s="145">
        <v>8.3333333333333329E-2</v>
      </c>
      <c r="W87" s="146">
        <v>1</v>
      </c>
      <c r="X87" s="151">
        <v>-15</v>
      </c>
      <c r="Y87" s="151">
        <v>-15</v>
      </c>
      <c r="Z87" s="151">
        <v>-15</v>
      </c>
      <c r="AA87" s="151">
        <v>-15</v>
      </c>
      <c r="AB87" s="151">
        <v>-15</v>
      </c>
      <c r="AC87" s="151">
        <v>-15</v>
      </c>
      <c r="AD87" s="151">
        <v>-15</v>
      </c>
      <c r="AE87" s="151">
        <v>-15</v>
      </c>
      <c r="AF87" s="151">
        <v>-15</v>
      </c>
      <c r="AG87" s="151">
        <v>-15</v>
      </c>
      <c r="AH87" s="151">
        <v>-15</v>
      </c>
      <c r="AI87" s="151">
        <v>-15</v>
      </c>
      <c r="AJ87" s="145">
        <v>0.98</v>
      </c>
      <c r="AK87" s="145"/>
      <c r="AL87" s="145"/>
      <c r="AM87" s="145"/>
      <c r="AN87" s="145"/>
      <c r="AO87" s="145"/>
      <c r="AP87" s="145">
        <v>0.02</v>
      </c>
      <c r="AQ87" s="145"/>
      <c r="AR87" s="145"/>
      <c r="AS87" s="146">
        <v>1</v>
      </c>
      <c r="AT87" s="153">
        <v>-176.4</v>
      </c>
      <c r="AU87" s="153">
        <v>0</v>
      </c>
      <c r="AV87" s="153">
        <v>0</v>
      </c>
      <c r="AW87" s="153">
        <v>0</v>
      </c>
      <c r="AX87" s="153">
        <v>0</v>
      </c>
      <c r="AY87" s="153">
        <v>0</v>
      </c>
      <c r="AZ87" s="153">
        <v>-3.6</v>
      </c>
      <c r="BA87" s="153">
        <v>0</v>
      </c>
      <c r="BB87" s="153">
        <v>0</v>
      </c>
      <c r="BC87" s="153">
        <v>-180</v>
      </c>
      <c r="BD87" s="154">
        <v>-176.4</v>
      </c>
      <c r="BE87" s="154">
        <v>0</v>
      </c>
      <c r="BF87" s="154">
        <v>-3.6</v>
      </c>
      <c r="BG87" s="154">
        <v>0</v>
      </c>
      <c r="BH87" s="154">
        <v>0</v>
      </c>
      <c r="BI87" s="145">
        <v>62661000</v>
      </c>
      <c r="BJ87" s="122"/>
      <c r="BK87" s="122"/>
      <c r="BL87" s="122"/>
      <c r="BM87" s="122"/>
      <c r="BN87" s="122"/>
      <c r="BO87" s="122"/>
      <c r="BP87" s="126">
        <f t="shared" si="74"/>
        <v>-14.7</v>
      </c>
      <c r="BQ87" s="126">
        <f t="shared" si="75"/>
        <v>0</v>
      </c>
      <c r="BR87" s="126">
        <f t="shared" si="76"/>
        <v>-0.3</v>
      </c>
      <c r="BS87" s="126">
        <f t="shared" si="77"/>
        <v>0</v>
      </c>
      <c r="BT87" s="126">
        <f t="shared" si="78"/>
        <v>0</v>
      </c>
      <c r="BU87" s="126">
        <f t="shared" si="79"/>
        <v>-29.4</v>
      </c>
      <c r="BV87" s="126">
        <f t="shared" si="80"/>
        <v>0</v>
      </c>
      <c r="BW87" s="126">
        <f t="shared" si="81"/>
        <v>-0.6</v>
      </c>
      <c r="BX87" s="126">
        <f t="shared" si="82"/>
        <v>0</v>
      </c>
      <c r="BY87" s="126">
        <f t="shared" si="83"/>
        <v>0</v>
      </c>
      <c r="BZ87" s="126">
        <f t="shared" si="84"/>
        <v>-44.099999999999994</v>
      </c>
      <c r="CA87" s="126">
        <f t="shared" si="85"/>
        <v>0</v>
      </c>
      <c r="CB87" s="126">
        <f t="shared" si="86"/>
        <v>-0.89999999999999991</v>
      </c>
      <c r="CC87" s="126">
        <f t="shared" si="87"/>
        <v>0</v>
      </c>
      <c r="CD87" s="126">
        <f t="shared" si="88"/>
        <v>0</v>
      </c>
      <c r="CE87" s="126">
        <f t="shared" si="89"/>
        <v>-58.8</v>
      </c>
      <c r="CF87" s="126">
        <f t="shared" si="90"/>
        <v>0</v>
      </c>
      <c r="CG87" s="126">
        <f t="shared" si="91"/>
        <v>-1.2</v>
      </c>
      <c r="CH87" s="126">
        <f t="shared" si="92"/>
        <v>0</v>
      </c>
      <c r="CI87" s="126">
        <f t="shared" si="93"/>
        <v>0</v>
      </c>
      <c r="CJ87" s="126">
        <f t="shared" si="94"/>
        <v>-73.5</v>
      </c>
      <c r="CK87" s="126">
        <f t="shared" si="95"/>
        <v>0</v>
      </c>
      <c r="CL87" s="126">
        <f t="shared" si="96"/>
        <v>-1.5</v>
      </c>
      <c r="CM87" s="126">
        <f t="shared" si="97"/>
        <v>0</v>
      </c>
      <c r="CN87" s="126">
        <f t="shared" si="98"/>
        <v>0</v>
      </c>
      <c r="CO87" s="126">
        <f t="shared" si="99"/>
        <v>-88.2</v>
      </c>
      <c r="CP87" s="126">
        <f t="shared" si="100"/>
        <v>0</v>
      </c>
      <c r="CQ87" s="126">
        <f t="shared" si="101"/>
        <v>-1.8</v>
      </c>
      <c r="CR87" s="126">
        <f t="shared" si="102"/>
        <v>0</v>
      </c>
      <c r="CS87" s="126">
        <f t="shared" si="103"/>
        <v>0</v>
      </c>
      <c r="CT87" s="126">
        <f t="shared" si="104"/>
        <v>-102.9</v>
      </c>
      <c r="CU87" s="126">
        <f t="shared" si="105"/>
        <v>0</v>
      </c>
      <c r="CV87" s="126">
        <f t="shared" si="106"/>
        <v>-2.1</v>
      </c>
      <c r="CW87" s="126">
        <f t="shared" si="107"/>
        <v>0</v>
      </c>
      <c r="CX87" s="126">
        <f t="shared" si="108"/>
        <v>0</v>
      </c>
      <c r="CY87" s="126">
        <f t="shared" si="109"/>
        <v>-117.60000000000001</v>
      </c>
      <c r="CZ87" s="126">
        <f t="shared" si="110"/>
        <v>0</v>
      </c>
      <c r="DA87" s="126">
        <f t="shared" si="111"/>
        <v>-2.4</v>
      </c>
      <c r="DB87" s="126">
        <f t="shared" si="112"/>
        <v>0</v>
      </c>
      <c r="DC87" s="126">
        <f t="shared" si="113"/>
        <v>0</v>
      </c>
      <c r="DD87" s="126">
        <f t="shared" si="114"/>
        <v>-132.30000000000001</v>
      </c>
      <c r="DE87" s="126">
        <f t="shared" si="115"/>
        <v>0</v>
      </c>
      <c r="DF87" s="126">
        <f t="shared" si="116"/>
        <v>-2.6999999999999997</v>
      </c>
      <c r="DG87" s="126">
        <f t="shared" si="117"/>
        <v>0</v>
      </c>
      <c r="DH87" s="126">
        <f t="shared" si="118"/>
        <v>0</v>
      </c>
      <c r="DI87" s="126">
        <f t="shared" si="119"/>
        <v>-147</v>
      </c>
      <c r="DJ87" s="126">
        <f t="shared" si="120"/>
        <v>0</v>
      </c>
      <c r="DK87" s="126">
        <f t="shared" si="121"/>
        <v>-2.9999999999999996</v>
      </c>
      <c r="DL87" s="126">
        <f t="shared" si="122"/>
        <v>0</v>
      </c>
      <c r="DM87" s="126">
        <f t="shared" si="123"/>
        <v>0</v>
      </c>
      <c r="DN87" s="126">
        <f t="shared" si="124"/>
        <v>-161.69999999999999</v>
      </c>
      <c r="DO87" s="126">
        <f t="shared" si="125"/>
        <v>0</v>
      </c>
      <c r="DP87" s="126">
        <f t="shared" si="126"/>
        <v>-3.2999999999999994</v>
      </c>
      <c r="DQ87" s="126">
        <f t="shared" si="127"/>
        <v>0</v>
      </c>
      <c r="DR87" s="126">
        <f t="shared" si="128"/>
        <v>0</v>
      </c>
      <c r="DS87" s="126">
        <f t="shared" si="129"/>
        <v>-176.39999999999998</v>
      </c>
      <c r="DT87" s="126">
        <f t="shared" si="130"/>
        <v>0</v>
      </c>
      <c r="DU87" s="126">
        <f t="shared" si="131"/>
        <v>-3.5999999999999992</v>
      </c>
      <c r="DV87" s="126">
        <f t="shared" si="132"/>
        <v>0</v>
      </c>
      <c r="DW87" s="126">
        <f t="shared" si="133"/>
        <v>0</v>
      </c>
    </row>
    <row r="88" spans="1:127" s="141" customFormat="1" ht="15" customHeight="1" x14ac:dyDescent="0.25">
      <c r="A88" s="157" t="s">
        <v>375</v>
      </c>
      <c r="B88" s="174" t="s">
        <v>300</v>
      </c>
      <c r="C88" s="174" t="s">
        <v>301</v>
      </c>
      <c r="D88" s="174" t="s">
        <v>295</v>
      </c>
      <c r="E88" s="174">
        <v>12</v>
      </c>
      <c r="F88" s="174">
        <v>15</v>
      </c>
      <c r="G88" s="159">
        <v>-180</v>
      </c>
      <c r="H88" s="173">
        <v>-180</v>
      </c>
      <c r="I88" s="145"/>
      <c r="J88" s="148"/>
      <c r="K88" s="145">
        <v>8.3333333333333329E-2</v>
      </c>
      <c r="L88" s="145">
        <v>8.3333333333333329E-2</v>
      </c>
      <c r="M88" s="145">
        <v>8.3333333333333329E-2</v>
      </c>
      <c r="N88" s="145">
        <v>8.3333333333333329E-2</v>
      </c>
      <c r="O88" s="145">
        <v>8.3333333333333329E-2</v>
      </c>
      <c r="P88" s="145">
        <v>8.3333333333333329E-2</v>
      </c>
      <c r="Q88" s="145">
        <v>8.3333333333333329E-2</v>
      </c>
      <c r="R88" s="145">
        <v>8.3333333333333329E-2</v>
      </c>
      <c r="S88" s="145">
        <v>8.3333333333333329E-2</v>
      </c>
      <c r="T88" s="145">
        <v>8.3333333333333329E-2</v>
      </c>
      <c r="U88" s="145">
        <v>8.3333333333333329E-2</v>
      </c>
      <c r="V88" s="145">
        <v>8.3333333333333329E-2</v>
      </c>
      <c r="W88" s="146">
        <v>1</v>
      </c>
      <c r="X88" s="151">
        <v>-15</v>
      </c>
      <c r="Y88" s="151">
        <v>-15</v>
      </c>
      <c r="Z88" s="151">
        <v>-15</v>
      </c>
      <c r="AA88" s="151">
        <v>-15</v>
      </c>
      <c r="AB88" s="151">
        <v>-15</v>
      </c>
      <c r="AC88" s="151">
        <v>-15</v>
      </c>
      <c r="AD88" s="151">
        <v>-15</v>
      </c>
      <c r="AE88" s="151">
        <v>-15</v>
      </c>
      <c r="AF88" s="151">
        <v>-15</v>
      </c>
      <c r="AG88" s="151">
        <v>-15</v>
      </c>
      <c r="AH88" s="151">
        <v>-15</v>
      </c>
      <c r="AI88" s="151">
        <v>-15</v>
      </c>
      <c r="AJ88" s="145">
        <v>0.20877363022348897</v>
      </c>
      <c r="AK88" s="145">
        <v>0.3852213054503964</v>
      </c>
      <c r="AL88" s="145">
        <v>0.18804621023932344</v>
      </c>
      <c r="AM88" s="145">
        <v>0.12687827083924333</v>
      </c>
      <c r="AN88" s="145">
        <v>9.1080583247547919E-2</v>
      </c>
      <c r="AO88" s="145"/>
      <c r="AP88" s="145"/>
      <c r="AQ88" s="145"/>
      <c r="AR88" s="145"/>
      <c r="AS88" s="146">
        <v>1</v>
      </c>
      <c r="AT88" s="153">
        <v>-37.579253440228015</v>
      </c>
      <c r="AU88" s="153">
        <v>-69.339834981071348</v>
      </c>
      <c r="AV88" s="153">
        <v>-33.84831784307822</v>
      </c>
      <c r="AW88" s="153">
        <v>-22.8380887510638</v>
      </c>
      <c r="AX88" s="153">
        <v>-16.394504984558626</v>
      </c>
      <c r="AY88" s="153">
        <v>0</v>
      </c>
      <c r="AZ88" s="153">
        <v>0</v>
      </c>
      <c r="BA88" s="153">
        <v>0</v>
      </c>
      <c r="BB88" s="153">
        <v>0</v>
      </c>
      <c r="BC88" s="153">
        <v>-180.00000000000003</v>
      </c>
      <c r="BD88" s="154">
        <v>-37.579253440228015</v>
      </c>
      <c r="BE88" s="154">
        <v>0</v>
      </c>
      <c r="BF88" s="154">
        <v>-142.420746559772</v>
      </c>
      <c r="BG88" s="154">
        <v>0</v>
      </c>
      <c r="BH88" s="154">
        <v>0</v>
      </c>
      <c r="BI88" s="145">
        <v>62661000</v>
      </c>
      <c r="BJ88" s="122"/>
      <c r="BK88" s="122"/>
      <c r="BL88" s="122"/>
      <c r="BM88" s="122"/>
      <c r="BN88" s="122"/>
      <c r="BO88" s="122"/>
      <c r="BP88" s="126">
        <f t="shared" si="74"/>
        <v>-3.1316044533523346</v>
      </c>
      <c r="BQ88" s="126">
        <f t="shared" si="75"/>
        <v>0</v>
      </c>
      <c r="BR88" s="126">
        <f t="shared" si="76"/>
        <v>-11.868395546647665</v>
      </c>
      <c r="BS88" s="126">
        <f t="shared" si="77"/>
        <v>0</v>
      </c>
      <c r="BT88" s="126">
        <f t="shared" si="78"/>
        <v>0</v>
      </c>
      <c r="BU88" s="126">
        <f t="shared" si="79"/>
        <v>-6.2632089067046692</v>
      </c>
      <c r="BV88" s="126">
        <f t="shared" si="80"/>
        <v>0</v>
      </c>
      <c r="BW88" s="126">
        <f t="shared" si="81"/>
        <v>-23.736791093295331</v>
      </c>
      <c r="BX88" s="126">
        <f t="shared" si="82"/>
        <v>0</v>
      </c>
      <c r="BY88" s="126">
        <f t="shared" si="83"/>
        <v>0</v>
      </c>
      <c r="BZ88" s="126">
        <f t="shared" si="84"/>
        <v>-9.3948133600570038</v>
      </c>
      <c r="CA88" s="126">
        <f t="shared" si="85"/>
        <v>0</v>
      </c>
      <c r="CB88" s="126">
        <f t="shared" si="86"/>
        <v>-35.605186639943</v>
      </c>
      <c r="CC88" s="126">
        <f t="shared" si="87"/>
        <v>0</v>
      </c>
      <c r="CD88" s="126">
        <f t="shared" si="88"/>
        <v>0</v>
      </c>
      <c r="CE88" s="126">
        <f t="shared" si="89"/>
        <v>-12.526417813409338</v>
      </c>
      <c r="CF88" s="126">
        <f t="shared" si="90"/>
        <v>0</v>
      </c>
      <c r="CG88" s="126">
        <f t="shared" si="91"/>
        <v>-47.473582186590662</v>
      </c>
      <c r="CH88" s="126">
        <f t="shared" si="92"/>
        <v>0</v>
      </c>
      <c r="CI88" s="126">
        <f t="shared" si="93"/>
        <v>0</v>
      </c>
      <c r="CJ88" s="126">
        <f t="shared" si="94"/>
        <v>-15.658022266761673</v>
      </c>
      <c r="CK88" s="126">
        <f t="shared" si="95"/>
        <v>0</v>
      </c>
      <c r="CL88" s="126">
        <f t="shared" si="96"/>
        <v>-59.341977733238323</v>
      </c>
      <c r="CM88" s="126">
        <f t="shared" si="97"/>
        <v>0</v>
      </c>
      <c r="CN88" s="126">
        <f t="shared" si="98"/>
        <v>0</v>
      </c>
      <c r="CO88" s="126">
        <f t="shared" si="99"/>
        <v>-18.789626720114008</v>
      </c>
      <c r="CP88" s="126">
        <f t="shared" si="100"/>
        <v>0</v>
      </c>
      <c r="CQ88" s="126">
        <f t="shared" si="101"/>
        <v>-71.210373279885985</v>
      </c>
      <c r="CR88" s="126">
        <f t="shared" si="102"/>
        <v>0</v>
      </c>
      <c r="CS88" s="126">
        <f t="shared" si="103"/>
        <v>0</v>
      </c>
      <c r="CT88" s="126">
        <f t="shared" si="104"/>
        <v>-21.921231173466342</v>
      </c>
      <c r="CU88" s="126">
        <f t="shared" si="105"/>
        <v>0</v>
      </c>
      <c r="CV88" s="126">
        <f t="shared" si="106"/>
        <v>-83.078768826533647</v>
      </c>
      <c r="CW88" s="126">
        <f t="shared" si="107"/>
        <v>0</v>
      </c>
      <c r="CX88" s="126">
        <f t="shared" si="108"/>
        <v>0</v>
      </c>
      <c r="CY88" s="126">
        <f t="shared" si="109"/>
        <v>-25.052835626818677</v>
      </c>
      <c r="CZ88" s="126">
        <f t="shared" si="110"/>
        <v>0</v>
      </c>
      <c r="DA88" s="126">
        <f t="shared" si="111"/>
        <v>-94.947164373181309</v>
      </c>
      <c r="DB88" s="126">
        <f t="shared" si="112"/>
        <v>0</v>
      </c>
      <c r="DC88" s="126">
        <f t="shared" si="113"/>
        <v>0</v>
      </c>
      <c r="DD88" s="126">
        <f t="shared" si="114"/>
        <v>-28.184440080171012</v>
      </c>
      <c r="DE88" s="126">
        <f t="shared" si="115"/>
        <v>0</v>
      </c>
      <c r="DF88" s="126">
        <f t="shared" si="116"/>
        <v>-106.81555991982897</v>
      </c>
      <c r="DG88" s="126">
        <f t="shared" si="117"/>
        <v>0</v>
      </c>
      <c r="DH88" s="126">
        <f t="shared" si="118"/>
        <v>0</v>
      </c>
      <c r="DI88" s="126">
        <f t="shared" si="119"/>
        <v>-31.316044533523346</v>
      </c>
      <c r="DJ88" s="126">
        <f t="shared" si="120"/>
        <v>0</v>
      </c>
      <c r="DK88" s="126">
        <f t="shared" si="121"/>
        <v>-118.68395546647663</v>
      </c>
      <c r="DL88" s="126">
        <f t="shared" si="122"/>
        <v>0</v>
      </c>
      <c r="DM88" s="126">
        <f t="shared" si="123"/>
        <v>0</v>
      </c>
      <c r="DN88" s="126">
        <f t="shared" si="124"/>
        <v>-34.447648986875677</v>
      </c>
      <c r="DO88" s="126">
        <f t="shared" si="125"/>
        <v>0</v>
      </c>
      <c r="DP88" s="126">
        <f t="shared" si="126"/>
        <v>-130.55235101312431</v>
      </c>
      <c r="DQ88" s="126">
        <f t="shared" si="127"/>
        <v>0</v>
      </c>
      <c r="DR88" s="126">
        <f t="shared" si="128"/>
        <v>0</v>
      </c>
      <c r="DS88" s="126">
        <f t="shared" si="129"/>
        <v>-37.579253440228015</v>
      </c>
      <c r="DT88" s="126">
        <f t="shared" si="130"/>
        <v>0</v>
      </c>
      <c r="DU88" s="126">
        <f t="shared" si="131"/>
        <v>-142.42074655977197</v>
      </c>
      <c r="DV88" s="126">
        <f t="shared" si="132"/>
        <v>0</v>
      </c>
      <c r="DW88" s="126">
        <f t="shared" si="133"/>
        <v>0</v>
      </c>
    </row>
    <row r="89" spans="1:127" s="141" customFormat="1" ht="15" customHeight="1" x14ac:dyDescent="0.25">
      <c r="A89" s="157" t="s">
        <v>376</v>
      </c>
      <c r="B89" s="174" t="s">
        <v>300</v>
      </c>
      <c r="C89" s="174" t="s">
        <v>301</v>
      </c>
      <c r="D89" s="174" t="s">
        <v>295</v>
      </c>
      <c r="E89" s="174">
        <v>12</v>
      </c>
      <c r="F89" s="174">
        <v>15</v>
      </c>
      <c r="G89" s="159">
        <v>-180</v>
      </c>
      <c r="H89" s="173">
        <v>-180</v>
      </c>
      <c r="I89" s="145"/>
      <c r="J89" s="148"/>
      <c r="K89" s="145">
        <v>8.3333333333333329E-2</v>
      </c>
      <c r="L89" s="145">
        <v>8.3333333333333329E-2</v>
      </c>
      <c r="M89" s="145">
        <v>8.3333333333333329E-2</v>
      </c>
      <c r="N89" s="145">
        <v>8.3333333333333329E-2</v>
      </c>
      <c r="O89" s="145">
        <v>8.3333333333333329E-2</v>
      </c>
      <c r="P89" s="145">
        <v>8.3333333333333329E-2</v>
      </c>
      <c r="Q89" s="145">
        <v>8.3333333333333329E-2</v>
      </c>
      <c r="R89" s="145">
        <v>8.3333333333333329E-2</v>
      </c>
      <c r="S89" s="145">
        <v>8.3333333333333329E-2</v>
      </c>
      <c r="T89" s="145">
        <v>8.3333333333333329E-2</v>
      </c>
      <c r="U89" s="145">
        <v>8.3333333333333329E-2</v>
      </c>
      <c r="V89" s="145">
        <v>8.3333333333333329E-2</v>
      </c>
      <c r="W89" s="146">
        <v>1</v>
      </c>
      <c r="X89" s="151">
        <v>-15</v>
      </c>
      <c r="Y89" s="151">
        <v>-15</v>
      </c>
      <c r="Z89" s="151">
        <v>-15</v>
      </c>
      <c r="AA89" s="151">
        <v>-15</v>
      </c>
      <c r="AB89" s="151">
        <v>-15</v>
      </c>
      <c r="AC89" s="151">
        <v>-15</v>
      </c>
      <c r="AD89" s="151">
        <v>-15</v>
      </c>
      <c r="AE89" s="151">
        <v>-15</v>
      </c>
      <c r="AF89" s="151">
        <v>-15</v>
      </c>
      <c r="AG89" s="151">
        <v>-15</v>
      </c>
      <c r="AH89" s="151">
        <v>-15</v>
      </c>
      <c r="AI89" s="151">
        <v>-15</v>
      </c>
      <c r="AJ89" s="145">
        <v>0.20877363022348897</v>
      </c>
      <c r="AK89" s="145">
        <v>0.3852213054503964</v>
      </c>
      <c r="AL89" s="145">
        <v>0.18804621023932344</v>
      </c>
      <c r="AM89" s="145">
        <v>0.12687827083924333</v>
      </c>
      <c r="AN89" s="145">
        <v>9.1080583247547919E-2</v>
      </c>
      <c r="AO89" s="145"/>
      <c r="AP89" s="145"/>
      <c r="AQ89" s="145"/>
      <c r="AR89" s="145"/>
      <c r="AS89" s="146">
        <v>1</v>
      </c>
      <c r="AT89" s="153">
        <v>-37.579253440228015</v>
      </c>
      <c r="AU89" s="153">
        <v>-69.339834981071348</v>
      </c>
      <c r="AV89" s="153">
        <v>-33.84831784307822</v>
      </c>
      <c r="AW89" s="153">
        <v>-22.8380887510638</v>
      </c>
      <c r="AX89" s="153">
        <v>-16.394504984558626</v>
      </c>
      <c r="AY89" s="153">
        <v>0</v>
      </c>
      <c r="AZ89" s="153">
        <v>0</v>
      </c>
      <c r="BA89" s="153">
        <v>0</v>
      </c>
      <c r="BB89" s="153">
        <v>0</v>
      </c>
      <c r="BC89" s="153">
        <v>-180.00000000000003</v>
      </c>
      <c r="BD89" s="154">
        <v>-37.579253440228015</v>
      </c>
      <c r="BE89" s="154">
        <v>0</v>
      </c>
      <c r="BF89" s="154">
        <v>-142.420746559772</v>
      </c>
      <c r="BG89" s="154">
        <v>0</v>
      </c>
      <c r="BH89" s="154">
        <v>0</v>
      </c>
      <c r="BI89" s="145">
        <v>62661000</v>
      </c>
      <c r="BJ89" s="122"/>
      <c r="BK89" s="122"/>
      <c r="BL89" s="122"/>
      <c r="BM89" s="122"/>
      <c r="BN89" s="122"/>
      <c r="BO89" s="122"/>
      <c r="BP89" s="126">
        <f t="shared" si="74"/>
        <v>-3.1316044533523346</v>
      </c>
      <c r="BQ89" s="126">
        <f t="shared" si="75"/>
        <v>0</v>
      </c>
      <c r="BR89" s="126">
        <f t="shared" si="76"/>
        <v>-11.868395546647665</v>
      </c>
      <c r="BS89" s="126">
        <f t="shared" si="77"/>
        <v>0</v>
      </c>
      <c r="BT89" s="126">
        <f t="shared" si="78"/>
        <v>0</v>
      </c>
      <c r="BU89" s="126">
        <f t="shared" si="79"/>
        <v>-6.2632089067046692</v>
      </c>
      <c r="BV89" s="126">
        <f t="shared" si="80"/>
        <v>0</v>
      </c>
      <c r="BW89" s="126">
        <f t="shared" si="81"/>
        <v>-23.736791093295331</v>
      </c>
      <c r="BX89" s="126">
        <f t="shared" si="82"/>
        <v>0</v>
      </c>
      <c r="BY89" s="126">
        <f t="shared" si="83"/>
        <v>0</v>
      </c>
      <c r="BZ89" s="126">
        <f t="shared" si="84"/>
        <v>-9.3948133600570038</v>
      </c>
      <c r="CA89" s="126">
        <f t="shared" si="85"/>
        <v>0</v>
      </c>
      <c r="CB89" s="126">
        <f t="shared" si="86"/>
        <v>-35.605186639943</v>
      </c>
      <c r="CC89" s="126">
        <f t="shared" si="87"/>
        <v>0</v>
      </c>
      <c r="CD89" s="126">
        <f t="shared" si="88"/>
        <v>0</v>
      </c>
      <c r="CE89" s="126">
        <f t="shared" si="89"/>
        <v>-12.526417813409338</v>
      </c>
      <c r="CF89" s="126">
        <f t="shared" si="90"/>
        <v>0</v>
      </c>
      <c r="CG89" s="126">
        <f t="shared" si="91"/>
        <v>-47.473582186590662</v>
      </c>
      <c r="CH89" s="126">
        <f t="shared" si="92"/>
        <v>0</v>
      </c>
      <c r="CI89" s="126">
        <f t="shared" si="93"/>
        <v>0</v>
      </c>
      <c r="CJ89" s="126">
        <f t="shared" si="94"/>
        <v>-15.658022266761673</v>
      </c>
      <c r="CK89" s="126">
        <f t="shared" si="95"/>
        <v>0</v>
      </c>
      <c r="CL89" s="126">
        <f t="shared" si="96"/>
        <v>-59.341977733238323</v>
      </c>
      <c r="CM89" s="126">
        <f t="shared" si="97"/>
        <v>0</v>
      </c>
      <c r="CN89" s="126">
        <f t="shared" si="98"/>
        <v>0</v>
      </c>
      <c r="CO89" s="126">
        <f t="shared" si="99"/>
        <v>-18.789626720114008</v>
      </c>
      <c r="CP89" s="126">
        <f t="shared" si="100"/>
        <v>0</v>
      </c>
      <c r="CQ89" s="126">
        <f t="shared" si="101"/>
        <v>-71.210373279885985</v>
      </c>
      <c r="CR89" s="126">
        <f t="shared" si="102"/>
        <v>0</v>
      </c>
      <c r="CS89" s="126">
        <f t="shared" si="103"/>
        <v>0</v>
      </c>
      <c r="CT89" s="126">
        <f t="shared" si="104"/>
        <v>-21.921231173466342</v>
      </c>
      <c r="CU89" s="126">
        <f t="shared" si="105"/>
        <v>0</v>
      </c>
      <c r="CV89" s="126">
        <f t="shared" si="106"/>
        <v>-83.078768826533647</v>
      </c>
      <c r="CW89" s="126">
        <f t="shared" si="107"/>
        <v>0</v>
      </c>
      <c r="CX89" s="126">
        <f t="shared" si="108"/>
        <v>0</v>
      </c>
      <c r="CY89" s="126">
        <f t="shared" si="109"/>
        <v>-25.052835626818677</v>
      </c>
      <c r="CZ89" s="126">
        <f t="shared" si="110"/>
        <v>0</v>
      </c>
      <c r="DA89" s="126">
        <f t="shared" si="111"/>
        <v>-94.947164373181309</v>
      </c>
      <c r="DB89" s="126">
        <f t="shared" si="112"/>
        <v>0</v>
      </c>
      <c r="DC89" s="126">
        <f t="shared" si="113"/>
        <v>0</v>
      </c>
      <c r="DD89" s="126">
        <f t="shared" si="114"/>
        <v>-28.184440080171012</v>
      </c>
      <c r="DE89" s="126">
        <f t="shared" si="115"/>
        <v>0</v>
      </c>
      <c r="DF89" s="126">
        <f t="shared" si="116"/>
        <v>-106.81555991982897</v>
      </c>
      <c r="DG89" s="126">
        <f t="shared" si="117"/>
        <v>0</v>
      </c>
      <c r="DH89" s="126">
        <f t="shared" si="118"/>
        <v>0</v>
      </c>
      <c r="DI89" s="126">
        <f t="shared" si="119"/>
        <v>-31.316044533523346</v>
      </c>
      <c r="DJ89" s="126">
        <f t="shared" si="120"/>
        <v>0</v>
      </c>
      <c r="DK89" s="126">
        <f t="shared" si="121"/>
        <v>-118.68395546647663</v>
      </c>
      <c r="DL89" s="126">
        <f t="shared" si="122"/>
        <v>0</v>
      </c>
      <c r="DM89" s="126">
        <f t="shared" si="123"/>
        <v>0</v>
      </c>
      <c r="DN89" s="126">
        <f t="shared" si="124"/>
        <v>-34.447648986875677</v>
      </c>
      <c r="DO89" s="126">
        <f t="shared" si="125"/>
        <v>0</v>
      </c>
      <c r="DP89" s="126">
        <f t="shared" si="126"/>
        <v>-130.55235101312431</v>
      </c>
      <c r="DQ89" s="126">
        <f t="shared" si="127"/>
        <v>0</v>
      </c>
      <c r="DR89" s="126">
        <f t="shared" si="128"/>
        <v>0</v>
      </c>
      <c r="DS89" s="126">
        <f t="shared" si="129"/>
        <v>-37.579253440228015</v>
      </c>
      <c r="DT89" s="126">
        <f t="shared" si="130"/>
        <v>0</v>
      </c>
      <c r="DU89" s="126">
        <f t="shared" si="131"/>
        <v>-142.42074655977197</v>
      </c>
      <c r="DV89" s="126">
        <f t="shared" si="132"/>
        <v>0</v>
      </c>
      <c r="DW89" s="126">
        <f t="shared" si="133"/>
        <v>0</v>
      </c>
    </row>
    <row r="90" spans="1:127" s="141" customFormat="1" ht="15" customHeight="1" x14ac:dyDescent="0.25">
      <c r="A90" s="157" t="s">
        <v>377</v>
      </c>
      <c r="B90" s="174" t="s">
        <v>300</v>
      </c>
      <c r="C90" s="174" t="s">
        <v>301</v>
      </c>
      <c r="D90" s="174" t="s">
        <v>295</v>
      </c>
      <c r="E90" s="168">
        <v>0</v>
      </c>
      <c r="F90" s="174">
        <v>15</v>
      </c>
      <c r="G90" s="159">
        <v>0</v>
      </c>
      <c r="H90" s="173">
        <v>0</v>
      </c>
      <c r="I90" s="145"/>
      <c r="J90" s="148"/>
      <c r="K90" s="145">
        <v>8.3333333333333329E-2</v>
      </c>
      <c r="L90" s="145">
        <v>8.3333333333333329E-2</v>
      </c>
      <c r="M90" s="145">
        <v>8.3333333333333329E-2</v>
      </c>
      <c r="N90" s="145">
        <v>8.3333333333333329E-2</v>
      </c>
      <c r="O90" s="145">
        <v>8.3333333333333329E-2</v>
      </c>
      <c r="P90" s="145">
        <v>8.3333333333333329E-2</v>
      </c>
      <c r="Q90" s="145">
        <v>8.3333333333333329E-2</v>
      </c>
      <c r="R90" s="145">
        <v>8.3333333333333329E-2</v>
      </c>
      <c r="S90" s="145">
        <v>8.3333333333333329E-2</v>
      </c>
      <c r="T90" s="145">
        <v>8.3333333333333329E-2</v>
      </c>
      <c r="U90" s="145">
        <v>8.3333333333333329E-2</v>
      </c>
      <c r="V90" s="145">
        <v>8.3333333333333329E-2</v>
      </c>
      <c r="W90" s="146">
        <v>1</v>
      </c>
      <c r="X90" s="151">
        <v>0</v>
      </c>
      <c r="Y90" s="151">
        <v>0</v>
      </c>
      <c r="Z90" s="151">
        <v>0</v>
      </c>
      <c r="AA90" s="151">
        <v>0</v>
      </c>
      <c r="AB90" s="151">
        <v>0</v>
      </c>
      <c r="AC90" s="151">
        <v>0</v>
      </c>
      <c r="AD90" s="151">
        <v>0</v>
      </c>
      <c r="AE90" s="151">
        <v>0</v>
      </c>
      <c r="AF90" s="151">
        <v>0</v>
      </c>
      <c r="AG90" s="151">
        <v>0</v>
      </c>
      <c r="AH90" s="151">
        <v>0</v>
      </c>
      <c r="AI90" s="151">
        <v>0</v>
      </c>
      <c r="AJ90" s="145">
        <v>0.98</v>
      </c>
      <c r="AK90" s="145"/>
      <c r="AL90" s="145"/>
      <c r="AM90" s="145"/>
      <c r="AN90" s="145"/>
      <c r="AO90" s="145"/>
      <c r="AP90" s="145">
        <v>0.02</v>
      </c>
      <c r="AQ90" s="145"/>
      <c r="AR90" s="145"/>
      <c r="AS90" s="146">
        <v>1</v>
      </c>
      <c r="AT90" s="153">
        <v>0</v>
      </c>
      <c r="AU90" s="153">
        <v>0</v>
      </c>
      <c r="AV90" s="153">
        <v>0</v>
      </c>
      <c r="AW90" s="153">
        <v>0</v>
      </c>
      <c r="AX90" s="153">
        <v>0</v>
      </c>
      <c r="AY90" s="153">
        <v>0</v>
      </c>
      <c r="AZ90" s="153">
        <v>0</v>
      </c>
      <c r="BA90" s="153">
        <v>0</v>
      </c>
      <c r="BB90" s="153">
        <v>0</v>
      </c>
      <c r="BC90" s="153">
        <v>0</v>
      </c>
      <c r="BD90" s="154">
        <v>0</v>
      </c>
      <c r="BE90" s="154">
        <v>0</v>
      </c>
      <c r="BF90" s="154">
        <v>0</v>
      </c>
      <c r="BG90" s="154">
        <v>0</v>
      </c>
      <c r="BH90" s="154">
        <v>0</v>
      </c>
      <c r="BI90" s="145">
        <v>62661000</v>
      </c>
      <c r="BJ90" s="122"/>
      <c r="BK90" s="122"/>
      <c r="BL90" s="122"/>
      <c r="BM90" s="122"/>
      <c r="BN90" s="122"/>
      <c r="BO90" s="122"/>
      <c r="BP90" s="126">
        <f t="shared" si="74"/>
        <v>0</v>
      </c>
      <c r="BQ90" s="126">
        <f t="shared" si="75"/>
        <v>0</v>
      </c>
      <c r="BR90" s="126">
        <f t="shared" si="76"/>
        <v>0</v>
      </c>
      <c r="BS90" s="126">
        <f t="shared" si="77"/>
        <v>0</v>
      </c>
      <c r="BT90" s="126">
        <f t="shared" si="78"/>
        <v>0</v>
      </c>
      <c r="BU90" s="126">
        <f t="shared" si="79"/>
        <v>0</v>
      </c>
      <c r="BV90" s="126">
        <f t="shared" si="80"/>
        <v>0</v>
      </c>
      <c r="BW90" s="126">
        <f t="shared" si="81"/>
        <v>0</v>
      </c>
      <c r="BX90" s="126">
        <f t="shared" si="82"/>
        <v>0</v>
      </c>
      <c r="BY90" s="126">
        <f t="shared" si="83"/>
        <v>0</v>
      </c>
      <c r="BZ90" s="126">
        <f t="shared" si="84"/>
        <v>0</v>
      </c>
      <c r="CA90" s="126">
        <f t="shared" si="85"/>
        <v>0</v>
      </c>
      <c r="CB90" s="126">
        <f t="shared" si="86"/>
        <v>0</v>
      </c>
      <c r="CC90" s="126">
        <f t="shared" si="87"/>
        <v>0</v>
      </c>
      <c r="CD90" s="126">
        <f t="shared" si="88"/>
        <v>0</v>
      </c>
      <c r="CE90" s="126">
        <f t="shared" si="89"/>
        <v>0</v>
      </c>
      <c r="CF90" s="126">
        <f t="shared" si="90"/>
        <v>0</v>
      </c>
      <c r="CG90" s="126">
        <f t="shared" si="91"/>
        <v>0</v>
      </c>
      <c r="CH90" s="126">
        <f t="shared" si="92"/>
        <v>0</v>
      </c>
      <c r="CI90" s="126">
        <f t="shared" si="93"/>
        <v>0</v>
      </c>
      <c r="CJ90" s="126">
        <f t="shared" si="94"/>
        <v>0</v>
      </c>
      <c r="CK90" s="126">
        <f t="shared" si="95"/>
        <v>0</v>
      </c>
      <c r="CL90" s="126">
        <f t="shared" si="96"/>
        <v>0</v>
      </c>
      <c r="CM90" s="126">
        <f t="shared" si="97"/>
        <v>0</v>
      </c>
      <c r="CN90" s="126">
        <f t="shared" si="98"/>
        <v>0</v>
      </c>
      <c r="CO90" s="126">
        <f t="shared" si="99"/>
        <v>0</v>
      </c>
      <c r="CP90" s="126">
        <f t="shared" si="100"/>
        <v>0</v>
      </c>
      <c r="CQ90" s="126">
        <f t="shared" si="101"/>
        <v>0</v>
      </c>
      <c r="CR90" s="126">
        <f t="shared" si="102"/>
        <v>0</v>
      </c>
      <c r="CS90" s="126">
        <f t="shared" si="103"/>
        <v>0</v>
      </c>
      <c r="CT90" s="126">
        <f t="shared" si="104"/>
        <v>0</v>
      </c>
      <c r="CU90" s="126">
        <f t="shared" si="105"/>
        <v>0</v>
      </c>
      <c r="CV90" s="126">
        <f t="shared" si="106"/>
        <v>0</v>
      </c>
      <c r="CW90" s="126">
        <f t="shared" si="107"/>
        <v>0</v>
      </c>
      <c r="CX90" s="126">
        <f t="shared" si="108"/>
        <v>0</v>
      </c>
      <c r="CY90" s="126">
        <f t="shared" si="109"/>
        <v>0</v>
      </c>
      <c r="CZ90" s="126">
        <f t="shared" si="110"/>
        <v>0</v>
      </c>
      <c r="DA90" s="126">
        <f t="shared" si="111"/>
        <v>0</v>
      </c>
      <c r="DB90" s="126">
        <f t="shared" si="112"/>
        <v>0</v>
      </c>
      <c r="DC90" s="126">
        <f t="shared" si="113"/>
        <v>0</v>
      </c>
      <c r="DD90" s="126">
        <f t="shared" si="114"/>
        <v>0</v>
      </c>
      <c r="DE90" s="126">
        <f t="shared" si="115"/>
        <v>0</v>
      </c>
      <c r="DF90" s="126">
        <f t="shared" si="116"/>
        <v>0</v>
      </c>
      <c r="DG90" s="126">
        <f t="shared" si="117"/>
        <v>0</v>
      </c>
      <c r="DH90" s="126">
        <f t="shared" si="118"/>
        <v>0</v>
      </c>
      <c r="DI90" s="126">
        <f t="shared" si="119"/>
        <v>0</v>
      </c>
      <c r="DJ90" s="126">
        <f t="shared" si="120"/>
        <v>0</v>
      </c>
      <c r="DK90" s="126">
        <f t="shared" si="121"/>
        <v>0</v>
      </c>
      <c r="DL90" s="126">
        <f t="shared" si="122"/>
        <v>0</v>
      </c>
      <c r="DM90" s="126">
        <f t="shared" si="123"/>
        <v>0</v>
      </c>
      <c r="DN90" s="126">
        <f t="shared" si="124"/>
        <v>0</v>
      </c>
      <c r="DO90" s="126">
        <f t="shared" si="125"/>
        <v>0</v>
      </c>
      <c r="DP90" s="126">
        <f t="shared" si="126"/>
        <v>0</v>
      </c>
      <c r="DQ90" s="126">
        <f t="shared" si="127"/>
        <v>0</v>
      </c>
      <c r="DR90" s="126">
        <f t="shared" si="128"/>
        <v>0</v>
      </c>
      <c r="DS90" s="126">
        <f t="shared" si="129"/>
        <v>0</v>
      </c>
      <c r="DT90" s="126">
        <f t="shared" si="130"/>
        <v>0</v>
      </c>
      <c r="DU90" s="126">
        <f t="shared" si="131"/>
        <v>0</v>
      </c>
      <c r="DV90" s="126">
        <f t="shared" si="132"/>
        <v>0</v>
      </c>
      <c r="DW90" s="126">
        <f t="shared" si="133"/>
        <v>0</v>
      </c>
    </row>
    <row r="91" spans="1:127" s="141" customFormat="1" ht="15" customHeight="1" x14ac:dyDescent="0.25">
      <c r="A91" s="157" t="s">
        <v>378</v>
      </c>
      <c r="B91" s="174" t="s">
        <v>300</v>
      </c>
      <c r="C91" s="174" t="s">
        <v>301</v>
      </c>
      <c r="D91" s="174" t="s">
        <v>295</v>
      </c>
      <c r="E91" s="174">
        <v>12</v>
      </c>
      <c r="F91" s="174">
        <v>15</v>
      </c>
      <c r="G91" s="159">
        <v>-180</v>
      </c>
      <c r="H91" s="173">
        <v>-180</v>
      </c>
      <c r="I91" s="145"/>
      <c r="J91" s="148"/>
      <c r="K91" s="145">
        <v>8.3333333333333329E-2</v>
      </c>
      <c r="L91" s="145">
        <v>8.3333333333333329E-2</v>
      </c>
      <c r="M91" s="145">
        <v>8.3333333333333329E-2</v>
      </c>
      <c r="N91" s="145">
        <v>8.3333333333333329E-2</v>
      </c>
      <c r="O91" s="145">
        <v>8.3333333333333329E-2</v>
      </c>
      <c r="P91" s="145">
        <v>8.3333333333333329E-2</v>
      </c>
      <c r="Q91" s="145">
        <v>8.3333333333333329E-2</v>
      </c>
      <c r="R91" s="145">
        <v>8.3333333333333329E-2</v>
      </c>
      <c r="S91" s="145">
        <v>8.3333333333333329E-2</v>
      </c>
      <c r="T91" s="145">
        <v>8.3333333333333329E-2</v>
      </c>
      <c r="U91" s="145">
        <v>8.3333333333333329E-2</v>
      </c>
      <c r="V91" s="145">
        <v>8.3333333333333329E-2</v>
      </c>
      <c r="W91" s="146">
        <v>1</v>
      </c>
      <c r="X91" s="151">
        <v>-15</v>
      </c>
      <c r="Y91" s="151">
        <v>-15</v>
      </c>
      <c r="Z91" s="151">
        <v>-15</v>
      </c>
      <c r="AA91" s="151">
        <v>-15</v>
      </c>
      <c r="AB91" s="151">
        <v>-15</v>
      </c>
      <c r="AC91" s="151">
        <v>-15</v>
      </c>
      <c r="AD91" s="151">
        <v>-15</v>
      </c>
      <c r="AE91" s="151">
        <v>-15</v>
      </c>
      <c r="AF91" s="151">
        <v>-15</v>
      </c>
      <c r="AG91" s="151">
        <v>-15</v>
      </c>
      <c r="AH91" s="151">
        <v>-15</v>
      </c>
      <c r="AI91" s="151">
        <v>-15</v>
      </c>
      <c r="AJ91" s="145">
        <v>0.98</v>
      </c>
      <c r="AK91" s="145"/>
      <c r="AL91" s="145"/>
      <c r="AM91" s="145"/>
      <c r="AN91" s="145"/>
      <c r="AO91" s="145"/>
      <c r="AP91" s="145">
        <v>0.02</v>
      </c>
      <c r="AQ91" s="145"/>
      <c r="AR91" s="145"/>
      <c r="AS91" s="146">
        <v>1</v>
      </c>
      <c r="AT91" s="153">
        <v>-176.4</v>
      </c>
      <c r="AU91" s="153">
        <v>0</v>
      </c>
      <c r="AV91" s="153">
        <v>0</v>
      </c>
      <c r="AW91" s="153">
        <v>0</v>
      </c>
      <c r="AX91" s="153">
        <v>0</v>
      </c>
      <c r="AY91" s="153">
        <v>0</v>
      </c>
      <c r="AZ91" s="153">
        <v>-3.6</v>
      </c>
      <c r="BA91" s="153">
        <v>0</v>
      </c>
      <c r="BB91" s="153">
        <v>0</v>
      </c>
      <c r="BC91" s="153">
        <v>-180</v>
      </c>
      <c r="BD91" s="154">
        <v>-176.4</v>
      </c>
      <c r="BE91" s="154">
        <v>0</v>
      </c>
      <c r="BF91" s="154">
        <v>-3.6</v>
      </c>
      <c r="BG91" s="154">
        <v>0</v>
      </c>
      <c r="BH91" s="154">
        <v>0</v>
      </c>
      <c r="BI91" s="145">
        <v>62661000</v>
      </c>
      <c r="BJ91" s="122"/>
      <c r="BK91" s="122"/>
      <c r="BL91" s="122"/>
      <c r="BM91" s="122"/>
      <c r="BN91" s="122"/>
      <c r="BO91" s="122"/>
      <c r="BP91" s="126">
        <f t="shared" si="74"/>
        <v>-14.7</v>
      </c>
      <c r="BQ91" s="126">
        <f t="shared" si="75"/>
        <v>0</v>
      </c>
      <c r="BR91" s="126">
        <f t="shared" si="76"/>
        <v>-0.3</v>
      </c>
      <c r="BS91" s="126">
        <f t="shared" si="77"/>
        <v>0</v>
      </c>
      <c r="BT91" s="126">
        <f t="shared" si="78"/>
        <v>0</v>
      </c>
      <c r="BU91" s="126">
        <f t="shared" si="79"/>
        <v>-29.4</v>
      </c>
      <c r="BV91" s="126">
        <f t="shared" si="80"/>
        <v>0</v>
      </c>
      <c r="BW91" s="126">
        <f t="shared" si="81"/>
        <v>-0.6</v>
      </c>
      <c r="BX91" s="126">
        <f t="shared" si="82"/>
        <v>0</v>
      </c>
      <c r="BY91" s="126">
        <f t="shared" si="83"/>
        <v>0</v>
      </c>
      <c r="BZ91" s="126">
        <f t="shared" si="84"/>
        <v>-44.099999999999994</v>
      </c>
      <c r="CA91" s="126">
        <f t="shared" si="85"/>
        <v>0</v>
      </c>
      <c r="CB91" s="126">
        <f t="shared" si="86"/>
        <v>-0.89999999999999991</v>
      </c>
      <c r="CC91" s="126">
        <f t="shared" si="87"/>
        <v>0</v>
      </c>
      <c r="CD91" s="126">
        <f t="shared" si="88"/>
        <v>0</v>
      </c>
      <c r="CE91" s="126">
        <f t="shared" si="89"/>
        <v>-58.8</v>
      </c>
      <c r="CF91" s="126">
        <f t="shared" si="90"/>
        <v>0</v>
      </c>
      <c r="CG91" s="126">
        <f t="shared" si="91"/>
        <v>-1.2</v>
      </c>
      <c r="CH91" s="126">
        <f t="shared" si="92"/>
        <v>0</v>
      </c>
      <c r="CI91" s="126">
        <f t="shared" si="93"/>
        <v>0</v>
      </c>
      <c r="CJ91" s="126">
        <f t="shared" si="94"/>
        <v>-73.5</v>
      </c>
      <c r="CK91" s="126">
        <f t="shared" si="95"/>
        <v>0</v>
      </c>
      <c r="CL91" s="126">
        <f t="shared" si="96"/>
        <v>-1.5</v>
      </c>
      <c r="CM91" s="126">
        <f t="shared" si="97"/>
        <v>0</v>
      </c>
      <c r="CN91" s="126">
        <f t="shared" si="98"/>
        <v>0</v>
      </c>
      <c r="CO91" s="126">
        <f t="shared" si="99"/>
        <v>-88.2</v>
      </c>
      <c r="CP91" s="126">
        <f t="shared" si="100"/>
        <v>0</v>
      </c>
      <c r="CQ91" s="126">
        <f t="shared" si="101"/>
        <v>-1.8</v>
      </c>
      <c r="CR91" s="126">
        <f t="shared" si="102"/>
        <v>0</v>
      </c>
      <c r="CS91" s="126">
        <f t="shared" si="103"/>
        <v>0</v>
      </c>
      <c r="CT91" s="126">
        <f t="shared" si="104"/>
        <v>-102.9</v>
      </c>
      <c r="CU91" s="126">
        <f t="shared" si="105"/>
        <v>0</v>
      </c>
      <c r="CV91" s="126">
        <f t="shared" si="106"/>
        <v>-2.1</v>
      </c>
      <c r="CW91" s="126">
        <f t="shared" si="107"/>
        <v>0</v>
      </c>
      <c r="CX91" s="126">
        <f t="shared" si="108"/>
        <v>0</v>
      </c>
      <c r="CY91" s="126">
        <f t="shared" si="109"/>
        <v>-117.60000000000001</v>
      </c>
      <c r="CZ91" s="126">
        <f t="shared" si="110"/>
        <v>0</v>
      </c>
      <c r="DA91" s="126">
        <f t="shared" si="111"/>
        <v>-2.4</v>
      </c>
      <c r="DB91" s="126">
        <f t="shared" si="112"/>
        <v>0</v>
      </c>
      <c r="DC91" s="126">
        <f t="shared" si="113"/>
        <v>0</v>
      </c>
      <c r="DD91" s="126">
        <f t="shared" si="114"/>
        <v>-132.30000000000001</v>
      </c>
      <c r="DE91" s="126">
        <f t="shared" si="115"/>
        <v>0</v>
      </c>
      <c r="DF91" s="126">
        <f t="shared" si="116"/>
        <v>-2.6999999999999997</v>
      </c>
      <c r="DG91" s="126">
        <f t="shared" si="117"/>
        <v>0</v>
      </c>
      <c r="DH91" s="126">
        <f t="shared" si="118"/>
        <v>0</v>
      </c>
      <c r="DI91" s="126">
        <f t="shared" si="119"/>
        <v>-147</v>
      </c>
      <c r="DJ91" s="126">
        <f t="shared" si="120"/>
        <v>0</v>
      </c>
      <c r="DK91" s="126">
        <f t="shared" si="121"/>
        <v>-2.9999999999999996</v>
      </c>
      <c r="DL91" s="126">
        <f t="shared" si="122"/>
        <v>0</v>
      </c>
      <c r="DM91" s="126">
        <f t="shared" si="123"/>
        <v>0</v>
      </c>
      <c r="DN91" s="126">
        <f t="shared" si="124"/>
        <v>-161.69999999999999</v>
      </c>
      <c r="DO91" s="126">
        <f t="shared" si="125"/>
        <v>0</v>
      </c>
      <c r="DP91" s="126">
        <f t="shared" si="126"/>
        <v>-3.2999999999999994</v>
      </c>
      <c r="DQ91" s="126">
        <f t="shared" si="127"/>
        <v>0</v>
      </c>
      <c r="DR91" s="126">
        <f t="shared" si="128"/>
        <v>0</v>
      </c>
      <c r="DS91" s="126">
        <f t="shared" si="129"/>
        <v>-176.39999999999998</v>
      </c>
      <c r="DT91" s="126">
        <f t="shared" si="130"/>
        <v>0</v>
      </c>
      <c r="DU91" s="126">
        <f t="shared" si="131"/>
        <v>-3.5999999999999992</v>
      </c>
      <c r="DV91" s="126">
        <f t="shared" si="132"/>
        <v>0</v>
      </c>
      <c r="DW91" s="126">
        <f t="shared" si="133"/>
        <v>0</v>
      </c>
    </row>
    <row r="92" spans="1:127" s="141" customFormat="1" ht="15" customHeight="1" x14ac:dyDescent="0.25">
      <c r="A92" s="157" t="s">
        <v>379</v>
      </c>
      <c r="B92" s="174" t="s">
        <v>300</v>
      </c>
      <c r="C92" s="174" t="s">
        <v>301</v>
      </c>
      <c r="D92" s="174" t="s">
        <v>295</v>
      </c>
      <c r="E92" s="174">
        <v>12</v>
      </c>
      <c r="F92" s="174">
        <v>15</v>
      </c>
      <c r="G92" s="159">
        <v>-180</v>
      </c>
      <c r="H92" s="173">
        <v>-180</v>
      </c>
      <c r="I92" s="145"/>
      <c r="J92" s="148"/>
      <c r="K92" s="145">
        <v>8.3333333333333329E-2</v>
      </c>
      <c r="L92" s="145">
        <v>8.3333333333333329E-2</v>
      </c>
      <c r="M92" s="145">
        <v>8.3333333333333329E-2</v>
      </c>
      <c r="N92" s="145">
        <v>8.3333333333333329E-2</v>
      </c>
      <c r="O92" s="145">
        <v>8.3333333333333329E-2</v>
      </c>
      <c r="P92" s="145">
        <v>8.3333333333333329E-2</v>
      </c>
      <c r="Q92" s="145">
        <v>8.3333333333333329E-2</v>
      </c>
      <c r="R92" s="145">
        <v>8.3333333333333329E-2</v>
      </c>
      <c r="S92" s="145">
        <v>8.3333333333333329E-2</v>
      </c>
      <c r="T92" s="145">
        <v>8.3333333333333329E-2</v>
      </c>
      <c r="U92" s="145">
        <v>8.3333333333333329E-2</v>
      </c>
      <c r="V92" s="145">
        <v>8.3333333333333329E-2</v>
      </c>
      <c r="W92" s="146">
        <v>1</v>
      </c>
      <c r="X92" s="151">
        <v>-15</v>
      </c>
      <c r="Y92" s="151">
        <v>-15</v>
      </c>
      <c r="Z92" s="151">
        <v>-15</v>
      </c>
      <c r="AA92" s="151">
        <v>-15</v>
      </c>
      <c r="AB92" s="151">
        <v>-15</v>
      </c>
      <c r="AC92" s="151">
        <v>-15</v>
      </c>
      <c r="AD92" s="151">
        <v>-15</v>
      </c>
      <c r="AE92" s="151">
        <v>-15</v>
      </c>
      <c r="AF92" s="151">
        <v>-15</v>
      </c>
      <c r="AG92" s="151">
        <v>-15</v>
      </c>
      <c r="AH92" s="151">
        <v>-15</v>
      </c>
      <c r="AI92" s="151">
        <v>-15</v>
      </c>
      <c r="AJ92" s="145">
        <v>0.98</v>
      </c>
      <c r="AK92" s="145"/>
      <c r="AL92" s="145"/>
      <c r="AM92" s="145"/>
      <c r="AN92" s="145"/>
      <c r="AO92" s="145"/>
      <c r="AP92" s="145">
        <v>0.02</v>
      </c>
      <c r="AQ92" s="145"/>
      <c r="AR92" s="145"/>
      <c r="AS92" s="146">
        <v>1</v>
      </c>
      <c r="AT92" s="153">
        <v>-176.4</v>
      </c>
      <c r="AU92" s="153">
        <v>0</v>
      </c>
      <c r="AV92" s="153">
        <v>0</v>
      </c>
      <c r="AW92" s="153">
        <v>0</v>
      </c>
      <c r="AX92" s="153">
        <v>0</v>
      </c>
      <c r="AY92" s="153">
        <v>0</v>
      </c>
      <c r="AZ92" s="153">
        <v>-3.6</v>
      </c>
      <c r="BA92" s="153">
        <v>0</v>
      </c>
      <c r="BB92" s="153">
        <v>0</v>
      </c>
      <c r="BC92" s="153">
        <v>-180</v>
      </c>
      <c r="BD92" s="154">
        <v>-176.4</v>
      </c>
      <c r="BE92" s="154">
        <v>0</v>
      </c>
      <c r="BF92" s="154">
        <v>-3.6</v>
      </c>
      <c r="BG92" s="154">
        <v>0</v>
      </c>
      <c r="BH92" s="154">
        <v>0</v>
      </c>
      <c r="BI92" s="145">
        <v>62661000</v>
      </c>
      <c r="BJ92" s="122"/>
      <c r="BK92" s="122"/>
      <c r="BL92" s="122"/>
      <c r="BM92" s="122"/>
      <c r="BN92" s="122"/>
      <c r="BO92" s="122"/>
      <c r="BP92" s="126">
        <f t="shared" si="74"/>
        <v>-14.7</v>
      </c>
      <c r="BQ92" s="126">
        <f t="shared" si="75"/>
        <v>0</v>
      </c>
      <c r="BR92" s="126">
        <f t="shared" si="76"/>
        <v>-0.3</v>
      </c>
      <c r="BS92" s="126">
        <f t="shared" si="77"/>
        <v>0</v>
      </c>
      <c r="BT92" s="126">
        <f t="shared" si="78"/>
        <v>0</v>
      </c>
      <c r="BU92" s="126">
        <f t="shared" si="79"/>
        <v>-29.4</v>
      </c>
      <c r="BV92" s="126">
        <f t="shared" si="80"/>
        <v>0</v>
      </c>
      <c r="BW92" s="126">
        <f t="shared" si="81"/>
        <v>-0.6</v>
      </c>
      <c r="BX92" s="126">
        <f t="shared" si="82"/>
        <v>0</v>
      </c>
      <c r="BY92" s="126">
        <f t="shared" si="83"/>
        <v>0</v>
      </c>
      <c r="BZ92" s="126">
        <f t="shared" si="84"/>
        <v>-44.099999999999994</v>
      </c>
      <c r="CA92" s="126">
        <f t="shared" si="85"/>
        <v>0</v>
      </c>
      <c r="CB92" s="126">
        <f t="shared" si="86"/>
        <v>-0.89999999999999991</v>
      </c>
      <c r="CC92" s="126">
        <f t="shared" si="87"/>
        <v>0</v>
      </c>
      <c r="CD92" s="126">
        <f t="shared" si="88"/>
        <v>0</v>
      </c>
      <c r="CE92" s="126">
        <f t="shared" si="89"/>
        <v>-58.8</v>
      </c>
      <c r="CF92" s="126">
        <f t="shared" si="90"/>
        <v>0</v>
      </c>
      <c r="CG92" s="126">
        <f t="shared" si="91"/>
        <v>-1.2</v>
      </c>
      <c r="CH92" s="126">
        <f t="shared" si="92"/>
        <v>0</v>
      </c>
      <c r="CI92" s="126">
        <f t="shared" si="93"/>
        <v>0</v>
      </c>
      <c r="CJ92" s="126">
        <f t="shared" si="94"/>
        <v>-73.5</v>
      </c>
      <c r="CK92" s="126">
        <f t="shared" si="95"/>
        <v>0</v>
      </c>
      <c r="CL92" s="126">
        <f t="shared" si="96"/>
        <v>-1.5</v>
      </c>
      <c r="CM92" s="126">
        <f t="shared" si="97"/>
        <v>0</v>
      </c>
      <c r="CN92" s="126">
        <f t="shared" si="98"/>
        <v>0</v>
      </c>
      <c r="CO92" s="126">
        <f t="shared" si="99"/>
        <v>-88.2</v>
      </c>
      <c r="CP92" s="126">
        <f t="shared" si="100"/>
        <v>0</v>
      </c>
      <c r="CQ92" s="126">
        <f t="shared" si="101"/>
        <v>-1.8</v>
      </c>
      <c r="CR92" s="126">
        <f t="shared" si="102"/>
        <v>0</v>
      </c>
      <c r="CS92" s="126">
        <f t="shared" si="103"/>
        <v>0</v>
      </c>
      <c r="CT92" s="126">
        <f t="shared" si="104"/>
        <v>-102.9</v>
      </c>
      <c r="CU92" s="126">
        <f t="shared" si="105"/>
        <v>0</v>
      </c>
      <c r="CV92" s="126">
        <f t="shared" si="106"/>
        <v>-2.1</v>
      </c>
      <c r="CW92" s="126">
        <f t="shared" si="107"/>
        <v>0</v>
      </c>
      <c r="CX92" s="126">
        <f t="shared" si="108"/>
        <v>0</v>
      </c>
      <c r="CY92" s="126">
        <f t="shared" si="109"/>
        <v>-117.60000000000001</v>
      </c>
      <c r="CZ92" s="126">
        <f t="shared" si="110"/>
        <v>0</v>
      </c>
      <c r="DA92" s="126">
        <f t="shared" si="111"/>
        <v>-2.4</v>
      </c>
      <c r="DB92" s="126">
        <f t="shared" si="112"/>
        <v>0</v>
      </c>
      <c r="DC92" s="126">
        <f t="shared" si="113"/>
        <v>0</v>
      </c>
      <c r="DD92" s="126">
        <f t="shared" si="114"/>
        <v>-132.30000000000001</v>
      </c>
      <c r="DE92" s="126">
        <f t="shared" si="115"/>
        <v>0</v>
      </c>
      <c r="DF92" s="126">
        <f t="shared" si="116"/>
        <v>-2.6999999999999997</v>
      </c>
      <c r="DG92" s="126">
        <f t="shared" si="117"/>
        <v>0</v>
      </c>
      <c r="DH92" s="126">
        <f t="shared" si="118"/>
        <v>0</v>
      </c>
      <c r="DI92" s="126">
        <f t="shared" si="119"/>
        <v>-147</v>
      </c>
      <c r="DJ92" s="126">
        <f t="shared" si="120"/>
        <v>0</v>
      </c>
      <c r="DK92" s="126">
        <f t="shared" si="121"/>
        <v>-2.9999999999999996</v>
      </c>
      <c r="DL92" s="126">
        <f t="shared" si="122"/>
        <v>0</v>
      </c>
      <c r="DM92" s="126">
        <f t="shared" si="123"/>
        <v>0</v>
      </c>
      <c r="DN92" s="126">
        <f t="shared" si="124"/>
        <v>-161.69999999999999</v>
      </c>
      <c r="DO92" s="126">
        <f t="shared" si="125"/>
        <v>0</v>
      </c>
      <c r="DP92" s="126">
        <f t="shared" si="126"/>
        <v>-3.2999999999999994</v>
      </c>
      <c r="DQ92" s="126">
        <f t="shared" si="127"/>
        <v>0</v>
      </c>
      <c r="DR92" s="126">
        <f t="shared" si="128"/>
        <v>0</v>
      </c>
      <c r="DS92" s="126">
        <f t="shared" si="129"/>
        <v>-176.39999999999998</v>
      </c>
      <c r="DT92" s="126">
        <f t="shared" si="130"/>
        <v>0</v>
      </c>
      <c r="DU92" s="126">
        <f t="shared" si="131"/>
        <v>-3.5999999999999992</v>
      </c>
      <c r="DV92" s="126">
        <f t="shared" si="132"/>
        <v>0</v>
      </c>
      <c r="DW92" s="126">
        <f t="shared" si="133"/>
        <v>0</v>
      </c>
    </row>
    <row r="93" spans="1:127" s="141" customFormat="1" ht="13.35" customHeight="1" x14ac:dyDescent="0.25">
      <c r="A93" s="157" t="s">
        <v>380</v>
      </c>
      <c r="B93" s="174" t="s">
        <v>300</v>
      </c>
      <c r="C93" s="174" t="s">
        <v>301</v>
      </c>
      <c r="D93" s="174" t="s">
        <v>295</v>
      </c>
      <c r="E93" s="174">
        <v>12</v>
      </c>
      <c r="F93" s="174">
        <v>15</v>
      </c>
      <c r="G93" s="159">
        <v>-180</v>
      </c>
      <c r="H93" s="173">
        <v>-180</v>
      </c>
      <c r="I93" s="145"/>
      <c r="J93" s="148"/>
      <c r="K93" s="145">
        <v>8.3333333333333329E-2</v>
      </c>
      <c r="L93" s="145">
        <v>8.3333333333333329E-2</v>
      </c>
      <c r="M93" s="145">
        <v>8.3333333333333329E-2</v>
      </c>
      <c r="N93" s="145">
        <v>8.3333333333333329E-2</v>
      </c>
      <c r="O93" s="145">
        <v>8.3333333333333329E-2</v>
      </c>
      <c r="P93" s="145">
        <v>8.3333333333333329E-2</v>
      </c>
      <c r="Q93" s="145">
        <v>8.3333333333333329E-2</v>
      </c>
      <c r="R93" s="145">
        <v>8.3333333333333329E-2</v>
      </c>
      <c r="S93" s="145">
        <v>8.3333333333333329E-2</v>
      </c>
      <c r="T93" s="145">
        <v>8.3333333333333329E-2</v>
      </c>
      <c r="U93" s="145">
        <v>8.3333333333333329E-2</v>
      </c>
      <c r="V93" s="145">
        <v>8.3333333333333329E-2</v>
      </c>
      <c r="W93" s="146">
        <v>1</v>
      </c>
      <c r="X93" s="151">
        <v>-15</v>
      </c>
      <c r="Y93" s="151">
        <v>-15</v>
      </c>
      <c r="Z93" s="151">
        <v>-15</v>
      </c>
      <c r="AA93" s="151">
        <v>-15</v>
      </c>
      <c r="AB93" s="151">
        <v>-15</v>
      </c>
      <c r="AC93" s="151">
        <v>-15</v>
      </c>
      <c r="AD93" s="151">
        <v>-15</v>
      </c>
      <c r="AE93" s="151">
        <v>-15</v>
      </c>
      <c r="AF93" s="151">
        <v>-15</v>
      </c>
      <c r="AG93" s="151">
        <v>-15</v>
      </c>
      <c r="AH93" s="151">
        <v>-15</v>
      </c>
      <c r="AI93" s="151">
        <v>-15</v>
      </c>
      <c r="AJ93" s="145">
        <v>0.72893142071038497</v>
      </c>
      <c r="AK93" s="145">
        <v>3.5540302555058287E-2</v>
      </c>
      <c r="AL93" s="145">
        <v>1.4163667622753881E-2</v>
      </c>
      <c r="AM93" s="145">
        <v>1.6428791884127443E-2</v>
      </c>
      <c r="AN93" s="145">
        <v>4.2252197672237929E-3</v>
      </c>
      <c r="AO93" s="145"/>
      <c r="AP93" s="145">
        <v>7.1059746045169748E-4</v>
      </c>
      <c r="AQ93" s="145"/>
      <c r="AR93" s="145">
        <v>0.2</v>
      </c>
      <c r="AS93" s="146">
        <v>1</v>
      </c>
      <c r="AT93" s="153">
        <v>-131.20765572786928</v>
      </c>
      <c r="AU93" s="153">
        <v>-6.3972544599104912</v>
      </c>
      <c r="AV93" s="153">
        <v>-2.5494601720956984</v>
      </c>
      <c r="AW93" s="153">
        <v>-2.9571825391429396</v>
      </c>
      <c r="AX93" s="153">
        <v>-0.76053955810028273</v>
      </c>
      <c r="AY93" s="153">
        <v>0</v>
      </c>
      <c r="AZ93" s="153">
        <v>-0.12790754288130554</v>
      </c>
      <c r="BA93" s="153">
        <v>0</v>
      </c>
      <c r="BB93" s="153">
        <v>-36</v>
      </c>
      <c r="BC93" s="153">
        <v>-180</v>
      </c>
      <c r="BD93" s="154">
        <v>-131.20765572786928</v>
      </c>
      <c r="BE93" s="154">
        <v>0</v>
      </c>
      <c r="BF93" s="154">
        <v>-12.792344272130716</v>
      </c>
      <c r="BG93" s="154">
        <v>0</v>
      </c>
      <c r="BH93" s="154">
        <v>-36</v>
      </c>
      <c r="BI93" s="145">
        <v>62661000</v>
      </c>
      <c r="BJ93" s="122"/>
      <c r="BK93" s="122"/>
      <c r="BL93" s="122"/>
      <c r="BM93" s="122"/>
      <c r="BN93" s="122"/>
      <c r="BO93" s="122"/>
      <c r="BP93" s="126">
        <f t="shared" si="74"/>
        <v>-10.933971310655773</v>
      </c>
      <c r="BQ93" s="126">
        <f t="shared" si="75"/>
        <v>0</v>
      </c>
      <c r="BR93" s="126">
        <f t="shared" si="76"/>
        <v>-1.0660286893442263</v>
      </c>
      <c r="BS93" s="126">
        <f t="shared" si="77"/>
        <v>0</v>
      </c>
      <c r="BT93" s="126">
        <f t="shared" si="78"/>
        <v>-3</v>
      </c>
      <c r="BU93" s="126">
        <f t="shared" si="79"/>
        <v>-21.867942621311546</v>
      </c>
      <c r="BV93" s="126">
        <f t="shared" si="80"/>
        <v>0</v>
      </c>
      <c r="BW93" s="126">
        <f t="shared" si="81"/>
        <v>-2.1320573786884527</v>
      </c>
      <c r="BX93" s="126">
        <f t="shared" si="82"/>
        <v>0</v>
      </c>
      <c r="BY93" s="126">
        <f t="shared" si="83"/>
        <v>-6</v>
      </c>
      <c r="BZ93" s="126">
        <f t="shared" si="84"/>
        <v>-32.80191393196732</v>
      </c>
      <c r="CA93" s="126">
        <f t="shared" si="85"/>
        <v>0</v>
      </c>
      <c r="CB93" s="126">
        <f t="shared" si="86"/>
        <v>-3.198086068032679</v>
      </c>
      <c r="CC93" s="126">
        <f t="shared" si="87"/>
        <v>0</v>
      </c>
      <c r="CD93" s="126">
        <f t="shared" si="88"/>
        <v>-9</v>
      </c>
      <c r="CE93" s="126">
        <f t="shared" si="89"/>
        <v>-43.735885242623091</v>
      </c>
      <c r="CF93" s="126">
        <f t="shared" si="90"/>
        <v>0</v>
      </c>
      <c r="CG93" s="126">
        <f t="shared" si="91"/>
        <v>-4.2641147573769054</v>
      </c>
      <c r="CH93" s="126">
        <f t="shared" si="92"/>
        <v>0</v>
      </c>
      <c r="CI93" s="126">
        <f t="shared" si="93"/>
        <v>-12</v>
      </c>
      <c r="CJ93" s="126">
        <f t="shared" si="94"/>
        <v>-54.669856553278862</v>
      </c>
      <c r="CK93" s="126">
        <f t="shared" si="95"/>
        <v>0</v>
      </c>
      <c r="CL93" s="126">
        <f t="shared" si="96"/>
        <v>-5.3301434467211317</v>
      </c>
      <c r="CM93" s="126">
        <f t="shared" si="97"/>
        <v>0</v>
      </c>
      <c r="CN93" s="126">
        <f t="shared" si="98"/>
        <v>-15</v>
      </c>
      <c r="CO93" s="126">
        <f t="shared" si="99"/>
        <v>-65.60382786393464</v>
      </c>
      <c r="CP93" s="126">
        <f t="shared" si="100"/>
        <v>0</v>
      </c>
      <c r="CQ93" s="126">
        <f t="shared" si="101"/>
        <v>-6.3961721360653581</v>
      </c>
      <c r="CR93" s="126">
        <f t="shared" si="102"/>
        <v>0</v>
      </c>
      <c r="CS93" s="126">
        <f t="shared" si="103"/>
        <v>-18</v>
      </c>
      <c r="CT93" s="126">
        <f t="shared" si="104"/>
        <v>-76.537799174590418</v>
      </c>
      <c r="CU93" s="126">
        <f t="shared" si="105"/>
        <v>0</v>
      </c>
      <c r="CV93" s="126">
        <f t="shared" si="106"/>
        <v>-7.4622008254095844</v>
      </c>
      <c r="CW93" s="126">
        <f t="shared" si="107"/>
        <v>0</v>
      </c>
      <c r="CX93" s="126">
        <f t="shared" si="108"/>
        <v>-21</v>
      </c>
      <c r="CY93" s="126">
        <f t="shared" si="109"/>
        <v>-87.471770485246196</v>
      </c>
      <c r="CZ93" s="126">
        <f t="shared" si="110"/>
        <v>0</v>
      </c>
      <c r="DA93" s="126">
        <f t="shared" si="111"/>
        <v>-8.5282295147538107</v>
      </c>
      <c r="DB93" s="126">
        <f t="shared" si="112"/>
        <v>0</v>
      </c>
      <c r="DC93" s="126">
        <f t="shared" si="113"/>
        <v>-24</v>
      </c>
      <c r="DD93" s="126">
        <f t="shared" si="114"/>
        <v>-98.405741795901974</v>
      </c>
      <c r="DE93" s="126">
        <f t="shared" si="115"/>
        <v>0</v>
      </c>
      <c r="DF93" s="126">
        <f t="shared" si="116"/>
        <v>-9.5942582040980362</v>
      </c>
      <c r="DG93" s="126">
        <f t="shared" si="117"/>
        <v>0</v>
      </c>
      <c r="DH93" s="126">
        <f t="shared" si="118"/>
        <v>-27</v>
      </c>
      <c r="DI93" s="126">
        <f t="shared" si="119"/>
        <v>-109.33971310655775</v>
      </c>
      <c r="DJ93" s="126">
        <f t="shared" si="120"/>
        <v>0</v>
      </c>
      <c r="DK93" s="126">
        <f t="shared" si="121"/>
        <v>-10.660286893442262</v>
      </c>
      <c r="DL93" s="126">
        <f t="shared" si="122"/>
        <v>0</v>
      </c>
      <c r="DM93" s="126">
        <f t="shared" si="123"/>
        <v>-30</v>
      </c>
      <c r="DN93" s="126">
        <f t="shared" si="124"/>
        <v>-120.27368441721353</v>
      </c>
      <c r="DO93" s="126">
        <f t="shared" si="125"/>
        <v>0</v>
      </c>
      <c r="DP93" s="126">
        <f t="shared" si="126"/>
        <v>-11.726315582786487</v>
      </c>
      <c r="DQ93" s="126">
        <f t="shared" si="127"/>
        <v>0</v>
      </c>
      <c r="DR93" s="126">
        <f t="shared" si="128"/>
        <v>-33</v>
      </c>
      <c r="DS93" s="126">
        <f t="shared" si="129"/>
        <v>-131.20765572786931</v>
      </c>
      <c r="DT93" s="126">
        <f t="shared" si="130"/>
        <v>0</v>
      </c>
      <c r="DU93" s="126">
        <f t="shared" si="131"/>
        <v>-12.792344272130713</v>
      </c>
      <c r="DV93" s="126">
        <f t="shared" si="132"/>
        <v>0</v>
      </c>
      <c r="DW93" s="126">
        <f t="shared" si="133"/>
        <v>-36</v>
      </c>
    </row>
    <row r="94" spans="1:127" s="141" customFormat="1" ht="15" customHeight="1" x14ac:dyDescent="0.25">
      <c r="A94" s="157" t="s">
        <v>381</v>
      </c>
      <c r="B94" s="174" t="s">
        <v>300</v>
      </c>
      <c r="C94" s="174" t="s">
        <v>301</v>
      </c>
      <c r="D94" s="174" t="s">
        <v>295</v>
      </c>
      <c r="E94" s="174">
        <v>12</v>
      </c>
      <c r="F94" s="174">
        <v>15</v>
      </c>
      <c r="G94" s="159">
        <v>-180</v>
      </c>
      <c r="H94" s="173">
        <v>-180</v>
      </c>
      <c r="I94" s="145"/>
      <c r="J94" s="148"/>
      <c r="K94" s="145">
        <v>8.3333333333333329E-2</v>
      </c>
      <c r="L94" s="145">
        <v>8.3333333333333329E-2</v>
      </c>
      <c r="M94" s="145">
        <v>8.3333333333333329E-2</v>
      </c>
      <c r="N94" s="145">
        <v>8.3333333333333329E-2</v>
      </c>
      <c r="O94" s="145">
        <v>8.3333333333333329E-2</v>
      </c>
      <c r="P94" s="145">
        <v>8.3333333333333329E-2</v>
      </c>
      <c r="Q94" s="145">
        <v>8.3333333333333329E-2</v>
      </c>
      <c r="R94" s="145">
        <v>8.3333333333333329E-2</v>
      </c>
      <c r="S94" s="145">
        <v>8.3333333333333329E-2</v>
      </c>
      <c r="T94" s="145">
        <v>8.3333333333333329E-2</v>
      </c>
      <c r="U94" s="145">
        <v>8.3333333333333329E-2</v>
      </c>
      <c r="V94" s="145">
        <v>8.3333333333333329E-2</v>
      </c>
      <c r="W94" s="146">
        <v>1</v>
      </c>
      <c r="X94" s="151">
        <v>-15</v>
      </c>
      <c r="Y94" s="151">
        <v>-15</v>
      </c>
      <c r="Z94" s="151">
        <v>-15</v>
      </c>
      <c r="AA94" s="151">
        <v>-15</v>
      </c>
      <c r="AB94" s="151">
        <v>-15</v>
      </c>
      <c r="AC94" s="151">
        <v>-15</v>
      </c>
      <c r="AD94" s="151">
        <v>-15</v>
      </c>
      <c r="AE94" s="151">
        <v>-15</v>
      </c>
      <c r="AF94" s="151">
        <v>-15</v>
      </c>
      <c r="AG94" s="151">
        <v>-15</v>
      </c>
      <c r="AH94" s="151">
        <v>-15</v>
      </c>
      <c r="AI94" s="151">
        <v>-15</v>
      </c>
      <c r="AJ94" s="145">
        <v>0.20877363022348897</v>
      </c>
      <c r="AK94" s="145">
        <v>0.3852213054503964</v>
      </c>
      <c r="AL94" s="145">
        <v>0.18804621023932344</v>
      </c>
      <c r="AM94" s="145">
        <v>0.12687827083924333</v>
      </c>
      <c r="AN94" s="145">
        <v>9.1080583247547919E-2</v>
      </c>
      <c r="AO94" s="145"/>
      <c r="AP94" s="145"/>
      <c r="AQ94" s="145"/>
      <c r="AR94" s="145"/>
      <c r="AS94" s="146">
        <v>1</v>
      </c>
      <c r="AT94" s="153">
        <v>-37.579253440228015</v>
      </c>
      <c r="AU94" s="153">
        <v>-69.339834981071348</v>
      </c>
      <c r="AV94" s="153">
        <v>-33.84831784307822</v>
      </c>
      <c r="AW94" s="153">
        <v>-22.8380887510638</v>
      </c>
      <c r="AX94" s="153">
        <v>-16.394504984558626</v>
      </c>
      <c r="AY94" s="153">
        <v>0</v>
      </c>
      <c r="AZ94" s="153">
        <v>0</v>
      </c>
      <c r="BA94" s="153">
        <v>0</v>
      </c>
      <c r="BB94" s="153">
        <v>0</v>
      </c>
      <c r="BC94" s="153">
        <v>-180.00000000000003</v>
      </c>
      <c r="BD94" s="154">
        <v>-37.579253440228015</v>
      </c>
      <c r="BE94" s="154">
        <v>0</v>
      </c>
      <c r="BF94" s="154">
        <v>-142.420746559772</v>
      </c>
      <c r="BG94" s="154">
        <v>0</v>
      </c>
      <c r="BH94" s="154">
        <v>0</v>
      </c>
      <c r="BI94" s="145">
        <v>62661000</v>
      </c>
      <c r="BJ94" s="122"/>
      <c r="BK94" s="122"/>
      <c r="BL94" s="122"/>
      <c r="BM94" s="122"/>
      <c r="BN94" s="122"/>
      <c r="BO94" s="122"/>
      <c r="BP94" s="126">
        <f t="shared" si="74"/>
        <v>-3.1316044533523346</v>
      </c>
      <c r="BQ94" s="126">
        <f t="shared" si="75"/>
        <v>0</v>
      </c>
      <c r="BR94" s="126">
        <f t="shared" si="76"/>
        <v>-11.868395546647665</v>
      </c>
      <c r="BS94" s="126">
        <f t="shared" si="77"/>
        <v>0</v>
      </c>
      <c r="BT94" s="126">
        <f t="shared" si="78"/>
        <v>0</v>
      </c>
      <c r="BU94" s="126">
        <f t="shared" si="79"/>
        <v>-6.2632089067046692</v>
      </c>
      <c r="BV94" s="126">
        <f t="shared" si="80"/>
        <v>0</v>
      </c>
      <c r="BW94" s="126">
        <f t="shared" si="81"/>
        <v>-23.736791093295331</v>
      </c>
      <c r="BX94" s="126">
        <f t="shared" si="82"/>
        <v>0</v>
      </c>
      <c r="BY94" s="126">
        <f t="shared" si="83"/>
        <v>0</v>
      </c>
      <c r="BZ94" s="126">
        <f t="shared" si="84"/>
        <v>-9.3948133600570038</v>
      </c>
      <c r="CA94" s="126">
        <f t="shared" si="85"/>
        <v>0</v>
      </c>
      <c r="CB94" s="126">
        <f t="shared" si="86"/>
        <v>-35.605186639943</v>
      </c>
      <c r="CC94" s="126">
        <f t="shared" si="87"/>
        <v>0</v>
      </c>
      <c r="CD94" s="126">
        <f t="shared" si="88"/>
        <v>0</v>
      </c>
      <c r="CE94" s="126">
        <f t="shared" si="89"/>
        <v>-12.526417813409338</v>
      </c>
      <c r="CF94" s="126">
        <f t="shared" si="90"/>
        <v>0</v>
      </c>
      <c r="CG94" s="126">
        <f t="shared" si="91"/>
        <v>-47.473582186590662</v>
      </c>
      <c r="CH94" s="126">
        <f t="shared" si="92"/>
        <v>0</v>
      </c>
      <c r="CI94" s="126">
        <f t="shared" si="93"/>
        <v>0</v>
      </c>
      <c r="CJ94" s="126">
        <f t="shared" si="94"/>
        <v>-15.658022266761673</v>
      </c>
      <c r="CK94" s="126">
        <f t="shared" si="95"/>
        <v>0</v>
      </c>
      <c r="CL94" s="126">
        <f t="shared" si="96"/>
        <v>-59.341977733238323</v>
      </c>
      <c r="CM94" s="126">
        <f t="shared" si="97"/>
        <v>0</v>
      </c>
      <c r="CN94" s="126">
        <f t="shared" si="98"/>
        <v>0</v>
      </c>
      <c r="CO94" s="126">
        <f t="shared" si="99"/>
        <v>-18.789626720114008</v>
      </c>
      <c r="CP94" s="126">
        <f t="shared" si="100"/>
        <v>0</v>
      </c>
      <c r="CQ94" s="126">
        <f t="shared" si="101"/>
        <v>-71.210373279885985</v>
      </c>
      <c r="CR94" s="126">
        <f t="shared" si="102"/>
        <v>0</v>
      </c>
      <c r="CS94" s="126">
        <f t="shared" si="103"/>
        <v>0</v>
      </c>
      <c r="CT94" s="126">
        <f t="shared" si="104"/>
        <v>-21.921231173466342</v>
      </c>
      <c r="CU94" s="126">
        <f t="shared" si="105"/>
        <v>0</v>
      </c>
      <c r="CV94" s="126">
        <f t="shared" si="106"/>
        <v>-83.078768826533647</v>
      </c>
      <c r="CW94" s="126">
        <f t="shared" si="107"/>
        <v>0</v>
      </c>
      <c r="CX94" s="126">
        <f t="shared" si="108"/>
        <v>0</v>
      </c>
      <c r="CY94" s="126">
        <f t="shared" si="109"/>
        <v>-25.052835626818677</v>
      </c>
      <c r="CZ94" s="126">
        <f t="shared" si="110"/>
        <v>0</v>
      </c>
      <c r="DA94" s="126">
        <f t="shared" si="111"/>
        <v>-94.947164373181309</v>
      </c>
      <c r="DB94" s="126">
        <f t="shared" si="112"/>
        <v>0</v>
      </c>
      <c r="DC94" s="126">
        <f t="shared" si="113"/>
        <v>0</v>
      </c>
      <c r="DD94" s="126">
        <f t="shared" si="114"/>
        <v>-28.184440080171012</v>
      </c>
      <c r="DE94" s="126">
        <f t="shared" si="115"/>
        <v>0</v>
      </c>
      <c r="DF94" s="126">
        <f t="shared" si="116"/>
        <v>-106.81555991982897</v>
      </c>
      <c r="DG94" s="126">
        <f t="shared" si="117"/>
        <v>0</v>
      </c>
      <c r="DH94" s="126">
        <f t="shared" si="118"/>
        <v>0</v>
      </c>
      <c r="DI94" s="126">
        <f t="shared" si="119"/>
        <v>-31.316044533523346</v>
      </c>
      <c r="DJ94" s="126">
        <f t="shared" si="120"/>
        <v>0</v>
      </c>
      <c r="DK94" s="126">
        <f t="shared" si="121"/>
        <v>-118.68395546647663</v>
      </c>
      <c r="DL94" s="126">
        <f t="shared" si="122"/>
        <v>0</v>
      </c>
      <c r="DM94" s="126">
        <f t="shared" si="123"/>
        <v>0</v>
      </c>
      <c r="DN94" s="126">
        <f t="shared" si="124"/>
        <v>-34.447648986875677</v>
      </c>
      <c r="DO94" s="126">
        <f t="shared" si="125"/>
        <v>0</v>
      </c>
      <c r="DP94" s="126">
        <f t="shared" si="126"/>
        <v>-130.55235101312431</v>
      </c>
      <c r="DQ94" s="126">
        <f t="shared" si="127"/>
        <v>0</v>
      </c>
      <c r="DR94" s="126">
        <f t="shared" si="128"/>
        <v>0</v>
      </c>
      <c r="DS94" s="126">
        <f t="shared" si="129"/>
        <v>-37.579253440228015</v>
      </c>
      <c r="DT94" s="126">
        <f t="shared" si="130"/>
        <v>0</v>
      </c>
      <c r="DU94" s="126">
        <f t="shared" si="131"/>
        <v>-142.42074655977197</v>
      </c>
      <c r="DV94" s="126">
        <f t="shared" si="132"/>
        <v>0</v>
      </c>
      <c r="DW94" s="126">
        <f t="shared" si="133"/>
        <v>0</v>
      </c>
    </row>
    <row r="95" spans="1:127" s="141" customFormat="1" ht="15" customHeight="1" x14ac:dyDescent="0.25">
      <c r="A95" s="157" t="s">
        <v>382</v>
      </c>
      <c r="B95" s="174" t="s">
        <v>300</v>
      </c>
      <c r="C95" s="174" t="s">
        <v>301</v>
      </c>
      <c r="D95" s="174" t="s">
        <v>295</v>
      </c>
      <c r="E95" s="174">
        <v>12</v>
      </c>
      <c r="F95" s="174">
        <v>15</v>
      </c>
      <c r="G95" s="159">
        <v>-180</v>
      </c>
      <c r="H95" s="173">
        <v>-180</v>
      </c>
      <c r="I95" s="145"/>
      <c r="J95" s="148"/>
      <c r="K95" s="145">
        <v>8.3333333333333329E-2</v>
      </c>
      <c r="L95" s="145">
        <v>8.3333333333333329E-2</v>
      </c>
      <c r="M95" s="145">
        <v>8.3333333333333329E-2</v>
      </c>
      <c r="N95" s="145">
        <v>8.3333333333333329E-2</v>
      </c>
      <c r="O95" s="145">
        <v>8.3333333333333329E-2</v>
      </c>
      <c r="P95" s="145">
        <v>8.3333333333333329E-2</v>
      </c>
      <c r="Q95" s="145">
        <v>8.3333333333333329E-2</v>
      </c>
      <c r="R95" s="145">
        <v>8.3333333333333329E-2</v>
      </c>
      <c r="S95" s="145">
        <v>8.3333333333333329E-2</v>
      </c>
      <c r="T95" s="145">
        <v>8.3333333333333329E-2</v>
      </c>
      <c r="U95" s="145">
        <v>8.3333333333333329E-2</v>
      </c>
      <c r="V95" s="145">
        <v>8.3333333333333329E-2</v>
      </c>
      <c r="W95" s="146">
        <v>1</v>
      </c>
      <c r="X95" s="151">
        <v>-15</v>
      </c>
      <c r="Y95" s="151">
        <v>-15</v>
      </c>
      <c r="Z95" s="151">
        <v>-15</v>
      </c>
      <c r="AA95" s="151">
        <v>-15</v>
      </c>
      <c r="AB95" s="151">
        <v>-15</v>
      </c>
      <c r="AC95" s="151">
        <v>-15</v>
      </c>
      <c r="AD95" s="151">
        <v>-15</v>
      </c>
      <c r="AE95" s="151">
        <v>-15</v>
      </c>
      <c r="AF95" s="151">
        <v>-15</v>
      </c>
      <c r="AG95" s="151">
        <v>-15</v>
      </c>
      <c r="AH95" s="151">
        <v>-15</v>
      </c>
      <c r="AI95" s="151">
        <v>-15</v>
      </c>
      <c r="AJ95" s="145">
        <v>0.98</v>
      </c>
      <c r="AK95" s="145"/>
      <c r="AL95" s="145"/>
      <c r="AM95" s="145"/>
      <c r="AN95" s="145"/>
      <c r="AO95" s="145"/>
      <c r="AP95" s="145">
        <v>0.02</v>
      </c>
      <c r="AQ95" s="145"/>
      <c r="AR95" s="145"/>
      <c r="AS95" s="146">
        <v>1</v>
      </c>
      <c r="AT95" s="153">
        <v>-176.4</v>
      </c>
      <c r="AU95" s="153">
        <v>0</v>
      </c>
      <c r="AV95" s="153">
        <v>0</v>
      </c>
      <c r="AW95" s="153">
        <v>0</v>
      </c>
      <c r="AX95" s="153">
        <v>0</v>
      </c>
      <c r="AY95" s="153">
        <v>0</v>
      </c>
      <c r="AZ95" s="153">
        <v>-3.6</v>
      </c>
      <c r="BA95" s="153">
        <v>0</v>
      </c>
      <c r="BB95" s="153">
        <v>0</v>
      </c>
      <c r="BC95" s="153">
        <v>-180</v>
      </c>
      <c r="BD95" s="154">
        <v>-176.4</v>
      </c>
      <c r="BE95" s="154">
        <v>0</v>
      </c>
      <c r="BF95" s="154">
        <v>-3.6</v>
      </c>
      <c r="BG95" s="154">
        <v>0</v>
      </c>
      <c r="BH95" s="154">
        <v>0</v>
      </c>
      <c r="BI95" s="145">
        <v>62661000</v>
      </c>
      <c r="BJ95" s="122"/>
      <c r="BK95" s="122"/>
      <c r="BL95" s="122"/>
      <c r="BM95" s="122"/>
      <c r="BN95" s="122"/>
      <c r="BO95" s="122"/>
      <c r="BP95" s="126">
        <f t="shared" si="74"/>
        <v>-14.7</v>
      </c>
      <c r="BQ95" s="126">
        <f t="shared" si="75"/>
        <v>0</v>
      </c>
      <c r="BR95" s="126">
        <f t="shared" si="76"/>
        <v>-0.3</v>
      </c>
      <c r="BS95" s="126">
        <f t="shared" si="77"/>
        <v>0</v>
      </c>
      <c r="BT95" s="126">
        <f t="shared" si="78"/>
        <v>0</v>
      </c>
      <c r="BU95" s="126">
        <f t="shared" si="79"/>
        <v>-29.4</v>
      </c>
      <c r="BV95" s="126">
        <f t="shared" si="80"/>
        <v>0</v>
      </c>
      <c r="BW95" s="126">
        <f t="shared" si="81"/>
        <v>-0.6</v>
      </c>
      <c r="BX95" s="126">
        <f t="shared" si="82"/>
        <v>0</v>
      </c>
      <c r="BY95" s="126">
        <f t="shared" si="83"/>
        <v>0</v>
      </c>
      <c r="BZ95" s="126">
        <f t="shared" si="84"/>
        <v>-44.099999999999994</v>
      </c>
      <c r="CA95" s="126">
        <f t="shared" si="85"/>
        <v>0</v>
      </c>
      <c r="CB95" s="126">
        <f t="shared" si="86"/>
        <v>-0.89999999999999991</v>
      </c>
      <c r="CC95" s="126">
        <f t="shared" si="87"/>
        <v>0</v>
      </c>
      <c r="CD95" s="126">
        <f t="shared" si="88"/>
        <v>0</v>
      </c>
      <c r="CE95" s="126">
        <f t="shared" si="89"/>
        <v>-58.8</v>
      </c>
      <c r="CF95" s="126">
        <f t="shared" si="90"/>
        <v>0</v>
      </c>
      <c r="CG95" s="126">
        <f t="shared" si="91"/>
        <v>-1.2</v>
      </c>
      <c r="CH95" s="126">
        <f t="shared" si="92"/>
        <v>0</v>
      </c>
      <c r="CI95" s="126">
        <f t="shared" si="93"/>
        <v>0</v>
      </c>
      <c r="CJ95" s="126">
        <f t="shared" si="94"/>
        <v>-73.5</v>
      </c>
      <c r="CK95" s="126">
        <f t="shared" si="95"/>
        <v>0</v>
      </c>
      <c r="CL95" s="126">
        <f t="shared" si="96"/>
        <v>-1.5</v>
      </c>
      <c r="CM95" s="126">
        <f t="shared" si="97"/>
        <v>0</v>
      </c>
      <c r="CN95" s="126">
        <f t="shared" si="98"/>
        <v>0</v>
      </c>
      <c r="CO95" s="126">
        <f t="shared" si="99"/>
        <v>-88.2</v>
      </c>
      <c r="CP95" s="126">
        <f t="shared" si="100"/>
        <v>0</v>
      </c>
      <c r="CQ95" s="126">
        <f t="shared" si="101"/>
        <v>-1.8</v>
      </c>
      <c r="CR95" s="126">
        <f t="shared" si="102"/>
        <v>0</v>
      </c>
      <c r="CS95" s="126">
        <f t="shared" si="103"/>
        <v>0</v>
      </c>
      <c r="CT95" s="126">
        <f t="shared" si="104"/>
        <v>-102.9</v>
      </c>
      <c r="CU95" s="126">
        <f t="shared" si="105"/>
        <v>0</v>
      </c>
      <c r="CV95" s="126">
        <f t="shared" si="106"/>
        <v>-2.1</v>
      </c>
      <c r="CW95" s="126">
        <f t="shared" si="107"/>
        <v>0</v>
      </c>
      <c r="CX95" s="126">
        <f t="shared" si="108"/>
        <v>0</v>
      </c>
      <c r="CY95" s="126">
        <f t="shared" si="109"/>
        <v>-117.60000000000001</v>
      </c>
      <c r="CZ95" s="126">
        <f t="shared" si="110"/>
        <v>0</v>
      </c>
      <c r="DA95" s="126">
        <f t="shared" si="111"/>
        <v>-2.4</v>
      </c>
      <c r="DB95" s="126">
        <f t="shared" si="112"/>
        <v>0</v>
      </c>
      <c r="DC95" s="126">
        <f t="shared" si="113"/>
        <v>0</v>
      </c>
      <c r="DD95" s="126">
        <f t="shared" si="114"/>
        <v>-132.30000000000001</v>
      </c>
      <c r="DE95" s="126">
        <f t="shared" si="115"/>
        <v>0</v>
      </c>
      <c r="DF95" s="126">
        <f t="shared" si="116"/>
        <v>-2.6999999999999997</v>
      </c>
      <c r="DG95" s="126">
        <f t="shared" si="117"/>
        <v>0</v>
      </c>
      <c r="DH95" s="126">
        <f t="shared" si="118"/>
        <v>0</v>
      </c>
      <c r="DI95" s="126">
        <f t="shared" si="119"/>
        <v>-147</v>
      </c>
      <c r="DJ95" s="126">
        <f t="shared" si="120"/>
        <v>0</v>
      </c>
      <c r="DK95" s="126">
        <f t="shared" si="121"/>
        <v>-2.9999999999999996</v>
      </c>
      <c r="DL95" s="126">
        <f t="shared" si="122"/>
        <v>0</v>
      </c>
      <c r="DM95" s="126">
        <f t="shared" si="123"/>
        <v>0</v>
      </c>
      <c r="DN95" s="126">
        <f t="shared" si="124"/>
        <v>-161.69999999999999</v>
      </c>
      <c r="DO95" s="126">
        <f t="shared" si="125"/>
        <v>0</v>
      </c>
      <c r="DP95" s="126">
        <f t="shared" si="126"/>
        <v>-3.2999999999999994</v>
      </c>
      <c r="DQ95" s="126">
        <f t="shared" si="127"/>
        <v>0</v>
      </c>
      <c r="DR95" s="126">
        <f t="shared" si="128"/>
        <v>0</v>
      </c>
      <c r="DS95" s="126">
        <f t="shared" si="129"/>
        <v>-176.39999999999998</v>
      </c>
      <c r="DT95" s="126">
        <f t="shared" si="130"/>
        <v>0</v>
      </c>
      <c r="DU95" s="126">
        <f t="shared" si="131"/>
        <v>-3.5999999999999992</v>
      </c>
      <c r="DV95" s="126">
        <f t="shared" si="132"/>
        <v>0</v>
      </c>
      <c r="DW95" s="126">
        <f t="shared" si="133"/>
        <v>0</v>
      </c>
    </row>
    <row r="96" spans="1:127" s="141" customFormat="1" ht="15" customHeight="1" x14ac:dyDescent="0.25">
      <c r="A96" s="157" t="s">
        <v>383</v>
      </c>
      <c r="B96" s="174" t="s">
        <v>300</v>
      </c>
      <c r="C96" s="174" t="s">
        <v>301</v>
      </c>
      <c r="D96" s="174" t="s">
        <v>295</v>
      </c>
      <c r="E96" s="174">
        <v>12</v>
      </c>
      <c r="F96" s="174">
        <v>15</v>
      </c>
      <c r="G96" s="159">
        <v>-180</v>
      </c>
      <c r="H96" s="173">
        <v>-180</v>
      </c>
      <c r="I96" s="145"/>
      <c r="J96" s="148"/>
      <c r="K96" s="145">
        <v>8.3333333333333329E-2</v>
      </c>
      <c r="L96" s="145">
        <v>8.3333333333333329E-2</v>
      </c>
      <c r="M96" s="145">
        <v>8.3333333333333329E-2</v>
      </c>
      <c r="N96" s="145">
        <v>8.3333333333333329E-2</v>
      </c>
      <c r="O96" s="145">
        <v>8.3333333333333329E-2</v>
      </c>
      <c r="P96" s="145">
        <v>8.3333333333333329E-2</v>
      </c>
      <c r="Q96" s="145">
        <v>8.3333333333333329E-2</v>
      </c>
      <c r="R96" s="145">
        <v>8.3333333333333329E-2</v>
      </c>
      <c r="S96" s="145">
        <v>8.3333333333333329E-2</v>
      </c>
      <c r="T96" s="145">
        <v>8.3333333333333329E-2</v>
      </c>
      <c r="U96" s="145">
        <v>8.3333333333333329E-2</v>
      </c>
      <c r="V96" s="145">
        <v>8.3333333333333329E-2</v>
      </c>
      <c r="W96" s="146">
        <v>1</v>
      </c>
      <c r="X96" s="151">
        <v>-15</v>
      </c>
      <c r="Y96" s="151">
        <v>-15</v>
      </c>
      <c r="Z96" s="151">
        <v>-15</v>
      </c>
      <c r="AA96" s="151">
        <v>-15</v>
      </c>
      <c r="AB96" s="151">
        <v>-15</v>
      </c>
      <c r="AC96" s="151">
        <v>-15</v>
      </c>
      <c r="AD96" s="151">
        <v>-15</v>
      </c>
      <c r="AE96" s="151">
        <v>-15</v>
      </c>
      <c r="AF96" s="151">
        <v>-15</v>
      </c>
      <c r="AG96" s="151">
        <v>-15</v>
      </c>
      <c r="AH96" s="151">
        <v>-15</v>
      </c>
      <c r="AI96" s="151">
        <v>-15</v>
      </c>
      <c r="AJ96" s="145">
        <v>0.20877363022348897</v>
      </c>
      <c r="AK96" s="145">
        <v>0.3852213054503964</v>
      </c>
      <c r="AL96" s="145">
        <v>0.18804621023932344</v>
      </c>
      <c r="AM96" s="145">
        <v>0.12687827083924333</v>
      </c>
      <c r="AN96" s="145">
        <v>9.1080583247547919E-2</v>
      </c>
      <c r="AO96" s="145"/>
      <c r="AP96" s="145"/>
      <c r="AQ96" s="145"/>
      <c r="AR96" s="145"/>
      <c r="AS96" s="146">
        <v>1</v>
      </c>
      <c r="AT96" s="153">
        <v>-37.579253440228015</v>
      </c>
      <c r="AU96" s="153">
        <v>-69.339834981071348</v>
      </c>
      <c r="AV96" s="153">
        <v>-33.84831784307822</v>
      </c>
      <c r="AW96" s="153">
        <v>-22.8380887510638</v>
      </c>
      <c r="AX96" s="153">
        <v>-16.394504984558626</v>
      </c>
      <c r="AY96" s="153">
        <v>0</v>
      </c>
      <c r="AZ96" s="153">
        <v>0</v>
      </c>
      <c r="BA96" s="153">
        <v>0</v>
      </c>
      <c r="BB96" s="153">
        <v>0</v>
      </c>
      <c r="BC96" s="153">
        <v>-180.00000000000003</v>
      </c>
      <c r="BD96" s="154">
        <v>-37.579253440228015</v>
      </c>
      <c r="BE96" s="154">
        <v>0</v>
      </c>
      <c r="BF96" s="154">
        <v>-142.420746559772</v>
      </c>
      <c r="BG96" s="154">
        <v>0</v>
      </c>
      <c r="BH96" s="154">
        <v>0</v>
      </c>
      <c r="BI96" s="145">
        <v>62661000</v>
      </c>
      <c r="BJ96" s="122"/>
      <c r="BK96" s="122"/>
      <c r="BL96" s="122"/>
      <c r="BM96" s="122"/>
      <c r="BN96" s="122"/>
      <c r="BO96" s="122"/>
      <c r="BP96" s="126">
        <f t="shared" si="74"/>
        <v>-3.1316044533523346</v>
      </c>
      <c r="BQ96" s="126">
        <f t="shared" si="75"/>
        <v>0</v>
      </c>
      <c r="BR96" s="126">
        <f t="shared" si="76"/>
        <v>-11.868395546647665</v>
      </c>
      <c r="BS96" s="126">
        <f t="shared" si="77"/>
        <v>0</v>
      </c>
      <c r="BT96" s="126">
        <f t="shared" si="78"/>
        <v>0</v>
      </c>
      <c r="BU96" s="126">
        <f t="shared" si="79"/>
        <v>-6.2632089067046692</v>
      </c>
      <c r="BV96" s="126">
        <f t="shared" si="80"/>
        <v>0</v>
      </c>
      <c r="BW96" s="126">
        <f t="shared" si="81"/>
        <v>-23.736791093295331</v>
      </c>
      <c r="BX96" s="126">
        <f t="shared" si="82"/>
        <v>0</v>
      </c>
      <c r="BY96" s="126">
        <f t="shared" si="83"/>
        <v>0</v>
      </c>
      <c r="BZ96" s="126">
        <f t="shared" si="84"/>
        <v>-9.3948133600570038</v>
      </c>
      <c r="CA96" s="126">
        <f t="shared" si="85"/>
        <v>0</v>
      </c>
      <c r="CB96" s="126">
        <f t="shared" si="86"/>
        <v>-35.605186639943</v>
      </c>
      <c r="CC96" s="126">
        <f t="shared" si="87"/>
        <v>0</v>
      </c>
      <c r="CD96" s="126">
        <f t="shared" si="88"/>
        <v>0</v>
      </c>
      <c r="CE96" s="126">
        <f t="shared" si="89"/>
        <v>-12.526417813409338</v>
      </c>
      <c r="CF96" s="126">
        <f t="shared" si="90"/>
        <v>0</v>
      </c>
      <c r="CG96" s="126">
        <f t="shared" si="91"/>
        <v>-47.473582186590662</v>
      </c>
      <c r="CH96" s="126">
        <f t="shared" si="92"/>
        <v>0</v>
      </c>
      <c r="CI96" s="126">
        <f t="shared" si="93"/>
        <v>0</v>
      </c>
      <c r="CJ96" s="126">
        <f t="shared" si="94"/>
        <v>-15.658022266761673</v>
      </c>
      <c r="CK96" s="126">
        <f t="shared" si="95"/>
        <v>0</v>
      </c>
      <c r="CL96" s="126">
        <f t="shared" si="96"/>
        <v>-59.341977733238323</v>
      </c>
      <c r="CM96" s="126">
        <f t="shared" si="97"/>
        <v>0</v>
      </c>
      <c r="CN96" s="126">
        <f t="shared" si="98"/>
        <v>0</v>
      </c>
      <c r="CO96" s="126">
        <f t="shared" si="99"/>
        <v>-18.789626720114008</v>
      </c>
      <c r="CP96" s="126">
        <f t="shared" si="100"/>
        <v>0</v>
      </c>
      <c r="CQ96" s="126">
        <f t="shared" si="101"/>
        <v>-71.210373279885985</v>
      </c>
      <c r="CR96" s="126">
        <f t="shared" si="102"/>
        <v>0</v>
      </c>
      <c r="CS96" s="126">
        <f t="shared" si="103"/>
        <v>0</v>
      </c>
      <c r="CT96" s="126">
        <f t="shared" si="104"/>
        <v>-21.921231173466342</v>
      </c>
      <c r="CU96" s="126">
        <f t="shared" si="105"/>
        <v>0</v>
      </c>
      <c r="CV96" s="126">
        <f t="shared" si="106"/>
        <v>-83.078768826533647</v>
      </c>
      <c r="CW96" s="126">
        <f t="shared" si="107"/>
        <v>0</v>
      </c>
      <c r="CX96" s="126">
        <f t="shared" si="108"/>
        <v>0</v>
      </c>
      <c r="CY96" s="126">
        <f t="shared" si="109"/>
        <v>-25.052835626818677</v>
      </c>
      <c r="CZ96" s="126">
        <f t="shared" si="110"/>
        <v>0</v>
      </c>
      <c r="DA96" s="126">
        <f t="shared" si="111"/>
        <v>-94.947164373181309</v>
      </c>
      <c r="DB96" s="126">
        <f t="shared" si="112"/>
        <v>0</v>
      </c>
      <c r="DC96" s="126">
        <f t="shared" si="113"/>
        <v>0</v>
      </c>
      <c r="DD96" s="126">
        <f t="shared" si="114"/>
        <v>-28.184440080171012</v>
      </c>
      <c r="DE96" s="126">
        <f t="shared" si="115"/>
        <v>0</v>
      </c>
      <c r="DF96" s="126">
        <f t="shared" si="116"/>
        <v>-106.81555991982897</v>
      </c>
      <c r="DG96" s="126">
        <f t="shared" si="117"/>
        <v>0</v>
      </c>
      <c r="DH96" s="126">
        <f t="shared" si="118"/>
        <v>0</v>
      </c>
      <c r="DI96" s="126">
        <f t="shared" si="119"/>
        <v>-31.316044533523346</v>
      </c>
      <c r="DJ96" s="126">
        <f t="shared" si="120"/>
        <v>0</v>
      </c>
      <c r="DK96" s="126">
        <f t="shared" si="121"/>
        <v>-118.68395546647663</v>
      </c>
      <c r="DL96" s="126">
        <f t="shared" si="122"/>
        <v>0</v>
      </c>
      <c r="DM96" s="126">
        <f t="shared" si="123"/>
        <v>0</v>
      </c>
      <c r="DN96" s="126">
        <f t="shared" si="124"/>
        <v>-34.447648986875677</v>
      </c>
      <c r="DO96" s="126">
        <f t="shared" si="125"/>
        <v>0</v>
      </c>
      <c r="DP96" s="126">
        <f t="shared" si="126"/>
        <v>-130.55235101312431</v>
      </c>
      <c r="DQ96" s="126">
        <f t="shared" si="127"/>
        <v>0</v>
      </c>
      <c r="DR96" s="126">
        <f t="shared" si="128"/>
        <v>0</v>
      </c>
      <c r="DS96" s="126">
        <f t="shared" si="129"/>
        <v>-37.579253440228015</v>
      </c>
      <c r="DT96" s="126">
        <f t="shared" si="130"/>
        <v>0</v>
      </c>
      <c r="DU96" s="126">
        <f t="shared" si="131"/>
        <v>-142.42074655977197</v>
      </c>
      <c r="DV96" s="126">
        <f t="shared" si="132"/>
        <v>0</v>
      </c>
      <c r="DW96" s="126">
        <f t="shared" si="133"/>
        <v>0</v>
      </c>
    </row>
    <row r="97" spans="1:127" s="141" customFormat="1" ht="15" customHeight="1" x14ac:dyDescent="0.25">
      <c r="A97" s="157" t="s">
        <v>384</v>
      </c>
      <c r="B97" s="174" t="s">
        <v>300</v>
      </c>
      <c r="C97" s="174" t="s">
        <v>301</v>
      </c>
      <c r="D97" s="174" t="s">
        <v>295</v>
      </c>
      <c r="E97" s="174">
        <v>12</v>
      </c>
      <c r="F97" s="174">
        <v>15</v>
      </c>
      <c r="G97" s="159">
        <v>-180</v>
      </c>
      <c r="H97" s="173">
        <v>-180</v>
      </c>
      <c r="I97" s="145"/>
      <c r="J97" s="148"/>
      <c r="K97" s="145">
        <v>8.3333333333333329E-2</v>
      </c>
      <c r="L97" s="145">
        <v>8.3333333333333329E-2</v>
      </c>
      <c r="M97" s="145">
        <v>8.3333333333333329E-2</v>
      </c>
      <c r="N97" s="145">
        <v>8.3333333333333329E-2</v>
      </c>
      <c r="O97" s="145">
        <v>8.3333333333333329E-2</v>
      </c>
      <c r="P97" s="145">
        <v>8.3333333333333329E-2</v>
      </c>
      <c r="Q97" s="145">
        <v>8.3333333333333329E-2</v>
      </c>
      <c r="R97" s="145">
        <v>8.3333333333333329E-2</v>
      </c>
      <c r="S97" s="145">
        <v>8.3333333333333329E-2</v>
      </c>
      <c r="T97" s="145">
        <v>8.3333333333333329E-2</v>
      </c>
      <c r="U97" s="145">
        <v>8.3333333333333329E-2</v>
      </c>
      <c r="V97" s="145">
        <v>8.3333333333333329E-2</v>
      </c>
      <c r="W97" s="146">
        <v>1</v>
      </c>
      <c r="X97" s="151">
        <v>-15</v>
      </c>
      <c r="Y97" s="151">
        <v>-15</v>
      </c>
      <c r="Z97" s="151">
        <v>-15</v>
      </c>
      <c r="AA97" s="151">
        <v>-15</v>
      </c>
      <c r="AB97" s="151">
        <v>-15</v>
      </c>
      <c r="AC97" s="151">
        <v>-15</v>
      </c>
      <c r="AD97" s="151">
        <v>-15</v>
      </c>
      <c r="AE97" s="151">
        <v>-15</v>
      </c>
      <c r="AF97" s="151">
        <v>-15</v>
      </c>
      <c r="AG97" s="151">
        <v>-15</v>
      </c>
      <c r="AH97" s="151">
        <v>-15</v>
      </c>
      <c r="AI97" s="151">
        <v>-15</v>
      </c>
      <c r="AJ97" s="145">
        <v>0.98</v>
      </c>
      <c r="AK97" s="145"/>
      <c r="AL97" s="145"/>
      <c r="AM97" s="145"/>
      <c r="AN97" s="145"/>
      <c r="AO97" s="145"/>
      <c r="AP97" s="145">
        <v>0.02</v>
      </c>
      <c r="AQ97" s="145"/>
      <c r="AR97" s="145"/>
      <c r="AS97" s="146">
        <v>1</v>
      </c>
      <c r="AT97" s="153">
        <v>-176.4</v>
      </c>
      <c r="AU97" s="153">
        <v>0</v>
      </c>
      <c r="AV97" s="153">
        <v>0</v>
      </c>
      <c r="AW97" s="153">
        <v>0</v>
      </c>
      <c r="AX97" s="153">
        <v>0</v>
      </c>
      <c r="AY97" s="153">
        <v>0</v>
      </c>
      <c r="AZ97" s="153">
        <v>-3.6</v>
      </c>
      <c r="BA97" s="153">
        <v>0</v>
      </c>
      <c r="BB97" s="153">
        <v>0</v>
      </c>
      <c r="BC97" s="153">
        <v>-180</v>
      </c>
      <c r="BD97" s="154">
        <v>-176.4</v>
      </c>
      <c r="BE97" s="154">
        <v>0</v>
      </c>
      <c r="BF97" s="154">
        <v>-3.6</v>
      </c>
      <c r="BG97" s="154">
        <v>0</v>
      </c>
      <c r="BH97" s="154">
        <v>0</v>
      </c>
      <c r="BI97" s="145">
        <v>62661000</v>
      </c>
      <c r="BJ97" s="122"/>
      <c r="BK97" s="122"/>
      <c r="BL97" s="122"/>
      <c r="BM97" s="122"/>
      <c r="BN97" s="122"/>
      <c r="BO97" s="122"/>
      <c r="BP97" s="126">
        <f t="shared" si="74"/>
        <v>-14.7</v>
      </c>
      <c r="BQ97" s="126">
        <f t="shared" si="75"/>
        <v>0</v>
      </c>
      <c r="BR97" s="126">
        <f t="shared" si="76"/>
        <v>-0.3</v>
      </c>
      <c r="BS97" s="126">
        <f t="shared" si="77"/>
        <v>0</v>
      </c>
      <c r="BT97" s="126">
        <f t="shared" si="78"/>
        <v>0</v>
      </c>
      <c r="BU97" s="126">
        <f t="shared" si="79"/>
        <v>-29.4</v>
      </c>
      <c r="BV97" s="126">
        <f t="shared" si="80"/>
        <v>0</v>
      </c>
      <c r="BW97" s="126">
        <f t="shared" si="81"/>
        <v>-0.6</v>
      </c>
      <c r="BX97" s="126">
        <f t="shared" si="82"/>
        <v>0</v>
      </c>
      <c r="BY97" s="126">
        <f t="shared" si="83"/>
        <v>0</v>
      </c>
      <c r="BZ97" s="126">
        <f t="shared" si="84"/>
        <v>-44.099999999999994</v>
      </c>
      <c r="CA97" s="126">
        <f t="shared" si="85"/>
        <v>0</v>
      </c>
      <c r="CB97" s="126">
        <f t="shared" si="86"/>
        <v>-0.89999999999999991</v>
      </c>
      <c r="CC97" s="126">
        <f t="shared" si="87"/>
        <v>0</v>
      </c>
      <c r="CD97" s="126">
        <f t="shared" si="88"/>
        <v>0</v>
      </c>
      <c r="CE97" s="126">
        <f t="shared" si="89"/>
        <v>-58.8</v>
      </c>
      <c r="CF97" s="126">
        <f t="shared" si="90"/>
        <v>0</v>
      </c>
      <c r="CG97" s="126">
        <f t="shared" si="91"/>
        <v>-1.2</v>
      </c>
      <c r="CH97" s="126">
        <f t="shared" si="92"/>
        <v>0</v>
      </c>
      <c r="CI97" s="126">
        <f t="shared" si="93"/>
        <v>0</v>
      </c>
      <c r="CJ97" s="126">
        <f t="shared" si="94"/>
        <v>-73.5</v>
      </c>
      <c r="CK97" s="126">
        <f t="shared" si="95"/>
        <v>0</v>
      </c>
      <c r="CL97" s="126">
        <f t="shared" si="96"/>
        <v>-1.5</v>
      </c>
      <c r="CM97" s="126">
        <f t="shared" si="97"/>
        <v>0</v>
      </c>
      <c r="CN97" s="126">
        <f t="shared" si="98"/>
        <v>0</v>
      </c>
      <c r="CO97" s="126">
        <f t="shared" si="99"/>
        <v>-88.2</v>
      </c>
      <c r="CP97" s="126">
        <f t="shared" si="100"/>
        <v>0</v>
      </c>
      <c r="CQ97" s="126">
        <f t="shared" si="101"/>
        <v>-1.8</v>
      </c>
      <c r="CR97" s="126">
        <f t="shared" si="102"/>
        <v>0</v>
      </c>
      <c r="CS97" s="126">
        <f t="shared" si="103"/>
        <v>0</v>
      </c>
      <c r="CT97" s="126">
        <f t="shared" si="104"/>
        <v>-102.9</v>
      </c>
      <c r="CU97" s="126">
        <f t="shared" si="105"/>
        <v>0</v>
      </c>
      <c r="CV97" s="126">
        <f t="shared" si="106"/>
        <v>-2.1</v>
      </c>
      <c r="CW97" s="126">
        <f t="shared" si="107"/>
        <v>0</v>
      </c>
      <c r="CX97" s="126">
        <f t="shared" si="108"/>
        <v>0</v>
      </c>
      <c r="CY97" s="126">
        <f t="shared" si="109"/>
        <v>-117.60000000000001</v>
      </c>
      <c r="CZ97" s="126">
        <f t="shared" si="110"/>
        <v>0</v>
      </c>
      <c r="DA97" s="126">
        <f t="shared" si="111"/>
        <v>-2.4</v>
      </c>
      <c r="DB97" s="126">
        <f t="shared" si="112"/>
        <v>0</v>
      </c>
      <c r="DC97" s="126">
        <f t="shared" si="113"/>
        <v>0</v>
      </c>
      <c r="DD97" s="126">
        <f t="shared" si="114"/>
        <v>-132.30000000000001</v>
      </c>
      <c r="DE97" s="126">
        <f t="shared" si="115"/>
        <v>0</v>
      </c>
      <c r="DF97" s="126">
        <f t="shared" si="116"/>
        <v>-2.6999999999999997</v>
      </c>
      <c r="DG97" s="126">
        <f t="shared" si="117"/>
        <v>0</v>
      </c>
      <c r="DH97" s="126">
        <f t="shared" si="118"/>
        <v>0</v>
      </c>
      <c r="DI97" s="126">
        <f t="shared" si="119"/>
        <v>-147</v>
      </c>
      <c r="DJ97" s="126">
        <f t="shared" si="120"/>
        <v>0</v>
      </c>
      <c r="DK97" s="126">
        <f t="shared" si="121"/>
        <v>-2.9999999999999996</v>
      </c>
      <c r="DL97" s="126">
        <f t="shared" si="122"/>
        <v>0</v>
      </c>
      <c r="DM97" s="126">
        <f t="shared" si="123"/>
        <v>0</v>
      </c>
      <c r="DN97" s="126">
        <f t="shared" si="124"/>
        <v>-161.69999999999999</v>
      </c>
      <c r="DO97" s="126">
        <f t="shared" si="125"/>
        <v>0</v>
      </c>
      <c r="DP97" s="126">
        <f t="shared" si="126"/>
        <v>-3.2999999999999994</v>
      </c>
      <c r="DQ97" s="126">
        <f t="shared" si="127"/>
        <v>0</v>
      </c>
      <c r="DR97" s="126">
        <f t="shared" si="128"/>
        <v>0</v>
      </c>
      <c r="DS97" s="126">
        <f t="shared" si="129"/>
        <v>-176.39999999999998</v>
      </c>
      <c r="DT97" s="126">
        <f t="shared" si="130"/>
        <v>0</v>
      </c>
      <c r="DU97" s="126">
        <f t="shared" si="131"/>
        <v>-3.5999999999999992</v>
      </c>
      <c r="DV97" s="126">
        <f t="shared" si="132"/>
        <v>0</v>
      </c>
      <c r="DW97" s="126">
        <f t="shared" si="133"/>
        <v>0</v>
      </c>
    </row>
    <row r="98" spans="1:127" s="141" customFormat="1" ht="15" customHeight="1" x14ac:dyDescent="0.25">
      <c r="A98" s="157" t="s">
        <v>385</v>
      </c>
      <c r="B98" s="174" t="s">
        <v>300</v>
      </c>
      <c r="C98" s="174" t="s">
        <v>301</v>
      </c>
      <c r="D98" s="174" t="s">
        <v>295</v>
      </c>
      <c r="E98" s="174">
        <v>12</v>
      </c>
      <c r="F98" s="174">
        <v>10</v>
      </c>
      <c r="G98" s="159">
        <v>-120</v>
      </c>
      <c r="H98" s="173">
        <v>-120</v>
      </c>
      <c r="I98" s="145"/>
      <c r="J98" s="148"/>
      <c r="K98" s="145">
        <v>8.3333333333333329E-2</v>
      </c>
      <c r="L98" s="145">
        <v>8.3333333333333329E-2</v>
      </c>
      <c r="M98" s="145">
        <v>8.3333333333333329E-2</v>
      </c>
      <c r="N98" s="145">
        <v>8.3333333333333329E-2</v>
      </c>
      <c r="O98" s="145">
        <v>8.3333333333333329E-2</v>
      </c>
      <c r="P98" s="145">
        <v>8.3333333333333329E-2</v>
      </c>
      <c r="Q98" s="145">
        <v>8.3333333333333329E-2</v>
      </c>
      <c r="R98" s="145">
        <v>8.3333333333333329E-2</v>
      </c>
      <c r="S98" s="145">
        <v>8.3333333333333329E-2</v>
      </c>
      <c r="T98" s="145">
        <v>8.3333333333333329E-2</v>
      </c>
      <c r="U98" s="145">
        <v>8.3333333333333329E-2</v>
      </c>
      <c r="V98" s="145">
        <v>8.3333333333333329E-2</v>
      </c>
      <c r="W98" s="146">
        <v>1</v>
      </c>
      <c r="X98" s="151">
        <v>-10</v>
      </c>
      <c r="Y98" s="151">
        <v>-10</v>
      </c>
      <c r="Z98" s="151">
        <v>-10</v>
      </c>
      <c r="AA98" s="151">
        <v>-10</v>
      </c>
      <c r="AB98" s="151">
        <v>-10</v>
      </c>
      <c r="AC98" s="151">
        <v>-10</v>
      </c>
      <c r="AD98" s="151">
        <v>-10</v>
      </c>
      <c r="AE98" s="151">
        <v>-10</v>
      </c>
      <c r="AF98" s="151">
        <v>-10</v>
      </c>
      <c r="AG98" s="151">
        <v>-10</v>
      </c>
      <c r="AH98" s="151">
        <v>-10</v>
      </c>
      <c r="AI98" s="151">
        <v>-10</v>
      </c>
      <c r="AJ98" s="145">
        <v>0.7</v>
      </c>
      <c r="AK98" s="145">
        <v>0.14605983325323404</v>
      </c>
      <c r="AL98" s="145">
        <v>7.129927063443503E-2</v>
      </c>
      <c r="AM98" s="145">
        <v>4.8106942217464727E-2</v>
      </c>
      <c r="AN98" s="145">
        <v>3.453395389486618E-2</v>
      </c>
      <c r="AO98" s="145"/>
      <c r="AP98" s="145"/>
      <c r="AQ98" s="145"/>
      <c r="AR98" s="145"/>
      <c r="AS98" s="146">
        <v>0.99999999999999978</v>
      </c>
      <c r="AT98" s="153">
        <v>-84</v>
      </c>
      <c r="AU98" s="153">
        <v>-17.527179990388085</v>
      </c>
      <c r="AV98" s="153">
        <v>-8.5559124761322032</v>
      </c>
      <c r="AW98" s="153">
        <v>-5.7728330660957674</v>
      </c>
      <c r="AX98" s="153">
        <v>-4.144074467383942</v>
      </c>
      <c r="AY98" s="153">
        <v>0</v>
      </c>
      <c r="AZ98" s="153">
        <v>0</v>
      </c>
      <c r="BA98" s="153">
        <v>0</v>
      </c>
      <c r="BB98" s="153">
        <v>0</v>
      </c>
      <c r="BC98" s="153">
        <v>-120</v>
      </c>
      <c r="BD98" s="154">
        <v>-84</v>
      </c>
      <c r="BE98" s="154">
        <v>0</v>
      </c>
      <c r="BF98" s="154">
        <v>-36</v>
      </c>
      <c r="BG98" s="154">
        <v>0</v>
      </c>
      <c r="BH98" s="154">
        <v>0</v>
      </c>
      <c r="BI98" s="145">
        <v>62661000</v>
      </c>
      <c r="BJ98" s="122"/>
      <c r="BK98" s="122"/>
      <c r="BL98" s="122"/>
      <c r="BM98" s="122"/>
      <c r="BN98" s="122"/>
      <c r="BO98" s="122"/>
      <c r="BP98" s="126">
        <f t="shared" si="74"/>
        <v>-7</v>
      </c>
      <c r="BQ98" s="126">
        <f t="shared" si="75"/>
        <v>0</v>
      </c>
      <c r="BR98" s="126">
        <f t="shared" si="76"/>
        <v>-3</v>
      </c>
      <c r="BS98" s="126">
        <f t="shared" si="77"/>
        <v>0</v>
      </c>
      <c r="BT98" s="126">
        <f t="shared" si="78"/>
        <v>0</v>
      </c>
      <c r="BU98" s="126">
        <f t="shared" si="79"/>
        <v>-14</v>
      </c>
      <c r="BV98" s="126">
        <f t="shared" si="80"/>
        <v>0</v>
      </c>
      <c r="BW98" s="126">
        <f t="shared" si="81"/>
        <v>-6</v>
      </c>
      <c r="BX98" s="126">
        <f t="shared" si="82"/>
        <v>0</v>
      </c>
      <c r="BY98" s="126">
        <f t="shared" si="83"/>
        <v>0</v>
      </c>
      <c r="BZ98" s="126">
        <f t="shared" si="84"/>
        <v>-21</v>
      </c>
      <c r="CA98" s="126">
        <f t="shared" si="85"/>
        <v>0</v>
      </c>
      <c r="CB98" s="126">
        <f t="shared" si="86"/>
        <v>-9</v>
      </c>
      <c r="CC98" s="126">
        <f t="shared" si="87"/>
        <v>0</v>
      </c>
      <c r="CD98" s="126">
        <f t="shared" si="88"/>
        <v>0</v>
      </c>
      <c r="CE98" s="126">
        <f t="shared" si="89"/>
        <v>-28</v>
      </c>
      <c r="CF98" s="126">
        <f t="shared" si="90"/>
        <v>0</v>
      </c>
      <c r="CG98" s="126">
        <f t="shared" si="91"/>
        <v>-12</v>
      </c>
      <c r="CH98" s="126">
        <f t="shared" si="92"/>
        <v>0</v>
      </c>
      <c r="CI98" s="126">
        <f t="shared" si="93"/>
        <v>0</v>
      </c>
      <c r="CJ98" s="126">
        <f t="shared" si="94"/>
        <v>-35</v>
      </c>
      <c r="CK98" s="126">
        <f t="shared" si="95"/>
        <v>0</v>
      </c>
      <c r="CL98" s="126">
        <f t="shared" si="96"/>
        <v>-15</v>
      </c>
      <c r="CM98" s="126">
        <f t="shared" si="97"/>
        <v>0</v>
      </c>
      <c r="CN98" s="126">
        <f t="shared" si="98"/>
        <v>0</v>
      </c>
      <c r="CO98" s="126">
        <f t="shared" si="99"/>
        <v>-42</v>
      </c>
      <c r="CP98" s="126">
        <f t="shared" si="100"/>
        <v>0</v>
      </c>
      <c r="CQ98" s="126">
        <f t="shared" si="101"/>
        <v>-18</v>
      </c>
      <c r="CR98" s="126">
        <f t="shared" si="102"/>
        <v>0</v>
      </c>
      <c r="CS98" s="126">
        <f t="shared" si="103"/>
        <v>0</v>
      </c>
      <c r="CT98" s="126">
        <f t="shared" si="104"/>
        <v>-49</v>
      </c>
      <c r="CU98" s="126">
        <f t="shared" si="105"/>
        <v>0</v>
      </c>
      <c r="CV98" s="126">
        <f t="shared" si="106"/>
        <v>-21</v>
      </c>
      <c r="CW98" s="126">
        <f t="shared" si="107"/>
        <v>0</v>
      </c>
      <c r="CX98" s="126">
        <f t="shared" si="108"/>
        <v>0</v>
      </c>
      <c r="CY98" s="126">
        <f t="shared" si="109"/>
        <v>-56</v>
      </c>
      <c r="CZ98" s="126">
        <f t="shared" si="110"/>
        <v>0</v>
      </c>
      <c r="DA98" s="126">
        <f t="shared" si="111"/>
        <v>-24</v>
      </c>
      <c r="DB98" s="126">
        <f t="shared" si="112"/>
        <v>0</v>
      </c>
      <c r="DC98" s="126">
        <f t="shared" si="113"/>
        <v>0</v>
      </c>
      <c r="DD98" s="126">
        <f t="shared" si="114"/>
        <v>-63</v>
      </c>
      <c r="DE98" s="126">
        <f t="shared" si="115"/>
        <v>0</v>
      </c>
      <c r="DF98" s="126">
        <f t="shared" si="116"/>
        <v>-27</v>
      </c>
      <c r="DG98" s="126">
        <f t="shared" si="117"/>
        <v>0</v>
      </c>
      <c r="DH98" s="126">
        <f t="shared" si="118"/>
        <v>0</v>
      </c>
      <c r="DI98" s="126">
        <f t="shared" si="119"/>
        <v>-70</v>
      </c>
      <c r="DJ98" s="126">
        <f t="shared" si="120"/>
        <v>0</v>
      </c>
      <c r="DK98" s="126">
        <f t="shared" si="121"/>
        <v>-30</v>
      </c>
      <c r="DL98" s="126">
        <f t="shared" si="122"/>
        <v>0</v>
      </c>
      <c r="DM98" s="126">
        <f t="shared" si="123"/>
        <v>0</v>
      </c>
      <c r="DN98" s="126">
        <f t="shared" si="124"/>
        <v>-77</v>
      </c>
      <c r="DO98" s="126">
        <f t="shared" si="125"/>
        <v>0</v>
      </c>
      <c r="DP98" s="126">
        <f t="shared" si="126"/>
        <v>-33</v>
      </c>
      <c r="DQ98" s="126">
        <f t="shared" si="127"/>
        <v>0</v>
      </c>
      <c r="DR98" s="126">
        <f t="shared" si="128"/>
        <v>0</v>
      </c>
      <c r="DS98" s="126">
        <f t="shared" si="129"/>
        <v>-84</v>
      </c>
      <c r="DT98" s="126">
        <f t="shared" si="130"/>
        <v>0</v>
      </c>
      <c r="DU98" s="126">
        <f t="shared" si="131"/>
        <v>-36</v>
      </c>
      <c r="DV98" s="126">
        <f t="shared" si="132"/>
        <v>0</v>
      </c>
      <c r="DW98" s="126">
        <f t="shared" si="133"/>
        <v>0</v>
      </c>
    </row>
    <row r="99" spans="1:127" s="141" customFormat="1" ht="15" customHeight="1" x14ac:dyDescent="0.25">
      <c r="A99" s="157" t="s">
        <v>386</v>
      </c>
      <c r="B99" s="174" t="s">
        <v>300</v>
      </c>
      <c r="C99" s="174" t="s">
        <v>301</v>
      </c>
      <c r="D99" s="174" t="s">
        <v>295</v>
      </c>
      <c r="E99" s="174">
        <v>12</v>
      </c>
      <c r="F99" s="174">
        <v>10</v>
      </c>
      <c r="G99" s="159">
        <v>-120</v>
      </c>
      <c r="H99" s="173">
        <v>-120</v>
      </c>
      <c r="I99" s="145"/>
      <c r="J99" s="148"/>
      <c r="K99" s="145">
        <v>8.3333333333333329E-2</v>
      </c>
      <c r="L99" s="145">
        <v>8.3333333333333329E-2</v>
      </c>
      <c r="M99" s="145">
        <v>8.3333333333333329E-2</v>
      </c>
      <c r="N99" s="145">
        <v>8.3333333333333329E-2</v>
      </c>
      <c r="O99" s="145">
        <v>8.3333333333333329E-2</v>
      </c>
      <c r="P99" s="145">
        <v>8.3333333333333329E-2</v>
      </c>
      <c r="Q99" s="145">
        <v>8.3333333333333329E-2</v>
      </c>
      <c r="R99" s="145">
        <v>8.3333333333333329E-2</v>
      </c>
      <c r="S99" s="145">
        <v>8.3333333333333329E-2</v>
      </c>
      <c r="T99" s="145">
        <v>8.3333333333333329E-2</v>
      </c>
      <c r="U99" s="145">
        <v>8.3333333333333329E-2</v>
      </c>
      <c r="V99" s="145">
        <v>8.3333333333333329E-2</v>
      </c>
      <c r="W99" s="146">
        <v>1</v>
      </c>
      <c r="X99" s="151">
        <v>-10</v>
      </c>
      <c r="Y99" s="151">
        <v>-10</v>
      </c>
      <c r="Z99" s="151">
        <v>-10</v>
      </c>
      <c r="AA99" s="151">
        <v>-10</v>
      </c>
      <c r="AB99" s="151">
        <v>-10</v>
      </c>
      <c r="AC99" s="151">
        <v>-10</v>
      </c>
      <c r="AD99" s="151">
        <v>-10</v>
      </c>
      <c r="AE99" s="151">
        <v>-10</v>
      </c>
      <c r="AF99" s="151">
        <v>-10</v>
      </c>
      <c r="AG99" s="151">
        <v>-10</v>
      </c>
      <c r="AH99" s="151">
        <v>-10</v>
      </c>
      <c r="AI99" s="151">
        <v>-10</v>
      </c>
      <c r="AJ99" s="145">
        <v>0.7</v>
      </c>
      <c r="AK99" s="145">
        <v>0.14605983325323404</v>
      </c>
      <c r="AL99" s="145">
        <v>7.129927063443503E-2</v>
      </c>
      <c r="AM99" s="145">
        <v>4.8106942217464727E-2</v>
      </c>
      <c r="AN99" s="145">
        <v>3.453395389486618E-2</v>
      </c>
      <c r="AO99" s="145"/>
      <c r="AP99" s="145"/>
      <c r="AQ99" s="145"/>
      <c r="AR99" s="145"/>
      <c r="AS99" s="146">
        <v>0.99999999999999978</v>
      </c>
      <c r="AT99" s="153">
        <v>-84</v>
      </c>
      <c r="AU99" s="153">
        <v>-17.527179990388085</v>
      </c>
      <c r="AV99" s="153">
        <v>-8.5559124761322032</v>
      </c>
      <c r="AW99" s="153">
        <v>-5.7728330660957674</v>
      </c>
      <c r="AX99" s="153">
        <v>-4.144074467383942</v>
      </c>
      <c r="AY99" s="153">
        <v>0</v>
      </c>
      <c r="AZ99" s="153">
        <v>0</v>
      </c>
      <c r="BA99" s="153">
        <v>0</v>
      </c>
      <c r="BB99" s="153">
        <v>0</v>
      </c>
      <c r="BC99" s="153">
        <v>-120</v>
      </c>
      <c r="BD99" s="154">
        <v>-84</v>
      </c>
      <c r="BE99" s="154">
        <v>0</v>
      </c>
      <c r="BF99" s="154">
        <v>-36</v>
      </c>
      <c r="BG99" s="154">
        <v>0</v>
      </c>
      <c r="BH99" s="154">
        <v>0</v>
      </c>
      <c r="BI99" s="145">
        <v>62661000</v>
      </c>
      <c r="BJ99" s="122"/>
      <c r="BK99" s="122"/>
      <c r="BL99" s="122"/>
      <c r="BM99" s="122"/>
      <c r="BN99" s="122"/>
      <c r="BO99" s="122"/>
      <c r="BP99" s="126">
        <f t="shared" si="74"/>
        <v>-7</v>
      </c>
      <c r="BQ99" s="126">
        <f t="shared" si="75"/>
        <v>0</v>
      </c>
      <c r="BR99" s="126">
        <f t="shared" si="76"/>
        <v>-3</v>
      </c>
      <c r="BS99" s="126">
        <f t="shared" si="77"/>
        <v>0</v>
      </c>
      <c r="BT99" s="126">
        <f t="shared" si="78"/>
        <v>0</v>
      </c>
      <c r="BU99" s="126">
        <f t="shared" si="79"/>
        <v>-14</v>
      </c>
      <c r="BV99" s="126">
        <f t="shared" si="80"/>
        <v>0</v>
      </c>
      <c r="BW99" s="126">
        <f t="shared" si="81"/>
        <v>-6</v>
      </c>
      <c r="BX99" s="126">
        <f t="shared" si="82"/>
        <v>0</v>
      </c>
      <c r="BY99" s="126">
        <f t="shared" si="83"/>
        <v>0</v>
      </c>
      <c r="BZ99" s="126">
        <f t="shared" si="84"/>
        <v>-21</v>
      </c>
      <c r="CA99" s="126">
        <f t="shared" si="85"/>
        <v>0</v>
      </c>
      <c r="CB99" s="126">
        <f t="shared" si="86"/>
        <v>-9</v>
      </c>
      <c r="CC99" s="126">
        <f t="shared" si="87"/>
        <v>0</v>
      </c>
      <c r="CD99" s="126">
        <f t="shared" si="88"/>
        <v>0</v>
      </c>
      <c r="CE99" s="126">
        <f t="shared" si="89"/>
        <v>-28</v>
      </c>
      <c r="CF99" s="126">
        <f t="shared" si="90"/>
        <v>0</v>
      </c>
      <c r="CG99" s="126">
        <f t="shared" si="91"/>
        <v>-12</v>
      </c>
      <c r="CH99" s="126">
        <f t="shared" si="92"/>
        <v>0</v>
      </c>
      <c r="CI99" s="126">
        <f t="shared" si="93"/>
        <v>0</v>
      </c>
      <c r="CJ99" s="126">
        <f t="shared" si="94"/>
        <v>-35</v>
      </c>
      <c r="CK99" s="126">
        <f t="shared" si="95"/>
        <v>0</v>
      </c>
      <c r="CL99" s="126">
        <f t="shared" si="96"/>
        <v>-15</v>
      </c>
      <c r="CM99" s="126">
        <f t="shared" si="97"/>
        <v>0</v>
      </c>
      <c r="CN99" s="126">
        <f t="shared" si="98"/>
        <v>0</v>
      </c>
      <c r="CO99" s="126">
        <f t="shared" si="99"/>
        <v>-42</v>
      </c>
      <c r="CP99" s="126">
        <f t="shared" si="100"/>
        <v>0</v>
      </c>
      <c r="CQ99" s="126">
        <f t="shared" si="101"/>
        <v>-18</v>
      </c>
      <c r="CR99" s="126">
        <f t="shared" si="102"/>
        <v>0</v>
      </c>
      <c r="CS99" s="126">
        <f t="shared" si="103"/>
        <v>0</v>
      </c>
      <c r="CT99" s="126">
        <f t="shared" si="104"/>
        <v>-49</v>
      </c>
      <c r="CU99" s="126">
        <f t="shared" si="105"/>
        <v>0</v>
      </c>
      <c r="CV99" s="126">
        <f t="shared" si="106"/>
        <v>-21</v>
      </c>
      <c r="CW99" s="126">
        <f t="shared" si="107"/>
        <v>0</v>
      </c>
      <c r="CX99" s="126">
        <f t="shared" si="108"/>
        <v>0</v>
      </c>
      <c r="CY99" s="126">
        <f t="shared" si="109"/>
        <v>-56</v>
      </c>
      <c r="CZ99" s="126">
        <f t="shared" si="110"/>
        <v>0</v>
      </c>
      <c r="DA99" s="126">
        <f t="shared" si="111"/>
        <v>-24</v>
      </c>
      <c r="DB99" s="126">
        <f t="shared" si="112"/>
        <v>0</v>
      </c>
      <c r="DC99" s="126">
        <f t="shared" si="113"/>
        <v>0</v>
      </c>
      <c r="DD99" s="126">
        <f t="shared" si="114"/>
        <v>-63</v>
      </c>
      <c r="DE99" s="126">
        <f t="shared" si="115"/>
        <v>0</v>
      </c>
      <c r="DF99" s="126">
        <f t="shared" si="116"/>
        <v>-27</v>
      </c>
      <c r="DG99" s="126">
        <f t="shared" si="117"/>
        <v>0</v>
      </c>
      <c r="DH99" s="126">
        <f t="shared" si="118"/>
        <v>0</v>
      </c>
      <c r="DI99" s="126">
        <f t="shared" si="119"/>
        <v>-70</v>
      </c>
      <c r="DJ99" s="126">
        <f t="shared" si="120"/>
        <v>0</v>
      </c>
      <c r="DK99" s="126">
        <f t="shared" si="121"/>
        <v>-30</v>
      </c>
      <c r="DL99" s="126">
        <f t="shared" si="122"/>
        <v>0</v>
      </c>
      <c r="DM99" s="126">
        <f t="shared" si="123"/>
        <v>0</v>
      </c>
      <c r="DN99" s="126">
        <f t="shared" si="124"/>
        <v>-77</v>
      </c>
      <c r="DO99" s="126">
        <f t="shared" si="125"/>
        <v>0</v>
      </c>
      <c r="DP99" s="126">
        <f t="shared" si="126"/>
        <v>-33</v>
      </c>
      <c r="DQ99" s="126">
        <f t="shared" si="127"/>
        <v>0</v>
      </c>
      <c r="DR99" s="126">
        <f t="shared" si="128"/>
        <v>0</v>
      </c>
      <c r="DS99" s="126">
        <f t="shared" si="129"/>
        <v>-84</v>
      </c>
      <c r="DT99" s="126">
        <f t="shared" si="130"/>
        <v>0</v>
      </c>
      <c r="DU99" s="126">
        <f t="shared" si="131"/>
        <v>-36</v>
      </c>
      <c r="DV99" s="126">
        <f t="shared" si="132"/>
        <v>0</v>
      </c>
      <c r="DW99" s="126">
        <f t="shared" si="133"/>
        <v>0</v>
      </c>
    </row>
    <row r="100" spans="1:127" s="141" customFormat="1" ht="15" customHeight="1" x14ac:dyDescent="0.25">
      <c r="A100" s="157" t="s">
        <v>387</v>
      </c>
      <c r="B100" s="174" t="s">
        <v>388</v>
      </c>
      <c r="C100" s="174"/>
      <c r="D100" s="174" t="s">
        <v>314</v>
      </c>
      <c r="E100" s="174">
        <v>22</v>
      </c>
      <c r="F100" s="174">
        <v>65</v>
      </c>
      <c r="G100" s="159">
        <v>-1430</v>
      </c>
      <c r="H100" s="173">
        <v>-1430</v>
      </c>
      <c r="I100" s="145" t="s">
        <v>389</v>
      </c>
      <c r="J100" s="145" t="s">
        <v>148</v>
      </c>
      <c r="K100" s="145"/>
      <c r="L100" s="145"/>
      <c r="M100" s="145">
        <v>0.25</v>
      </c>
      <c r="N100" s="145"/>
      <c r="O100" s="145"/>
      <c r="P100" s="145">
        <v>0.25</v>
      </c>
      <c r="Q100" s="145"/>
      <c r="R100" s="145"/>
      <c r="S100" s="145">
        <v>0.25</v>
      </c>
      <c r="T100" s="145"/>
      <c r="U100" s="145"/>
      <c r="V100" s="145">
        <v>0.25</v>
      </c>
      <c r="W100" s="146">
        <v>1</v>
      </c>
      <c r="X100" s="151">
        <v>0</v>
      </c>
      <c r="Y100" s="151">
        <v>0</v>
      </c>
      <c r="Z100" s="151">
        <v>-357.5</v>
      </c>
      <c r="AA100" s="151">
        <v>0</v>
      </c>
      <c r="AB100" s="151">
        <v>0</v>
      </c>
      <c r="AC100" s="151">
        <v>-357.5</v>
      </c>
      <c r="AD100" s="151">
        <v>0</v>
      </c>
      <c r="AE100" s="151">
        <v>0</v>
      </c>
      <c r="AF100" s="151">
        <v>-357.5</v>
      </c>
      <c r="AG100" s="151">
        <v>0</v>
      </c>
      <c r="AH100" s="151">
        <v>0</v>
      </c>
      <c r="AI100" s="151">
        <v>-357.5</v>
      </c>
      <c r="AJ100" s="145">
        <v>0.65865567925978707</v>
      </c>
      <c r="AK100" s="145">
        <v>0.1605088772709985</v>
      </c>
      <c r="AL100" s="145">
        <v>7.8352587599718096E-2</v>
      </c>
      <c r="AM100" s="145">
        <v>5.2865946183018049E-2</v>
      </c>
      <c r="AN100" s="145">
        <v>3.7950243019811633E-2</v>
      </c>
      <c r="AO100" s="145"/>
      <c r="AP100" s="145">
        <v>1.1666666666666667E-2</v>
      </c>
      <c r="AQ100" s="145"/>
      <c r="AR100" s="145"/>
      <c r="AS100" s="146">
        <v>1</v>
      </c>
      <c r="AT100" s="153">
        <v>-941.87762134149557</v>
      </c>
      <c r="AU100" s="153">
        <v>-229.52769449752785</v>
      </c>
      <c r="AV100" s="153">
        <v>-112.04420026759688</v>
      </c>
      <c r="AW100" s="153">
        <v>-75.598303041715809</v>
      </c>
      <c r="AX100" s="153">
        <v>-54.268847518330638</v>
      </c>
      <c r="AY100" s="153">
        <v>0</v>
      </c>
      <c r="AZ100" s="153">
        <v>-16.683333333333334</v>
      </c>
      <c r="BA100" s="153">
        <v>0</v>
      </c>
      <c r="BB100" s="153">
        <v>0</v>
      </c>
      <c r="BC100" s="153">
        <v>-1430</v>
      </c>
      <c r="BD100" s="154">
        <v>-941.87762134149557</v>
      </c>
      <c r="BE100" s="154">
        <v>0</v>
      </c>
      <c r="BF100" s="154">
        <v>-488.12237865850449</v>
      </c>
      <c r="BG100" s="154">
        <v>0</v>
      </c>
      <c r="BH100" s="154">
        <v>0</v>
      </c>
      <c r="BI100" s="145">
        <v>60630000</v>
      </c>
      <c r="BJ100" s="122"/>
      <c r="BK100" s="122"/>
      <c r="BL100" s="122"/>
      <c r="BM100" s="122"/>
      <c r="BN100" s="122"/>
      <c r="BO100" s="122"/>
      <c r="BP100" s="126">
        <f t="shared" si="74"/>
        <v>0</v>
      </c>
      <c r="BQ100" s="126">
        <f t="shared" si="75"/>
        <v>0</v>
      </c>
      <c r="BR100" s="126">
        <f t="shared" si="76"/>
        <v>0</v>
      </c>
      <c r="BS100" s="126">
        <f t="shared" si="77"/>
        <v>0</v>
      </c>
      <c r="BT100" s="126">
        <f t="shared" si="78"/>
        <v>0</v>
      </c>
      <c r="BU100" s="126">
        <f t="shared" si="79"/>
        <v>0</v>
      </c>
      <c r="BV100" s="126">
        <f t="shared" si="80"/>
        <v>0</v>
      </c>
      <c r="BW100" s="126">
        <f t="shared" si="81"/>
        <v>0</v>
      </c>
      <c r="BX100" s="126">
        <f t="shared" si="82"/>
        <v>0</v>
      </c>
      <c r="BY100" s="126">
        <f t="shared" si="83"/>
        <v>0</v>
      </c>
      <c r="BZ100" s="126">
        <f t="shared" si="84"/>
        <v>-235.46940533537389</v>
      </c>
      <c r="CA100" s="126">
        <f t="shared" si="85"/>
        <v>0</v>
      </c>
      <c r="CB100" s="126">
        <f t="shared" si="86"/>
        <v>-122.03059466462612</v>
      </c>
      <c r="CC100" s="126">
        <f t="shared" si="87"/>
        <v>0</v>
      </c>
      <c r="CD100" s="126">
        <f t="shared" si="88"/>
        <v>0</v>
      </c>
      <c r="CE100" s="126">
        <f t="shared" si="89"/>
        <v>-235.46940533537389</v>
      </c>
      <c r="CF100" s="126">
        <f t="shared" si="90"/>
        <v>0</v>
      </c>
      <c r="CG100" s="126">
        <f t="shared" si="91"/>
        <v>-122.03059466462612</v>
      </c>
      <c r="CH100" s="126">
        <f t="shared" si="92"/>
        <v>0</v>
      </c>
      <c r="CI100" s="126">
        <f t="shared" si="93"/>
        <v>0</v>
      </c>
      <c r="CJ100" s="126">
        <f t="shared" si="94"/>
        <v>-235.46940533537389</v>
      </c>
      <c r="CK100" s="126">
        <f t="shared" si="95"/>
        <v>0</v>
      </c>
      <c r="CL100" s="126">
        <f t="shared" si="96"/>
        <v>-122.03059466462612</v>
      </c>
      <c r="CM100" s="126">
        <f t="shared" si="97"/>
        <v>0</v>
      </c>
      <c r="CN100" s="126">
        <f t="shared" si="98"/>
        <v>0</v>
      </c>
      <c r="CO100" s="126">
        <f t="shared" si="99"/>
        <v>-470.93881067074778</v>
      </c>
      <c r="CP100" s="126">
        <f t="shared" si="100"/>
        <v>0</v>
      </c>
      <c r="CQ100" s="126">
        <f t="shared" si="101"/>
        <v>-244.06118932925224</v>
      </c>
      <c r="CR100" s="126">
        <f t="shared" si="102"/>
        <v>0</v>
      </c>
      <c r="CS100" s="126">
        <f t="shared" si="103"/>
        <v>0</v>
      </c>
      <c r="CT100" s="126">
        <f t="shared" si="104"/>
        <v>-470.93881067074778</v>
      </c>
      <c r="CU100" s="126">
        <f t="shared" si="105"/>
        <v>0</v>
      </c>
      <c r="CV100" s="126">
        <f t="shared" si="106"/>
        <v>-244.06118932925224</v>
      </c>
      <c r="CW100" s="126">
        <f t="shared" si="107"/>
        <v>0</v>
      </c>
      <c r="CX100" s="126">
        <f t="shared" si="108"/>
        <v>0</v>
      </c>
      <c r="CY100" s="126">
        <f t="shared" si="109"/>
        <v>-470.93881067074778</v>
      </c>
      <c r="CZ100" s="126">
        <f t="shared" si="110"/>
        <v>0</v>
      </c>
      <c r="DA100" s="126">
        <f t="shared" si="111"/>
        <v>-244.06118932925224</v>
      </c>
      <c r="DB100" s="126">
        <f t="shared" si="112"/>
        <v>0</v>
      </c>
      <c r="DC100" s="126">
        <f t="shared" si="113"/>
        <v>0</v>
      </c>
      <c r="DD100" s="126">
        <f t="shared" si="114"/>
        <v>-706.40821600612162</v>
      </c>
      <c r="DE100" s="126">
        <f t="shared" si="115"/>
        <v>0</v>
      </c>
      <c r="DF100" s="126">
        <f t="shared" si="116"/>
        <v>-366.09178399387838</v>
      </c>
      <c r="DG100" s="126">
        <f t="shared" si="117"/>
        <v>0</v>
      </c>
      <c r="DH100" s="126">
        <f t="shared" si="118"/>
        <v>0</v>
      </c>
      <c r="DI100" s="126">
        <f t="shared" si="119"/>
        <v>-706.40821600612162</v>
      </c>
      <c r="DJ100" s="126">
        <f t="shared" si="120"/>
        <v>0</v>
      </c>
      <c r="DK100" s="126">
        <f t="shared" si="121"/>
        <v>-366.09178399387838</v>
      </c>
      <c r="DL100" s="126">
        <f t="shared" si="122"/>
        <v>0</v>
      </c>
      <c r="DM100" s="126">
        <f t="shared" si="123"/>
        <v>0</v>
      </c>
      <c r="DN100" s="126">
        <f t="shared" si="124"/>
        <v>-706.40821600612162</v>
      </c>
      <c r="DO100" s="126">
        <f t="shared" si="125"/>
        <v>0</v>
      </c>
      <c r="DP100" s="126">
        <f t="shared" si="126"/>
        <v>-366.09178399387838</v>
      </c>
      <c r="DQ100" s="126">
        <f t="shared" si="127"/>
        <v>0</v>
      </c>
      <c r="DR100" s="126">
        <f t="shared" si="128"/>
        <v>0</v>
      </c>
      <c r="DS100" s="126">
        <f t="shared" si="129"/>
        <v>-941.87762134149557</v>
      </c>
      <c r="DT100" s="126">
        <f t="shared" si="130"/>
        <v>0</v>
      </c>
      <c r="DU100" s="126">
        <f t="shared" si="131"/>
        <v>-488.12237865850449</v>
      </c>
      <c r="DV100" s="126">
        <f t="shared" si="132"/>
        <v>0</v>
      </c>
      <c r="DW100" s="126">
        <f t="shared" si="133"/>
        <v>0</v>
      </c>
    </row>
    <row r="101" spans="1:127" s="141" customFormat="1" ht="15" customHeight="1" x14ac:dyDescent="0.25">
      <c r="A101" s="162" t="s">
        <v>390</v>
      </c>
      <c r="B101" s="163" t="s">
        <v>388</v>
      </c>
      <c r="C101" s="163"/>
      <c r="D101" s="163" t="s">
        <v>314</v>
      </c>
      <c r="E101" s="163">
        <v>2</v>
      </c>
      <c r="F101" s="174">
        <v>75</v>
      </c>
      <c r="G101" s="159">
        <v>-150</v>
      </c>
      <c r="H101" s="173">
        <v>-150</v>
      </c>
      <c r="I101" s="145" t="s">
        <v>391</v>
      </c>
      <c r="J101" s="145" t="s">
        <v>148</v>
      </c>
      <c r="K101" s="145"/>
      <c r="L101" s="145"/>
      <c r="M101" s="145">
        <v>0.25</v>
      </c>
      <c r="N101" s="145"/>
      <c r="O101" s="145"/>
      <c r="P101" s="145">
        <v>0.25</v>
      </c>
      <c r="Q101" s="145"/>
      <c r="R101" s="145"/>
      <c r="S101" s="145">
        <v>0.25</v>
      </c>
      <c r="T101" s="145"/>
      <c r="U101" s="145"/>
      <c r="V101" s="145">
        <v>0.25</v>
      </c>
      <c r="W101" s="146">
        <v>1</v>
      </c>
      <c r="X101" s="151">
        <v>0</v>
      </c>
      <c r="Y101" s="151">
        <v>0</v>
      </c>
      <c r="Z101" s="151">
        <v>-37.5</v>
      </c>
      <c r="AA101" s="151">
        <v>0</v>
      </c>
      <c r="AB101" s="151">
        <v>0</v>
      </c>
      <c r="AC101" s="151">
        <v>-37.5</v>
      </c>
      <c r="AD101" s="151">
        <v>0</v>
      </c>
      <c r="AE101" s="151">
        <v>0</v>
      </c>
      <c r="AF101" s="151">
        <v>-37.5</v>
      </c>
      <c r="AG101" s="151">
        <v>0</v>
      </c>
      <c r="AH101" s="151">
        <v>0</v>
      </c>
      <c r="AI101" s="151">
        <v>-37.5</v>
      </c>
      <c r="AJ101" s="145"/>
      <c r="AK101" s="145"/>
      <c r="AL101" s="145"/>
      <c r="AM101" s="145"/>
      <c r="AN101" s="145"/>
      <c r="AO101" s="145">
        <v>1</v>
      </c>
      <c r="AP101" s="145"/>
      <c r="AQ101" s="145"/>
      <c r="AR101" s="145"/>
      <c r="AS101" s="146">
        <v>1</v>
      </c>
      <c r="AT101" s="153">
        <v>0</v>
      </c>
      <c r="AU101" s="153">
        <v>0</v>
      </c>
      <c r="AV101" s="153">
        <v>0</v>
      </c>
      <c r="AW101" s="153">
        <v>0</v>
      </c>
      <c r="AX101" s="153">
        <v>0</v>
      </c>
      <c r="AY101" s="153">
        <v>-150</v>
      </c>
      <c r="AZ101" s="153">
        <v>0</v>
      </c>
      <c r="BA101" s="153">
        <v>0</v>
      </c>
      <c r="BB101" s="153">
        <v>0</v>
      </c>
      <c r="BC101" s="153">
        <v>-150</v>
      </c>
      <c r="BD101" s="154">
        <v>0</v>
      </c>
      <c r="BE101" s="154">
        <v>-150</v>
      </c>
      <c r="BF101" s="154">
        <v>0</v>
      </c>
      <c r="BG101" s="154">
        <v>0</v>
      </c>
      <c r="BH101" s="154">
        <v>0</v>
      </c>
      <c r="BI101" s="145">
        <v>60630000</v>
      </c>
      <c r="BJ101" s="122"/>
      <c r="BK101" s="122"/>
      <c r="BL101" s="122"/>
      <c r="BM101" s="122"/>
      <c r="BN101" s="122"/>
      <c r="BO101" s="122"/>
      <c r="BP101" s="126">
        <f t="shared" si="74"/>
        <v>0</v>
      </c>
      <c r="BQ101" s="126">
        <f t="shared" si="75"/>
        <v>0</v>
      </c>
      <c r="BR101" s="126">
        <f t="shared" si="76"/>
        <v>0</v>
      </c>
      <c r="BS101" s="126">
        <f t="shared" si="77"/>
        <v>0</v>
      </c>
      <c r="BT101" s="126">
        <f t="shared" si="78"/>
        <v>0</v>
      </c>
      <c r="BU101" s="126">
        <f t="shared" si="79"/>
        <v>0</v>
      </c>
      <c r="BV101" s="126">
        <f t="shared" si="80"/>
        <v>0</v>
      </c>
      <c r="BW101" s="126">
        <f t="shared" si="81"/>
        <v>0</v>
      </c>
      <c r="BX101" s="126">
        <f t="shared" si="82"/>
        <v>0</v>
      </c>
      <c r="BY101" s="126">
        <f t="shared" si="83"/>
        <v>0</v>
      </c>
      <c r="BZ101" s="126">
        <f t="shared" si="84"/>
        <v>0</v>
      </c>
      <c r="CA101" s="126">
        <f t="shared" si="85"/>
        <v>-37.5</v>
      </c>
      <c r="CB101" s="126">
        <f t="shared" si="86"/>
        <v>0</v>
      </c>
      <c r="CC101" s="126">
        <f t="shared" si="87"/>
        <v>0</v>
      </c>
      <c r="CD101" s="126">
        <f t="shared" si="88"/>
        <v>0</v>
      </c>
      <c r="CE101" s="126">
        <f t="shared" si="89"/>
        <v>0</v>
      </c>
      <c r="CF101" s="126">
        <f t="shared" si="90"/>
        <v>-37.5</v>
      </c>
      <c r="CG101" s="126">
        <f t="shared" si="91"/>
        <v>0</v>
      </c>
      <c r="CH101" s="126">
        <f t="shared" si="92"/>
        <v>0</v>
      </c>
      <c r="CI101" s="126">
        <f t="shared" si="93"/>
        <v>0</v>
      </c>
      <c r="CJ101" s="126">
        <f t="shared" si="94"/>
        <v>0</v>
      </c>
      <c r="CK101" s="126">
        <f t="shared" si="95"/>
        <v>-37.5</v>
      </c>
      <c r="CL101" s="126">
        <f t="shared" si="96"/>
        <v>0</v>
      </c>
      <c r="CM101" s="126">
        <f t="shared" si="97"/>
        <v>0</v>
      </c>
      <c r="CN101" s="126">
        <f t="shared" si="98"/>
        <v>0</v>
      </c>
      <c r="CO101" s="126">
        <f t="shared" si="99"/>
        <v>0</v>
      </c>
      <c r="CP101" s="126">
        <f t="shared" si="100"/>
        <v>-75</v>
      </c>
      <c r="CQ101" s="126">
        <f t="shared" si="101"/>
        <v>0</v>
      </c>
      <c r="CR101" s="126">
        <f t="shared" si="102"/>
        <v>0</v>
      </c>
      <c r="CS101" s="126">
        <f t="shared" si="103"/>
        <v>0</v>
      </c>
      <c r="CT101" s="126">
        <f t="shared" si="104"/>
        <v>0</v>
      </c>
      <c r="CU101" s="126">
        <f t="shared" si="105"/>
        <v>-75</v>
      </c>
      <c r="CV101" s="126">
        <f t="shared" si="106"/>
        <v>0</v>
      </c>
      <c r="CW101" s="126">
        <f t="shared" si="107"/>
        <v>0</v>
      </c>
      <c r="CX101" s="126">
        <f t="shared" si="108"/>
        <v>0</v>
      </c>
      <c r="CY101" s="126">
        <f t="shared" si="109"/>
        <v>0</v>
      </c>
      <c r="CZ101" s="126">
        <f t="shared" si="110"/>
        <v>-75</v>
      </c>
      <c r="DA101" s="126">
        <f t="shared" si="111"/>
        <v>0</v>
      </c>
      <c r="DB101" s="126">
        <f t="shared" si="112"/>
        <v>0</v>
      </c>
      <c r="DC101" s="126">
        <f t="shared" si="113"/>
        <v>0</v>
      </c>
      <c r="DD101" s="126">
        <f t="shared" si="114"/>
        <v>0</v>
      </c>
      <c r="DE101" s="126">
        <f t="shared" si="115"/>
        <v>-112.5</v>
      </c>
      <c r="DF101" s="126">
        <f t="shared" si="116"/>
        <v>0</v>
      </c>
      <c r="DG101" s="126">
        <f t="shared" si="117"/>
        <v>0</v>
      </c>
      <c r="DH101" s="126">
        <f t="shared" si="118"/>
        <v>0</v>
      </c>
      <c r="DI101" s="126">
        <f t="shared" si="119"/>
        <v>0</v>
      </c>
      <c r="DJ101" s="126">
        <f t="shared" si="120"/>
        <v>-112.5</v>
      </c>
      <c r="DK101" s="126">
        <f t="shared" si="121"/>
        <v>0</v>
      </c>
      <c r="DL101" s="126">
        <f t="shared" si="122"/>
        <v>0</v>
      </c>
      <c r="DM101" s="126">
        <f t="shared" si="123"/>
        <v>0</v>
      </c>
      <c r="DN101" s="126">
        <f t="shared" si="124"/>
        <v>0</v>
      </c>
      <c r="DO101" s="126">
        <f t="shared" si="125"/>
        <v>-112.5</v>
      </c>
      <c r="DP101" s="126">
        <f t="shared" si="126"/>
        <v>0</v>
      </c>
      <c r="DQ101" s="126">
        <f t="shared" si="127"/>
        <v>0</v>
      </c>
      <c r="DR101" s="126">
        <f t="shared" si="128"/>
        <v>0</v>
      </c>
      <c r="DS101" s="126">
        <f t="shared" si="129"/>
        <v>0</v>
      </c>
      <c r="DT101" s="126">
        <f t="shared" si="130"/>
        <v>-150</v>
      </c>
      <c r="DU101" s="126">
        <f t="shared" si="131"/>
        <v>0</v>
      </c>
      <c r="DV101" s="126">
        <f t="shared" si="132"/>
        <v>0</v>
      </c>
      <c r="DW101" s="126">
        <f t="shared" si="133"/>
        <v>0</v>
      </c>
    </row>
    <row r="102" spans="1:127" s="141" customFormat="1" ht="15" customHeight="1" x14ac:dyDescent="0.25">
      <c r="A102" s="157" t="s">
        <v>392</v>
      </c>
      <c r="B102" s="174" t="s">
        <v>388</v>
      </c>
      <c r="C102" s="174"/>
      <c r="D102" s="174" t="s">
        <v>314</v>
      </c>
      <c r="E102" s="174">
        <v>44</v>
      </c>
      <c r="F102" s="174">
        <v>60</v>
      </c>
      <c r="G102" s="159">
        <v>-2640</v>
      </c>
      <c r="H102" s="173">
        <v>-2640</v>
      </c>
      <c r="I102" s="145" t="s">
        <v>393</v>
      </c>
      <c r="J102" s="145" t="s">
        <v>148</v>
      </c>
      <c r="K102" s="145"/>
      <c r="L102" s="145"/>
      <c r="M102" s="145">
        <v>0.25</v>
      </c>
      <c r="N102" s="145"/>
      <c r="O102" s="145"/>
      <c r="P102" s="145">
        <v>0.25</v>
      </c>
      <c r="Q102" s="145"/>
      <c r="R102" s="145"/>
      <c r="S102" s="145">
        <v>0.25</v>
      </c>
      <c r="T102" s="145"/>
      <c r="U102" s="145"/>
      <c r="V102" s="145">
        <v>0.25</v>
      </c>
      <c r="W102" s="146">
        <v>1</v>
      </c>
      <c r="X102" s="151">
        <v>0</v>
      </c>
      <c r="Y102" s="151">
        <v>0</v>
      </c>
      <c r="Z102" s="151">
        <v>-660</v>
      </c>
      <c r="AA102" s="151">
        <v>0</v>
      </c>
      <c r="AB102" s="151">
        <v>0</v>
      </c>
      <c r="AC102" s="151">
        <v>-660</v>
      </c>
      <c r="AD102" s="151">
        <v>0</v>
      </c>
      <c r="AE102" s="151">
        <v>0</v>
      </c>
      <c r="AF102" s="151">
        <v>-660</v>
      </c>
      <c r="AG102" s="151">
        <v>0</v>
      </c>
      <c r="AH102" s="151">
        <v>0</v>
      </c>
      <c r="AI102" s="151">
        <v>-660</v>
      </c>
      <c r="AJ102" s="145">
        <v>0.65865567925978707</v>
      </c>
      <c r="AK102" s="145">
        <v>0.1605088772709985</v>
      </c>
      <c r="AL102" s="145">
        <v>7.8352587599718096E-2</v>
      </c>
      <c r="AM102" s="145">
        <v>5.2865946183018049E-2</v>
      </c>
      <c r="AN102" s="145">
        <v>3.7950243019811633E-2</v>
      </c>
      <c r="AO102" s="145"/>
      <c r="AP102" s="145">
        <v>1.1666666666666667E-2</v>
      </c>
      <c r="AQ102" s="145"/>
      <c r="AR102" s="145"/>
      <c r="AS102" s="146">
        <v>1</v>
      </c>
      <c r="AT102" s="153">
        <v>-1738.8509932458378</v>
      </c>
      <c r="AU102" s="153">
        <v>-423.74343599543602</v>
      </c>
      <c r="AV102" s="153">
        <v>-206.85083126325577</v>
      </c>
      <c r="AW102" s="153">
        <v>-139.56609792316766</v>
      </c>
      <c r="AX102" s="153">
        <v>-100.18864157230271</v>
      </c>
      <c r="AY102" s="153">
        <v>0</v>
      </c>
      <c r="AZ102" s="153">
        <v>-30.8</v>
      </c>
      <c r="BA102" s="153">
        <v>0</v>
      </c>
      <c r="BB102" s="153">
        <v>0</v>
      </c>
      <c r="BC102" s="153">
        <v>-2640</v>
      </c>
      <c r="BD102" s="154">
        <v>-1738.8509932458378</v>
      </c>
      <c r="BE102" s="154">
        <v>0</v>
      </c>
      <c r="BF102" s="154">
        <v>-901.1490067541622</v>
      </c>
      <c r="BG102" s="154">
        <v>0</v>
      </c>
      <c r="BH102" s="154">
        <v>0</v>
      </c>
      <c r="BI102" s="145">
        <v>60630000</v>
      </c>
      <c r="BJ102" s="122"/>
      <c r="BK102" s="122"/>
      <c r="BL102" s="122"/>
      <c r="BM102" s="122"/>
      <c r="BN102" s="122"/>
      <c r="BO102" s="122"/>
      <c r="BP102" s="126">
        <f t="shared" si="74"/>
        <v>0</v>
      </c>
      <c r="BQ102" s="126">
        <f t="shared" si="75"/>
        <v>0</v>
      </c>
      <c r="BR102" s="126">
        <f t="shared" si="76"/>
        <v>0</v>
      </c>
      <c r="BS102" s="126">
        <f t="shared" si="77"/>
        <v>0</v>
      </c>
      <c r="BT102" s="126">
        <f t="shared" si="78"/>
        <v>0</v>
      </c>
      <c r="BU102" s="126">
        <f t="shared" si="79"/>
        <v>0</v>
      </c>
      <c r="BV102" s="126">
        <f t="shared" si="80"/>
        <v>0</v>
      </c>
      <c r="BW102" s="126">
        <f t="shared" si="81"/>
        <v>0</v>
      </c>
      <c r="BX102" s="126">
        <f t="shared" si="82"/>
        <v>0</v>
      </c>
      <c r="BY102" s="126">
        <f t="shared" si="83"/>
        <v>0</v>
      </c>
      <c r="BZ102" s="126">
        <f t="shared" si="84"/>
        <v>-434.71274831145945</v>
      </c>
      <c r="CA102" s="126">
        <f t="shared" si="85"/>
        <v>0</v>
      </c>
      <c r="CB102" s="126">
        <f t="shared" si="86"/>
        <v>-225.28725168854055</v>
      </c>
      <c r="CC102" s="126">
        <f t="shared" si="87"/>
        <v>0</v>
      </c>
      <c r="CD102" s="126">
        <f t="shared" si="88"/>
        <v>0</v>
      </c>
      <c r="CE102" s="126">
        <f t="shared" si="89"/>
        <v>-434.71274831145945</v>
      </c>
      <c r="CF102" s="126">
        <f t="shared" si="90"/>
        <v>0</v>
      </c>
      <c r="CG102" s="126">
        <f t="shared" si="91"/>
        <v>-225.28725168854055</v>
      </c>
      <c r="CH102" s="126">
        <f t="shared" si="92"/>
        <v>0</v>
      </c>
      <c r="CI102" s="126">
        <f t="shared" si="93"/>
        <v>0</v>
      </c>
      <c r="CJ102" s="126">
        <f t="shared" si="94"/>
        <v>-434.71274831145945</v>
      </c>
      <c r="CK102" s="126">
        <f t="shared" si="95"/>
        <v>0</v>
      </c>
      <c r="CL102" s="126">
        <f t="shared" si="96"/>
        <v>-225.28725168854055</v>
      </c>
      <c r="CM102" s="126">
        <f t="shared" si="97"/>
        <v>0</v>
      </c>
      <c r="CN102" s="126">
        <f t="shared" si="98"/>
        <v>0</v>
      </c>
      <c r="CO102" s="126">
        <f t="shared" si="99"/>
        <v>-869.4254966229189</v>
      </c>
      <c r="CP102" s="126">
        <f t="shared" si="100"/>
        <v>0</v>
      </c>
      <c r="CQ102" s="126">
        <f t="shared" si="101"/>
        <v>-450.5745033770811</v>
      </c>
      <c r="CR102" s="126">
        <f t="shared" si="102"/>
        <v>0</v>
      </c>
      <c r="CS102" s="126">
        <f t="shared" si="103"/>
        <v>0</v>
      </c>
      <c r="CT102" s="126">
        <f t="shared" si="104"/>
        <v>-869.4254966229189</v>
      </c>
      <c r="CU102" s="126">
        <f t="shared" si="105"/>
        <v>0</v>
      </c>
      <c r="CV102" s="126">
        <f t="shared" si="106"/>
        <v>-450.5745033770811</v>
      </c>
      <c r="CW102" s="126">
        <f t="shared" si="107"/>
        <v>0</v>
      </c>
      <c r="CX102" s="126">
        <f t="shared" si="108"/>
        <v>0</v>
      </c>
      <c r="CY102" s="126">
        <f t="shared" si="109"/>
        <v>-869.4254966229189</v>
      </c>
      <c r="CZ102" s="126">
        <f t="shared" si="110"/>
        <v>0</v>
      </c>
      <c r="DA102" s="126">
        <f t="shared" si="111"/>
        <v>-450.5745033770811</v>
      </c>
      <c r="DB102" s="126">
        <f t="shared" si="112"/>
        <v>0</v>
      </c>
      <c r="DC102" s="126">
        <f t="shared" si="113"/>
        <v>0</v>
      </c>
      <c r="DD102" s="126">
        <f t="shared" si="114"/>
        <v>-1304.1382449343782</v>
      </c>
      <c r="DE102" s="126">
        <f t="shared" si="115"/>
        <v>0</v>
      </c>
      <c r="DF102" s="126">
        <f t="shared" si="116"/>
        <v>-675.86175506562165</v>
      </c>
      <c r="DG102" s="126">
        <f t="shared" si="117"/>
        <v>0</v>
      </c>
      <c r="DH102" s="126">
        <f t="shared" si="118"/>
        <v>0</v>
      </c>
      <c r="DI102" s="126">
        <f t="shared" si="119"/>
        <v>-1304.1382449343782</v>
      </c>
      <c r="DJ102" s="126">
        <f t="shared" si="120"/>
        <v>0</v>
      </c>
      <c r="DK102" s="126">
        <f t="shared" si="121"/>
        <v>-675.86175506562165</v>
      </c>
      <c r="DL102" s="126">
        <f t="shared" si="122"/>
        <v>0</v>
      </c>
      <c r="DM102" s="126">
        <f t="shared" si="123"/>
        <v>0</v>
      </c>
      <c r="DN102" s="126">
        <f t="shared" si="124"/>
        <v>-1304.1382449343782</v>
      </c>
      <c r="DO102" s="126">
        <f t="shared" si="125"/>
        <v>0</v>
      </c>
      <c r="DP102" s="126">
        <f t="shared" si="126"/>
        <v>-675.86175506562165</v>
      </c>
      <c r="DQ102" s="126">
        <f t="shared" si="127"/>
        <v>0</v>
      </c>
      <c r="DR102" s="126">
        <f t="shared" si="128"/>
        <v>0</v>
      </c>
      <c r="DS102" s="126">
        <f t="shared" si="129"/>
        <v>-1738.8509932458378</v>
      </c>
      <c r="DT102" s="126">
        <f t="shared" si="130"/>
        <v>0</v>
      </c>
      <c r="DU102" s="126">
        <f t="shared" si="131"/>
        <v>-901.1490067541622</v>
      </c>
      <c r="DV102" s="126">
        <f t="shared" si="132"/>
        <v>0</v>
      </c>
      <c r="DW102" s="126">
        <f t="shared" si="133"/>
        <v>0</v>
      </c>
    </row>
    <row r="103" spans="1:127" s="141" customFormat="1" ht="15" customHeight="1" x14ac:dyDescent="0.25">
      <c r="A103" s="157" t="s">
        <v>394</v>
      </c>
      <c r="B103" s="174" t="s">
        <v>388</v>
      </c>
      <c r="C103" s="174"/>
      <c r="D103" s="174" t="s">
        <v>314</v>
      </c>
      <c r="E103" s="174">
        <v>150</v>
      </c>
      <c r="F103" s="174">
        <v>10</v>
      </c>
      <c r="G103" s="159">
        <v>-1500</v>
      </c>
      <c r="H103" s="173">
        <v>-1500</v>
      </c>
      <c r="I103" s="145" t="s">
        <v>395</v>
      </c>
      <c r="J103" s="145" t="s">
        <v>148</v>
      </c>
      <c r="K103" s="145"/>
      <c r="L103" s="145"/>
      <c r="M103" s="145">
        <v>0.25</v>
      </c>
      <c r="N103" s="145"/>
      <c r="O103" s="145"/>
      <c r="P103" s="145">
        <v>0.25</v>
      </c>
      <c r="Q103" s="145"/>
      <c r="R103" s="145"/>
      <c r="S103" s="145">
        <v>0.25</v>
      </c>
      <c r="T103" s="145"/>
      <c r="U103" s="145"/>
      <c r="V103" s="145">
        <v>0.25</v>
      </c>
      <c r="W103" s="146">
        <v>1</v>
      </c>
      <c r="X103" s="151">
        <v>0</v>
      </c>
      <c r="Y103" s="151">
        <v>0</v>
      </c>
      <c r="Z103" s="151">
        <v>-375</v>
      </c>
      <c r="AA103" s="151">
        <v>0</v>
      </c>
      <c r="AB103" s="151">
        <v>0</v>
      </c>
      <c r="AC103" s="151">
        <v>-375</v>
      </c>
      <c r="AD103" s="151">
        <v>0</v>
      </c>
      <c r="AE103" s="151">
        <v>0</v>
      </c>
      <c r="AF103" s="151">
        <v>-375</v>
      </c>
      <c r="AG103" s="151">
        <v>0</v>
      </c>
      <c r="AH103" s="151">
        <v>0</v>
      </c>
      <c r="AI103" s="151">
        <v>-375</v>
      </c>
      <c r="AJ103" s="145">
        <v>0.65865567925978707</v>
      </c>
      <c r="AK103" s="145">
        <v>0.1605088772709985</v>
      </c>
      <c r="AL103" s="145">
        <v>7.8352587599718096E-2</v>
      </c>
      <c r="AM103" s="145">
        <v>5.2865946183018049E-2</v>
      </c>
      <c r="AN103" s="145">
        <v>3.7950243019811633E-2</v>
      </c>
      <c r="AO103" s="145"/>
      <c r="AP103" s="145">
        <v>1.1666666666666667E-2</v>
      </c>
      <c r="AQ103" s="145"/>
      <c r="AR103" s="145"/>
      <c r="AS103" s="146">
        <v>1</v>
      </c>
      <c r="AT103" s="153">
        <v>-987.98351888968057</v>
      </c>
      <c r="AU103" s="153">
        <v>-240.76331590649775</v>
      </c>
      <c r="AV103" s="153">
        <v>-117.52888139957714</v>
      </c>
      <c r="AW103" s="153">
        <v>-79.29891927452708</v>
      </c>
      <c r="AX103" s="153">
        <v>-56.925364529717449</v>
      </c>
      <c r="AY103" s="153">
        <v>0</v>
      </c>
      <c r="AZ103" s="153">
        <v>-17.5</v>
      </c>
      <c r="BA103" s="153">
        <v>0</v>
      </c>
      <c r="BB103" s="153">
        <v>0</v>
      </c>
      <c r="BC103" s="153">
        <v>-1500</v>
      </c>
      <c r="BD103" s="154">
        <v>-987.98351888968057</v>
      </c>
      <c r="BE103" s="154">
        <v>0</v>
      </c>
      <c r="BF103" s="154">
        <v>-512.01648111031943</v>
      </c>
      <c r="BG103" s="154">
        <v>0</v>
      </c>
      <c r="BH103" s="154">
        <v>0</v>
      </c>
      <c r="BI103" s="145">
        <v>60630000</v>
      </c>
      <c r="BJ103" s="122"/>
      <c r="BK103" s="122"/>
      <c r="BL103" s="122"/>
      <c r="BM103" s="122"/>
      <c r="BN103" s="122"/>
      <c r="BO103" s="122"/>
      <c r="BP103" s="126">
        <f t="shared" si="74"/>
        <v>0</v>
      </c>
      <c r="BQ103" s="126">
        <f t="shared" si="75"/>
        <v>0</v>
      </c>
      <c r="BR103" s="126">
        <f t="shared" si="76"/>
        <v>0</v>
      </c>
      <c r="BS103" s="126">
        <f t="shared" si="77"/>
        <v>0</v>
      </c>
      <c r="BT103" s="126">
        <f t="shared" si="78"/>
        <v>0</v>
      </c>
      <c r="BU103" s="126">
        <f t="shared" si="79"/>
        <v>0</v>
      </c>
      <c r="BV103" s="126">
        <f t="shared" si="80"/>
        <v>0</v>
      </c>
      <c r="BW103" s="126">
        <f t="shared" si="81"/>
        <v>0</v>
      </c>
      <c r="BX103" s="126">
        <f t="shared" si="82"/>
        <v>0</v>
      </c>
      <c r="BY103" s="126">
        <f t="shared" si="83"/>
        <v>0</v>
      </c>
      <c r="BZ103" s="126">
        <f t="shared" si="84"/>
        <v>-246.99587972242014</v>
      </c>
      <c r="CA103" s="126">
        <f t="shared" si="85"/>
        <v>0</v>
      </c>
      <c r="CB103" s="126">
        <f t="shared" si="86"/>
        <v>-128.00412027757986</v>
      </c>
      <c r="CC103" s="126">
        <f t="shared" si="87"/>
        <v>0</v>
      </c>
      <c r="CD103" s="126">
        <f t="shared" si="88"/>
        <v>0</v>
      </c>
      <c r="CE103" s="126">
        <f t="shared" si="89"/>
        <v>-246.99587972242014</v>
      </c>
      <c r="CF103" s="126">
        <f t="shared" si="90"/>
        <v>0</v>
      </c>
      <c r="CG103" s="126">
        <f t="shared" si="91"/>
        <v>-128.00412027757986</v>
      </c>
      <c r="CH103" s="126">
        <f t="shared" si="92"/>
        <v>0</v>
      </c>
      <c r="CI103" s="126">
        <f t="shared" si="93"/>
        <v>0</v>
      </c>
      <c r="CJ103" s="126">
        <f t="shared" si="94"/>
        <v>-246.99587972242014</v>
      </c>
      <c r="CK103" s="126">
        <f t="shared" si="95"/>
        <v>0</v>
      </c>
      <c r="CL103" s="126">
        <f t="shared" si="96"/>
        <v>-128.00412027757986</v>
      </c>
      <c r="CM103" s="126">
        <f t="shared" si="97"/>
        <v>0</v>
      </c>
      <c r="CN103" s="126">
        <f t="shared" si="98"/>
        <v>0</v>
      </c>
      <c r="CO103" s="126">
        <f t="shared" si="99"/>
        <v>-493.99175944484028</v>
      </c>
      <c r="CP103" s="126">
        <f t="shared" si="100"/>
        <v>0</v>
      </c>
      <c r="CQ103" s="126">
        <f t="shared" si="101"/>
        <v>-256.00824055515972</v>
      </c>
      <c r="CR103" s="126">
        <f t="shared" si="102"/>
        <v>0</v>
      </c>
      <c r="CS103" s="126">
        <f t="shared" si="103"/>
        <v>0</v>
      </c>
      <c r="CT103" s="126">
        <f t="shared" si="104"/>
        <v>-493.99175944484028</v>
      </c>
      <c r="CU103" s="126">
        <f t="shared" si="105"/>
        <v>0</v>
      </c>
      <c r="CV103" s="126">
        <f t="shared" si="106"/>
        <v>-256.00824055515972</v>
      </c>
      <c r="CW103" s="126">
        <f t="shared" si="107"/>
        <v>0</v>
      </c>
      <c r="CX103" s="126">
        <f t="shared" si="108"/>
        <v>0</v>
      </c>
      <c r="CY103" s="126">
        <f t="shared" si="109"/>
        <v>-493.99175944484028</v>
      </c>
      <c r="CZ103" s="126">
        <f t="shared" si="110"/>
        <v>0</v>
      </c>
      <c r="DA103" s="126">
        <f t="shared" si="111"/>
        <v>-256.00824055515972</v>
      </c>
      <c r="DB103" s="126">
        <f t="shared" si="112"/>
        <v>0</v>
      </c>
      <c r="DC103" s="126">
        <f t="shared" si="113"/>
        <v>0</v>
      </c>
      <c r="DD103" s="126">
        <f t="shared" si="114"/>
        <v>-740.98763916726045</v>
      </c>
      <c r="DE103" s="126">
        <f t="shared" si="115"/>
        <v>0</v>
      </c>
      <c r="DF103" s="126">
        <f t="shared" si="116"/>
        <v>-384.01236083273955</v>
      </c>
      <c r="DG103" s="126">
        <f t="shared" si="117"/>
        <v>0</v>
      </c>
      <c r="DH103" s="126">
        <f t="shared" si="118"/>
        <v>0</v>
      </c>
      <c r="DI103" s="126">
        <f t="shared" si="119"/>
        <v>-740.98763916726045</v>
      </c>
      <c r="DJ103" s="126">
        <f t="shared" si="120"/>
        <v>0</v>
      </c>
      <c r="DK103" s="126">
        <f t="shared" si="121"/>
        <v>-384.01236083273955</v>
      </c>
      <c r="DL103" s="126">
        <f t="shared" si="122"/>
        <v>0</v>
      </c>
      <c r="DM103" s="126">
        <f t="shared" si="123"/>
        <v>0</v>
      </c>
      <c r="DN103" s="126">
        <f t="shared" si="124"/>
        <v>-740.98763916726045</v>
      </c>
      <c r="DO103" s="126">
        <f t="shared" si="125"/>
        <v>0</v>
      </c>
      <c r="DP103" s="126">
        <f t="shared" si="126"/>
        <v>-384.01236083273955</v>
      </c>
      <c r="DQ103" s="126">
        <f t="shared" si="127"/>
        <v>0</v>
      </c>
      <c r="DR103" s="126">
        <f t="shared" si="128"/>
        <v>0</v>
      </c>
      <c r="DS103" s="126">
        <f t="shared" si="129"/>
        <v>-987.98351888968057</v>
      </c>
      <c r="DT103" s="126">
        <f t="shared" si="130"/>
        <v>0</v>
      </c>
      <c r="DU103" s="126">
        <f t="shared" si="131"/>
        <v>-512.01648111031943</v>
      </c>
      <c r="DV103" s="126">
        <f t="shared" si="132"/>
        <v>0</v>
      </c>
      <c r="DW103" s="126">
        <f t="shared" si="133"/>
        <v>0</v>
      </c>
    </row>
    <row r="104" spans="1:127" s="141" customFormat="1" ht="15" customHeight="1" x14ac:dyDescent="0.25">
      <c r="A104" s="157" t="s">
        <v>396</v>
      </c>
      <c r="B104" s="174" t="s">
        <v>388</v>
      </c>
      <c r="C104" s="174"/>
      <c r="D104" s="174" t="s">
        <v>314</v>
      </c>
      <c r="E104" s="174">
        <v>150</v>
      </c>
      <c r="F104" s="174">
        <v>1.92</v>
      </c>
      <c r="G104" s="159">
        <v>-288</v>
      </c>
      <c r="H104" s="173">
        <v>-288</v>
      </c>
      <c r="I104" s="145" t="s">
        <v>395</v>
      </c>
      <c r="J104" s="145" t="s">
        <v>148</v>
      </c>
      <c r="K104" s="145"/>
      <c r="L104" s="145"/>
      <c r="M104" s="145">
        <v>0.25</v>
      </c>
      <c r="N104" s="145"/>
      <c r="O104" s="145"/>
      <c r="P104" s="145">
        <v>0.25</v>
      </c>
      <c r="Q104" s="145"/>
      <c r="R104" s="145"/>
      <c r="S104" s="145">
        <v>0.25</v>
      </c>
      <c r="T104" s="145"/>
      <c r="U104" s="145"/>
      <c r="V104" s="145">
        <v>0.25</v>
      </c>
      <c r="W104" s="146">
        <v>1</v>
      </c>
      <c r="X104" s="151">
        <v>0</v>
      </c>
      <c r="Y104" s="151">
        <v>0</v>
      </c>
      <c r="Z104" s="151">
        <v>-72</v>
      </c>
      <c r="AA104" s="151">
        <v>0</v>
      </c>
      <c r="AB104" s="151">
        <v>0</v>
      </c>
      <c r="AC104" s="151">
        <v>-72</v>
      </c>
      <c r="AD104" s="151">
        <v>0</v>
      </c>
      <c r="AE104" s="151">
        <v>0</v>
      </c>
      <c r="AF104" s="151">
        <v>-72</v>
      </c>
      <c r="AG104" s="151">
        <v>0</v>
      </c>
      <c r="AH104" s="151">
        <v>0</v>
      </c>
      <c r="AI104" s="151">
        <v>-72</v>
      </c>
      <c r="AJ104" s="145">
        <v>0.65865567925978707</v>
      </c>
      <c r="AK104" s="145">
        <v>0.1605088772709985</v>
      </c>
      <c r="AL104" s="145">
        <v>7.8352587599718096E-2</v>
      </c>
      <c r="AM104" s="145">
        <v>5.2865946183018049E-2</v>
      </c>
      <c r="AN104" s="145">
        <v>3.7950243019811633E-2</v>
      </c>
      <c r="AO104" s="145"/>
      <c r="AP104" s="145">
        <v>1.1666666666666667E-2</v>
      </c>
      <c r="AQ104" s="145"/>
      <c r="AR104" s="145"/>
      <c r="AS104" s="146">
        <v>1</v>
      </c>
      <c r="AT104" s="153">
        <v>-189.69283562681869</v>
      </c>
      <c r="AU104" s="153">
        <v>-46.22655665404757</v>
      </c>
      <c r="AV104" s="153">
        <v>-22.565545228718811</v>
      </c>
      <c r="AW104" s="153">
        <v>-15.225392500709198</v>
      </c>
      <c r="AX104" s="153">
        <v>-10.929669989705751</v>
      </c>
      <c r="AY104" s="153">
        <v>0</v>
      </c>
      <c r="AZ104" s="153">
        <v>-3.3600000000000003</v>
      </c>
      <c r="BA104" s="153">
        <v>0</v>
      </c>
      <c r="BB104" s="153">
        <v>0</v>
      </c>
      <c r="BC104" s="153">
        <v>-288</v>
      </c>
      <c r="BD104" s="154">
        <v>-189.69283562681869</v>
      </c>
      <c r="BE104" s="154">
        <v>0</v>
      </c>
      <c r="BF104" s="154">
        <v>-98.307164373181351</v>
      </c>
      <c r="BG104" s="154">
        <v>0</v>
      </c>
      <c r="BH104" s="154">
        <v>0</v>
      </c>
      <c r="BI104" s="145">
        <v>60630000</v>
      </c>
      <c r="BJ104" s="122"/>
      <c r="BK104" s="122"/>
      <c r="BL104" s="122"/>
      <c r="BM104" s="122"/>
      <c r="BN104" s="122"/>
      <c r="BO104" s="122"/>
      <c r="BP104" s="126">
        <f t="shared" si="74"/>
        <v>0</v>
      </c>
      <c r="BQ104" s="126">
        <f t="shared" si="75"/>
        <v>0</v>
      </c>
      <c r="BR104" s="126">
        <f t="shared" si="76"/>
        <v>0</v>
      </c>
      <c r="BS104" s="126">
        <f t="shared" si="77"/>
        <v>0</v>
      </c>
      <c r="BT104" s="126">
        <f t="shared" si="78"/>
        <v>0</v>
      </c>
      <c r="BU104" s="126">
        <f t="shared" si="79"/>
        <v>0</v>
      </c>
      <c r="BV104" s="126">
        <f t="shared" si="80"/>
        <v>0</v>
      </c>
      <c r="BW104" s="126">
        <f t="shared" si="81"/>
        <v>0</v>
      </c>
      <c r="BX104" s="126">
        <f t="shared" si="82"/>
        <v>0</v>
      </c>
      <c r="BY104" s="126">
        <f t="shared" si="83"/>
        <v>0</v>
      </c>
      <c r="BZ104" s="126">
        <f t="shared" si="84"/>
        <v>-47.423208906704673</v>
      </c>
      <c r="CA104" s="126">
        <f t="shared" si="85"/>
        <v>0</v>
      </c>
      <c r="CB104" s="126">
        <f t="shared" si="86"/>
        <v>-24.576791093295338</v>
      </c>
      <c r="CC104" s="126">
        <f t="shared" si="87"/>
        <v>0</v>
      </c>
      <c r="CD104" s="126">
        <f t="shared" si="88"/>
        <v>0</v>
      </c>
      <c r="CE104" s="126">
        <f t="shared" si="89"/>
        <v>-47.423208906704673</v>
      </c>
      <c r="CF104" s="126">
        <f t="shared" si="90"/>
        <v>0</v>
      </c>
      <c r="CG104" s="126">
        <f t="shared" si="91"/>
        <v>-24.576791093295338</v>
      </c>
      <c r="CH104" s="126">
        <f t="shared" si="92"/>
        <v>0</v>
      </c>
      <c r="CI104" s="126">
        <f t="shared" si="93"/>
        <v>0</v>
      </c>
      <c r="CJ104" s="126">
        <f t="shared" si="94"/>
        <v>-47.423208906704673</v>
      </c>
      <c r="CK104" s="126">
        <f t="shared" si="95"/>
        <v>0</v>
      </c>
      <c r="CL104" s="126">
        <f t="shared" si="96"/>
        <v>-24.576791093295338</v>
      </c>
      <c r="CM104" s="126">
        <f t="shared" si="97"/>
        <v>0</v>
      </c>
      <c r="CN104" s="126">
        <f t="shared" si="98"/>
        <v>0</v>
      </c>
      <c r="CO104" s="126">
        <f t="shared" si="99"/>
        <v>-94.846417813409346</v>
      </c>
      <c r="CP104" s="126">
        <f t="shared" si="100"/>
        <v>0</v>
      </c>
      <c r="CQ104" s="126">
        <f t="shared" si="101"/>
        <v>-49.153582186590675</v>
      </c>
      <c r="CR104" s="126">
        <f t="shared" si="102"/>
        <v>0</v>
      </c>
      <c r="CS104" s="126">
        <f t="shared" si="103"/>
        <v>0</v>
      </c>
      <c r="CT104" s="126">
        <f t="shared" si="104"/>
        <v>-94.846417813409346</v>
      </c>
      <c r="CU104" s="126">
        <f t="shared" si="105"/>
        <v>0</v>
      </c>
      <c r="CV104" s="126">
        <f t="shared" si="106"/>
        <v>-49.153582186590675</v>
      </c>
      <c r="CW104" s="126">
        <f t="shared" si="107"/>
        <v>0</v>
      </c>
      <c r="CX104" s="126">
        <f t="shared" si="108"/>
        <v>0</v>
      </c>
      <c r="CY104" s="126">
        <f t="shared" si="109"/>
        <v>-94.846417813409346</v>
      </c>
      <c r="CZ104" s="126">
        <f t="shared" si="110"/>
        <v>0</v>
      </c>
      <c r="DA104" s="126">
        <f t="shared" si="111"/>
        <v>-49.153582186590675</v>
      </c>
      <c r="DB104" s="126">
        <f t="shared" si="112"/>
        <v>0</v>
      </c>
      <c r="DC104" s="126">
        <f t="shared" si="113"/>
        <v>0</v>
      </c>
      <c r="DD104" s="126">
        <f t="shared" si="114"/>
        <v>-142.26962672011402</v>
      </c>
      <c r="DE104" s="126">
        <f t="shared" si="115"/>
        <v>0</v>
      </c>
      <c r="DF104" s="126">
        <f t="shared" si="116"/>
        <v>-73.73037327988601</v>
      </c>
      <c r="DG104" s="126">
        <f t="shared" si="117"/>
        <v>0</v>
      </c>
      <c r="DH104" s="126">
        <f t="shared" si="118"/>
        <v>0</v>
      </c>
      <c r="DI104" s="126">
        <f t="shared" si="119"/>
        <v>-142.26962672011402</v>
      </c>
      <c r="DJ104" s="126">
        <f t="shared" si="120"/>
        <v>0</v>
      </c>
      <c r="DK104" s="126">
        <f t="shared" si="121"/>
        <v>-73.73037327988601</v>
      </c>
      <c r="DL104" s="126">
        <f t="shared" si="122"/>
        <v>0</v>
      </c>
      <c r="DM104" s="126">
        <f t="shared" si="123"/>
        <v>0</v>
      </c>
      <c r="DN104" s="126">
        <f t="shared" si="124"/>
        <v>-142.26962672011402</v>
      </c>
      <c r="DO104" s="126">
        <f t="shared" si="125"/>
        <v>0</v>
      </c>
      <c r="DP104" s="126">
        <f t="shared" si="126"/>
        <v>-73.73037327988601</v>
      </c>
      <c r="DQ104" s="126">
        <f t="shared" si="127"/>
        <v>0</v>
      </c>
      <c r="DR104" s="126">
        <f t="shared" si="128"/>
        <v>0</v>
      </c>
      <c r="DS104" s="126">
        <f t="shared" si="129"/>
        <v>-189.69283562681869</v>
      </c>
      <c r="DT104" s="126">
        <f t="shared" si="130"/>
        <v>0</v>
      </c>
      <c r="DU104" s="126">
        <f t="shared" si="131"/>
        <v>-98.307164373181351</v>
      </c>
      <c r="DV104" s="126">
        <f t="shared" si="132"/>
        <v>0</v>
      </c>
      <c r="DW104" s="126">
        <f t="shared" si="133"/>
        <v>0</v>
      </c>
    </row>
    <row r="105" spans="1:127" s="141" customFormat="1" ht="15" customHeight="1" x14ac:dyDescent="0.25">
      <c r="A105" s="157" t="s">
        <v>397</v>
      </c>
      <c r="B105" s="174" t="s">
        <v>388</v>
      </c>
      <c r="C105" s="174"/>
      <c r="D105" s="174" t="s">
        <v>314</v>
      </c>
      <c r="E105" s="174">
        <v>6</v>
      </c>
      <c r="F105" s="174">
        <v>25.81</v>
      </c>
      <c r="G105" s="159">
        <v>-154.85999999999999</v>
      </c>
      <c r="H105" s="173">
        <v>-154.85999999999999</v>
      </c>
      <c r="I105" s="147"/>
      <c r="J105" s="145" t="s">
        <v>148</v>
      </c>
      <c r="K105" s="145"/>
      <c r="L105" s="145"/>
      <c r="M105" s="145">
        <v>0.25</v>
      </c>
      <c r="N105" s="145"/>
      <c r="O105" s="145"/>
      <c r="P105" s="145">
        <v>0.25</v>
      </c>
      <c r="Q105" s="145"/>
      <c r="R105" s="145"/>
      <c r="S105" s="145">
        <v>0.25</v>
      </c>
      <c r="T105" s="145"/>
      <c r="U105" s="145"/>
      <c r="V105" s="145">
        <v>0.25</v>
      </c>
      <c r="W105" s="146">
        <v>1</v>
      </c>
      <c r="X105" s="151">
        <v>0</v>
      </c>
      <c r="Y105" s="151">
        <v>0</v>
      </c>
      <c r="Z105" s="151">
        <v>-38.714999999999996</v>
      </c>
      <c r="AA105" s="151">
        <v>0</v>
      </c>
      <c r="AB105" s="151">
        <v>0</v>
      </c>
      <c r="AC105" s="151">
        <v>-38.714999999999996</v>
      </c>
      <c r="AD105" s="151">
        <v>0</v>
      </c>
      <c r="AE105" s="151">
        <v>0</v>
      </c>
      <c r="AF105" s="151">
        <v>-38.714999999999996</v>
      </c>
      <c r="AG105" s="151">
        <v>0</v>
      </c>
      <c r="AH105" s="151">
        <v>0</v>
      </c>
      <c r="AI105" s="151">
        <v>-38.714999999999996</v>
      </c>
      <c r="AJ105" s="145">
        <v>0.65865567925978707</v>
      </c>
      <c r="AK105" s="145">
        <v>0.1605088772709985</v>
      </c>
      <c r="AL105" s="145">
        <v>7.8352587599718096E-2</v>
      </c>
      <c r="AM105" s="145">
        <v>5.2865946183018049E-2</v>
      </c>
      <c r="AN105" s="145">
        <v>3.7950243019811633E-2</v>
      </c>
      <c r="AO105" s="145"/>
      <c r="AP105" s="145">
        <v>1.1666666666666667E-2</v>
      </c>
      <c r="AQ105" s="145"/>
      <c r="AR105" s="145"/>
      <c r="AS105" s="146">
        <v>1</v>
      </c>
      <c r="AT105" s="153">
        <v>-101.99941849017061</v>
      </c>
      <c r="AU105" s="153">
        <v>-24.856404734186825</v>
      </c>
      <c r="AV105" s="153">
        <v>-12.133681715692344</v>
      </c>
      <c r="AW105" s="153">
        <v>-8.1868204259021748</v>
      </c>
      <c r="AX105" s="153">
        <v>-5.8769746340480289</v>
      </c>
      <c r="AY105" s="153">
        <v>0</v>
      </c>
      <c r="AZ105" s="153">
        <v>-1.8067</v>
      </c>
      <c r="BA105" s="153">
        <v>0</v>
      </c>
      <c r="BB105" s="153">
        <v>0</v>
      </c>
      <c r="BC105" s="153">
        <v>-154.85999999999999</v>
      </c>
      <c r="BD105" s="154">
        <v>-101.99941849017061</v>
      </c>
      <c r="BE105" s="154">
        <v>0</v>
      </c>
      <c r="BF105" s="154">
        <v>-52.86058150982938</v>
      </c>
      <c r="BG105" s="154">
        <v>0</v>
      </c>
      <c r="BH105" s="154">
        <v>0</v>
      </c>
      <c r="BI105" s="145">
        <v>60630000</v>
      </c>
      <c r="BJ105" s="122"/>
      <c r="BK105" s="122"/>
      <c r="BL105" s="122"/>
      <c r="BM105" s="122"/>
      <c r="BN105" s="122"/>
      <c r="BO105" s="122"/>
      <c r="BP105" s="126">
        <f t="shared" si="74"/>
        <v>0</v>
      </c>
      <c r="BQ105" s="126">
        <f t="shared" si="75"/>
        <v>0</v>
      </c>
      <c r="BR105" s="126">
        <f t="shared" si="76"/>
        <v>0</v>
      </c>
      <c r="BS105" s="126">
        <f t="shared" si="77"/>
        <v>0</v>
      </c>
      <c r="BT105" s="126">
        <f t="shared" si="78"/>
        <v>0</v>
      </c>
      <c r="BU105" s="126">
        <f t="shared" si="79"/>
        <v>0</v>
      </c>
      <c r="BV105" s="126">
        <f t="shared" si="80"/>
        <v>0</v>
      </c>
      <c r="BW105" s="126">
        <f t="shared" si="81"/>
        <v>0</v>
      </c>
      <c r="BX105" s="126">
        <f t="shared" si="82"/>
        <v>0</v>
      </c>
      <c r="BY105" s="126">
        <f t="shared" si="83"/>
        <v>0</v>
      </c>
      <c r="BZ105" s="126">
        <f t="shared" si="84"/>
        <v>-25.499854622542653</v>
      </c>
      <c r="CA105" s="126">
        <f t="shared" si="85"/>
        <v>0</v>
      </c>
      <c r="CB105" s="126">
        <f t="shared" si="86"/>
        <v>-13.215145377457345</v>
      </c>
      <c r="CC105" s="126">
        <f t="shared" si="87"/>
        <v>0</v>
      </c>
      <c r="CD105" s="126">
        <f t="shared" si="88"/>
        <v>0</v>
      </c>
      <c r="CE105" s="126">
        <f t="shared" si="89"/>
        <v>-25.499854622542653</v>
      </c>
      <c r="CF105" s="126">
        <f t="shared" si="90"/>
        <v>0</v>
      </c>
      <c r="CG105" s="126">
        <f t="shared" si="91"/>
        <v>-13.215145377457345</v>
      </c>
      <c r="CH105" s="126">
        <f t="shared" si="92"/>
        <v>0</v>
      </c>
      <c r="CI105" s="126">
        <f t="shared" si="93"/>
        <v>0</v>
      </c>
      <c r="CJ105" s="126">
        <f t="shared" si="94"/>
        <v>-25.499854622542653</v>
      </c>
      <c r="CK105" s="126">
        <f t="shared" si="95"/>
        <v>0</v>
      </c>
      <c r="CL105" s="126">
        <f t="shared" si="96"/>
        <v>-13.215145377457345</v>
      </c>
      <c r="CM105" s="126">
        <f t="shared" si="97"/>
        <v>0</v>
      </c>
      <c r="CN105" s="126">
        <f t="shared" si="98"/>
        <v>0</v>
      </c>
      <c r="CO105" s="126">
        <f t="shared" si="99"/>
        <v>-50.999709245085306</v>
      </c>
      <c r="CP105" s="126">
        <f t="shared" si="100"/>
        <v>0</v>
      </c>
      <c r="CQ105" s="126">
        <f t="shared" si="101"/>
        <v>-26.43029075491469</v>
      </c>
      <c r="CR105" s="126">
        <f t="shared" si="102"/>
        <v>0</v>
      </c>
      <c r="CS105" s="126">
        <f t="shared" si="103"/>
        <v>0</v>
      </c>
      <c r="CT105" s="126">
        <f t="shared" si="104"/>
        <v>-50.999709245085306</v>
      </c>
      <c r="CU105" s="126">
        <f t="shared" si="105"/>
        <v>0</v>
      </c>
      <c r="CV105" s="126">
        <f t="shared" si="106"/>
        <v>-26.43029075491469</v>
      </c>
      <c r="CW105" s="126">
        <f t="shared" si="107"/>
        <v>0</v>
      </c>
      <c r="CX105" s="126">
        <f t="shared" si="108"/>
        <v>0</v>
      </c>
      <c r="CY105" s="126">
        <f t="shared" si="109"/>
        <v>-50.999709245085306</v>
      </c>
      <c r="CZ105" s="126">
        <f t="shared" si="110"/>
        <v>0</v>
      </c>
      <c r="DA105" s="126">
        <f t="shared" si="111"/>
        <v>-26.43029075491469</v>
      </c>
      <c r="DB105" s="126">
        <f t="shared" si="112"/>
        <v>0</v>
      </c>
      <c r="DC105" s="126">
        <f t="shared" si="113"/>
        <v>0</v>
      </c>
      <c r="DD105" s="126">
        <f t="shared" si="114"/>
        <v>-76.499563867627955</v>
      </c>
      <c r="DE105" s="126">
        <f t="shared" si="115"/>
        <v>0</v>
      </c>
      <c r="DF105" s="126">
        <f t="shared" si="116"/>
        <v>-39.645436132372033</v>
      </c>
      <c r="DG105" s="126">
        <f t="shared" si="117"/>
        <v>0</v>
      </c>
      <c r="DH105" s="126">
        <f t="shared" si="118"/>
        <v>0</v>
      </c>
      <c r="DI105" s="126">
        <f t="shared" si="119"/>
        <v>-76.499563867627955</v>
      </c>
      <c r="DJ105" s="126">
        <f t="shared" si="120"/>
        <v>0</v>
      </c>
      <c r="DK105" s="126">
        <f t="shared" si="121"/>
        <v>-39.645436132372033</v>
      </c>
      <c r="DL105" s="126">
        <f t="shared" si="122"/>
        <v>0</v>
      </c>
      <c r="DM105" s="126">
        <f t="shared" si="123"/>
        <v>0</v>
      </c>
      <c r="DN105" s="126">
        <f t="shared" si="124"/>
        <v>-76.499563867627955</v>
      </c>
      <c r="DO105" s="126">
        <f t="shared" si="125"/>
        <v>0</v>
      </c>
      <c r="DP105" s="126">
        <f t="shared" si="126"/>
        <v>-39.645436132372033</v>
      </c>
      <c r="DQ105" s="126">
        <f t="shared" si="127"/>
        <v>0</v>
      </c>
      <c r="DR105" s="126">
        <f t="shared" si="128"/>
        <v>0</v>
      </c>
      <c r="DS105" s="126">
        <f t="shared" si="129"/>
        <v>-101.99941849017061</v>
      </c>
      <c r="DT105" s="126">
        <f t="shared" si="130"/>
        <v>0</v>
      </c>
      <c r="DU105" s="126">
        <f t="shared" si="131"/>
        <v>-52.86058150982938</v>
      </c>
      <c r="DV105" s="126">
        <f t="shared" si="132"/>
        <v>0</v>
      </c>
      <c r="DW105" s="126">
        <f t="shared" si="133"/>
        <v>0</v>
      </c>
    </row>
    <row r="106" spans="1:127" s="141" customFormat="1" ht="15" customHeight="1" x14ac:dyDescent="0.25">
      <c r="A106" s="157" t="s">
        <v>398</v>
      </c>
      <c r="B106" s="174" t="s">
        <v>388</v>
      </c>
      <c r="C106" s="174"/>
      <c r="D106" s="174" t="s">
        <v>314</v>
      </c>
      <c r="E106" s="174">
        <v>3</v>
      </c>
      <c r="F106" s="174">
        <v>338.9</v>
      </c>
      <c r="G106" s="159">
        <v>-1016.6999999999999</v>
      </c>
      <c r="H106" s="173">
        <v>-1016.6999999999999</v>
      </c>
      <c r="I106" s="147"/>
      <c r="J106" s="145" t="s">
        <v>148</v>
      </c>
      <c r="K106" s="145"/>
      <c r="L106" s="145"/>
      <c r="M106" s="145">
        <v>0.25</v>
      </c>
      <c r="N106" s="145"/>
      <c r="O106" s="145"/>
      <c r="P106" s="145">
        <v>0.25</v>
      </c>
      <c r="Q106" s="145"/>
      <c r="R106" s="145"/>
      <c r="S106" s="145">
        <v>0.25</v>
      </c>
      <c r="T106" s="145"/>
      <c r="U106" s="145"/>
      <c r="V106" s="145">
        <v>0.25</v>
      </c>
      <c r="W106" s="146">
        <v>1</v>
      </c>
      <c r="X106" s="151">
        <v>0</v>
      </c>
      <c r="Y106" s="151">
        <v>0</v>
      </c>
      <c r="Z106" s="151">
        <v>-254.17499999999998</v>
      </c>
      <c r="AA106" s="151">
        <v>0</v>
      </c>
      <c r="AB106" s="151">
        <v>0</v>
      </c>
      <c r="AC106" s="151">
        <v>-254.17499999999998</v>
      </c>
      <c r="AD106" s="151">
        <v>0</v>
      </c>
      <c r="AE106" s="151">
        <v>0</v>
      </c>
      <c r="AF106" s="151">
        <v>-254.17499999999998</v>
      </c>
      <c r="AG106" s="151">
        <v>0</v>
      </c>
      <c r="AH106" s="151">
        <v>0</v>
      </c>
      <c r="AI106" s="151">
        <v>-254.17499999999998</v>
      </c>
      <c r="AJ106" s="145">
        <v>0.65865567925978707</v>
      </c>
      <c r="AK106" s="145">
        <v>0.1605088772709985</v>
      </c>
      <c r="AL106" s="145">
        <v>7.8352587599718096E-2</v>
      </c>
      <c r="AM106" s="145">
        <v>5.2865946183018049E-2</v>
      </c>
      <c r="AN106" s="145">
        <v>3.7950243019811633E-2</v>
      </c>
      <c r="AO106" s="145"/>
      <c r="AP106" s="145">
        <v>1.1666666666666667E-2</v>
      </c>
      <c r="AQ106" s="145"/>
      <c r="AR106" s="145"/>
      <c r="AS106" s="146">
        <v>1</v>
      </c>
      <c r="AT106" s="153">
        <v>-669.65522910342543</v>
      </c>
      <c r="AU106" s="153">
        <v>-163.18937552142415</v>
      </c>
      <c r="AV106" s="153">
        <v>-79.661075812633385</v>
      </c>
      <c r="AW106" s="153">
        <v>-53.748807484274444</v>
      </c>
      <c r="AX106" s="153">
        <v>-38.584012078242488</v>
      </c>
      <c r="AY106" s="153">
        <v>0</v>
      </c>
      <c r="AZ106" s="153">
        <v>-11.861499999999999</v>
      </c>
      <c r="BA106" s="153">
        <v>0</v>
      </c>
      <c r="BB106" s="153">
        <v>0</v>
      </c>
      <c r="BC106" s="153">
        <v>-1016.6999999999999</v>
      </c>
      <c r="BD106" s="154">
        <v>-669.65522910342543</v>
      </c>
      <c r="BE106" s="154">
        <v>0</v>
      </c>
      <c r="BF106" s="154">
        <v>-347.04477089657445</v>
      </c>
      <c r="BG106" s="154">
        <v>0</v>
      </c>
      <c r="BH106" s="154">
        <v>0</v>
      </c>
      <c r="BI106" s="145">
        <v>60630000</v>
      </c>
      <c r="BJ106" s="122"/>
      <c r="BK106" s="122"/>
      <c r="BL106" s="122"/>
      <c r="BM106" s="122"/>
      <c r="BN106" s="122"/>
      <c r="BO106" s="122"/>
      <c r="BP106" s="126">
        <f t="shared" si="74"/>
        <v>0</v>
      </c>
      <c r="BQ106" s="126">
        <f t="shared" si="75"/>
        <v>0</v>
      </c>
      <c r="BR106" s="126">
        <f t="shared" si="76"/>
        <v>0</v>
      </c>
      <c r="BS106" s="126">
        <f t="shared" si="77"/>
        <v>0</v>
      </c>
      <c r="BT106" s="126">
        <f t="shared" si="78"/>
        <v>0</v>
      </c>
      <c r="BU106" s="126">
        <f t="shared" si="79"/>
        <v>0</v>
      </c>
      <c r="BV106" s="126">
        <f t="shared" si="80"/>
        <v>0</v>
      </c>
      <c r="BW106" s="126">
        <f t="shared" si="81"/>
        <v>0</v>
      </c>
      <c r="BX106" s="126">
        <f t="shared" si="82"/>
        <v>0</v>
      </c>
      <c r="BY106" s="126">
        <f t="shared" si="83"/>
        <v>0</v>
      </c>
      <c r="BZ106" s="126">
        <f t="shared" si="84"/>
        <v>-167.41380727585636</v>
      </c>
      <c r="CA106" s="126">
        <f t="shared" si="85"/>
        <v>0</v>
      </c>
      <c r="CB106" s="126">
        <f t="shared" si="86"/>
        <v>-86.761192724143612</v>
      </c>
      <c r="CC106" s="126">
        <f t="shared" si="87"/>
        <v>0</v>
      </c>
      <c r="CD106" s="126">
        <f t="shared" si="88"/>
        <v>0</v>
      </c>
      <c r="CE106" s="126">
        <f t="shared" si="89"/>
        <v>-167.41380727585636</v>
      </c>
      <c r="CF106" s="126">
        <f t="shared" si="90"/>
        <v>0</v>
      </c>
      <c r="CG106" s="126">
        <f t="shared" si="91"/>
        <v>-86.761192724143612</v>
      </c>
      <c r="CH106" s="126">
        <f t="shared" si="92"/>
        <v>0</v>
      </c>
      <c r="CI106" s="126">
        <f t="shared" si="93"/>
        <v>0</v>
      </c>
      <c r="CJ106" s="126">
        <f t="shared" si="94"/>
        <v>-167.41380727585636</v>
      </c>
      <c r="CK106" s="126">
        <f t="shared" si="95"/>
        <v>0</v>
      </c>
      <c r="CL106" s="126">
        <f t="shared" si="96"/>
        <v>-86.761192724143612</v>
      </c>
      <c r="CM106" s="126">
        <f t="shared" si="97"/>
        <v>0</v>
      </c>
      <c r="CN106" s="126">
        <f t="shared" si="98"/>
        <v>0</v>
      </c>
      <c r="CO106" s="126">
        <f t="shared" si="99"/>
        <v>-334.82761455171271</v>
      </c>
      <c r="CP106" s="126">
        <f t="shared" si="100"/>
        <v>0</v>
      </c>
      <c r="CQ106" s="126">
        <f t="shared" si="101"/>
        <v>-173.52238544828722</v>
      </c>
      <c r="CR106" s="126">
        <f t="shared" si="102"/>
        <v>0</v>
      </c>
      <c r="CS106" s="126">
        <f t="shared" si="103"/>
        <v>0</v>
      </c>
      <c r="CT106" s="126">
        <f t="shared" si="104"/>
        <v>-334.82761455171271</v>
      </c>
      <c r="CU106" s="126">
        <f t="shared" si="105"/>
        <v>0</v>
      </c>
      <c r="CV106" s="126">
        <f t="shared" si="106"/>
        <v>-173.52238544828722</v>
      </c>
      <c r="CW106" s="126">
        <f t="shared" si="107"/>
        <v>0</v>
      </c>
      <c r="CX106" s="126">
        <f t="shared" si="108"/>
        <v>0</v>
      </c>
      <c r="CY106" s="126">
        <f t="shared" si="109"/>
        <v>-334.82761455171271</v>
      </c>
      <c r="CZ106" s="126">
        <f t="shared" si="110"/>
        <v>0</v>
      </c>
      <c r="DA106" s="126">
        <f t="shared" si="111"/>
        <v>-173.52238544828722</v>
      </c>
      <c r="DB106" s="126">
        <f t="shared" si="112"/>
        <v>0</v>
      </c>
      <c r="DC106" s="126">
        <f t="shared" si="113"/>
        <v>0</v>
      </c>
      <c r="DD106" s="126">
        <f t="shared" si="114"/>
        <v>-502.24142182756907</v>
      </c>
      <c r="DE106" s="126">
        <f t="shared" si="115"/>
        <v>0</v>
      </c>
      <c r="DF106" s="126">
        <f t="shared" si="116"/>
        <v>-260.28357817243085</v>
      </c>
      <c r="DG106" s="126">
        <f t="shared" si="117"/>
        <v>0</v>
      </c>
      <c r="DH106" s="126">
        <f t="shared" si="118"/>
        <v>0</v>
      </c>
      <c r="DI106" s="126">
        <f t="shared" si="119"/>
        <v>-502.24142182756907</v>
      </c>
      <c r="DJ106" s="126">
        <f t="shared" si="120"/>
        <v>0</v>
      </c>
      <c r="DK106" s="126">
        <f t="shared" si="121"/>
        <v>-260.28357817243085</v>
      </c>
      <c r="DL106" s="126">
        <f t="shared" si="122"/>
        <v>0</v>
      </c>
      <c r="DM106" s="126">
        <f t="shared" si="123"/>
        <v>0</v>
      </c>
      <c r="DN106" s="126">
        <f t="shared" si="124"/>
        <v>-502.24142182756907</v>
      </c>
      <c r="DO106" s="126">
        <f t="shared" si="125"/>
        <v>0</v>
      </c>
      <c r="DP106" s="126">
        <f t="shared" si="126"/>
        <v>-260.28357817243085</v>
      </c>
      <c r="DQ106" s="126">
        <f t="shared" si="127"/>
        <v>0</v>
      </c>
      <c r="DR106" s="126">
        <f t="shared" si="128"/>
        <v>0</v>
      </c>
      <c r="DS106" s="126">
        <f t="shared" si="129"/>
        <v>-669.65522910342543</v>
      </c>
      <c r="DT106" s="126">
        <f t="shared" si="130"/>
        <v>0</v>
      </c>
      <c r="DU106" s="126">
        <f t="shared" si="131"/>
        <v>-347.04477089657445</v>
      </c>
      <c r="DV106" s="126">
        <f t="shared" si="132"/>
        <v>0</v>
      </c>
      <c r="DW106" s="126">
        <f t="shared" si="133"/>
        <v>0</v>
      </c>
    </row>
    <row r="107" spans="1:127" s="141" customFormat="1" ht="15" customHeight="1" x14ac:dyDescent="0.25">
      <c r="A107" s="157" t="s">
        <v>399</v>
      </c>
      <c r="B107" s="174" t="s">
        <v>388</v>
      </c>
      <c r="C107" s="174"/>
      <c r="D107" s="174" t="s">
        <v>314</v>
      </c>
      <c r="E107" s="174">
        <v>10</v>
      </c>
      <c r="F107" s="174">
        <v>35</v>
      </c>
      <c r="G107" s="159">
        <v>-350</v>
      </c>
      <c r="H107" s="173">
        <v>-350</v>
      </c>
      <c r="I107" s="147"/>
      <c r="J107" s="145" t="s">
        <v>148</v>
      </c>
      <c r="K107" s="145"/>
      <c r="L107" s="145"/>
      <c r="M107" s="145">
        <v>0.25</v>
      </c>
      <c r="N107" s="145"/>
      <c r="O107" s="145"/>
      <c r="P107" s="145">
        <v>0.25</v>
      </c>
      <c r="Q107" s="145"/>
      <c r="R107" s="145"/>
      <c r="S107" s="145">
        <v>0.25</v>
      </c>
      <c r="T107" s="145"/>
      <c r="U107" s="145"/>
      <c r="V107" s="145">
        <v>0.25</v>
      </c>
      <c r="W107" s="146">
        <v>1</v>
      </c>
      <c r="X107" s="151">
        <v>0</v>
      </c>
      <c r="Y107" s="151">
        <v>0</v>
      </c>
      <c r="Z107" s="151">
        <v>-87.5</v>
      </c>
      <c r="AA107" s="151">
        <v>0</v>
      </c>
      <c r="AB107" s="151">
        <v>0</v>
      </c>
      <c r="AC107" s="151">
        <v>-87.5</v>
      </c>
      <c r="AD107" s="151">
        <v>0</v>
      </c>
      <c r="AE107" s="151">
        <v>0</v>
      </c>
      <c r="AF107" s="151">
        <v>-87.5</v>
      </c>
      <c r="AG107" s="151">
        <v>0</v>
      </c>
      <c r="AH107" s="151">
        <v>0</v>
      </c>
      <c r="AI107" s="151">
        <v>-87.5</v>
      </c>
      <c r="AJ107" s="145">
        <v>0.65865567925978707</v>
      </c>
      <c r="AK107" s="145">
        <v>0.160508877270998</v>
      </c>
      <c r="AL107" s="145">
        <v>7.8352587599718096E-2</v>
      </c>
      <c r="AM107" s="145">
        <v>5.2865946183018001E-2</v>
      </c>
      <c r="AN107" s="145">
        <v>3.7950243019811598E-2</v>
      </c>
      <c r="AO107" s="145"/>
      <c r="AP107" s="145">
        <v>1.16666666666667E-2</v>
      </c>
      <c r="AQ107" s="145"/>
      <c r="AR107" s="145"/>
      <c r="AS107" s="146">
        <v>0.99999999999999944</v>
      </c>
      <c r="AT107" s="153">
        <v>-230.52948774092548</v>
      </c>
      <c r="AU107" s="153">
        <v>-56.178107044849298</v>
      </c>
      <c r="AV107" s="153">
        <v>-27.423405659901334</v>
      </c>
      <c r="AW107" s="153">
        <v>-18.503081164056301</v>
      </c>
      <c r="AX107" s="153">
        <v>-13.28258505693406</v>
      </c>
      <c r="AY107" s="153">
        <v>0</v>
      </c>
      <c r="AZ107" s="153">
        <v>-4.0833333333333455</v>
      </c>
      <c r="BA107" s="153">
        <v>0</v>
      </c>
      <c r="BB107" s="153">
        <v>0</v>
      </c>
      <c r="BC107" s="153">
        <v>-349.99999999999983</v>
      </c>
      <c r="BD107" s="154">
        <v>-230.52948774092548</v>
      </c>
      <c r="BE107" s="154">
        <v>0</v>
      </c>
      <c r="BF107" s="154">
        <v>-119.47051225907433</v>
      </c>
      <c r="BG107" s="154">
        <v>0</v>
      </c>
      <c r="BH107" s="154">
        <v>0</v>
      </c>
      <c r="BI107" s="145">
        <v>60630000</v>
      </c>
      <c r="BJ107" s="122"/>
      <c r="BK107" s="122"/>
      <c r="BL107" s="122"/>
      <c r="BM107" s="122"/>
      <c r="BN107" s="122"/>
      <c r="BO107" s="122"/>
      <c r="BP107" s="126">
        <f t="shared" si="74"/>
        <v>0</v>
      </c>
      <c r="BQ107" s="126">
        <f t="shared" si="75"/>
        <v>0</v>
      </c>
      <c r="BR107" s="126">
        <f t="shared" si="76"/>
        <v>0</v>
      </c>
      <c r="BS107" s="126">
        <f t="shared" si="77"/>
        <v>0</v>
      </c>
      <c r="BT107" s="126">
        <f t="shared" si="78"/>
        <v>0</v>
      </c>
      <c r="BU107" s="126">
        <f t="shared" si="79"/>
        <v>0</v>
      </c>
      <c r="BV107" s="126">
        <f t="shared" si="80"/>
        <v>0</v>
      </c>
      <c r="BW107" s="126">
        <f t="shared" si="81"/>
        <v>0</v>
      </c>
      <c r="BX107" s="126">
        <f t="shared" si="82"/>
        <v>0</v>
      </c>
      <c r="BY107" s="126">
        <f t="shared" si="83"/>
        <v>0</v>
      </c>
      <c r="BZ107" s="126">
        <f t="shared" si="84"/>
        <v>-57.632371935231369</v>
      </c>
      <c r="CA107" s="126">
        <f t="shared" si="85"/>
        <v>0</v>
      </c>
      <c r="CB107" s="126">
        <f t="shared" si="86"/>
        <v>-29.867628064768581</v>
      </c>
      <c r="CC107" s="126">
        <f t="shared" si="87"/>
        <v>0</v>
      </c>
      <c r="CD107" s="126">
        <f t="shared" si="88"/>
        <v>0</v>
      </c>
      <c r="CE107" s="126">
        <f t="shared" si="89"/>
        <v>-57.632371935231369</v>
      </c>
      <c r="CF107" s="126">
        <f t="shared" si="90"/>
        <v>0</v>
      </c>
      <c r="CG107" s="126">
        <f t="shared" si="91"/>
        <v>-29.867628064768581</v>
      </c>
      <c r="CH107" s="126">
        <f t="shared" si="92"/>
        <v>0</v>
      </c>
      <c r="CI107" s="126">
        <f t="shared" si="93"/>
        <v>0</v>
      </c>
      <c r="CJ107" s="126">
        <f t="shared" si="94"/>
        <v>-57.632371935231369</v>
      </c>
      <c r="CK107" s="126">
        <f t="shared" si="95"/>
        <v>0</v>
      </c>
      <c r="CL107" s="126">
        <f t="shared" si="96"/>
        <v>-29.867628064768581</v>
      </c>
      <c r="CM107" s="126">
        <f t="shared" si="97"/>
        <v>0</v>
      </c>
      <c r="CN107" s="126">
        <f t="shared" si="98"/>
        <v>0</v>
      </c>
      <c r="CO107" s="126">
        <f t="shared" si="99"/>
        <v>-115.26474387046274</v>
      </c>
      <c r="CP107" s="126">
        <f t="shared" si="100"/>
        <v>0</v>
      </c>
      <c r="CQ107" s="126">
        <f t="shared" si="101"/>
        <v>-59.735256129537163</v>
      </c>
      <c r="CR107" s="126">
        <f t="shared" si="102"/>
        <v>0</v>
      </c>
      <c r="CS107" s="126">
        <f t="shared" si="103"/>
        <v>0</v>
      </c>
      <c r="CT107" s="126">
        <f t="shared" si="104"/>
        <v>-115.26474387046274</v>
      </c>
      <c r="CU107" s="126">
        <f t="shared" si="105"/>
        <v>0</v>
      </c>
      <c r="CV107" s="126">
        <f t="shared" si="106"/>
        <v>-59.735256129537163</v>
      </c>
      <c r="CW107" s="126">
        <f t="shared" si="107"/>
        <v>0</v>
      </c>
      <c r="CX107" s="126">
        <f t="shared" si="108"/>
        <v>0</v>
      </c>
      <c r="CY107" s="126">
        <f t="shared" si="109"/>
        <v>-115.26474387046274</v>
      </c>
      <c r="CZ107" s="126">
        <f t="shared" si="110"/>
        <v>0</v>
      </c>
      <c r="DA107" s="126">
        <f t="shared" si="111"/>
        <v>-59.735256129537163</v>
      </c>
      <c r="DB107" s="126">
        <f t="shared" si="112"/>
        <v>0</v>
      </c>
      <c r="DC107" s="126">
        <f t="shared" si="113"/>
        <v>0</v>
      </c>
      <c r="DD107" s="126">
        <f t="shared" si="114"/>
        <v>-172.89711580569411</v>
      </c>
      <c r="DE107" s="126">
        <f t="shared" si="115"/>
        <v>0</v>
      </c>
      <c r="DF107" s="126">
        <f t="shared" si="116"/>
        <v>-89.602884194305744</v>
      </c>
      <c r="DG107" s="126">
        <f t="shared" si="117"/>
        <v>0</v>
      </c>
      <c r="DH107" s="126">
        <f t="shared" si="118"/>
        <v>0</v>
      </c>
      <c r="DI107" s="126">
        <f t="shared" si="119"/>
        <v>-172.89711580569411</v>
      </c>
      <c r="DJ107" s="126">
        <f t="shared" si="120"/>
        <v>0</v>
      </c>
      <c r="DK107" s="126">
        <f t="shared" si="121"/>
        <v>-89.602884194305744</v>
      </c>
      <c r="DL107" s="126">
        <f t="shared" si="122"/>
        <v>0</v>
      </c>
      <c r="DM107" s="126">
        <f t="shared" si="123"/>
        <v>0</v>
      </c>
      <c r="DN107" s="126">
        <f t="shared" si="124"/>
        <v>-172.89711580569411</v>
      </c>
      <c r="DO107" s="126">
        <f t="shared" si="125"/>
        <v>0</v>
      </c>
      <c r="DP107" s="126">
        <f t="shared" si="126"/>
        <v>-89.602884194305744</v>
      </c>
      <c r="DQ107" s="126">
        <f t="shared" si="127"/>
        <v>0</v>
      </c>
      <c r="DR107" s="126">
        <f t="shared" si="128"/>
        <v>0</v>
      </c>
      <c r="DS107" s="126">
        <f t="shared" si="129"/>
        <v>-230.52948774092548</v>
      </c>
      <c r="DT107" s="126">
        <f t="shared" si="130"/>
        <v>0</v>
      </c>
      <c r="DU107" s="126">
        <f t="shared" si="131"/>
        <v>-119.47051225907433</v>
      </c>
      <c r="DV107" s="126">
        <f t="shared" si="132"/>
        <v>0</v>
      </c>
      <c r="DW107" s="126">
        <f t="shared" si="133"/>
        <v>0</v>
      </c>
    </row>
    <row r="108" spans="1:127" s="141" customFormat="1" ht="15" customHeight="1" x14ac:dyDescent="0.25">
      <c r="A108" s="157" t="s">
        <v>400</v>
      </c>
      <c r="B108" s="174" t="s">
        <v>388</v>
      </c>
      <c r="C108" s="174"/>
      <c r="D108" s="174" t="s">
        <v>314</v>
      </c>
      <c r="E108" s="174">
        <v>3</v>
      </c>
      <c r="F108" s="174">
        <v>100</v>
      </c>
      <c r="G108" s="159">
        <v>-300</v>
      </c>
      <c r="H108" s="173">
        <v>-300</v>
      </c>
      <c r="I108" s="147"/>
      <c r="J108" s="145" t="s">
        <v>148</v>
      </c>
      <c r="K108" s="145"/>
      <c r="L108" s="145"/>
      <c r="M108" s="145">
        <v>0.25</v>
      </c>
      <c r="N108" s="145"/>
      <c r="O108" s="145"/>
      <c r="P108" s="145">
        <v>0.25</v>
      </c>
      <c r="Q108" s="145"/>
      <c r="R108" s="145"/>
      <c r="S108" s="145">
        <v>0.25</v>
      </c>
      <c r="T108" s="145"/>
      <c r="U108" s="145"/>
      <c r="V108" s="145">
        <v>0.25</v>
      </c>
      <c r="W108" s="146">
        <v>1</v>
      </c>
      <c r="X108" s="151">
        <v>0</v>
      </c>
      <c r="Y108" s="151">
        <v>0</v>
      </c>
      <c r="Z108" s="151">
        <v>-75</v>
      </c>
      <c r="AA108" s="151">
        <v>0</v>
      </c>
      <c r="AB108" s="151">
        <v>0</v>
      </c>
      <c r="AC108" s="151">
        <v>-75</v>
      </c>
      <c r="AD108" s="151">
        <v>0</v>
      </c>
      <c r="AE108" s="151">
        <v>0</v>
      </c>
      <c r="AF108" s="151">
        <v>-75</v>
      </c>
      <c r="AG108" s="151">
        <v>0</v>
      </c>
      <c r="AH108" s="151">
        <v>0</v>
      </c>
      <c r="AI108" s="151">
        <v>-75</v>
      </c>
      <c r="AJ108" s="145">
        <v>0.65865567925978707</v>
      </c>
      <c r="AK108" s="145">
        <v>0.160508877270998</v>
      </c>
      <c r="AL108" s="145">
        <v>7.8352587599718096E-2</v>
      </c>
      <c r="AM108" s="145">
        <v>5.2865946183018001E-2</v>
      </c>
      <c r="AN108" s="145">
        <v>3.7950243019811598E-2</v>
      </c>
      <c r="AO108" s="145"/>
      <c r="AP108" s="145">
        <v>1.16666666666667E-2</v>
      </c>
      <c r="AQ108" s="145"/>
      <c r="AR108" s="145"/>
      <c r="AS108" s="146">
        <v>0.99999999999999944</v>
      </c>
      <c r="AT108" s="153">
        <v>-197.59670377793611</v>
      </c>
      <c r="AU108" s="153">
        <v>-48.152663181299395</v>
      </c>
      <c r="AV108" s="153">
        <v>-23.50577627991543</v>
      </c>
      <c r="AW108" s="153">
        <v>-15.8597838549054</v>
      </c>
      <c r="AX108" s="153">
        <v>-11.385072905943479</v>
      </c>
      <c r="AY108" s="153">
        <v>0</v>
      </c>
      <c r="AZ108" s="153">
        <v>-3.5000000000000102</v>
      </c>
      <c r="BA108" s="153">
        <v>0</v>
      </c>
      <c r="BB108" s="153">
        <v>0</v>
      </c>
      <c r="BC108" s="153">
        <v>-299.99999999999983</v>
      </c>
      <c r="BD108" s="154">
        <v>-197.59670377793611</v>
      </c>
      <c r="BE108" s="154">
        <v>0</v>
      </c>
      <c r="BF108" s="154">
        <v>-102.40329622206372</v>
      </c>
      <c r="BG108" s="154">
        <v>0</v>
      </c>
      <c r="BH108" s="154">
        <v>0</v>
      </c>
      <c r="BI108" s="145">
        <v>60630000</v>
      </c>
      <c r="BJ108" s="122"/>
      <c r="BK108" s="122"/>
      <c r="BL108" s="122"/>
      <c r="BM108" s="122"/>
      <c r="BN108" s="122"/>
      <c r="BO108" s="122"/>
      <c r="BP108" s="126">
        <f t="shared" si="74"/>
        <v>0</v>
      </c>
      <c r="BQ108" s="126">
        <f t="shared" si="75"/>
        <v>0</v>
      </c>
      <c r="BR108" s="126">
        <f t="shared" si="76"/>
        <v>0</v>
      </c>
      <c r="BS108" s="126">
        <f t="shared" si="77"/>
        <v>0</v>
      </c>
      <c r="BT108" s="126">
        <f t="shared" si="78"/>
        <v>0</v>
      </c>
      <c r="BU108" s="126">
        <f t="shared" si="79"/>
        <v>0</v>
      </c>
      <c r="BV108" s="126">
        <f t="shared" si="80"/>
        <v>0</v>
      </c>
      <c r="BW108" s="126">
        <f t="shared" si="81"/>
        <v>0</v>
      </c>
      <c r="BX108" s="126">
        <f t="shared" si="82"/>
        <v>0</v>
      </c>
      <c r="BY108" s="126">
        <f t="shared" si="83"/>
        <v>0</v>
      </c>
      <c r="BZ108" s="126">
        <f t="shared" si="84"/>
        <v>-49.399175944484028</v>
      </c>
      <c r="CA108" s="126">
        <f t="shared" si="85"/>
        <v>0</v>
      </c>
      <c r="CB108" s="126">
        <f t="shared" si="86"/>
        <v>-25.600824055515929</v>
      </c>
      <c r="CC108" s="126">
        <f t="shared" si="87"/>
        <v>0</v>
      </c>
      <c r="CD108" s="126">
        <f t="shared" si="88"/>
        <v>0</v>
      </c>
      <c r="CE108" s="126">
        <f t="shared" si="89"/>
        <v>-49.399175944484028</v>
      </c>
      <c r="CF108" s="126">
        <f t="shared" si="90"/>
        <v>0</v>
      </c>
      <c r="CG108" s="126">
        <f t="shared" si="91"/>
        <v>-25.600824055515929</v>
      </c>
      <c r="CH108" s="126">
        <f t="shared" si="92"/>
        <v>0</v>
      </c>
      <c r="CI108" s="126">
        <f t="shared" si="93"/>
        <v>0</v>
      </c>
      <c r="CJ108" s="126">
        <f t="shared" si="94"/>
        <v>-49.399175944484028</v>
      </c>
      <c r="CK108" s="126">
        <f t="shared" si="95"/>
        <v>0</v>
      </c>
      <c r="CL108" s="126">
        <f t="shared" si="96"/>
        <v>-25.600824055515929</v>
      </c>
      <c r="CM108" s="126">
        <f t="shared" si="97"/>
        <v>0</v>
      </c>
      <c r="CN108" s="126">
        <f t="shared" si="98"/>
        <v>0</v>
      </c>
      <c r="CO108" s="126">
        <f t="shared" si="99"/>
        <v>-98.798351888968057</v>
      </c>
      <c r="CP108" s="126">
        <f t="shared" si="100"/>
        <v>0</v>
      </c>
      <c r="CQ108" s="126">
        <f t="shared" si="101"/>
        <v>-51.201648111031858</v>
      </c>
      <c r="CR108" s="126">
        <f t="shared" si="102"/>
        <v>0</v>
      </c>
      <c r="CS108" s="126">
        <f t="shared" si="103"/>
        <v>0</v>
      </c>
      <c r="CT108" s="126">
        <f t="shared" si="104"/>
        <v>-98.798351888968057</v>
      </c>
      <c r="CU108" s="126">
        <f t="shared" si="105"/>
        <v>0</v>
      </c>
      <c r="CV108" s="126">
        <f t="shared" si="106"/>
        <v>-51.201648111031858</v>
      </c>
      <c r="CW108" s="126">
        <f t="shared" si="107"/>
        <v>0</v>
      </c>
      <c r="CX108" s="126">
        <f t="shared" si="108"/>
        <v>0</v>
      </c>
      <c r="CY108" s="126">
        <f t="shared" si="109"/>
        <v>-98.798351888968057</v>
      </c>
      <c r="CZ108" s="126">
        <f t="shared" si="110"/>
        <v>0</v>
      </c>
      <c r="DA108" s="126">
        <f t="shared" si="111"/>
        <v>-51.201648111031858</v>
      </c>
      <c r="DB108" s="126">
        <f t="shared" si="112"/>
        <v>0</v>
      </c>
      <c r="DC108" s="126">
        <f t="shared" si="113"/>
        <v>0</v>
      </c>
      <c r="DD108" s="126">
        <f t="shared" si="114"/>
        <v>-148.19752783345209</v>
      </c>
      <c r="DE108" s="126">
        <f t="shared" si="115"/>
        <v>0</v>
      </c>
      <c r="DF108" s="126">
        <f t="shared" si="116"/>
        <v>-76.802472166547787</v>
      </c>
      <c r="DG108" s="126">
        <f t="shared" si="117"/>
        <v>0</v>
      </c>
      <c r="DH108" s="126">
        <f t="shared" si="118"/>
        <v>0</v>
      </c>
      <c r="DI108" s="126">
        <f t="shared" si="119"/>
        <v>-148.19752783345209</v>
      </c>
      <c r="DJ108" s="126">
        <f t="shared" si="120"/>
        <v>0</v>
      </c>
      <c r="DK108" s="126">
        <f t="shared" si="121"/>
        <v>-76.802472166547787</v>
      </c>
      <c r="DL108" s="126">
        <f t="shared" si="122"/>
        <v>0</v>
      </c>
      <c r="DM108" s="126">
        <f t="shared" si="123"/>
        <v>0</v>
      </c>
      <c r="DN108" s="126">
        <f t="shared" si="124"/>
        <v>-148.19752783345209</v>
      </c>
      <c r="DO108" s="126">
        <f t="shared" si="125"/>
        <v>0</v>
      </c>
      <c r="DP108" s="126">
        <f t="shared" si="126"/>
        <v>-76.802472166547787</v>
      </c>
      <c r="DQ108" s="126">
        <f t="shared" si="127"/>
        <v>0</v>
      </c>
      <c r="DR108" s="126">
        <f t="shared" si="128"/>
        <v>0</v>
      </c>
      <c r="DS108" s="126">
        <f t="shared" si="129"/>
        <v>-197.59670377793611</v>
      </c>
      <c r="DT108" s="126">
        <f t="shared" si="130"/>
        <v>0</v>
      </c>
      <c r="DU108" s="126">
        <f t="shared" si="131"/>
        <v>-102.40329622206372</v>
      </c>
      <c r="DV108" s="126">
        <f t="shared" si="132"/>
        <v>0</v>
      </c>
      <c r="DW108" s="126">
        <f t="shared" si="133"/>
        <v>0</v>
      </c>
    </row>
    <row r="109" spans="1:127" s="141" customFormat="1" ht="15" customHeight="1" x14ac:dyDescent="0.25">
      <c r="A109" s="157" t="s">
        <v>401</v>
      </c>
      <c r="B109" s="174" t="s">
        <v>388</v>
      </c>
      <c r="C109" s="174"/>
      <c r="D109" s="174" t="s">
        <v>314</v>
      </c>
      <c r="E109" s="174">
        <v>0</v>
      </c>
      <c r="F109" s="174">
        <v>263</v>
      </c>
      <c r="G109" s="159">
        <v>0</v>
      </c>
      <c r="H109" s="173">
        <v>0</v>
      </c>
      <c r="I109" s="147"/>
      <c r="J109" s="145" t="s">
        <v>148</v>
      </c>
      <c r="K109" s="145"/>
      <c r="L109" s="145"/>
      <c r="M109" s="145">
        <v>1</v>
      </c>
      <c r="N109" s="145"/>
      <c r="O109" s="145"/>
      <c r="P109" s="145"/>
      <c r="Q109" s="145"/>
      <c r="R109" s="145"/>
      <c r="S109" s="145"/>
      <c r="T109" s="145"/>
      <c r="U109" s="145"/>
      <c r="V109" s="145"/>
      <c r="W109" s="146">
        <v>1</v>
      </c>
      <c r="X109" s="151">
        <v>0</v>
      </c>
      <c r="Y109" s="151">
        <v>0</v>
      </c>
      <c r="Z109" s="151">
        <v>0</v>
      </c>
      <c r="AA109" s="151">
        <v>0</v>
      </c>
      <c r="AB109" s="151">
        <v>0</v>
      </c>
      <c r="AC109" s="151">
        <v>0</v>
      </c>
      <c r="AD109" s="151">
        <v>0</v>
      </c>
      <c r="AE109" s="151">
        <v>0</v>
      </c>
      <c r="AF109" s="151">
        <v>0</v>
      </c>
      <c r="AG109" s="151">
        <v>0</v>
      </c>
      <c r="AH109" s="151">
        <v>0</v>
      </c>
      <c r="AI109" s="151">
        <v>0</v>
      </c>
      <c r="AJ109" s="145">
        <v>0.20877363022348897</v>
      </c>
      <c r="AK109" s="145">
        <v>0.3852213054503964</v>
      </c>
      <c r="AL109" s="145">
        <v>0.18804621023932344</v>
      </c>
      <c r="AM109" s="145">
        <v>0.12687827083924333</v>
      </c>
      <c r="AN109" s="145">
        <v>9.1080583247547919E-2</v>
      </c>
      <c r="AO109" s="145"/>
      <c r="AP109" s="145"/>
      <c r="AQ109" s="145"/>
      <c r="AR109" s="145"/>
      <c r="AS109" s="146">
        <v>1</v>
      </c>
      <c r="AT109" s="153">
        <v>0</v>
      </c>
      <c r="AU109" s="153">
        <v>0</v>
      </c>
      <c r="AV109" s="153">
        <v>0</v>
      </c>
      <c r="AW109" s="153">
        <v>0</v>
      </c>
      <c r="AX109" s="153">
        <v>0</v>
      </c>
      <c r="AY109" s="153">
        <v>0</v>
      </c>
      <c r="AZ109" s="153">
        <v>0</v>
      </c>
      <c r="BA109" s="153">
        <v>0</v>
      </c>
      <c r="BB109" s="153">
        <v>0</v>
      </c>
      <c r="BC109" s="153">
        <v>0</v>
      </c>
      <c r="BD109" s="154">
        <v>0</v>
      </c>
      <c r="BE109" s="154">
        <v>0</v>
      </c>
      <c r="BF109" s="154">
        <v>0</v>
      </c>
      <c r="BG109" s="154">
        <v>0</v>
      </c>
      <c r="BH109" s="154">
        <v>0</v>
      </c>
      <c r="BI109" s="145">
        <v>60630000</v>
      </c>
      <c r="BJ109" s="122"/>
      <c r="BK109" s="122"/>
      <c r="BL109" s="122"/>
      <c r="BM109" s="122"/>
      <c r="BN109" s="122"/>
      <c r="BO109" s="122"/>
      <c r="BP109" s="126">
        <f t="shared" si="74"/>
        <v>0</v>
      </c>
      <c r="BQ109" s="126">
        <f t="shared" si="75"/>
        <v>0</v>
      </c>
      <c r="BR109" s="126">
        <f t="shared" si="76"/>
        <v>0</v>
      </c>
      <c r="BS109" s="126">
        <f t="shared" si="77"/>
        <v>0</v>
      </c>
      <c r="BT109" s="126">
        <f t="shared" si="78"/>
        <v>0</v>
      </c>
      <c r="BU109" s="126">
        <f t="shared" si="79"/>
        <v>0</v>
      </c>
      <c r="BV109" s="126">
        <f t="shared" si="80"/>
        <v>0</v>
      </c>
      <c r="BW109" s="126">
        <f t="shared" si="81"/>
        <v>0</v>
      </c>
      <c r="BX109" s="126">
        <f t="shared" si="82"/>
        <v>0</v>
      </c>
      <c r="BY109" s="126">
        <f t="shared" si="83"/>
        <v>0</v>
      </c>
      <c r="BZ109" s="126">
        <f t="shared" si="84"/>
        <v>0</v>
      </c>
      <c r="CA109" s="126">
        <f t="shared" si="85"/>
        <v>0</v>
      </c>
      <c r="CB109" s="126">
        <f t="shared" si="86"/>
        <v>0</v>
      </c>
      <c r="CC109" s="126">
        <f t="shared" si="87"/>
        <v>0</v>
      </c>
      <c r="CD109" s="126">
        <f t="shared" si="88"/>
        <v>0</v>
      </c>
      <c r="CE109" s="126">
        <f t="shared" si="89"/>
        <v>0</v>
      </c>
      <c r="CF109" s="126">
        <f t="shared" si="90"/>
        <v>0</v>
      </c>
      <c r="CG109" s="126">
        <f t="shared" si="91"/>
        <v>0</v>
      </c>
      <c r="CH109" s="126">
        <f t="shared" si="92"/>
        <v>0</v>
      </c>
      <c r="CI109" s="126">
        <f t="shared" si="93"/>
        <v>0</v>
      </c>
      <c r="CJ109" s="126">
        <f t="shared" si="94"/>
        <v>0</v>
      </c>
      <c r="CK109" s="126">
        <f t="shared" si="95"/>
        <v>0</v>
      </c>
      <c r="CL109" s="126">
        <f t="shared" si="96"/>
        <v>0</v>
      </c>
      <c r="CM109" s="126">
        <f t="shared" si="97"/>
        <v>0</v>
      </c>
      <c r="CN109" s="126">
        <f t="shared" si="98"/>
        <v>0</v>
      </c>
      <c r="CO109" s="126">
        <f t="shared" si="99"/>
        <v>0</v>
      </c>
      <c r="CP109" s="126">
        <f t="shared" si="100"/>
        <v>0</v>
      </c>
      <c r="CQ109" s="126">
        <f t="shared" si="101"/>
        <v>0</v>
      </c>
      <c r="CR109" s="126">
        <f t="shared" si="102"/>
        <v>0</v>
      </c>
      <c r="CS109" s="126">
        <f t="shared" si="103"/>
        <v>0</v>
      </c>
      <c r="CT109" s="126">
        <f t="shared" si="104"/>
        <v>0</v>
      </c>
      <c r="CU109" s="126">
        <f t="shared" si="105"/>
        <v>0</v>
      </c>
      <c r="CV109" s="126">
        <f t="shared" si="106"/>
        <v>0</v>
      </c>
      <c r="CW109" s="126">
        <f t="shared" si="107"/>
        <v>0</v>
      </c>
      <c r="CX109" s="126">
        <f t="shared" si="108"/>
        <v>0</v>
      </c>
      <c r="CY109" s="126">
        <f t="shared" si="109"/>
        <v>0</v>
      </c>
      <c r="CZ109" s="126">
        <f t="shared" si="110"/>
        <v>0</v>
      </c>
      <c r="DA109" s="126">
        <f t="shared" si="111"/>
        <v>0</v>
      </c>
      <c r="DB109" s="126">
        <f t="shared" si="112"/>
        <v>0</v>
      </c>
      <c r="DC109" s="126">
        <f t="shared" si="113"/>
        <v>0</v>
      </c>
      <c r="DD109" s="126">
        <f t="shared" si="114"/>
        <v>0</v>
      </c>
      <c r="DE109" s="126">
        <f t="shared" si="115"/>
        <v>0</v>
      </c>
      <c r="DF109" s="126">
        <f t="shared" si="116"/>
        <v>0</v>
      </c>
      <c r="DG109" s="126">
        <f t="shared" si="117"/>
        <v>0</v>
      </c>
      <c r="DH109" s="126">
        <f t="shared" si="118"/>
        <v>0</v>
      </c>
      <c r="DI109" s="126">
        <f t="shared" si="119"/>
        <v>0</v>
      </c>
      <c r="DJ109" s="126">
        <f t="shared" si="120"/>
        <v>0</v>
      </c>
      <c r="DK109" s="126">
        <f t="shared" si="121"/>
        <v>0</v>
      </c>
      <c r="DL109" s="126">
        <f t="shared" si="122"/>
        <v>0</v>
      </c>
      <c r="DM109" s="126">
        <f t="shared" si="123"/>
        <v>0</v>
      </c>
      <c r="DN109" s="126">
        <f t="shared" si="124"/>
        <v>0</v>
      </c>
      <c r="DO109" s="126">
        <f t="shared" si="125"/>
        <v>0</v>
      </c>
      <c r="DP109" s="126">
        <f t="shared" si="126"/>
        <v>0</v>
      </c>
      <c r="DQ109" s="126">
        <f t="shared" si="127"/>
        <v>0</v>
      </c>
      <c r="DR109" s="126">
        <f t="shared" si="128"/>
        <v>0</v>
      </c>
      <c r="DS109" s="126">
        <f t="shared" si="129"/>
        <v>0</v>
      </c>
      <c r="DT109" s="126">
        <f t="shared" si="130"/>
        <v>0</v>
      </c>
      <c r="DU109" s="126">
        <f t="shared" si="131"/>
        <v>0</v>
      </c>
      <c r="DV109" s="126">
        <f t="shared" si="132"/>
        <v>0</v>
      </c>
      <c r="DW109" s="126">
        <f t="shared" si="133"/>
        <v>0</v>
      </c>
    </row>
    <row r="110" spans="1:127" s="141" customFormat="1" ht="15" customHeight="1" x14ac:dyDescent="0.25">
      <c r="A110" s="157" t="s">
        <v>402</v>
      </c>
      <c r="B110" s="174" t="s">
        <v>388</v>
      </c>
      <c r="C110" s="174"/>
      <c r="D110" s="174" t="s">
        <v>314</v>
      </c>
      <c r="E110" s="174">
        <v>1</v>
      </c>
      <c r="F110" s="174">
        <v>1015</v>
      </c>
      <c r="G110" s="159">
        <v>-1015</v>
      </c>
      <c r="H110" s="173">
        <v>-1015</v>
      </c>
      <c r="I110" s="147"/>
      <c r="J110" s="145" t="s">
        <v>151</v>
      </c>
      <c r="K110" s="145"/>
      <c r="L110" s="145"/>
      <c r="M110" s="145"/>
      <c r="N110" s="145"/>
      <c r="O110" s="145"/>
      <c r="P110" s="145"/>
      <c r="Q110" s="145"/>
      <c r="R110" s="145"/>
      <c r="S110" s="145"/>
      <c r="T110" s="145">
        <v>1</v>
      </c>
      <c r="U110" s="145"/>
      <c r="V110" s="145"/>
      <c r="W110" s="146">
        <v>1</v>
      </c>
      <c r="X110" s="151">
        <v>0</v>
      </c>
      <c r="Y110" s="151">
        <v>0</v>
      </c>
      <c r="Z110" s="151">
        <v>0</v>
      </c>
      <c r="AA110" s="151">
        <v>0</v>
      </c>
      <c r="AB110" s="151">
        <v>0</v>
      </c>
      <c r="AC110" s="151">
        <v>0</v>
      </c>
      <c r="AD110" s="151">
        <v>0</v>
      </c>
      <c r="AE110" s="151">
        <v>0</v>
      </c>
      <c r="AF110" s="151">
        <v>0</v>
      </c>
      <c r="AG110" s="151">
        <v>-1015</v>
      </c>
      <c r="AH110" s="151">
        <v>0</v>
      </c>
      <c r="AI110" s="151">
        <v>0</v>
      </c>
      <c r="AJ110" s="145">
        <v>0.65865567925978707</v>
      </c>
      <c r="AK110" s="145">
        <v>0.160508877270998</v>
      </c>
      <c r="AL110" s="145">
        <v>7.8352587599718096E-2</v>
      </c>
      <c r="AM110" s="145">
        <v>5.2865946183018001E-2</v>
      </c>
      <c r="AN110" s="145">
        <v>3.7950243019811598E-2</v>
      </c>
      <c r="AO110" s="145"/>
      <c r="AP110" s="145">
        <v>1.16666666666667E-2</v>
      </c>
      <c r="AQ110" s="145"/>
      <c r="AR110" s="145"/>
      <c r="AS110" s="146">
        <v>0.99999999999999944</v>
      </c>
      <c r="AT110" s="153">
        <v>-668.5355144486839</v>
      </c>
      <c r="AU110" s="153">
        <v>-162.91651043006297</v>
      </c>
      <c r="AV110" s="153">
        <v>-79.527876413713869</v>
      </c>
      <c r="AW110" s="153">
        <v>-53.658935375763271</v>
      </c>
      <c r="AX110" s="153">
        <v>-38.519496665108775</v>
      </c>
      <c r="AY110" s="153">
        <v>0</v>
      </c>
      <c r="AZ110" s="153">
        <v>-11.841666666666701</v>
      </c>
      <c r="BA110" s="153">
        <v>0</v>
      </c>
      <c r="BB110" s="153">
        <v>0</v>
      </c>
      <c r="BC110" s="153">
        <v>-1014.9999999999995</v>
      </c>
      <c r="BD110" s="154">
        <v>-668.5355144486839</v>
      </c>
      <c r="BE110" s="154">
        <v>0</v>
      </c>
      <c r="BF110" s="154">
        <v>-346.46448555131559</v>
      </c>
      <c r="BG110" s="154">
        <v>0</v>
      </c>
      <c r="BH110" s="154">
        <v>0</v>
      </c>
      <c r="BI110" s="145">
        <v>60630000</v>
      </c>
      <c r="BJ110" s="122"/>
      <c r="BK110" s="122">
        <f>+IF('FEUILLE 1'!$BJ110="",SUMIFS('FEUILLE 2'!$P:$P,'FEUILLE 2'!$C:$C,"BLF",'FEUILLE 2'!$K:$K,'FEUILLE 1'!$J110),SUMIFS('FEUILLE 2'!$P:$P,'FEUILLE 2'!$C:$C,"BLF",'FEUILLE 2'!$K:$K,'FEUILLE 1'!$J110,'FEUILLE 2'!$B:$B,'FEUILLE 1'!$BJ110))</f>
        <v>0</v>
      </c>
      <c r="BL110" s="122"/>
      <c r="BM110" s="122"/>
      <c r="BN110" s="122"/>
      <c r="BO110" s="122"/>
      <c r="BP110" s="126">
        <f t="shared" si="74"/>
        <v>0</v>
      </c>
      <c r="BQ110" s="126">
        <f t="shared" si="75"/>
        <v>0</v>
      </c>
      <c r="BR110" s="126">
        <f t="shared" si="76"/>
        <v>0</v>
      </c>
      <c r="BS110" s="126">
        <f t="shared" si="77"/>
        <v>0</v>
      </c>
      <c r="BT110" s="126">
        <f t="shared" si="78"/>
        <v>0</v>
      </c>
      <c r="BU110" s="126">
        <f t="shared" si="79"/>
        <v>0</v>
      </c>
      <c r="BV110" s="126">
        <f t="shared" si="80"/>
        <v>0</v>
      </c>
      <c r="BW110" s="126">
        <f t="shared" si="81"/>
        <v>0</v>
      </c>
      <c r="BX110" s="126">
        <f t="shared" si="82"/>
        <v>0</v>
      </c>
      <c r="BY110" s="126">
        <f t="shared" si="83"/>
        <v>0</v>
      </c>
      <c r="BZ110" s="126">
        <f t="shared" si="84"/>
        <v>0</v>
      </c>
      <c r="CA110" s="126">
        <f t="shared" si="85"/>
        <v>0</v>
      </c>
      <c r="CB110" s="126">
        <f t="shared" si="86"/>
        <v>0</v>
      </c>
      <c r="CC110" s="126">
        <f t="shared" si="87"/>
        <v>0</v>
      </c>
      <c r="CD110" s="126">
        <f t="shared" si="88"/>
        <v>0</v>
      </c>
      <c r="CE110" s="126">
        <f t="shared" si="89"/>
        <v>0</v>
      </c>
      <c r="CF110" s="126">
        <f t="shared" si="90"/>
        <v>0</v>
      </c>
      <c r="CG110" s="126">
        <f t="shared" si="91"/>
        <v>0</v>
      </c>
      <c r="CH110" s="126">
        <f t="shared" si="92"/>
        <v>0</v>
      </c>
      <c r="CI110" s="126">
        <f t="shared" si="93"/>
        <v>0</v>
      </c>
      <c r="CJ110" s="126">
        <f t="shared" si="94"/>
        <v>0</v>
      </c>
      <c r="CK110" s="126">
        <f t="shared" si="95"/>
        <v>0</v>
      </c>
      <c r="CL110" s="126">
        <f t="shared" si="96"/>
        <v>0</v>
      </c>
      <c r="CM110" s="126">
        <f t="shared" si="97"/>
        <v>0</v>
      </c>
      <c r="CN110" s="126">
        <f t="shared" si="98"/>
        <v>0</v>
      </c>
      <c r="CO110" s="126">
        <f t="shared" si="99"/>
        <v>0</v>
      </c>
      <c r="CP110" s="126">
        <f t="shared" si="100"/>
        <v>0</v>
      </c>
      <c r="CQ110" s="126">
        <f t="shared" si="101"/>
        <v>0</v>
      </c>
      <c r="CR110" s="126">
        <f t="shared" si="102"/>
        <v>0</v>
      </c>
      <c r="CS110" s="126">
        <f t="shared" si="103"/>
        <v>0</v>
      </c>
      <c r="CT110" s="126">
        <f t="shared" si="104"/>
        <v>0</v>
      </c>
      <c r="CU110" s="126">
        <f t="shared" si="105"/>
        <v>0</v>
      </c>
      <c r="CV110" s="126">
        <f t="shared" si="106"/>
        <v>0</v>
      </c>
      <c r="CW110" s="126">
        <f t="shared" si="107"/>
        <v>0</v>
      </c>
      <c r="CX110" s="126">
        <f t="shared" si="108"/>
        <v>0</v>
      </c>
      <c r="CY110" s="126">
        <f t="shared" si="109"/>
        <v>0</v>
      </c>
      <c r="CZ110" s="126">
        <f t="shared" si="110"/>
        <v>0</v>
      </c>
      <c r="DA110" s="126">
        <f t="shared" si="111"/>
        <v>0</v>
      </c>
      <c r="DB110" s="126">
        <f t="shared" si="112"/>
        <v>0</v>
      </c>
      <c r="DC110" s="126">
        <f t="shared" si="113"/>
        <v>0</v>
      </c>
      <c r="DD110" s="126">
        <f t="shared" si="114"/>
        <v>0</v>
      </c>
      <c r="DE110" s="126">
        <f t="shared" si="115"/>
        <v>0</v>
      </c>
      <c r="DF110" s="126">
        <f t="shared" si="116"/>
        <v>0</v>
      </c>
      <c r="DG110" s="126">
        <f t="shared" si="117"/>
        <v>0</v>
      </c>
      <c r="DH110" s="126">
        <f t="shared" si="118"/>
        <v>0</v>
      </c>
      <c r="DI110" s="126">
        <f t="shared" si="119"/>
        <v>-668.5355144486839</v>
      </c>
      <c r="DJ110" s="126">
        <f t="shared" si="120"/>
        <v>0</v>
      </c>
      <c r="DK110" s="126">
        <f t="shared" si="121"/>
        <v>-346.46448555131559</v>
      </c>
      <c r="DL110" s="126">
        <f t="shared" si="122"/>
        <v>0</v>
      </c>
      <c r="DM110" s="126">
        <f t="shared" si="123"/>
        <v>0</v>
      </c>
      <c r="DN110" s="126">
        <f t="shared" si="124"/>
        <v>-668.5355144486839</v>
      </c>
      <c r="DO110" s="126">
        <f t="shared" si="125"/>
        <v>0</v>
      </c>
      <c r="DP110" s="126">
        <f t="shared" si="126"/>
        <v>-346.46448555131559</v>
      </c>
      <c r="DQ110" s="126">
        <f t="shared" si="127"/>
        <v>0</v>
      </c>
      <c r="DR110" s="126">
        <f t="shared" si="128"/>
        <v>0</v>
      </c>
      <c r="DS110" s="126">
        <f t="shared" si="129"/>
        <v>-668.5355144486839</v>
      </c>
      <c r="DT110" s="126">
        <f t="shared" si="130"/>
        <v>0</v>
      </c>
      <c r="DU110" s="126">
        <f t="shared" si="131"/>
        <v>-346.46448555131559</v>
      </c>
      <c r="DV110" s="126">
        <f t="shared" si="132"/>
        <v>0</v>
      </c>
      <c r="DW110" s="126">
        <f t="shared" si="133"/>
        <v>0</v>
      </c>
    </row>
    <row r="111" spans="1:127" s="141" customFormat="1" ht="15" customHeight="1" x14ac:dyDescent="0.25">
      <c r="A111" s="157" t="s">
        <v>403</v>
      </c>
      <c r="B111" s="174" t="s">
        <v>388</v>
      </c>
      <c r="C111" s="174"/>
      <c r="D111" s="174" t="s">
        <v>314</v>
      </c>
      <c r="E111" s="174">
        <v>4</v>
      </c>
      <c r="F111" s="174">
        <v>200</v>
      </c>
      <c r="G111" s="159">
        <v>-800</v>
      </c>
      <c r="H111" s="173">
        <v>-800</v>
      </c>
      <c r="I111" s="147"/>
      <c r="J111" s="145" t="s">
        <v>151</v>
      </c>
      <c r="K111" s="145"/>
      <c r="L111" s="145"/>
      <c r="M111" s="145">
        <v>1</v>
      </c>
      <c r="N111" s="145"/>
      <c r="O111" s="145"/>
      <c r="P111" s="145"/>
      <c r="Q111" s="145"/>
      <c r="R111" s="145"/>
      <c r="S111" s="145"/>
      <c r="T111" s="145"/>
      <c r="U111" s="145"/>
      <c r="V111" s="145"/>
      <c r="W111" s="146">
        <v>1</v>
      </c>
      <c r="X111" s="151">
        <v>0</v>
      </c>
      <c r="Y111" s="151">
        <v>0</v>
      </c>
      <c r="Z111" s="151">
        <v>-800</v>
      </c>
      <c r="AA111" s="151">
        <v>0</v>
      </c>
      <c r="AB111" s="151">
        <v>0</v>
      </c>
      <c r="AC111" s="151">
        <v>0</v>
      </c>
      <c r="AD111" s="151">
        <v>0</v>
      </c>
      <c r="AE111" s="151">
        <v>0</v>
      </c>
      <c r="AF111" s="151">
        <v>0</v>
      </c>
      <c r="AG111" s="151">
        <v>0</v>
      </c>
      <c r="AH111" s="151">
        <v>0</v>
      </c>
      <c r="AI111" s="151">
        <v>0</v>
      </c>
      <c r="AJ111" s="145">
        <v>0.65865567925978707</v>
      </c>
      <c r="AK111" s="145">
        <v>0.160508877270998</v>
      </c>
      <c r="AL111" s="145">
        <v>7.8352587599718096E-2</v>
      </c>
      <c r="AM111" s="145">
        <v>5.2865946183018001E-2</v>
      </c>
      <c r="AN111" s="145">
        <v>3.7950243019811598E-2</v>
      </c>
      <c r="AO111" s="145"/>
      <c r="AP111" s="145">
        <v>1.16666666666667E-2</v>
      </c>
      <c r="AQ111" s="145"/>
      <c r="AR111" s="145"/>
      <c r="AS111" s="146">
        <v>0.99999999999999944</v>
      </c>
      <c r="AT111" s="153">
        <v>-526.92454340782967</v>
      </c>
      <c r="AU111" s="153">
        <v>-128.40710181679839</v>
      </c>
      <c r="AV111" s="153">
        <v>-62.682070079774476</v>
      </c>
      <c r="AW111" s="153">
        <v>-42.2927569464144</v>
      </c>
      <c r="AX111" s="153">
        <v>-30.360194415849278</v>
      </c>
      <c r="AY111" s="153">
        <v>0</v>
      </c>
      <c r="AZ111" s="153">
        <v>-9.3333333333333606</v>
      </c>
      <c r="BA111" s="153">
        <v>0</v>
      </c>
      <c r="BB111" s="153">
        <v>0</v>
      </c>
      <c r="BC111" s="153">
        <v>-799.99999999999966</v>
      </c>
      <c r="BD111" s="154">
        <v>-526.92454340782967</v>
      </c>
      <c r="BE111" s="154">
        <v>0</v>
      </c>
      <c r="BF111" s="154">
        <v>-273.07545659216987</v>
      </c>
      <c r="BG111" s="154">
        <v>0</v>
      </c>
      <c r="BH111" s="154">
        <v>0</v>
      </c>
      <c r="BI111" s="145">
        <v>60630000</v>
      </c>
      <c r="BJ111" s="122"/>
      <c r="BK111" s="122">
        <f>+IF('FEUILLE 1'!$BJ111="",SUMIFS('FEUILLE 2'!$P:$P,'FEUILLE 2'!$C:$C,"BLF",'FEUILLE 2'!$K:$K,'FEUILLE 1'!$J111),SUMIFS('FEUILLE 2'!$P:$P,'FEUILLE 2'!$C:$C,"BLF",'FEUILLE 2'!$K:$K,'FEUILLE 1'!$J111,'FEUILLE 2'!$B:$B,'FEUILLE 1'!$BJ111))</f>
        <v>0</v>
      </c>
      <c r="BL111" s="122"/>
      <c r="BM111" s="122"/>
      <c r="BN111" s="122"/>
      <c r="BO111" s="122"/>
      <c r="BP111" s="126">
        <f t="shared" si="74"/>
        <v>0</v>
      </c>
      <c r="BQ111" s="126">
        <f t="shared" si="75"/>
        <v>0</v>
      </c>
      <c r="BR111" s="126">
        <f t="shared" si="76"/>
        <v>0</v>
      </c>
      <c r="BS111" s="126">
        <f t="shared" si="77"/>
        <v>0</v>
      </c>
      <c r="BT111" s="126">
        <f t="shared" si="78"/>
        <v>0</v>
      </c>
      <c r="BU111" s="126">
        <f t="shared" si="79"/>
        <v>0</v>
      </c>
      <c r="BV111" s="126">
        <f t="shared" si="80"/>
        <v>0</v>
      </c>
      <c r="BW111" s="126">
        <f t="shared" si="81"/>
        <v>0</v>
      </c>
      <c r="BX111" s="126">
        <f t="shared" si="82"/>
        <v>0</v>
      </c>
      <c r="BY111" s="126">
        <f t="shared" si="83"/>
        <v>0</v>
      </c>
      <c r="BZ111" s="126">
        <f t="shared" si="84"/>
        <v>-526.92454340782967</v>
      </c>
      <c r="CA111" s="126">
        <f t="shared" si="85"/>
        <v>0</v>
      </c>
      <c r="CB111" s="126">
        <f t="shared" si="86"/>
        <v>-273.07545659216987</v>
      </c>
      <c r="CC111" s="126">
        <f t="shared" si="87"/>
        <v>0</v>
      </c>
      <c r="CD111" s="126">
        <f t="shared" si="88"/>
        <v>0</v>
      </c>
      <c r="CE111" s="126">
        <f t="shared" si="89"/>
        <v>-526.92454340782967</v>
      </c>
      <c r="CF111" s="126">
        <f t="shared" si="90"/>
        <v>0</v>
      </c>
      <c r="CG111" s="126">
        <f t="shared" si="91"/>
        <v>-273.07545659216987</v>
      </c>
      <c r="CH111" s="126">
        <f t="shared" si="92"/>
        <v>0</v>
      </c>
      <c r="CI111" s="126">
        <f t="shared" si="93"/>
        <v>0</v>
      </c>
      <c r="CJ111" s="126">
        <f t="shared" si="94"/>
        <v>-526.92454340782967</v>
      </c>
      <c r="CK111" s="126">
        <f t="shared" si="95"/>
        <v>0</v>
      </c>
      <c r="CL111" s="126">
        <f t="shared" si="96"/>
        <v>-273.07545659216987</v>
      </c>
      <c r="CM111" s="126">
        <f t="shared" si="97"/>
        <v>0</v>
      </c>
      <c r="CN111" s="126">
        <f t="shared" si="98"/>
        <v>0</v>
      </c>
      <c r="CO111" s="126">
        <f t="shared" si="99"/>
        <v>-526.92454340782967</v>
      </c>
      <c r="CP111" s="126">
        <f t="shared" si="100"/>
        <v>0</v>
      </c>
      <c r="CQ111" s="126">
        <f t="shared" si="101"/>
        <v>-273.07545659216987</v>
      </c>
      <c r="CR111" s="126">
        <f t="shared" si="102"/>
        <v>0</v>
      </c>
      <c r="CS111" s="126">
        <f t="shared" si="103"/>
        <v>0</v>
      </c>
      <c r="CT111" s="126">
        <f t="shared" si="104"/>
        <v>-526.92454340782967</v>
      </c>
      <c r="CU111" s="126">
        <f t="shared" si="105"/>
        <v>0</v>
      </c>
      <c r="CV111" s="126">
        <f t="shared" si="106"/>
        <v>-273.07545659216987</v>
      </c>
      <c r="CW111" s="126">
        <f t="shared" si="107"/>
        <v>0</v>
      </c>
      <c r="CX111" s="126">
        <f t="shared" si="108"/>
        <v>0</v>
      </c>
      <c r="CY111" s="126">
        <f t="shared" si="109"/>
        <v>-526.92454340782967</v>
      </c>
      <c r="CZ111" s="126">
        <f t="shared" si="110"/>
        <v>0</v>
      </c>
      <c r="DA111" s="126">
        <f t="shared" si="111"/>
        <v>-273.07545659216987</v>
      </c>
      <c r="DB111" s="126">
        <f t="shared" si="112"/>
        <v>0</v>
      </c>
      <c r="DC111" s="126">
        <f t="shared" si="113"/>
        <v>0</v>
      </c>
      <c r="DD111" s="126">
        <f t="shared" si="114"/>
        <v>-526.92454340782967</v>
      </c>
      <c r="DE111" s="126">
        <f t="shared" si="115"/>
        <v>0</v>
      </c>
      <c r="DF111" s="126">
        <f t="shared" si="116"/>
        <v>-273.07545659216987</v>
      </c>
      <c r="DG111" s="126">
        <f t="shared" si="117"/>
        <v>0</v>
      </c>
      <c r="DH111" s="126">
        <f t="shared" si="118"/>
        <v>0</v>
      </c>
      <c r="DI111" s="126">
        <f t="shared" si="119"/>
        <v>-526.92454340782967</v>
      </c>
      <c r="DJ111" s="126">
        <f t="shared" si="120"/>
        <v>0</v>
      </c>
      <c r="DK111" s="126">
        <f t="shared" si="121"/>
        <v>-273.07545659216987</v>
      </c>
      <c r="DL111" s="126">
        <f t="shared" si="122"/>
        <v>0</v>
      </c>
      <c r="DM111" s="126">
        <f t="shared" si="123"/>
        <v>0</v>
      </c>
      <c r="DN111" s="126">
        <f t="shared" si="124"/>
        <v>-526.92454340782967</v>
      </c>
      <c r="DO111" s="126">
        <f t="shared" si="125"/>
        <v>0</v>
      </c>
      <c r="DP111" s="126">
        <f t="shared" si="126"/>
        <v>-273.07545659216987</v>
      </c>
      <c r="DQ111" s="126">
        <f t="shared" si="127"/>
        <v>0</v>
      </c>
      <c r="DR111" s="126">
        <f t="shared" si="128"/>
        <v>0</v>
      </c>
      <c r="DS111" s="126">
        <f t="shared" si="129"/>
        <v>-526.92454340782967</v>
      </c>
      <c r="DT111" s="126">
        <f t="shared" si="130"/>
        <v>0</v>
      </c>
      <c r="DU111" s="126">
        <f t="shared" si="131"/>
        <v>-273.07545659216987</v>
      </c>
      <c r="DV111" s="126">
        <f t="shared" si="132"/>
        <v>0</v>
      </c>
      <c r="DW111" s="126">
        <f t="shared" si="133"/>
        <v>0</v>
      </c>
    </row>
    <row r="112" spans="1:127" s="141" customFormat="1" ht="15" customHeight="1" x14ac:dyDescent="0.25">
      <c r="A112" s="157" t="s">
        <v>404</v>
      </c>
      <c r="B112" s="174" t="s">
        <v>388</v>
      </c>
      <c r="C112" s="174"/>
      <c r="D112" s="174" t="s">
        <v>314</v>
      </c>
      <c r="E112" s="174">
        <v>4</v>
      </c>
      <c r="F112" s="174">
        <v>250</v>
      </c>
      <c r="G112" s="159">
        <v>-1000</v>
      </c>
      <c r="H112" s="173">
        <v>-1000</v>
      </c>
      <c r="I112" s="147"/>
      <c r="J112" s="145" t="s">
        <v>148</v>
      </c>
      <c r="K112" s="145"/>
      <c r="L112" s="145"/>
      <c r="M112" s="145">
        <v>1</v>
      </c>
      <c r="N112" s="145"/>
      <c r="O112" s="145"/>
      <c r="P112" s="145"/>
      <c r="Q112" s="145"/>
      <c r="R112" s="145"/>
      <c r="S112" s="145"/>
      <c r="T112" s="145"/>
      <c r="U112" s="145"/>
      <c r="V112" s="145"/>
      <c r="W112" s="146">
        <v>1</v>
      </c>
      <c r="X112" s="151">
        <v>0</v>
      </c>
      <c r="Y112" s="151">
        <v>0</v>
      </c>
      <c r="Z112" s="151">
        <v>-1000</v>
      </c>
      <c r="AA112" s="151">
        <v>0</v>
      </c>
      <c r="AB112" s="151">
        <v>0</v>
      </c>
      <c r="AC112" s="151">
        <v>0</v>
      </c>
      <c r="AD112" s="151">
        <v>0</v>
      </c>
      <c r="AE112" s="151">
        <v>0</v>
      </c>
      <c r="AF112" s="151">
        <v>0</v>
      </c>
      <c r="AG112" s="151">
        <v>0</v>
      </c>
      <c r="AH112" s="151">
        <v>0</v>
      </c>
      <c r="AI112" s="151">
        <v>0</v>
      </c>
      <c r="AJ112" s="145">
        <v>0.65865567925978707</v>
      </c>
      <c r="AK112" s="145">
        <v>0.160508877270998</v>
      </c>
      <c r="AL112" s="145">
        <v>7.8352587599718096E-2</v>
      </c>
      <c r="AM112" s="145">
        <v>5.2865946183018001E-2</v>
      </c>
      <c r="AN112" s="145">
        <v>3.7950243019811598E-2</v>
      </c>
      <c r="AO112" s="145"/>
      <c r="AP112" s="145">
        <v>1.16666666666667E-2</v>
      </c>
      <c r="AQ112" s="145"/>
      <c r="AR112" s="145"/>
      <c r="AS112" s="146">
        <v>0.99999999999999944</v>
      </c>
      <c r="AT112" s="153">
        <v>-658.65567925978712</v>
      </c>
      <c r="AU112" s="153">
        <v>-160.508877270998</v>
      </c>
      <c r="AV112" s="153">
        <v>-78.352587599718092</v>
      </c>
      <c r="AW112" s="153">
        <v>-52.865946183018004</v>
      </c>
      <c r="AX112" s="153">
        <v>-37.950243019811602</v>
      </c>
      <c r="AY112" s="153">
        <v>0</v>
      </c>
      <c r="AZ112" s="153">
        <v>-11.6666666666667</v>
      </c>
      <c r="BA112" s="153">
        <v>0</v>
      </c>
      <c r="BB112" s="153">
        <v>0</v>
      </c>
      <c r="BC112" s="153">
        <v>-999.99999999999955</v>
      </c>
      <c r="BD112" s="154">
        <v>-658.65567925978712</v>
      </c>
      <c r="BE112" s="154">
        <v>0</v>
      </c>
      <c r="BF112" s="154">
        <v>-341.34432074021237</v>
      </c>
      <c r="BG112" s="154">
        <v>0</v>
      </c>
      <c r="BH112" s="154">
        <v>0</v>
      </c>
      <c r="BI112" s="145">
        <v>60630000</v>
      </c>
      <c r="BJ112" s="122"/>
      <c r="BK112" s="122"/>
      <c r="BL112" s="122"/>
      <c r="BM112" s="122"/>
      <c r="BN112" s="122"/>
      <c r="BO112" s="122"/>
      <c r="BP112" s="126">
        <f t="shared" si="74"/>
        <v>0</v>
      </c>
      <c r="BQ112" s="126">
        <f t="shared" si="75"/>
        <v>0</v>
      </c>
      <c r="BR112" s="126">
        <f t="shared" si="76"/>
        <v>0</v>
      </c>
      <c r="BS112" s="126">
        <f t="shared" si="77"/>
        <v>0</v>
      </c>
      <c r="BT112" s="126">
        <f t="shared" si="78"/>
        <v>0</v>
      </c>
      <c r="BU112" s="126">
        <f t="shared" si="79"/>
        <v>0</v>
      </c>
      <c r="BV112" s="126">
        <f t="shared" si="80"/>
        <v>0</v>
      </c>
      <c r="BW112" s="126">
        <f t="shared" si="81"/>
        <v>0</v>
      </c>
      <c r="BX112" s="126">
        <f t="shared" si="82"/>
        <v>0</v>
      </c>
      <c r="BY112" s="126">
        <f t="shared" si="83"/>
        <v>0</v>
      </c>
      <c r="BZ112" s="126">
        <f t="shared" si="84"/>
        <v>-658.65567925978712</v>
      </c>
      <c r="CA112" s="126">
        <f t="shared" si="85"/>
        <v>0</v>
      </c>
      <c r="CB112" s="126">
        <f t="shared" si="86"/>
        <v>-341.34432074021237</v>
      </c>
      <c r="CC112" s="126">
        <f t="shared" si="87"/>
        <v>0</v>
      </c>
      <c r="CD112" s="126">
        <f t="shared" si="88"/>
        <v>0</v>
      </c>
      <c r="CE112" s="126">
        <f t="shared" si="89"/>
        <v>-658.65567925978712</v>
      </c>
      <c r="CF112" s="126">
        <f t="shared" si="90"/>
        <v>0</v>
      </c>
      <c r="CG112" s="126">
        <f t="shared" si="91"/>
        <v>-341.34432074021237</v>
      </c>
      <c r="CH112" s="126">
        <f t="shared" si="92"/>
        <v>0</v>
      </c>
      <c r="CI112" s="126">
        <f t="shared" si="93"/>
        <v>0</v>
      </c>
      <c r="CJ112" s="126">
        <f t="shared" si="94"/>
        <v>-658.65567925978712</v>
      </c>
      <c r="CK112" s="126">
        <f t="shared" si="95"/>
        <v>0</v>
      </c>
      <c r="CL112" s="126">
        <f t="shared" si="96"/>
        <v>-341.34432074021237</v>
      </c>
      <c r="CM112" s="126">
        <f t="shared" si="97"/>
        <v>0</v>
      </c>
      <c r="CN112" s="126">
        <f t="shared" si="98"/>
        <v>0</v>
      </c>
      <c r="CO112" s="126">
        <f t="shared" si="99"/>
        <v>-658.65567925978712</v>
      </c>
      <c r="CP112" s="126">
        <f t="shared" si="100"/>
        <v>0</v>
      </c>
      <c r="CQ112" s="126">
        <f t="shared" si="101"/>
        <v>-341.34432074021237</v>
      </c>
      <c r="CR112" s="126">
        <f t="shared" si="102"/>
        <v>0</v>
      </c>
      <c r="CS112" s="126">
        <f t="shared" si="103"/>
        <v>0</v>
      </c>
      <c r="CT112" s="126">
        <f t="shared" si="104"/>
        <v>-658.65567925978712</v>
      </c>
      <c r="CU112" s="126">
        <f t="shared" si="105"/>
        <v>0</v>
      </c>
      <c r="CV112" s="126">
        <f t="shared" si="106"/>
        <v>-341.34432074021237</v>
      </c>
      <c r="CW112" s="126">
        <f t="shared" si="107"/>
        <v>0</v>
      </c>
      <c r="CX112" s="126">
        <f t="shared" si="108"/>
        <v>0</v>
      </c>
      <c r="CY112" s="126">
        <f t="shared" si="109"/>
        <v>-658.65567925978712</v>
      </c>
      <c r="CZ112" s="126">
        <f t="shared" si="110"/>
        <v>0</v>
      </c>
      <c r="DA112" s="126">
        <f t="shared" si="111"/>
        <v>-341.34432074021237</v>
      </c>
      <c r="DB112" s="126">
        <f t="shared" si="112"/>
        <v>0</v>
      </c>
      <c r="DC112" s="126">
        <f t="shared" si="113"/>
        <v>0</v>
      </c>
      <c r="DD112" s="126">
        <f t="shared" si="114"/>
        <v>-658.65567925978712</v>
      </c>
      <c r="DE112" s="126">
        <f t="shared" si="115"/>
        <v>0</v>
      </c>
      <c r="DF112" s="126">
        <f t="shared" si="116"/>
        <v>-341.34432074021237</v>
      </c>
      <c r="DG112" s="126">
        <f t="shared" si="117"/>
        <v>0</v>
      </c>
      <c r="DH112" s="126">
        <f t="shared" si="118"/>
        <v>0</v>
      </c>
      <c r="DI112" s="126">
        <f t="shared" si="119"/>
        <v>-658.65567925978712</v>
      </c>
      <c r="DJ112" s="126">
        <f t="shared" si="120"/>
        <v>0</v>
      </c>
      <c r="DK112" s="126">
        <f t="shared" si="121"/>
        <v>-341.34432074021237</v>
      </c>
      <c r="DL112" s="126">
        <f t="shared" si="122"/>
        <v>0</v>
      </c>
      <c r="DM112" s="126">
        <f t="shared" si="123"/>
        <v>0</v>
      </c>
      <c r="DN112" s="126">
        <f t="shared" si="124"/>
        <v>-658.65567925978712</v>
      </c>
      <c r="DO112" s="126">
        <f t="shared" si="125"/>
        <v>0</v>
      </c>
      <c r="DP112" s="126">
        <f t="shared" si="126"/>
        <v>-341.34432074021237</v>
      </c>
      <c r="DQ112" s="126">
        <f t="shared" si="127"/>
        <v>0</v>
      </c>
      <c r="DR112" s="126">
        <f t="shared" si="128"/>
        <v>0</v>
      </c>
      <c r="DS112" s="126">
        <f t="shared" si="129"/>
        <v>-658.65567925978712</v>
      </c>
      <c r="DT112" s="126">
        <f t="shared" si="130"/>
        <v>0</v>
      </c>
      <c r="DU112" s="126">
        <f t="shared" si="131"/>
        <v>-341.34432074021237</v>
      </c>
      <c r="DV112" s="126">
        <f t="shared" si="132"/>
        <v>0</v>
      </c>
      <c r="DW112" s="126">
        <f t="shared" si="133"/>
        <v>0</v>
      </c>
    </row>
    <row r="113" spans="1:131" s="141" customFormat="1" ht="15" customHeight="1" x14ac:dyDescent="0.25">
      <c r="A113" s="157" t="s">
        <v>405</v>
      </c>
      <c r="B113" s="174" t="s">
        <v>388</v>
      </c>
      <c r="C113" s="174"/>
      <c r="D113" s="174" t="s">
        <v>314</v>
      </c>
      <c r="E113" s="174">
        <v>4</v>
      </c>
      <c r="F113" s="174">
        <v>51.5</v>
      </c>
      <c r="G113" s="159">
        <v>-206</v>
      </c>
      <c r="H113" s="173">
        <v>-206</v>
      </c>
      <c r="I113" s="147"/>
      <c r="J113" s="145" t="s">
        <v>148</v>
      </c>
      <c r="K113" s="145"/>
      <c r="L113" s="145"/>
      <c r="M113" s="145">
        <v>1</v>
      </c>
      <c r="N113" s="145"/>
      <c r="O113" s="145"/>
      <c r="P113" s="145"/>
      <c r="Q113" s="145"/>
      <c r="R113" s="145"/>
      <c r="S113" s="145"/>
      <c r="T113" s="145"/>
      <c r="U113" s="145"/>
      <c r="V113" s="145"/>
      <c r="W113" s="146">
        <v>1</v>
      </c>
      <c r="X113" s="151">
        <v>0</v>
      </c>
      <c r="Y113" s="151">
        <v>0</v>
      </c>
      <c r="Z113" s="151">
        <v>-206</v>
      </c>
      <c r="AA113" s="151">
        <v>0</v>
      </c>
      <c r="AB113" s="151">
        <v>0</v>
      </c>
      <c r="AC113" s="151">
        <v>0</v>
      </c>
      <c r="AD113" s="151">
        <v>0</v>
      </c>
      <c r="AE113" s="151">
        <v>0</v>
      </c>
      <c r="AF113" s="151">
        <v>0</v>
      </c>
      <c r="AG113" s="151">
        <v>0</v>
      </c>
      <c r="AH113" s="151">
        <v>0</v>
      </c>
      <c r="AI113" s="151">
        <v>0</v>
      </c>
      <c r="AJ113" s="145">
        <v>0.65865567925978707</v>
      </c>
      <c r="AK113" s="145">
        <v>0.160508877270998</v>
      </c>
      <c r="AL113" s="145">
        <v>7.8352587599718096E-2</v>
      </c>
      <c r="AM113" s="145">
        <v>5.2865946183018001E-2</v>
      </c>
      <c r="AN113" s="145">
        <v>3.7950243019811598E-2</v>
      </c>
      <c r="AO113" s="145"/>
      <c r="AP113" s="145">
        <v>1.16666666666667E-2</v>
      </c>
      <c r="AQ113" s="145"/>
      <c r="AR113" s="145"/>
      <c r="AS113" s="146">
        <v>0.99999999999999944</v>
      </c>
      <c r="AT113" s="153">
        <v>-135.68306992751613</v>
      </c>
      <c r="AU113" s="153">
        <v>-33.064828717825584</v>
      </c>
      <c r="AV113" s="153">
        <v>-16.140633045541929</v>
      </c>
      <c r="AW113" s="153">
        <v>-10.890384913701707</v>
      </c>
      <c r="AX113" s="153">
        <v>-7.8177500620811893</v>
      </c>
      <c r="AY113" s="153">
        <v>0</v>
      </c>
      <c r="AZ113" s="153">
        <v>-2.4033333333333404</v>
      </c>
      <c r="BA113" s="153">
        <v>0</v>
      </c>
      <c r="BB113" s="153">
        <v>0</v>
      </c>
      <c r="BC113" s="153">
        <v>-205.99999999999986</v>
      </c>
      <c r="BD113" s="154">
        <v>-135.68306992751613</v>
      </c>
      <c r="BE113" s="154">
        <v>0</v>
      </c>
      <c r="BF113" s="154">
        <v>-70.316930072483743</v>
      </c>
      <c r="BG113" s="154">
        <v>0</v>
      </c>
      <c r="BH113" s="154">
        <v>0</v>
      </c>
      <c r="BI113" s="145">
        <v>60630000</v>
      </c>
      <c r="BJ113" s="122"/>
      <c r="BK113" s="122"/>
      <c r="BL113" s="122"/>
      <c r="BM113" s="122"/>
      <c r="BN113" s="122"/>
      <c r="BO113" s="122"/>
      <c r="BP113" s="126">
        <f t="shared" si="74"/>
        <v>0</v>
      </c>
      <c r="BQ113" s="126">
        <f t="shared" si="75"/>
        <v>0</v>
      </c>
      <c r="BR113" s="126">
        <f t="shared" si="76"/>
        <v>0</v>
      </c>
      <c r="BS113" s="126">
        <f t="shared" si="77"/>
        <v>0</v>
      </c>
      <c r="BT113" s="126">
        <f t="shared" si="78"/>
        <v>0</v>
      </c>
      <c r="BU113" s="126">
        <f t="shared" si="79"/>
        <v>0</v>
      </c>
      <c r="BV113" s="126">
        <f t="shared" si="80"/>
        <v>0</v>
      </c>
      <c r="BW113" s="126">
        <f t="shared" si="81"/>
        <v>0</v>
      </c>
      <c r="BX113" s="126">
        <f t="shared" si="82"/>
        <v>0</v>
      </c>
      <c r="BY113" s="126">
        <f t="shared" si="83"/>
        <v>0</v>
      </c>
      <c r="BZ113" s="126">
        <f t="shared" si="84"/>
        <v>-135.68306992751613</v>
      </c>
      <c r="CA113" s="126">
        <f t="shared" si="85"/>
        <v>0</v>
      </c>
      <c r="CB113" s="126">
        <f t="shared" si="86"/>
        <v>-70.316930072483743</v>
      </c>
      <c r="CC113" s="126">
        <f t="shared" si="87"/>
        <v>0</v>
      </c>
      <c r="CD113" s="126">
        <f t="shared" si="88"/>
        <v>0</v>
      </c>
      <c r="CE113" s="126">
        <f t="shared" si="89"/>
        <v>-135.68306992751613</v>
      </c>
      <c r="CF113" s="126">
        <f t="shared" si="90"/>
        <v>0</v>
      </c>
      <c r="CG113" s="126">
        <f t="shared" si="91"/>
        <v>-70.316930072483743</v>
      </c>
      <c r="CH113" s="126">
        <f t="shared" si="92"/>
        <v>0</v>
      </c>
      <c r="CI113" s="126">
        <f t="shared" si="93"/>
        <v>0</v>
      </c>
      <c r="CJ113" s="126">
        <f t="shared" si="94"/>
        <v>-135.68306992751613</v>
      </c>
      <c r="CK113" s="126">
        <f t="shared" si="95"/>
        <v>0</v>
      </c>
      <c r="CL113" s="126">
        <f t="shared" si="96"/>
        <v>-70.316930072483743</v>
      </c>
      <c r="CM113" s="126">
        <f t="shared" si="97"/>
        <v>0</v>
      </c>
      <c r="CN113" s="126">
        <f t="shared" si="98"/>
        <v>0</v>
      </c>
      <c r="CO113" s="126">
        <f t="shared" si="99"/>
        <v>-135.68306992751613</v>
      </c>
      <c r="CP113" s="126">
        <f t="shared" si="100"/>
        <v>0</v>
      </c>
      <c r="CQ113" s="126">
        <f t="shared" si="101"/>
        <v>-70.316930072483743</v>
      </c>
      <c r="CR113" s="126">
        <f t="shared" si="102"/>
        <v>0</v>
      </c>
      <c r="CS113" s="126">
        <f t="shared" si="103"/>
        <v>0</v>
      </c>
      <c r="CT113" s="126">
        <f t="shared" si="104"/>
        <v>-135.68306992751613</v>
      </c>
      <c r="CU113" s="126">
        <f t="shared" si="105"/>
        <v>0</v>
      </c>
      <c r="CV113" s="126">
        <f t="shared" si="106"/>
        <v>-70.316930072483743</v>
      </c>
      <c r="CW113" s="126">
        <f t="shared" si="107"/>
        <v>0</v>
      </c>
      <c r="CX113" s="126">
        <f t="shared" si="108"/>
        <v>0</v>
      </c>
      <c r="CY113" s="126">
        <f t="shared" si="109"/>
        <v>-135.68306992751613</v>
      </c>
      <c r="CZ113" s="126">
        <f t="shared" si="110"/>
        <v>0</v>
      </c>
      <c r="DA113" s="126">
        <f t="shared" si="111"/>
        <v>-70.316930072483743</v>
      </c>
      <c r="DB113" s="126">
        <f t="shared" si="112"/>
        <v>0</v>
      </c>
      <c r="DC113" s="126">
        <f t="shared" si="113"/>
        <v>0</v>
      </c>
      <c r="DD113" s="126">
        <f t="shared" si="114"/>
        <v>-135.68306992751613</v>
      </c>
      <c r="DE113" s="126">
        <f t="shared" si="115"/>
        <v>0</v>
      </c>
      <c r="DF113" s="126">
        <f t="shared" si="116"/>
        <v>-70.316930072483743</v>
      </c>
      <c r="DG113" s="126">
        <f t="shared" si="117"/>
        <v>0</v>
      </c>
      <c r="DH113" s="126">
        <f t="shared" si="118"/>
        <v>0</v>
      </c>
      <c r="DI113" s="126">
        <f t="shared" si="119"/>
        <v>-135.68306992751613</v>
      </c>
      <c r="DJ113" s="126">
        <f t="shared" si="120"/>
        <v>0</v>
      </c>
      <c r="DK113" s="126">
        <f t="shared" si="121"/>
        <v>-70.316930072483743</v>
      </c>
      <c r="DL113" s="126">
        <f t="shared" si="122"/>
        <v>0</v>
      </c>
      <c r="DM113" s="126">
        <f t="shared" si="123"/>
        <v>0</v>
      </c>
      <c r="DN113" s="126">
        <f t="shared" si="124"/>
        <v>-135.68306992751613</v>
      </c>
      <c r="DO113" s="126">
        <f t="shared" si="125"/>
        <v>0</v>
      </c>
      <c r="DP113" s="126">
        <f t="shared" si="126"/>
        <v>-70.316930072483743</v>
      </c>
      <c r="DQ113" s="126">
        <f t="shared" si="127"/>
        <v>0</v>
      </c>
      <c r="DR113" s="126">
        <f t="shared" si="128"/>
        <v>0</v>
      </c>
      <c r="DS113" s="126">
        <f t="shared" si="129"/>
        <v>-135.68306992751613</v>
      </c>
      <c r="DT113" s="126">
        <f t="shared" si="130"/>
        <v>0</v>
      </c>
      <c r="DU113" s="126">
        <f t="shared" si="131"/>
        <v>-70.316930072483743</v>
      </c>
      <c r="DV113" s="126">
        <f t="shared" si="132"/>
        <v>0</v>
      </c>
      <c r="DW113" s="126">
        <f t="shared" si="133"/>
        <v>0</v>
      </c>
    </row>
    <row r="114" spans="1:131" s="141" customFormat="1" ht="15" customHeight="1" x14ac:dyDescent="0.25">
      <c r="A114" s="157" t="s">
        <v>406</v>
      </c>
      <c r="B114" s="174" t="s">
        <v>388</v>
      </c>
      <c r="C114" s="174"/>
      <c r="D114" s="174" t="s">
        <v>314</v>
      </c>
      <c r="E114" s="174">
        <v>4</v>
      </c>
      <c r="F114" s="174">
        <v>440</v>
      </c>
      <c r="G114" s="159">
        <v>-1760</v>
      </c>
      <c r="H114" s="173">
        <v>-1760</v>
      </c>
      <c r="I114" s="147"/>
      <c r="J114" s="145" t="s">
        <v>151</v>
      </c>
      <c r="K114" s="145"/>
      <c r="L114" s="145"/>
      <c r="M114" s="145">
        <v>1</v>
      </c>
      <c r="N114" s="145"/>
      <c r="O114" s="145"/>
      <c r="P114" s="145"/>
      <c r="Q114" s="145"/>
      <c r="R114" s="145"/>
      <c r="S114" s="145"/>
      <c r="T114" s="145"/>
      <c r="U114" s="145"/>
      <c r="V114" s="145"/>
      <c r="W114" s="146">
        <v>1</v>
      </c>
      <c r="X114" s="151">
        <v>0</v>
      </c>
      <c r="Y114" s="151">
        <v>0</v>
      </c>
      <c r="Z114" s="151">
        <v>-1760</v>
      </c>
      <c r="AA114" s="151">
        <v>0</v>
      </c>
      <c r="AB114" s="151">
        <v>0</v>
      </c>
      <c r="AC114" s="151">
        <v>0</v>
      </c>
      <c r="AD114" s="151">
        <v>0</v>
      </c>
      <c r="AE114" s="151">
        <v>0</v>
      </c>
      <c r="AF114" s="151">
        <v>0</v>
      </c>
      <c r="AG114" s="151">
        <v>0</v>
      </c>
      <c r="AH114" s="151">
        <v>0</v>
      </c>
      <c r="AI114" s="151">
        <v>0</v>
      </c>
      <c r="AJ114" s="145">
        <v>0.65865567925978707</v>
      </c>
      <c r="AK114" s="145">
        <v>0.160508877270998</v>
      </c>
      <c r="AL114" s="145">
        <v>7.8352587599718096E-2</v>
      </c>
      <c r="AM114" s="145">
        <v>5.2865946183018001E-2</v>
      </c>
      <c r="AN114" s="145">
        <v>3.7950243019811598E-2</v>
      </c>
      <c r="AO114" s="145"/>
      <c r="AP114" s="145">
        <v>1.16666666666667E-2</v>
      </c>
      <c r="AQ114" s="145"/>
      <c r="AR114" s="145"/>
      <c r="AS114" s="146">
        <v>0.99999999999999944</v>
      </c>
      <c r="AT114" s="153">
        <v>-1159.2339954972254</v>
      </c>
      <c r="AU114" s="153">
        <v>-282.49562399695645</v>
      </c>
      <c r="AV114" s="153">
        <v>-137.90055417550386</v>
      </c>
      <c r="AW114" s="153">
        <v>-93.044065282111674</v>
      </c>
      <c r="AX114" s="153">
        <v>-66.79242771486841</v>
      </c>
      <c r="AY114" s="153">
        <v>0</v>
      </c>
      <c r="AZ114" s="153">
        <v>-20.533333333333392</v>
      </c>
      <c r="BA114" s="153">
        <v>0</v>
      </c>
      <c r="BB114" s="153">
        <v>0</v>
      </c>
      <c r="BC114" s="153">
        <v>-1759.9999999999991</v>
      </c>
      <c r="BD114" s="154">
        <v>-1159.2339954972254</v>
      </c>
      <c r="BE114" s="154">
        <v>0</v>
      </c>
      <c r="BF114" s="154">
        <v>-600.76600450277374</v>
      </c>
      <c r="BG114" s="154">
        <v>0</v>
      </c>
      <c r="BH114" s="154">
        <v>0</v>
      </c>
      <c r="BI114" s="145">
        <v>60630000</v>
      </c>
      <c r="BJ114" s="122"/>
      <c r="BK114" s="122">
        <f>+IF('FEUILLE 1'!$BJ114="",SUMIFS('FEUILLE 2'!$P:$P,'FEUILLE 2'!$C:$C,"BLF",'FEUILLE 2'!$K:$K,'FEUILLE 1'!$J114),SUMIFS('FEUILLE 2'!$P:$P,'FEUILLE 2'!$C:$C,"BLF",'FEUILLE 2'!$K:$K,'FEUILLE 1'!$J114,'FEUILLE 2'!$B:$B,'FEUILLE 1'!$BJ114))</f>
        <v>0</v>
      </c>
      <c r="BL114" s="122"/>
      <c r="BM114" s="122"/>
      <c r="BN114" s="122"/>
      <c r="BO114" s="122"/>
      <c r="BP114" s="126">
        <f t="shared" si="74"/>
        <v>0</v>
      </c>
      <c r="BQ114" s="126">
        <f t="shared" si="75"/>
        <v>0</v>
      </c>
      <c r="BR114" s="126">
        <f t="shared" si="76"/>
        <v>0</v>
      </c>
      <c r="BS114" s="126">
        <f t="shared" si="77"/>
        <v>0</v>
      </c>
      <c r="BT114" s="126">
        <f t="shared" si="78"/>
        <v>0</v>
      </c>
      <c r="BU114" s="126">
        <f t="shared" si="79"/>
        <v>0</v>
      </c>
      <c r="BV114" s="126">
        <f t="shared" si="80"/>
        <v>0</v>
      </c>
      <c r="BW114" s="126">
        <f t="shared" si="81"/>
        <v>0</v>
      </c>
      <c r="BX114" s="126">
        <f t="shared" si="82"/>
        <v>0</v>
      </c>
      <c r="BY114" s="126">
        <f t="shared" si="83"/>
        <v>0</v>
      </c>
      <c r="BZ114" s="126">
        <f t="shared" si="84"/>
        <v>-1159.2339954972254</v>
      </c>
      <c r="CA114" s="126">
        <f t="shared" si="85"/>
        <v>0</v>
      </c>
      <c r="CB114" s="126">
        <f t="shared" si="86"/>
        <v>-600.76600450277374</v>
      </c>
      <c r="CC114" s="126">
        <f t="shared" si="87"/>
        <v>0</v>
      </c>
      <c r="CD114" s="126">
        <f t="shared" si="88"/>
        <v>0</v>
      </c>
      <c r="CE114" s="126">
        <f t="shared" si="89"/>
        <v>-1159.2339954972254</v>
      </c>
      <c r="CF114" s="126">
        <f t="shared" si="90"/>
        <v>0</v>
      </c>
      <c r="CG114" s="126">
        <f t="shared" si="91"/>
        <v>-600.76600450277374</v>
      </c>
      <c r="CH114" s="126">
        <f t="shared" si="92"/>
        <v>0</v>
      </c>
      <c r="CI114" s="126">
        <f t="shared" si="93"/>
        <v>0</v>
      </c>
      <c r="CJ114" s="126">
        <f t="shared" si="94"/>
        <v>-1159.2339954972254</v>
      </c>
      <c r="CK114" s="126">
        <f t="shared" si="95"/>
        <v>0</v>
      </c>
      <c r="CL114" s="126">
        <f t="shared" si="96"/>
        <v>-600.76600450277374</v>
      </c>
      <c r="CM114" s="126">
        <f t="shared" si="97"/>
        <v>0</v>
      </c>
      <c r="CN114" s="126">
        <f t="shared" si="98"/>
        <v>0</v>
      </c>
      <c r="CO114" s="126">
        <f t="shared" si="99"/>
        <v>-1159.2339954972254</v>
      </c>
      <c r="CP114" s="126">
        <f t="shared" si="100"/>
        <v>0</v>
      </c>
      <c r="CQ114" s="126">
        <f t="shared" si="101"/>
        <v>-600.76600450277374</v>
      </c>
      <c r="CR114" s="126">
        <f t="shared" si="102"/>
        <v>0</v>
      </c>
      <c r="CS114" s="126">
        <f t="shared" si="103"/>
        <v>0</v>
      </c>
      <c r="CT114" s="126">
        <f t="shared" si="104"/>
        <v>-1159.2339954972254</v>
      </c>
      <c r="CU114" s="126">
        <f t="shared" si="105"/>
        <v>0</v>
      </c>
      <c r="CV114" s="126">
        <f t="shared" si="106"/>
        <v>-600.76600450277374</v>
      </c>
      <c r="CW114" s="126">
        <f t="shared" si="107"/>
        <v>0</v>
      </c>
      <c r="CX114" s="126">
        <f t="shared" si="108"/>
        <v>0</v>
      </c>
      <c r="CY114" s="126">
        <f t="shared" si="109"/>
        <v>-1159.2339954972254</v>
      </c>
      <c r="CZ114" s="126">
        <f t="shared" si="110"/>
        <v>0</v>
      </c>
      <c r="DA114" s="126">
        <f t="shared" si="111"/>
        <v>-600.76600450277374</v>
      </c>
      <c r="DB114" s="126">
        <f t="shared" si="112"/>
        <v>0</v>
      </c>
      <c r="DC114" s="126">
        <f t="shared" si="113"/>
        <v>0</v>
      </c>
      <c r="DD114" s="126">
        <f t="shared" si="114"/>
        <v>-1159.2339954972254</v>
      </c>
      <c r="DE114" s="126">
        <f t="shared" si="115"/>
        <v>0</v>
      </c>
      <c r="DF114" s="126">
        <f t="shared" si="116"/>
        <v>-600.76600450277374</v>
      </c>
      <c r="DG114" s="126">
        <f t="shared" si="117"/>
        <v>0</v>
      </c>
      <c r="DH114" s="126">
        <f t="shared" si="118"/>
        <v>0</v>
      </c>
      <c r="DI114" s="126">
        <f t="shared" si="119"/>
        <v>-1159.2339954972254</v>
      </c>
      <c r="DJ114" s="126">
        <f t="shared" si="120"/>
        <v>0</v>
      </c>
      <c r="DK114" s="126">
        <f t="shared" si="121"/>
        <v>-600.76600450277374</v>
      </c>
      <c r="DL114" s="126">
        <f t="shared" si="122"/>
        <v>0</v>
      </c>
      <c r="DM114" s="126">
        <f t="shared" si="123"/>
        <v>0</v>
      </c>
      <c r="DN114" s="126">
        <f t="shared" si="124"/>
        <v>-1159.2339954972254</v>
      </c>
      <c r="DO114" s="126">
        <f t="shared" si="125"/>
        <v>0</v>
      </c>
      <c r="DP114" s="126">
        <f t="shared" si="126"/>
        <v>-600.76600450277374</v>
      </c>
      <c r="DQ114" s="126">
        <f t="shared" si="127"/>
        <v>0</v>
      </c>
      <c r="DR114" s="126">
        <f t="shared" si="128"/>
        <v>0</v>
      </c>
      <c r="DS114" s="126">
        <f t="shared" si="129"/>
        <v>-1159.2339954972254</v>
      </c>
      <c r="DT114" s="126">
        <f t="shared" si="130"/>
        <v>0</v>
      </c>
      <c r="DU114" s="126">
        <f t="shared" si="131"/>
        <v>-600.76600450277374</v>
      </c>
      <c r="DV114" s="126">
        <f t="shared" si="132"/>
        <v>0</v>
      </c>
      <c r="DW114" s="126">
        <f t="shared" si="133"/>
        <v>0</v>
      </c>
    </row>
    <row r="115" spans="1:131" s="141" customFormat="1" ht="15" customHeight="1" x14ac:dyDescent="0.25">
      <c r="A115" s="157" t="s">
        <v>407</v>
      </c>
      <c r="B115" s="174" t="s">
        <v>388</v>
      </c>
      <c r="C115" s="174"/>
      <c r="D115" s="174" t="s">
        <v>265</v>
      </c>
      <c r="E115" s="174">
        <v>0.3</v>
      </c>
      <c r="F115" s="174">
        <v>12000</v>
      </c>
      <c r="G115" s="159">
        <v>-3600</v>
      </c>
      <c r="H115" s="173">
        <v>-3600</v>
      </c>
      <c r="I115" s="147"/>
      <c r="J115" s="145" t="s">
        <v>148</v>
      </c>
      <c r="K115" s="145"/>
      <c r="L115" s="145"/>
      <c r="M115" s="145">
        <v>0.25</v>
      </c>
      <c r="N115" s="145"/>
      <c r="O115" s="145"/>
      <c r="P115" s="145">
        <v>0.25</v>
      </c>
      <c r="Q115" s="145"/>
      <c r="R115" s="145"/>
      <c r="S115" s="145">
        <v>0.25</v>
      </c>
      <c r="T115" s="145"/>
      <c r="U115" s="145"/>
      <c r="V115" s="145">
        <v>0.25</v>
      </c>
      <c r="W115" s="146">
        <v>1</v>
      </c>
      <c r="X115" s="151">
        <v>0</v>
      </c>
      <c r="Y115" s="151">
        <v>0</v>
      </c>
      <c r="Z115" s="151">
        <v>-900</v>
      </c>
      <c r="AA115" s="151">
        <v>0</v>
      </c>
      <c r="AB115" s="151">
        <v>0</v>
      </c>
      <c r="AC115" s="151">
        <v>-900</v>
      </c>
      <c r="AD115" s="151">
        <v>0</v>
      </c>
      <c r="AE115" s="151">
        <v>0</v>
      </c>
      <c r="AF115" s="151">
        <v>-900</v>
      </c>
      <c r="AG115" s="151">
        <v>0</v>
      </c>
      <c r="AH115" s="151">
        <v>0</v>
      </c>
      <c r="AI115" s="151">
        <v>-900</v>
      </c>
      <c r="AJ115" s="145">
        <v>0.65865567925978707</v>
      </c>
      <c r="AK115" s="145">
        <v>0.160508877270998</v>
      </c>
      <c r="AL115" s="145">
        <v>7.8352587599718096E-2</v>
      </c>
      <c r="AM115" s="145">
        <v>5.2865946183018001E-2</v>
      </c>
      <c r="AN115" s="145">
        <v>3.7950243019811598E-2</v>
      </c>
      <c r="AO115" s="145"/>
      <c r="AP115" s="145">
        <v>1.16666666666667E-2</v>
      </c>
      <c r="AQ115" s="145"/>
      <c r="AR115" s="145"/>
      <c r="AS115" s="146">
        <v>0.99999999999999944</v>
      </c>
      <c r="AT115" s="153">
        <v>-2371.1604453352334</v>
      </c>
      <c r="AU115" s="153">
        <v>-577.83195817559283</v>
      </c>
      <c r="AV115" s="153">
        <v>-282.06931535898514</v>
      </c>
      <c r="AW115" s="153">
        <v>-190.31740625886479</v>
      </c>
      <c r="AX115" s="153">
        <v>-136.62087487132175</v>
      </c>
      <c r="AY115" s="153">
        <v>0</v>
      </c>
      <c r="AZ115" s="153">
        <v>-42.000000000000121</v>
      </c>
      <c r="BA115" s="153">
        <v>0</v>
      </c>
      <c r="BB115" s="153">
        <v>0</v>
      </c>
      <c r="BC115" s="153">
        <v>-3599.9999999999973</v>
      </c>
      <c r="BD115" s="154">
        <v>-2371.1604453352334</v>
      </c>
      <c r="BE115" s="154">
        <v>0</v>
      </c>
      <c r="BF115" s="154">
        <v>-1228.8395546647648</v>
      </c>
      <c r="BG115" s="154">
        <v>0</v>
      </c>
      <c r="BH115" s="154">
        <v>0</v>
      </c>
      <c r="BI115" s="145">
        <v>60630000</v>
      </c>
      <c r="BJ115" s="122"/>
      <c r="BK115" s="122">
        <f>+IF('FEUILLE 1'!$BJ115="",SUMIFS('FEUILLE 2'!$P:$P,'FEUILLE 2'!$C:$C,"BLF",'FEUILLE 2'!$K:$K,'FEUILLE 1'!$J115),SUMIFS('FEUILLE 2'!$P:$P,'FEUILLE 2'!$C:$C,"BLF",'FEUILLE 2'!$K:$K,'FEUILLE 1'!$J115,'FEUILLE 2'!$B:$B,'FEUILLE 1'!$BJ115))</f>
        <v>1991.22</v>
      </c>
      <c r="BL115" s="122"/>
      <c r="BM115" s="122"/>
      <c r="BN115" s="122"/>
      <c r="BO115" s="122"/>
      <c r="BP115" s="126">
        <f t="shared" si="74"/>
        <v>0</v>
      </c>
      <c r="BQ115" s="126">
        <f t="shared" si="75"/>
        <v>0</v>
      </c>
      <c r="BR115" s="126">
        <f t="shared" si="76"/>
        <v>0</v>
      </c>
      <c r="BS115" s="126">
        <f t="shared" si="77"/>
        <v>0</v>
      </c>
      <c r="BT115" s="126">
        <f t="shared" si="78"/>
        <v>0</v>
      </c>
      <c r="BU115" s="126">
        <f t="shared" si="79"/>
        <v>0</v>
      </c>
      <c r="BV115" s="126">
        <f t="shared" si="80"/>
        <v>0</v>
      </c>
      <c r="BW115" s="126">
        <f t="shared" si="81"/>
        <v>0</v>
      </c>
      <c r="BX115" s="126">
        <f t="shared" si="82"/>
        <v>0</v>
      </c>
      <c r="BY115" s="126">
        <f t="shared" si="83"/>
        <v>0</v>
      </c>
      <c r="BZ115" s="126">
        <f t="shared" si="84"/>
        <v>-592.79011133380834</v>
      </c>
      <c r="CA115" s="126">
        <f t="shared" si="85"/>
        <v>0</v>
      </c>
      <c r="CB115" s="126">
        <f t="shared" si="86"/>
        <v>-307.2098886661912</v>
      </c>
      <c r="CC115" s="126">
        <f t="shared" si="87"/>
        <v>0</v>
      </c>
      <c r="CD115" s="126">
        <f t="shared" si="88"/>
        <v>0</v>
      </c>
      <c r="CE115" s="126">
        <f t="shared" si="89"/>
        <v>-592.79011133380834</v>
      </c>
      <c r="CF115" s="126">
        <f t="shared" si="90"/>
        <v>0</v>
      </c>
      <c r="CG115" s="126">
        <f t="shared" si="91"/>
        <v>-307.2098886661912</v>
      </c>
      <c r="CH115" s="126">
        <f t="shared" si="92"/>
        <v>0</v>
      </c>
      <c r="CI115" s="126">
        <f t="shared" si="93"/>
        <v>0</v>
      </c>
      <c r="CJ115" s="126">
        <f t="shared" si="94"/>
        <v>-592.79011133380834</v>
      </c>
      <c r="CK115" s="126">
        <f t="shared" si="95"/>
        <v>0</v>
      </c>
      <c r="CL115" s="126">
        <f t="shared" si="96"/>
        <v>-307.2098886661912</v>
      </c>
      <c r="CM115" s="126">
        <f t="shared" si="97"/>
        <v>0</v>
      </c>
      <c r="CN115" s="126">
        <f t="shared" si="98"/>
        <v>0</v>
      </c>
      <c r="CO115" s="126">
        <f t="shared" si="99"/>
        <v>-1185.5802226676167</v>
      </c>
      <c r="CP115" s="126">
        <f t="shared" si="100"/>
        <v>0</v>
      </c>
      <c r="CQ115" s="126">
        <f t="shared" si="101"/>
        <v>-614.41977733238241</v>
      </c>
      <c r="CR115" s="126">
        <f t="shared" si="102"/>
        <v>0</v>
      </c>
      <c r="CS115" s="126">
        <f t="shared" si="103"/>
        <v>0</v>
      </c>
      <c r="CT115" s="126">
        <f t="shared" si="104"/>
        <v>-1185.5802226676167</v>
      </c>
      <c r="CU115" s="126">
        <f t="shared" si="105"/>
        <v>0</v>
      </c>
      <c r="CV115" s="126">
        <f t="shared" si="106"/>
        <v>-614.41977733238241</v>
      </c>
      <c r="CW115" s="126">
        <f t="shared" si="107"/>
        <v>0</v>
      </c>
      <c r="CX115" s="126">
        <f t="shared" si="108"/>
        <v>0</v>
      </c>
      <c r="CY115" s="126">
        <f t="shared" si="109"/>
        <v>-1185.5802226676167</v>
      </c>
      <c r="CZ115" s="126">
        <f t="shared" si="110"/>
        <v>0</v>
      </c>
      <c r="DA115" s="126">
        <f t="shared" si="111"/>
        <v>-614.41977733238241</v>
      </c>
      <c r="DB115" s="126">
        <f t="shared" si="112"/>
        <v>0</v>
      </c>
      <c r="DC115" s="126">
        <f t="shared" si="113"/>
        <v>0</v>
      </c>
      <c r="DD115" s="126">
        <f t="shared" si="114"/>
        <v>-1778.3703340014249</v>
      </c>
      <c r="DE115" s="126">
        <f t="shared" si="115"/>
        <v>0</v>
      </c>
      <c r="DF115" s="126">
        <f t="shared" si="116"/>
        <v>-921.62966599857361</v>
      </c>
      <c r="DG115" s="126">
        <f t="shared" si="117"/>
        <v>0</v>
      </c>
      <c r="DH115" s="126">
        <f t="shared" si="118"/>
        <v>0</v>
      </c>
      <c r="DI115" s="126">
        <f t="shared" si="119"/>
        <v>-1778.3703340014249</v>
      </c>
      <c r="DJ115" s="126">
        <f t="shared" si="120"/>
        <v>0</v>
      </c>
      <c r="DK115" s="126">
        <f t="shared" si="121"/>
        <v>-921.62966599857361</v>
      </c>
      <c r="DL115" s="126">
        <f t="shared" si="122"/>
        <v>0</v>
      </c>
      <c r="DM115" s="126">
        <f t="shared" si="123"/>
        <v>0</v>
      </c>
      <c r="DN115" s="126">
        <f t="shared" si="124"/>
        <v>-1778.3703340014249</v>
      </c>
      <c r="DO115" s="126">
        <f t="shared" si="125"/>
        <v>0</v>
      </c>
      <c r="DP115" s="126">
        <f t="shared" si="126"/>
        <v>-921.62966599857361</v>
      </c>
      <c r="DQ115" s="126">
        <f t="shared" si="127"/>
        <v>0</v>
      </c>
      <c r="DR115" s="126">
        <f t="shared" si="128"/>
        <v>0</v>
      </c>
      <c r="DS115" s="126">
        <f t="shared" si="129"/>
        <v>-2371.1604453352334</v>
      </c>
      <c r="DT115" s="126">
        <f t="shared" si="130"/>
        <v>0</v>
      </c>
      <c r="DU115" s="126">
        <f t="shared" si="131"/>
        <v>-1228.8395546647648</v>
      </c>
      <c r="DV115" s="126">
        <f t="shared" si="132"/>
        <v>0</v>
      </c>
      <c r="DW115" s="126">
        <f t="shared" si="133"/>
        <v>0</v>
      </c>
    </row>
    <row r="116" spans="1:131" s="141" customFormat="1" ht="15" customHeight="1" x14ac:dyDescent="0.25">
      <c r="A116" s="157" t="s">
        <v>408</v>
      </c>
      <c r="B116" s="174" t="s">
        <v>409</v>
      </c>
      <c r="C116" s="174"/>
      <c r="D116" s="174" t="s">
        <v>314</v>
      </c>
      <c r="E116" s="174">
        <v>1</v>
      </c>
      <c r="F116" s="174">
        <v>4000</v>
      </c>
      <c r="G116" s="159"/>
      <c r="H116" s="173"/>
      <c r="I116" s="147"/>
      <c r="J116" s="145" t="s">
        <v>10</v>
      </c>
      <c r="K116" s="145"/>
      <c r="L116" s="145"/>
      <c r="M116" s="145"/>
      <c r="N116" s="145"/>
      <c r="O116" s="145"/>
      <c r="P116" s="145"/>
      <c r="Q116" s="145">
        <v>1</v>
      </c>
      <c r="R116" s="145"/>
      <c r="S116" s="145"/>
      <c r="T116" s="145"/>
      <c r="U116" s="145"/>
      <c r="V116" s="145"/>
      <c r="W116" s="146">
        <v>1</v>
      </c>
      <c r="X116" s="151">
        <v>0</v>
      </c>
      <c r="Y116" s="151">
        <v>0</v>
      </c>
      <c r="Z116" s="151">
        <v>0</v>
      </c>
      <c r="AA116" s="151">
        <v>0</v>
      </c>
      <c r="AB116" s="151">
        <v>0</v>
      </c>
      <c r="AC116" s="151">
        <v>0</v>
      </c>
      <c r="AD116" s="151">
        <v>0</v>
      </c>
      <c r="AE116" s="151">
        <v>0</v>
      </c>
      <c r="AF116" s="151">
        <v>0</v>
      </c>
      <c r="AG116" s="151">
        <v>0</v>
      </c>
      <c r="AH116" s="151">
        <v>0</v>
      </c>
      <c r="AI116" s="151">
        <v>0</v>
      </c>
      <c r="AJ116" s="145">
        <v>0.65865567925978707</v>
      </c>
      <c r="AK116" s="145">
        <v>0.160508877270998</v>
      </c>
      <c r="AL116" s="145">
        <v>7.8352587599718096E-2</v>
      </c>
      <c r="AM116" s="145">
        <v>5.2865946183018001E-2</v>
      </c>
      <c r="AN116" s="145">
        <v>3.7950243019811598E-2</v>
      </c>
      <c r="AO116" s="145"/>
      <c r="AP116" s="145">
        <v>1.16666666666667E-2</v>
      </c>
      <c r="AQ116" s="145"/>
      <c r="AR116" s="145"/>
      <c r="AS116" s="146">
        <v>0.99999999999999944</v>
      </c>
      <c r="AT116" s="153">
        <v>0</v>
      </c>
      <c r="AU116" s="153">
        <v>0</v>
      </c>
      <c r="AV116" s="153">
        <v>0</v>
      </c>
      <c r="AW116" s="153">
        <v>0</v>
      </c>
      <c r="AX116" s="153">
        <v>0</v>
      </c>
      <c r="AY116" s="153">
        <v>0</v>
      </c>
      <c r="AZ116" s="153">
        <v>0</v>
      </c>
      <c r="BA116" s="153">
        <v>0</v>
      </c>
      <c r="BB116" s="153">
        <v>0</v>
      </c>
      <c r="BC116" s="153">
        <v>0</v>
      </c>
      <c r="BD116" s="154">
        <v>0</v>
      </c>
      <c r="BE116" s="154">
        <v>0</v>
      </c>
      <c r="BF116" s="154">
        <v>0</v>
      </c>
      <c r="BG116" s="154">
        <v>0</v>
      </c>
      <c r="BH116" s="154">
        <v>0</v>
      </c>
      <c r="BI116" s="145">
        <v>68112000</v>
      </c>
      <c r="BJ116" s="122"/>
      <c r="BK116" s="122"/>
      <c r="BL116" s="122"/>
      <c r="BM116" s="122"/>
      <c r="BN116" s="122"/>
      <c r="BO116" s="122"/>
      <c r="BP116" s="126">
        <f t="shared" si="74"/>
        <v>0</v>
      </c>
      <c r="BQ116" s="126">
        <f t="shared" si="75"/>
        <v>0</v>
      </c>
      <c r="BR116" s="126">
        <f t="shared" si="76"/>
        <v>0</v>
      </c>
      <c r="BS116" s="126">
        <f t="shared" si="77"/>
        <v>0</v>
      </c>
      <c r="BT116" s="126">
        <f t="shared" si="78"/>
        <v>0</v>
      </c>
      <c r="BU116" s="126">
        <f t="shared" si="79"/>
        <v>0</v>
      </c>
      <c r="BV116" s="126">
        <f t="shared" si="80"/>
        <v>0</v>
      </c>
      <c r="BW116" s="126">
        <f t="shared" si="81"/>
        <v>0</v>
      </c>
      <c r="BX116" s="126">
        <f t="shared" si="82"/>
        <v>0</v>
      </c>
      <c r="BY116" s="126">
        <f t="shared" si="83"/>
        <v>0</v>
      </c>
      <c r="BZ116" s="126">
        <f t="shared" si="84"/>
        <v>0</v>
      </c>
      <c r="CA116" s="126">
        <f t="shared" si="85"/>
        <v>0</v>
      </c>
      <c r="CB116" s="126">
        <f t="shared" si="86"/>
        <v>0</v>
      </c>
      <c r="CC116" s="126">
        <f t="shared" si="87"/>
        <v>0</v>
      </c>
      <c r="CD116" s="126">
        <f t="shared" si="88"/>
        <v>0</v>
      </c>
      <c r="CE116" s="126">
        <f t="shared" si="89"/>
        <v>0</v>
      </c>
      <c r="CF116" s="126">
        <f t="shared" si="90"/>
        <v>0</v>
      </c>
      <c r="CG116" s="126">
        <f t="shared" si="91"/>
        <v>0</v>
      </c>
      <c r="CH116" s="126">
        <f t="shared" si="92"/>
        <v>0</v>
      </c>
      <c r="CI116" s="126">
        <f t="shared" si="93"/>
        <v>0</v>
      </c>
      <c r="CJ116" s="126">
        <f t="shared" si="94"/>
        <v>0</v>
      </c>
      <c r="CK116" s="126">
        <f t="shared" si="95"/>
        <v>0</v>
      </c>
      <c r="CL116" s="126">
        <f t="shared" si="96"/>
        <v>0</v>
      </c>
      <c r="CM116" s="126">
        <f t="shared" si="97"/>
        <v>0</v>
      </c>
      <c r="CN116" s="126">
        <f t="shared" si="98"/>
        <v>0</v>
      </c>
      <c r="CO116" s="126">
        <f t="shared" si="99"/>
        <v>0</v>
      </c>
      <c r="CP116" s="126">
        <f t="shared" si="100"/>
        <v>0</v>
      </c>
      <c r="CQ116" s="126">
        <f t="shared" si="101"/>
        <v>0</v>
      </c>
      <c r="CR116" s="126">
        <f t="shared" si="102"/>
        <v>0</v>
      </c>
      <c r="CS116" s="126">
        <f t="shared" si="103"/>
        <v>0</v>
      </c>
      <c r="CT116" s="126">
        <f t="shared" si="104"/>
        <v>0</v>
      </c>
      <c r="CU116" s="126">
        <f t="shared" si="105"/>
        <v>0</v>
      </c>
      <c r="CV116" s="126">
        <f t="shared" si="106"/>
        <v>0</v>
      </c>
      <c r="CW116" s="126">
        <f t="shared" si="107"/>
        <v>0</v>
      </c>
      <c r="CX116" s="126">
        <f t="shared" si="108"/>
        <v>0</v>
      </c>
      <c r="CY116" s="126">
        <f t="shared" si="109"/>
        <v>0</v>
      </c>
      <c r="CZ116" s="126">
        <f t="shared" si="110"/>
        <v>0</v>
      </c>
      <c r="DA116" s="126">
        <f t="shared" si="111"/>
        <v>0</v>
      </c>
      <c r="DB116" s="126">
        <f t="shared" si="112"/>
        <v>0</v>
      </c>
      <c r="DC116" s="126">
        <f t="shared" si="113"/>
        <v>0</v>
      </c>
      <c r="DD116" s="126">
        <f t="shared" si="114"/>
        <v>0</v>
      </c>
      <c r="DE116" s="126">
        <f t="shared" si="115"/>
        <v>0</v>
      </c>
      <c r="DF116" s="126">
        <f t="shared" si="116"/>
        <v>0</v>
      </c>
      <c r="DG116" s="126">
        <f t="shared" si="117"/>
        <v>0</v>
      </c>
      <c r="DH116" s="126">
        <f t="shared" si="118"/>
        <v>0</v>
      </c>
      <c r="DI116" s="126">
        <f t="shared" si="119"/>
        <v>0</v>
      </c>
      <c r="DJ116" s="126">
        <f t="shared" si="120"/>
        <v>0</v>
      </c>
      <c r="DK116" s="126">
        <f t="shared" si="121"/>
        <v>0</v>
      </c>
      <c r="DL116" s="126">
        <f t="shared" si="122"/>
        <v>0</v>
      </c>
      <c r="DM116" s="126">
        <f t="shared" si="123"/>
        <v>0</v>
      </c>
      <c r="DN116" s="126">
        <f t="shared" si="124"/>
        <v>0</v>
      </c>
      <c r="DO116" s="126">
        <f t="shared" si="125"/>
        <v>0</v>
      </c>
      <c r="DP116" s="126">
        <f t="shared" si="126"/>
        <v>0</v>
      </c>
      <c r="DQ116" s="126">
        <f t="shared" si="127"/>
        <v>0</v>
      </c>
      <c r="DR116" s="126">
        <f t="shared" si="128"/>
        <v>0</v>
      </c>
      <c r="DS116" s="126">
        <f t="shared" si="129"/>
        <v>0</v>
      </c>
      <c r="DT116" s="126">
        <f t="shared" si="130"/>
        <v>0</v>
      </c>
      <c r="DU116" s="126">
        <f t="shared" si="131"/>
        <v>0</v>
      </c>
      <c r="DV116" s="126">
        <f t="shared" si="132"/>
        <v>0</v>
      </c>
      <c r="DW116" s="126">
        <f t="shared" si="133"/>
        <v>0</v>
      </c>
    </row>
    <row r="117" spans="1:131" s="141" customFormat="1" ht="15" customHeight="1" x14ac:dyDescent="0.25">
      <c r="A117" s="157" t="s">
        <v>410</v>
      </c>
      <c r="B117" s="174" t="s">
        <v>409</v>
      </c>
      <c r="C117" s="174"/>
      <c r="D117" s="174" t="s">
        <v>314</v>
      </c>
      <c r="E117" s="174">
        <v>1</v>
      </c>
      <c r="F117" s="174">
        <v>1750</v>
      </c>
      <c r="G117" s="159">
        <v>-1750</v>
      </c>
      <c r="H117" s="173">
        <v>-1750</v>
      </c>
      <c r="I117" s="147"/>
      <c r="J117" s="145" t="s">
        <v>10</v>
      </c>
      <c r="K117" s="145"/>
      <c r="L117" s="145"/>
      <c r="M117" s="145"/>
      <c r="N117" s="145"/>
      <c r="O117" s="145"/>
      <c r="P117" s="145"/>
      <c r="Q117" s="145">
        <v>1</v>
      </c>
      <c r="R117" s="145"/>
      <c r="S117" s="145"/>
      <c r="T117" s="145"/>
      <c r="U117" s="145"/>
      <c r="V117" s="145"/>
      <c r="W117" s="146">
        <v>1</v>
      </c>
      <c r="X117" s="151">
        <v>0</v>
      </c>
      <c r="Y117" s="151">
        <v>0</v>
      </c>
      <c r="Z117" s="151">
        <v>0</v>
      </c>
      <c r="AA117" s="151">
        <v>0</v>
      </c>
      <c r="AB117" s="151">
        <v>0</v>
      </c>
      <c r="AC117" s="151">
        <v>0</v>
      </c>
      <c r="AD117" s="151">
        <v>-1750</v>
      </c>
      <c r="AE117" s="151">
        <v>0</v>
      </c>
      <c r="AF117" s="151">
        <v>0</v>
      </c>
      <c r="AG117" s="151">
        <v>0</v>
      </c>
      <c r="AH117" s="151">
        <v>0</v>
      </c>
      <c r="AI117" s="151">
        <v>0</v>
      </c>
      <c r="AJ117" s="145"/>
      <c r="AK117" s="145"/>
      <c r="AL117" s="145"/>
      <c r="AM117" s="145"/>
      <c r="AN117" s="145"/>
      <c r="AO117" s="145"/>
      <c r="AP117" s="145"/>
      <c r="AQ117" s="145"/>
      <c r="AR117" s="145">
        <v>1</v>
      </c>
      <c r="AS117" s="146">
        <v>1</v>
      </c>
      <c r="AT117" s="153">
        <v>0</v>
      </c>
      <c r="AU117" s="153">
        <v>0</v>
      </c>
      <c r="AV117" s="153">
        <v>0</v>
      </c>
      <c r="AW117" s="153">
        <v>0</v>
      </c>
      <c r="AX117" s="153">
        <v>0</v>
      </c>
      <c r="AY117" s="153">
        <v>0</v>
      </c>
      <c r="AZ117" s="153">
        <v>0</v>
      </c>
      <c r="BA117" s="153">
        <v>0</v>
      </c>
      <c r="BB117" s="153">
        <v>-1750</v>
      </c>
      <c r="BC117" s="153">
        <v>-1750</v>
      </c>
      <c r="BD117" s="154">
        <v>0</v>
      </c>
      <c r="BE117" s="154">
        <v>0</v>
      </c>
      <c r="BF117" s="154">
        <v>0</v>
      </c>
      <c r="BG117" s="154">
        <v>0</v>
      </c>
      <c r="BH117" s="154">
        <v>-1750</v>
      </c>
      <c r="BI117" s="145">
        <v>60650000</v>
      </c>
      <c r="BJ117" s="122"/>
      <c r="BK117" s="122">
        <f>+IF('FEUILLE 1'!$BJ117="",SUMIFS('FEUILLE 2'!$P:$P,'FEUILLE 2'!$C:$C,"BLF",'FEUILLE 2'!$K:$K,'FEUILLE 1'!$J117),SUMIFS('FEUILLE 2'!$P:$P,'FEUILLE 2'!$C:$C,"BLF",'FEUILLE 2'!$K:$K,'FEUILLE 1'!$J117,'FEUILLE 2'!$B:$B,'FEUILLE 1'!$BJ117))</f>
        <v>4431</v>
      </c>
      <c r="BL117" s="122"/>
      <c r="BM117" s="122"/>
      <c r="BN117" s="122"/>
      <c r="BO117" s="122"/>
      <c r="BP117" s="126">
        <f t="shared" si="74"/>
        <v>0</v>
      </c>
      <c r="BQ117" s="126">
        <f t="shared" si="75"/>
        <v>0</v>
      </c>
      <c r="BR117" s="126">
        <f t="shared" si="76"/>
        <v>0</v>
      </c>
      <c r="BS117" s="126">
        <f t="shared" si="77"/>
        <v>0</v>
      </c>
      <c r="BT117" s="126">
        <f t="shared" si="78"/>
        <v>0</v>
      </c>
      <c r="BU117" s="126">
        <f t="shared" si="79"/>
        <v>0</v>
      </c>
      <c r="BV117" s="126">
        <f t="shared" si="80"/>
        <v>0</v>
      </c>
      <c r="BW117" s="126">
        <f t="shared" si="81"/>
        <v>0</v>
      </c>
      <c r="BX117" s="126">
        <f t="shared" si="82"/>
        <v>0</v>
      </c>
      <c r="BY117" s="126">
        <f t="shared" si="83"/>
        <v>0</v>
      </c>
      <c r="BZ117" s="126">
        <f t="shared" si="84"/>
        <v>0</v>
      </c>
      <c r="CA117" s="126">
        <f t="shared" si="85"/>
        <v>0</v>
      </c>
      <c r="CB117" s="126">
        <f t="shared" si="86"/>
        <v>0</v>
      </c>
      <c r="CC117" s="126">
        <f t="shared" si="87"/>
        <v>0</v>
      </c>
      <c r="CD117" s="126">
        <f t="shared" si="88"/>
        <v>0</v>
      </c>
      <c r="CE117" s="126">
        <f t="shared" si="89"/>
        <v>0</v>
      </c>
      <c r="CF117" s="126">
        <f t="shared" si="90"/>
        <v>0</v>
      </c>
      <c r="CG117" s="126">
        <f t="shared" si="91"/>
        <v>0</v>
      </c>
      <c r="CH117" s="126">
        <f t="shared" si="92"/>
        <v>0</v>
      </c>
      <c r="CI117" s="126">
        <f t="shared" si="93"/>
        <v>0</v>
      </c>
      <c r="CJ117" s="126">
        <f t="shared" si="94"/>
        <v>0</v>
      </c>
      <c r="CK117" s="126">
        <f t="shared" si="95"/>
        <v>0</v>
      </c>
      <c r="CL117" s="126">
        <f t="shared" si="96"/>
        <v>0</v>
      </c>
      <c r="CM117" s="126">
        <f t="shared" si="97"/>
        <v>0</v>
      </c>
      <c r="CN117" s="126">
        <f t="shared" si="98"/>
        <v>0</v>
      </c>
      <c r="CO117" s="126">
        <f t="shared" si="99"/>
        <v>0</v>
      </c>
      <c r="CP117" s="126">
        <f t="shared" si="100"/>
        <v>0</v>
      </c>
      <c r="CQ117" s="126">
        <f t="shared" si="101"/>
        <v>0</v>
      </c>
      <c r="CR117" s="126">
        <f t="shared" si="102"/>
        <v>0</v>
      </c>
      <c r="CS117" s="126">
        <f t="shared" si="103"/>
        <v>0</v>
      </c>
      <c r="CT117" s="126">
        <f t="shared" si="104"/>
        <v>0</v>
      </c>
      <c r="CU117" s="126">
        <f t="shared" si="105"/>
        <v>0</v>
      </c>
      <c r="CV117" s="126">
        <f t="shared" si="106"/>
        <v>0</v>
      </c>
      <c r="CW117" s="126">
        <f t="shared" si="107"/>
        <v>0</v>
      </c>
      <c r="CX117" s="126">
        <f t="shared" si="108"/>
        <v>-1750</v>
      </c>
      <c r="CY117" s="126">
        <f t="shared" si="109"/>
        <v>0</v>
      </c>
      <c r="CZ117" s="126">
        <f t="shared" si="110"/>
        <v>0</v>
      </c>
      <c r="DA117" s="126">
        <f t="shared" si="111"/>
        <v>0</v>
      </c>
      <c r="DB117" s="126">
        <f t="shared" si="112"/>
        <v>0</v>
      </c>
      <c r="DC117" s="126">
        <f t="shared" si="113"/>
        <v>-1750</v>
      </c>
      <c r="DD117" s="126">
        <f t="shared" si="114"/>
        <v>0</v>
      </c>
      <c r="DE117" s="126">
        <f t="shared" si="115"/>
        <v>0</v>
      </c>
      <c r="DF117" s="126">
        <f t="shared" si="116"/>
        <v>0</v>
      </c>
      <c r="DG117" s="126">
        <f t="shared" si="117"/>
        <v>0</v>
      </c>
      <c r="DH117" s="126">
        <f t="shared" si="118"/>
        <v>-1750</v>
      </c>
      <c r="DI117" s="126">
        <f t="shared" si="119"/>
        <v>0</v>
      </c>
      <c r="DJ117" s="126">
        <f t="shared" si="120"/>
        <v>0</v>
      </c>
      <c r="DK117" s="126">
        <f t="shared" si="121"/>
        <v>0</v>
      </c>
      <c r="DL117" s="126">
        <f t="shared" si="122"/>
        <v>0</v>
      </c>
      <c r="DM117" s="126">
        <f t="shared" si="123"/>
        <v>-1750</v>
      </c>
      <c r="DN117" s="126">
        <f t="shared" si="124"/>
        <v>0</v>
      </c>
      <c r="DO117" s="126">
        <f t="shared" si="125"/>
        <v>0</v>
      </c>
      <c r="DP117" s="126">
        <f t="shared" si="126"/>
        <v>0</v>
      </c>
      <c r="DQ117" s="126">
        <f t="shared" si="127"/>
        <v>0</v>
      </c>
      <c r="DR117" s="126">
        <f t="shared" si="128"/>
        <v>-1750</v>
      </c>
      <c r="DS117" s="126">
        <f t="shared" si="129"/>
        <v>0</v>
      </c>
      <c r="DT117" s="126">
        <f t="shared" si="130"/>
        <v>0</v>
      </c>
      <c r="DU117" s="126">
        <f t="shared" si="131"/>
        <v>0</v>
      </c>
      <c r="DV117" s="126">
        <f t="shared" si="132"/>
        <v>0</v>
      </c>
      <c r="DW117" s="126">
        <f t="shared" si="133"/>
        <v>-1750</v>
      </c>
    </row>
    <row r="118" spans="1:131" s="141" customFormat="1" ht="15" customHeight="1" x14ac:dyDescent="0.25">
      <c r="A118" s="157" t="s">
        <v>411</v>
      </c>
      <c r="B118" s="174" t="s">
        <v>409</v>
      </c>
      <c r="C118" s="174"/>
      <c r="D118" s="174" t="s">
        <v>314</v>
      </c>
      <c r="E118" s="174">
        <v>0</v>
      </c>
      <c r="F118" s="174">
        <v>1000</v>
      </c>
      <c r="G118" s="159">
        <v>0</v>
      </c>
      <c r="H118" s="173">
        <v>0</v>
      </c>
      <c r="I118" s="165"/>
      <c r="J118" s="145" t="s">
        <v>10</v>
      </c>
      <c r="K118" s="145"/>
      <c r="L118" s="145"/>
      <c r="M118" s="145"/>
      <c r="N118" s="145"/>
      <c r="O118" s="145"/>
      <c r="P118" s="145"/>
      <c r="Q118" s="145">
        <v>1</v>
      </c>
      <c r="R118" s="145"/>
      <c r="S118" s="145"/>
      <c r="T118" s="145"/>
      <c r="U118" s="145"/>
      <c r="V118" s="145"/>
      <c r="W118" s="146">
        <v>1</v>
      </c>
      <c r="X118" s="151">
        <v>0</v>
      </c>
      <c r="Y118" s="151">
        <v>0</v>
      </c>
      <c r="Z118" s="151">
        <v>0</v>
      </c>
      <c r="AA118" s="151">
        <v>0</v>
      </c>
      <c r="AB118" s="151">
        <v>0</v>
      </c>
      <c r="AC118" s="151">
        <v>0</v>
      </c>
      <c r="AD118" s="151">
        <v>0</v>
      </c>
      <c r="AE118" s="151">
        <v>0</v>
      </c>
      <c r="AF118" s="151">
        <v>0</v>
      </c>
      <c r="AG118" s="151">
        <v>0</v>
      </c>
      <c r="AH118" s="151">
        <v>0</v>
      </c>
      <c r="AI118" s="151">
        <v>0</v>
      </c>
      <c r="AJ118" s="145"/>
      <c r="AK118" s="145"/>
      <c r="AL118" s="145"/>
      <c r="AM118" s="145"/>
      <c r="AN118" s="145"/>
      <c r="AO118" s="145"/>
      <c r="AP118" s="145"/>
      <c r="AQ118" s="145"/>
      <c r="AR118" s="145">
        <v>1</v>
      </c>
      <c r="AS118" s="146">
        <v>1</v>
      </c>
      <c r="AT118" s="153">
        <v>0</v>
      </c>
      <c r="AU118" s="153">
        <v>0</v>
      </c>
      <c r="AV118" s="153">
        <v>0</v>
      </c>
      <c r="AW118" s="153">
        <v>0</v>
      </c>
      <c r="AX118" s="153">
        <v>0</v>
      </c>
      <c r="AY118" s="153">
        <v>0</v>
      </c>
      <c r="AZ118" s="153">
        <v>0</v>
      </c>
      <c r="BA118" s="153">
        <v>0</v>
      </c>
      <c r="BB118" s="153">
        <v>0</v>
      </c>
      <c r="BC118" s="153">
        <v>0</v>
      </c>
      <c r="BD118" s="154">
        <v>0</v>
      </c>
      <c r="BE118" s="154">
        <v>0</v>
      </c>
      <c r="BF118" s="154">
        <v>0</v>
      </c>
      <c r="BG118" s="154">
        <v>0</v>
      </c>
      <c r="BH118" s="154">
        <v>0</v>
      </c>
      <c r="BI118" s="145">
        <v>68112000</v>
      </c>
      <c r="BJ118" s="122"/>
      <c r="BK118" s="122"/>
      <c r="BL118" s="122"/>
      <c r="BM118" s="122"/>
      <c r="BN118" s="122"/>
      <c r="BO118" s="122"/>
      <c r="BP118" s="126">
        <f t="shared" si="74"/>
        <v>0</v>
      </c>
      <c r="BQ118" s="126">
        <f t="shared" si="75"/>
        <v>0</v>
      </c>
      <c r="BR118" s="126">
        <f t="shared" si="76"/>
        <v>0</v>
      </c>
      <c r="BS118" s="126">
        <f t="shared" si="77"/>
        <v>0</v>
      </c>
      <c r="BT118" s="126">
        <f t="shared" si="78"/>
        <v>0</v>
      </c>
      <c r="BU118" s="126">
        <f t="shared" si="79"/>
        <v>0</v>
      </c>
      <c r="BV118" s="126">
        <f t="shared" si="80"/>
        <v>0</v>
      </c>
      <c r="BW118" s="126">
        <f t="shared" si="81"/>
        <v>0</v>
      </c>
      <c r="BX118" s="126">
        <f t="shared" si="82"/>
        <v>0</v>
      </c>
      <c r="BY118" s="126">
        <f t="shared" si="83"/>
        <v>0</v>
      </c>
      <c r="BZ118" s="126">
        <f t="shared" si="84"/>
        <v>0</v>
      </c>
      <c r="CA118" s="126">
        <f t="shared" si="85"/>
        <v>0</v>
      </c>
      <c r="CB118" s="126">
        <f t="shared" si="86"/>
        <v>0</v>
      </c>
      <c r="CC118" s="126">
        <f t="shared" si="87"/>
        <v>0</v>
      </c>
      <c r="CD118" s="126">
        <f t="shared" si="88"/>
        <v>0</v>
      </c>
      <c r="CE118" s="126">
        <f t="shared" si="89"/>
        <v>0</v>
      </c>
      <c r="CF118" s="126">
        <f t="shared" si="90"/>
        <v>0</v>
      </c>
      <c r="CG118" s="126">
        <f t="shared" si="91"/>
        <v>0</v>
      </c>
      <c r="CH118" s="126">
        <f t="shared" si="92"/>
        <v>0</v>
      </c>
      <c r="CI118" s="126">
        <f t="shared" si="93"/>
        <v>0</v>
      </c>
      <c r="CJ118" s="126">
        <f t="shared" si="94"/>
        <v>0</v>
      </c>
      <c r="CK118" s="126">
        <f t="shared" si="95"/>
        <v>0</v>
      </c>
      <c r="CL118" s="126">
        <f t="shared" si="96"/>
        <v>0</v>
      </c>
      <c r="CM118" s="126">
        <f t="shared" si="97"/>
        <v>0</v>
      </c>
      <c r="CN118" s="126">
        <f t="shared" si="98"/>
        <v>0</v>
      </c>
      <c r="CO118" s="126">
        <f t="shared" si="99"/>
        <v>0</v>
      </c>
      <c r="CP118" s="126">
        <f t="shared" si="100"/>
        <v>0</v>
      </c>
      <c r="CQ118" s="126">
        <f t="shared" si="101"/>
        <v>0</v>
      </c>
      <c r="CR118" s="126">
        <f t="shared" si="102"/>
        <v>0</v>
      </c>
      <c r="CS118" s="126">
        <f t="shared" si="103"/>
        <v>0</v>
      </c>
      <c r="CT118" s="126">
        <f t="shared" si="104"/>
        <v>0</v>
      </c>
      <c r="CU118" s="126">
        <f t="shared" si="105"/>
        <v>0</v>
      </c>
      <c r="CV118" s="126">
        <f t="shared" si="106"/>
        <v>0</v>
      </c>
      <c r="CW118" s="126">
        <f t="shared" si="107"/>
        <v>0</v>
      </c>
      <c r="CX118" s="126">
        <f t="shared" si="108"/>
        <v>0</v>
      </c>
      <c r="CY118" s="126">
        <f t="shared" si="109"/>
        <v>0</v>
      </c>
      <c r="CZ118" s="126">
        <f t="shared" si="110"/>
        <v>0</v>
      </c>
      <c r="DA118" s="126">
        <f t="shared" si="111"/>
        <v>0</v>
      </c>
      <c r="DB118" s="126">
        <f t="shared" si="112"/>
        <v>0</v>
      </c>
      <c r="DC118" s="126">
        <f t="shared" si="113"/>
        <v>0</v>
      </c>
      <c r="DD118" s="126">
        <f t="shared" si="114"/>
        <v>0</v>
      </c>
      <c r="DE118" s="126">
        <f t="shared" si="115"/>
        <v>0</v>
      </c>
      <c r="DF118" s="126">
        <f t="shared" si="116"/>
        <v>0</v>
      </c>
      <c r="DG118" s="126">
        <f t="shared" si="117"/>
        <v>0</v>
      </c>
      <c r="DH118" s="126">
        <f t="shared" si="118"/>
        <v>0</v>
      </c>
      <c r="DI118" s="126">
        <f t="shared" si="119"/>
        <v>0</v>
      </c>
      <c r="DJ118" s="126">
        <f t="shared" si="120"/>
        <v>0</v>
      </c>
      <c r="DK118" s="126">
        <f t="shared" si="121"/>
        <v>0</v>
      </c>
      <c r="DL118" s="126">
        <f t="shared" si="122"/>
        <v>0</v>
      </c>
      <c r="DM118" s="126">
        <f t="shared" si="123"/>
        <v>0</v>
      </c>
      <c r="DN118" s="126">
        <f t="shared" si="124"/>
        <v>0</v>
      </c>
      <c r="DO118" s="126">
        <f t="shared" si="125"/>
        <v>0</v>
      </c>
      <c r="DP118" s="126">
        <f t="shared" si="126"/>
        <v>0</v>
      </c>
      <c r="DQ118" s="126">
        <f t="shared" si="127"/>
        <v>0</v>
      </c>
      <c r="DR118" s="126">
        <f t="shared" si="128"/>
        <v>0</v>
      </c>
      <c r="DS118" s="126">
        <f t="shared" si="129"/>
        <v>0</v>
      </c>
      <c r="DT118" s="126">
        <f t="shared" si="130"/>
        <v>0</v>
      </c>
      <c r="DU118" s="126">
        <f t="shared" si="131"/>
        <v>0</v>
      </c>
      <c r="DV118" s="126">
        <f t="shared" si="132"/>
        <v>0</v>
      </c>
      <c r="DW118" s="126">
        <f t="shared" si="133"/>
        <v>0</v>
      </c>
    </row>
    <row r="119" spans="1:131" s="141" customFormat="1" ht="15" customHeight="1" x14ac:dyDescent="0.25">
      <c r="A119" s="157" t="s">
        <v>412</v>
      </c>
      <c r="B119" s="174" t="s">
        <v>409</v>
      </c>
      <c r="C119" s="174" t="s">
        <v>413</v>
      </c>
      <c r="D119" s="174" t="s">
        <v>314</v>
      </c>
      <c r="E119" s="174">
        <v>1</v>
      </c>
      <c r="F119" s="174">
        <v>1200</v>
      </c>
      <c r="G119" s="159"/>
      <c r="H119" s="173"/>
      <c r="I119" s="147"/>
      <c r="J119" s="145" t="s">
        <v>10</v>
      </c>
      <c r="K119" s="145"/>
      <c r="L119" s="145"/>
      <c r="M119" s="145"/>
      <c r="N119" s="145"/>
      <c r="O119" s="145"/>
      <c r="P119" s="145"/>
      <c r="Q119" s="145">
        <v>1</v>
      </c>
      <c r="R119" s="145"/>
      <c r="S119" s="145"/>
      <c r="T119" s="145"/>
      <c r="U119" s="145"/>
      <c r="V119" s="145"/>
      <c r="W119" s="146">
        <v>1</v>
      </c>
      <c r="X119" s="151">
        <v>0</v>
      </c>
      <c r="Y119" s="151">
        <v>0</v>
      </c>
      <c r="Z119" s="151">
        <v>0</v>
      </c>
      <c r="AA119" s="151">
        <v>0</v>
      </c>
      <c r="AB119" s="151">
        <v>0</v>
      </c>
      <c r="AC119" s="151">
        <v>0</v>
      </c>
      <c r="AD119" s="151">
        <v>0</v>
      </c>
      <c r="AE119" s="151">
        <v>0</v>
      </c>
      <c r="AF119" s="151">
        <v>0</v>
      </c>
      <c r="AG119" s="151">
        <v>0</v>
      </c>
      <c r="AH119" s="151">
        <v>0</v>
      </c>
      <c r="AI119" s="151">
        <v>0</v>
      </c>
      <c r="AJ119" s="145"/>
      <c r="AK119" s="145"/>
      <c r="AL119" s="145"/>
      <c r="AM119" s="145"/>
      <c r="AN119" s="145"/>
      <c r="AO119" s="145"/>
      <c r="AP119" s="145"/>
      <c r="AQ119" s="145"/>
      <c r="AR119" s="145">
        <v>1</v>
      </c>
      <c r="AS119" s="146">
        <v>1</v>
      </c>
      <c r="AT119" s="153">
        <v>0</v>
      </c>
      <c r="AU119" s="153">
        <v>0</v>
      </c>
      <c r="AV119" s="153">
        <v>0</v>
      </c>
      <c r="AW119" s="153">
        <v>0</v>
      </c>
      <c r="AX119" s="153">
        <v>0</v>
      </c>
      <c r="AY119" s="153">
        <v>0</v>
      </c>
      <c r="AZ119" s="153">
        <v>0</v>
      </c>
      <c r="BA119" s="153">
        <v>0</v>
      </c>
      <c r="BB119" s="153">
        <v>0</v>
      </c>
      <c r="BC119" s="153">
        <v>0</v>
      </c>
      <c r="BD119" s="154">
        <v>0</v>
      </c>
      <c r="BE119" s="154">
        <v>0</v>
      </c>
      <c r="BF119" s="154">
        <v>0</v>
      </c>
      <c r="BG119" s="154">
        <v>0</v>
      </c>
      <c r="BH119" s="154">
        <v>0</v>
      </c>
      <c r="BI119" s="145">
        <v>68112000</v>
      </c>
      <c r="BJ119" s="122"/>
      <c r="BK119" s="122"/>
      <c r="BL119" s="122"/>
      <c r="BM119" s="122"/>
      <c r="BN119" s="122"/>
      <c r="BO119" s="122"/>
      <c r="BP119" s="126">
        <f t="shared" si="74"/>
        <v>0</v>
      </c>
      <c r="BQ119" s="126">
        <f t="shared" si="75"/>
        <v>0</v>
      </c>
      <c r="BR119" s="126">
        <f t="shared" si="76"/>
        <v>0</v>
      </c>
      <c r="BS119" s="126">
        <f t="shared" si="77"/>
        <v>0</v>
      </c>
      <c r="BT119" s="126">
        <f t="shared" si="78"/>
        <v>0</v>
      </c>
      <c r="BU119" s="126">
        <f t="shared" si="79"/>
        <v>0</v>
      </c>
      <c r="BV119" s="126">
        <f t="shared" si="80"/>
        <v>0</v>
      </c>
      <c r="BW119" s="126">
        <f t="shared" si="81"/>
        <v>0</v>
      </c>
      <c r="BX119" s="126">
        <f t="shared" si="82"/>
        <v>0</v>
      </c>
      <c r="BY119" s="126">
        <f t="shared" si="83"/>
        <v>0</v>
      </c>
      <c r="BZ119" s="126">
        <f t="shared" si="84"/>
        <v>0</v>
      </c>
      <c r="CA119" s="126">
        <f t="shared" si="85"/>
        <v>0</v>
      </c>
      <c r="CB119" s="126">
        <f t="shared" si="86"/>
        <v>0</v>
      </c>
      <c r="CC119" s="126">
        <f t="shared" si="87"/>
        <v>0</v>
      </c>
      <c r="CD119" s="126">
        <f t="shared" si="88"/>
        <v>0</v>
      </c>
      <c r="CE119" s="126">
        <f t="shared" si="89"/>
        <v>0</v>
      </c>
      <c r="CF119" s="126">
        <f t="shared" si="90"/>
        <v>0</v>
      </c>
      <c r="CG119" s="126">
        <f t="shared" si="91"/>
        <v>0</v>
      </c>
      <c r="CH119" s="126">
        <f t="shared" si="92"/>
        <v>0</v>
      </c>
      <c r="CI119" s="126">
        <f t="shared" si="93"/>
        <v>0</v>
      </c>
      <c r="CJ119" s="126">
        <f t="shared" si="94"/>
        <v>0</v>
      </c>
      <c r="CK119" s="126">
        <f t="shared" si="95"/>
        <v>0</v>
      </c>
      <c r="CL119" s="126">
        <f t="shared" si="96"/>
        <v>0</v>
      </c>
      <c r="CM119" s="126">
        <f t="shared" si="97"/>
        <v>0</v>
      </c>
      <c r="CN119" s="126">
        <f t="shared" si="98"/>
        <v>0</v>
      </c>
      <c r="CO119" s="126">
        <f t="shared" si="99"/>
        <v>0</v>
      </c>
      <c r="CP119" s="126">
        <f t="shared" si="100"/>
        <v>0</v>
      </c>
      <c r="CQ119" s="126">
        <f t="shared" si="101"/>
        <v>0</v>
      </c>
      <c r="CR119" s="126">
        <f t="shared" si="102"/>
        <v>0</v>
      </c>
      <c r="CS119" s="126">
        <f t="shared" si="103"/>
        <v>0</v>
      </c>
      <c r="CT119" s="126">
        <f t="shared" si="104"/>
        <v>0</v>
      </c>
      <c r="CU119" s="126">
        <f t="shared" si="105"/>
        <v>0</v>
      </c>
      <c r="CV119" s="126">
        <f t="shared" si="106"/>
        <v>0</v>
      </c>
      <c r="CW119" s="126">
        <f t="shared" si="107"/>
        <v>0</v>
      </c>
      <c r="CX119" s="126">
        <f t="shared" si="108"/>
        <v>0</v>
      </c>
      <c r="CY119" s="126">
        <f t="shared" si="109"/>
        <v>0</v>
      </c>
      <c r="CZ119" s="126">
        <f t="shared" si="110"/>
        <v>0</v>
      </c>
      <c r="DA119" s="126">
        <f t="shared" si="111"/>
        <v>0</v>
      </c>
      <c r="DB119" s="126">
        <f t="shared" si="112"/>
        <v>0</v>
      </c>
      <c r="DC119" s="126">
        <f t="shared" si="113"/>
        <v>0</v>
      </c>
      <c r="DD119" s="126">
        <f t="shared" si="114"/>
        <v>0</v>
      </c>
      <c r="DE119" s="126">
        <f t="shared" si="115"/>
        <v>0</v>
      </c>
      <c r="DF119" s="126">
        <f t="shared" si="116"/>
        <v>0</v>
      </c>
      <c r="DG119" s="126">
        <f t="shared" si="117"/>
        <v>0</v>
      </c>
      <c r="DH119" s="126">
        <f t="shared" si="118"/>
        <v>0</v>
      </c>
      <c r="DI119" s="126">
        <f t="shared" si="119"/>
        <v>0</v>
      </c>
      <c r="DJ119" s="126">
        <f t="shared" si="120"/>
        <v>0</v>
      </c>
      <c r="DK119" s="126">
        <f t="shared" si="121"/>
        <v>0</v>
      </c>
      <c r="DL119" s="126">
        <f t="shared" si="122"/>
        <v>0</v>
      </c>
      <c r="DM119" s="126">
        <f t="shared" si="123"/>
        <v>0</v>
      </c>
      <c r="DN119" s="126">
        <f t="shared" si="124"/>
        <v>0</v>
      </c>
      <c r="DO119" s="126">
        <f t="shared" si="125"/>
        <v>0</v>
      </c>
      <c r="DP119" s="126">
        <f t="shared" si="126"/>
        <v>0</v>
      </c>
      <c r="DQ119" s="126">
        <f t="shared" si="127"/>
        <v>0</v>
      </c>
      <c r="DR119" s="126">
        <f t="shared" si="128"/>
        <v>0</v>
      </c>
      <c r="DS119" s="126">
        <f t="shared" si="129"/>
        <v>0</v>
      </c>
      <c r="DT119" s="126">
        <f t="shared" si="130"/>
        <v>0</v>
      </c>
      <c r="DU119" s="126">
        <f t="shared" si="131"/>
        <v>0</v>
      </c>
      <c r="DV119" s="126">
        <f t="shared" si="132"/>
        <v>0</v>
      </c>
      <c r="DW119" s="126">
        <f t="shared" si="133"/>
        <v>0</v>
      </c>
    </row>
    <row r="120" spans="1:131" s="141" customFormat="1" ht="15" customHeight="1" x14ac:dyDescent="0.25">
      <c r="A120" s="157" t="s">
        <v>412</v>
      </c>
      <c r="B120" s="174" t="s">
        <v>409</v>
      </c>
      <c r="C120" s="174" t="s">
        <v>414</v>
      </c>
      <c r="D120" s="174" t="s">
        <v>314</v>
      </c>
      <c r="E120" s="174">
        <v>1</v>
      </c>
      <c r="F120" s="174">
        <v>2000</v>
      </c>
      <c r="G120" s="159"/>
      <c r="H120" s="173"/>
      <c r="I120" s="147"/>
      <c r="J120" s="145" t="s">
        <v>10</v>
      </c>
      <c r="K120" s="145"/>
      <c r="L120" s="145"/>
      <c r="M120" s="145"/>
      <c r="N120" s="145"/>
      <c r="O120" s="145"/>
      <c r="P120" s="145"/>
      <c r="Q120" s="145">
        <v>1</v>
      </c>
      <c r="R120" s="145"/>
      <c r="S120" s="145"/>
      <c r="T120" s="145"/>
      <c r="U120" s="145"/>
      <c r="V120" s="145"/>
      <c r="W120" s="146">
        <v>1</v>
      </c>
      <c r="X120" s="151">
        <v>0</v>
      </c>
      <c r="Y120" s="151">
        <v>0</v>
      </c>
      <c r="Z120" s="151">
        <v>0</v>
      </c>
      <c r="AA120" s="151">
        <v>0</v>
      </c>
      <c r="AB120" s="151">
        <v>0</v>
      </c>
      <c r="AC120" s="151">
        <v>0</v>
      </c>
      <c r="AD120" s="151">
        <v>0</v>
      </c>
      <c r="AE120" s="151">
        <v>0</v>
      </c>
      <c r="AF120" s="151">
        <v>0</v>
      </c>
      <c r="AG120" s="151">
        <v>0</v>
      </c>
      <c r="AH120" s="151">
        <v>0</v>
      </c>
      <c r="AI120" s="151">
        <v>0</v>
      </c>
      <c r="AJ120" s="145"/>
      <c r="AK120" s="145"/>
      <c r="AL120" s="145"/>
      <c r="AM120" s="145"/>
      <c r="AN120" s="145"/>
      <c r="AO120" s="145"/>
      <c r="AP120" s="145"/>
      <c r="AQ120" s="145"/>
      <c r="AR120" s="145">
        <v>1</v>
      </c>
      <c r="AS120" s="146">
        <v>1</v>
      </c>
      <c r="AT120" s="153">
        <v>0</v>
      </c>
      <c r="AU120" s="153">
        <v>0</v>
      </c>
      <c r="AV120" s="153">
        <v>0</v>
      </c>
      <c r="AW120" s="153">
        <v>0</v>
      </c>
      <c r="AX120" s="153">
        <v>0</v>
      </c>
      <c r="AY120" s="153">
        <v>0</v>
      </c>
      <c r="AZ120" s="153">
        <v>0</v>
      </c>
      <c r="BA120" s="153">
        <v>0</v>
      </c>
      <c r="BB120" s="153">
        <v>0</v>
      </c>
      <c r="BC120" s="153">
        <v>0</v>
      </c>
      <c r="BD120" s="154">
        <v>0</v>
      </c>
      <c r="BE120" s="154">
        <v>0</v>
      </c>
      <c r="BF120" s="154">
        <v>0</v>
      </c>
      <c r="BG120" s="154">
        <v>0</v>
      </c>
      <c r="BH120" s="154">
        <v>0</v>
      </c>
      <c r="BI120" s="145">
        <v>68112000</v>
      </c>
      <c r="BJ120" s="122"/>
      <c r="BK120" s="122"/>
      <c r="BL120" s="122"/>
      <c r="BM120" s="122"/>
      <c r="BN120" s="122"/>
      <c r="BO120" s="122"/>
      <c r="BP120" s="126">
        <f t="shared" si="74"/>
        <v>0</v>
      </c>
      <c r="BQ120" s="126">
        <f t="shared" si="75"/>
        <v>0</v>
      </c>
      <c r="BR120" s="126">
        <f t="shared" si="76"/>
        <v>0</v>
      </c>
      <c r="BS120" s="126">
        <f t="shared" si="77"/>
        <v>0</v>
      </c>
      <c r="BT120" s="126">
        <f t="shared" si="78"/>
        <v>0</v>
      </c>
      <c r="BU120" s="126">
        <f t="shared" si="79"/>
        <v>0</v>
      </c>
      <c r="BV120" s="126">
        <f t="shared" si="80"/>
        <v>0</v>
      </c>
      <c r="BW120" s="126">
        <f t="shared" si="81"/>
        <v>0</v>
      </c>
      <c r="BX120" s="126">
        <f t="shared" si="82"/>
        <v>0</v>
      </c>
      <c r="BY120" s="126">
        <f t="shared" si="83"/>
        <v>0</v>
      </c>
      <c r="BZ120" s="126">
        <f t="shared" si="84"/>
        <v>0</v>
      </c>
      <c r="CA120" s="126">
        <f t="shared" si="85"/>
        <v>0</v>
      </c>
      <c r="CB120" s="126">
        <f t="shared" si="86"/>
        <v>0</v>
      </c>
      <c r="CC120" s="126">
        <f t="shared" si="87"/>
        <v>0</v>
      </c>
      <c r="CD120" s="126">
        <f t="shared" si="88"/>
        <v>0</v>
      </c>
      <c r="CE120" s="126">
        <f t="shared" si="89"/>
        <v>0</v>
      </c>
      <c r="CF120" s="126">
        <f t="shared" si="90"/>
        <v>0</v>
      </c>
      <c r="CG120" s="126">
        <f t="shared" si="91"/>
        <v>0</v>
      </c>
      <c r="CH120" s="126">
        <f t="shared" si="92"/>
        <v>0</v>
      </c>
      <c r="CI120" s="126">
        <f t="shared" si="93"/>
        <v>0</v>
      </c>
      <c r="CJ120" s="126">
        <f t="shared" si="94"/>
        <v>0</v>
      </c>
      <c r="CK120" s="126">
        <f t="shared" si="95"/>
        <v>0</v>
      </c>
      <c r="CL120" s="126">
        <f t="shared" si="96"/>
        <v>0</v>
      </c>
      <c r="CM120" s="126">
        <f t="shared" si="97"/>
        <v>0</v>
      </c>
      <c r="CN120" s="126">
        <f t="shared" si="98"/>
        <v>0</v>
      </c>
      <c r="CO120" s="126">
        <f t="shared" si="99"/>
        <v>0</v>
      </c>
      <c r="CP120" s="126">
        <f t="shared" si="100"/>
        <v>0</v>
      </c>
      <c r="CQ120" s="126">
        <f t="shared" si="101"/>
        <v>0</v>
      </c>
      <c r="CR120" s="126">
        <f t="shared" si="102"/>
        <v>0</v>
      </c>
      <c r="CS120" s="126">
        <f t="shared" si="103"/>
        <v>0</v>
      </c>
      <c r="CT120" s="126">
        <f t="shared" si="104"/>
        <v>0</v>
      </c>
      <c r="CU120" s="126">
        <f t="shared" si="105"/>
        <v>0</v>
      </c>
      <c r="CV120" s="126">
        <f t="shared" si="106"/>
        <v>0</v>
      </c>
      <c r="CW120" s="126">
        <f t="shared" si="107"/>
        <v>0</v>
      </c>
      <c r="CX120" s="126">
        <f t="shared" si="108"/>
        <v>0</v>
      </c>
      <c r="CY120" s="126">
        <f t="shared" si="109"/>
        <v>0</v>
      </c>
      <c r="CZ120" s="126">
        <f t="shared" si="110"/>
        <v>0</v>
      </c>
      <c r="DA120" s="126">
        <f t="shared" si="111"/>
        <v>0</v>
      </c>
      <c r="DB120" s="126">
        <f t="shared" si="112"/>
        <v>0</v>
      </c>
      <c r="DC120" s="126">
        <f t="shared" si="113"/>
        <v>0</v>
      </c>
      <c r="DD120" s="126">
        <f t="shared" si="114"/>
        <v>0</v>
      </c>
      <c r="DE120" s="126">
        <f t="shared" si="115"/>
        <v>0</v>
      </c>
      <c r="DF120" s="126">
        <f t="shared" si="116"/>
        <v>0</v>
      </c>
      <c r="DG120" s="126">
        <f t="shared" si="117"/>
        <v>0</v>
      </c>
      <c r="DH120" s="126">
        <f t="shared" si="118"/>
        <v>0</v>
      </c>
      <c r="DI120" s="126">
        <f t="shared" si="119"/>
        <v>0</v>
      </c>
      <c r="DJ120" s="126">
        <f t="shared" si="120"/>
        <v>0</v>
      </c>
      <c r="DK120" s="126">
        <f t="shared" si="121"/>
        <v>0</v>
      </c>
      <c r="DL120" s="126">
        <f t="shared" si="122"/>
        <v>0</v>
      </c>
      <c r="DM120" s="126">
        <f t="shared" si="123"/>
        <v>0</v>
      </c>
      <c r="DN120" s="126">
        <f t="shared" si="124"/>
        <v>0</v>
      </c>
      <c r="DO120" s="126">
        <f t="shared" si="125"/>
        <v>0</v>
      </c>
      <c r="DP120" s="126">
        <f t="shared" si="126"/>
        <v>0</v>
      </c>
      <c r="DQ120" s="126">
        <f t="shared" si="127"/>
        <v>0</v>
      </c>
      <c r="DR120" s="126">
        <f t="shared" si="128"/>
        <v>0</v>
      </c>
      <c r="DS120" s="126">
        <f t="shared" si="129"/>
        <v>0</v>
      </c>
      <c r="DT120" s="126">
        <f t="shared" si="130"/>
        <v>0</v>
      </c>
      <c r="DU120" s="126">
        <f t="shared" si="131"/>
        <v>0</v>
      </c>
      <c r="DV120" s="126">
        <f t="shared" si="132"/>
        <v>0</v>
      </c>
      <c r="DW120" s="126">
        <f t="shared" si="133"/>
        <v>0</v>
      </c>
    </row>
    <row r="121" spans="1:131" s="141" customFormat="1" ht="15" customHeight="1" x14ac:dyDescent="0.25">
      <c r="A121" s="157" t="s">
        <v>415</v>
      </c>
      <c r="B121" s="174" t="s">
        <v>416</v>
      </c>
      <c r="C121" s="174" t="s">
        <v>417</v>
      </c>
      <c r="D121" s="174" t="s">
        <v>418</v>
      </c>
      <c r="E121" s="174">
        <v>4</v>
      </c>
      <c r="F121" s="158">
        <v>35582.07</v>
      </c>
      <c r="G121" s="173">
        <v>-142328.28</v>
      </c>
      <c r="H121" s="173">
        <v>-142328.28</v>
      </c>
      <c r="I121" s="147" t="s">
        <v>912</v>
      </c>
      <c r="J121" s="145" t="s">
        <v>101</v>
      </c>
      <c r="K121" s="145">
        <v>8.3333333333333329E-2</v>
      </c>
      <c r="L121" s="145">
        <v>8.3333333333333329E-2</v>
      </c>
      <c r="M121" s="145">
        <v>8.3333333333333329E-2</v>
      </c>
      <c r="N121" s="145">
        <v>8.3333333333333329E-2</v>
      </c>
      <c r="O121" s="145">
        <v>8.3333333333333329E-2</v>
      </c>
      <c r="P121" s="145">
        <v>8.3333333333333329E-2</v>
      </c>
      <c r="Q121" s="145">
        <v>8.3333333333333329E-2</v>
      </c>
      <c r="R121" s="145">
        <v>8.3333333333333329E-2</v>
      </c>
      <c r="S121" s="145">
        <v>8.3333333333333329E-2</v>
      </c>
      <c r="T121" s="145">
        <v>8.3333333333333329E-2</v>
      </c>
      <c r="U121" s="145">
        <v>8.3333333333333329E-2</v>
      </c>
      <c r="V121" s="145">
        <v>8.3333333333333329E-2</v>
      </c>
      <c r="W121" s="146">
        <v>1</v>
      </c>
      <c r="X121" s="151">
        <v>-11860.689999999999</v>
      </c>
      <c r="Y121" s="151">
        <v>-11860.689999999999</v>
      </c>
      <c r="Z121" s="151">
        <v>-11860.689999999999</v>
      </c>
      <c r="AA121" s="151">
        <v>-11860.689999999999</v>
      </c>
      <c r="AB121" s="151">
        <v>-11860.689999999999</v>
      </c>
      <c r="AC121" s="151">
        <v>-11860.689999999999</v>
      </c>
      <c r="AD121" s="151">
        <v>-11860.689999999999</v>
      </c>
      <c r="AE121" s="151">
        <v>-11860.689999999999</v>
      </c>
      <c r="AF121" s="151">
        <v>-11860.689999999999</v>
      </c>
      <c r="AG121" s="151">
        <v>-11860.689999999999</v>
      </c>
      <c r="AH121" s="151">
        <v>-11860.689999999999</v>
      </c>
      <c r="AI121" s="151">
        <v>-11860.689999999999</v>
      </c>
      <c r="AJ121" s="145"/>
      <c r="AK121" s="145">
        <v>1</v>
      </c>
      <c r="AL121" s="145"/>
      <c r="AM121" s="145"/>
      <c r="AN121" s="145"/>
      <c r="AO121" s="145"/>
      <c r="AP121" s="145"/>
      <c r="AQ121" s="145"/>
      <c r="AR121" s="145"/>
      <c r="AS121" s="146">
        <v>1</v>
      </c>
      <c r="AT121" s="153">
        <v>0</v>
      </c>
      <c r="AU121" s="153">
        <v>-142328.28</v>
      </c>
      <c r="AV121" s="153">
        <v>0</v>
      </c>
      <c r="AW121" s="153">
        <v>0</v>
      </c>
      <c r="AX121" s="153">
        <v>0</v>
      </c>
      <c r="AY121" s="153">
        <v>0</v>
      </c>
      <c r="AZ121" s="153">
        <v>0</v>
      </c>
      <c r="BA121" s="153">
        <v>0</v>
      </c>
      <c r="BB121" s="153">
        <v>0</v>
      </c>
      <c r="BC121" s="153">
        <v>-142328.28</v>
      </c>
      <c r="BD121" s="154">
        <v>0</v>
      </c>
      <c r="BE121" s="154">
        <v>0</v>
      </c>
      <c r="BF121" s="154">
        <v>-142328.28</v>
      </c>
      <c r="BG121" s="154">
        <v>0</v>
      </c>
      <c r="BH121" s="154">
        <v>0</v>
      </c>
      <c r="BI121" s="145">
        <v>60423000</v>
      </c>
      <c r="BJ121" s="122" t="s">
        <v>843</v>
      </c>
      <c r="BK121" s="191">
        <f>+IF('FEUILLE 1'!$BJ121="",SUMIFS('FEUILLE 2'!$P:$P,'FEUILLE 2'!$C:$C,"BLF",'FEUILLE 2'!$K:$K,'FEUILLE 1'!$J121),SUMIFS('FEUILLE 2'!$P:$P,'FEUILLE 2'!$C:$C,"BLF",'FEUILLE 2'!$K:$K,'FEUILLE 1'!$J121,'FEUILLE 2'!$B:$B,'FEUILLE 1'!$BJ121))</f>
        <v>0</v>
      </c>
      <c r="BL121" s="191">
        <f t="shared" ref="BL121:BL154" si="134">+BK121+SUM(BY121:CD121)</f>
        <v>-35582.069999999992</v>
      </c>
      <c r="BM121" s="191"/>
      <c r="BN121" s="191"/>
      <c r="BO121" s="193">
        <f>IF(-SUM(BZ121:CD121)-(BK121+BM121+BN121)&lt;0,0,-SUM(BZ121:CD121)-(BK121+BM121+BN121))</f>
        <v>35582.069999999992</v>
      </c>
      <c r="BP121" s="126">
        <f t="shared" si="74"/>
        <v>0</v>
      </c>
      <c r="BQ121" s="126">
        <f t="shared" si="75"/>
        <v>0</v>
      </c>
      <c r="BR121" s="126">
        <f t="shared" si="76"/>
        <v>-11860.689999999999</v>
      </c>
      <c r="BS121" s="126">
        <f t="shared" si="77"/>
        <v>0</v>
      </c>
      <c r="BT121" s="126">
        <f t="shared" si="78"/>
        <v>0</v>
      </c>
      <c r="BU121" s="126">
        <f t="shared" si="79"/>
        <v>0</v>
      </c>
      <c r="BV121" s="126">
        <f t="shared" si="80"/>
        <v>0</v>
      </c>
      <c r="BW121" s="126">
        <f t="shared" si="81"/>
        <v>-23721.379999999997</v>
      </c>
      <c r="BX121" s="126">
        <f t="shared" si="82"/>
        <v>0</v>
      </c>
      <c r="BY121" s="126">
        <f t="shared" si="83"/>
        <v>0</v>
      </c>
      <c r="BZ121" s="126">
        <f t="shared" si="84"/>
        <v>0</v>
      </c>
      <c r="CA121" s="126">
        <f t="shared" si="85"/>
        <v>0</v>
      </c>
      <c r="CB121" s="126">
        <f t="shared" si="86"/>
        <v>-35582.069999999992</v>
      </c>
      <c r="CC121" s="126">
        <f t="shared" si="87"/>
        <v>0</v>
      </c>
      <c r="CD121" s="126">
        <f t="shared" si="88"/>
        <v>0</v>
      </c>
      <c r="CE121" s="126">
        <f t="shared" si="89"/>
        <v>0</v>
      </c>
      <c r="CF121" s="126">
        <f t="shared" si="90"/>
        <v>0</v>
      </c>
      <c r="CG121" s="126">
        <f t="shared" si="91"/>
        <v>-47442.759999999995</v>
      </c>
      <c r="CH121" s="126">
        <f t="shared" si="92"/>
        <v>0</v>
      </c>
      <c r="CI121" s="126">
        <f t="shared" si="93"/>
        <v>0</v>
      </c>
      <c r="CJ121" s="126">
        <f t="shared" si="94"/>
        <v>0</v>
      </c>
      <c r="CK121" s="126">
        <f t="shared" si="95"/>
        <v>0</v>
      </c>
      <c r="CL121" s="126">
        <f t="shared" si="96"/>
        <v>-59303.45</v>
      </c>
      <c r="CM121" s="126">
        <f t="shared" si="97"/>
        <v>0</v>
      </c>
      <c r="CN121" s="126">
        <f t="shared" si="98"/>
        <v>0</v>
      </c>
      <c r="CO121" s="126">
        <f t="shared" si="99"/>
        <v>0</v>
      </c>
      <c r="CP121" s="126">
        <f t="shared" si="100"/>
        <v>0</v>
      </c>
      <c r="CQ121" s="126">
        <f t="shared" si="101"/>
        <v>-71164.14</v>
      </c>
      <c r="CR121" s="126">
        <f t="shared" si="102"/>
        <v>0</v>
      </c>
      <c r="CS121" s="126">
        <f t="shared" si="103"/>
        <v>0</v>
      </c>
      <c r="CT121" s="126">
        <f t="shared" si="104"/>
        <v>0</v>
      </c>
      <c r="CU121" s="126">
        <f t="shared" si="105"/>
        <v>0</v>
      </c>
      <c r="CV121" s="126">
        <f t="shared" si="106"/>
        <v>-83024.83</v>
      </c>
      <c r="CW121" s="126">
        <f t="shared" si="107"/>
        <v>0</v>
      </c>
      <c r="CX121" s="126">
        <f t="shared" si="108"/>
        <v>0</v>
      </c>
      <c r="CY121" s="126">
        <f t="shared" si="109"/>
        <v>0</v>
      </c>
      <c r="CZ121" s="126">
        <f t="shared" si="110"/>
        <v>0</v>
      </c>
      <c r="DA121" s="126">
        <f t="shared" si="111"/>
        <v>-94885.52</v>
      </c>
      <c r="DB121" s="126">
        <f t="shared" si="112"/>
        <v>0</v>
      </c>
      <c r="DC121" s="126">
        <f t="shared" si="113"/>
        <v>0</v>
      </c>
      <c r="DD121" s="126">
        <f t="shared" si="114"/>
        <v>0</v>
      </c>
      <c r="DE121" s="126">
        <f t="shared" si="115"/>
        <v>0</v>
      </c>
      <c r="DF121" s="126">
        <f t="shared" si="116"/>
        <v>-106746.21</v>
      </c>
      <c r="DG121" s="126">
        <f t="shared" si="117"/>
        <v>0</v>
      </c>
      <c r="DH121" s="126">
        <f t="shared" si="118"/>
        <v>0</v>
      </c>
      <c r="DI121" s="126">
        <f t="shared" si="119"/>
        <v>0</v>
      </c>
      <c r="DJ121" s="126">
        <f t="shared" si="120"/>
        <v>0</v>
      </c>
      <c r="DK121" s="126">
        <f t="shared" si="121"/>
        <v>-118606.90000000001</v>
      </c>
      <c r="DL121" s="126">
        <f t="shared" si="122"/>
        <v>0</v>
      </c>
      <c r="DM121" s="126">
        <f t="shared" si="123"/>
        <v>0</v>
      </c>
      <c r="DN121" s="126">
        <f t="shared" si="124"/>
        <v>0</v>
      </c>
      <c r="DO121" s="126">
        <f t="shared" si="125"/>
        <v>0</v>
      </c>
      <c r="DP121" s="126">
        <f t="shared" si="126"/>
        <v>-130467.59000000001</v>
      </c>
      <c r="DQ121" s="126">
        <f t="shared" si="127"/>
        <v>0</v>
      </c>
      <c r="DR121" s="126">
        <f t="shared" si="128"/>
        <v>0</v>
      </c>
      <c r="DS121" s="126">
        <f t="shared" si="129"/>
        <v>0</v>
      </c>
      <c r="DT121" s="126">
        <f t="shared" si="130"/>
        <v>0</v>
      </c>
      <c r="DU121" s="126">
        <f t="shared" si="131"/>
        <v>-142328.28</v>
      </c>
      <c r="DV121" s="126">
        <f t="shared" si="132"/>
        <v>0</v>
      </c>
      <c r="DW121" s="126">
        <f t="shared" si="133"/>
        <v>0</v>
      </c>
      <c r="DX121" s="119"/>
      <c r="EA121" s="127">
        <f>+BO121</f>
        <v>35582.069999999992</v>
      </c>
    </row>
    <row r="122" spans="1:131" s="141" customFormat="1" ht="15" customHeight="1" x14ac:dyDescent="0.25">
      <c r="A122" s="157" t="s">
        <v>419</v>
      </c>
      <c r="B122" s="174" t="s">
        <v>416</v>
      </c>
      <c r="C122" s="174" t="s">
        <v>417</v>
      </c>
      <c r="D122" s="174" t="s">
        <v>418</v>
      </c>
      <c r="E122" s="174">
        <v>4</v>
      </c>
      <c r="F122" s="170">
        <v>13283.25</v>
      </c>
      <c r="G122" s="173">
        <v>-53133</v>
      </c>
      <c r="H122" s="173">
        <v>-53133</v>
      </c>
      <c r="I122" s="147" t="s">
        <v>912</v>
      </c>
      <c r="J122" s="145" t="s">
        <v>101</v>
      </c>
      <c r="K122" s="145">
        <v>8.3333333333333329E-2</v>
      </c>
      <c r="L122" s="145">
        <v>8.3333333333333329E-2</v>
      </c>
      <c r="M122" s="145">
        <v>8.3333333333333329E-2</v>
      </c>
      <c r="N122" s="145">
        <v>8.3333333333333329E-2</v>
      </c>
      <c r="O122" s="145">
        <v>8.3333333333333329E-2</v>
      </c>
      <c r="P122" s="145">
        <v>8.3333333333333329E-2</v>
      </c>
      <c r="Q122" s="145">
        <v>8.3333333333333329E-2</v>
      </c>
      <c r="R122" s="145">
        <v>8.3333333333333329E-2</v>
      </c>
      <c r="S122" s="145">
        <v>8.3333333333333329E-2</v>
      </c>
      <c r="T122" s="145">
        <v>8.3333333333333329E-2</v>
      </c>
      <c r="U122" s="145">
        <v>8.3333333333333329E-2</v>
      </c>
      <c r="V122" s="145">
        <v>8.3333333333333329E-2</v>
      </c>
      <c r="W122" s="146">
        <v>1</v>
      </c>
      <c r="X122" s="151">
        <v>-4427.75</v>
      </c>
      <c r="Y122" s="151">
        <v>-4427.75</v>
      </c>
      <c r="Z122" s="151">
        <v>-4427.75</v>
      </c>
      <c r="AA122" s="151">
        <v>-4427.75</v>
      </c>
      <c r="AB122" s="151">
        <v>-4427.75</v>
      </c>
      <c r="AC122" s="151">
        <v>-4427.75</v>
      </c>
      <c r="AD122" s="151">
        <v>-4427.75</v>
      </c>
      <c r="AE122" s="151">
        <v>-4427.75</v>
      </c>
      <c r="AF122" s="151">
        <v>-4427.75</v>
      </c>
      <c r="AG122" s="151">
        <v>-4427.75</v>
      </c>
      <c r="AH122" s="151">
        <v>-4427.75</v>
      </c>
      <c r="AI122" s="151">
        <v>-4427.75</v>
      </c>
      <c r="AJ122" s="145"/>
      <c r="AK122" s="145"/>
      <c r="AL122" s="145">
        <v>1</v>
      </c>
      <c r="AM122" s="145"/>
      <c r="AN122" s="145"/>
      <c r="AO122" s="145"/>
      <c r="AP122" s="145"/>
      <c r="AQ122" s="145"/>
      <c r="AR122" s="145"/>
      <c r="AS122" s="146">
        <v>1</v>
      </c>
      <c r="AT122" s="153">
        <v>0</v>
      </c>
      <c r="AU122" s="153">
        <v>0</v>
      </c>
      <c r="AV122" s="153">
        <v>-53133</v>
      </c>
      <c r="AW122" s="153">
        <v>0</v>
      </c>
      <c r="AX122" s="153">
        <v>0</v>
      </c>
      <c r="AY122" s="153">
        <v>0</v>
      </c>
      <c r="AZ122" s="153">
        <v>0</v>
      </c>
      <c r="BA122" s="153">
        <v>0</v>
      </c>
      <c r="BB122" s="153">
        <v>0</v>
      </c>
      <c r="BC122" s="153">
        <v>-53133</v>
      </c>
      <c r="BD122" s="154">
        <v>0</v>
      </c>
      <c r="BE122" s="154">
        <v>0</v>
      </c>
      <c r="BF122" s="154">
        <v>-53133</v>
      </c>
      <c r="BG122" s="154">
        <v>0</v>
      </c>
      <c r="BH122" s="154">
        <v>0</v>
      </c>
      <c r="BI122" s="145">
        <v>60423000</v>
      </c>
      <c r="BJ122" s="122" t="s">
        <v>851</v>
      </c>
      <c r="BK122" s="191">
        <f>+IF('FEUILLE 1'!$BJ122="",SUMIFS('FEUILLE 2'!$P:$P,'FEUILLE 2'!$C:$C,"BLF",'FEUILLE 2'!$K:$K,'FEUILLE 1'!$J122),SUMIFS('FEUILLE 2'!$P:$P,'FEUILLE 2'!$C:$C,"BLF",'FEUILLE 2'!$K:$K,'FEUILLE 1'!$J122,'FEUILLE 2'!$B:$B,'FEUILLE 1'!$BJ122))</f>
        <v>0</v>
      </c>
      <c r="BL122" s="191">
        <f t="shared" si="134"/>
        <v>-13283.25</v>
      </c>
      <c r="BM122" s="191"/>
      <c r="BN122" s="191"/>
      <c r="BO122" s="193">
        <f t="shared" ref="BO122:BO152" si="135">IF(-SUM(BZ122:CD122)-(BK122+BM122+BN122)&lt;0,0,-SUM(BZ122:CD122)-(BK122+BM122+BN122))</f>
        <v>13283.25</v>
      </c>
      <c r="BP122" s="126">
        <f t="shared" si="74"/>
        <v>0</v>
      </c>
      <c r="BQ122" s="126">
        <f t="shared" si="75"/>
        <v>0</v>
      </c>
      <c r="BR122" s="126">
        <f t="shared" si="76"/>
        <v>-4427.75</v>
      </c>
      <c r="BS122" s="126">
        <f t="shared" si="77"/>
        <v>0</v>
      </c>
      <c r="BT122" s="126">
        <f t="shared" si="78"/>
        <v>0</v>
      </c>
      <c r="BU122" s="126">
        <f t="shared" si="79"/>
        <v>0</v>
      </c>
      <c r="BV122" s="126">
        <f t="shared" si="80"/>
        <v>0</v>
      </c>
      <c r="BW122" s="126">
        <f t="shared" si="81"/>
        <v>-8855.5</v>
      </c>
      <c r="BX122" s="126">
        <f t="shared" si="82"/>
        <v>0</v>
      </c>
      <c r="BY122" s="126">
        <f t="shared" si="83"/>
        <v>0</v>
      </c>
      <c r="BZ122" s="126">
        <f t="shared" si="84"/>
        <v>0</v>
      </c>
      <c r="CA122" s="126">
        <f t="shared" si="85"/>
        <v>0</v>
      </c>
      <c r="CB122" s="126">
        <f t="shared" si="86"/>
        <v>-13283.25</v>
      </c>
      <c r="CC122" s="126">
        <f t="shared" si="87"/>
        <v>0</v>
      </c>
      <c r="CD122" s="126">
        <f t="shared" si="88"/>
        <v>0</v>
      </c>
      <c r="CE122" s="126">
        <f t="shared" si="89"/>
        <v>0</v>
      </c>
      <c r="CF122" s="126">
        <f t="shared" si="90"/>
        <v>0</v>
      </c>
      <c r="CG122" s="126">
        <f t="shared" si="91"/>
        <v>-17711</v>
      </c>
      <c r="CH122" s="126">
        <f t="shared" si="92"/>
        <v>0</v>
      </c>
      <c r="CI122" s="126">
        <f t="shared" si="93"/>
        <v>0</v>
      </c>
      <c r="CJ122" s="126">
        <f t="shared" si="94"/>
        <v>0</v>
      </c>
      <c r="CK122" s="126">
        <f t="shared" si="95"/>
        <v>0</v>
      </c>
      <c r="CL122" s="126">
        <f t="shared" si="96"/>
        <v>-22138.75</v>
      </c>
      <c r="CM122" s="126">
        <f t="shared" si="97"/>
        <v>0</v>
      </c>
      <c r="CN122" s="126">
        <f t="shared" si="98"/>
        <v>0</v>
      </c>
      <c r="CO122" s="126">
        <f t="shared" si="99"/>
        <v>0</v>
      </c>
      <c r="CP122" s="126">
        <f t="shared" si="100"/>
        <v>0</v>
      </c>
      <c r="CQ122" s="126">
        <f t="shared" si="101"/>
        <v>-26566.5</v>
      </c>
      <c r="CR122" s="126">
        <f t="shared" si="102"/>
        <v>0</v>
      </c>
      <c r="CS122" s="126">
        <f t="shared" si="103"/>
        <v>0</v>
      </c>
      <c r="CT122" s="126">
        <f t="shared" si="104"/>
        <v>0</v>
      </c>
      <c r="CU122" s="126">
        <f t="shared" si="105"/>
        <v>0</v>
      </c>
      <c r="CV122" s="126">
        <f t="shared" si="106"/>
        <v>-30994.25</v>
      </c>
      <c r="CW122" s="126">
        <f t="shared" si="107"/>
        <v>0</v>
      </c>
      <c r="CX122" s="126">
        <f t="shared" si="108"/>
        <v>0</v>
      </c>
      <c r="CY122" s="126">
        <f t="shared" si="109"/>
        <v>0</v>
      </c>
      <c r="CZ122" s="126">
        <f t="shared" si="110"/>
        <v>0</v>
      </c>
      <c r="DA122" s="126">
        <f t="shared" si="111"/>
        <v>-35422</v>
      </c>
      <c r="DB122" s="126">
        <f t="shared" si="112"/>
        <v>0</v>
      </c>
      <c r="DC122" s="126">
        <f t="shared" si="113"/>
        <v>0</v>
      </c>
      <c r="DD122" s="126">
        <f t="shared" si="114"/>
        <v>0</v>
      </c>
      <c r="DE122" s="126">
        <f t="shared" si="115"/>
        <v>0</v>
      </c>
      <c r="DF122" s="126">
        <f t="shared" si="116"/>
        <v>-39849.75</v>
      </c>
      <c r="DG122" s="126">
        <f t="shared" si="117"/>
        <v>0</v>
      </c>
      <c r="DH122" s="126">
        <f t="shared" si="118"/>
        <v>0</v>
      </c>
      <c r="DI122" s="126">
        <f t="shared" si="119"/>
        <v>0</v>
      </c>
      <c r="DJ122" s="126">
        <f t="shared" si="120"/>
        <v>0</v>
      </c>
      <c r="DK122" s="126">
        <f t="shared" si="121"/>
        <v>-44277.5</v>
      </c>
      <c r="DL122" s="126">
        <f t="shared" si="122"/>
        <v>0</v>
      </c>
      <c r="DM122" s="126">
        <f t="shared" si="123"/>
        <v>0</v>
      </c>
      <c r="DN122" s="126">
        <f t="shared" si="124"/>
        <v>0</v>
      </c>
      <c r="DO122" s="126">
        <f t="shared" si="125"/>
        <v>0</v>
      </c>
      <c r="DP122" s="126">
        <f t="shared" si="126"/>
        <v>-48705.25</v>
      </c>
      <c r="DQ122" s="126">
        <f t="shared" si="127"/>
        <v>0</v>
      </c>
      <c r="DR122" s="126">
        <f t="shared" si="128"/>
        <v>0</v>
      </c>
      <c r="DS122" s="126">
        <f t="shared" si="129"/>
        <v>0</v>
      </c>
      <c r="DT122" s="126">
        <f t="shared" si="130"/>
        <v>0</v>
      </c>
      <c r="DU122" s="126">
        <f t="shared" si="131"/>
        <v>-53133</v>
      </c>
      <c r="DV122" s="126">
        <f t="shared" si="132"/>
        <v>0</v>
      </c>
      <c r="DW122" s="126">
        <f t="shared" si="133"/>
        <v>0</v>
      </c>
      <c r="DX122" s="119"/>
      <c r="EA122" s="127">
        <f t="shared" ref="EA122:EA123" si="136">+BO122</f>
        <v>13283.25</v>
      </c>
    </row>
    <row r="123" spans="1:131" s="141" customFormat="1" ht="15" customHeight="1" x14ac:dyDescent="0.25">
      <c r="A123" s="157" t="s">
        <v>420</v>
      </c>
      <c r="B123" s="174" t="s">
        <v>416</v>
      </c>
      <c r="C123" s="174" t="s">
        <v>417</v>
      </c>
      <c r="D123" s="174" t="s">
        <v>418</v>
      </c>
      <c r="E123" s="174">
        <v>4</v>
      </c>
      <c r="F123" s="158">
        <v>12580.38</v>
      </c>
      <c r="G123" s="173">
        <v>-50321.52</v>
      </c>
      <c r="H123" s="173">
        <v>-50321.51999999999</v>
      </c>
      <c r="I123" s="147" t="s">
        <v>912</v>
      </c>
      <c r="J123" s="145" t="s">
        <v>101</v>
      </c>
      <c r="K123" s="145">
        <v>8.3333333333333329E-2</v>
      </c>
      <c r="L123" s="145">
        <v>8.3333333333333329E-2</v>
      </c>
      <c r="M123" s="145">
        <v>8.3333333333333329E-2</v>
      </c>
      <c r="N123" s="145">
        <v>8.3333333333333329E-2</v>
      </c>
      <c r="O123" s="145">
        <v>8.3333333333333329E-2</v>
      </c>
      <c r="P123" s="145">
        <v>8.3333333333333329E-2</v>
      </c>
      <c r="Q123" s="145">
        <v>8.3333333333333329E-2</v>
      </c>
      <c r="R123" s="145">
        <v>8.3333333333333329E-2</v>
      </c>
      <c r="S123" s="145">
        <v>8.3333333333333329E-2</v>
      </c>
      <c r="T123" s="145">
        <v>8.3333333333333329E-2</v>
      </c>
      <c r="U123" s="145">
        <v>8.3333333333333329E-2</v>
      </c>
      <c r="V123" s="145">
        <v>8.3333333333333329E-2</v>
      </c>
      <c r="W123" s="146">
        <v>1</v>
      </c>
      <c r="X123" s="151">
        <v>-4193.4599999999991</v>
      </c>
      <c r="Y123" s="151">
        <v>-4193.4599999999991</v>
      </c>
      <c r="Z123" s="151">
        <v>-4193.4599999999991</v>
      </c>
      <c r="AA123" s="151">
        <v>-4193.4599999999991</v>
      </c>
      <c r="AB123" s="151">
        <v>-4193.4599999999991</v>
      </c>
      <c r="AC123" s="151">
        <v>-4193.4599999999991</v>
      </c>
      <c r="AD123" s="151">
        <v>-4193.4599999999991</v>
      </c>
      <c r="AE123" s="151">
        <v>-4193.4599999999991</v>
      </c>
      <c r="AF123" s="151">
        <v>-4193.4599999999991</v>
      </c>
      <c r="AG123" s="151">
        <v>-4193.4599999999991</v>
      </c>
      <c r="AH123" s="151">
        <v>-4193.4599999999991</v>
      </c>
      <c r="AI123" s="151">
        <v>-4193.4599999999991</v>
      </c>
      <c r="AJ123" s="145"/>
      <c r="AK123" s="145"/>
      <c r="AL123" s="145"/>
      <c r="AM123" s="145">
        <v>1</v>
      </c>
      <c r="AN123" s="145"/>
      <c r="AO123" s="145"/>
      <c r="AP123" s="145"/>
      <c r="AQ123" s="145"/>
      <c r="AR123" s="145"/>
      <c r="AS123" s="146">
        <v>1</v>
      </c>
      <c r="AT123" s="153">
        <v>0</v>
      </c>
      <c r="AU123" s="153">
        <v>0</v>
      </c>
      <c r="AV123" s="153">
        <v>0</v>
      </c>
      <c r="AW123" s="153">
        <v>-50321.52</v>
      </c>
      <c r="AX123" s="153">
        <v>0</v>
      </c>
      <c r="AY123" s="153">
        <v>0</v>
      </c>
      <c r="AZ123" s="153">
        <v>0</v>
      </c>
      <c r="BA123" s="153">
        <v>0</v>
      </c>
      <c r="BB123" s="153">
        <v>0</v>
      </c>
      <c r="BC123" s="153">
        <v>-50321.52</v>
      </c>
      <c r="BD123" s="154">
        <v>0</v>
      </c>
      <c r="BE123" s="154">
        <v>0</v>
      </c>
      <c r="BF123" s="154">
        <v>-50321.52</v>
      </c>
      <c r="BG123" s="154">
        <v>0</v>
      </c>
      <c r="BH123" s="154">
        <v>0</v>
      </c>
      <c r="BI123" s="145">
        <v>60423000</v>
      </c>
      <c r="BJ123" s="122" t="s">
        <v>844</v>
      </c>
      <c r="BK123" s="191">
        <f>+IF('FEUILLE 1'!$BJ123="",SUMIFS('FEUILLE 2'!$P:$P,'FEUILLE 2'!$C:$C,"BLF",'FEUILLE 2'!$K:$K,'FEUILLE 1'!$J123),SUMIFS('FEUILLE 2'!$P:$P,'FEUILLE 2'!$C:$C,"BLF",'FEUILLE 2'!$K:$K,'FEUILLE 1'!$J123,'FEUILLE 2'!$B:$B,'FEUILLE 1'!$BJ123))</f>
        <v>0</v>
      </c>
      <c r="BL123" s="191">
        <f t="shared" si="134"/>
        <v>-12580.379999999997</v>
      </c>
      <c r="BM123" s="191"/>
      <c r="BN123" s="191"/>
      <c r="BO123" s="193">
        <f t="shared" si="135"/>
        <v>12580.379999999997</v>
      </c>
      <c r="BP123" s="126">
        <f t="shared" si="74"/>
        <v>0</v>
      </c>
      <c r="BQ123" s="126">
        <f t="shared" si="75"/>
        <v>0</v>
      </c>
      <c r="BR123" s="126">
        <f t="shared" si="76"/>
        <v>-4193.4599999999991</v>
      </c>
      <c r="BS123" s="126">
        <f t="shared" si="77"/>
        <v>0</v>
      </c>
      <c r="BT123" s="126">
        <f t="shared" si="78"/>
        <v>0</v>
      </c>
      <c r="BU123" s="126">
        <f t="shared" si="79"/>
        <v>0</v>
      </c>
      <c r="BV123" s="126">
        <f t="shared" si="80"/>
        <v>0</v>
      </c>
      <c r="BW123" s="126">
        <f t="shared" si="81"/>
        <v>-8386.9199999999983</v>
      </c>
      <c r="BX123" s="126">
        <f t="shared" si="82"/>
        <v>0</v>
      </c>
      <c r="BY123" s="126">
        <f t="shared" si="83"/>
        <v>0</v>
      </c>
      <c r="BZ123" s="126">
        <f t="shared" si="84"/>
        <v>0</v>
      </c>
      <c r="CA123" s="126">
        <f t="shared" si="85"/>
        <v>0</v>
      </c>
      <c r="CB123" s="126">
        <f t="shared" si="86"/>
        <v>-12580.379999999997</v>
      </c>
      <c r="CC123" s="126">
        <f t="shared" si="87"/>
        <v>0</v>
      </c>
      <c r="CD123" s="126">
        <f t="shared" si="88"/>
        <v>0</v>
      </c>
      <c r="CE123" s="126">
        <f t="shared" si="89"/>
        <v>0</v>
      </c>
      <c r="CF123" s="126">
        <f t="shared" si="90"/>
        <v>0</v>
      </c>
      <c r="CG123" s="126">
        <f t="shared" si="91"/>
        <v>-16773.839999999997</v>
      </c>
      <c r="CH123" s="126">
        <f t="shared" si="92"/>
        <v>0</v>
      </c>
      <c r="CI123" s="126">
        <f t="shared" si="93"/>
        <v>0</v>
      </c>
      <c r="CJ123" s="126">
        <f t="shared" si="94"/>
        <v>0</v>
      </c>
      <c r="CK123" s="126">
        <f t="shared" si="95"/>
        <v>0</v>
      </c>
      <c r="CL123" s="126">
        <f t="shared" si="96"/>
        <v>-20967.299999999996</v>
      </c>
      <c r="CM123" s="126">
        <f t="shared" si="97"/>
        <v>0</v>
      </c>
      <c r="CN123" s="126">
        <f t="shared" si="98"/>
        <v>0</v>
      </c>
      <c r="CO123" s="126">
        <f t="shared" si="99"/>
        <v>0</v>
      </c>
      <c r="CP123" s="126">
        <f t="shared" si="100"/>
        <v>0</v>
      </c>
      <c r="CQ123" s="126">
        <f t="shared" si="101"/>
        <v>-25160.759999999995</v>
      </c>
      <c r="CR123" s="126">
        <f t="shared" si="102"/>
        <v>0</v>
      </c>
      <c r="CS123" s="126">
        <f t="shared" si="103"/>
        <v>0</v>
      </c>
      <c r="CT123" s="126">
        <f t="shared" si="104"/>
        <v>0</v>
      </c>
      <c r="CU123" s="126">
        <f t="shared" si="105"/>
        <v>0</v>
      </c>
      <c r="CV123" s="126">
        <f t="shared" si="106"/>
        <v>-29354.219999999994</v>
      </c>
      <c r="CW123" s="126">
        <f t="shared" si="107"/>
        <v>0</v>
      </c>
      <c r="CX123" s="126">
        <f t="shared" si="108"/>
        <v>0</v>
      </c>
      <c r="CY123" s="126">
        <f t="shared" si="109"/>
        <v>0</v>
      </c>
      <c r="CZ123" s="126">
        <f t="shared" si="110"/>
        <v>0</v>
      </c>
      <c r="DA123" s="126">
        <f t="shared" si="111"/>
        <v>-33547.679999999993</v>
      </c>
      <c r="DB123" s="126">
        <f t="shared" si="112"/>
        <v>0</v>
      </c>
      <c r="DC123" s="126">
        <f t="shared" si="113"/>
        <v>0</v>
      </c>
      <c r="DD123" s="126">
        <f t="shared" si="114"/>
        <v>0</v>
      </c>
      <c r="DE123" s="126">
        <f t="shared" si="115"/>
        <v>0</v>
      </c>
      <c r="DF123" s="126">
        <f t="shared" si="116"/>
        <v>-37741.139999999992</v>
      </c>
      <c r="DG123" s="126">
        <f t="shared" si="117"/>
        <v>0</v>
      </c>
      <c r="DH123" s="126">
        <f t="shared" si="118"/>
        <v>0</v>
      </c>
      <c r="DI123" s="126">
        <f t="shared" si="119"/>
        <v>0</v>
      </c>
      <c r="DJ123" s="126">
        <f t="shared" si="120"/>
        <v>0</v>
      </c>
      <c r="DK123" s="126">
        <f t="shared" si="121"/>
        <v>-41934.599999999991</v>
      </c>
      <c r="DL123" s="126">
        <f t="shared" si="122"/>
        <v>0</v>
      </c>
      <c r="DM123" s="126">
        <f t="shared" si="123"/>
        <v>0</v>
      </c>
      <c r="DN123" s="126">
        <f t="shared" si="124"/>
        <v>0</v>
      </c>
      <c r="DO123" s="126">
        <f t="shared" si="125"/>
        <v>0</v>
      </c>
      <c r="DP123" s="126">
        <f t="shared" si="126"/>
        <v>-46128.05999999999</v>
      </c>
      <c r="DQ123" s="126">
        <f t="shared" si="127"/>
        <v>0</v>
      </c>
      <c r="DR123" s="126">
        <f t="shared" si="128"/>
        <v>0</v>
      </c>
      <c r="DS123" s="126">
        <f t="shared" si="129"/>
        <v>0</v>
      </c>
      <c r="DT123" s="126">
        <f t="shared" si="130"/>
        <v>0</v>
      </c>
      <c r="DU123" s="126">
        <f t="shared" si="131"/>
        <v>-50321.51999999999</v>
      </c>
      <c r="DV123" s="126">
        <f t="shared" si="132"/>
        <v>0</v>
      </c>
      <c r="DW123" s="126">
        <f t="shared" si="133"/>
        <v>0</v>
      </c>
      <c r="DX123" s="119"/>
      <c r="EA123" s="127">
        <f t="shared" si="136"/>
        <v>12580.379999999997</v>
      </c>
    </row>
    <row r="124" spans="1:131" s="141" customFormat="1" ht="15" customHeight="1" x14ac:dyDescent="0.25">
      <c r="A124" s="157" t="s">
        <v>421</v>
      </c>
      <c r="B124" s="174" t="s">
        <v>416</v>
      </c>
      <c r="C124" s="174" t="s">
        <v>417</v>
      </c>
      <c r="D124" s="174" t="s">
        <v>418</v>
      </c>
      <c r="E124" s="174">
        <v>4</v>
      </c>
      <c r="F124" s="158">
        <v>2178.5100000000002</v>
      </c>
      <c r="G124" s="173">
        <v>-8714.0400000000009</v>
      </c>
      <c r="H124" s="173">
        <v>-8714.0400000000009</v>
      </c>
      <c r="I124" s="147" t="s">
        <v>912</v>
      </c>
      <c r="J124" s="145" t="s">
        <v>101</v>
      </c>
      <c r="K124" s="145">
        <v>8.3333333333333329E-2</v>
      </c>
      <c r="L124" s="145">
        <v>8.3333333333333329E-2</v>
      </c>
      <c r="M124" s="145">
        <v>8.3333333333333329E-2</v>
      </c>
      <c r="N124" s="145">
        <v>8.3333333333333329E-2</v>
      </c>
      <c r="O124" s="145">
        <v>8.3333333333333329E-2</v>
      </c>
      <c r="P124" s="145">
        <v>8.3333333333333329E-2</v>
      </c>
      <c r="Q124" s="145">
        <v>8.3333333333333329E-2</v>
      </c>
      <c r="R124" s="145">
        <v>8.3333333333333329E-2</v>
      </c>
      <c r="S124" s="145">
        <v>8.3333333333333329E-2</v>
      </c>
      <c r="T124" s="145">
        <v>8.3333333333333329E-2</v>
      </c>
      <c r="U124" s="145">
        <v>8.3333333333333329E-2</v>
      </c>
      <c r="V124" s="145">
        <v>8.3333333333333329E-2</v>
      </c>
      <c r="W124" s="146">
        <v>1</v>
      </c>
      <c r="X124" s="151">
        <v>-726.17000000000007</v>
      </c>
      <c r="Y124" s="151">
        <v>-726.17000000000007</v>
      </c>
      <c r="Z124" s="151">
        <v>-726.17000000000007</v>
      </c>
      <c r="AA124" s="151">
        <v>-726.17000000000007</v>
      </c>
      <c r="AB124" s="151">
        <v>-726.17000000000007</v>
      </c>
      <c r="AC124" s="151">
        <v>-726.17000000000007</v>
      </c>
      <c r="AD124" s="151">
        <v>-726.17000000000007</v>
      </c>
      <c r="AE124" s="151">
        <v>-726.17000000000007</v>
      </c>
      <c r="AF124" s="151">
        <v>-726.17000000000007</v>
      </c>
      <c r="AG124" s="151">
        <v>-726.17000000000007</v>
      </c>
      <c r="AH124" s="151">
        <v>-726.17000000000007</v>
      </c>
      <c r="AI124" s="151">
        <v>-726.17000000000007</v>
      </c>
      <c r="AJ124" s="145">
        <v>1</v>
      </c>
      <c r="AK124" s="145"/>
      <c r="AL124" s="145"/>
      <c r="AM124" s="145"/>
      <c r="AN124" s="145"/>
      <c r="AO124" s="145"/>
      <c r="AP124" s="145"/>
      <c r="AQ124" s="145"/>
      <c r="AR124" s="145"/>
      <c r="AS124" s="146">
        <v>1</v>
      </c>
      <c r="AT124" s="153">
        <v>-8714.0400000000009</v>
      </c>
      <c r="AU124" s="153">
        <v>0</v>
      </c>
      <c r="AV124" s="153">
        <v>0</v>
      </c>
      <c r="AW124" s="153">
        <v>0</v>
      </c>
      <c r="AX124" s="153">
        <v>0</v>
      </c>
      <c r="AY124" s="153">
        <v>0</v>
      </c>
      <c r="AZ124" s="153">
        <v>0</v>
      </c>
      <c r="BA124" s="153">
        <v>0</v>
      </c>
      <c r="BB124" s="153">
        <v>0</v>
      </c>
      <c r="BC124" s="153">
        <v>-8714.0400000000009</v>
      </c>
      <c r="BD124" s="154">
        <v>-8714.0400000000009</v>
      </c>
      <c r="BE124" s="154">
        <v>0</v>
      </c>
      <c r="BF124" s="154">
        <v>0</v>
      </c>
      <c r="BG124" s="154">
        <v>0</v>
      </c>
      <c r="BH124" s="154">
        <v>0</v>
      </c>
      <c r="BI124" s="145">
        <v>60423000</v>
      </c>
      <c r="BJ124" s="122" t="s">
        <v>845</v>
      </c>
      <c r="BK124" s="191">
        <f>+IF('FEUILLE 1'!$BJ124="",SUMIFS('FEUILLE 2'!$P:$P,'FEUILLE 2'!$C:$C,"BLF",'FEUILLE 2'!$K:$K,'FEUILLE 1'!$J124),SUMIFS('FEUILLE 2'!$P:$P,'FEUILLE 2'!$C:$C,"BLF",'FEUILLE 2'!$K:$K,'FEUILLE 1'!$J124,'FEUILLE 2'!$B:$B,'FEUILLE 1'!$BJ124))</f>
        <v>0</v>
      </c>
      <c r="BL124" s="191">
        <f t="shared" si="134"/>
        <v>-2178.5100000000002</v>
      </c>
      <c r="BM124" s="191"/>
      <c r="BN124" s="191"/>
      <c r="BO124" s="193">
        <f t="shared" si="135"/>
        <v>2178.5100000000002</v>
      </c>
      <c r="BP124" s="126">
        <f t="shared" si="74"/>
        <v>-726.17000000000007</v>
      </c>
      <c r="BQ124" s="126">
        <f t="shared" si="75"/>
        <v>0</v>
      </c>
      <c r="BR124" s="126">
        <f t="shared" si="76"/>
        <v>0</v>
      </c>
      <c r="BS124" s="126">
        <f t="shared" si="77"/>
        <v>0</v>
      </c>
      <c r="BT124" s="126">
        <f t="shared" si="78"/>
        <v>0</v>
      </c>
      <c r="BU124" s="126">
        <f t="shared" si="79"/>
        <v>-1452.3400000000001</v>
      </c>
      <c r="BV124" s="126">
        <f t="shared" si="80"/>
        <v>0</v>
      </c>
      <c r="BW124" s="126">
        <f t="shared" si="81"/>
        <v>0</v>
      </c>
      <c r="BX124" s="126">
        <f t="shared" si="82"/>
        <v>0</v>
      </c>
      <c r="BY124" s="126">
        <f t="shared" si="83"/>
        <v>0</v>
      </c>
      <c r="BZ124" s="126">
        <f t="shared" si="84"/>
        <v>-2178.5100000000002</v>
      </c>
      <c r="CA124" s="126">
        <f t="shared" si="85"/>
        <v>0</v>
      </c>
      <c r="CB124" s="126">
        <f t="shared" si="86"/>
        <v>0</v>
      </c>
      <c r="CC124" s="126">
        <f t="shared" si="87"/>
        <v>0</v>
      </c>
      <c r="CD124" s="126">
        <f t="shared" si="88"/>
        <v>0</v>
      </c>
      <c r="CE124" s="126">
        <f t="shared" si="89"/>
        <v>-2904.6800000000003</v>
      </c>
      <c r="CF124" s="126">
        <f t="shared" si="90"/>
        <v>0</v>
      </c>
      <c r="CG124" s="126">
        <f t="shared" si="91"/>
        <v>0</v>
      </c>
      <c r="CH124" s="126">
        <f t="shared" si="92"/>
        <v>0</v>
      </c>
      <c r="CI124" s="126">
        <f t="shared" si="93"/>
        <v>0</v>
      </c>
      <c r="CJ124" s="126">
        <f t="shared" si="94"/>
        <v>-3630.8500000000004</v>
      </c>
      <c r="CK124" s="126">
        <f t="shared" si="95"/>
        <v>0</v>
      </c>
      <c r="CL124" s="126">
        <f t="shared" si="96"/>
        <v>0</v>
      </c>
      <c r="CM124" s="126">
        <f t="shared" si="97"/>
        <v>0</v>
      </c>
      <c r="CN124" s="126">
        <f t="shared" si="98"/>
        <v>0</v>
      </c>
      <c r="CO124" s="126">
        <f t="shared" si="99"/>
        <v>-4357.0200000000004</v>
      </c>
      <c r="CP124" s="126">
        <f t="shared" si="100"/>
        <v>0</v>
      </c>
      <c r="CQ124" s="126">
        <f t="shared" si="101"/>
        <v>0</v>
      </c>
      <c r="CR124" s="126">
        <f t="shared" si="102"/>
        <v>0</v>
      </c>
      <c r="CS124" s="126">
        <f t="shared" si="103"/>
        <v>0</v>
      </c>
      <c r="CT124" s="126">
        <f t="shared" si="104"/>
        <v>-5083.1900000000005</v>
      </c>
      <c r="CU124" s="126">
        <f t="shared" si="105"/>
        <v>0</v>
      </c>
      <c r="CV124" s="126">
        <f t="shared" si="106"/>
        <v>0</v>
      </c>
      <c r="CW124" s="126">
        <f t="shared" si="107"/>
        <v>0</v>
      </c>
      <c r="CX124" s="126">
        <f t="shared" si="108"/>
        <v>0</v>
      </c>
      <c r="CY124" s="126">
        <f t="shared" si="109"/>
        <v>-5809.3600000000006</v>
      </c>
      <c r="CZ124" s="126">
        <f t="shared" si="110"/>
        <v>0</v>
      </c>
      <c r="DA124" s="126">
        <f t="shared" si="111"/>
        <v>0</v>
      </c>
      <c r="DB124" s="126">
        <f t="shared" si="112"/>
        <v>0</v>
      </c>
      <c r="DC124" s="126">
        <f t="shared" si="113"/>
        <v>0</v>
      </c>
      <c r="DD124" s="126">
        <f t="shared" si="114"/>
        <v>-6535.5300000000007</v>
      </c>
      <c r="DE124" s="126">
        <f t="shared" si="115"/>
        <v>0</v>
      </c>
      <c r="DF124" s="126">
        <f t="shared" si="116"/>
        <v>0</v>
      </c>
      <c r="DG124" s="126">
        <f t="shared" si="117"/>
        <v>0</v>
      </c>
      <c r="DH124" s="126">
        <f t="shared" si="118"/>
        <v>0</v>
      </c>
      <c r="DI124" s="126">
        <f t="shared" si="119"/>
        <v>-7261.7000000000007</v>
      </c>
      <c r="DJ124" s="126">
        <f t="shared" si="120"/>
        <v>0</v>
      </c>
      <c r="DK124" s="126">
        <f t="shared" si="121"/>
        <v>0</v>
      </c>
      <c r="DL124" s="126">
        <f t="shared" si="122"/>
        <v>0</v>
      </c>
      <c r="DM124" s="126">
        <f t="shared" si="123"/>
        <v>0</v>
      </c>
      <c r="DN124" s="126">
        <f t="shared" si="124"/>
        <v>-7987.8700000000008</v>
      </c>
      <c r="DO124" s="126">
        <f t="shared" si="125"/>
        <v>0</v>
      </c>
      <c r="DP124" s="126">
        <f t="shared" si="126"/>
        <v>0</v>
      </c>
      <c r="DQ124" s="126">
        <f t="shared" si="127"/>
        <v>0</v>
      </c>
      <c r="DR124" s="126">
        <f t="shared" si="128"/>
        <v>0</v>
      </c>
      <c r="DS124" s="126">
        <f t="shared" si="129"/>
        <v>-8714.0400000000009</v>
      </c>
      <c r="DT124" s="126">
        <f t="shared" si="130"/>
        <v>0</v>
      </c>
      <c r="DU124" s="126">
        <f t="shared" si="131"/>
        <v>0</v>
      </c>
      <c r="DV124" s="126">
        <f t="shared" si="132"/>
        <v>0</v>
      </c>
      <c r="DW124" s="126">
        <f t="shared" si="133"/>
        <v>0</v>
      </c>
      <c r="DX124" s="119"/>
      <c r="DY124" s="127">
        <f>+BO124</f>
        <v>2178.5100000000002</v>
      </c>
    </row>
    <row r="125" spans="1:131" s="141" customFormat="1" ht="15" customHeight="1" x14ac:dyDescent="0.25">
      <c r="A125" s="157" t="s">
        <v>422</v>
      </c>
      <c r="B125" s="174" t="s">
        <v>416</v>
      </c>
      <c r="C125" s="174" t="s">
        <v>417</v>
      </c>
      <c r="D125" s="174" t="s">
        <v>418</v>
      </c>
      <c r="E125" s="174">
        <v>4</v>
      </c>
      <c r="F125" s="158">
        <v>2626.71</v>
      </c>
      <c r="G125" s="173">
        <v>-10506.84</v>
      </c>
      <c r="H125" s="173">
        <v>-10506.839999999998</v>
      </c>
      <c r="I125" s="147" t="s">
        <v>912</v>
      </c>
      <c r="J125" s="145" t="s">
        <v>101</v>
      </c>
      <c r="K125" s="145">
        <v>8.3333333333333329E-2</v>
      </c>
      <c r="L125" s="145">
        <v>8.3333333333333329E-2</v>
      </c>
      <c r="M125" s="145">
        <v>8.3333333333333329E-2</v>
      </c>
      <c r="N125" s="145">
        <v>8.3333333333333329E-2</v>
      </c>
      <c r="O125" s="145">
        <v>8.3333333333333329E-2</v>
      </c>
      <c r="P125" s="145">
        <v>8.3333333333333329E-2</v>
      </c>
      <c r="Q125" s="145">
        <v>8.3333333333333329E-2</v>
      </c>
      <c r="R125" s="145">
        <v>8.3333333333333329E-2</v>
      </c>
      <c r="S125" s="145">
        <v>8.3333333333333329E-2</v>
      </c>
      <c r="T125" s="145">
        <v>8.3333333333333329E-2</v>
      </c>
      <c r="U125" s="145">
        <v>8.3333333333333329E-2</v>
      </c>
      <c r="V125" s="145">
        <v>8.3333333333333329E-2</v>
      </c>
      <c r="W125" s="146">
        <v>1</v>
      </c>
      <c r="X125" s="151">
        <v>-875.56999999999994</v>
      </c>
      <c r="Y125" s="151">
        <v>-875.56999999999994</v>
      </c>
      <c r="Z125" s="151">
        <v>-875.56999999999994</v>
      </c>
      <c r="AA125" s="151">
        <v>-875.56999999999994</v>
      </c>
      <c r="AB125" s="151">
        <v>-875.56999999999994</v>
      </c>
      <c r="AC125" s="151">
        <v>-875.56999999999994</v>
      </c>
      <c r="AD125" s="151">
        <v>-875.56999999999994</v>
      </c>
      <c r="AE125" s="151">
        <v>-875.56999999999994</v>
      </c>
      <c r="AF125" s="151">
        <v>-875.56999999999994</v>
      </c>
      <c r="AG125" s="151">
        <v>-875.56999999999994</v>
      </c>
      <c r="AH125" s="151">
        <v>-875.56999999999994</v>
      </c>
      <c r="AI125" s="151">
        <v>-875.56999999999994</v>
      </c>
      <c r="AJ125" s="145">
        <v>1</v>
      </c>
      <c r="AK125" s="145"/>
      <c r="AL125" s="145"/>
      <c r="AM125" s="145"/>
      <c r="AN125" s="145"/>
      <c r="AO125" s="145"/>
      <c r="AP125" s="145"/>
      <c r="AQ125" s="145"/>
      <c r="AR125" s="145"/>
      <c r="AS125" s="146">
        <v>1</v>
      </c>
      <c r="AT125" s="153">
        <v>-10506.84</v>
      </c>
      <c r="AU125" s="153">
        <v>0</v>
      </c>
      <c r="AV125" s="153">
        <v>0</v>
      </c>
      <c r="AW125" s="153">
        <v>0</v>
      </c>
      <c r="AX125" s="153">
        <v>0</v>
      </c>
      <c r="AY125" s="153">
        <v>0</v>
      </c>
      <c r="AZ125" s="153">
        <v>0</v>
      </c>
      <c r="BA125" s="153">
        <v>0</v>
      </c>
      <c r="BB125" s="153">
        <v>0</v>
      </c>
      <c r="BC125" s="153">
        <v>-10506.84</v>
      </c>
      <c r="BD125" s="154">
        <v>-10506.84</v>
      </c>
      <c r="BE125" s="154">
        <v>0</v>
      </c>
      <c r="BF125" s="154">
        <v>0</v>
      </c>
      <c r="BG125" s="154">
        <v>0</v>
      </c>
      <c r="BH125" s="154">
        <v>0</v>
      </c>
      <c r="BI125" s="145">
        <v>60423000</v>
      </c>
      <c r="BJ125" s="122" t="s">
        <v>848</v>
      </c>
      <c r="BK125" s="191">
        <f>+IF('FEUILLE 1'!$BJ125="",SUMIFS('FEUILLE 2'!$P:$P,'FEUILLE 2'!$C:$C,"BLF",'FEUILLE 2'!$K:$K,'FEUILLE 1'!$J125),SUMIFS('FEUILLE 2'!$P:$P,'FEUILLE 2'!$C:$C,"BLF",'FEUILLE 2'!$K:$K,'FEUILLE 1'!$J125,'FEUILLE 2'!$B:$B,'FEUILLE 1'!$BJ125))</f>
        <v>0</v>
      </c>
      <c r="BL125" s="191">
        <f t="shared" si="134"/>
        <v>-2626.71</v>
      </c>
      <c r="BM125" s="191"/>
      <c r="BN125" s="191"/>
      <c r="BO125" s="193">
        <f t="shared" si="135"/>
        <v>2626.71</v>
      </c>
      <c r="BP125" s="126">
        <f t="shared" si="74"/>
        <v>-875.56999999999994</v>
      </c>
      <c r="BQ125" s="126">
        <f t="shared" si="75"/>
        <v>0</v>
      </c>
      <c r="BR125" s="126">
        <f t="shared" si="76"/>
        <v>0</v>
      </c>
      <c r="BS125" s="126">
        <f t="shared" si="77"/>
        <v>0</v>
      </c>
      <c r="BT125" s="126">
        <f t="shared" si="78"/>
        <v>0</v>
      </c>
      <c r="BU125" s="126">
        <f t="shared" si="79"/>
        <v>-1751.1399999999999</v>
      </c>
      <c r="BV125" s="126">
        <f t="shared" si="80"/>
        <v>0</v>
      </c>
      <c r="BW125" s="126">
        <f t="shared" si="81"/>
        <v>0</v>
      </c>
      <c r="BX125" s="126">
        <f t="shared" si="82"/>
        <v>0</v>
      </c>
      <c r="BY125" s="126">
        <f t="shared" si="83"/>
        <v>0</v>
      </c>
      <c r="BZ125" s="126">
        <f t="shared" si="84"/>
        <v>-2626.71</v>
      </c>
      <c r="CA125" s="126">
        <f t="shared" si="85"/>
        <v>0</v>
      </c>
      <c r="CB125" s="126">
        <f t="shared" si="86"/>
        <v>0</v>
      </c>
      <c r="CC125" s="126">
        <f t="shared" si="87"/>
        <v>0</v>
      </c>
      <c r="CD125" s="126">
        <f t="shared" si="88"/>
        <v>0</v>
      </c>
      <c r="CE125" s="126">
        <f t="shared" si="89"/>
        <v>-3502.2799999999997</v>
      </c>
      <c r="CF125" s="126">
        <f t="shared" si="90"/>
        <v>0</v>
      </c>
      <c r="CG125" s="126">
        <f t="shared" si="91"/>
        <v>0</v>
      </c>
      <c r="CH125" s="126">
        <f t="shared" si="92"/>
        <v>0</v>
      </c>
      <c r="CI125" s="126">
        <f t="shared" si="93"/>
        <v>0</v>
      </c>
      <c r="CJ125" s="126">
        <f t="shared" si="94"/>
        <v>-4377.8499999999995</v>
      </c>
      <c r="CK125" s="126">
        <f t="shared" si="95"/>
        <v>0</v>
      </c>
      <c r="CL125" s="126">
        <f t="shared" si="96"/>
        <v>0</v>
      </c>
      <c r="CM125" s="126">
        <f t="shared" si="97"/>
        <v>0</v>
      </c>
      <c r="CN125" s="126">
        <f t="shared" si="98"/>
        <v>0</v>
      </c>
      <c r="CO125" s="126">
        <f t="shared" si="99"/>
        <v>-5253.4199999999992</v>
      </c>
      <c r="CP125" s="126">
        <f t="shared" si="100"/>
        <v>0</v>
      </c>
      <c r="CQ125" s="126">
        <f t="shared" si="101"/>
        <v>0</v>
      </c>
      <c r="CR125" s="126">
        <f t="shared" si="102"/>
        <v>0</v>
      </c>
      <c r="CS125" s="126">
        <f t="shared" si="103"/>
        <v>0</v>
      </c>
      <c r="CT125" s="126">
        <f t="shared" si="104"/>
        <v>-6128.9899999999989</v>
      </c>
      <c r="CU125" s="126">
        <f t="shared" si="105"/>
        <v>0</v>
      </c>
      <c r="CV125" s="126">
        <f t="shared" si="106"/>
        <v>0</v>
      </c>
      <c r="CW125" s="126">
        <f t="shared" si="107"/>
        <v>0</v>
      </c>
      <c r="CX125" s="126">
        <f t="shared" si="108"/>
        <v>0</v>
      </c>
      <c r="CY125" s="126">
        <f t="shared" si="109"/>
        <v>-7004.5599999999986</v>
      </c>
      <c r="CZ125" s="126">
        <f t="shared" si="110"/>
        <v>0</v>
      </c>
      <c r="DA125" s="126">
        <f t="shared" si="111"/>
        <v>0</v>
      </c>
      <c r="DB125" s="126">
        <f t="shared" si="112"/>
        <v>0</v>
      </c>
      <c r="DC125" s="126">
        <f t="shared" si="113"/>
        <v>0</v>
      </c>
      <c r="DD125" s="126">
        <f t="shared" si="114"/>
        <v>-7880.1299999999983</v>
      </c>
      <c r="DE125" s="126">
        <f t="shared" si="115"/>
        <v>0</v>
      </c>
      <c r="DF125" s="126">
        <f t="shared" si="116"/>
        <v>0</v>
      </c>
      <c r="DG125" s="126">
        <f t="shared" si="117"/>
        <v>0</v>
      </c>
      <c r="DH125" s="126">
        <f t="shared" si="118"/>
        <v>0</v>
      </c>
      <c r="DI125" s="126">
        <f t="shared" si="119"/>
        <v>-8755.6999999999989</v>
      </c>
      <c r="DJ125" s="126">
        <f t="shared" si="120"/>
        <v>0</v>
      </c>
      <c r="DK125" s="126">
        <f t="shared" si="121"/>
        <v>0</v>
      </c>
      <c r="DL125" s="126">
        <f t="shared" si="122"/>
        <v>0</v>
      </c>
      <c r="DM125" s="126">
        <f t="shared" si="123"/>
        <v>0</v>
      </c>
      <c r="DN125" s="126">
        <f t="shared" si="124"/>
        <v>-9631.2699999999986</v>
      </c>
      <c r="DO125" s="126">
        <f t="shared" si="125"/>
        <v>0</v>
      </c>
      <c r="DP125" s="126">
        <f t="shared" si="126"/>
        <v>0</v>
      </c>
      <c r="DQ125" s="126">
        <f t="shared" si="127"/>
        <v>0</v>
      </c>
      <c r="DR125" s="126">
        <f t="shared" si="128"/>
        <v>0</v>
      </c>
      <c r="DS125" s="126">
        <f t="shared" si="129"/>
        <v>-10506.839999999998</v>
      </c>
      <c r="DT125" s="126">
        <f t="shared" si="130"/>
        <v>0</v>
      </c>
      <c r="DU125" s="126">
        <f t="shared" si="131"/>
        <v>0</v>
      </c>
      <c r="DV125" s="126">
        <f t="shared" si="132"/>
        <v>0</v>
      </c>
      <c r="DW125" s="126">
        <f t="shared" si="133"/>
        <v>0</v>
      </c>
      <c r="DX125" s="119"/>
      <c r="DY125" s="127">
        <f t="shared" ref="DY125:DY126" si="137">+BO125</f>
        <v>2626.71</v>
      </c>
    </row>
    <row r="126" spans="1:131" s="141" customFormat="1" ht="15" customHeight="1" x14ac:dyDescent="0.25">
      <c r="A126" s="157" t="s">
        <v>423</v>
      </c>
      <c r="B126" s="174" t="s">
        <v>416</v>
      </c>
      <c r="C126" s="174" t="s">
        <v>417</v>
      </c>
      <c r="D126" s="174" t="s">
        <v>418</v>
      </c>
      <c r="E126" s="174">
        <v>4</v>
      </c>
      <c r="F126" s="158">
        <v>1694.4</v>
      </c>
      <c r="G126" s="173">
        <v>-6777.6</v>
      </c>
      <c r="H126" s="173">
        <v>-6777.6000000000013</v>
      </c>
      <c r="I126" s="147" t="s">
        <v>912</v>
      </c>
      <c r="J126" s="145" t="s">
        <v>101</v>
      </c>
      <c r="K126" s="145">
        <v>8.3333333333333329E-2</v>
      </c>
      <c r="L126" s="145">
        <v>8.3333333333333329E-2</v>
      </c>
      <c r="M126" s="145">
        <v>8.3333333333333329E-2</v>
      </c>
      <c r="N126" s="145">
        <v>8.3333333333333329E-2</v>
      </c>
      <c r="O126" s="145">
        <v>8.3333333333333329E-2</v>
      </c>
      <c r="P126" s="145">
        <v>8.3333333333333329E-2</v>
      </c>
      <c r="Q126" s="145">
        <v>8.3333333333333329E-2</v>
      </c>
      <c r="R126" s="145">
        <v>8.3333333333333329E-2</v>
      </c>
      <c r="S126" s="145">
        <v>8.3333333333333329E-2</v>
      </c>
      <c r="T126" s="145">
        <v>8.3333333333333329E-2</v>
      </c>
      <c r="U126" s="145">
        <v>8.3333333333333329E-2</v>
      </c>
      <c r="V126" s="145">
        <v>8.3333333333333329E-2</v>
      </c>
      <c r="W126" s="146">
        <v>1</v>
      </c>
      <c r="X126" s="151">
        <v>-564.79999999999995</v>
      </c>
      <c r="Y126" s="151">
        <v>-564.79999999999995</v>
      </c>
      <c r="Z126" s="151">
        <v>-564.79999999999995</v>
      </c>
      <c r="AA126" s="151">
        <v>-564.79999999999995</v>
      </c>
      <c r="AB126" s="151">
        <v>-564.79999999999995</v>
      </c>
      <c r="AC126" s="151">
        <v>-564.79999999999995</v>
      </c>
      <c r="AD126" s="151">
        <v>-564.79999999999995</v>
      </c>
      <c r="AE126" s="151">
        <v>-564.79999999999995</v>
      </c>
      <c r="AF126" s="151">
        <v>-564.79999999999995</v>
      </c>
      <c r="AG126" s="151">
        <v>-564.79999999999995</v>
      </c>
      <c r="AH126" s="151">
        <v>-564.79999999999995</v>
      </c>
      <c r="AI126" s="151">
        <v>-564.79999999999995</v>
      </c>
      <c r="AJ126" s="145">
        <v>1</v>
      </c>
      <c r="AK126" s="145"/>
      <c r="AL126" s="145"/>
      <c r="AM126" s="145"/>
      <c r="AN126" s="145"/>
      <c r="AO126" s="145"/>
      <c r="AP126" s="145"/>
      <c r="AQ126" s="145"/>
      <c r="AR126" s="145"/>
      <c r="AS126" s="146">
        <v>1</v>
      </c>
      <c r="AT126" s="153">
        <v>-6777.6</v>
      </c>
      <c r="AU126" s="153">
        <v>0</v>
      </c>
      <c r="AV126" s="153">
        <v>0</v>
      </c>
      <c r="AW126" s="153">
        <v>0</v>
      </c>
      <c r="AX126" s="153">
        <v>0</v>
      </c>
      <c r="AY126" s="153">
        <v>0</v>
      </c>
      <c r="AZ126" s="153">
        <v>0</v>
      </c>
      <c r="BA126" s="153">
        <v>0</v>
      </c>
      <c r="BB126" s="153">
        <v>0</v>
      </c>
      <c r="BC126" s="153">
        <v>-6777.6</v>
      </c>
      <c r="BD126" s="154">
        <v>-6777.6</v>
      </c>
      <c r="BE126" s="154">
        <v>0</v>
      </c>
      <c r="BF126" s="154">
        <v>0</v>
      </c>
      <c r="BG126" s="154">
        <v>0</v>
      </c>
      <c r="BH126" s="154">
        <v>0</v>
      </c>
      <c r="BI126" s="145">
        <v>60423000</v>
      </c>
      <c r="BJ126" s="122" t="s">
        <v>847</v>
      </c>
      <c r="BK126" s="191">
        <f>+IF('FEUILLE 1'!$BJ126="",SUMIFS('FEUILLE 2'!$P:$P,'FEUILLE 2'!$C:$C,"BLF",'FEUILLE 2'!$K:$K,'FEUILLE 1'!$J126),SUMIFS('FEUILLE 2'!$P:$P,'FEUILLE 2'!$C:$C,"BLF",'FEUILLE 2'!$K:$K,'FEUILLE 1'!$J126,'FEUILLE 2'!$B:$B,'FEUILLE 1'!$BJ126))</f>
        <v>0</v>
      </c>
      <c r="BL126" s="191">
        <f t="shared" si="134"/>
        <v>-1694.3999999999999</v>
      </c>
      <c r="BM126" s="191"/>
      <c r="BN126" s="191"/>
      <c r="BO126" s="193">
        <f t="shared" si="135"/>
        <v>1694.3999999999999</v>
      </c>
      <c r="BP126" s="126">
        <f t="shared" si="74"/>
        <v>-564.79999999999995</v>
      </c>
      <c r="BQ126" s="126">
        <f t="shared" si="75"/>
        <v>0</v>
      </c>
      <c r="BR126" s="126">
        <f t="shared" si="76"/>
        <v>0</v>
      </c>
      <c r="BS126" s="126">
        <f t="shared" si="77"/>
        <v>0</v>
      </c>
      <c r="BT126" s="126">
        <f t="shared" si="78"/>
        <v>0</v>
      </c>
      <c r="BU126" s="126">
        <f t="shared" si="79"/>
        <v>-1129.5999999999999</v>
      </c>
      <c r="BV126" s="126">
        <f t="shared" si="80"/>
        <v>0</v>
      </c>
      <c r="BW126" s="126">
        <f t="shared" si="81"/>
        <v>0</v>
      </c>
      <c r="BX126" s="126">
        <f t="shared" si="82"/>
        <v>0</v>
      </c>
      <c r="BY126" s="126">
        <f t="shared" si="83"/>
        <v>0</v>
      </c>
      <c r="BZ126" s="126">
        <f t="shared" si="84"/>
        <v>-1694.3999999999999</v>
      </c>
      <c r="CA126" s="126">
        <f t="shared" si="85"/>
        <v>0</v>
      </c>
      <c r="CB126" s="126">
        <f t="shared" si="86"/>
        <v>0</v>
      </c>
      <c r="CC126" s="126">
        <f t="shared" si="87"/>
        <v>0</v>
      </c>
      <c r="CD126" s="126">
        <f t="shared" si="88"/>
        <v>0</v>
      </c>
      <c r="CE126" s="126">
        <f t="shared" si="89"/>
        <v>-2259.1999999999998</v>
      </c>
      <c r="CF126" s="126">
        <f t="shared" si="90"/>
        <v>0</v>
      </c>
      <c r="CG126" s="126">
        <f t="shared" si="91"/>
        <v>0</v>
      </c>
      <c r="CH126" s="126">
        <f t="shared" si="92"/>
        <v>0</v>
      </c>
      <c r="CI126" s="126">
        <f t="shared" si="93"/>
        <v>0</v>
      </c>
      <c r="CJ126" s="126">
        <f t="shared" si="94"/>
        <v>-2824</v>
      </c>
      <c r="CK126" s="126">
        <f t="shared" si="95"/>
        <v>0</v>
      </c>
      <c r="CL126" s="126">
        <f t="shared" si="96"/>
        <v>0</v>
      </c>
      <c r="CM126" s="126">
        <f t="shared" si="97"/>
        <v>0</v>
      </c>
      <c r="CN126" s="126">
        <f t="shared" si="98"/>
        <v>0</v>
      </c>
      <c r="CO126" s="126">
        <f t="shared" si="99"/>
        <v>-3388.8</v>
      </c>
      <c r="CP126" s="126">
        <f t="shared" si="100"/>
        <v>0</v>
      </c>
      <c r="CQ126" s="126">
        <f t="shared" si="101"/>
        <v>0</v>
      </c>
      <c r="CR126" s="126">
        <f t="shared" si="102"/>
        <v>0</v>
      </c>
      <c r="CS126" s="126">
        <f t="shared" si="103"/>
        <v>0</v>
      </c>
      <c r="CT126" s="126">
        <f t="shared" si="104"/>
        <v>-3953.6000000000004</v>
      </c>
      <c r="CU126" s="126">
        <f t="shared" si="105"/>
        <v>0</v>
      </c>
      <c r="CV126" s="126">
        <f t="shared" si="106"/>
        <v>0</v>
      </c>
      <c r="CW126" s="126">
        <f t="shared" si="107"/>
        <v>0</v>
      </c>
      <c r="CX126" s="126">
        <f t="shared" si="108"/>
        <v>0</v>
      </c>
      <c r="CY126" s="126">
        <f t="shared" si="109"/>
        <v>-4518.4000000000005</v>
      </c>
      <c r="CZ126" s="126">
        <f t="shared" si="110"/>
        <v>0</v>
      </c>
      <c r="DA126" s="126">
        <f t="shared" si="111"/>
        <v>0</v>
      </c>
      <c r="DB126" s="126">
        <f t="shared" si="112"/>
        <v>0</v>
      </c>
      <c r="DC126" s="126">
        <f t="shared" si="113"/>
        <v>0</v>
      </c>
      <c r="DD126" s="126">
        <f t="shared" si="114"/>
        <v>-5083.2000000000007</v>
      </c>
      <c r="DE126" s="126">
        <f t="shared" si="115"/>
        <v>0</v>
      </c>
      <c r="DF126" s="126">
        <f t="shared" si="116"/>
        <v>0</v>
      </c>
      <c r="DG126" s="126">
        <f t="shared" si="117"/>
        <v>0</v>
      </c>
      <c r="DH126" s="126">
        <f t="shared" si="118"/>
        <v>0</v>
      </c>
      <c r="DI126" s="126">
        <f t="shared" si="119"/>
        <v>-5648.0000000000009</v>
      </c>
      <c r="DJ126" s="126">
        <f t="shared" si="120"/>
        <v>0</v>
      </c>
      <c r="DK126" s="126">
        <f t="shared" si="121"/>
        <v>0</v>
      </c>
      <c r="DL126" s="126">
        <f t="shared" si="122"/>
        <v>0</v>
      </c>
      <c r="DM126" s="126">
        <f t="shared" si="123"/>
        <v>0</v>
      </c>
      <c r="DN126" s="126">
        <f t="shared" si="124"/>
        <v>-6212.8000000000011</v>
      </c>
      <c r="DO126" s="126">
        <f t="shared" si="125"/>
        <v>0</v>
      </c>
      <c r="DP126" s="126">
        <f t="shared" si="126"/>
        <v>0</v>
      </c>
      <c r="DQ126" s="126">
        <f t="shared" si="127"/>
        <v>0</v>
      </c>
      <c r="DR126" s="126">
        <f t="shared" si="128"/>
        <v>0</v>
      </c>
      <c r="DS126" s="126">
        <f t="shared" si="129"/>
        <v>-6777.6000000000013</v>
      </c>
      <c r="DT126" s="126">
        <f t="shared" si="130"/>
        <v>0</v>
      </c>
      <c r="DU126" s="126">
        <f t="shared" si="131"/>
        <v>0</v>
      </c>
      <c r="DV126" s="126">
        <f t="shared" si="132"/>
        <v>0</v>
      </c>
      <c r="DW126" s="126">
        <f t="shared" si="133"/>
        <v>0</v>
      </c>
      <c r="DX126" s="119"/>
      <c r="DY126" s="127">
        <f t="shared" si="137"/>
        <v>1694.3999999999999</v>
      </c>
    </row>
    <row r="127" spans="1:131" s="141" customFormat="1" ht="15" customHeight="1" x14ac:dyDescent="0.25">
      <c r="A127" s="157" t="s">
        <v>424</v>
      </c>
      <c r="B127" s="174" t="s">
        <v>416</v>
      </c>
      <c r="C127" s="174" t="s">
        <v>425</v>
      </c>
      <c r="D127" s="174" t="s">
        <v>418</v>
      </c>
      <c r="E127" s="174">
        <v>0</v>
      </c>
      <c r="F127" s="174">
        <v>1875</v>
      </c>
      <c r="G127" s="173">
        <v>0</v>
      </c>
      <c r="H127" s="173">
        <v>0</v>
      </c>
      <c r="I127" s="147" t="s">
        <v>426</v>
      </c>
      <c r="J127" s="145" t="s">
        <v>101</v>
      </c>
      <c r="K127" s="145">
        <v>8.3333333333333329E-2</v>
      </c>
      <c r="L127" s="145">
        <v>8.3333333333333329E-2</v>
      </c>
      <c r="M127" s="145">
        <v>8.3333333333333329E-2</v>
      </c>
      <c r="N127" s="145">
        <v>8.3333333333333329E-2</v>
      </c>
      <c r="O127" s="145">
        <v>8.3333333333333329E-2</v>
      </c>
      <c r="P127" s="145">
        <v>8.3333333333333329E-2</v>
      </c>
      <c r="Q127" s="145">
        <v>8.3333333333333329E-2</v>
      </c>
      <c r="R127" s="145">
        <v>8.3333333333333329E-2</v>
      </c>
      <c r="S127" s="145">
        <v>8.3333333333333329E-2</v>
      </c>
      <c r="T127" s="145">
        <v>8.3333333333333329E-2</v>
      </c>
      <c r="U127" s="145">
        <v>8.3333333333333329E-2</v>
      </c>
      <c r="V127" s="145">
        <v>8.3333333333333329E-2</v>
      </c>
      <c r="W127" s="146">
        <v>1</v>
      </c>
      <c r="X127" s="151">
        <v>0</v>
      </c>
      <c r="Y127" s="151">
        <v>0</v>
      </c>
      <c r="Z127" s="151">
        <v>0</v>
      </c>
      <c r="AA127" s="151">
        <v>0</v>
      </c>
      <c r="AB127" s="151">
        <v>0</v>
      </c>
      <c r="AC127" s="151">
        <v>0</v>
      </c>
      <c r="AD127" s="151">
        <v>0</v>
      </c>
      <c r="AE127" s="151">
        <v>0</v>
      </c>
      <c r="AF127" s="151">
        <v>0</v>
      </c>
      <c r="AG127" s="151">
        <v>0</v>
      </c>
      <c r="AH127" s="151">
        <v>0</v>
      </c>
      <c r="AI127" s="151">
        <v>0</v>
      </c>
      <c r="AJ127" s="145"/>
      <c r="AK127" s="145"/>
      <c r="AL127" s="145"/>
      <c r="AM127" s="145"/>
      <c r="AN127" s="145">
        <v>1</v>
      </c>
      <c r="AO127" s="145"/>
      <c r="AP127" s="145"/>
      <c r="AQ127" s="145"/>
      <c r="AR127" s="145"/>
      <c r="AS127" s="146">
        <v>1</v>
      </c>
      <c r="AT127" s="153">
        <v>0</v>
      </c>
      <c r="AU127" s="153">
        <v>0</v>
      </c>
      <c r="AV127" s="153">
        <v>0</v>
      </c>
      <c r="AW127" s="153">
        <v>0</v>
      </c>
      <c r="AX127" s="153">
        <v>0</v>
      </c>
      <c r="AY127" s="153">
        <v>0</v>
      </c>
      <c r="AZ127" s="153">
        <v>0</v>
      </c>
      <c r="BA127" s="153">
        <v>0</v>
      </c>
      <c r="BB127" s="153">
        <v>0</v>
      </c>
      <c r="BC127" s="153">
        <v>0</v>
      </c>
      <c r="BD127" s="154">
        <v>0</v>
      </c>
      <c r="BE127" s="154">
        <v>0</v>
      </c>
      <c r="BF127" s="154">
        <v>0</v>
      </c>
      <c r="BG127" s="154">
        <v>0</v>
      </c>
      <c r="BH127" s="154">
        <v>0</v>
      </c>
      <c r="BI127" s="145">
        <v>60423000</v>
      </c>
      <c r="BJ127" s="122" t="s">
        <v>852</v>
      </c>
      <c r="BK127" s="191">
        <f>+IF('FEUILLE 1'!$BJ127="",SUMIFS('FEUILLE 2'!$P:$P,'FEUILLE 2'!$C:$C,"BLF",'FEUILLE 2'!$K:$K,'FEUILLE 1'!$J127),SUMIFS('FEUILLE 2'!$P:$P,'FEUILLE 2'!$C:$C,"BLF",'FEUILLE 2'!$K:$K,'FEUILLE 1'!$J127,'FEUILLE 2'!$B:$B,'FEUILLE 1'!$BJ127))</f>
        <v>0</v>
      </c>
      <c r="BL127" s="191">
        <f t="shared" si="134"/>
        <v>0</v>
      </c>
      <c r="BM127" s="191"/>
      <c r="BN127" s="191"/>
      <c r="BO127" s="193">
        <f t="shared" si="135"/>
        <v>0</v>
      </c>
      <c r="BP127" s="126">
        <f t="shared" si="74"/>
        <v>0</v>
      </c>
      <c r="BQ127" s="126">
        <f t="shared" si="75"/>
        <v>0</v>
      </c>
      <c r="BR127" s="126">
        <f t="shared" si="76"/>
        <v>0</v>
      </c>
      <c r="BS127" s="126">
        <f t="shared" si="77"/>
        <v>0</v>
      </c>
      <c r="BT127" s="126">
        <f t="shared" si="78"/>
        <v>0</v>
      </c>
      <c r="BU127" s="126">
        <f t="shared" si="79"/>
        <v>0</v>
      </c>
      <c r="BV127" s="126">
        <f t="shared" si="80"/>
        <v>0</v>
      </c>
      <c r="BW127" s="126">
        <f t="shared" si="81"/>
        <v>0</v>
      </c>
      <c r="BX127" s="126">
        <f t="shared" si="82"/>
        <v>0</v>
      </c>
      <c r="BY127" s="126">
        <f t="shared" si="83"/>
        <v>0</v>
      </c>
      <c r="BZ127" s="126">
        <f t="shared" si="84"/>
        <v>0</v>
      </c>
      <c r="CA127" s="126">
        <f t="shared" si="85"/>
        <v>0</v>
      </c>
      <c r="CB127" s="126">
        <f t="shared" si="86"/>
        <v>0</v>
      </c>
      <c r="CC127" s="126">
        <f t="shared" si="87"/>
        <v>0</v>
      </c>
      <c r="CD127" s="126">
        <f t="shared" si="88"/>
        <v>0</v>
      </c>
      <c r="CE127" s="126">
        <f t="shared" si="89"/>
        <v>0</v>
      </c>
      <c r="CF127" s="126">
        <f t="shared" si="90"/>
        <v>0</v>
      </c>
      <c r="CG127" s="126">
        <f t="shared" si="91"/>
        <v>0</v>
      </c>
      <c r="CH127" s="126">
        <f t="shared" si="92"/>
        <v>0</v>
      </c>
      <c r="CI127" s="126">
        <f t="shared" si="93"/>
        <v>0</v>
      </c>
      <c r="CJ127" s="126">
        <f t="shared" si="94"/>
        <v>0</v>
      </c>
      <c r="CK127" s="126">
        <f t="shared" si="95"/>
        <v>0</v>
      </c>
      <c r="CL127" s="126">
        <f t="shared" si="96"/>
        <v>0</v>
      </c>
      <c r="CM127" s="126">
        <f t="shared" si="97"/>
        <v>0</v>
      </c>
      <c r="CN127" s="126">
        <f t="shared" si="98"/>
        <v>0</v>
      </c>
      <c r="CO127" s="126">
        <f t="shared" si="99"/>
        <v>0</v>
      </c>
      <c r="CP127" s="126">
        <f t="shared" si="100"/>
        <v>0</v>
      </c>
      <c r="CQ127" s="126">
        <f t="shared" si="101"/>
        <v>0</v>
      </c>
      <c r="CR127" s="126">
        <f t="shared" si="102"/>
        <v>0</v>
      </c>
      <c r="CS127" s="126">
        <f t="shared" si="103"/>
        <v>0</v>
      </c>
      <c r="CT127" s="126">
        <f t="shared" si="104"/>
        <v>0</v>
      </c>
      <c r="CU127" s="126">
        <f t="shared" si="105"/>
        <v>0</v>
      </c>
      <c r="CV127" s="126">
        <f t="shared" si="106"/>
        <v>0</v>
      </c>
      <c r="CW127" s="126">
        <f t="shared" si="107"/>
        <v>0</v>
      </c>
      <c r="CX127" s="126">
        <f t="shared" si="108"/>
        <v>0</v>
      </c>
      <c r="CY127" s="126">
        <f t="shared" si="109"/>
        <v>0</v>
      </c>
      <c r="CZ127" s="126">
        <f t="shared" si="110"/>
        <v>0</v>
      </c>
      <c r="DA127" s="126">
        <f t="shared" si="111"/>
        <v>0</v>
      </c>
      <c r="DB127" s="126">
        <f t="shared" si="112"/>
        <v>0</v>
      </c>
      <c r="DC127" s="126">
        <f t="shared" si="113"/>
        <v>0</v>
      </c>
      <c r="DD127" s="126">
        <f t="shared" si="114"/>
        <v>0</v>
      </c>
      <c r="DE127" s="126">
        <f t="shared" si="115"/>
        <v>0</v>
      </c>
      <c r="DF127" s="126">
        <f t="shared" si="116"/>
        <v>0</v>
      </c>
      <c r="DG127" s="126">
        <f t="shared" si="117"/>
        <v>0</v>
      </c>
      <c r="DH127" s="126">
        <f t="shared" si="118"/>
        <v>0</v>
      </c>
      <c r="DI127" s="126">
        <f t="shared" si="119"/>
        <v>0</v>
      </c>
      <c r="DJ127" s="126">
        <f t="shared" si="120"/>
        <v>0</v>
      </c>
      <c r="DK127" s="126">
        <f t="shared" si="121"/>
        <v>0</v>
      </c>
      <c r="DL127" s="126">
        <f t="shared" si="122"/>
        <v>0</v>
      </c>
      <c r="DM127" s="126">
        <f t="shared" si="123"/>
        <v>0</v>
      </c>
      <c r="DN127" s="126">
        <f t="shared" si="124"/>
        <v>0</v>
      </c>
      <c r="DO127" s="126">
        <f t="shared" si="125"/>
        <v>0</v>
      </c>
      <c r="DP127" s="126">
        <f t="shared" si="126"/>
        <v>0</v>
      </c>
      <c r="DQ127" s="126">
        <f t="shared" si="127"/>
        <v>0</v>
      </c>
      <c r="DR127" s="126">
        <f t="shared" si="128"/>
        <v>0</v>
      </c>
      <c r="DS127" s="126">
        <f t="shared" si="129"/>
        <v>0</v>
      </c>
      <c r="DT127" s="126">
        <f t="shared" si="130"/>
        <v>0</v>
      </c>
      <c r="DU127" s="126">
        <f t="shared" si="131"/>
        <v>0</v>
      </c>
      <c r="DV127" s="126">
        <f t="shared" si="132"/>
        <v>0</v>
      </c>
      <c r="DW127" s="126">
        <f t="shared" si="133"/>
        <v>0</v>
      </c>
      <c r="DX127" s="119"/>
    </row>
    <row r="128" spans="1:131" s="141" customFormat="1" ht="15" customHeight="1" x14ac:dyDescent="0.25">
      <c r="A128" s="157" t="s">
        <v>427</v>
      </c>
      <c r="B128" s="174" t="s">
        <v>416</v>
      </c>
      <c r="C128" s="174" t="s">
        <v>425</v>
      </c>
      <c r="D128" s="174" t="s">
        <v>314</v>
      </c>
      <c r="E128" s="174">
        <v>1</v>
      </c>
      <c r="F128" s="174">
        <v>2972.16</v>
      </c>
      <c r="G128" s="173">
        <v>-2972.16</v>
      </c>
      <c r="H128" s="173">
        <v>-2972.1599999999994</v>
      </c>
      <c r="I128" s="147"/>
      <c r="J128" s="145" t="s">
        <v>104</v>
      </c>
      <c r="K128" s="145">
        <v>8.3333333333333329E-2</v>
      </c>
      <c r="L128" s="145">
        <v>8.3333333333333329E-2</v>
      </c>
      <c r="M128" s="145">
        <v>8.3333333333333329E-2</v>
      </c>
      <c r="N128" s="145">
        <v>8.3333333333333329E-2</v>
      </c>
      <c r="O128" s="145">
        <v>8.3333333333333329E-2</v>
      </c>
      <c r="P128" s="145">
        <v>8.3333333333333329E-2</v>
      </c>
      <c r="Q128" s="145">
        <v>8.3333333333333329E-2</v>
      </c>
      <c r="R128" s="145">
        <v>8.3333333333333329E-2</v>
      </c>
      <c r="S128" s="145">
        <v>8.3333333333333329E-2</v>
      </c>
      <c r="T128" s="145">
        <v>8.3333333333333329E-2</v>
      </c>
      <c r="U128" s="145">
        <v>8.3333333333333329E-2</v>
      </c>
      <c r="V128" s="145">
        <v>8.3333333333333329E-2</v>
      </c>
      <c r="W128" s="146">
        <v>1</v>
      </c>
      <c r="X128" s="151">
        <v>-247.67999999999998</v>
      </c>
      <c r="Y128" s="151">
        <v>-247.67999999999998</v>
      </c>
      <c r="Z128" s="151">
        <v>-247.67999999999998</v>
      </c>
      <c r="AA128" s="151">
        <v>-247.67999999999998</v>
      </c>
      <c r="AB128" s="151">
        <v>-247.67999999999998</v>
      </c>
      <c r="AC128" s="151">
        <v>-247.67999999999998</v>
      </c>
      <c r="AD128" s="151">
        <v>-247.67999999999998</v>
      </c>
      <c r="AE128" s="151">
        <v>-247.67999999999998</v>
      </c>
      <c r="AF128" s="151">
        <v>-247.67999999999998</v>
      </c>
      <c r="AG128" s="151">
        <v>-247.67999999999998</v>
      </c>
      <c r="AH128" s="151">
        <v>-247.67999999999998</v>
      </c>
      <c r="AI128" s="151">
        <v>-247.67999999999998</v>
      </c>
      <c r="AJ128" s="145"/>
      <c r="AK128" s="145"/>
      <c r="AL128" s="145"/>
      <c r="AM128" s="145"/>
      <c r="AN128" s="145">
        <v>1</v>
      </c>
      <c r="AO128" s="145"/>
      <c r="AP128" s="145"/>
      <c r="AQ128" s="145"/>
      <c r="AR128" s="145"/>
      <c r="AS128" s="146">
        <v>1</v>
      </c>
      <c r="AT128" s="153">
        <v>0</v>
      </c>
      <c r="AU128" s="153">
        <v>0</v>
      </c>
      <c r="AV128" s="153">
        <v>0</v>
      </c>
      <c r="AW128" s="153">
        <v>0</v>
      </c>
      <c r="AX128" s="153">
        <v>-2972.16</v>
      </c>
      <c r="AY128" s="153">
        <v>0</v>
      </c>
      <c r="AZ128" s="153">
        <v>0</v>
      </c>
      <c r="BA128" s="153">
        <v>0</v>
      </c>
      <c r="BB128" s="153">
        <v>0</v>
      </c>
      <c r="BC128" s="153">
        <v>-2972.16</v>
      </c>
      <c r="BD128" s="154">
        <v>0</v>
      </c>
      <c r="BE128" s="154">
        <v>0</v>
      </c>
      <c r="BF128" s="154">
        <v>-2972.16</v>
      </c>
      <c r="BG128" s="154">
        <v>0</v>
      </c>
      <c r="BH128" s="154">
        <v>0</v>
      </c>
      <c r="BI128" s="145">
        <v>60423000</v>
      </c>
      <c r="BJ128" s="122"/>
      <c r="BK128" s="191">
        <f>+IF('FEUILLE 1'!$BJ128="",SUMIFS('FEUILLE 2'!$P:$P,'FEUILLE 2'!$C:$C,"BLF",'FEUILLE 2'!$K:$K,'FEUILLE 1'!$J128),SUMIFS('FEUILLE 2'!$P:$P,'FEUILLE 2'!$C:$C,"BLF",'FEUILLE 2'!$K:$K,'FEUILLE 1'!$J128,'FEUILLE 2'!$B:$B,'FEUILLE 1'!$BJ128))</f>
        <v>0</v>
      </c>
      <c r="BL128" s="191">
        <f t="shared" si="134"/>
        <v>-743.04</v>
      </c>
      <c r="BM128" s="191"/>
      <c r="BN128" s="191"/>
      <c r="BO128" s="193">
        <f t="shared" si="135"/>
        <v>743.04</v>
      </c>
      <c r="BP128" s="126">
        <f t="shared" si="74"/>
        <v>0</v>
      </c>
      <c r="BQ128" s="126">
        <f t="shared" si="75"/>
        <v>0</v>
      </c>
      <c r="BR128" s="126">
        <f t="shared" si="76"/>
        <v>-247.67999999999998</v>
      </c>
      <c r="BS128" s="126">
        <f t="shared" si="77"/>
        <v>0</v>
      </c>
      <c r="BT128" s="126">
        <f t="shared" si="78"/>
        <v>0</v>
      </c>
      <c r="BU128" s="126">
        <f t="shared" si="79"/>
        <v>0</v>
      </c>
      <c r="BV128" s="126">
        <f t="shared" si="80"/>
        <v>0</v>
      </c>
      <c r="BW128" s="126">
        <f t="shared" si="81"/>
        <v>-495.35999999999996</v>
      </c>
      <c r="BX128" s="126">
        <f t="shared" si="82"/>
        <v>0</v>
      </c>
      <c r="BY128" s="126">
        <f t="shared" si="83"/>
        <v>0</v>
      </c>
      <c r="BZ128" s="126">
        <f t="shared" si="84"/>
        <v>0</v>
      </c>
      <c r="CA128" s="126">
        <f t="shared" si="85"/>
        <v>0</v>
      </c>
      <c r="CB128" s="126">
        <f t="shared" si="86"/>
        <v>-743.04</v>
      </c>
      <c r="CC128" s="126">
        <f t="shared" si="87"/>
        <v>0</v>
      </c>
      <c r="CD128" s="126">
        <f t="shared" si="88"/>
        <v>0</v>
      </c>
      <c r="CE128" s="126">
        <f t="shared" si="89"/>
        <v>0</v>
      </c>
      <c r="CF128" s="126">
        <f t="shared" si="90"/>
        <v>0</v>
      </c>
      <c r="CG128" s="126">
        <f t="shared" si="91"/>
        <v>-990.71999999999991</v>
      </c>
      <c r="CH128" s="126">
        <f t="shared" si="92"/>
        <v>0</v>
      </c>
      <c r="CI128" s="126">
        <f t="shared" si="93"/>
        <v>0</v>
      </c>
      <c r="CJ128" s="126">
        <f t="shared" si="94"/>
        <v>0</v>
      </c>
      <c r="CK128" s="126">
        <f t="shared" si="95"/>
        <v>0</v>
      </c>
      <c r="CL128" s="126">
        <f t="shared" si="96"/>
        <v>-1238.3999999999999</v>
      </c>
      <c r="CM128" s="126">
        <f t="shared" si="97"/>
        <v>0</v>
      </c>
      <c r="CN128" s="126">
        <f t="shared" si="98"/>
        <v>0</v>
      </c>
      <c r="CO128" s="126">
        <f t="shared" si="99"/>
        <v>0</v>
      </c>
      <c r="CP128" s="126">
        <f t="shared" si="100"/>
        <v>0</v>
      </c>
      <c r="CQ128" s="126">
        <f t="shared" si="101"/>
        <v>-1486.08</v>
      </c>
      <c r="CR128" s="126">
        <f t="shared" si="102"/>
        <v>0</v>
      </c>
      <c r="CS128" s="126">
        <f t="shared" si="103"/>
        <v>0</v>
      </c>
      <c r="CT128" s="126">
        <f t="shared" si="104"/>
        <v>0</v>
      </c>
      <c r="CU128" s="126">
        <f t="shared" si="105"/>
        <v>0</v>
      </c>
      <c r="CV128" s="126">
        <f t="shared" si="106"/>
        <v>-1733.76</v>
      </c>
      <c r="CW128" s="126">
        <f t="shared" si="107"/>
        <v>0</v>
      </c>
      <c r="CX128" s="126">
        <f t="shared" si="108"/>
        <v>0</v>
      </c>
      <c r="CY128" s="126">
        <f t="shared" si="109"/>
        <v>0</v>
      </c>
      <c r="CZ128" s="126">
        <f t="shared" si="110"/>
        <v>0</v>
      </c>
      <c r="DA128" s="126">
        <f t="shared" si="111"/>
        <v>-1981.44</v>
      </c>
      <c r="DB128" s="126">
        <f t="shared" si="112"/>
        <v>0</v>
      </c>
      <c r="DC128" s="126">
        <f t="shared" si="113"/>
        <v>0</v>
      </c>
      <c r="DD128" s="126">
        <f t="shared" si="114"/>
        <v>0</v>
      </c>
      <c r="DE128" s="126">
        <f t="shared" si="115"/>
        <v>0</v>
      </c>
      <c r="DF128" s="126">
        <f t="shared" si="116"/>
        <v>-2229.12</v>
      </c>
      <c r="DG128" s="126">
        <f t="shared" si="117"/>
        <v>0</v>
      </c>
      <c r="DH128" s="126">
        <f t="shared" si="118"/>
        <v>0</v>
      </c>
      <c r="DI128" s="126">
        <f t="shared" si="119"/>
        <v>0</v>
      </c>
      <c r="DJ128" s="126">
        <f t="shared" si="120"/>
        <v>0</v>
      </c>
      <c r="DK128" s="126">
        <f t="shared" si="121"/>
        <v>-2476.7999999999997</v>
      </c>
      <c r="DL128" s="126">
        <f t="shared" si="122"/>
        <v>0</v>
      </c>
      <c r="DM128" s="126">
        <f t="shared" si="123"/>
        <v>0</v>
      </c>
      <c r="DN128" s="126">
        <f t="shared" si="124"/>
        <v>0</v>
      </c>
      <c r="DO128" s="126">
        <f t="shared" si="125"/>
        <v>0</v>
      </c>
      <c r="DP128" s="126">
        <f t="shared" si="126"/>
        <v>-2724.4799999999996</v>
      </c>
      <c r="DQ128" s="126">
        <f t="shared" si="127"/>
        <v>0</v>
      </c>
      <c r="DR128" s="126">
        <f t="shared" si="128"/>
        <v>0</v>
      </c>
      <c r="DS128" s="126">
        <f t="shared" si="129"/>
        <v>0</v>
      </c>
      <c r="DT128" s="126">
        <f t="shared" si="130"/>
        <v>0</v>
      </c>
      <c r="DU128" s="126">
        <f t="shared" si="131"/>
        <v>-2972.1599999999994</v>
      </c>
      <c r="DV128" s="126">
        <f t="shared" si="132"/>
        <v>0</v>
      </c>
      <c r="DW128" s="126">
        <f t="shared" si="133"/>
        <v>0</v>
      </c>
      <c r="DX128" s="119"/>
      <c r="EA128" s="126">
        <f>+BO128</f>
        <v>743.04</v>
      </c>
    </row>
    <row r="129" spans="1:131" s="141" customFormat="1" ht="15" customHeight="1" x14ac:dyDescent="0.25">
      <c r="A129" s="157" t="s">
        <v>428</v>
      </c>
      <c r="B129" s="174" t="s">
        <v>416</v>
      </c>
      <c r="C129" s="174" t="s">
        <v>429</v>
      </c>
      <c r="D129" s="174" t="s">
        <v>265</v>
      </c>
      <c r="E129" s="174">
        <v>1</v>
      </c>
      <c r="F129" s="174">
        <v>3700</v>
      </c>
      <c r="G129" s="173">
        <v>-3700</v>
      </c>
      <c r="H129" s="173">
        <v>-3700.0000000000005</v>
      </c>
      <c r="I129" s="201" t="s">
        <v>430</v>
      </c>
      <c r="J129" s="145" t="s">
        <v>80</v>
      </c>
      <c r="K129" s="145">
        <v>8.3333333333333329E-2</v>
      </c>
      <c r="L129" s="145">
        <v>8.3333333333333329E-2</v>
      </c>
      <c r="M129" s="145">
        <v>8.3333333333333329E-2</v>
      </c>
      <c r="N129" s="145">
        <v>8.3333333333333329E-2</v>
      </c>
      <c r="O129" s="145">
        <v>8.3333333333333329E-2</v>
      </c>
      <c r="P129" s="145">
        <v>8.3333333333333329E-2</v>
      </c>
      <c r="Q129" s="145">
        <v>8.3333333333333329E-2</v>
      </c>
      <c r="R129" s="145">
        <v>8.3333333333333329E-2</v>
      </c>
      <c r="S129" s="145">
        <v>8.3333333333333329E-2</v>
      </c>
      <c r="T129" s="145">
        <v>8.3333333333333329E-2</v>
      </c>
      <c r="U129" s="145">
        <v>8.3333333333333329E-2</v>
      </c>
      <c r="V129" s="145">
        <v>8.3333333333333329E-2</v>
      </c>
      <c r="W129" s="146">
        <v>1</v>
      </c>
      <c r="X129" s="151">
        <v>-308.33333333333331</v>
      </c>
      <c r="Y129" s="151">
        <v>-308.33333333333331</v>
      </c>
      <c r="Z129" s="151">
        <v>-308.33333333333331</v>
      </c>
      <c r="AA129" s="151">
        <v>-308.33333333333331</v>
      </c>
      <c r="AB129" s="151">
        <v>-308.33333333333331</v>
      </c>
      <c r="AC129" s="151">
        <v>-308.33333333333331</v>
      </c>
      <c r="AD129" s="151">
        <v>-308.33333333333331</v>
      </c>
      <c r="AE129" s="151">
        <v>-308.33333333333331</v>
      </c>
      <c r="AF129" s="151">
        <v>-308.33333333333331</v>
      </c>
      <c r="AG129" s="151">
        <v>-308.33333333333331</v>
      </c>
      <c r="AH129" s="151">
        <v>-308.33333333333331</v>
      </c>
      <c r="AI129" s="151">
        <v>-308.33333333333331</v>
      </c>
      <c r="AJ129" s="145"/>
      <c r="AK129" s="145"/>
      <c r="AL129" s="145"/>
      <c r="AM129" s="145"/>
      <c r="AN129" s="145">
        <v>1</v>
      </c>
      <c r="AO129" s="145"/>
      <c r="AP129" s="145"/>
      <c r="AQ129" s="145"/>
      <c r="AR129" s="145"/>
      <c r="AS129" s="146">
        <v>1</v>
      </c>
      <c r="AT129" s="153">
        <v>0</v>
      </c>
      <c r="AU129" s="153">
        <v>0</v>
      </c>
      <c r="AV129" s="153">
        <v>0</v>
      </c>
      <c r="AW129" s="153">
        <v>0</v>
      </c>
      <c r="AX129" s="153">
        <v>-3700</v>
      </c>
      <c r="AY129" s="153">
        <v>0</v>
      </c>
      <c r="AZ129" s="153">
        <v>0</v>
      </c>
      <c r="BA129" s="153">
        <v>0</v>
      </c>
      <c r="BB129" s="153">
        <v>0</v>
      </c>
      <c r="BC129" s="153">
        <v>-3700</v>
      </c>
      <c r="BD129" s="154">
        <v>0</v>
      </c>
      <c r="BE129" s="154">
        <v>0</v>
      </c>
      <c r="BF129" s="154">
        <v>-3700</v>
      </c>
      <c r="BG129" s="154">
        <v>0</v>
      </c>
      <c r="BH129" s="154">
        <v>0</v>
      </c>
      <c r="BI129" s="145">
        <v>60423000</v>
      </c>
      <c r="BJ129" s="122" t="s">
        <v>852</v>
      </c>
      <c r="BK129" s="191">
        <f>+IF('FEUILLE 1'!$BJ129="",SUMIFS('FEUILLE 2'!$P:$P,'FEUILLE 2'!$C:$C,"BLF",'FEUILLE 2'!$K:$K,'FEUILLE 1'!$J129),SUMIFS('FEUILLE 2'!$P:$P,'FEUILLE 2'!$C:$C,"BLF",'FEUILLE 2'!$K:$K,'FEUILLE 1'!$J129,'FEUILLE 2'!$B:$B,'FEUILLE 1'!$BJ129))</f>
        <v>3700</v>
      </c>
      <c r="BL129" s="194">
        <f t="shared" si="134"/>
        <v>2775</v>
      </c>
      <c r="BM129" s="191">
        <v>-3700</v>
      </c>
      <c r="BN129" s="191"/>
      <c r="BO129" s="193"/>
      <c r="BP129" s="126">
        <f t="shared" si="74"/>
        <v>0</v>
      </c>
      <c r="BQ129" s="126">
        <f t="shared" si="75"/>
        <v>0</v>
      </c>
      <c r="BR129" s="126">
        <f t="shared" si="76"/>
        <v>-308.33333333333331</v>
      </c>
      <c r="BS129" s="126">
        <f t="shared" si="77"/>
        <v>0</v>
      </c>
      <c r="BT129" s="126">
        <f t="shared" si="78"/>
        <v>0</v>
      </c>
      <c r="BU129" s="126">
        <f t="shared" si="79"/>
        <v>0</v>
      </c>
      <c r="BV129" s="126">
        <f t="shared" si="80"/>
        <v>0</v>
      </c>
      <c r="BW129" s="126">
        <f t="shared" si="81"/>
        <v>-616.66666666666663</v>
      </c>
      <c r="BX129" s="126">
        <f t="shared" si="82"/>
        <v>0</v>
      </c>
      <c r="BY129" s="126">
        <f t="shared" si="83"/>
        <v>0</v>
      </c>
      <c r="BZ129" s="126">
        <f t="shared" si="84"/>
        <v>0</v>
      </c>
      <c r="CA129" s="126">
        <f t="shared" si="85"/>
        <v>0</v>
      </c>
      <c r="CB129" s="126">
        <f t="shared" si="86"/>
        <v>-925</v>
      </c>
      <c r="CC129" s="126">
        <f t="shared" si="87"/>
        <v>0</v>
      </c>
      <c r="CD129" s="126">
        <f t="shared" si="88"/>
        <v>0</v>
      </c>
      <c r="CE129" s="126">
        <f t="shared" si="89"/>
        <v>0</v>
      </c>
      <c r="CF129" s="126">
        <f t="shared" si="90"/>
        <v>0</v>
      </c>
      <c r="CG129" s="126">
        <f t="shared" si="91"/>
        <v>-1233.3333333333333</v>
      </c>
      <c r="CH129" s="126">
        <f t="shared" si="92"/>
        <v>0</v>
      </c>
      <c r="CI129" s="126">
        <f t="shared" si="93"/>
        <v>0</v>
      </c>
      <c r="CJ129" s="126">
        <f t="shared" si="94"/>
        <v>0</v>
      </c>
      <c r="CK129" s="126">
        <f t="shared" si="95"/>
        <v>0</v>
      </c>
      <c r="CL129" s="126">
        <f t="shared" si="96"/>
        <v>-1541.6666666666665</v>
      </c>
      <c r="CM129" s="126">
        <f t="shared" si="97"/>
        <v>0</v>
      </c>
      <c r="CN129" s="126">
        <f t="shared" si="98"/>
        <v>0</v>
      </c>
      <c r="CO129" s="126">
        <f t="shared" si="99"/>
        <v>0</v>
      </c>
      <c r="CP129" s="126">
        <f t="shared" si="100"/>
        <v>0</v>
      </c>
      <c r="CQ129" s="126">
        <f t="shared" si="101"/>
        <v>-1849.9999999999998</v>
      </c>
      <c r="CR129" s="126">
        <f t="shared" si="102"/>
        <v>0</v>
      </c>
      <c r="CS129" s="126">
        <f t="shared" si="103"/>
        <v>0</v>
      </c>
      <c r="CT129" s="126">
        <f t="shared" si="104"/>
        <v>0</v>
      </c>
      <c r="CU129" s="126">
        <f t="shared" si="105"/>
        <v>0</v>
      </c>
      <c r="CV129" s="126">
        <f t="shared" si="106"/>
        <v>-2158.333333333333</v>
      </c>
      <c r="CW129" s="126">
        <f t="shared" si="107"/>
        <v>0</v>
      </c>
      <c r="CX129" s="126">
        <f t="shared" si="108"/>
        <v>0</v>
      </c>
      <c r="CY129" s="126">
        <f t="shared" si="109"/>
        <v>0</v>
      </c>
      <c r="CZ129" s="126">
        <f t="shared" si="110"/>
        <v>0</v>
      </c>
      <c r="DA129" s="126">
        <f t="shared" si="111"/>
        <v>-2466.6666666666665</v>
      </c>
      <c r="DB129" s="126">
        <f t="shared" si="112"/>
        <v>0</v>
      </c>
      <c r="DC129" s="126">
        <f t="shared" si="113"/>
        <v>0</v>
      </c>
      <c r="DD129" s="126">
        <f t="shared" si="114"/>
        <v>0</v>
      </c>
      <c r="DE129" s="126">
        <f t="shared" si="115"/>
        <v>0</v>
      </c>
      <c r="DF129" s="126">
        <f t="shared" si="116"/>
        <v>-2775</v>
      </c>
      <c r="DG129" s="126">
        <f t="shared" si="117"/>
        <v>0</v>
      </c>
      <c r="DH129" s="126">
        <f t="shared" si="118"/>
        <v>0</v>
      </c>
      <c r="DI129" s="126">
        <f t="shared" si="119"/>
        <v>0</v>
      </c>
      <c r="DJ129" s="126">
        <f t="shared" si="120"/>
        <v>0</v>
      </c>
      <c r="DK129" s="126">
        <f t="shared" si="121"/>
        <v>-3083.3333333333335</v>
      </c>
      <c r="DL129" s="126">
        <f t="shared" si="122"/>
        <v>0</v>
      </c>
      <c r="DM129" s="126">
        <f t="shared" si="123"/>
        <v>0</v>
      </c>
      <c r="DN129" s="126">
        <f t="shared" si="124"/>
        <v>0</v>
      </c>
      <c r="DO129" s="126">
        <f t="shared" si="125"/>
        <v>0</v>
      </c>
      <c r="DP129" s="126">
        <f t="shared" si="126"/>
        <v>-3391.666666666667</v>
      </c>
      <c r="DQ129" s="126">
        <f t="shared" si="127"/>
        <v>0</v>
      </c>
      <c r="DR129" s="126">
        <f t="shared" si="128"/>
        <v>0</v>
      </c>
      <c r="DS129" s="126">
        <f t="shared" si="129"/>
        <v>0</v>
      </c>
      <c r="DT129" s="126">
        <f t="shared" si="130"/>
        <v>0</v>
      </c>
      <c r="DU129" s="126">
        <f t="shared" si="131"/>
        <v>-3700.0000000000005</v>
      </c>
      <c r="DV129" s="126">
        <f t="shared" si="132"/>
        <v>0</v>
      </c>
      <c r="DW129" s="126">
        <f t="shared" si="133"/>
        <v>0</v>
      </c>
      <c r="DX129" s="119"/>
      <c r="EA129" s="126"/>
    </row>
    <row r="130" spans="1:131" s="141" customFormat="1" ht="15" customHeight="1" x14ac:dyDescent="0.25">
      <c r="A130" s="157" t="s">
        <v>431</v>
      </c>
      <c r="B130" s="174" t="s">
        <v>416</v>
      </c>
      <c r="C130" s="174" t="s">
        <v>429</v>
      </c>
      <c r="D130" s="174" t="s">
        <v>265</v>
      </c>
      <c r="E130" s="174">
        <v>1</v>
      </c>
      <c r="F130" s="174">
        <v>1300</v>
      </c>
      <c r="G130" s="173">
        <v>-1300</v>
      </c>
      <c r="H130" s="173">
        <v>-1300</v>
      </c>
      <c r="I130" s="201"/>
      <c r="J130" s="145" t="s">
        <v>80</v>
      </c>
      <c r="K130" s="145">
        <v>8.3333333333333329E-2</v>
      </c>
      <c r="L130" s="145">
        <v>8.3333333333333329E-2</v>
      </c>
      <c r="M130" s="145">
        <v>8.3333333333333329E-2</v>
      </c>
      <c r="N130" s="145">
        <v>8.3333333333333329E-2</v>
      </c>
      <c r="O130" s="145">
        <v>8.3333333333333329E-2</v>
      </c>
      <c r="P130" s="145">
        <v>8.3333333333333329E-2</v>
      </c>
      <c r="Q130" s="145">
        <v>8.3333333333333329E-2</v>
      </c>
      <c r="R130" s="145">
        <v>8.3333333333333329E-2</v>
      </c>
      <c r="S130" s="145">
        <v>8.3333333333333329E-2</v>
      </c>
      <c r="T130" s="145">
        <v>8.3333333333333329E-2</v>
      </c>
      <c r="U130" s="145">
        <v>8.3333333333333329E-2</v>
      </c>
      <c r="V130" s="145">
        <v>8.3333333333333329E-2</v>
      </c>
      <c r="W130" s="146">
        <v>1</v>
      </c>
      <c r="X130" s="151">
        <v>-108.33333333333333</v>
      </c>
      <c r="Y130" s="151">
        <v>-108.33333333333333</v>
      </c>
      <c r="Z130" s="151">
        <v>-108.33333333333333</v>
      </c>
      <c r="AA130" s="151">
        <v>-108.33333333333333</v>
      </c>
      <c r="AB130" s="151">
        <v>-108.33333333333333</v>
      </c>
      <c r="AC130" s="151">
        <v>-108.33333333333333</v>
      </c>
      <c r="AD130" s="151">
        <v>-108.33333333333333</v>
      </c>
      <c r="AE130" s="151">
        <v>-108.33333333333333</v>
      </c>
      <c r="AF130" s="151">
        <v>-108.33333333333333</v>
      </c>
      <c r="AG130" s="151">
        <v>-108.33333333333333</v>
      </c>
      <c r="AH130" s="151">
        <v>-108.33333333333333</v>
      </c>
      <c r="AI130" s="151">
        <v>-108.33333333333333</v>
      </c>
      <c r="AJ130" s="145">
        <v>1</v>
      </c>
      <c r="AK130" s="145"/>
      <c r="AL130" s="145"/>
      <c r="AM130" s="145"/>
      <c r="AN130" s="145"/>
      <c r="AO130" s="145"/>
      <c r="AP130" s="145"/>
      <c r="AQ130" s="145"/>
      <c r="AR130" s="145"/>
      <c r="AS130" s="146">
        <v>1</v>
      </c>
      <c r="AT130" s="153">
        <v>-1300</v>
      </c>
      <c r="AU130" s="153">
        <v>0</v>
      </c>
      <c r="AV130" s="153">
        <v>0</v>
      </c>
      <c r="AW130" s="153">
        <v>0</v>
      </c>
      <c r="AX130" s="153">
        <v>0</v>
      </c>
      <c r="AY130" s="153">
        <v>0</v>
      </c>
      <c r="AZ130" s="153">
        <v>0</v>
      </c>
      <c r="BA130" s="153">
        <v>0</v>
      </c>
      <c r="BB130" s="153">
        <v>0</v>
      </c>
      <c r="BC130" s="153">
        <v>-1300</v>
      </c>
      <c r="BD130" s="154">
        <v>-1300</v>
      </c>
      <c r="BE130" s="154">
        <v>0</v>
      </c>
      <c r="BF130" s="154">
        <v>0</v>
      </c>
      <c r="BG130" s="154">
        <v>0</v>
      </c>
      <c r="BH130" s="154">
        <v>0</v>
      </c>
      <c r="BI130" s="145">
        <v>60423000</v>
      </c>
      <c r="BJ130" s="122" t="s">
        <v>848</v>
      </c>
      <c r="BK130" s="191">
        <f>+IF('FEUILLE 1'!$BJ130="",SUMIFS('FEUILLE 2'!$P:$P,'FEUILLE 2'!$C:$C,"BLF",'FEUILLE 2'!$K:$K,'FEUILLE 1'!$J130),SUMIFS('FEUILLE 2'!$P:$P,'FEUILLE 2'!$C:$C,"BLF",'FEUILLE 2'!$K:$K,'FEUILLE 1'!$J130,'FEUILLE 2'!$B:$B,'FEUILLE 1'!$BJ130))</f>
        <v>0</v>
      </c>
      <c r="BL130" s="194">
        <f t="shared" si="134"/>
        <v>-325</v>
      </c>
      <c r="BM130" s="191"/>
      <c r="BN130" s="191"/>
      <c r="BO130" s="193"/>
      <c r="BP130" s="126">
        <f t="shared" si="74"/>
        <v>-108.33333333333333</v>
      </c>
      <c r="BQ130" s="126">
        <f t="shared" si="75"/>
        <v>0</v>
      </c>
      <c r="BR130" s="126">
        <f t="shared" si="76"/>
        <v>0</v>
      </c>
      <c r="BS130" s="126">
        <f t="shared" si="77"/>
        <v>0</v>
      </c>
      <c r="BT130" s="126">
        <f t="shared" si="78"/>
        <v>0</v>
      </c>
      <c r="BU130" s="126">
        <f t="shared" si="79"/>
        <v>-216.66666666666666</v>
      </c>
      <c r="BV130" s="126">
        <f t="shared" si="80"/>
        <v>0</v>
      </c>
      <c r="BW130" s="126">
        <f t="shared" si="81"/>
        <v>0</v>
      </c>
      <c r="BX130" s="126">
        <f t="shared" si="82"/>
        <v>0</v>
      </c>
      <c r="BY130" s="126">
        <f t="shared" si="83"/>
        <v>0</v>
      </c>
      <c r="BZ130" s="126">
        <f t="shared" si="84"/>
        <v>-325</v>
      </c>
      <c r="CA130" s="126">
        <f t="shared" si="85"/>
        <v>0</v>
      </c>
      <c r="CB130" s="126">
        <f t="shared" si="86"/>
        <v>0</v>
      </c>
      <c r="CC130" s="126">
        <f t="shared" si="87"/>
        <v>0</v>
      </c>
      <c r="CD130" s="126">
        <f t="shared" si="88"/>
        <v>0</v>
      </c>
      <c r="CE130" s="126">
        <f t="shared" si="89"/>
        <v>-433.33333333333331</v>
      </c>
      <c r="CF130" s="126">
        <f t="shared" si="90"/>
        <v>0</v>
      </c>
      <c r="CG130" s="126">
        <f t="shared" si="91"/>
        <v>0</v>
      </c>
      <c r="CH130" s="126">
        <f t="shared" si="92"/>
        <v>0</v>
      </c>
      <c r="CI130" s="126">
        <f t="shared" si="93"/>
        <v>0</v>
      </c>
      <c r="CJ130" s="126">
        <f t="shared" si="94"/>
        <v>-541.66666666666663</v>
      </c>
      <c r="CK130" s="126">
        <f t="shared" si="95"/>
        <v>0</v>
      </c>
      <c r="CL130" s="126">
        <f t="shared" si="96"/>
        <v>0</v>
      </c>
      <c r="CM130" s="126">
        <f t="shared" si="97"/>
        <v>0</v>
      </c>
      <c r="CN130" s="126">
        <f t="shared" si="98"/>
        <v>0</v>
      </c>
      <c r="CO130" s="126">
        <f t="shared" si="99"/>
        <v>-650</v>
      </c>
      <c r="CP130" s="126">
        <f t="shared" si="100"/>
        <v>0</v>
      </c>
      <c r="CQ130" s="126">
        <f t="shared" si="101"/>
        <v>0</v>
      </c>
      <c r="CR130" s="126">
        <f t="shared" si="102"/>
        <v>0</v>
      </c>
      <c r="CS130" s="126">
        <f t="shared" si="103"/>
        <v>0</v>
      </c>
      <c r="CT130" s="126">
        <f t="shared" si="104"/>
        <v>-758.33333333333337</v>
      </c>
      <c r="CU130" s="126">
        <f t="shared" si="105"/>
        <v>0</v>
      </c>
      <c r="CV130" s="126">
        <f t="shared" si="106"/>
        <v>0</v>
      </c>
      <c r="CW130" s="126">
        <f t="shared" si="107"/>
        <v>0</v>
      </c>
      <c r="CX130" s="126">
        <f t="shared" si="108"/>
        <v>0</v>
      </c>
      <c r="CY130" s="126">
        <f t="shared" si="109"/>
        <v>-866.66666666666674</v>
      </c>
      <c r="CZ130" s="126">
        <f t="shared" si="110"/>
        <v>0</v>
      </c>
      <c r="DA130" s="126">
        <f t="shared" si="111"/>
        <v>0</v>
      </c>
      <c r="DB130" s="126">
        <f t="shared" si="112"/>
        <v>0</v>
      </c>
      <c r="DC130" s="126">
        <f t="shared" si="113"/>
        <v>0</v>
      </c>
      <c r="DD130" s="126">
        <f t="shared" si="114"/>
        <v>-975.00000000000011</v>
      </c>
      <c r="DE130" s="126">
        <f t="shared" si="115"/>
        <v>0</v>
      </c>
      <c r="DF130" s="126">
        <f t="shared" si="116"/>
        <v>0</v>
      </c>
      <c r="DG130" s="126">
        <f t="shared" si="117"/>
        <v>0</v>
      </c>
      <c r="DH130" s="126">
        <f t="shared" si="118"/>
        <v>0</v>
      </c>
      <c r="DI130" s="126">
        <f t="shared" si="119"/>
        <v>-1083.3333333333335</v>
      </c>
      <c r="DJ130" s="126">
        <f t="shared" si="120"/>
        <v>0</v>
      </c>
      <c r="DK130" s="126">
        <f t="shared" si="121"/>
        <v>0</v>
      </c>
      <c r="DL130" s="126">
        <f t="shared" si="122"/>
        <v>0</v>
      </c>
      <c r="DM130" s="126">
        <f t="shared" si="123"/>
        <v>0</v>
      </c>
      <c r="DN130" s="126">
        <f t="shared" si="124"/>
        <v>-1191.6666666666667</v>
      </c>
      <c r="DO130" s="126">
        <f t="shared" si="125"/>
        <v>0</v>
      </c>
      <c r="DP130" s="126">
        <f t="shared" si="126"/>
        <v>0</v>
      </c>
      <c r="DQ130" s="126">
        <f t="shared" si="127"/>
        <v>0</v>
      </c>
      <c r="DR130" s="126">
        <f t="shared" si="128"/>
        <v>0</v>
      </c>
      <c r="DS130" s="126">
        <f t="shared" si="129"/>
        <v>-1300</v>
      </c>
      <c r="DT130" s="126">
        <f t="shared" si="130"/>
        <v>0</v>
      </c>
      <c r="DU130" s="126">
        <f t="shared" si="131"/>
        <v>0</v>
      </c>
      <c r="DV130" s="126">
        <f t="shared" si="132"/>
        <v>0</v>
      </c>
      <c r="DW130" s="126">
        <f t="shared" si="133"/>
        <v>0</v>
      </c>
      <c r="DX130" s="119"/>
    </row>
    <row r="131" spans="1:131" s="141" customFormat="1" ht="15" customHeight="1" x14ac:dyDescent="0.25">
      <c r="A131" s="157" t="s">
        <v>432</v>
      </c>
      <c r="B131" s="174" t="s">
        <v>416</v>
      </c>
      <c r="C131" s="174" t="s">
        <v>429</v>
      </c>
      <c r="D131" s="174" t="s">
        <v>265</v>
      </c>
      <c r="E131" s="174">
        <v>1</v>
      </c>
      <c r="F131" s="174">
        <v>1330.55</v>
      </c>
      <c r="G131" s="173">
        <v>-1330.55</v>
      </c>
      <c r="H131" s="173">
        <v>-1330.5499999999995</v>
      </c>
      <c r="I131" s="201"/>
      <c r="J131" s="145" t="s">
        <v>80</v>
      </c>
      <c r="K131" s="145">
        <v>8.3333333333333329E-2</v>
      </c>
      <c r="L131" s="145">
        <v>8.3333333333333329E-2</v>
      </c>
      <c r="M131" s="145">
        <v>8.3333333333333329E-2</v>
      </c>
      <c r="N131" s="145">
        <v>8.3333333333333329E-2</v>
      </c>
      <c r="O131" s="145">
        <v>8.3333333333333329E-2</v>
      </c>
      <c r="P131" s="145">
        <v>8.3333333333333329E-2</v>
      </c>
      <c r="Q131" s="145">
        <v>8.3333333333333329E-2</v>
      </c>
      <c r="R131" s="145">
        <v>8.3333333333333329E-2</v>
      </c>
      <c r="S131" s="145">
        <v>8.3333333333333329E-2</v>
      </c>
      <c r="T131" s="145">
        <v>8.3333333333333329E-2</v>
      </c>
      <c r="U131" s="145">
        <v>8.3333333333333329E-2</v>
      </c>
      <c r="V131" s="145">
        <v>8.3333333333333329E-2</v>
      </c>
      <c r="W131" s="146">
        <v>1</v>
      </c>
      <c r="X131" s="151">
        <v>-110.87916666666666</v>
      </c>
      <c r="Y131" s="151">
        <v>-110.87916666666666</v>
      </c>
      <c r="Z131" s="151">
        <v>-110.87916666666666</v>
      </c>
      <c r="AA131" s="151">
        <v>-110.87916666666666</v>
      </c>
      <c r="AB131" s="151">
        <v>-110.87916666666666</v>
      </c>
      <c r="AC131" s="151">
        <v>-110.87916666666666</v>
      </c>
      <c r="AD131" s="151">
        <v>-110.87916666666666</v>
      </c>
      <c r="AE131" s="151">
        <v>-110.87916666666666</v>
      </c>
      <c r="AF131" s="151">
        <v>-110.87916666666666</v>
      </c>
      <c r="AG131" s="151">
        <v>-110.87916666666666</v>
      </c>
      <c r="AH131" s="151">
        <v>-110.87916666666666</v>
      </c>
      <c r="AI131" s="151">
        <v>-110.87916666666666</v>
      </c>
      <c r="AJ131" s="145">
        <v>1</v>
      </c>
      <c r="AK131" s="145"/>
      <c r="AL131" s="145"/>
      <c r="AM131" s="145"/>
      <c r="AN131" s="145"/>
      <c r="AO131" s="145"/>
      <c r="AP131" s="145"/>
      <c r="AQ131" s="145"/>
      <c r="AR131" s="145"/>
      <c r="AS131" s="146">
        <v>1</v>
      </c>
      <c r="AT131" s="153">
        <v>-1330.55</v>
      </c>
      <c r="AU131" s="153">
        <v>0</v>
      </c>
      <c r="AV131" s="153">
        <v>0</v>
      </c>
      <c r="AW131" s="153">
        <v>0</v>
      </c>
      <c r="AX131" s="153">
        <v>0</v>
      </c>
      <c r="AY131" s="153">
        <v>0</v>
      </c>
      <c r="AZ131" s="153">
        <v>0</v>
      </c>
      <c r="BA131" s="153">
        <v>0</v>
      </c>
      <c r="BB131" s="153">
        <v>0</v>
      </c>
      <c r="BC131" s="153">
        <v>-1330.55</v>
      </c>
      <c r="BD131" s="154">
        <v>-1330.55</v>
      </c>
      <c r="BE131" s="154">
        <v>0</v>
      </c>
      <c r="BF131" s="154">
        <v>0</v>
      </c>
      <c r="BG131" s="154">
        <v>0</v>
      </c>
      <c r="BH131" s="154">
        <v>0</v>
      </c>
      <c r="BI131" s="145">
        <v>60423000</v>
      </c>
      <c r="BJ131" s="122" t="s">
        <v>841</v>
      </c>
      <c r="BK131" s="191">
        <f>+IF('FEUILLE 1'!$BJ131="",SUMIFS('FEUILLE 2'!$P:$P,'FEUILLE 2'!$C:$C,"BLF",'FEUILLE 2'!$K:$K,'FEUILLE 1'!$J131),SUMIFS('FEUILLE 2'!$P:$P,'FEUILLE 2'!$C:$C,"BLF",'FEUILLE 2'!$K:$K,'FEUILLE 1'!$J131,'FEUILLE 2'!$B:$B,'FEUILLE 1'!$BJ131))</f>
        <v>0</v>
      </c>
      <c r="BL131" s="194">
        <f t="shared" si="134"/>
        <v>-332.63749999999999</v>
      </c>
      <c r="BM131" s="191"/>
      <c r="BN131" s="191"/>
      <c r="BO131" s="193"/>
      <c r="BP131" s="126">
        <f t="shared" si="74"/>
        <v>-110.87916666666666</v>
      </c>
      <c r="BQ131" s="126">
        <f t="shared" si="75"/>
        <v>0</v>
      </c>
      <c r="BR131" s="126">
        <f t="shared" si="76"/>
        <v>0</v>
      </c>
      <c r="BS131" s="126">
        <f t="shared" si="77"/>
        <v>0</v>
      </c>
      <c r="BT131" s="126">
        <f t="shared" si="78"/>
        <v>0</v>
      </c>
      <c r="BU131" s="126">
        <f t="shared" si="79"/>
        <v>-221.75833333333333</v>
      </c>
      <c r="BV131" s="126">
        <f t="shared" si="80"/>
        <v>0</v>
      </c>
      <c r="BW131" s="126">
        <f t="shared" si="81"/>
        <v>0</v>
      </c>
      <c r="BX131" s="126">
        <f t="shared" si="82"/>
        <v>0</v>
      </c>
      <c r="BY131" s="126">
        <f t="shared" si="83"/>
        <v>0</v>
      </c>
      <c r="BZ131" s="126">
        <f t="shared" si="84"/>
        <v>-332.63749999999999</v>
      </c>
      <c r="CA131" s="126">
        <f t="shared" si="85"/>
        <v>0</v>
      </c>
      <c r="CB131" s="126">
        <f t="shared" si="86"/>
        <v>0</v>
      </c>
      <c r="CC131" s="126">
        <f t="shared" si="87"/>
        <v>0</v>
      </c>
      <c r="CD131" s="126">
        <f t="shared" si="88"/>
        <v>0</v>
      </c>
      <c r="CE131" s="126">
        <f t="shared" si="89"/>
        <v>-443.51666666666665</v>
      </c>
      <c r="CF131" s="126">
        <f t="shared" si="90"/>
        <v>0</v>
      </c>
      <c r="CG131" s="126">
        <f t="shared" si="91"/>
        <v>0</v>
      </c>
      <c r="CH131" s="126">
        <f t="shared" si="92"/>
        <v>0</v>
      </c>
      <c r="CI131" s="126">
        <f t="shared" si="93"/>
        <v>0</v>
      </c>
      <c r="CJ131" s="126">
        <f t="shared" si="94"/>
        <v>-554.39583333333326</v>
      </c>
      <c r="CK131" s="126">
        <f t="shared" si="95"/>
        <v>0</v>
      </c>
      <c r="CL131" s="126">
        <f t="shared" si="96"/>
        <v>0</v>
      </c>
      <c r="CM131" s="126">
        <f t="shared" si="97"/>
        <v>0</v>
      </c>
      <c r="CN131" s="126">
        <f t="shared" si="98"/>
        <v>0</v>
      </c>
      <c r="CO131" s="126">
        <f t="shared" si="99"/>
        <v>-665.27499999999986</v>
      </c>
      <c r="CP131" s="126">
        <f t="shared" si="100"/>
        <v>0</v>
      </c>
      <c r="CQ131" s="126">
        <f t="shared" si="101"/>
        <v>0</v>
      </c>
      <c r="CR131" s="126">
        <f t="shared" si="102"/>
        <v>0</v>
      </c>
      <c r="CS131" s="126">
        <f t="shared" si="103"/>
        <v>0</v>
      </c>
      <c r="CT131" s="126">
        <f t="shared" si="104"/>
        <v>-776.15416666666647</v>
      </c>
      <c r="CU131" s="126">
        <f t="shared" si="105"/>
        <v>0</v>
      </c>
      <c r="CV131" s="126">
        <f t="shared" si="106"/>
        <v>0</v>
      </c>
      <c r="CW131" s="126">
        <f t="shared" si="107"/>
        <v>0</v>
      </c>
      <c r="CX131" s="126">
        <f t="shared" si="108"/>
        <v>0</v>
      </c>
      <c r="CY131" s="126">
        <f t="shared" si="109"/>
        <v>-887.03333333333308</v>
      </c>
      <c r="CZ131" s="126">
        <f t="shared" si="110"/>
        <v>0</v>
      </c>
      <c r="DA131" s="126">
        <f t="shared" si="111"/>
        <v>0</v>
      </c>
      <c r="DB131" s="126">
        <f t="shared" si="112"/>
        <v>0</v>
      </c>
      <c r="DC131" s="126">
        <f t="shared" si="113"/>
        <v>0</v>
      </c>
      <c r="DD131" s="126">
        <f t="shared" si="114"/>
        <v>-997.91249999999968</v>
      </c>
      <c r="DE131" s="126">
        <f t="shared" si="115"/>
        <v>0</v>
      </c>
      <c r="DF131" s="126">
        <f t="shared" si="116"/>
        <v>0</v>
      </c>
      <c r="DG131" s="126">
        <f t="shared" si="117"/>
        <v>0</v>
      </c>
      <c r="DH131" s="126">
        <f t="shared" si="118"/>
        <v>0</v>
      </c>
      <c r="DI131" s="126">
        <f t="shared" si="119"/>
        <v>-1108.7916666666663</v>
      </c>
      <c r="DJ131" s="126">
        <f t="shared" si="120"/>
        <v>0</v>
      </c>
      <c r="DK131" s="126">
        <f t="shared" si="121"/>
        <v>0</v>
      </c>
      <c r="DL131" s="126">
        <f t="shared" si="122"/>
        <v>0</v>
      </c>
      <c r="DM131" s="126">
        <f t="shared" si="123"/>
        <v>0</v>
      </c>
      <c r="DN131" s="126">
        <f t="shared" si="124"/>
        <v>-1219.6708333333329</v>
      </c>
      <c r="DO131" s="126">
        <f t="shared" si="125"/>
        <v>0</v>
      </c>
      <c r="DP131" s="126">
        <f t="shared" si="126"/>
        <v>0</v>
      </c>
      <c r="DQ131" s="126">
        <f t="shared" si="127"/>
        <v>0</v>
      </c>
      <c r="DR131" s="126">
        <f t="shared" si="128"/>
        <v>0</v>
      </c>
      <c r="DS131" s="126">
        <f t="shared" si="129"/>
        <v>-1330.5499999999995</v>
      </c>
      <c r="DT131" s="126">
        <f t="shared" si="130"/>
        <v>0</v>
      </c>
      <c r="DU131" s="126">
        <f t="shared" si="131"/>
        <v>0</v>
      </c>
      <c r="DV131" s="126">
        <f t="shared" si="132"/>
        <v>0</v>
      </c>
      <c r="DW131" s="126">
        <f t="shared" si="133"/>
        <v>0</v>
      </c>
      <c r="DX131" s="119"/>
    </row>
    <row r="132" spans="1:131" s="141" customFormat="1" ht="15" customHeight="1" x14ac:dyDescent="0.25">
      <c r="A132" s="157" t="s">
        <v>433</v>
      </c>
      <c r="B132" s="174" t="s">
        <v>416</v>
      </c>
      <c r="C132" s="174" t="s">
        <v>429</v>
      </c>
      <c r="D132" s="174" t="s">
        <v>265</v>
      </c>
      <c r="E132" s="174">
        <v>1</v>
      </c>
      <c r="F132" s="174">
        <v>1300</v>
      </c>
      <c r="G132" s="173">
        <v>-1300</v>
      </c>
      <c r="H132" s="173">
        <v>-1300</v>
      </c>
      <c r="I132" s="201"/>
      <c r="J132" s="145" t="s">
        <v>80</v>
      </c>
      <c r="K132" s="145">
        <v>8.3333333333333329E-2</v>
      </c>
      <c r="L132" s="145">
        <v>8.3333333333333329E-2</v>
      </c>
      <c r="M132" s="145">
        <v>8.3333333333333329E-2</v>
      </c>
      <c r="N132" s="145">
        <v>8.3333333333333329E-2</v>
      </c>
      <c r="O132" s="145">
        <v>8.3333333333333329E-2</v>
      </c>
      <c r="P132" s="145">
        <v>8.3333333333333329E-2</v>
      </c>
      <c r="Q132" s="145">
        <v>8.3333333333333329E-2</v>
      </c>
      <c r="R132" s="145">
        <v>8.3333333333333329E-2</v>
      </c>
      <c r="S132" s="145">
        <v>8.3333333333333329E-2</v>
      </c>
      <c r="T132" s="145">
        <v>8.3333333333333329E-2</v>
      </c>
      <c r="U132" s="145">
        <v>8.3333333333333329E-2</v>
      </c>
      <c r="V132" s="145">
        <v>8.3333333333333329E-2</v>
      </c>
      <c r="W132" s="146">
        <v>1</v>
      </c>
      <c r="X132" s="151">
        <v>-108.33333333333333</v>
      </c>
      <c r="Y132" s="151">
        <v>-108.33333333333333</v>
      </c>
      <c r="Z132" s="151">
        <v>-108.33333333333333</v>
      </c>
      <c r="AA132" s="151">
        <v>-108.33333333333333</v>
      </c>
      <c r="AB132" s="151">
        <v>-108.33333333333333</v>
      </c>
      <c r="AC132" s="151">
        <v>-108.33333333333333</v>
      </c>
      <c r="AD132" s="151">
        <v>-108.33333333333333</v>
      </c>
      <c r="AE132" s="151">
        <v>-108.33333333333333</v>
      </c>
      <c r="AF132" s="151">
        <v>-108.33333333333333</v>
      </c>
      <c r="AG132" s="151">
        <v>-108.33333333333333</v>
      </c>
      <c r="AH132" s="151">
        <v>-108.33333333333333</v>
      </c>
      <c r="AI132" s="151">
        <v>-108.33333333333333</v>
      </c>
      <c r="AJ132" s="145">
        <v>1</v>
      </c>
      <c r="AK132" s="145"/>
      <c r="AL132" s="145"/>
      <c r="AM132" s="145"/>
      <c r="AN132" s="145"/>
      <c r="AO132" s="145"/>
      <c r="AP132" s="145"/>
      <c r="AQ132" s="145"/>
      <c r="AR132" s="145"/>
      <c r="AS132" s="146">
        <v>1</v>
      </c>
      <c r="AT132" s="153">
        <v>-1300</v>
      </c>
      <c r="AU132" s="153">
        <v>0</v>
      </c>
      <c r="AV132" s="153">
        <v>0</v>
      </c>
      <c r="AW132" s="153">
        <v>0</v>
      </c>
      <c r="AX132" s="153">
        <v>0</v>
      </c>
      <c r="AY132" s="153">
        <v>0</v>
      </c>
      <c r="AZ132" s="153">
        <v>0</v>
      </c>
      <c r="BA132" s="153">
        <v>0</v>
      </c>
      <c r="BB132" s="153">
        <v>0</v>
      </c>
      <c r="BC132" s="153">
        <v>-1300</v>
      </c>
      <c r="BD132" s="154">
        <v>-1300</v>
      </c>
      <c r="BE132" s="154">
        <v>0</v>
      </c>
      <c r="BF132" s="154">
        <v>0</v>
      </c>
      <c r="BG132" s="154">
        <v>0</v>
      </c>
      <c r="BH132" s="154">
        <v>0</v>
      </c>
      <c r="BI132" s="145">
        <v>60423000</v>
      </c>
      <c r="BJ132" s="122" t="s">
        <v>842</v>
      </c>
      <c r="BK132" s="191">
        <f>+IF('FEUILLE 1'!$BJ132="",SUMIFS('FEUILLE 2'!$P:$P,'FEUILLE 2'!$C:$C,"BLF",'FEUILLE 2'!$K:$K,'FEUILLE 1'!$J132),SUMIFS('FEUILLE 2'!$P:$P,'FEUILLE 2'!$C:$C,"BLF",'FEUILLE 2'!$K:$K,'FEUILLE 1'!$J132,'FEUILLE 2'!$B:$B,'FEUILLE 1'!$BJ132))</f>
        <v>0</v>
      </c>
      <c r="BL132" s="194">
        <f t="shared" si="134"/>
        <v>-325</v>
      </c>
      <c r="BM132" s="191"/>
      <c r="BN132" s="191"/>
      <c r="BO132" s="193"/>
      <c r="BP132" s="126">
        <f t="shared" si="74"/>
        <v>-108.33333333333333</v>
      </c>
      <c r="BQ132" s="126">
        <f t="shared" si="75"/>
        <v>0</v>
      </c>
      <c r="BR132" s="126">
        <f t="shared" si="76"/>
        <v>0</v>
      </c>
      <c r="BS132" s="126">
        <f t="shared" si="77"/>
        <v>0</v>
      </c>
      <c r="BT132" s="126">
        <f t="shared" si="78"/>
        <v>0</v>
      </c>
      <c r="BU132" s="126">
        <f t="shared" si="79"/>
        <v>-216.66666666666666</v>
      </c>
      <c r="BV132" s="126">
        <f t="shared" si="80"/>
        <v>0</v>
      </c>
      <c r="BW132" s="126">
        <f t="shared" si="81"/>
        <v>0</v>
      </c>
      <c r="BX132" s="126">
        <f t="shared" si="82"/>
        <v>0</v>
      </c>
      <c r="BY132" s="126">
        <f t="shared" si="83"/>
        <v>0</v>
      </c>
      <c r="BZ132" s="126">
        <f t="shared" si="84"/>
        <v>-325</v>
      </c>
      <c r="CA132" s="126">
        <f t="shared" si="85"/>
        <v>0</v>
      </c>
      <c r="CB132" s="126">
        <f t="shared" si="86"/>
        <v>0</v>
      </c>
      <c r="CC132" s="126">
        <f t="shared" si="87"/>
        <v>0</v>
      </c>
      <c r="CD132" s="126">
        <f t="shared" si="88"/>
        <v>0</v>
      </c>
      <c r="CE132" s="126">
        <f t="shared" si="89"/>
        <v>-433.33333333333331</v>
      </c>
      <c r="CF132" s="126">
        <f t="shared" si="90"/>
        <v>0</v>
      </c>
      <c r="CG132" s="126">
        <f t="shared" si="91"/>
        <v>0</v>
      </c>
      <c r="CH132" s="126">
        <f t="shared" si="92"/>
        <v>0</v>
      </c>
      <c r="CI132" s="126">
        <f t="shared" si="93"/>
        <v>0</v>
      </c>
      <c r="CJ132" s="126">
        <f t="shared" si="94"/>
        <v>-541.66666666666663</v>
      </c>
      <c r="CK132" s="126">
        <f t="shared" si="95"/>
        <v>0</v>
      </c>
      <c r="CL132" s="126">
        <f t="shared" si="96"/>
        <v>0</v>
      </c>
      <c r="CM132" s="126">
        <f t="shared" si="97"/>
        <v>0</v>
      </c>
      <c r="CN132" s="126">
        <f t="shared" si="98"/>
        <v>0</v>
      </c>
      <c r="CO132" s="126">
        <f t="shared" si="99"/>
        <v>-650</v>
      </c>
      <c r="CP132" s="126">
        <f t="shared" si="100"/>
        <v>0</v>
      </c>
      <c r="CQ132" s="126">
        <f t="shared" si="101"/>
        <v>0</v>
      </c>
      <c r="CR132" s="126">
        <f t="shared" si="102"/>
        <v>0</v>
      </c>
      <c r="CS132" s="126">
        <f t="shared" si="103"/>
        <v>0</v>
      </c>
      <c r="CT132" s="126">
        <f t="shared" si="104"/>
        <v>-758.33333333333337</v>
      </c>
      <c r="CU132" s="126">
        <f t="shared" si="105"/>
        <v>0</v>
      </c>
      <c r="CV132" s="126">
        <f t="shared" si="106"/>
        <v>0</v>
      </c>
      <c r="CW132" s="126">
        <f t="shared" si="107"/>
        <v>0</v>
      </c>
      <c r="CX132" s="126">
        <f t="shared" si="108"/>
        <v>0</v>
      </c>
      <c r="CY132" s="126">
        <f t="shared" si="109"/>
        <v>-866.66666666666674</v>
      </c>
      <c r="CZ132" s="126">
        <f t="shared" si="110"/>
        <v>0</v>
      </c>
      <c r="DA132" s="126">
        <f t="shared" si="111"/>
        <v>0</v>
      </c>
      <c r="DB132" s="126">
        <f t="shared" si="112"/>
        <v>0</v>
      </c>
      <c r="DC132" s="126">
        <f t="shared" si="113"/>
        <v>0</v>
      </c>
      <c r="DD132" s="126">
        <f t="shared" si="114"/>
        <v>-975.00000000000011</v>
      </c>
      <c r="DE132" s="126">
        <f t="shared" si="115"/>
        <v>0</v>
      </c>
      <c r="DF132" s="126">
        <f t="shared" si="116"/>
        <v>0</v>
      </c>
      <c r="DG132" s="126">
        <f t="shared" si="117"/>
        <v>0</v>
      </c>
      <c r="DH132" s="126">
        <f t="shared" si="118"/>
        <v>0</v>
      </c>
      <c r="DI132" s="126">
        <f t="shared" si="119"/>
        <v>-1083.3333333333335</v>
      </c>
      <c r="DJ132" s="126">
        <f t="shared" si="120"/>
        <v>0</v>
      </c>
      <c r="DK132" s="126">
        <f t="shared" si="121"/>
        <v>0</v>
      </c>
      <c r="DL132" s="126">
        <f t="shared" si="122"/>
        <v>0</v>
      </c>
      <c r="DM132" s="126">
        <f t="shared" si="123"/>
        <v>0</v>
      </c>
      <c r="DN132" s="126">
        <f t="shared" si="124"/>
        <v>-1191.6666666666667</v>
      </c>
      <c r="DO132" s="126">
        <f t="shared" si="125"/>
        <v>0</v>
      </c>
      <c r="DP132" s="126">
        <f t="shared" si="126"/>
        <v>0</v>
      </c>
      <c r="DQ132" s="126">
        <f t="shared" si="127"/>
        <v>0</v>
      </c>
      <c r="DR132" s="126">
        <f t="shared" si="128"/>
        <v>0</v>
      </c>
      <c r="DS132" s="126">
        <f t="shared" si="129"/>
        <v>-1300</v>
      </c>
      <c r="DT132" s="126">
        <f t="shared" si="130"/>
        <v>0</v>
      </c>
      <c r="DU132" s="126">
        <f t="shared" si="131"/>
        <v>0</v>
      </c>
      <c r="DV132" s="126">
        <f t="shared" si="132"/>
        <v>0</v>
      </c>
      <c r="DW132" s="126">
        <f t="shared" si="133"/>
        <v>0</v>
      </c>
      <c r="DX132" s="119"/>
    </row>
    <row r="133" spans="1:131" s="141" customFormat="1" ht="15" customHeight="1" x14ac:dyDescent="0.25">
      <c r="A133" s="157" t="s">
        <v>434</v>
      </c>
      <c r="B133" s="174" t="s">
        <v>416</v>
      </c>
      <c r="C133" s="174" t="s">
        <v>429</v>
      </c>
      <c r="D133" s="174" t="s">
        <v>265</v>
      </c>
      <c r="E133" s="174">
        <v>1</v>
      </c>
      <c r="F133" s="174">
        <v>1300</v>
      </c>
      <c r="G133" s="173">
        <v>-1300</v>
      </c>
      <c r="H133" s="173">
        <v>-1300</v>
      </c>
      <c r="I133" s="201"/>
      <c r="J133" s="145" t="s">
        <v>80</v>
      </c>
      <c r="K133" s="145">
        <v>8.3333333333333329E-2</v>
      </c>
      <c r="L133" s="145">
        <v>8.3333333333333329E-2</v>
      </c>
      <c r="M133" s="145">
        <v>8.3333333333333329E-2</v>
      </c>
      <c r="N133" s="145">
        <v>8.3333333333333329E-2</v>
      </c>
      <c r="O133" s="145">
        <v>8.3333333333333329E-2</v>
      </c>
      <c r="P133" s="145">
        <v>8.3333333333333329E-2</v>
      </c>
      <c r="Q133" s="145">
        <v>8.3333333333333329E-2</v>
      </c>
      <c r="R133" s="145">
        <v>8.3333333333333329E-2</v>
      </c>
      <c r="S133" s="145">
        <v>8.3333333333333329E-2</v>
      </c>
      <c r="T133" s="145">
        <v>8.3333333333333329E-2</v>
      </c>
      <c r="U133" s="145">
        <v>8.3333333333333329E-2</v>
      </c>
      <c r="V133" s="145">
        <v>8.3333333333333329E-2</v>
      </c>
      <c r="W133" s="146">
        <v>1</v>
      </c>
      <c r="X133" s="151">
        <v>-108.33333333333333</v>
      </c>
      <c r="Y133" s="151">
        <v>-108.33333333333333</v>
      </c>
      <c r="Z133" s="151">
        <v>-108.33333333333333</v>
      </c>
      <c r="AA133" s="151">
        <v>-108.33333333333333</v>
      </c>
      <c r="AB133" s="151">
        <v>-108.33333333333333</v>
      </c>
      <c r="AC133" s="151">
        <v>-108.33333333333333</v>
      </c>
      <c r="AD133" s="151">
        <v>-108.33333333333333</v>
      </c>
      <c r="AE133" s="151">
        <v>-108.33333333333333</v>
      </c>
      <c r="AF133" s="151">
        <v>-108.33333333333333</v>
      </c>
      <c r="AG133" s="151">
        <v>-108.33333333333333</v>
      </c>
      <c r="AH133" s="151">
        <v>-108.33333333333333</v>
      </c>
      <c r="AI133" s="151">
        <v>-108.33333333333333</v>
      </c>
      <c r="AJ133" s="145">
        <v>1</v>
      </c>
      <c r="AK133" s="145"/>
      <c r="AL133" s="145"/>
      <c r="AM133" s="145"/>
      <c r="AN133" s="145"/>
      <c r="AO133" s="145"/>
      <c r="AP133" s="145"/>
      <c r="AQ133" s="145"/>
      <c r="AR133" s="145"/>
      <c r="AS133" s="146">
        <v>1</v>
      </c>
      <c r="AT133" s="153">
        <v>-1300</v>
      </c>
      <c r="AU133" s="153">
        <v>0</v>
      </c>
      <c r="AV133" s="153">
        <v>0</v>
      </c>
      <c r="AW133" s="153">
        <v>0</v>
      </c>
      <c r="AX133" s="153">
        <v>0</v>
      </c>
      <c r="AY133" s="153">
        <v>0</v>
      </c>
      <c r="AZ133" s="153">
        <v>0</v>
      </c>
      <c r="BA133" s="153">
        <v>0</v>
      </c>
      <c r="BB133" s="153">
        <v>0</v>
      </c>
      <c r="BC133" s="153">
        <v>-1300</v>
      </c>
      <c r="BD133" s="154">
        <v>-1300</v>
      </c>
      <c r="BE133" s="154">
        <v>0</v>
      </c>
      <c r="BF133" s="154">
        <v>0</v>
      </c>
      <c r="BG133" s="154">
        <v>0</v>
      </c>
      <c r="BH133" s="154">
        <v>0</v>
      </c>
      <c r="BI133" s="145">
        <v>60423000</v>
      </c>
      <c r="BJ133" s="122" t="s">
        <v>845</v>
      </c>
      <c r="BK133" s="191">
        <f>+IF('FEUILLE 1'!$BJ133="",SUMIFS('FEUILLE 2'!$P:$P,'FEUILLE 2'!$C:$C,"BLF",'FEUILLE 2'!$K:$K,'FEUILLE 1'!$J133),SUMIFS('FEUILLE 2'!$P:$P,'FEUILLE 2'!$C:$C,"BLF",'FEUILLE 2'!$K:$K,'FEUILLE 1'!$J133,'FEUILLE 2'!$B:$B,'FEUILLE 1'!$BJ133))</f>
        <v>0</v>
      </c>
      <c r="BL133" s="194">
        <f t="shared" si="134"/>
        <v>-325</v>
      </c>
      <c r="BM133" s="191"/>
      <c r="BN133" s="191"/>
      <c r="BO133" s="193"/>
      <c r="BP133" s="126">
        <f t="shared" ref="BP133:BP196" si="138">+$BD133*$K133</f>
        <v>-108.33333333333333</v>
      </c>
      <c r="BQ133" s="126">
        <f t="shared" ref="BQ133:BQ196" si="139">+$BE133*$K133</f>
        <v>0</v>
      </c>
      <c r="BR133" s="126">
        <f t="shared" ref="BR133:BR196" si="140">+$BF133*$K133</f>
        <v>0</v>
      </c>
      <c r="BS133" s="126">
        <f t="shared" ref="BS133:BS196" si="141">+$BG133*$K133</f>
        <v>0</v>
      </c>
      <c r="BT133" s="126">
        <f t="shared" ref="BT133:BT196" si="142">+$BH133*$K133</f>
        <v>0</v>
      </c>
      <c r="BU133" s="126">
        <f t="shared" si="79"/>
        <v>-216.66666666666666</v>
      </c>
      <c r="BV133" s="126">
        <f t="shared" si="80"/>
        <v>0</v>
      </c>
      <c r="BW133" s="126">
        <f t="shared" si="81"/>
        <v>0</v>
      </c>
      <c r="BX133" s="126">
        <f t="shared" si="82"/>
        <v>0</v>
      </c>
      <c r="BY133" s="126">
        <f t="shared" si="83"/>
        <v>0</v>
      </c>
      <c r="BZ133" s="126">
        <f t="shared" si="84"/>
        <v>-325</v>
      </c>
      <c r="CA133" s="126">
        <f t="shared" si="85"/>
        <v>0</v>
      </c>
      <c r="CB133" s="126">
        <f t="shared" si="86"/>
        <v>0</v>
      </c>
      <c r="CC133" s="126">
        <f t="shared" si="87"/>
        <v>0</v>
      </c>
      <c r="CD133" s="126">
        <f t="shared" si="88"/>
        <v>0</v>
      </c>
      <c r="CE133" s="126">
        <f t="shared" si="89"/>
        <v>-433.33333333333331</v>
      </c>
      <c r="CF133" s="126">
        <f t="shared" si="90"/>
        <v>0</v>
      </c>
      <c r="CG133" s="126">
        <f t="shared" si="91"/>
        <v>0</v>
      </c>
      <c r="CH133" s="126">
        <f t="shared" si="92"/>
        <v>0</v>
      </c>
      <c r="CI133" s="126">
        <f t="shared" si="93"/>
        <v>0</v>
      </c>
      <c r="CJ133" s="126">
        <f t="shared" si="94"/>
        <v>-541.66666666666663</v>
      </c>
      <c r="CK133" s="126">
        <f t="shared" si="95"/>
        <v>0</v>
      </c>
      <c r="CL133" s="126">
        <f t="shared" si="96"/>
        <v>0</v>
      </c>
      <c r="CM133" s="126">
        <f t="shared" si="97"/>
        <v>0</v>
      </c>
      <c r="CN133" s="126">
        <f t="shared" si="98"/>
        <v>0</v>
      </c>
      <c r="CO133" s="126">
        <f t="shared" si="99"/>
        <v>-650</v>
      </c>
      <c r="CP133" s="126">
        <f t="shared" si="100"/>
        <v>0</v>
      </c>
      <c r="CQ133" s="126">
        <f t="shared" si="101"/>
        <v>0</v>
      </c>
      <c r="CR133" s="126">
        <f t="shared" si="102"/>
        <v>0</v>
      </c>
      <c r="CS133" s="126">
        <f t="shared" si="103"/>
        <v>0</v>
      </c>
      <c r="CT133" s="126">
        <f t="shared" si="104"/>
        <v>-758.33333333333337</v>
      </c>
      <c r="CU133" s="126">
        <f t="shared" si="105"/>
        <v>0</v>
      </c>
      <c r="CV133" s="126">
        <f t="shared" si="106"/>
        <v>0</v>
      </c>
      <c r="CW133" s="126">
        <f t="shared" si="107"/>
        <v>0</v>
      </c>
      <c r="CX133" s="126">
        <f t="shared" si="108"/>
        <v>0</v>
      </c>
      <c r="CY133" s="126">
        <f t="shared" si="109"/>
        <v>-866.66666666666674</v>
      </c>
      <c r="CZ133" s="126">
        <f t="shared" si="110"/>
        <v>0</v>
      </c>
      <c r="DA133" s="126">
        <f t="shared" si="111"/>
        <v>0</v>
      </c>
      <c r="DB133" s="126">
        <f t="shared" si="112"/>
        <v>0</v>
      </c>
      <c r="DC133" s="126">
        <f t="shared" si="113"/>
        <v>0</v>
      </c>
      <c r="DD133" s="126">
        <f t="shared" si="114"/>
        <v>-975.00000000000011</v>
      </c>
      <c r="DE133" s="126">
        <f t="shared" si="115"/>
        <v>0</v>
      </c>
      <c r="DF133" s="126">
        <f t="shared" si="116"/>
        <v>0</v>
      </c>
      <c r="DG133" s="126">
        <f t="shared" si="117"/>
        <v>0</v>
      </c>
      <c r="DH133" s="126">
        <f t="shared" si="118"/>
        <v>0</v>
      </c>
      <c r="DI133" s="126">
        <f t="shared" si="119"/>
        <v>-1083.3333333333335</v>
      </c>
      <c r="DJ133" s="126">
        <f t="shared" si="120"/>
        <v>0</v>
      </c>
      <c r="DK133" s="126">
        <f t="shared" si="121"/>
        <v>0</v>
      </c>
      <c r="DL133" s="126">
        <f t="shared" si="122"/>
        <v>0</v>
      </c>
      <c r="DM133" s="126">
        <f t="shared" si="123"/>
        <v>0</v>
      </c>
      <c r="DN133" s="126">
        <f t="shared" si="124"/>
        <v>-1191.6666666666667</v>
      </c>
      <c r="DO133" s="126">
        <f t="shared" si="125"/>
        <v>0</v>
      </c>
      <c r="DP133" s="126">
        <f t="shared" si="126"/>
        <v>0</v>
      </c>
      <c r="DQ133" s="126">
        <f t="shared" si="127"/>
        <v>0</v>
      </c>
      <c r="DR133" s="126">
        <f t="shared" si="128"/>
        <v>0</v>
      </c>
      <c r="DS133" s="126">
        <f t="shared" si="129"/>
        <v>-1300</v>
      </c>
      <c r="DT133" s="126">
        <f t="shared" si="130"/>
        <v>0</v>
      </c>
      <c r="DU133" s="126">
        <f t="shared" si="131"/>
        <v>0</v>
      </c>
      <c r="DV133" s="126">
        <f t="shared" si="132"/>
        <v>0</v>
      </c>
      <c r="DW133" s="126">
        <f t="shared" si="133"/>
        <v>0</v>
      </c>
      <c r="DX133" s="119"/>
    </row>
    <row r="134" spans="1:131" s="141" customFormat="1" ht="15" customHeight="1" x14ac:dyDescent="0.25">
      <c r="A134" s="157" t="s">
        <v>435</v>
      </c>
      <c r="B134" s="174" t="s">
        <v>416</v>
      </c>
      <c r="C134" s="174" t="s">
        <v>429</v>
      </c>
      <c r="D134" s="174" t="s">
        <v>265</v>
      </c>
      <c r="E134" s="174">
        <v>1</v>
      </c>
      <c r="F134" s="174">
        <v>1300</v>
      </c>
      <c r="G134" s="173">
        <v>-1300</v>
      </c>
      <c r="H134" s="173">
        <v>-1300</v>
      </c>
      <c r="I134" s="201"/>
      <c r="J134" s="145" t="s">
        <v>80</v>
      </c>
      <c r="K134" s="145">
        <v>8.3333333333333329E-2</v>
      </c>
      <c r="L134" s="145">
        <v>8.3333333333333329E-2</v>
      </c>
      <c r="M134" s="145">
        <v>8.3333333333333329E-2</v>
      </c>
      <c r="N134" s="145">
        <v>8.3333333333333329E-2</v>
      </c>
      <c r="O134" s="145">
        <v>8.3333333333333329E-2</v>
      </c>
      <c r="P134" s="145">
        <v>8.3333333333333329E-2</v>
      </c>
      <c r="Q134" s="145">
        <v>8.3333333333333329E-2</v>
      </c>
      <c r="R134" s="145">
        <v>8.3333333333333329E-2</v>
      </c>
      <c r="S134" s="145">
        <v>8.3333333333333329E-2</v>
      </c>
      <c r="T134" s="145">
        <v>8.3333333333333329E-2</v>
      </c>
      <c r="U134" s="145">
        <v>8.3333333333333329E-2</v>
      </c>
      <c r="V134" s="145">
        <v>8.3333333333333329E-2</v>
      </c>
      <c r="W134" s="146">
        <v>1</v>
      </c>
      <c r="X134" s="151">
        <v>-108.33333333333333</v>
      </c>
      <c r="Y134" s="151">
        <v>-108.33333333333333</v>
      </c>
      <c r="Z134" s="151">
        <v>-108.33333333333333</v>
      </c>
      <c r="AA134" s="151">
        <v>-108.33333333333333</v>
      </c>
      <c r="AB134" s="151">
        <v>-108.33333333333333</v>
      </c>
      <c r="AC134" s="151">
        <v>-108.33333333333333</v>
      </c>
      <c r="AD134" s="151">
        <v>-108.33333333333333</v>
      </c>
      <c r="AE134" s="151">
        <v>-108.33333333333333</v>
      </c>
      <c r="AF134" s="151">
        <v>-108.33333333333333</v>
      </c>
      <c r="AG134" s="151">
        <v>-108.33333333333333</v>
      </c>
      <c r="AH134" s="151">
        <v>-108.33333333333333</v>
      </c>
      <c r="AI134" s="151">
        <v>-108.33333333333333</v>
      </c>
      <c r="AJ134" s="145">
        <v>1</v>
      </c>
      <c r="AK134" s="145"/>
      <c r="AL134" s="145"/>
      <c r="AM134" s="145"/>
      <c r="AN134" s="145"/>
      <c r="AO134" s="145"/>
      <c r="AP134" s="145"/>
      <c r="AQ134" s="145"/>
      <c r="AR134" s="145"/>
      <c r="AS134" s="146">
        <v>1</v>
      </c>
      <c r="AT134" s="153">
        <v>-1300</v>
      </c>
      <c r="AU134" s="153">
        <v>0</v>
      </c>
      <c r="AV134" s="153">
        <v>0</v>
      </c>
      <c r="AW134" s="153">
        <v>0</v>
      </c>
      <c r="AX134" s="153">
        <v>0</v>
      </c>
      <c r="AY134" s="153">
        <v>0</v>
      </c>
      <c r="AZ134" s="153">
        <v>0</v>
      </c>
      <c r="BA134" s="153">
        <v>0</v>
      </c>
      <c r="BB134" s="153">
        <v>0</v>
      </c>
      <c r="BC134" s="153">
        <v>-1300</v>
      </c>
      <c r="BD134" s="154">
        <v>-1300</v>
      </c>
      <c r="BE134" s="154">
        <v>0</v>
      </c>
      <c r="BF134" s="154">
        <v>0</v>
      </c>
      <c r="BG134" s="154">
        <v>0</v>
      </c>
      <c r="BH134" s="154">
        <v>0</v>
      </c>
      <c r="BI134" s="145">
        <v>60423000</v>
      </c>
      <c r="BJ134" s="122" t="s">
        <v>839</v>
      </c>
      <c r="BK134" s="191">
        <f>+IF('FEUILLE 1'!$BJ134="",SUMIFS('FEUILLE 2'!$P:$P,'FEUILLE 2'!$C:$C,"BLF",'FEUILLE 2'!$K:$K,'FEUILLE 1'!$J134),SUMIFS('FEUILLE 2'!$P:$P,'FEUILLE 2'!$C:$C,"BLF",'FEUILLE 2'!$K:$K,'FEUILLE 1'!$J134,'FEUILLE 2'!$B:$B,'FEUILLE 1'!$BJ134))</f>
        <v>0</v>
      </c>
      <c r="BL134" s="194">
        <f t="shared" si="134"/>
        <v>-325</v>
      </c>
      <c r="BM134" s="191"/>
      <c r="BN134" s="191"/>
      <c r="BO134" s="193"/>
      <c r="BP134" s="126">
        <f t="shared" si="138"/>
        <v>-108.33333333333333</v>
      </c>
      <c r="BQ134" s="126">
        <f t="shared" si="139"/>
        <v>0</v>
      </c>
      <c r="BR134" s="126">
        <f t="shared" si="140"/>
        <v>0</v>
      </c>
      <c r="BS134" s="126">
        <f t="shared" si="141"/>
        <v>0</v>
      </c>
      <c r="BT134" s="126">
        <f t="shared" si="142"/>
        <v>0</v>
      </c>
      <c r="BU134" s="126">
        <f t="shared" ref="BU134:BU197" si="143">BP134+$BD134*$L134</f>
        <v>-216.66666666666666</v>
      </c>
      <c r="BV134" s="126">
        <f t="shared" ref="BV134:BV197" si="144">BQ134+$BE134*$L134</f>
        <v>0</v>
      </c>
      <c r="BW134" s="126">
        <f t="shared" ref="BW134:BW197" si="145">BR134+$BF134*$L134</f>
        <v>0</v>
      </c>
      <c r="BX134" s="126">
        <f t="shared" ref="BX134:BX197" si="146">BS134+$BG134*$L134</f>
        <v>0</v>
      </c>
      <c r="BY134" s="126">
        <f t="shared" ref="BY134:BY197" si="147">BT134+$BH134*$L134</f>
        <v>0</v>
      </c>
      <c r="BZ134" s="126">
        <f t="shared" ref="BZ134:BZ197" si="148">BU134+$BD134*$M134</f>
        <v>-325</v>
      </c>
      <c r="CA134" s="126">
        <f t="shared" ref="CA134:CA197" si="149">BV134+$BE134*$M134</f>
        <v>0</v>
      </c>
      <c r="CB134" s="126">
        <f t="shared" ref="CB134:CB197" si="150">BW134+$BF134*$M134</f>
        <v>0</v>
      </c>
      <c r="CC134" s="126">
        <f t="shared" ref="CC134:CC197" si="151">BX134+$BG134*$M134</f>
        <v>0</v>
      </c>
      <c r="CD134" s="126">
        <f t="shared" ref="CD134:CD197" si="152">BY134+$BH134*$M134</f>
        <v>0</v>
      </c>
      <c r="CE134" s="126">
        <f t="shared" ref="CE134:CE197" si="153">BZ134+$BD134*$N134</f>
        <v>-433.33333333333331</v>
      </c>
      <c r="CF134" s="126">
        <f t="shared" ref="CF134:CF197" si="154">CA134+$BE134*$N134</f>
        <v>0</v>
      </c>
      <c r="CG134" s="126">
        <f t="shared" ref="CG134:CG197" si="155">CB134+$BF134*$N134</f>
        <v>0</v>
      </c>
      <c r="CH134" s="126">
        <f t="shared" ref="CH134:CH197" si="156">CC134+$BG134*$N134</f>
        <v>0</v>
      </c>
      <c r="CI134" s="126">
        <f t="shared" ref="CI134:CI197" si="157">CD134+$BH134*$N134</f>
        <v>0</v>
      </c>
      <c r="CJ134" s="126">
        <f t="shared" ref="CJ134:CJ197" si="158">CE134+$BD134*$O134</f>
        <v>-541.66666666666663</v>
      </c>
      <c r="CK134" s="126">
        <f t="shared" ref="CK134:CK197" si="159">CF134+$BE134*$O134</f>
        <v>0</v>
      </c>
      <c r="CL134" s="126">
        <f t="shared" ref="CL134:CL197" si="160">CG134+$BF134*$O134</f>
        <v>0</v>
      </c>
      <c r="CM134" s="126">
        <f t="shared" ref="CM134:CM197" si="161">CH134+$BG134*$O134</f>
        <v>0</v>
      </c>
      <c r="CN134" s="126">
        <f t="shared" ref="CN134:CN197" si="162">CI134+$BH134*$O134</f>
        <v>0</v>
      </c>
      <c r="CO134" s="126">
        <f t="shared" ref="CO134:CO197" si="163">CJ134+$BD134*$P134</f>
        <v>-650</v>
      </c>
      <c r="CP134" s="126">
        <f t="shared" ref="CP134:CP197" si="164">CK134+$BE134*$P134</f>
        <v>0</v>
      </c>
      <c r="CQ134" s="126">
        <f t="shared" ref="CQ134:CQ197" si="165">CL134+$BF134*$P134</f>
        <v>0</v>
      </c>
      <c r="CR134" s="126">
        <f t="shared" ref="CR134:CR197" si="166">CM134+$BG134*$P134</f>
        <v>0</v>
      </c>
      <c r="CS134" s="126">
        <f t="shared" ref="CS134:CS197" si="167">CN134+$BH134*$P134</f>
        <v>0</v>
      </c>
      <c r="CT134" s="126">
        <f t="shared" ref="CT134:CT197" si="168">CO134+$BD134*$Q134</f>
        <v>-758.33333333333337</v>
      </c>
      <c r="CU134" s="126">
        <f t="shared" ref="CU134:CU197" si="169">CP134+$BE134*$Q134</f>
        <v>0</v>
      </c>
      <c r="CV134" s="126">
        <f t="shared" ref="CV134:CV197" si="170">CQ134+$BF134*$Q134</f>
        <v>0</v>
      </c>
      <c r="CW134" s="126">
        <f t="shared" ref="CW134:CW197" si="171">CR134+$BG134*$Q134</f>
        <v>0</v>
      </c>
      <c r="CX134" s="126">
        <f t="shared" ref="CX134:CX197" si="172">CS134+$BH134*$Q134</f>
        <v>0</v>
      </c>
      <c r="CY134" s="126">
        <f t="shared" ref="CY134:CY197" si="173">CT134+$BD134*$R134</f>
        <v>-866.66666666666674</v>
      </c>
      <c r="CZ134" s="126">
        <f t="shared" ref="CZ134:CZ197" si="174">CU134+$BE134*$R134</f>
        <v>0</v>
      </c>
      <c r="DA134" s="126">
        <f t="shared" ref="DA134:DA197" si="175">CV134+$BF134*$R134</f>
        <v>0</v>
      </c>
      <c r="DB134" s="126">
        <f t="shared" ref="DB134:DB197" si="176">CW134+$BG134*$R134</f>
        <v>0</v>
      </c>
      <c r="DC134" s="126">
        <f t="shared" ref="DC134:DC197" si="177">CX134+$BH134*$R134</f>
        <v>0</v>
      </c>
      <c r="DD134" s="126">
        <f t="shared" ref="DD134:DD197" si="178">CY134+$BD134*$S134</f>
        <v>-975.00000000000011</v>
      </c>
      <c r="DE134" s="126">
        <f t="shared" ref="DE134:DE197" si="179">CZ134+$BE134*$S134</f>
        <v>0</v>
      </c>
      <c r="DF134" s="126">
        <f t="shared" ref="DF134:DF197" si="180">DA134+$BF134*$S134</f>
        <v>0</v>
      </c>
      <c r="DG134" s="126">
        <f t="shared" ref="DG134:DG197" si="181">DB134+$BG134*$S134</f>
        <v>0</v>
      </c>
      <c r="DH134" s="126">
        <f t="shared" ref="DH134:DH197" si="182">DC134+$BH134*$S134</f>
        <v>0</v>
      </c>
      <c r="DI134" s="126">
        <f t="shared" ref="DI134:DI197" si="183">DD134+$BD134*$T134</f>
        <v>-1083.3333333333335</v>
      </c>
      <c r="DJ134" s="126">
        <f t="shared" ref="DJ134:DJ197" si="184">DE134+$BE134*$T134</f>
        <v>0</v>
      </c>
      <c r="DK134" s="126">
        <f t="shared" ref="DK134:DK197" si="185">DF134+$BF134*$T134</f>
        <v>0</v>
      </c>
      <c r="DL134" s="126">
        <f t="shared" ref="DL134:DL197" si="186">DG134+$BG134*$T134</f>
        <v>0</v>
      </c>
      <c r="DM134" s="126">
        <f t="shared" ref="DM134:DM197" si="187">DH134+$BH134*$T134</f>
        <v>0</v>
      </c>
      <c r="DN134" s="126">
        <f t="shared" ref="DN134:DN197" si="188">DI134+$BD134*$U134</f>
        <v>-1191.6666666666667</v>
      </c>
      <c r="DO134" s="126">
        <f t="shared" ref="DO134:DO197" si="189">DJ134+$BE134*$U134</f>
        <v>0</v>
      </c>
      <c r="DP134" s="126">
        <f t="shared" ref="DP134:DP197" si="190">DK134+$BF134*$U134</f>
        <v>0</v>
      </c>
      <c r="DQ134" s="126">
        <f t="shared" ref="DQ134:DQ197" si="191">DL134+$BG134*$U134</f>
        <v>0</v>
      </c>
      <c r="DR134" s="126">
        <f t="shared" ref="DR134:DR197" si="192">DM134+$BH134*$U134</f>
        <v>0</v>
      </c>
      <c r="DS134" s="126">
        <f t="shared" ref="DS134:DS197" si="193">DN134+$BD134*$V134</f>
        <v>-1300</v>
      </c>
      <c r="DT134" s="126">
        <f t="shared" ref="DT134:DT197" si="194">DO134+$BE134*$V134</f>
        <v>0</v>
      </c>
      <c r="DU134" s="126">
        <f t="shared" ref="DU134:DU197" si="195">DP134+$BF134*$V134</f>
        <v>0</v>
      </c>
      <c r="DV134" s="126">
        <f t="shared" ref="DV134:DV197" si="196">DQ134+$BG134*$V134</f>
        <v>0</v>
      </c>
      <c r="DW134" s="126">
        <f t="shared" ref="DW134:DW197" si="197">DR134+$BH134*$V134</f>
        <v>0</v>
      </c>
      <c r="DX134" s="119"/>
    </row>
    <row r="135" spans="1:131" s="141" customFormat="1" ht="15" customHeight="1" x14ac:dyDescent="0.25">
      <c r="A135" s="157" t="s">
        <v>436</v>
      </c>
      <c r="B135" s="174" t="s">
        <v>416</v>
      </c>
      <c r="C135" s="174" t="s">
        <v>429</v>
      </c>
      <c r="D135" s="174" t="s">
        <v>265</v>
      </c>
      <c r="E135" s="174">
        <v>1</v>
      </c>
      <c r="F135" s="174">
        <v>1300</v>
      </c>
      <c r="G135" s="173">
        <v>-1300</v>
      </c>
      <c r="H135" s="173">
        <v>-1300</v>
      </c>
      <c r="I135" s="201"/>
      <c r="J135" s="145" t="s">
        <v>80</v>
      </c>
      <c r="K135" s="145">
        <v>8.3333333333333329E-2</v>
      </c>
      <c r="L135" s="145">
        <v>8.3333333333333329E-2</v>
      </c>
      <c r="M135" s="145">
        <v>8.3333333333333329E-2</v>
      </c>
      <c r="N135" s="145">
        <v>8.3333333333333329E-2</v>
      </c>
      <c r="O135" s="145">
        <v>8.3333333333333329E-2</v>
      </c>
      <c r="P135" s="145">
        <v>8.3333333333333329E-2</v>
      </c>
      <c r="Q135" s="145">
        <v>8.3333333333333329E-2</v>
      </c>
      <c r="R135" s="145">
        <v>8.3333333333333329E-2</v>
      </c>
      <c r="S135" s="145">
        <v>8.3333333333333329E-2</v>
      </c>
      <c r="T135" s="145">
        <v>8.3333333333333329E-2</v>
      </c>
      <c r="U135" s="145">
        <v>8.3333333333333329E-2</v>
      </c>
      <c r="V135" s="145">
        <v>8.3333333333333329E-2</v>
      </c>
      <c r="W135" s="146">
        <v>1</v>
      </c>
      <c r="X135" s="151">
        <v>-108.33333333333333</v>
      </c>
      <c r="Y135" s="151">
        <v>-108.33333333333333</v>
      </c>
      <c r="Z135" s="151">
        <v>-108.33333333333333</v>
      </c>
      <c r="AA135" s="151">
        <v>-108.33333333333333</v>
      </c>
      <c r="AB135" s="151">
        <v>-108.33333333333333</v>
      </c>
      <c r="AC135" s="151">
        <v>-108.33333333333333</v>
      </c>
      <c r="AD135" s="151">
        <v>-108.33333333333333</v>
      </c>
      <c r="AE135" s="151">
        <v>-108.33333333333333</v>
      </c>
      <c r="AF135" s="151">
        <v>-108.33333333333333</v>
      </c>
      <c r="AG135" s="151">
        <v>-108.33333333333333</v>
      </c>
      <c r="AH135" s="151">
        <v>-108.33333333333333</v>
      </c>
      <c r="AI135" s="151">
        <v>-108.33333333333333</v>
      </c>
      <c r="AJ135" s="145">
        <v>1</v>
      </c>
      <c r="AK135" s="145"/>
      <c r="AL135" s="145"/>
      <c r="AM135" s="145"/>
      <c r="AN135" s="145"/>
      <c r="AO135" s="145"/>
      <c r="AP135" s="145"/>
      <c r="AQ135" s="145"/>
      <c r="AR135" s="145"/>
      <c r="AS135" s="146">
        <v>1</v>
      </c>
      <c r="AT135" s="153">
        <v>-1300</v>
      </c>
      <c r="AU135" s="153">
        <v>0</v>
      </c>
      <c r="AV135" s="153">
        <v>0</v>
      </c>
      <c r="AW135" s="153">
        <v>0</v>
      </c>
      <c r="AX135" s="153">
        <v>0</v>
      </c>
      <c r="AY135" s="153">
        <v>0</v>
      </c>
      <c r="AZ135" s="153">
        <v>0</v>
      </c>
      <c r="BA135" s="153">
        <v>0</v>
      </c>
      <c r="BB135" s="153">
        <v>0</v>
      </c>
      <c r="BC135" s="153">
        <v>-1300</v>
      </c>
      <c r="BD135" s="154">
        <v>-1300</v>
      </c>
      <c r="BE135" s="154">
        <v>0</v>
      </c>
      <c r="BF135" s="154">
        <v>0</v>
      </c>
      <c r="BG135" s="154">
        <v>0</v>
      </c>
      <c r="BH135" s="154">
        <v>0</v>
      </c>
      <c r="BI135" s="145">
        <v>60423000</v>
      </c>
      <c r="BJ135" s="122" t="s">
        <v>840</v>
      </c>
      <c r="BK135" s="191">
        <f>+IF('FEUILLE 1'!$BJ135="",SUMIFS('FEUILLE 2'!$P:$P,'FEUILLE 2'!$C:$C,"BLF",'FEUILLE 2'!$K:$K,'FEUILLE 1'!$J135),SUMIFS('FEUILLE 2'!$P:$P,'FEUILLE 2'!$C:$C,"BLF",'FEUILLE 2'!$K:$K,'FEUILLE 1'!$J135,'FEUILLE 2'!$B:$B,'FEUILLE 1'!$BJ135))</f>
        <v>0</v>
      </c>
      <c r="BL135" s="194">
        <f t="shared" si="134"/>
        <v>-325</v>
      </c>
      <c r="BM135" s="191">
        <v>-1316</v>
      </c>
      <c r="BN135" s="191"/>
      <c r="BO135" s="193"/>
      <c r="BP135" s="126">
        <f t="shared" si="138"/>
        <v>-108.33333333333333</v>
      </c>
      <c r="BQ135" s="126">
        <f t="shared" si="139"/>
        <v>0</v>
      </c>
      <c r="BR135" s="126">
        <f t="shared" si="140"/>
        <v>0</v>
      </c>
      <c r="BS135" s="126">
        <f t="shared" si="141"/>
        <v>0</v>
      </c>
      <c r="BT135" s="126">
        <f t="shared" si="142"/>
        <v>0</v>
      </c>
      <c r="BU135" s="126">
        <f t="shared" si="143"/>
        <v>-216.66666666666666</v>
      </c>
      <c r="BV135" s="126">
        <f t="shared" si="144"/>
        <v>0</v>
      </c>
      <c r="BW135" s="126">
        <f t="shared" si="145"/>
        <v>0</v>
      </c>
      <c r="BX135" s="126">
        <f t="shared" si="146"/>
        <v>0</v>
      </c>
      <c r="BY135" s="126">
        <f t="shared" si="147"/>
        <v>0</v>
      </c>
      <c r="BZ135" s="126">
        <f t="shared" si="148"/>
        <v>-325</v>
      </c>
      <c r="CA135" s="126">
        <f t="shared" si="149"/>
        <v>0</v>
      </c>
      <c r="CB135" s="126">
        <f t="shared" si="150"/>
        <v>0</v>
      </c>
      <c r="CC135" s="126">
        <f t="shared" si="151"/>
        <v>0</v>
      </c>
      <c r="CD135" s="126">
        <f t="shared" si="152"/>
        <v>0</v>
      </c>
      <c r="CE135" s="126">
        <f t="shared" si="153"/>
        <v>-433.33333333333331</v>
      </c>
      <c r="CF135" s="126">
        <f t="shared" si="154"/>
        <v>0</v>
      </c>
      <c r="CG135" s="126">
        <f t="shared" si="155"/>
        <v>0</v>
      </c>
      <c r="CH135" s="126">
        <f t="shared" si="156"/>
        <v>0</v>
      </c>
      <c r="CI135" s="126">
        <f t="shared" si="157"/>
        <v>0</v>
      </c>
      <c r="CJ135" s="126">
        <f t="shared" si="158"/>
        <v>-541.66666666666663</v>
      </c>
      <c r="CK135" s="126">
        <f t="shared" si="159"/>
        <v>0</v>
      </c>
      <c r="CL135" s="126">
        <f t="shared" si="160"/>
        <v>0</v>
      </c>
      <c r="CM135" s="126">
        <f t="shared" si="161"/>
        <v>0</v>
      </c>
      <c r="CN135" s="126">
        <f t="shared" si="162"/>
        <v>0</v>
      </c>
      <c r="CO135" s="126">
        <f t="shared" si="163"/>
        <v>-650</v>
      </c>
      <c r="CP135" s="126">
        <f t="shared" si="164"/>
        <v>0</v>
      </c>
      <c r="CQ135" s="126">
        <f t="shared" si="165"/>
        <v>0</v>
      </c>
      <c r="CR135" s="126">
        <f t="shared" si="166"/>
        <v>0</v>
      </c>
      <c r="CS135" s="126">
        <f t="shared" si="167"/>
        <v>0</v>
      </c>
      <c r="CT135" s="126">
        <f t="shared" si="168"/>
        <v>-758.33333333333337</v>
      </c>
      <c r="CU135" s="126">
        <f t="shared" si="169"/>
        <v>0</v>
      </c>
      <c r="CV135" s="126">
        <f t="shared" si="170"/>
        <v>0</v>
      </c>
      <c r="CW135" s="126">
        <f t="shared" si="171"/>
        <v>0</v>
      </c>
      <c r="CX135" s="126">
        <f t="shared" si="172"/>
        <v>0</v>
      </c>
      <c r="CY135" s="126">
        <f t="shared" si="173"/>
        <v>-866.66666666666674</v>
      </c>
      <c r="CZ135" s="126">
        <f t="shared" si="174"/>
        <v>0</v>
      </c>
      <c r="DA135" s="126">
        <f t="shared" si="175"/>
        <v>0</v>
      </c>
      <c r="DB135" s="126">
        <f t="shared" si="176"/>
        <v>0</v>
      </c>
      <c r="DC135" s="126">
        <f t="shared" si="177"/>
        <v>0</v>
      </c>
      <c r="DD135" s="126">
        <f t="shared" si="178"/>
        <v>-975.00000000000011</v>
      </c>
      <c r="DE135" s="126">
        <f t="shared" si="179"/>
        <v>0</v>
      </c>
      <c r="DF135" s="126">
        <f t="shared" si="180"/>
        <v>0</v>
      </c>
      <c r="DG135" s="126">
        <f t="shared" si="181"/>
        <v>0</v>
      </c>
      <c r="DH135" s="126">
        <f t="shared" si="182"/>
        <v>0</v>
      </c>
      <c r="DI135" s="126">
        <f t="shared" si="183"/>
        <v>-1083.3333333333335</v>
      </c>
      <c r="DJ135" s="126">
        <f t="shared" si="184"/>
        <v>0</v>
      </c>
      <c r="DK135" s="126">
        <f t="shared" si="185"/>
        <v>0</v>
      </c>
      <c r="DL135" s="126">
        <f t="shared" si="186"/>
        <v>0</v>
      </c>
      <c r="DM135" s="126">
        <f t="shared" si="187"/>
        <v>0</v>
      </c>
      <c r="DN135" s="126">
        <f t="shared" si="188"/>
        <v>-1191.6666666666667</v>
      </c>
      <c r="DO135" s="126">
        <f t="shared" si="189"/>
        <v>0</v>
      </c>
      <c r="DP135" s="126">
        <f t="shared" si="190"/>
        <v>0</v>
      </c>
      <c r="DQ135" s="126">
        <f t="shared" si="191"/>
        <v>0</v>
      </c>
      <c r="DR135" s="126">
        <f t="shared" si="192"/>
        <v>0</v>
      </c>
      <c r="DS135" s="126">
        <f t="shared" si="193"/>
        <v>-1300</v>
      </c>
      <c r="DT135" s="126">
        <f t="shared" si="194"/>
        <v>0</v>
      </c>
      <c r="DU135" s="126">
        <f t="shared" si="195"/>
        <v>0</v>
      </c>
      <c r="DV135" s="126">
        <f t="shared" si="196"/>
        <v>0</v>
      </c>
      <c r="DW135" s="126">
        <f t="shared" si="197"/>
        <v>0</v>
      </c>
      <c r="DX135" s="119"/>
    </row>
    <row r="136" spans="1:131" s="141" customFormat="1" ht="15" customHeight="1" x14ac:dyDescent="0.25">
      <c r="A136" s="157" t="s">
        <v>437</v>
      </c>
      <c r="B136" s="174" t="s">
        <v>416</v>
      </c>
      <c r="C136" s="174" t="s">
        <v>429</v>
      </c>
      <c r="D136" s="174" t="s">
        <v>265</v>
      </c>
      <c r="E136" s="174">
        <v>1</v>
      </c>
      <c r="F136" s="174">
        <v>1300</v>
      </c>
      <c r="G136" s="173">
        <v>-1300</v>
      </c>
      <c r="H136" s="173">
        <v>-1300</v>
      </c>
      <c r="I136" s="201"/>
      <c r="J136" s="145" t="s">
        <v>80</v>
      </c>
      <c r="K136" s="145">
        <v>8.3333333333333329E-2</v>
      </c>
      <c r="L136" s="145">
        <v>8.3333333333333329E-2</v>
      </c>
      <c r="M136" s="145">
        <v>8.3333333333333329E-2</v>
      </c>
      <c r="N136" s="145">
        <v>8.3333333333333329E-2</v>
      </c>
      <c r="O136" s="145">
        <v>8.3333333333333329E-2</v>
      </c>
      <c r="P136" s="145">
        <v>8.3333333333333329E-2</v>
      </c>
      <c r="Q136" s="145">
        <v>8.3333333333333329E-2</v>
      </c>
      <c r="R136" s="145">
        <v>8.3333333333333329E-2</v>
      </c>
      <c r="S136" s="145">
        <v>8.3333333333333329E-2</v>
      </c>
      <c r="T136" s="145">
        <v>8.3333333333333329E-2</v>
      </c>
      <c r="U136" s="145">
        <v>8.3333333333333329E-2</v>
      </c>
      <c r="V136" s="145">
        <v>8.3333333333333329E-2</v>
      </c>
      <c r="W136" s="146">
        <v>1</v>
      </c>
      <c r="X136" s="151">
        <v>-108.33333333333333</v>
      </c>
      <c r="Y136" s="151">
        <v>-108.33333333333333</v>
      </c>
      <c r="Z136" s="151">
        <v>-108.33333333333333</v>
      </c>
      <c r="AA136" s="151">
        <v>-108.33333333333333</v>
      </c>
      <c r="AB136" s="151">
        <v>-108.33333333333333</v>
      </c>
      <c r="AC136" s="151">
        <v>-108.33333333333333</v>
      </c>
      <c r="AD136" s="151">
        <v>-108.33333333333333</v>
      </c>
      <c r="AE136" s="151">
        <v>-108.33333333333333</v>
      </c>
      <c r="AF136" s="151">
        <v>-108.33333333333333</v>
      </c>
      <c r="AG136" s="151">
        <v>-108.33333333333333</v>
      </c>
      <c r="AH136" s="151">
        <v>-108.33333333333333</v>
      </c>
      <c r="AI136" s="151">
        <v>-108.33333333333333</v>
      </c>
      <c r="AJ136" s="145">
        <v>1</v>
      </c>
      <c r="AK136" s="145"/>
      <c r="AL136" s="145"/>
      <c r="AM136" s="145"/>
      <c r="AN136" s="145"/>
      <c r="AO136" s="145"/>
      <c r="AP136" s="145"/>
      <c r="AQ136" s="145"/>
      <c r="AR136" s="145"/>
      <c r="AS136" s="146">
        <v>1</v>
      </c>
      <c r="AT136" s="153">
        <v>-1300</v>
      </c>
      <c r="AU136" s="153">
        <v>0</v>
      </c>
      <c r="AV136" s="153">
        <v>0</v>
      </c>
      <c r="AW136" s="153">
        <v>0</v>
      </c>
      <c r="AX136" s="153">
        <v>0</v>
      </c>
      <c r="AY136" s="153">
        <v>0</v>
      </c>
      <c r="AZ136" s="153">
        <v>0</v>
      </c>
      <c r="BA136" s="153">
        <v>0</v>
      </c>
      <c r="BB136" s="153">
        <v>0</v>
      </c>
      <c r="BC136" s="153">
        <v>-1300</v>
      </c>
      <c r="BD136" s="154">
        <v>-1300</v>
      </c>
      <c r="BE136" s="154">
        <v>0</v>
      </c>
      <c r="BF136" s="154">
        <v>0</v>
      </c>
      <c r="BG136" s="154">
        <v>0</v>
      </c>
      <c r="BH136" s="154">
        <v>0</v>
      </c>
      <c r="BI136" s="145">
        <v>60423000</v>
      </c>
      <c r="BJ136" s="122" t="s">
        <v>846</v>
      </c>
      <c r="BK136" s="191">
        <f>+IF('FEUILLE 1'!$BJ136="",SUMIFS('FEUILLE 2'!$P:$P,'FEUILLE 2'!$C:$C,"BLF",'FEUILLE 2'!$K:$K,'FEUILLE 1'!$J136),SUMIFS('FEUILLE 2'!$P:$P,'FEUILLE 2'!$C:$C,"BLF",'FEUILLE 2'!$K:$K,'FEUILLE 1'!$J136,'FEUILLE 2'!$B:$B,'FEUILLE 1'!$BJ136))</f>
        <v>0</v>
      </c>
      <c r="BL136" s="194">
        <f t="shared" si="134"/>
        <v>-325</v>
      </c>
      <c r="BM136" s="191"/>
      <c r="BN136" s="191"/>
      <c r="BO136" s="193"/>
      <c r="BP136" s="126">
        <f t="shared" si="138"/>
        <v>-108.33333333333333</v>
      </c>
      <c r="BQ136" s="126">
        <f t="shared" si="139"/>
        <v>0</v>
      </c>
      <c r="BR136" s="126">
        <f t="shared" si="140"/>
        <v>0</v>
      </c>
      <c r="BS136" s="126">
        <f t="shared" si="141"/>
        <v>0</v>
      </c>
      <c r="BT136" s="126">
        <f t="shared" si="142"/>
        <v>0</v>
      </c>
      <c r="BU136" s="126">
        <f t="shared" si="143"/>
        <v>-216.66666666666666</v>
      </c>
      <c r="BV136" s="126">
        <f t="shared" si="144"/>
        <v>0</v>
      </c>
      <c r="BW136" s="126">
        <f t="shared" si="145"/>
        <v>0</v>
      </c>
      <c r="BX136" s="126">
        <f t="shared" si="146"/>
        <v>0</v>
      </c>
      <c r="BY136" s="126">
        <f t="shared" si="147"/>
        <v>0</v>
      </c>
      <c r="BZ136" s="126">
        <f t="shared" si="148"/>
        <v>-325</v>
      </c>
      <c r="CA136" s="126">
        <f t="shared" si="149"/>
        <v>0</v>
      </c>
      <c r="CB136" s="126">
        <f t="shared" si="150"/>
        <v>0</v>
      </c>
      <c r="CC136" s="126">
        <f t="shared" si="151"/>
        <v>0</v>
      </c>
      <c r="CD136" s="126">
        <f t="shared" si="152"/>
        <v>0</v>
      </c>
      <c r="CE136" s="126">
        <f t="shared" si="153"/>
        <v>-433.33333333333331</v>
      </c>
      <c r="CF136" s="126">
        <f t="shared" si="154"/>
        <v>0</v>
      </c>
      <c r="CG136" s="126">
        <f t="shared" si="155"/>
        <v>0</v>
      </c>
      <c r="CH136" s="126">
        <f t="shared" si="156"/>
        <v>0</v>
      </c>
      <c r="CI136" s="126">
        <f t="shared" si="157"/>
        <v>0</v>
      </c>
      <c r="CJ136" s="126">
        <f t="shared" si="158"/>
        <v>-541.66666666666663</v>
      </c>
      <c r="CK136" s="126">
        <f t="shared" si="159"/>
        <v>0</v>
      </c>
      <c r="CL136" s="126">
        <f t="shared" si="160"/>
        <v>0</v>
      </c>
      <c r="CM136" s="126">
        <f t="shared" si="161"/>
        <v>0</v>
      </c>
      <c r="CN136" s="126">
        <f t="shared" si="162"/>
        <v>0</v>
      </c>
      <c r="CO136" s="126">
        <f t="shared" si="163"/>
        <v>-650</v>
      </c>
      <c r="CP136" s="126">
        <f t="shared" si="164"/>
        <v>0</v>
      </c>
      <c r="CQ136" s="126">
        <f t="shared" si="165"/>
        <v>0</v>
      </c>
      <c r="CR136" s="126">
        <f t="shared" si="166"/>
        <v>0</v>
      </c>
      <c r="CS136" s="126">
        <f t="shared" si="167"/>
        <v>0</v>
      </c>
      <c r="CT136" s="126">
        <f t="shared" si="168"/>
        <v>-758.33333333333337</v>
      </c>
      <c r="CU136" s="126">
        <f t="shared" si="169"/>
        <v>0</v>
      </c>
      <c r="CV136" s="126">
        <f t="shared" si="170"/>
        <v>0</v>
      </c>
      <c r="CW136" s="126">
        <f t="shared" si="171"/>
        <v>0</v>
      </c>
      <c r="CX136" s="126">
        <f t="shared" si="172"/>
        <v>0</v>
      </c>
      <c r="CY136" s="126">
        <f t="shared" si="173"/>
        <v>-866.66666666666674</v>
      </c>
      <c r="CZ136" s="126">
        <f t="shared" si="174"/>
        <v>0</v>
      </c>
      <c r="DA136" s="126">
        <f t="shared" si="175"/>
        <v>0</v>
      </c>
      <c r="DB136" s="126">
        <f t="shared" si="176"/>
        <v>0</v>
      </c>
      <c r="DC136" s="126">
        <f t="shared" si="177"/>
        <v>0</v>
      </c>
      <c r="DD136" s="126">
        <f t="shared" si="178"/>
        <v>-975.00000000000011</v>
      </c>
      <c r="DE136" s="126">
        <f t="shared" si="179"/>
        <v>0</v>
      </c>
      <c r="DF136" s="126">
        <f t="shared" si="180"/>
        <v>0</v>
      </c>
      <c r="DG136" s="126">
        <f t="shared" si="181"/>
        <v>0</v>
      </c>
      <c r="DH136" s="126">
        <f t="shared" si="182"/>
        <v>0</v>
      </c>
      <c r="DI136" s="126">
        <f t="shared" si="183"/>
        <v>-1083.3333333333335</v>
      </c>
      <c r="DJ136" s="126">
        <f t="shared" si="184"/>
        <v>0</v>
      </c>
      <c r="DK136" s="126">
        <f t="shared" si="185"/>
        <v>0</v>
      </c>
      <c r="DL136" s="126">
        <f t="shared" si="186"/>
        <v>0</v>
      </c>
      <c r="DM136" s="126">
        <f t="shared" si="187"/>
        <v>0</v>
      </c>
      <c r="DN136" s="126">
        <f t="shared" si="188"/>
        <v>-1191.6666666666667</v>
      </c>
      <c r="DO136" s="126">
        <f t="shared" si="189"/>
        <v>0</v>
      </c>
      <c r="DP136" s="126">
        <f t="shared" si="190"/>
        <v>0</v>
      </c>
      <c r="DQ136" s="126">
        <f t="shared" si="191"/>
        <v>0</v>
      </c>
      <c r="DR136" s="126">
        <f t="shared" si="192"/>
        <v>0</v>
      </c>
      <c r="DS136" s="126">
        <f t="shared" si="193"/>
        <v>-1300</v>
      </c>
      <c r="DT136" s="126">
        <f t="shared" si="194"/>
        <v>0</v>
      </c>
      <c r="DU136" s="126">
        <f t="shared" si="195"/>
        <v>0</v>
      </c>
      <c r="DV136" s="126">
        <f t="shared" si="196"/>
        <v>0</v>
      </c>
      <c r="DW136" s="126">
        <f t="shared" si="197"/>
        <v>0</v>
      </c>
      <c r="DX136" s="119"/>
    </row>
    <row r="137" spans="1:131" s="141" customFormat="1" ht="15" customHeight="1" x14ac:dyDescent="0.25">
      <c r="A137" s="157" t="s">
        <v>438</v>
      </c>
      <c r="B137" s="174" t="s">
        <v>416</v>
      </c>
      <c r="C137" s="174" t="s">
        <v>429</v>
      </c>
      <c r="D137" s="174" t="s">
        <v>265</v>
      </c>
      <c r="E137" s="174">
        <v>1</v>
      </c>
      <c r="F137" s="174">
        <v>1300</v>
      </c>
      <c r="G137" s="173">
        <v>-1300</v>
      </c>
      <c r="H137" s="173">
        <v>-1300</v>
      </c>
      <c r="I137" s="201"/>
      <c r="J137" s="145" t="s">
        <v>80</v>
      </c>
      <c r="K137" s="145">
        <v>8.3333333333333329E-2</v>
      </c>
      <c r="L137" s="145">
        <v>8.3333333333333329E-2</v>
      </c>
      <c r="M137" s="145">
        <v>8.3333333333333329E-2</v>
      </c>
      <c r="N137" s="145">
        <v>8.3333333333333329E-2</v>
      </c>
      <c r="O137" s="145">
        <v>8.3333333333333329E-2</v>
      </c>
      <c r="P137" s="145">
        <v>8.3333333333333329E-2</v>
      </c>
      <c r="Q137" s="145">
        <v>8.3333333333333329E-2</v>
      </c>
      <c r="R137" s="145">
        <v>8.3333333333333329E-2</v>
      </c>
      <c r="S137" s="145">
        <v>8.3333333333333329E-2</v>
      </c>
      <c r="T137" s="145">
        <v>8.3333333333333329E-2</v>
      </c>
      <c r="U137" s="145">
        <v>8.3333333333333329E-2</v>
      </c>
      <c r="V137" s="145">
        <v>8.3333333333333329E-2</v>
      </c>
      <c r="W137" s="146">
        <v>1</v>
      </c>
      <c r="X137" s="151">
        <v>-108.33333333333333</v>
      </c>
      <c r="Y137" s="151">
        <v>-108.33333333333333</v>
      </c>
      <c r="Z137" s="151">
        <v>-108.33333333333333</v>
      </c>
      <c r="AA137" s="151">
        <v>-108.33333333333333</v>
      </c>
      <c r="AB137" s="151">
        <v>-108.33333333333333</v>
      </c>
      <c r="AC137" s="151">
        <v>-108.33333333333333</v>
      </c>
      <c r="AD137" s="151">
        <v>-108.33333333333333</v>
      </c>
      <c r="AE137" s="151">
        <v>-108.33333333333333</v>
      </c>
      <c r="AF137" s="151">
        <v>-108.33333333333333</v>
      </c>
      <c r="AG137" s="151">
        <v>-108.33333333333333</v>
      </c>
      <c r="AH137" s="151">
        <v>-108.33333333333333</v>
      </c>
      <c r="AI137" s="151">
        <v>-108.33333333333333</v>
      </c>
      <c r="AJ137" s="145">
        <v>1</v>
      </c>
      <c r="AK137" s="145"/>
      <c r="AL137" s="145"/>
      <c r="AM137" s="145"/>
      <c r="AN137" s="145"/>
      <c r="AO137" s="145"/>
      <c r="AP137" s="145"/>
      <c r="AQ137" s="145"/>
      <c r="AR137" s="145"/>
      <c r="AS137" s="146">
        <v>1</v>
      </c>
      <c r="AT137" s="153">
        <v>-1300</v>
      </c>
      <c r="AU137" s="153">
        <v>0</v>
      </c>
      <c r="AV137" s="153">
        <v>0</v>
      </c>
      <c r="AW137" s="153">
        <v>0</v>
      </c>
      <c r="AX137" s="153">
        <v>0</v>
      </c>
      <c r="AY137" s="153">
        <v>0</v>
      </c>
      <c r="AZ137" s="153">
        <v>0</v>
      </c>
      <c r="BA137" s="153">
        <v>0</v>
      </c>
      <c r="BB137" s="153">
        <v>0</v>
      </c>
      <c r="BC137" s="153">
        <v>-1300</v>
      </c>
      <c r="BD137" s="154">
        <v>-1300</v>
      </c>
      <c r="BE137" s="154">
        <v>0</v>
      </c>
      <c r="BF137" s="154">
        <v>0</v>
      </c>
      <c r="BG137" s="154">
        <v>0</v>
      </c>
      <c r="BH137" s="154">
        <v>0</v>
      </c>
      <c r="BI137" s="145">
        <v>60423000</v>
      </c>
      <c r="BJ137" s="122" t="s">
        <v>849</v>
      </c>
      <c r="BK137" s="191">
        <f>+IF('FEUILLE 1'!$BJ137="",SUMIFS('FEUILLE 2'!$P:$P,'FEUILLE 2'!$C:$C,"BLF",'FEUILLE 2'!$K:$K,'FEUILLE 1'!$J137),SUMIFS('FEUILLE 2'!$P:$P,'FEUILLE 2'!$C:$C,"BLF",'FEUILLE 2'!$K:$K,'FEUILLE 1'!$J137,'FEUILLE 2'!$B:$B,'FEUILLE 1'!$BJ137))</f>
        <v>0</v>
      </c>
      <c r="BL137" s="194">
        <f t="shared" si="134"/>
        <v>-325</v>
      </c>
      <c r="BM137" s="191"/>
      <c r="BN137" s="191"/>
      <c r="BO137" s="193"/>
      <c r="BP137" s="126">
        <f t="shared" si="138"/>
        <v>-108.33333333333333</v>
      </c>
      <c r="BQ137" s="126">
        <f t="shared" si="139"/>
        <v>0</v>
      </c>
      <c r="BR137" s="126">
        <f t="shared" si="140"/>
        <v>0</v>
      </c>
      <c r="BS137" s="126">
        <f t="shared" si="141"/>
        <v>0</v>
      </c>
      <c r="BT137" s="126">
        <f t="shared" si="142"/>
        <v>0</v>
      </c>
      <c r="BU137" s="126">
        <f t="shared" si="143"/>
        <v>-216.66666666666666</v>
      </c>
      <c r="BV137" s="126">
        <f t="shared" si="144"/>
        <v>0</v>
      </c>
      <c r="BW137" s="126">
        <f t="shared" si="145"/>
        <v>0</v>
      </c>
      <c r="BX137" s="126">
        <f t="shared" si="146"/>
        <v>0</v>
      </c>
      <c r="BY137" s="126">
        <f t="shared" si="147"/>
        <v>0</v>
      </c>
      <c r="BZ137" s="126">
        <f t="shared" si="148"/>
        <v>-325</v>
      </c>
      <c r="CA137" s="126">
        <f t="shared" si="149"/>
        <v>0</v>
      </c>
      <c r="CB137" s="126">
        <f t="shared" si="150"/>
        <v>0</v>
      </c>
      <c r="CC137" s="126">
        <f t="shared" si="151"/>
        <v>0</v>
      </c>
      <c r="CD137" s="126">
        <f t="shared" si="152"/>
        <v>0</v>
      </c>
      <c r="CE137" s="126">
        <f t="shared" si="153"/>
        <v>-433.33333333333331</v>
      </c>
      <c r="CF137" s="126">
        <f t="shared" si="154"/>
        <v>0</v>
      </c>
      <c r="CG137" s="126">
        <f t="shared" si="155"/>
        <v>0</v>
      </c>
      <c r="CH137" s="126">
        <f t="shared" si="156"/>
        <v>0</v>
      </c>
      <c r="CI137" s="126">
        <f t="shared" si="157"/>
        <v>0</v>
      </c>
      <c r="CJ137" s="126">
        <f t="shared" si="158"/>
        <v>-541.66666666666663</v>
      </c>
      <c r="CK137" s="126">
        <f t="shared" si="159"/>
        <v>0</v>
      </c>
      <c r="CL137" s="126">
        <f t="shared" si="160"/>
        <v>0</v>
      </c>
      <c r="CM137" s="126">
        <f t="shared" si="161"/>
        <v>0</v>
      </c>
      <c r="CN137" s="126">
        <f t="shared" si="162"/>
        <v>0</v>
      </c>
      <c r="CO137" s="126">
        <f t="shared" si="163"/>
        <v>-650</v>
      </c>
      <c r="CP137" s="126">
        <f t="shared" si="164"/>
        <v>0</v>
      </c>
      <c r="CQ137" s="126">
        <f t="shared" si="165"/>
        <v>0</v>
      </c>
      <c r="CR137" s="126">
        <f t="shared" si="166"/>
        <v>0</v>
      </c>
      <c r="CS137" s="126">
        <f t="shared" si="167"/>
        <v>0</v>
      </c>
      <c r="CT137" s="126">
        <f t="shared" si="168"/>
        <v>-758.33333333333337</v>
      </c>
      <c r="CU137" s="126">
        <f t="shared" si="169"/>
        <v>0</v>
      </c>
      <c r="CV137" s="126">
        <f t="shared" si="170"/>
        <v>0</v>
      </c>
      <c r="CW137" s="126">
        <f t="shared" si="171"/>
        <v>0</v>
      </c>
      <c r="CX137" s="126">
        <f t="shared" si="172"/>
        <v>0</v>
      </c>
      <c r="CY137" s="126">
        <f t="shared" si="173"/>
        <v>-866.66666666666674</v>
      </c>
      <c r="CZ137" s="126">
        <f t="shared" si="174"/>
        <v>0</v>
      </c>
      <c r="DA137" s="126">
        <f t="shared" si="175"/>
        <v>0</v>
      </c>
      <c r="DB137" s="126">
        <f t="shared" si="176"/>
        <v>0</v>
      </c>
      <c r="DC137" s="126">
        <f t="shared" si="177"/>
        <v>0</v>
      </c>
      <c r="DD137" s="126">
        <f t="shared" si="178"/>
        <v>-975.00000000000011</v>
      </c>
      <c r="DE137" s="126">
        <f t="shared" si="179"/>
        <v>0</v>
      </c>
      <c r="DF137" s="126">
        <f t="shared" si="180"/>
        <v>0</v>
      </c>
      <c r="DG137" s="126">
        <f t="shared" si="181"/>
        <v>0</v>
      </c>
      <c r="DH137" s="126">
        <f t="shared" si="182"/>
        <v>0</v>
      </c>
      <c r="DI137" s="126">
        <f t="shared" si="183"/>
        <v>-1083.3333333333335</v>
      </c>
      <c r="DJ137" s="126">
        <f t="shared" si="184"/>
        <v>0</v>
      </c>
      <c r="DK137" s="126">
        <f t="shared" si="185"/>
        <v>0</v>
      </c>
      <c r="DL137" s="126">
        <f t="shared" si="186"/>
        <v>0</v>
      </c>
      <c r="DM137" s="126">
        <f t="shared" si="187"/>
        <v>0</v>
      </c>
      <c r="DN137" s="126">
        <f t="shared" si="188"/>
        <v>-1191.6666666666667</v>
      </c>
      <c r="DO137" s="126">
        <f t="shared" si="189"/>
        <v>0</v>
      </c>
      <c r="DP137" s="126">
        <f t="shared" si="190"/>
        <v>0</v>
      </c>
      <c r="DQ137" s="126">
        <f t="shared" si="191"/>
        <v>0</v>
      </c>
      <c r="DR137" s="126">
        <f t="shared" si="192"/>
        <v>0</v>
      </c>
      <c r="DS137" s="126">
        <f t="shared" si="193"/>
        <v>-1300</v>
      </c>
      <c r="DT137" s="126">
        <f t="shared" si="194"/>
        <v>0</v>
      </c>
      <c r="DU137" s="126">
        <f t="shared" si="195"/>
        <v>0</v>
      </c>
      <c r="DV137" s="126">
        <f t="shared" si="196"/>
        <v>0</v>
      </c>
      <c r="DW137" s="126">
        <f t="shared" si="197"/>
        <v>0</v>
      </c>
      <c r="DX137" s="119"/>
    </row>
    <row r="138" spans="1:131" s="141" customFormat="1" ht="15" customHeight="1" x14ac:dyDescent="0.25">
      <c r="A138" s="157" t="s">
        <v>439</v>
      </c>
      <c r="B138" s="174" t="s">
        <v>416</v>
      </c>
      <c r="C138" s="174" t="s">
        <v>429</v>
      </c>
      <c r="D138" s="174" t="s">
        <v>265</v>
      </c>
      <c r="E138" s="174">
        <v>1</v>
      </c>
      <c r="F138" s="174">
        <v>6750.31</v>
      </c>
      <c r="G138" s="173">
        <v>-6750.31</v>
      </c>
      <c r="H138" s="173">
        <v>-6750.3099999999986</v>
      </c>
      <c r="I138" s="201"/>
      <c r="J138" s="145" t="s">
        <v>80</v>
      </c>
      <c r="K138" s="145">
        <v>8.3333333333333329E-2</v>
      </c>
      <c r="L138" s="145">
        <v>8.3333333333333329E-2</v>
      </c>
      <c r="M138" s="145">
        <v>8.3333333333333329E-2</v>
      </c>
      <c r="N138" s="145">
        <v>8.3333333333333329E-2</v>
      </c>
      <c r="O138" s="145">
        <v>8.3333333333333329E-2</v>
      </c>
      <c r="P138" s="145">
        <v>8.3333333333333329E-2</v>
      </c>
      <c r="Q138" s="145">
        <v>8.3333333333333329E-2</v>
      </c>
      <c r="R138" s="145">
        <v>8.3333333333333329E-2</v>
      </c>
      <c r="S138" s="145">
        <v>8.3333333333333329E-2</v>
      </c>
      <c r="T138" s="145">
        <v>8.3333333333333329E-2</v>
      </c>
      <c r="U138" s="145">
        <v>8.3333333333333329E-2</v>
      </c>
      <c r="V138" s="145">
        <v>8.3333333333333329E-2</v>
      </c>
      <c r="W138" s="146">
        <v>1</v>
      </c>
      <c r="X138" s="151">
        <v>-562.52583333333337</v>
      </c>
      <c r="Y138" s="151">
        <v>-562.52583333333337</v>
      </c>
      <c r="Z138" s="151">
        <v>-562.52583333333337</v>
      </c>
      <c r="AA138" s="151">
        <v>-562.52583333333337</v>
      </c>
      <c r="AB138" s="151">
        <v>-562.52583333333337</v>
      </c>
      <c r="AC138" s="151">
        <v>-562.52583333333337</v>
      </c>
      <c r="AD138" s="151">
        <v>-562.52583333333337</v>
      </c>
      <c r="AE138" s="151">
        <v>-562.52583333333337</v>
      </c>
      <c r="AF138" s="151">
        <v>-562.52583333333337</v>
      </c>
      <c r="AG138" s="151">
        <v>-562.52583333333337</v>
      </c>
      <c r="AH138" s="151">
        <v>-562.52583333333337</v>
      </c>
      <c r="AI138" s="151">
        <v>-562.52583333333337</v>
      </c>
      <c r="AJ138" s="145"/>
      <c r="AK138" s="145">
        <v>1</v>
      </c>
      <c r="AL138" s="145"/>
      <c r="AM138" s="145"/>
      <c r="AN138" s="145"/>
      <c r="AO138" s="145"/>
      <c r="AP138" s="145"/>
      <c r="AQ138" s="145"/>
      <c r="AR138" s="145"/>
      <c r="AS138" s="146">
        <v>1</v>
      </c>
      <c r="AT138" s="153">
        <v>0</v>
      </c>
      <c r="AU138" s="153">
        <v>-6750.31</v>
      </c>
      <c r="AV138" s="153">
        <v>0</v>
      </c>
      <c r="AW138" s="153">
        <v>0</v>
      </c>
      <c r="AX138" s="153">
        <v>0</v>
      </c>
      <c r="AY138" s="153">
        <v>0</v>
      </c>
      <c r="AZ138" s="153">
        <v>0</v>
      </c>
      <c r="BA138" s="153">
        <v>0</v>
      </c>
      <c r="BB138" s="153">
        <v>0</v>
      </c>
      <c r="BC138" s="153">
        <v>-6750.31</v>
      </c>
      <c r="BD138" s="154">
        <v>0</v>
      </c>
      <c r="BE138" s="154">
        <v>0</v>
      </c>
      <c r="BF138" s="154">
        <v>-6750.31</v>
      </c>
      <c r="BG138" s="154">
        <v>0</v>
      </c>
      <c r="BH138" s="154">
        <v>0</v>
      </c>
      <c r="BI138" s="145">
        <v>60423000</v>
      </c>
      <c r="BJ138" s="122" t="s">
        <v>843</v>
      </c>
      <c r="BK138" s="191">
        <f>+IF('FEUILLE 1'!$BJ138="",SUMIFS('FEUILLE 2'!$P:$P,'FEUILLE 2'!$C:$C,"BLF",'FEUILLE 2'!$K:$K,'FEUILLE 1'!$J138),SUMIFS('FEUILLE 2'!$P:$P,'FEUILLE 2'!$C:$C,"BLF",'FEUILLE 2'!$K:$K,'FEUILLE 1'!$J138,'FEUILLE 2'!$B:$B,'FEUILLE 1'!$BJ138))</f>
        <v>0</v>
      </c>
      <c r="BL138" s="194">
        <f t="shared" si="134"/>
        <v>-1687.5775000000001</v>
      </c>
      <c r="BM138" s="191"/>
      <c r="BN138" s="191"/>
      <c r="BO138" s="193"/>
      <c r="BP138" s="126">
        <f t="shared" si="138"/>
        <v>0</v>
      </c>
      <c r="BQ138" s="126">
        <f t="shared" si="139"/>
        <v>0</v>
      </c>
      <c r="BR138" s="126">
        <f t="shared" si="140"/>
        <v>-562.52583333333337</v>
      </c>
      <c r="BS138" s="126">
        <f t="shared" si="141"/>
        <v>0</v>
      </c>
      <c r="BT138" s="126">
        <f t="shared" si="142"/>
        <v>0</v>
      </c>
      <c r="BU138" s="126">
        <f t="shared" si="143"/>
        <v>0</v>
      </c>
      <c r="BV138" s="126">
        <f t="shared" si="144"/>
        <v>0</v>
      </c>
      <c r="BW138" s="126">
        <f t="shared" si="145"/>
        <v>-1125.0516666666667</v>
      </c>
      <c r="BX138" s="126">
        <f t="shared" si="146"/>
        <v>0</v>
      </c>
      <c r="BY138" s="126">
        <f t="shared" si="147"/>
        <v>0</v>
      </c>
      <c r="BZ138" s="126">
        <f t="shared" si="148"/>
        <v>0</v>
      </c>
      <c r="CA138" s="126">
        <f t="shared" si="149"/>
        <v>0</v>
      </c>
      <c r="CB138" s="126">
        <f t="shared" si="150"/>
        <v>-1687.5775000000001</v>
      </c>
      <c r="CC138" s="126">
        <f t="shared" si="151"/>
        <v>0</v>
      </c>
      <c r="CD138" s="126">
        <f t="shared" si="152"/>
        <v>0</v>
      </c>
      <c r="CE138" s="126">
        <f t="shared" si="153"/>
        <v>0</v>
      </c>
      <c r="CF138" s="126">
        <f t="shared" si="154"/>
        <v>0</v>
      </c>
      <c r="CG138" s="126">
        <f t="shared" si="155"/>
        <v>-2250.1033333333335</v>
      </c>
      <c r="CH138" s="126">
        <f t="shared" si="156"/>
        <v>0</v>
      </c>
      <c r="CI138" s="126">
        <f t="shared" si="157"/>
        <v>0</v>
      </c>
      <c r="CJ138" s="126">
        <f t="shared" si="158"/>
        <v>0</v>
      </c>
      <c r="CK138" s="126">
        <f t="shared" si="159"/>
        <v>0</v>
      </c>
      <c r="CL138" s="126">
        <f t="shared" si="160"/>
        <v>-2812.6291666666666</v>
      </c>
      <c r="CM138" s="126">
        <f t="shared" si="161"/>
        <v>0</v>
      </c>
      <c r="CN138" s="126">
        <f t="shared" si="162"/>
        <v>0</v>
      </c>
      <c r="CO138" s="126">
        <f t="shared" si="163"/>
        <v>0</v>
      </c>
      <c r="CP138" s="126">
        <f t="shared" si="164"/>
        <v>0</v>
      </c>
      <c r="CQ138" s="126">
        <f t="shared" si="165"/>
        <v>-3375.1549999999997</v>
      </c>
      <c r="CR138" s="126">
        <f t="shared" si="166"/>
        <v>0</v>
      </c>
      <c r="CS138" s="126">
        <f t="shared" si="167"/>
        <v>0</v>
      </c>
      <c r="CT138" s="126">
        <f t="shared" si="168"/>
        <v>0</v>
      </c>
      <c r="CU138" s="126">
        <f t="shared" si="169"/>
        <v>0</v>
      </c>
      <c r="CV138" s="126">
        <f t="shared" si="170"/>
        <v>-3937.6808333333329</v>
      </c>
      <c r="CW138" s="126">
        <f t="shared" si="171"/>
        <v>0</v>
      </c>
      <c r="CX138" s="126">
        <f t="shared" si="172"/>
        <v>0</v>
      </c>
      <c r="CY138" s="126">
        <f t="shared" si="173"/>
        <v>0</v>
      </c>
      <c r="CZ138" s="126">
        <f t="shared" si="174"/>
        <v>0</v>
      </c>
      <c r="DA138" s="126">
        <f t="shared" si="175"/>
        <v>-4500.206666666666</v>
      </c>
      <c r="DB138" s="126">
        <f t="shared" si="176"/>
        <v>0</v>
      </c>
      <c r="DC138" s="126">
        <f t="shared" si="177"/>
        <v>0</v>
      </c>
      <c r="DD138" s="126">
        <f t="shared" si="178"/>
        <v>0</v>
      </c>
      <c r="DE138" s="126">
        <f t="shared" si="179"/>
        <v>0</v>
      </c>
      <c r="DF138" s="126">
        <f t="shared" si="180"/>
        <v>-5062.7324999999992</v>
      </c>
      <c r="DG138" s="126">
        <f t="shared" si="181"/>
        <v>0</v>
      </c>
      <c r="DH138" s="126">
        <f t="shared" si="182"/>
        <v>0</v>
      </c>
      <c r="DI138" s="126">
        <f t="shared" si="183"/>
        <v>0</v>
      </c>
      <c r="DJ138" s="126">
        <f t="shared" si="184"/>
        <v>0</v>
      </c>
      <c r="DK138" s="126">
        <f t="shared" si="185"/>
        <v>-5625.2583333333323</v>
      </c>
      <c r="DL138" s="126">
        <f t="shared" si="186"/>
        <v>0</v>
      </c>
      <c r="DM138" s="126">
        <f t="shared" si="187"/>
        <v>0</v>
      </c>
      <c r="DN138" s="126">
        <f t="shared" si="188"/>
        <v>0</v>
      </c>
      <c r="DO138" s="126">
        <f t="shared" si="189"/>
        <v>0</v>
      </c>
      <c r="DP138" s="126">
        <f t="shared" si="190"/>
        <v>-6187.7841666666654</v>
      </c>
      <c r="DQ138" s="126">
        <f t="shared" si="191"/>
        <v>0</v>
      </c>
      <c r="DR138" s="126">
        <f t="shared" si="192"/>
        <v>0</v>
      </c>
      <c r="DS138" s="126">
        <f t="shared" si="193"/>
        <v>0</v>
      </c>
      <c r="DT138" s="126">
        <f t="shared" si="194"/>
        <v>0</v>
      </c>
      <c r="DU138" s="126">
        <f t="shared" si="195"/>
        <v>-6750.3099999999986</v>
      </c>
      <c r="DV138" s="126">
        <f t="shared" si="196"/>
        <v>0</v>
      </c>
      <c r="DW138" s="126">
        <f t="shared" si="197"/>
        <v>0</v>
      </c>
      <c r="DX138" s="119"/>
    </row>
    <row r="139" spans="1:131" s="141" customFormat="1" ht="15" customHeight="1" x14ac:dyDescent="0.25">
      <c r="A139" s="157" t="s">
        <v>440</v>
      </c>
      <c r="B139" s="174" t="s">
        <v>416</v>
      </c>
      <c r="C139" s="174" t="s">
        <v>429</v>
      </c>
      <c r="D139" s="174" t="s">
        <v>265</v>
      </c>
      <c r="E139" s="174">
        <v>1</v>
      </c>
      <c r="F139" s="174">
        <v>4854.83</v>
      </c>
      <c r="G139" s="173">
        <v>-4854.83</v>
      </c>
      <c r="H139" s="173">
        <v>-4854.83</v>
      </c>
      <c r="I139" s="201"/>
      <c r="J139" s="145" t="s">
        <v>80</v>
      </c>
      <c r="K139" s="145">
        <v>8.3333333333333329E-2</v>
      </c>
      <c r="L139" s="145">
        <v>8.3333333333333329E-2</v>
      </c>
      <c r="M139" s="145">
        <v>8.3333333333333329E-2</v>
      </c>
      <c r="N139" s="145">
        <v>8.3333333333333329E-2</v>
      </c>
      <c r="O139" s="145">
        <v>8.3333333333333329E-2</v>
      </c>
      <c r="P139" s="145">
        <v>8.3333333333333329E-2</v>
      </c>
      <c r="Q139" s="145">
        <v>8.3333333333333329E-2</v>
      </c>
      <c r="R139" s="145">
        <v>8.3333333333333329E-2</v>
      </c>
      <c r="S139" s="145">
        <v>8.3333333333333329E-2</v>
      </c>
      <c r="T139" s="145">
        <v>8.3333333333333329E-2</v>
      </c>
      <c r="U139" s="145">
        <v>8.3333333333333329E-2</v>
      </c>
      <c r="V139" s="145">
        <v>8.3333333333333329E-2</v>
      </c>
      <c r="W139" s="146">
        <v>1</v>
      </c>
      <c r="X139" s="151">
        <v>-404.56916666666666</v>
      </c>
      <c r="Y139" s="151">
        <v>-404.56916666666666</v>
      </c>
      <c r="Z139" s="151">
        <v>-404.56916666666666</v>
      </c>
      <c r="AA139" s="151">
        <v>-404.56916666666666</v>
      </c>
      <c r="AB139" s="151">
        <v>-404.56916666666666</v>
      </c>
      <c r="AC139" s="151">
        <v>-404.56916666666666</v>
      </c>
      <c r="AD139" s="151">
        <v>-404.56916666666666</v>
      </c>
      <c r="AE139" s="151">
        <v>-404.56916666666666</v>
      </c>
      <c r="AF139" s="151">
        <v>-404.56916666666666</v>
      </c>
      <c r="AG139" s="151">
        <v>-404.56916666666666</v>
      </c>
      <c r="AH139" s="151">
        <v>-404.56916666666666</v>
      </c>
      <c r="AI139" s="151">
        <v>-404.56916666666666</v>
      </c>
      <c r="AJ139" s="145"/>
      <c r="AK139" s="145"/>
      <c r="AL139" s="145">
        <v>1</v>
      </c>
      <c r="AM139" s="145"/>
      <c r="AN139" s="145"/>
      <c r="AO139" s="145"/>
      <c r="AP139" s="145"/>
      <c r="AQ139" s="145"/>
      <c r="AR139" s="145"/>
      <c r="AS139" s="146">
        <v>1</v>
      </c>
      <c r="AT139" s="153">
        <v>0</v>
      </c>
      <c r="AU139" s="153">
        <v>0</v>
      </c>
      <c r="AV139" s="153">
        <v>-4854.83</v>
      </c>
      <c r="AW139" s="153">
        <v>0</v>
      </c>
      <c r="AX139" s="153">
        <v>0</v>
      </c>
      <c r="AY139" s="153">
        <v>0</v>
      </c>
      <c r="AZ139" s="153">
        <v>0</v>
      </c>
      <c r="BA139" s="153">
        <v>0</v>
      </c>
      <c r="BB139" s="153">
        <v>0</v>
      </c>
      <c r="BC139" s="153">
        <v>-4854.83</v>
      </c>
      <c r="BD139" s="154">
        <v>0</v>
      </c>
      <c r="BE139" s="154">
        <v>0</v>
      </c>
      <c r="BF139" s="154">
        <v>-4854.83</v>
      </c>
      <c r="BG139" s="154">
        <v>0</v>
      </c>
      <c r="BH139" s="154">
        <v>0</v>
      </c>
      <c r="BI139" s="145">
        <v>60423000</v>
      </c>
      <c r="BJ139" s="122" t="s">
        <v>851</v>
      </c>
      <c r="BK139" s="191">
        <f>+IF('FEUILLE 1'!$BJ139="",SUMIFS('FEUILLE 2'!$P:$P,'FEUILLE 2'!$C:$C,"BLF",'FEUILLE 2'!$K:$K,'FEUILLE 1'!$J139),SUMIFS('FEUILLE 2'!$P:$P,'FEUILLE 2'!$C:$C,"BLF",'FEUILLE 2'!$K:$K,'FEUILLE 1'!$J139,'FEUILLE 2'!$B:$B,'FEUILLE 1'!$BJ139))</f>
        <v>0</v>
      </c>
      <c r="BL139" s="194">
        <f t="shared" si="134"/>
        <v>-1213.7075</v>
      </c>
      <c r="BM139" s="191"/>
      <c r="BN139" s="191"/>
      <c r="BO139" s="193"/>
      <c r="BP139" s="126">
        <f t="shared" si="138"/>
        <v>0</v>
      </c>
      <c r="BQ139" s="126">
        <f t="shared" si="139"/>
        <v>0</v>
      </c>
      <c r="BR139" s="126">
        <f t="shared" si="140"/>
        <v>-404.56916666666666</v>
      </c>
      <c r="BS139" s="126">
        <f t="shared" si="141"/>
        <v>0</v>
      </c>
      <c r="BT139" s="126">
        <f t="shared" si="142"/>
        <v>0</v>
      </c>
      <c r="BU139" s="126">
        <f t="shared" si="143"/>
        <v>0</v>
      </c>
      <c r="BV139" s="126">
        <f t="shared" si="144"/>
        <v>0</v>
      </c>
      <c r="BW139" s="126">
        <f t="shared" si="145"/>
        <v>-809.13833333333332</v>
      </c>
      <c r="BX139" s="126">
        <f t="shared" si="146"/>
        <v>0</v>
      </c>
      <c r="BY139" s="126">
        <f t="shared" si="147"/>
        <v>0</v>
      </c>
      <c r="BZ139" s="126">
        <f t="shared" si="148"/>
        <v>0</v>
      </c>
      <c r="CA139" s="126">
        <f t="shared" si="149"/>
        <v>0</v>
      </c>
      <c r="CB139" s="126">
        <f t="shared" si="150"/>
        <v>-1213.7075</v>
      </c>
      <c r="CC139" s="126">
        <f t="shared" si="151"/>
        <v>0</v>
      </c>
      <c r="CD139" s="126">
        <f t="shared" si="152"/>
        <v>0</v>
      </c>
      <c r="CE139" s="126">
        <f t="shared" si="153"/>
        <v>0</v>
      </c>
      <c r="CF139" s="126">
        <f t="shared" si="154"/>
        <v>0</v>
      </c>
      <c r="CG139" s="126">
        <f t="shared" si="155"/>
        <v>-1618.2766666666666</v>
      </c>
      <c r="CH139" s="126">
        <f t="shared" si="156"/>
        <v>0</v>
      </c>
      <c r="CI139" s="126">
        <f t="shared" si="157"/>
        <v>0</v>
      </c>
      <c r="CJ139" s="126">
        <f t="shared" si="158"/>
        <v>0</v>
      </c>
      <c r="CK139" s="126">
        <f t="shared" si="159"/>
        <v>0</v>
      </c>
      <c r="CL139" s="126">
        <f t="shared" si="160"/>
        <v>-2022.8458333333333</v>
      </c>
      <c r="CM139" s="126">
        <f t="shared" si="161"/>
        <v>0</v>
      </c>
      <c r="CN139" s="126">
        <f t="shared" si="162"/>
        <v>0</v>
      </c>
      <c r="CO139" s="126">
        <f t="shared" si="163"/>
        <v>0</v>
      </c>
      <c r="CP139" s="126">
        <f t="shared" si="164"/>
        <v>0</v>
      </c>
      <c r="CQ139" s="126">
        <f t="shared" si="165"/>
        <v>-2427.415</v>
      </c>
      <c r="CR139" s="126">
        <f t="shared" si="166"/>
        <v>0</v>
      </c>
      <c r="CS139" s="126">
        <f t="shared" si="167"/>
        <v>0</v>
      </c>
      <c r="CT139" s="126">
        <f t="shared" si="168"/>
        <v>0</v>
      </c>
      <c r="CU139" s="126">
        <f t="shared" si="169"/>
        <v>0</v>
      </c>
      <c r="CV139" s="126">
        <f t="shared" si="170"/>
        <v>-2831.9841666666666</v>
      </c>
      <c r="CW139" s="126">
        <f t="shared" si="171"/>
        <v>0</v>
      </c>
      <c r="CX139" s="126">
        <f t="shared" si="172"/>
        <v>0</v>
      </c>
      <c r="CY139" s="126">
        <f t="shared" si="173"/>
        <v>0</v>
      </c>
      <c r="CZ139" s="126">
        <f t="shared" si="174"/>
        <v>0</v>
      </c>
      <c r="DA139" s="126">
        <f t="shared" si="175"/>
        <v>-3236.5533333333333</v>
      </c>
      <c r="DB139" s="126">
        <f t="shared" si="176"/>
        <v>0</v>
      </c>
      <c r="DC139" s="126">
        <f t="shared" si="177"/>
        <v>0</v>
      </c>
      <c r="DD139" s="126">
        <f t="shared" si="178"/>
        <v>0</v>
      </c>
      <c r="DE139" s="126">
        <f t="shared" si="179"/>
        <v>0</v>
      </c>
      <c r="DF139" s="126">
        <f t="shared" si="180"/>
        <v>-3641.1224999999999</v>
      </c>
      <c r="DG139" s="126">
        <f t="shared" si="181"/>
        <v>0</v>
      </c>
      <c r="DH139" s="126">
        <f t="shared" si="182"/>
        <v>0</v>
      </c>
      <c r="DI139" s="126">
        <f t="shared" si="183"/>
        <v>0</v>
      </c>
      <c r="DJ139" s="126">
        <f t="shared" si="184"/>
        <v>0</v>
      </c>
      <c r="DK139" s="126">
        <f t="shared" si="185"/>
        <v>-4045.6916666666666</v>
      </c>
      <c r="DL139" s="126">
        <f t="shared" si="186"/>
        <v>0</v>
      </c>
      <c r="DM139" s="126">
        <f t="shared" si="187"/>
        <v>0</v>
      </c>
      <c r="DN139" s="126">
        <f t="shared" si="188"/>
        <v>0</v>
      </c>
      <c r="DO139" s="126">
        <f t="shared" si="189"/>
        <v>0</v>
      </c>
      <c r="DP139" s="126">
        <f t="shared" si="190"/>
        <v>-4450.2608333333337</v>
      </c>
      <c r="DQ139" s="126">
        <f t="shared" si="191"/>
        <v>0</v>
      </c>
      <c r="DR139" s="126">
        <f t="shared" si="192"/>
        <v>0</v>
      </c>
      <c r="DS139" s="126">
        <f t="shared" si="193"/>
        <v>0</v>
      </c>
      <c r="DT139" s="126">
        <f t="shared" si="194"/>
        <v>0</v>
      </c>
      <c r="DU139" s="126">
        <f t="shared" si="195"/>
        <v>-4854.83</v>
      </c>
      <c r="DV139" s="126">
        <f t="shared" si="196"/>
        <v>0</v>
      </c>
      <c r="DW139" s="126">
        <f t="shared" si="197"/>
        <v>0</v>
      </c>
      <c r="DX139" s="119"/>
    </row>
    <row r="140" spans="1:131" s="141" customFormat="1" ht="15" customHeight="1" x14ac:dyDescent="0.25">
      <c r="A140" s="157" t="s">
        <v>441</v>
      </c>
      <c r="B140" s="174" t="s">
        <v>416</v>
      </c>
      <c r="C140" s="174" t="s">
        <v>429</v>
      </c>
      <c r="D140" s="174" t="s">
        <v>265</v>
      </c>
      <c r="E140" s="174">
        <v>1</v>
      </c>
      <c r="F140" s="174">
        <v>4552.55</v>
      </c>
      <c r="G140" s="173">
        <v>4457.3999999999996</v>
      </c>
      <c r="H140" s="173">
        <v>4457.3999999999987</v>
      </c>
      <c r="I140" s="201"/>
      <c r="J140" s="145" t="s">
        <v>80</v>
      </c>
      <c r="K140" s="145">
        <v>8.3333333333333329E-2</v>
      </c>
      <c r="L140" s="145">
        <v>8.3333333333333329E-2</v>
      </c>
      <c r="M140" s="145">
        <v>8.3333333333333329E-2</v>
      </c>
      <c r="N140" s="145">
        <v>8.3333333333333329E-2</v>
      </c>
      <c r="O140" s="145">
        <v>8.3333333333333329E-2</v>
      </c>
      <c r="P140" s="145">
        <v>8.3333333333333329E-2</v>
      </c>
      <c r="Q140" s="145">
        <v>8.3333333333333329E-2</v>
      </c>
      <c r="R140" s="145">
        <v>8.3333333333333329E-2</v>
      </c>
      <c r="S140" s="145">
        <v>8.3333333333333329E-2</v>
      </c>
      <c r="T140" s="145">
        <v>8.3333333333333329E-2</v>
      </c>
      <c r="U140" s="145">
        <v>8.3333333333333329E-2</v>
      </c>
      <c r="V140" s="145">
        <v>8.3333333333333329E-2</v>
      </c>
      <c r="W140" s="146">
        <v>1</v>
      </c>
      <c r="X140" s="151">
        <v>371.44999999999993</v>
      </c>
      <c r="Y140" s="151">
        <v>371.44999999999993</v>
      </c>
      <c r="Z140" s="151">
        <v>371.44999999999993</v>
      </c>
      <c r="AA140" s="151">
        <v>371.44999999999993</v>
      </c>
      <c r="AB140" s="151">
        <v>371.44999999999993</v>
      </c>
      <c r="AC140" s="151">
        <v>371.44999999999993</v>
      </c>
      <c r="AD140" s="151">
        <v>371.44999999999993</v>
      </c>
      <c r="AE140" s="151">
        <v>371.44999999999993</v>
      </c>
      <c r="AF140" s="151">
        <v>371.44999999999993</v>
      </c>
      <c r="AG140" s="151">
        <v>371.44999999999993</v>
      </c>
      <c r="AH140" s="151">
        <v>371.44999999999993</v>
      </c>
      <c r="AI140" s="151">
        <v>371.44999999999993</v>
      </c>
      <c r="AJ140" s="145"/>
      <c r="AK140" s="145"/>
      <c r="AL140" s="145"/>
      <c r="AM140" s="145">
        <v>1</v>
      </c>
      <c r="AN140" s="145"/>
      <c r="AO140" s="145"/>
      <c r="AP140" s="145"/>
      <c r="AQ140" s="145"/>
      <c r="AR140" s="145"/>
      <c r="AS140" s="146">
        <v>1</v>
      </c>
      <c r="AT140" s="153">
        <v>0</v>
      </c>
      <c r="AU140" s="153">
        <v>0</v>
      </c>
      <c r="AV140" s="153">
        <v>0</v>
      </c>
      <c r="AW140" s="153">
        <v>4457.3999999999996</v>
      </c>
      <c r="AX140" s="153">
        <v>0</v>
      </c>
      <c r="AY140" s="153">
        <v>0</v>
      </c>
      <c r="AZ140" s="153">
        <v>0</v>
      </c>
      <c r="BA140" s="153">
        <v>0</v>
      </c>
      <c r="BB140" s="153">
        <v>0</v>
      </c>
      <c r="BC140" s="153">
        <v>4457.3999999999996</v>
      </c>
      <c r="BD140" s="154">
        <v>0</v>
      </c>
      <c r="BE140" s="154">
        <v>0</v>
      </c>
      <c r="BF140" s="154">
        <v>4457.3999999999996</v>
      </c>
      <c r="BG140" s="154">
        <v>0</v>
      </c>
      <c r="BH140" s="154">
        <v>0</v>
      </c>
      <c r="BI140" s="145">
        <v>60423000</v>
      </c>
      <c r="BJ140" s="122" t="s">
        <v>844</v>
      </c>
      <c r="BK140" s="191">
        <f>+IF('FEUILLE 1'!$BJ140="",SUMIFS('FEUILLE 2'!$P:$P,'FEUILLE 2'!$C:$C,"BLF",'FEUILLE 2'!$K:$K,'FEUILLE 1'!$J140),SUMIFS('FEUILLE 2'!$P:$P,'FEUILLE 2'!$C:$C,"BLF",'FEUILLE 2'!$K:$K,'FEUILLE 1'!$J140,'FEUILLE 2'!$B:$B,'FEUILLE 1'!$BJ140))</f>
        <v>0</v>
      </c>
      <c r="BL140" s="194">
        <f t="shared" si="134"/>
        <v>1114.3499999999999</v>
      </c>
      <c r="BM140" s="191"/>
      <c r="BN140" s="191"/>
      <c r="BO140" s="193"/>
      <c r="BP140" s="126">
        <f t="shared" si="138"/>
        <v>0</v>
      </c>
      <c r="BQ140" s="126">
        <f t="shared" si="139"/>
        <v>0</v>
      </c>
      <c r="BR140" s="126">
        <f t="shared" si="140"/>
        <v>371.44999999999993</v>
      </c>
      <c r="BS140" s="126">
        <f t="shared" si="141"/>
        <v>0</v>
      </c>
      <c r="BT140" s="126">
        <f t="shared" si="142"/>
        <v>0</v>
      </c>
      <c r="BU140" s="126">
        <f t="shared" si="143"/>
        <v>0</v>
      </c>
      <c r="BV140" s="126">
        <f t="shared" si="144"/>
        <v>0</v>
      </c>
      <c r="BW140" s="126">
        <f t="shared" si="145"/>
        <v>742.89999999999986</v>
      </c>
      <c r="BX140" s="126">
        <f t="shared" si="146"/>
        <v>0</v>
      </c>
      <c r="BY140" s="126">
        <f t="shared" si="147"/>
        <v>0</v>
      </c>
      <c r="BZ140" s="126">
        <f t="shared" si="148"/>
        <v>0</v>
      </c>
      <c r="CA140" s="126">
        <f t="shared" si="149"/>
        <v>0</v>
      </c>
      <c r="CB140" s="126">
        <f t="shared" si="150"/>
        <v>1114.3499999999999</v>
      </c>
      <c r="CC140" s="126">
        <f t="shared" si="151"/>
        <v>0</v>
      </c>
      <c r="CD140" s="126">
        <f t="shared" si="152"/>
        <v>0</v>
      </c>
      <c r="CE140" s="126">
        <f t="shared" si="153"/>
        <v>0</v>
      </c>
      <c r="CF140" s="126">
        <f t="shared" si="154"/>
        <v>0</v>
      </c>
      <c r="CG140" s="126">
        <f t="shared" si="155"/>
        <v>1485.7999999999997</v>
      </c>
      <c r="CH140" s="126">
        <f t="shared" si="156"/>
        <v>0</v>
      </c>
      <c r="CI140" s="126">
        <f t="shared" si="157"/>
        <v>0</v>
      </c>
      <c r="CJ140" s="126">
        <f t="shared" si="158"/>
        <v>0</v>
      </c>
      <c r="CK140" s="126">
        <f t="shared" si="159"/>
        <v>0</v>
      </c>
      <c r="CL140" s="126">
        <f t="shared" si="160"/>
        <v>1857.2499999999995</v>
      </c>
      <c r="CM140" s="126">
        <f t="shared" si="161"/>
        <v>0</v>
      </c>
      <c r="CN140" s="126">
        <f t="shared" si="162"/>
        <v>0</v>
      </c>
      <c r="CO140" s="126">
        <f t="shared" si="163"/>
        <v>0</v>
      </c>
      <c r="CP140" s="126">
        <f t="shared" si="164"/>
        <v>0</v>
      </c>
      <c r="CQ140" s="126">
        <f t="shared" si="165"/>
        <v>2228.6999999999994</v>
      </c>
      <c r="CR140" s="126">
        <f t="shared" si="166"/>
        <v>0</v>
      </c>
      <c r="CS140" s="126">
        <f t="shared" si="167"/>
        <v>0</v>
      </c>
      <c r="CT140" s="126">
        <f t="shared" si="168"/>
        <v>0</v>
      </c>
      <c r="CU140" s="126">
        <f t="shared" si="169"/>
        <v>0</v>
      </c>
      <c r="CV140" s="126">
        <f t="shared" si="170"/>
        <v>2600.1499999999992</v>
      </c>
      <c r="CW140" s="126">
        <f t="shared" si="171"/>
        <v>0</v>
      </c>
      <c r="CX140" s="126">
        <f t="shared" si="172"/>
        <v>0</v>
      </c>
      <c r="CY140" s="126">
        <f t="shared" si="173"/>
        <v>0</v>
      </c>
      <c r="CZ140" s="126">
        <f t="shared" si="174"/>
        <v>0</v>
      </c>
      <c r="DA140" s="126">
        <f t="shared" si="175"/>
        <v>2971.599999999999</v>
      </c>
      <c r="DB140" s="126">
        <f t="shared" si="176"/>
        <v>0</v>
      </c>
      <c r="DC140" s="126">
        <f t="shared" si="177"/>
        <v>0</v>
      </c>
      <c r="DD140" s="126">
        <f t="shared" si="178"/>
        <v>0</v>
      </c>
      <c r="DE140" s="126">
        <f t="shared" si="179"/>
        <v>0</v>
      </c>
      <c r="DF140" s="126">
        <f t="shared" si="180"/>
        <v>3343.0499999999988</v>
      </c>
      <c r="DG140" s="126">
        <f t="shared" si="181"/>
        <v>0</v>
      </c>
      <c r="DH140" s="126">
        <f t="shared" si="182"/>
        <v>0</v>
      </c>
      <c r="DI140" s="126">
        <f t="shared" si="183"/>
        <v>0</v>
      </c>
      <c r="DJ140" s="126">
        <f t="shared" si="184"/>
        <v>0</v>
      </c>
      <c r="DK140" s="126">
        <f t="shared" si="185"/>
        <v>3714.4999999999986</v>
      </c>
      <c r="DL140" s="126">
        <f t="shared" si="186"/>
        <v>0</v>
      </c>
      <c r="DM140" s="126">
        <f t="shared" si="187"/>
        <v>0</v>
      </c>
      <c r="DN140" s="126">
        <f t="shared" si="188"/>
        <v>0</v>
      </c>
      <c r="DO140" s="126">
        <f t="shared" si="189"/>
        <v>0</v>
      </c>
      <c r="DP140" s="126">
        <f t="shared" si="190"/>
        <v>4085.9499999999985</v>
      </c>
      <c r="DQ140" s="126">
        <f t="shared" si="191"/>
        <v>0</v>
      </c>
      <c r="DR140" s="126">
        <f t="shared" si="192"/>
        <v>0</v>
      </c>
      <c r="DS140" s="126">
        <f t="shared" si="193"/>
        <v>0</v>
      </c>
      <c r="DT140" s="126">
        <f t="shared" si="194"/>
        <v>0</v>
      </c>
      <c r="DU140" s="126">
        <f t="shared" si="195"/>
        <v>4457.3999999999987</v>
      </c>
      <c r="DV140" s="126">
        <f t="shared" si="196"/>
        <v>0</v>
      </c>
      <c r="DW140" s="126">
        <f t="shared" si="197"/>
        <v>0</v>
      </c>
      <c r="DX140" s="119"/>
    </row>
    <row r="141" spans="1:131" s="141" customFormat="1" ht="15" customHeight="1" x14ac:dyDescent="0.25">
      <c r="A141" s="157" t="s">
        <v>442</v>
      </c>
      <c r="B141" s="174" t="s">
        <v>416</v>
      </c>
      <c r="C141" s="174" t="s">
        <v>443</v>
      </c>
      <c r="D141" s="174" t="s">
        <v>418</v>
      </c>
      <c r="E141" s="174">
        <v>0</v>
      </c>
      <c r="F141" s="174">
        <v>1115.2</v>
      </c>
      <c r="G141" s="173">
        <v>0</v>
      </c>
      <c r="H141" s="173">
        <v>0</v>
      </c>
      <c r="I141" s="147"/>
      <c r="J141" s="145" t="s">
        <v>63</v>
      </c>
      <c r="K141" s="145">
        <v>8.3333333333333329E-2</v>
      </c>
      <c r="L141" s="145">
        <v>8.3333333333333329E-2</v>
      </c>
      <c r="M141" s="145">
        <v>8.3333333333333329E-2</v>
      </c>
      <c r="N141" s="145">
        <v>8.3333333333333329E-2</v>
      </c>
      <c r="O141" s="145">
        <v>8.3333333333333329E-2</v>
      </c>
      <c r="P141" s="145">
        <v>8.3333333333333329E-2</v>
      </c>
      <c r="Q141" s="145">
        <v>8.3333333333333329E-2</v>
      </c>
      <c r="R141" s="145">
        <v>8.3333333333333329E-2</v>
      </c>
      <c r="S141" s="145">
        <v>8.3333333333333329E-2</v>
      </c>
      <c r="T141" s="145">
        <v>8.3333333333333329E-2</v>
      </c>
      <c r="U141" s="145">
        <v>8.3333333333333329E-2</v>
      </c>
      <c r="V141" s="145">
        <v>8.3333333333333329E-2</v>
      </c>
      <c r="W141" s="146">
        <v>1</v>
      </c>
      <c r="X141" s="151">
        <v>0</v>
      </c>
      <c r="Y141" s="151">
        <v>0</v>
      </c>
      <c r="Z141" s="151">
        <v>0</v>
      </c>
      <c r="AA141" s="151"/>
      <c r="AB141" s="151">
        <v>0</v>
      </c>
      <c r="AC141" s="151">
        <v>0</v>
      </c>
      <c r="AD141" s="151">
        <v>0</v>
      </c>
      <c r="AE141" s="151">
        <v>0</v>
      </c>
      <c r="AF141" s="151">
        <v>0</v>
      </c>
      <c r="AG141" s="151">
        <v>0</v>
      </c>
      <c r="AH141" s="151">
        <v>0</v>
      </c>
      <c r="AI141" s="151">
        <v>0</v>
      </c>
      <c r="AJ141" s="145"/>
      <c r="AK141" s="145"/>
      <c r="AL141" s="145"/>
      <c r="AM141" s="145"/>
      <c r="AN141" s="145">
        <v>1</v>
      </c>
      <c r="AO141" s="145"/>
      <c r="AP141" s="145"/>
      <c r="AQ141" s="145"/>
      <c r="AR141" s="145"/>
      <c r="AS141" s="146">
        <v>1</v>
      </c>
      <c r="AT141" s="153">
        <v>0</v>
      </c>
      <c r="AU141" s="153">
        <v>0</v>
      </c>
      <c r="AV141" s="153">
        <v>0</v>
      </c>
      <c r="AW141" s="153"/>
      <c r="AX141" s="153">
        <v>0</v>
      </c>
      <c r="AY141" s="153">
        <v>0</v>
      </c>
      <c r="AZ141" s="153">
        <v>0</v>
      </c>
      <c r="BA141" s="153">
        <v>0</v>
      </c>
      <c r="BB141" s="153">
        <v>0</v>
      </c>
      <c r="BC141" s="153"/>
      <c r="BD141" s="154">
        <v>0</v>
      </c>
      <c r="BE141" s="154">
        <v>0</v>
      </c>
      <c r="BF141" s="154">
        <v>0</v>
      </c>
      <c r="BG141" s="154">
        <v>0</v>
      </c>
      <c r="BH141" s="154">
        <v>0</v>
      </c>
      <c r="BI141" s="145">
        <v>60423000</v>
      </c>
      <c r="BJ141" s="122" t="s">
        <v>852</v>
      </c>
      <c r="BK141" s="191">
        <f>+IF('FEUILLE 1'!$BJ141="",SUMIFS('FEUILLE 2'!$P:$P,'FEUILLE 2'!$C:$C,"BLF",'FEUILLE 2'!$K:$K,'FEUILLE 1'!$J141),SUMIFS('FEUILLE 2'!$P:$P,'FEUILLE 2'!$C:$C,"BLF",'FEUILLE 2'!$K:$K,'FEUILLE 1'!$J141,'FEUILLE 2'!$B:$B,'FEUILLE 1'!$BJ141))</f>
        <v>0</v>
      </c>
      <c r="BL141" s="191">
        <f t="shared" si="134"/>
        <v>0</v>
      </c>
      <c r="BM141" s="191"/>
      <c r="BN141" s="191"/>
      <c r="BO141" s="193">
        <f t="shared" si="135"/>
        <v>0</v>
      </c>
      <c r="BP141" s="126">
        <f t="shared" si="138"/>
        <v>0</v>
      </c>
      <c r="BQ141" s="126">
        <f t="shared" si="139"/>
        <v>0</v>
      </c>
      <c r="BR141" s="126">
        <f t="shared" si="140"/>
        <v>0</v>
      </c>
      <c r="BS141" s="126">
        <f t="shared" si="141"/>
        <v>0</v>
      </c>
      <c r="BT141" s="126">
        <f t="shared" si="142"/>
        <v>0</v>
      </c>
      <c r="BU141" s="126">
        <f t="shared" si="143"/>
        <v>0</v>
      </c>
      <c r="BV141" s="126">
        <f t="shared" si="144"/>
        <v>0</v>
      </c>
      <c r="BW141" s="126">
        <f t="shared" si="145"/>
        <v>0</v>
      </c>
      <c r="BX141" s="126">
        <f t="shared" si="146"/>
        <v>0</v>
      </c>
      <c r="BY141" s="126">
        <f t="shared" si="147"/>
        <v>0</v>
      </c>
      <c r="BZ141" s="126">
        <f t="shared" si="148"/>
        <v>0</v>
      </c>
      <c r="CA141" s="126">
        <f t="shared" si="149"/>
        <v>0</v>
      </c>
      <c r="CB141" s="126">
        <f t="shared" si="150"/>
        <v>0</v>
      </c>
      <c r="CC141" s="126">
        <f t="shared" si="151"/>
        <v>0</v>
      </c>
      <c r="CD141" s="126">
        <f t="shared" si="152"/>
        <v>0</v>
      </c>
      <c r="CE141" s="126">
        <f t="shared" si="153"/>
        <v>0</v>
      </c>
      <c r="CF141" s="126">
        <f t="shared" si="154"/>
        <v>0</v>
      </c>
      <c r="CG141" s="126">
        <f t="shared" si="155"/>
        <v>0</v>
      </c>
      <c r="CH141" s="126">
        <f t="shared" si="156"/>
        <v>0</v>
      </c>
      <c r="CI141" s="126">
        <f t="shared" si="157"/>
        <v>0</v>
      </c>
      <c r="CJ141" s="126">
        <f t="shared" si="158"/>
        <v>0</v>
      </c>
      <c r="CK141" s="126">
        <f t="shared" si="159"/>
        <v>0</v>
      </c>
      <c r="CL141" s="126">
        <f t="shared" si="160"/>
        <v>0</v>
      </c>
      <c r="CM141" s="126">
        <f t="shared" si="161"/>
        <v>0</v>
      </c>
      <c r="CN141" s="126">
        <f t="shared" si="162"/>
        <v>0</v>
      </c>
      <c r="CO141" s="126">
        <f t="shared" si="163"/>
        <v>0</v>
      </c>
      <c r="CP141" s="126">
        <f t="shared" si="164"/>
        <v>0</v>
      </c>
      <c r="CQ141" s="126">
        <f t="shared" si="165"/>
        <v>0</v>
      </c>
      <c r="CR141" s="126">
        <f t="shared" si="166"/>
        <v>0</v>
      </c>
      <c r="CS141" s="126">
        <f t="shared" si="167"/>
        <v>0</v>
      </c>
      <c r="CT141" s="126">
        <f t="shared" si="168"/>
        <v>0</v>
      </c>
      <c r="CU141" s="126">
        <f t="shared" si="169"/>
        <v>0</v>
      </c>
      <c r="CV141" s="126">
        <f t="shared" si="170"/>
        <v>0</v>
      </c>
      <c r="CW141" s="126">
        <f t="shared" si="171"/>
        <v>0</v>
      </c>
      <c r="CX141" s="126">
        <f t="shared" si="172"/>
        <v>0</v>
      </c>
      <c r="CY141" s="126">
        <f t="shared" si="173"/>
        <v>0</v>
      </c>
      <c r="CZ141" s="126">
        <f t="shared" si="174"/>
        <v>0</v>
      </c>
      <c r="DA141" s="126">
        <f t="shared" si="175"/>
        <v>0</v>
      </c>
      <c r="DB141" s="126">
        <f t="shared" si="176"/>
        <v>0</v>
      </c>
      <c r="DC141" s="126">
        <f t="shared" si="177"/>
        <v>0</v>
      </c>
      <c r="DD141" s="126">
        <f t="shared" si="178"/>
        <v>0</v>
      </c>
      <c r="DE141" s="126">
        <f t="shared" si="179"/>
        <v>0</v>
      </c>
      <c r="DF141" s="126">
        <f t="shared" si="180"/>
        <v>0</v>
      </c>
      <c r="DG141" s="126">
        <f t="shared" si="181"/>
        <v>0</v>
      </c>
      <c r="DH141" s="126">
        <f t="shared" si="182"/>
        <v>0</v>
      </c>
      <c r="DI141" s="126">
        <f t="shared" si="183"/>
        <v>0</v>
      </c>
      <c r="DJ141" s="126">
        <f t="shared" si="184"/>
        <v>0</v>
      </c>
      <c r="DK141" s="126">
        <f t="shared" si="185"/>
        <v>0</v>
      </c>
      <c r="DL141" s="126">
        <f t="shared" si="186"/>
        <v>0</v>
      </c>
      <c r="DM141" s="126">
        <f t="shared" si="187"/>
        <v>0</v>
      </c>
      <c r="DN141" s="126">
        <f t="shared" si="188"/>
        <v>0</v>
      </c>
      <c r="DO141" s="126">
        <f t="shared" si="189"/>
        <v>0</v>
      </c>
      <c r="DP141" s="126">
        <f t="shared" si="190"/>
        <v>0</v>
      </c>
      <c r="DQ141" s="126">
        <f t="shared" si="191"/>
        <v>0</v>
      </c>
      <c r="DR141" s="126">
        <f t="shared" si="192"/>
        <v>0</v>
      </c>
      <c r="DS141" s="126">
        <f t="shared" si="193"/>
        <v>0</v>
      </c>
      <c r="DT141" s="126">
        <f t="shared" si="194"/>
        <v>0</v>
      </c>
      <c r="DU141" s="126">
        <f t="shared" si="195"/>
        <v>0</v>
      </c>
      <c r="DV141" s="126">
        <f t="shared" si="196"/>
        <v>0</v>
      </c>
      <c r="DW141" s="126">
        <f t="shared" si="197"/>
        <v>0</v>
      </c>
      <c r="DX141" s="119"/>
    </row>
    <row r="142" spans="1:131" s="141" customFormat="1" ht="15" customHeight="1" x14ac:dyDescent="0.25">
      <c r="A142" s="157" t="s">
        <v>444</v>
      </c>
      <c r="B142" s="174" t="s">
        <v>416</v>
      </c>
      <c r="C142" s="174" t="s">
        <v>443</v>
      </c>
      <c r="D142" s="174" t="s">
        <v>418</v>
      </c>
      <c r="E142" s="174">
        <v>1</v>
      </c>
      <c r="F142" s="174">
        <v>3177.28</v>
      </c>
      <c r="G142" s="173">
        <v>-3177.28</v>
      </c>
      <c r="H142" s="173">
        <v>-3177.2800000000007</v>
      </c>
      <c r="I142" s="147" t="s">
        <v>912</v>
      </c>
      <c r="J142" s="145" t="s">
        <v>63</v>
      </c>
      <c r="K142" s="145">
        <v>8.3333333333333329E-2</v>
      </c>
      <c r="L142" s="145">
        <v>8.3333333333333329E-2</v>
      </c>
      <c r="M142" s="145">
        <v>8.3333333333333329E-2</v>
      </c>
      <c r="N142" s="145">
        <v>8.3333333333333329E-2</v>
      </c>
      <c r="O142" s="145">
        <v>8.3333333333333329E-2</v>
      </c>
      <c r="P142" s="145">
        <v>8.3333333333333329E-2</v>
      </c>
      <c r="Q142" s="145">
        <v>8.3333333333333329E-2</v>
      </c>
      <c r="R142" s="145">
        <v>8.3333333333333329E-2</v>
      </c>
      <c r="S142" s="145">
        <v>8.3333333333333329E-2</v>
      </c>
      <c r="T142" s="145">
        <v>8.3333333333333329E-2</v>
      </c>
      <c r="U142" s="145">
        <v>8.3333333333333329E-2</v>
      </c>
      <c r="V142" s="145">
        <v>8.3333333333333329E-2</v>
      </c>
      <c r="W142" s="146">
        <v>1</v>
      </c>
      <c r="X142" s="151">
        <v>-264.77333333333331</v>
      </c>
      <c r="Y142" s="151">
        <v>-264.77333333333331</v>
      </c>
      <c r="Z142" s="151">
        <v>-264.77333333333331</v>
      </c>
      <c r="AA142" s="151">
        <v>-264.77333333333331</v>
      </c>
      <c r="AB142" s="151">
        <v>-264.77333333333331</v>
      </c>
      <c r="AC142" s="151">
        <v>-264.77333333333331</v>
      </c>
      <c r="AD142" s="151">
        <v>-264.77333333333331</v>
      </c>
      <c r="AE142" s="151">
        <v>-264.77333333333331</v>
      </c>
      <c r="AF142" s="151">
        <v>-264.77333333333331</v>
      </c>
      <c r="AG142" s="151">
        <v>-264.77333333333331</v>
      </c>
      <c r="AH142" s="151">
        <v>-264.77333333333331</v>
      </c>
      <c r="AI142" s="151">
        <v>-264.77333333333331</v>
      </c>
      <c r="AJ142" s="145"/>
      <c r="AK142" s="145">
        <v>1</v>
      </c>
      <c r="AL142" s="145"/>
      <c r="AM142" s="145"/>
      <c r="AN142" s="145"/>
      <c r="AO142" s="145"/>
      <c r="AP142" s="145"/>
      <c r="AQ142" s="145"/>
      <c r="AR142" s="145"/>
      <c r="AS142" s="146">
        <v>1</v>
      </c>
      <c r="AT142" s="153">
        <v>0</v>
      </c>
      <c r="AU142" s="153">
        <v>-3177.28</v>
      </c>
      <c r="AV142" s="153">
        <v>0</v>
      </c>
      <c r="AW142" s="153">
        <v>0</v>
      </c>
      <c r="AX142" s="153">
        <v>0</v>
      </c>
      <c r="AY142" s="153">
        <v>0</v>
      </c>
      <c r="AZ142" s="153">
        <v>0</v>
      </c>
      <c r="BA142" s="153">
        <v>0</v>
      </c>
      <c r="BB142" s="153">
        <v>0</v>
      </c>
      <c r="BC142" s="153">
        <v>-3177.28</v>
      </c>
      <c r="BD142" s="154">
        <v>0</v>
      </c>
      <c r="BE142" s="154">
        <v>0</v>
      </c>
      <c r="BF142" s="154">
        <v>-3177.28</v>
      </c>
      <c r="BG142" s="154">
        <v>0</v>
      </c>
      <c r="BH142" s="154">
        <v>0</v>
      </c>
      <c r="BI142" s="145">
        <v>60423000</v>
      </c>
      <c r="BJ142" s="122" t="s">
        <v>843</v>
      </c>
      <c r="BK142" s="191">
        <f>+IF('FEUILLE 1'!$BJ142="",SUMIFS('FEUILLE 2'!$P:$P,'FEUILLE 2'!$C:$C,"BLF",'FEUILLE 2'!$K:$K,'FEUILLE 1'!$J142),SUMIFS('FEUILLE 2'!$P:$P,'FEUILLE 2'!$C:$C,"BLF",'FEUILLE 2'!$K:$K,'FEUILLE 1'!$J142,'FEUILLE 2'!$B:$B,'FEUILLE 1'!$BJ142))</f>
        <v>0</v>
      </c>
      <c r="BL142" s="191">
        <f t="shared" si="134"/>
        <v>-794.31999999999994</v>
      </c>
      <c r="BM142" s="191"/>
      <c r="BN142" s="191"/>
      <c r="BO142" s="193">
        <f t="shared" si="135"/>
        <v>794.31999999999994</v>
      </c>
      <c r="BP142" s="126">
        <f t="shared" si="138"/>
        <v>0</v>
      </c>
      <c r="BQ142" s="126">
        <f t="shared" si="139"/>
        <v>0</v>
      </c>
      <c r="BR142" s="126">
        <f t="shared" si="140"/>
        <v>-264.77333333333331</v>
      </c>
      <c r="BS142" s="126">
        <f t="shared" si="141"/>
        <v>0</v>
      </c>
      <c r="BT142" s="126">
        <f t="shared" si="142"/>
        <v>0</v>
      </c>
      <c r="BU142" s="126">
        <f t="shared" si="143"/>
        <v>0</v>
      </c>
      <c r="BV142" s="126">
        <f t="shared" si="144"/>
        <v>0</v>
      </c>
      <c r="BW142" s="126">
        <f t="shared" si="145"/>
        <v>-529.54666666666662</v>
      </c>
      <c r="BX142" s="126">
        <f t="shared" si="146"/>
        <v>0</v>
      </c>
      <c r="BY142" s="126">
        <f t="shared" si="147"/>
        <v>0</v>
      </c>
      <c r="BZ142" s="126">
        <f t="shared" si="148"/>
        <v>0</v>
      </c>
      <c r="CA142" s="126">
        <f t="shared" si="149"/>
        <v>0</v>
      </c>
      <c r="CB142" s="126">
        <f t="shared" si="150"/>
        <v>-794.31999999999994</v>
      </c>
      <c r="CC142" s="126">
        <f t="shared" si="151"/>
        <v>0</v>
      </c>
      <c r="CD142" s="126">
        <f t="shared" si="152"/>
        <v>0</v>
      </c>
      <c r="CE142" s="126">
        <f t="shared" si="153"/>
        <v>0</v>
      </c>
      <c r="CF142" s="126">
        <f t="shared" si="154"/>
        <v>0</v>
      </c>
      <c r="CG142" s="126">
        <f t="shared" si="155"/>
        <v>-1059.0933333333332</v>
      </c>
      <c r="CH142" s="126">
        <f t="shared" si="156"/>
        <v>0</v>
      </c>
      <c r="CI142" s="126">
        <f t="shared" si="157"/>
        <v>0</v>
      </c>
      <c r="CJ142" s="126">
        <f t="shared" si="158"/>
        <v>0</v>
      </c>
      <c r="CK142" s="126">
        <f t="shared" si="159"/>
        <v>0</v>
      </c>
      <c r="CL142" s="126">
        <f t="shared" si="160"/>
        <v>-1323.8666666666666</v>
      </c>
      <c r="CM142" s="126">
        <f t="shared" si="161"/>
        <v>0</v>
      </c>
      <c r="CN142" s="126">
        <f t="shared" si="162"/>
        <v>0</v>
      </c>
      <c r="CO142" s="126">
        <f t="shared" si="163"/>
        <v>0</v>
      </c>
      <c r="CP142" s="126">
        <f t="shared" si="164"/>
        <v>0</v>
      </c>
      <c r="CQ142" s="126">
        <f t="shared" si="165"/>
        <v>-1588.6399999999999</v>
      </c>
      <c r="CR142" s="126">
        <f t="shared" si="166"/>
        <v>0</v>
      </c>
      <c r="CS142" s="126">
        <f t="shared" si="167"/>
        <v>0</v>
      </c>
      <c r="CT142" s="126">
        <f t="shared" si="168"/>
        <v>0</v>
      </c>
      <c r="CU142" s="126">
        <f t="shared" si="169"/>
        <v>0</v>
      </c>
      <c r="CV142" s="126">
        <f t="shared" si="170"/>
        <v>-1853.4133333333332</v>
      </c>
      <c r="CW142" s="126">
        <f t="shared" si="171"/>
        <v>0</v>
      </c>
      <c r="CX142" s="126">
        <f t="shared" si="172"/>
        <v>0</v>
      </c>
      <c r="CY142" s="126">
        <f t="shared" si="173"/>
        <v>0</v>
      </c>
      <c r="CZ142" s="126">
        <f t="shared" si="174"/>
        <v>0</v>
      </c>
      <c r="DA142" s="126">
        <f t="shared" si="175"/>
        <v>-2118.1866666666665</v>
      </c>
      <c r="DB142" s="126">
        <f t="shared" si="176"/>
        <v>0</v>
      </c>
      <c r="DC142" s="126">
        <f t="shared" si="177"/>
        <v>0</v>
      </c>
      <c r="DD142" s="126">
        <f t="shared" si="178"/>
        <v>0</v>
      </c>
      <c r="DE142" s="126">
        <f t="shared" si="179"/>
        <v>0</v>
      </c>
      <c r="DF142" s="126">
        <f t="shared" si="180"/>
        <v>-2382.96</v>
      </c>
      <c r="DG142" s="126">
        <f t="shared" si="181"/>
        <v>0</v>
      </c>
      <c r="DH142" s="126">
        <f t="shared" si="182"/>
        <v>0</v>
      </c>
      <c r="DI142" s="126">
        <f t="shared" si="183"/>
        <v>0</v>
      </c>
      <c r="DJ142" s="126">
        <f t="shared" si="184"/>
        <v>0</v>
      </c>
      <c r="DK142" s="126">
        <f t="shared" si="185"/>
        <v>-2647.7333333333336</v>
      </c>
      <c r="DL142" s="126">
        <f t="shared" si="186"/>
        <v>0</v>
      </c>
      <c r="DM142" s="126">
        <f t="shared" si="187"/>
        <v>0</v>
      </c>
      <c r="DN142" s="126">
        <f t="shared" si="188"/>
        <v>0</v>
      </c>
      <c r="DO142" s="126">
        <f t="shared" si="189"/>
        <v>0</v>
      </c>
      <c r="DP142" s="126">
        <f t="shared" si="190"/>
        <v>-2912.5066666666671</v>
      </c>
      <c r="DQ142" s="126">
        <f t="shared" si="191"/>
        <v>0</v>
      </c>
      <c r="DR142" s="126">
        <f t="shared" si="192"/>
        <v>0</v>
      </c>
      <c r="DS142" s="126">
        <f t="shared" si="193"/>
        <v>0</v>
      </c>
      <c r="DT142" s="126">
        <f t="shared" si="194"/>
        <v>0</v>
      </c>
      <c r="DU142" s="126">
        <f t="shared" si="195"/>
        <v>-3177.2800000000007</v>
      </c>
      <c r="DV142" s="126">
        <f t="shared" si="196"/>
        <v>0</v>
      </c>
      <c r="DW142" s="126">
        <f t="shared" si="197"/>
        <v>0</v>
      </c>
      <c r="DX142" s="119"/>
      <c r="EA142" s="127">
        <f>+BO142</f>
        <v>794.31999999999994</v>
      </c>
    </row>
    <row r="143" spans="1:131" s="141" customFormat="1" ht="15" customHeight="1" x14ac:dyDescent="0.25">
      <c r="A143" s="157" t="s">
        <v>445</v>
      </c>
      <c r="B143" s="174" t="s">
        <v>416</v>
      </c>
      <c r="C143" s="174" t="s">
        <v>443</v>
      </c>
      <c r="D143" s="174" t="s">
        <v>418</v>
      </c>
      <c r="E143" s="174">
        <v>1</v>
      </c>
      <c r="F143" s="174">
        <v>2040.8</v>
      </c>
      <c r="G143" s="173">
        <v>-2040.8</v>
      </c>
      <c r="H143" s="173">
        <v>-2040.7999999999995</v>
      </c>
      <c r="I143" s="147" t="s">
        <v>912</v>
      </c>
      <c r="J143" s="145" t="s">
        <v>63</v>
      </c>
      <c r="K143" s="145">
        <v>8.3333333333333329E-2</v>
      </c>
      <c r="L143" s="145">
        <v>8.3333333333333329E-2</v>
      </c>
      <c r="M143" s="145">
        <v>8.3333333333333329E-2</v>
      </c>
      <c r="N143" s="145">
        <v>8.3333333333333329E-2</v>
      </c>
      <c r="O143" s="145">
        <v>8.3333333333333329E-2</v>
      </c>
      <c r="P143" s="145">
        <v>8.3333333333333329E-2</v>
      </c>
      <c r="Q143" s="145">
        <v>8.3333333333333329E-2</v>
      </c>
      <c r="R143" s="145">
        <v>8.3333333333333329E-2</v>
      </c>
      <c r="S143" s="145">
        <v>8.3333333333333329E-2</v>
      </c>
      <c r="T143" s="145">
        <v>8.3333333333333329E-2</v>
      </c>
      <c r="U143" s="145">
        <v>8.3333333333333329E-2</v>
      </c>
      <c r="V143" s="145">
        <v>8.3333333333333329E-2</v>
      </c>
      <c r="W143" s="146">
        <v>1</v>
      </c>
      <c r="X143" s="151">
        <v>-170.06666666666666</v>
      </c>
      <c r="Y143" s="151">
        <v>-170.06666666666666</v>
      </c>
      <c r="Z143" s="151">
        <v>-170.06666666666666</v>
      </c>
      <c r="AA143" s="151">
        <v>-170.06666666666666</v>
      </c>
      <c r="AB143" s="151">
        <v>-170.06666666666666</v>
      </c>
      <c r="AC143" s="151">
        <v>-170.06666666666666</v>
      </c>
      <c r="AD143" s="151">
        <v>-170.06666666666666</v>
      </c>
      <c r="AE143" s="151">
        <v>-170.06666666666666</v>
      </c>
      <c r="AF143" s="151">
        <v>-170.06666666666666</v>
      </c>
      <c r="AG143" s="151">
        <v>-170.06666666666666</v>
      </c>
      <c r="AH143" s="151">
        <v>-170.06666666666666</v>
      </c>
      <c r="AI143" s="151">
        <v>-170.06666666666666</v>
      </c>
      <c r="AJ143" s="145"/>
      <c r="AK143" s="145"/>
      <c r="AL143" s="145">
        <v>1</v>
      </c>
      <c r="AM143" s="145"/>
      <c r="AN143" s="145"/>
      <c r="AO143" s="145"/>
      <c r="AP143" s="145"/>
      <c r="AQ143" s="145"/>
      <c r="AR143" s="145"/>
      <c r="AS143" s="146">
        <v>1</v>
      </c>
      <c r="AT143" s="153">
        <v>0</v>
      </c>
      <c r="AU143" s="153">
        <v>0</v>
      </c>
      <c r="AV143" s="153">
        <v>-2040.8</v>
      </c>
      <c r="AW143" s="153">
        <v>0</v>
      </c>
      <c r="AX143" s="153">
        <v>0</v>
      </c>
      <c r="AY143" s="153">
        <v>0</v>
      </c>
      <c r="AZ143" s="153">
        <v>0</v>
      </c>
      <c r="BA143" s="153">
        <v>0</v>
      </c>
      <c r="BB143" s="153">
        <v>0</v>
      </c>
      <c r="BC143" s="153">
        <v>-2040.8</v>
      </c>
      <c r="BD143" s="154">
        <v>0</v>
      </c>
      <c r="BE143" s="154">
        <v>0</v>
      </c>
      <c r="BF143" s="154">
        <v>-2040.8</v>
      </c>
      <c r="BG143" s="154">
        <v>0</v>
      </c>
      <c r="BH143" s="154">
        <v>0</v>
      </c>
      <c r="BI143" s="145">
        <v>60423000</v>
      </c>
      <c r="BJ143" s="122" t="s">
        <v>851</v>
      </c>
      <c r="BK143" s="191">
        <f>+IF('FEUILLE 1'!$BJ143="",SUMIFS('FEUILLE 2'!$P:$P,'FEUILLE 2'!$C:$C,"BLF",'FEUILLE 2'!$K:$K,'FEUILLE 1'!$J143),SUMIFS('FEUILLE 2'!$P:$P,'FEUILLE 2'!$C:$C,"BLF",'FEUILLE 2'!$K:$K,'FEUILLE 1'!$J143,'FEUILLE 2'!$B:$B,'FEUILLE 1'!$BJ143))</f>
        <v>0</v>
      </c>
      <c r="BL143" s="191">
        <f t="shared" si="134"/>
        <v>-510.2</v>
      </c>
      <c r="BM143" s="191"/>
      <c r="BN143" s="191"/>
      <c r="BO143" s="193">
        <f t="shared" si="135"/>
        <v>510.2</v>
      </c>
      <c r="BP143" s="126">
        <f t="shared" si="138"/>
        <v>0</v>
      </c>
      <c r="BQ143" s="126">
        <f t="shared" si="139"/>
        <v>0</v>
      </c>
      <c r="BR143" s="126">
        <f t="shared" si="140"/>
        <v>-170.06666666666666</v>
      </c>
      <c r="BS143" s="126">
        <f t="shared" si="141"/>
        <v>0</v>
      </c>
      <c r="BT143" s="126">
        <f t="shared" si="142"/>
        <v>0</v>
      </c>
      <c r="BU143" s="126">
        <f t="shared" si="143"/>
        <v>0</v>
      </c>
      <c r="BV143" s="126">
        <f t="shared" si="144"/>
        <v>0</v>
      </c>
      <c r="BW143" s="126">
        <f t="shared" si="145"/>
        <v>-340.13333333333333</v>
      </c>
      <c r="BX143" s="126">
        <f t="shared" si="146"/>
        <v>0</v>
      </c>
      <c r="BY143" s="126">
        <f t="shared" si="147"/>
        <v>0</v>
      </c>
      <c r="BZ143" s="126">
        <f t="shared" si="148"/>
        <v>0</v>
      </c>
      <c r="CA143" s="126">
        <f t="shared" si="149"/>
        <v>0</v>
      </c>
      <c r="CB143" s="126">
        <f t="shared" si="150"/>
        <v>-510.2</v>
      </c>
      <c r="CC143" s="126">
        <f t="shared" si="151"/>
        <v>0</v>
      </c>
      <c r="CD143" s="126">
        <f t="shared" si="152"/>
        <v>0</v>
      </c>
      <c r="CE143" s="126">
        <f t="shared" si="153"/>
        <v>0</v>
      </c>
      <c r="CF143" s="126">
        <f t="shared" si="154"/>
        <v>0</v>
      </c>
      <c r="CG143" s="126">
        <f t="shared" si="155"/>
        <v>-680.26666666666665</v>
      </c>
      <c r="CH143" s="126">
        <f t="shared" si="156"/>
        <v>0</v>
      </c>
      <c r="CI143" s="126">
        <f t="shared" si="157"/>
        <v>0</v>
      </c>
      <c r="CJ143" s="126">
        <f t="shared" si="158"/>
        <v>0</v>
      </c>
      <c r="CK143" s="126">
        <f t="shared" si="159"/>
        <v>0</v>
      </c>
      <c r="CL143" s="126">
        <f t="shared" si="160"/>
        <v>-850.33333333333326</v>
      </c>
      <c r="CM143" s="126">
        <f t="shared" si="161"/>
        <v>0</v>
      </c>
      <c r="CN143" s="126">
        <f t="shared" si="162"/>
        <v>0</v>
      </c>
      <c r="CO143" s="126">
        <f t="shared" si="163"/>
        <v>0</v>
      </c>
      <c r="CP143" s="126">
        <f t="shared" si="164"/>
        <v>0</v>
      </c>
      <c r="CQ143" s="126">
        <f t="shared" si="165"/>
        <v>-1020.3999999999999</v>
      </c>
      <c r="CR143" s="126">
        <f t="shared" si="166"/>
        <v>0</v>
      </c>
      <c r="CS143" s="126">
        <f t="shared" si="167"/>
        <v>0</v>
      </c>
      <c r="CT143" s="126">
        <f t="shared" si="168"/>
        <v>0</v>
      </c>
      <c r="CU143" s="126">
        <f t="shared" si="169"/>
        <v>0</v>
      </c>
      <c r="CV143" s="126">
        <f t="shared" si="170"/>
        <v>-1190.4666666666665</v>
      </c>
      <c r="CW143" s="126">
        <f t="shared" si="171"/>
        <v>0</v>
      </c>
      <c r="CX143" s="126">
        <f t="shared" si="172"/>
        <v>0</v>
      </c>
      <c r="CY143" s="126">
        <f t="shared" si="173"/>
        <v>0</v>
      </c>
      <c r="CZ143" s="126">
        <f t="shared" si="174"/>
        <v>0</v>
      </c>
      <c r="DA143" s="126">
        <f t="shared" si="175"/>
        <v>-1360.5333333333331</v>
      </c>
      <c r="DB143" s="126">
        <f t="shared" si="176"/>
        <v>0</v>
      </c>
      <c r="DC143" s="126">
        <f t="shared" si="177"/>
        <v>0</v>
      </c>
      <c r="DD143" s="126">
        <f t="shared" si="178"/>
        <v>0</v>
      </c>
      <c r="DE143" s="126">
        <f t="shared" si="179"/>
        <v>0</v>
      </c>
      <c r="DF143" s="126">
        <f t="shared" si="180"/>
        <v>-1530.5999999999997</v>
      </c>
      <c r="DG143" s="126">
        <f t="shared" si="181"/>
        <v>0</v>
      </c>
      <c r="DH143" s="126">
        <f t="shared" si="182"/>
        <v>0</v>
      </c>
      <c r="DI143" s="126">
        <f t="shared" si="183"/>
        <v>0</v>
      </c>
      <c r="DJ143" s="126">
        <f t="shared" si="184"/>
        <v>0</v>
      </c>
      <c r="DK143" s="126">
        <f t="shared" si="185"/>
        <v>-1700.6666666666663</v>
      </c>
      <c r="DL143" s="126">
        <f t="shared" si="186"/>
        <v>0</v>
      </c>
      <c r="DM143" s="126">
        <f t="shared" si="187"/>
        <v>0</v>
      </c>
      <c r="DN143" s="126">
        <f t="shared" si="188"/>
        <v>0</v>
      </c>
      <c r="DO143" s="126">
        <f t="shared" si="189"/>
        <v>0</v>
      </c>
      <c r="DP143" s="126">
        <f t="shared" si="190"/>
        <v>-1870.7333333333329</v>
      </c>
      <c r="DQ143" s="126">
        <f t="shared" si="191"/>
        <v>0</v>
      </c>
      <c r="DR143" s="126">
        <f t="shared" si="192"/>
        <v>0</v>
      </c>
      <c r="DS143" s="126">
        <f t="shared" si="193"/>
        <v>0</v>
      </c>
      <c r="DT143" s="126">
        <f t="shared" si="194"/>
        <v>0</v>
      </c>
      <c r="DU143" s="126">
        <f t="shared" si="195"/>
        <v>-2040.7999999999995</v>
      </c>
      <c r="DV143" s="126">
        <f t="shared" si="196"/>
        <v>0</v>
      </c>
      <c r="DW143" s="126">
        <f t="shared" si="197"/>
        <v>0</v>
      </c>
      <c r="DX143" s="119"/>
      <c r="EA143" s="127">
        <f t="shared" ref="EA143:EA144" si="198">+BO143</f>
        <v>510.2</v>
      </c>
    </row>
    <row r="144" spans="1:131" s="141" customFormat="1" ht="15" customHeight="1" x14ac:dyDescent="0.25">
      <c r="A144" s="157" t="s">
        <v>446</v>
      </c>
      <c r="B144" s="174" t="s">
        <v>416</v>
      </c>
      <c r="C144" s="174" t="s">
        <v>443</v>
      </c>
      <c r="D144" s="174" t="s">
        <v>418</v>
      </c>
      <c r="E144" s="174">
        <v>1</v>
      </c>
      <c r="F144" s="174">
        <v>1632</v>
      </c>
      <c r="G144" s="173">
        <v>-1632</v>
      </c>
      <c r="H144" s="173">
        <v>-1632</v>
      </c>
      <c r="I144" s="147" t="s">
        <v>912</v>
      </c>
      <c r="J144" s="145" t="s">
        <v>63</v>
      </c>
      <c r="K144" s="145">
        <v>8.3333333333333329E-2</v>
      </c>
      <c r="L144" s="145">
        <v>8.3333333333333329E-2</v>
      </c>
      <c r="M144" s="145">
        <v>8.3333333333333329E-2</v>
      </c>
      <c r="N144" s="145">
        <v>8.3333333333333329E-2</v>
      </c>
      <c r="O144" s="145">
        <v>8.3333333333333329E-2</v>
      </c>
      <c r="P144" s="145">
        <v>8.3333333333333329E-2</v>
      </c>
      <c r="Q144" s="145">
        <v>8.3333333333333329E-2</v>
      </c>
      <c r="R144" s="145">
        <v>8.3333333333333329E-2</v>
      </c>
      <c r="S144" s="145">
        <v>8.3333333333333329E-2</v>
      </c>
      <c r="T144" s="145">
        <v>8.3333333333333329E-2</v>
      </c>
      <c r="U144" s="145">
        <v>8.3333333333333329E-2</v>
      </c>
      <c r="V144" s="145">
        <v>8.3333333333333329E-2</v>
      </c>
      <c r="W144" s="146">
        <v>1</v>
      </c>
      <c r="X144" s="151">
        <v>-136</v>
      </c>
      <c r="Y144" s="151">
        <v>-136</v>
      </c>
      <c r="Z144" s="151">
        <v>-136</v>
      </c>
      <c r="AA144" s="151">
        <v>-136</v>
      </c>
      <c r="AB144" s="151">
        <v>-136</v>
      </c>
      <c r="AC144" s="151">
        <v>-136</v>
      </c>
      <c r="AD144" s="151">
        <v>-136</v>
      </c>
      <c r="AE144" s="151">
        <v>-136</v>
      </c>
      <c r="AF144" s="151">
        <v>-136</v>
      </c>
      <c r="AG144" s="151">
        <v>-136</v>
      </c>
      <c r="AH144" s="151">
        <v>-136</v>
      </c>
      <c r="AI144" s="151">
        <v>-136</v>
      </c>
      <c r="AJ144" s="145"/>
      <c r="AK144" s="145"/>
      <c r="AL144" s="145"/>
      <c r="AM144" s="145">
        <v>1</v>
      </c>
      <c r="AN144" s="145"/>
      <c r="AO144" s="145"/>
      <c r="AP144" s="145"/>
      <c r="AQ144" s="145"/>
      <c r="AR144" s="145"/>
      <c r="AS144" s="146">
        <v>1</v>
      </c>
      <c r="AT144" s="153">
        <v>0</v>
      </c>
      <c r="AU144" s="153">
        <v>0</v>
      </c>
      <c r="AV144" s="153">
        <v>0</v>
      </c>
      <c r="AW144" s="153">
        <v>-1632</v>
      </c>
      <c r="AX144" s="153">
        <v>0</v>
      </c>
      <c r="AY144" s="153">
        <v>0</v>
      </c>
      <c r="AZ144" s="153">
        <v>0</v>
      </c>
      <c r="BA144" s="153">
        <v>0</v>
      </c>
      <c r="BB144" s="153">
        <v>0</v>
      </c>
      <c r="BC144" s="153">
        <v>-1632</v>
      </c>
      <c r="BD144" s="154">
        <v>0</v>
      </c>
      <c r="BE144" s="154">
        <v>0</v>
      </c>
      <c r="BF144" s="154">
        <v>-1632</v>
      </c>
      <c r="BG144" s="154">
        <v>0</v>
      </c>
      <c r="BH144" s="154">
        <v>0</v>
      </c>
      <c r="BI144" s="145">
        <v>60423000</v>
      </c>
      <c r="BJ144" s="122" t="s">
        <v>844</v>
      </c>
      <c r="BK144" s="191">
        <f>+IF('FEUILLE 1'!$BJ144="",SUMIFS('FEUILLE 2'!$P:$P,'FEUILLE 2'!$C:$C,"BLF",'FEUILLE 2'!$K:$K,'FEUILLE 1'!$J144),SUMIFS('FEUILLE 2'!$P:$P,'FEUILLE 2'!$C:$C,"BLF",'FEUILLE 2'!$K:$K,'FEUILLE 1'!$J144,'FEUILLE 2'!$B:$B,'FEUILLE 1'!$BJ144))</f>
        <v>0</v>
      </c>
      <c r="BL144" s="191">
        <f t="shared" si="134"/>
        <v>-408</v>
      </c>
      <c r="BM144" s="191"/>
      <c r="BN144" s="191"/>
      <c r="BO144" s="193">
        <f t="shared" si="135"/>
        <v>408</v>
      </c>
      <c r="BP144" s="126">
        <f t="shared" si="138"/>
        <v>0</v>
      </c>
      <c r="BQ144" s="126">
        <f t="shared" si="139"/>
        <v>0</v>
      </c>
      <c r="BR144" s="126">
        <f t="shared" si="140"/>
        <v>-136</v>
      </c>
      <c r="BS144" s="126">
        <f t="shared" si="141"/>
        <v>0</v>
      </c>
      <c r="BT144" s="126">
        <f t="shared" si="142"/>
        <v>0</v>
      </c>
      <c r="BU144" s="126">
        <f t="shared" si="143"/>
        <v>0</v>
      </c>
      <c r="BV144" s="126">
        <f t="shared" si="144"/>
        <v>0</v>
      </c>
      <c r="BW144" s="126">
        <f t="shared" si="145"/>
        <v>-272</v>
      </c>
      <c r="BX144" s="126">
        <f t="shared" si="146"/>
        <v>0</v>
      </c>
      <c r="BY144" s="126">
        <f t="shared" si="147"/>
        <v>0</v>
      </c>
      <c r="BZ144" s="126">
        <f t="shared" si="148"/>
        <v>0</v>
      </c>
      <c r="CA144" s="126">
        <f t="shared" si="149"/>
        <v>0</v>
      </c>
      <c r="CB144" s="126">
        <f t="shared" si="150"/>
        <v>-408</v>
      </c>
      <c r="CC144" s="126">
        <f t="shared" si="151"/>
        <v>0</v>
      </c>
      <c r="CD144" s="126">
        <f t="shared" si="152"/>
        <v>0</v>
      </c>
      <c r="CE144" s="126">
        <f t="shared" si="153"/>
        <v>0</v>
      </c>
      <c r="CF144" s="126">
        <f t="shared" si="154"/>
        <v>0</v>
      </c>
      <c r="CG144" s="126">
        <f t="shared" si="155"/>
        <v>-544</v>
      </c>
      <c r="CH144" s="126">
        <f t="shared" si="156"/>
        <v>0</v>
      </c>
      <c r="CI144" s="126">
        <f t="shared" si="157"/>
        <v>0</v>
      </c>
      <c r="CJ144" s="126">
        <f t="shared" si="158"/>
        <v>0</v>
      </c>
      <c r="CK144" s="126">
        <f t="shared" si="159"/>
        <v>0</v>
      </c>
      <c r="CL144" s="126">
        <f t="shared" si="160"/>
        <v>-680</v>
      </c>
      <c r="CM144" s="126">
        <f t="shared" si="161"/>
        <v>0</v>
      </c>
      <c r="CN144" s="126">
        <f t="shared" si="162"/>
        <v>0</v>
      </c>
      <c r="CO144" s="126">
        <f t="shared" si="163"/>
        <v>0</v>
      </c>
      <c r="CP144" s="126">
        <f t="shared" si="164"/>
        <v>0</v>
      </c>
      <c r="CQ144" s="126">
        <f t="shared" si="165"/>
        <v>-816</v>
      </c>
      <c r="CR144" s="126">
        <f t="shared" si="166"/>
        <v>0</v>
      </c>
      <c r="CS144" s="126">
        <f t="shared" si="167"/>
        <v>0</v>
      </c>
      <c r="CT144" s="126">
        <f t="shared" si="168"/>
        <v>0</v>
      </c>
      <c r="CU144" s="126">
        <f t="shared" si="169"/>
        <v>0</v>
      </c>
      <c r="CV144" s="126">
        <f t="shared" si="170"/>
        <v>-952</v>
      </c>
      <c r="CW144" s="126">
        <f t="shared" si="171"/>
        <v>0</v>
      </c>
      <c r="CX144" s="126">
        <f t="shared" si="172"/>
        <v>0</v>
      </c>
      <c r="CY144" s="126">
        <f t="shared" si="173"/>
        <v>0</v>
      </c>
      <c r="CZ144" s="126">
        <f t="shared" si="174"/>
        <v>0</v>
      </c>
      <c r="DA144" s="126">
        <f t="shared" si="175"/>
        <v>-1088</v>
      </c>
      <c r="DB144" s="126">
        <f t="shared" si="176"/>
        <v>0</v>
      </c>
      <c r="DC144" s="126">
        <f t="shared" si="177"/>
        <v>0</v>
      </c>
      <c r="DD144" s="126">
        <f t="shared" si="178"/>
        <v>0</v>
      </c>
      <c r="DE144" s="126">
        <f t="shared" si="179"/>
        <v>0</v>
      </c>
      <c r="DF144" s="126">
        <f t="shared" si="180"/>
        <v>-1224</v>
      </c>
      <c r="DG144" s="126">
        <f t="shared" si="181"/>
        <v>0</v>
      </c>
      <c r="DH144" s="126">
        <f t="shared" si="182"/>
        <v>0</v>
      </c>
      <c r="DI144" s="126">
        <f t="shared" si="183"/>
        <v>0</v>
      </c>
      <c r="DJ144" s="126">
        <f t="shared" si="184"/>
        <v>0</v>
      </c>
      <c r="DK144" s="126">
        <f t="shared" si="185"/>
        <v>-1360</v>
      </c>
      <c r="DL144" s="126">
        <f t="shared" si="186"/>
        <v>0</v>
      </c>
      <c r="DM144" s="126">
        <f t="shared" si="187"/>
        <v>0</v>
      </c>
      <c r="DN144" s="126">
        <f t="shared" si="188"/>
        <v>0</v>
      </c>
      <c r="DO144" s="126">
        <f t="shared" si="189"/>
        <v>0</v>
      </c>
      <c r="DP144" s="126">
        <f t="shared" si="190"/>
        <v>-1496</v>
      </c>
      <c r="DQ144" s="126">
        <f t="shared" si="191"/>
        <v>0</v>
      </c>
      <c r="DR144" s="126">
        <f t="shared" si="192"/>
        <v>0</v>
      </c>
      <c r="DS144" s="126">
        <f t="shared" si="193"/>
        <v>0</v>
      </c>
      <c r="DT144" s="126">
        <f t="shared" si="194"/>
        <v>0</v>
      </c>
      <c r="DU144" s="126">
        <f t="shared" si="195"/>
        <v>-1632</v>
      </c>
      <c r="DV144" s="126">
        <f t="shared" si="196"/>
        <v>0</v>
      </c>
      <c r="DW144" s="126">
        <f t="shared" si="197"/>
        <v>0</v>
      </c>
      <c r="DX144" s="119"/>
      <c r="EA144" s="127">
        <f t="shared" si="198"/>
        <v>408</v>
      </c>
    </row>
    <row r="145" spans="1:131" s="141" customFormat="1" ht="15" customHeight="1" x14ac:dyDescent="0.25">
      <c r="A145" s="157" t="s">
        <v>447</v>
      </c>
      <c r="B145" s="174" t="s">
        <v>416</v>
      </c>
      <c r="C145" s="174" t="s">
        <v>443</v>
      </c>
      <c r="D145" s="174" t="s">
        <v>418</v>
      </c>
      <c r="E145" s="174">
        <v>1</v>
      </c>
      <c r="F145" s="174">
        <v>9474.7999999999993</v>
      </c>
      <c r="G145" s="173">
        <v>-9474.7999999999993</v>
      </c>
      <c r="H145" s="173">
        <v>-9474.7999999999993</v>
      </c>
      <c r="I145" s="147" t="s">
        <v>912</v>
      </c>
      <c r="J145" s="145" t="s">
        <v>63</v>
      </c>
      <c r="K145" s="145">
        <v>8.3333333333333329E-2</v>
      </c>
      <c r="L145" s="145">
        <v>8.3333333333333329E-2</v>
      </c>
      <c r="M145" s="145">
        <v>8.3333333333333329E-2</v>
      </c>
      <c r="N145" s="145">
        <v>8.3333333333333329E-2</v>
      </c>
      <c r="O145" s="145">
        <v>8.3333333333333329E-2</v>
      </c>
      <c r="P145" s="145">
        <v>8.3333333333333329E-2</v>
      </c>
      <c r="Q145" s="145">
        <v>8.3333333333333329E-2</v>
      </c>
      <c r="R145" s="145">
        <v>8.3333333333333329E-2</v>
      </c>
      <c r="S145" s="145">
        <v>8.3333333333333329E-2</v>
      </c>
      <c r="T145" s="145">
        <v>8.3333333333333329E-2</v>
      </c>
      <c r="U145" s="145">
        <v>8.3333333333333329E-2</v>
      </c>
      <c r="V145" s="145">
        <v>8.3333333333333329E-2</v>
      </c>
      <c r="W145" s="146">
        <v>1</v>
      </c>
      <c r="X145" s="151">
        <v>-789.56666666666661</v>
      </c>
      <c r="Y145" s="151">
        <v>-789.56666666666661</v>
      </c>
      <c r="Z145" s="151">
        <v>-789.56666666666661</v>
      </c>
      <c r="AA145" s="151">
        <v>-789.56666666666661</v>
      </c>
      <c r="AB145" s="151">
        <v>-789.56666666666661</v>
      </c>
      <c r="AC145" s="151">
        <v>-789.56666666666661</v>
      </c>
      <c r="AD145" s="151">
        <v>-789.56666666666661</v>
      </c>
      <c r="AE145" s="151">
        <v>-789.56666666666661</v>
      </c>
      <c r="AF145" s="151">
        <v>-789.56666666666661</v>
      </c>
      <c r="AG145" s="151">
        <v>-789.56666666666661</v>
      </c>
      <c r="AH145" s="151">
        <v>-789.56666666666661</v>
      </c>
      <c r="AI145" s="151">
        <v>-789.56666666666661</v>
      </c>
      <c r="AJ145" s="145">
        <v>1</v>
      </c>
      <c r="AK145" s="145"/>
      <c r="AL145" s="145"/>
      <c r="AM145" s="145"/>
      <c r="AN145" s="145"/>
      <c r="AO145" s="145"/>
      <c r="AP145" s="145"/>
      <c r="AQ145" s="145"/>
      <c r="AR145" s="145"/>
      <c r="AS145" s="146">
        <v>1</v>
      </c>
      <c r="AT145" s="153">
        <v>-9474.7999999999993</v>
      </c>
      <c r="AU145" s="153">
        <v>0</v>
      </c>
      <c r="AV145" s="153">
        <v>0</v>
      </c>
      <c r="AW145" s="153">
        <v>0</v>
      </c>
      <c r="AX145" s="153">
        <v>0</v>
      </c>
      <c r="AY145" s="153">
        <v>0</v>
      </c>
      <c r="AZ145" s="153">
        <v>0</v>
      </c>
      <c r="BA145" s="153">
        <v>0</v>
      </c>
      <c r="BB145" s="153">
        <v>0</v>
      </c>
      <c r="BC145" s="153">
        <v>-9474.7999999999993</v>
      </c>
      <c r="BD145" s="154">
        <v>-9474.7999999999993</v>
      </c>
      <c r="BE145" s="154">
        <v>0</v>
      </c>
      <c r="BF145" s="154">
        <v>0</v>
      </c>
      <c r="BG145" s="154">
        <v>0</v>
      </c>
      <c r="BH145" s="154">
        <v>0</v>
      </c>
      <c r="BI145" s="145">
        <v>60423000</v>
      </c>
      <c r="BJ145" s="122"/>
      <c r="BK145" s="195">
        <f>+IF('FEUILLE 1'!$BJ145="",SUMIFS('FEUILLE 2'!$P:$P,'FEUILLE 2'!$C:$C,"BLF",'FEUILLE 2'!$K:$K,'FEUILLE 1'!$J145),SUMIFS('FEUILLE 2'!$P:$P,'FEUILLE 2'!$C:$C,"BLF",'FEUILLE 2'!$K:$K,'FEUILLE 1'!$J145,'FEUILLE 2'!$B:$B,'FEUILLE 1'!$BJ145))-SUM(BK141:BK144)-BK325</f>
        <v>0</v>
      </c>
      <c r="BL145" s="191">
        <f t="shared" si="134"/>
        <v>-2368.6999999999998</v>
      </c>
      <c r="BM145" s="191"/>
      <c r="BN145" s="191"/>
      <c r="BO145" s="193">
        <f t="shared" si="135"/>
        <v>2368.6999999999998</v>
      </c>
      <c r="BP145" s="126">
        <f t="shared" si="138"/>
        <v>-789.56666666666661</v>
      </c>
      <c r="BQ145" s="126">
        <f t="shared" si="139"/>
        <v>0</v>
      </c>
      <c r="BR145" s="126">
        <f t="shared" si="140"/>
        <v>0</v>
      </c>
      <c r="BS145" s="126">
        <f t="shared" si="141"/>
        <v>0</v>
      </c>
      <c r="BT145" s="126">
        <f t="shared" si="142"/>
        <v>0</v>
      </c>
      <c r="BU145" s="126">
        <f t="shared" si="143"/>
        <v>-1579.1333333333332</v>
      </c>
      <c r="BV145" s="126">
        <f t="shared" si="144"/>
        <v>0</v>
      </c>
      <c r="BW145" s="126">
        <f t="shared" si="145"/>
        <v>0</v>
      </c>
      <c r="BX145" s="126">
        <f t="shared" si="146"/>
        <v>0</v>
      </c>
      <c r="BY145" s="126">
        <f t="shared" si="147"/>
        <v>0</v>
      </c>
      <c r="BZ145" s="126">
        <f t="shared" si="148"/>
        <v>-2368.6999999999998</v>
      </c>
      <c r="CA145" s="126">
        <f t="shared" si="149"/>
        <v>0</v>
      </c>
      <c r="CB145" s="126">
        <f t="shared" si="150"/>
        <v>0</v>
      </c>
      <c r="CC145" s="126">
        <f t="shared" si="151"/>
        <v>0</v>
      </c>
      <c r="CD145" s="126">
        <f t="shared" si="152"/>
        <v>0</v>
      </c>
      <c r="CE145" s="126">
        <f t="shared" si="153"/>
        <v>-3158.2666666666664</v>
      </c>
      <c r="CF145" s="126">
        <f t="shared" si="154"/>
        <v>0</v>
      </c>
      <c r="CG145" s="126">
        <f t="shared" si="155"/>
        <v>0</v>
      </c>
      <c r="CH145" s="126">
        <f t="shared" si="156"/>
        <v>0</v>
      </c>
      <c r="CI145" s="126">
        <f t="shared" si="157"/>
        <v>0</v>
      </c>
      <c r="CJ145" s="126">
        <f t="shared" si="158"/>
        <v>-3947.833333333333</v>
      </c>
      <c r="CK145" s="126">
        <f t="shared" si="159"/>
        <v>0</v>
      </c>
      <c r="CL145" s="126">
        <f t="shared" si="160"/>
        <v>0</v>
      </c>
      <c r="CM145" s="126">
        <f t="shared" si="161"/>
        <v>0</v>
      </c>
      <c r="CN145" s="126">
        <f t="shared" si="162"/>
        <v>0</v>
      </c>
      <c r="CO145" s="126">
        <f t="shared" si="163"/>
        <v>-4737.3999999999996</v>
      </c>
      <c r="CP145" s="126">
        <f t="shared" si="164"/>
        <v>0</v>
      </c>
      <c r="CQ145" s="126">
        <f t="shared" si="165"/>
        <v>0</v>
      </c>
      <c r="CR145" s="126">
        <f t="shared" si="166"/>
        <v>0</v>
      </c>
      <c r="CS145" s="126">
        <f t="shared" si="167"/>
        <v>0</v>
      </c>
      <c r="CT145" s="126">
        <f t="shared" si="168"/>
        <v>-5526.9666666666662</v>
      </c>
      <c r="CU145" s="126">
        <f t="shared" si="169"/>
        <v>0</v>
      </c>
      <c r="CV145" s="126">
        <f t="shared" si="170"/>
        <v>0</v>
      </c>
      <c r="CW145" s="126">
        <f t="shared" si="171"/>
        <v>0</v>
      </c>
      <c r="CX145" s="126">
        <f t="shared" si="172"/>
        <v>0</v>
      </c>
      <c r="CY145" s="126">
        <f t="shared" si="173"/>
        <v>-6316.5333333333328</v>
      </c>
      <c r="CZ145" s="126">
        <f t="shared" si="174"/>
        <v>0</v>
      </c>
      <c r="DA145" s="126">
        <f t="shared" si="175"/>
        <v>0</v>
      </c>
      <c r="DB145" s="126">
        <f t="shared" si="176"/>
        <v>0</v>
      </c>
      <c r="DC145" s="126">
        <f t="shared" si="177"/>
        <v>0</v>
      </c>
      <c r="DD145" s="126">
        <f t="shared" si="178"/>
        <v>-7106.0999999999995</v>
      </c>
      <c r="DE145" s="126">
        <f t="shared" si="179"/>
        <v>0</v>
      </c>
      <c r="DF145" s="126">
        <f t="shared" si="180"/>
        <v>0</v>
      </c>
      <c r="DG145" s="126">
        <f t="shared" si="181"/>
        <v>0</v>
      </c>
      <c r="DH145" s="126">
        <f t="shared" si="182"/>
        <v>0</v>
      </c>
      <c r="DI145" s="126">
        <f t="shared" si="183"/>
        <v>-7895.6666666666661</v>
      </c>
      <c r="DJ145" s="126">
        <f t="shared" si="184"/>
        <v>0</v>
      </c>
      <c r="DK145" s="126">
        <f t="shared" si="185"/>
        <v>0</v>
      </c>
      <c r="DL145" s="126">
        <f t="shared" si="186"/>
        <v>0</v>
      </c>
      <c r="DM145" s="126">
        <f t="shared" si="187"/>
        <v>0</v>
      </c>
      <c r="DN145" s="126">
        <f t="shared" si="188"/>
        <v>-8685.2333333333336</v>
      </c>
      <c r="DO145" s="126">
        <f t="shared" si="189"/>
        <v>0</v>
      </c>
      <c r="DP145" s="126">
        <f t="shared" si="190"/>
        <v>0</v>
      </c>
      <c r="DQ145" s="126">
        <f t="shared" si="191"/>
        <v>0</v>
      </c>
      <c r="DR145" s="126">
        <f t="shared" si="192"/>
        <v>0</v>
      </c>
      <c r="DS145" s="126">
        <f t="shared" si="193"/>
        <v>-9474.7999999999993</v>
      </c>
      <c r="DT145" s="126">
        <f t="shared" si="194"/>
        <v>0</v>
      </c>
      <c r="DU145" s="126">
        <f t="shared" si="195"/>
        <v>0</v>
      </c>
      <c r="DV145" s="126">
        <f t="shared" si="196"/>
        <v>0</v>
      </c>
      <c r="DW145" s="126">
        <f t="shared" si="197"/>
        <v>0</v>
      </c>
      <c r="DX145" s="119"/>
      <c r="DY145" s="127">
        <f>+BO145</f>
        <v>2368.6999999999998</v>
      </c>
      <c r="EA145" s="127"/>
    </row>
    <row r="146" spans="1:131" s="141" customFormat="1" ht="15" customHeight="1" x14ac:dyDescent="0.25">
      <c r="A146" s="157" t="s">
        <v>448</v>
      </c>
      <c r="B146" s="174" t="s">
        <v>416</v>
      </c>
      <c r="C146" s="174" t="s">
        <v>443</v>
      </c>
      <c r="D146" s="174" t="s">
        <v>265</v>
      </c>
      <c r="E146" s="174">
        <v>0</v>
      </c>
      <c r="F146" s="174">
        <v>24000</v>
      </c>
      <c r="G146" s="173">
        <v>0</v>
      </c>
      <c r="H146" s="173">
        <v>0</v>
      </c>
      <c r="I146" s="145" t="s">
        <v>449</v>
      </c>
      <c r="J146" s="145" t="s">
        <v>63</v>
      </c>
      <c r="K146" s="145">
        <v>8.3333333333333329E-2</v>
      </c>
      <c r="L146" s="145">
        <v>8.3333333333333329E-2</v>
      </c>
      <c r="M146" s="145">
        <v>8.3333333333333329E-2</v>
      </c>
      <c r="N146" s="145">
        <v>8.3333333333333329E-2</v>
      </c>
      <c r="O146" s="145">
        <v>8.3333333333333329E-2</v>
      </c>
      <c r="P146" s="145">
        <v>8.3333333333333329E-2</v>
      </c>
      <c r="Q146" s="145">
        <v>8.3333333333333329E-2</v>
      </c>
      <c r="R146" s="145">
        <v>8.3333333333333329E-2</v>
      </c>
      <c r="S146" s="145">
        <v>8.3333333333333329E-2</v>
      </c>
      <c r="T146" s="145">
        <v>8.3333333333333329E-2</v>
      </c>
      <c r="U146" s="145">
        <v>8.3333333333333329E-2</v>
      </c>
      <c r="V146" s="145">
        <v>8.3333333333333329E-2</v>
      </c>
      <c r="W146" s="146">
        <v>1</v>
      </c>
      <c r="X146" s="151">
        <v>0</v>
      </c>
      <c r="Y146" s="151">
        <v>0</v>
      </c>
      <c r="Z146" s="151">
        <v>0</v>
      </c>
      <c r="AA146" s="151">
        <v>0</v>
      </c>
      <c r="AB146" s="151">
        <v>0</v>
      </c>
      <c r="AC146" s="151">
        <v>0</v>
      </c>
      <c r="AD146" s="151">
        <v>0</v>
      </c>
      <c r="AE146" s="151">
        <v>0</v>
      </c>
      <c r="AF146" s="151">
        <v>0</v>
      </c>
      <c r="AG146" s="151">
        <v>0</v>
      </c>
      <c r="AH146" s="151">
        <v>0</v>
      </c>
      <c r="AI146" s="151">
        <v>0</v>
      </c>
      <c r="AJ146" s="145">
        <v>1</v>
      </c>
      <c r="AK146" s="145"/>
      <c r="AL146" s="145"/>
      <c r="AM146" s="145"/>
      <c r="AN146" s="145"/>
      <c r="AO146" s="145"/>
      <c r="AP146" s="145"/>
      <c r="AQ146" s="145"/>
      <c r="AR146" s="145"/>
      <c r="AS146" s="146">
        <v>1</v>
      </c>
      <c r="AT146" s="153">
        <v>0</v>
      </c>
      <c r="AU146" s="153">
        <v>0</v>
      </c>
      <c r="AV146" s="153">
        <v>0</v>
      </c>
      <c r="AW146" s="153">
        <v>0</v>
      </c>
      <c r="AX146" s="153">
        <v>0</v>
      </c>
      <c r="AY146" s="153">
        <v>0</v>
      </c>
      <c r="AZ146" s="153">
        <v>0</v>
      </c>
      <c r="BA146" s="153">
        <v>0</v>
      </c>
      <c r="BB146" s="153">
        <v>0</v>
      </c>
      <c r="BC146" s="153">
        <v>0</v>
      </c>
      <c r="BD146" s="154">
        <v>0</v>
      </c>
      <c r="BE146" s="154">
        <v>0</v>
      </c>
      <c r="BF146" s="154">
        <v>0</v>
      </c>
      <c r="BG146" s="154">
        <v>0</v>
      </c>
      <c r="BH146" s="154">
        <v>0</v>
      </c>
      <c r="BI146" s="145">
        <v>60423000</v>
      </c>
      <c r="BJ146" s="122"/>
      <c r="BK146" s="191"/>
      <c r="BL146" s="191">
        <f t="shared" si="134"/>
        <v>0</v>
      </c>
      <c r="BM146" s="191"/>
      <c r="BN146" s="191"/>
      <c r="BO146" s="193">
        <f t="shared" si="135"/>
        <v>0</v>
      </c>
      <c r="BP146" s="126">
        <f t="shared" si="138"/>
        <v>0</v>
      </c>
      <c r="BQ146" s="126">
        <f t="shared" si="139"/>
        <v>0</v>
      </c>
      <c r="BR146" s="126">
        <f t="shared" si="140"/>
        <v>0</v>
      </c>
      <c r="BS146" s="126">
        <f t="shared" si="141"/>
        <v>0</v>
      </c>
      <c r="BT146" s="126">
        <f t="shared" si="142"/>
        <v>0</v>
      </c>
      <c r="BU146" s="126">
        <f t="shared" si="143"/>
        <v>0</v>
      </c>
      <c r="BV146" s="126">
        <f t="shared" si="144"/>
        <v>0</v>
      </c>
      <c r="BW146" s="126">
        <f t="shared" si="145"/>
        <v>0</v>
      </c>
      <c r="BX146" s="126">
        <f t="shared" si="146"/>
        <v>0</v>
      </c>
      <c r="BY146" s="126">
        <f t="shared" si="147"/>
        <v>0</v>
      </c>
      <c r="BZ146" s="126">
        <f t="shared" si="148"/>
        <v>0</v>
      </c>
      <c r="CA146" s="126">
        <f t="shared" si="149"/>
        <v>0</v>
      </c>
      <c r="CB146" s="126">
        <f t="shared" si="150"/>
        <v>0</v>
      </c>
      <c r="CC146" s="126">
        <f t="shared" si="151"/>
        <v>0</v>
      </c>
      <c r="CD146" s="126">
        <f t="shared" si="152"/>
        <v>0</v>
      </c>
      <c r="CE146" s="126">
        <f t="shared" si="153"/>
        <v>0</v>
      </c>
      <c r="CF146" s="126">
        <f t="shared" si="154"/>
        <v>0</v>
      </c>
      <c r="CG146" s="126">
        <f t="shared" si="155"/>
        <v>0</v>
      </c>
      <c r="CH146" s="126">
        <f t="shared" si="156"/>
        <v>0</v>
      </c>
      <c r="CI146" s="126">
        <f t="shared" si="157"/>
        <v>0</v>
      </c>
      <c r="CJ146" s="126">
        <f t="shared" si="158"/>
        <v>0</v>
      </c>
      <c r="CK146" s="126">
        <f t="shared" si="159"/>
        <v>0</v>
      </c>
      <c r="CL146" s="126">
        <f t="shared" si="160"/>
        <v>0</v>
      </c>
      <c r="CM146" s="126">
        <f t="shared" si="161"/>
        <v>0</v>
      </c>
      <c r="CN146" s="126">
        <f t="shared" si="162"/>
        <v>0</v>
      </c>
      <c r="CO146" s="126">
        <f t="shared" si="163"/>
        <v>0</v>
      </c>
      <c r="CP146" s="126">
        <f t="shared" si="164"/>
        <v>0</v>
      </c>
      <c r="CQ146" s="126">
        <f t="shared" si="165"/>
        <v>0</v>
      </c>
      <c r="CR146" s="126">
        <f t="shared" si="166"/>
        <v>0</v>
      </c>
      <c r="CS146" s="126">
        <f t="shared" si="167"/>
        <v>0</v>
      </c>
      <c r="CT146" s="126">
        <f t="shared" si="168"/>
        <v>0</v>
      </c>
      <c r="CU146" s="126">
        <f t="shared" si="169"/>
        <v>0</v>
      </c>
      <c r="CV146" s="126">
        <f t="shared" si="170"/>
        <v>0</v>
      </c>
      <c r="CW146" s="126">
        <f t="shared" si="171"/>
        <v>0</v>
      </c>
      <c r="CX146" s="126">
        <f t="shared" si="172"/>
        <v>0</v>
      </c>
      <c r="CY146" s="126">
        <f t="shared" si="173"/>
        <v>0</v>
      </c>
      <c r="CZ146" s="126">
        <f t="shared" si="174"/>
        <v>0</v>
      </c>
      <c r="DA146" s="126">
        <f t="shared" si="175"/>
        <v>0</v>
      </c>
      <c r="DB146" s="126">
        <f t="shared" si="176"/>
        <v>0</v>
      </c>
      <c r="DC146" s="126">
        <f t="shared" si="177"/>
        <v>0</v>
      </c>
      <c r="DD146" s="126">
        <f t="shared" si="178"/>
        <v>0</v>
      </c>
      <c r="DE146" s="126">
        <f t="shared" si="179"/>
        <v>0</v>
      </c>
      <c r="DF146" s="126">
        <f t="shared" si="180"/>
        <v>0</v>
      </c>
      <c r="DG146" s="126">
        <f t="shared" si="181"/>
        <v>0</v>
      </c>
      <c r="DH146" s="126">
        <f t="shared" si="182"/>
        <v>0</v>
      </c>
      <c r="DI146" s="126">
        <f t="shared" si="183"/>
        <v>0</v>
      </c>
      <c r="DJ146" s="126">
        <f t="shared" si="184"/>
        <v>0</v>
      </c>
      <c r="DK146" s="126">
        <f t="shared" si="185"/>
        <v>0</v>
      </c>
      <c r="DL146" s="126">
        <f t="shared" si="186"/>
        <v>0</v>
      </c>
      <c r="DM146" s="126">
        <f t="shared" si="187"/>
        <v>0</v>
      </c>
      <c r="DN146" s="126">
        <f t="shared" si="188"/>
        <v>0</v>
      </c>
      <c r="DO146" s="126">
        <f t="shared" si="189"/>
        <v>0</v>
      </c>
      <c r="DP146" s="126">
        <f t="shared" si="190"/>
        <v>0</v>
      </c>
      <c r="DQ146" s="126">
        <f t="shared" si="191"/>
        <v>0</v>
      </c>
      <c r="DR146" s="126">
        <f t="shared" si="192"/>
        <v>0</v>
      </c>
      <c r="DS146" s="126">
        <f t="shared" si="193"/>
        <v>0</v>
      </c>
      <c r="DT146" s="126">
        <f t="shared" si="194"/>
        <v>0</v>
      </c>
      <c r="DU146" s="126">
        <f t="shared" si="195"/>
        <v>0</v>
      </c>
      <c r="DV146" s="126">
        <f t="shared" si="196"/>
        <v>0</v>
      </c>
      <c r="DW146" s="126">
        <f t="shared" si="197"/>
        <v>0</v>
      </c>
      <c r="DX146" s="119"/>
    </row>
    <row r="147" spans="1:131" s="141" customFormat="1" ht="15" customHeight="1" x14ac:dyDescent="0.25">
      <c r="A147" s="157" t="s">
        <v>450</v>
      </c>
      <c r="B147" s="174" t="s">
        <v>416</v>
      </c>
      <c r="C147" s="174" t="s">
        <v>451</v>
      </c>
      <c r="D147" s="174" t="s">
        <v>265</v>
      </c>
      <c r="E147" s="174">
        <v>9</v>
      </c>
      <c r="F147" s="174">
        <v>351.74865599999998</v>
      </c>
      <c r="G147" s="173">
        <v>-3165.7379039999996</v>
      </c>
      <c r="H147" s="173">
        <v>-3165.7379039999983</v>
      </c>
      <c r="I147" s="147"/>
      <c r="J147" s="145" t="s">
        <v>33</v>
      </c>
      <c r="K147" s="145">
        <v>8.3333333333333329E-2</v>
      </c>
      <c r="L147" s="145">
        <v>8.3333333333333329E-2</v>
      </c>
      <c r="M147" s="145">
        <v>8.3333333333333329E-2</v>
      </c>
      <c r="N147" s="145">
        <v>8.3333333333333329E-2</v>
      </c>
      <c r="O147" s="145">
        <v>8.3333333333333329E-2</v>
      </c>
      <c r="P147" s="145">
        <v>8.3333333333333329E-2</v>
      </c>
      <c r="Q147" s="145">
        <v>8.3333333333333329E-2</v>
      </c>
      <c r="R147" s="145">
        <v>8.3333333333333329E-2</v>
      </c>
      <c r="S147" s="145">
        <v>8.3333333333333329E-2</v>
      </c>
      <c r="T147" s="145">
        <v>8.3333333333333329E-2</v>
      </c>
      <c r="U147" s="145">
        <v>8.3333333333333329E-2</v>
      </c>
      <c r="V147" s="145">
        <v>8.3333333333333329E-2</v>
      </c>
      <c r="W147" s="146">
        <v>1</v>
      </c>
      <c r="X147" s="151">
        <v>-263.81149199999993</v>
      </c>
      <c r="Y147" s="151">
        <v>-263.81149199999993</v>
      </c>
      <c r="Z147" s="151">
        <v>-263.81149199999993</v>
      </c>
      <c r="AA147" s="151">
        <v>-263.81149199999993</v>
      </c>
      <c r="AB147" s="151">
        <v>-263.81149199999993</v>
      </c>
      <c r="AC147" s="151">
        <v>-263.81149199999993</v>
      </c>
      <c r="AD147" s="151">
        <v>-263.81149199999993</v>
      </c>
      <c r="AE147" s="151">
        <v>-263.81149199999993</v>
      </c>
      <c r="AF147" s="151">
        <v>-263.81149199999993</v>
      </c>
      <c r="AG147" s="151">
        <v>-263.81149199999993</v>
      </c>
      <c r="AH147" s="151">
        <v>-263.81149199999993</v>
      </c>
      <c r="AI147" s="151">
        <v>-263.81149199999993</v>
      </c>
      <c r="AJ147" s="145">
        <v>1</v>
      </c>
      <c r="AK147" s="145"/>
      <c r="AL147" s="145"/>
      <c r="AM147" s="145"/>
      <c r="AN147" s="145"/>
      <c r="AO147" s="145"/>
      <c r="AP147" s="145"/>
      <c r="AQ147" s="145"/>
      <c r="AR147" s="145"/>
      <c r="AS147" s="146">
        <v>1</v>
      </c>
      <c r="AT147" s="153">
        <v>-3165.7379039999996</v>
      </c>
      <c r="AU147" s="153">
        <v>0</v>
      </c>
      <c r="AV147" s="153">
        <v>0</v>
      </c>
      <c r="AW147" s="153">
        <v>0</v>
      </c>
      <c r="AX147" s="153">
        <v>0</v>
      </c>
      <c r="AY147" s="153">
        <v>0</v>
      </c>
      <c r="AZ147" s="153">
        <v>0</v>
      </c>
      <c r="BA147" s="153">
        <v>0</v>
      </c>
      <c r="BB147" s="153">
        <v>0</v>
      </c>
      <c r="BC147" s="153">
        <v>-3165.7379039999996</v>
      </c>
      <c r="BD147" s="154">
        <v>-3165.7379039999996</v>
      </c>
      <c r="BE147" s="154">
        <v>0</v>
      </c>
      <c r="BF147" s="154">
        <v>0</v>
      </c>
      <c r="BG147" s="154">
        <v>0</v>
      </c>
      <c r="BH147" s="154">
        <v>0</v>
      </c>
      <c r="BI147" s="145">
        <v>60423000</v>
      </c>
      <c r="BJ147" s="122"/>
      <c r="BK147" s="191"/>
      <c r="BL147" s="191">
        <f t="shared" si="134"/>
        <v>-791.43447599999979</v>
      </c>
      <c r="BM147" s="191"/>
      <c r="BN147" s="191"/>
      <c r="BO147" s="193">
        <f t="shared" si="135"/>
        <v>791.43447599999979</v>
      </c>
      <c r="BP147" s="126">
        <f t="shared" si="138"/>
        <v>-263.81149199999993</v>
      </c>
      <c r="BQ147" s="126">
        <f t="shared" si="139"/>
        <v>0</v>
      </c>
      <c r="BR147" s="126">
        <f t="shared" si="140"/>
        <v>0</v>
      </c>
      <c r="BS147" s="126">
        <f t="shared" si="141"/>
        <v>0</v>
      </c>
      <c r="BT147" s="126">
        <f t="shared" si="142"/>
        <v>0</v>
      </c>
      <c r="BU147" s="126">
        <f t="shared" si="143"/>
        <v>-527.62298399999986</v>
      </c>
      <c r="BV147" s="126">
        <f t="shared" si="144"/>
        <v>0</v>
      </c>
      <c r="BW147" s="126">
        <f t="shared" si="145"/>
        <v>0</v>
      </c>
      <c r="BX147" s="126">
        <f t="shared" si="146"/>
        <v>0</v>
      </c>
      <c r="BY147" s="126">
        <f t="shared" si="147"/>
        <v>0</v>
      </c>
      <c r="BZ147" s="126">
        <f t="shared" si="148"/>
        <v>-791.43447599999979</v>
      </c>
      <c r="CA147" s="126">
        <f t="shared" si="149"/>
        <v>0</v>
      </c>
      <c r="CB147" s="126">
        <f t="shared" si="150"/>
        <v>0</v>
      </c>
      <c r="CC147" s="126">
        <f t="shared" si="151"/>
        <v>0</v>
      </c>
      <c r="CD147" s="126">
        <f t="shared" si="152"/>
        <v>0</v>
      </c>
      <c r="CE147" s="126">
        <f t="shared" si="153"/>
        <v>-1055.2459679999997</v>
      </c>
      <c r="CF147" s="126">
        <f t="shared" si="154"/>
        <v>0</v>
      </c>
      <c r="CG147" s="126">
        <f t="shared" si="155"/>
        <v>0</v>
      </c>
      <c r="CH147" s="126">
        <f t="shared" si="156"/>
        <v>0</v>
      </c>
      <c r="CI147" s="126">
        <f t="shared" si="157"/>
        <v>0</v>
      </c>
      <c r="CJ147" s="126">
        <f t="shared" si="158"/>
        <v>-1319.0574599999995</v>
      </c>
      <c r="CK147" s="126">
        <f t="shared" si="159"/>
        <v>0</v>
      </c>
      <c r="CL147" s="126">
        <f t="shared" si="160"/>
        <v>0</v>
      </c>
      <c r="CM147" s="126">
        <f t="shared" si="161"/>
        <v>0</v>
      </c>
      <c r="CN147" s="126">
        <f t="shared" si="162"/>
        <v>0</v>
      </c>
      <c r="CO147" s="126">
        <f t="shared" si="163"/>
        <v>-1582.8689519999994</v>
      </c>
      <c r="CP147" s="126">
        <f t="shared" si="164"/>
        <v>0</v>
      </c>
      <c r="CQ147" s="126">
        <f t="shared" si="165"/>
        <v>0</v>
      </c>
      <c r="CR147" s="126">
        <f t="shared" si="166"/>
        <v>0</v>
      </c>
      <c r="CS147" s="126">
        <f t="shared" si="167"/>
        <v>0</v>
      </c>
      <c r="CT147" s="126">
        <f t="shared" si="168"/>
        <v>-1846.6804439999992</v>
      </c>
      <c r="CU147" s="126">
        <f t="shared" si="169"/>
        <v>0</v>
      </c>
      <c r="CV147" s="126">
        <f t="shared" si="170"/>
        <v>0</v>
      </c>
      <c r="CW147" s="126">
        <f t="shared" si="171"/>
        <v>0</v>
      </c>
      <c r="CX147" s="126">
        <f t="shared" si="172"/>
        <v>0</v>
      </c>
      <c r="CY147" s="126">
        <f t="shared" si="173"/>
        <v>-2110.491935999999</v>
      </c>
      <c r="CZ147" s="126">
        <f t="shared" si="174"/>
        <v>0</v>
      </c>
      <c r="DA147" s="126">
        <f t="shared" si="175"/>
        <v>0</v>
      </c>
      <c r="DB147" s="126">
        <f t="shared" si="176"/>
        <v>0</v>
      </c>
      <c r="DC147" s="126">
        <f t="shared" si="177"/>
        <v>0</v>
      </c>
      <c r="DD147" s="126">
        <f t="shared" si="178"/>
        <v>-2374.3034279999988</v>
      </c>
      <c r="DE147" s="126">
        <f t="shared" si="179"/>
        <v>0</v>
      </c>
      <c r="DF147" s="126">
        <f t="shared" si="180"/>
        <v>0</v>
      </c>
      <c r="DG147" s="126">
        <f t="shared" si="181"/>
        <v>0</v>
      </c>
      <c r="DH147" s="126">
        <f t="shared" si="182"/>
        <v>0</v>
      </c>
      <c r="DI147" s="126">
        <f t="shared" si="183"/>
        <v>-2638.1149199999986</v>
      </c>
      <c r="DJ147" s="126">
        <f t="shared" si="184"/>
        <v>0</v>
      </c>
      <c r="DK147" s="126">
        <f t="shared" si="185"/>
        <v>0</v>
      </c>
      <c r="DL147" s="126">
        <f t="shared" si="186"/>
        <v>0</v>
      </c>
      <c r="DM147" s="126">
        <f t="shared" si="187"/>
        <v>0</v>
      </c>
      <c r="DN147" s="126">
        <f t="shared" si="188"/>
        <v>-2901.9264119999984</v>
      </c>
      <c r="DO147" s="126">
        <f t="shared" si="189"/>
        <v>0</v>
      </c>
      <c r="DP147" s="126">
        <f t="shared" si="190"/>
        <v>0</v>
      </c>
      <c r="DQ147" s="126">
        <f t="shared" si="191"/>
        <v>0</v>
      </c>
      <c r="DR147" s="126">
        <f t="shared" si="192"/>
        <v>0</v>
      </c>
      <c r="DS147" s="126">
        <f t="shared" si="193"/>
        <v>-3165.7379039999983</v>
      </c>
      <c r="DT147" s="126">
        <f t="shared" si="194"/>
        <v>0</v>
      </c>
      <c r="DU147" s="126">
        <f t="shared" si="195"/>
        <v>0</v>
      </c>
      <c r="DV147" s="126">
        <f t="shared" si="196"/>
        <v>0</v>
      </c>
      <c r="DW147" s="126">
        <f t="shared" si="197"/>
        <v>0</v>
      </c>
      <c r="DX147" s="119"/>
      <c r="DY147" s="127">
        <f>+BO147</f>
        <v>791.43447599999979</v>
      </c>
    </row>
    <row r="148" spans="1:131" s="141" customFormat="1" ht="15" customHeight="1" x14ac:dyDescent="0.25">
      <c r="A148" s="157" t="s">
        <v>452</v>
      </c>
      <c r="B148" s="174" t="s">
        <v>416</v>
      </c>
      <c r="C148" s="174" t="s">
        <v>451</v>
      </c>
      <c r="D148" s="174" t="s">
        <v>265</v>
      </c>
      <c r="E148" s="174">
        <v>84</v>
      </c>
      <c r="F148" s="174">
        <v>175.87432799999999</v>
      </c>
      <c r="G148" s="173">
        <v>-14773.443551999999</v>
      </c>
      <c r="H148" s="173">
        <v>-14773.443551999995</v>
      </c>
      <c r="I148" s="147"/>
      <c r="J148" s="145" t="s">
        <v>33</v>
      </c>
      <c r="K148" s="145">
        <v>8.3333333333333329E-2</v>
      </c>
      <c r="L148" s="145">
        <v>8.3333333333333329E-2</v>
      </c>
      <c r="M148" s="145">
        <v>8.3333333333333329E-2</v>
      </c>
      <c r="N148" s="145">
        <v>8.3333333333333329E-2</v>
      </c>
      <c r="O148" s="145">
        <v>8.3333333333333329E-2</v>
      </c>
      <c r="P148" s="145">
        <v>8.3333333333333329E-2</v>
      </c>
      <c r="Q148" s="145">
        <v>8.3333333333333329E-2</v>
      </c>
      <c r="R148" s="145">
        <v>8.3333333333333329E-2</v>
      </c>
      <c r="S148" s="145">
        <v>8.3333333333333329E-2</v>
      </c>
      <c r="T148" s="145">
        <v>8.3333333333333329E-2</v>
      </c>
      <c r="U148" s="145">
        <v>8.3333333333333329E-2</v>
      </c>
      <c r="V148" s="145">
        <v>8.3333333333333329E-2</v>
      </c>
      <c r="W148" s="146">
        <v>1</v>
      </c>
      <c r="X148" s="151">
        <v>-1231.1202959999998</v>
      </c>
      <c r="Y148" s="151">
        <v>-1231.1202959999998</v>
      </c>
      <c r="Z148" s="151">
        <v>-1231.1202959999998</v>
      </c>
      <c r="AA148" s="151">
        <v>-1231.1202959999998</v>
      </c>
      <c r="AB148" s="151">
        <v>-1231.1202959999998</v>
      </c>
      <c r="AC148" s="151">
        <v>-1231.1202959999998</v>
      </c>
      <c r="AD148" s="151">
        <v>-1231.1202959999998</v>
      </c>
      <c r="AE148" s="151">
        <v>-1231.1202959999998</v>
      </c>
      <c r="AF148" s="151">
        <v>-1231.1202959999998</v>
      </c>
      <c r="AG148" s="151">
        <v>-1231.1202959999998</v>
      </c>
      <c r="AH148" s="151">
        <v>-1231.1202959999998</v>
      </c>
      <c r="AI148" s="151">
        <v>-1231.1202959999998</v>
      </c>
      <c r="AJ148" s="145">
        <v>1</v>
      </c>
      <c r="AK148" s="145"/>
      <c r="AL148" s="145"/>
      <c r="AM148" s="145"/>
      <c r="AN148" s="145"/>
      <c r="AO148" s="145"/>
      <c r="AP148" s="145"/>
      <c r="AQ148" s="145"/>
      <c r="AR148" s="145"/>
      <c r="AS148" s="146">
        <v>1</v>
      </c>
      <c r="AT148" s="153">
        <v>-14773.443551999999</v>
      </c>
      <c r="AU148" s="153">
        <v>0</v>
      </c>
      <c r="AV148" s="153">
        <v>0</v>
      </c>
      <c r="AW148" s="153">
        <v>0</v>
      </c>
      <c r="AX148" s="153">
        <v>0</v>
      </c>
      <c r="AY148" s="153">
        <v>0</v>
      </c>
      <c r="AZ148" s="153">
        <v>0</v>
      </c>
      <c r="BA148" s="153">
        <v>0</v>
      </c>
      <c r="BB148" s="153">
        <v>0</v>
      </c>
      <c r="BC148" s="153">
        <v>-14773.443551999999</v>
      </c>
      <c r="BD148" s="154">
        <v>-14773.443551999999</v>
      </c>
      <c r="BE148" s="154">
        <v>0</v>
      </c>
      <c r="BF148" s="154">
        <v>0</v>
      </c>
      <c r="BG148" s="154">
        <v>0</v>
      </c>
      <c r="BH148" s="154">
        <v>0</v>
      </c>
      <c r="BI148" s="145">
        <v>60423000</v>
      </c>
      <c r="BJ148" s="122"/>
      <c r="BK148" s="196">
        <f>+IF('FEUILLE 1'!$BJ148="",SUMIFS('FEUILLE 2'!$P:$P,'FEUILLE 2'!$C:$C,"BLF",'FEUILLE 2'!$K:$K,'FEUILLE 1'!$J148),SUMIFS('FEUILLE 2'!$P:$P,'FEUILLE 2'!$C:$C,"BLF",'FEUILLE 2'!$K:$K,'FEUILLE 1'!$J148,'FEUILLE 2'!$B:$B,'FEUILLE 1'!$BJ148))</f>
        <v>11641.33</v>
      </c>
      <c r="BL148" s="191">
        <f t="shared" si="134"/>
        <v>7947.9691120000007</v>
      </c>
      <c r="BM148" s="191">
        <v>-410</v>
      </c>
      <c r="BN148" s="191"/>
      <c r="BO148" s="194">
        <f>+BK148+BM148-BZ148</f>
        <v>14924.690887999999</v>
      </c>
      <c r="BP148" s="126">
        <f t="shared" si="138"/>
        <v>-1231.1202959999998</v>
      </c>
      <c r="BQ148" s="126">
        <f t="shared" si="139"/>
        <v>0</v>
      </c>
      <c r="BR148" s="126">
        <f t="shared" si="140"/>
        <v>0</v>
      </c>
      <c r="BS148" s="126">
        <f t="shared" si="141"/>
        <v>0</v>
      </c>
      <c r="BT148" s="126">
        <f t="shared" si="142"/>
        <v>0</v>
      </c>
      <c r="BU148" s="126">
        <f t="shared" si="143"/>
        <v>-2462.2405919999997</v>
      </c>
      <c r="BV148" s="126">
        <f t="shared" si="144"/>
        <v>0</v>
      </c>
      <c r="BW148" s="126">
        <f t="shared" si="145"/>
        <v>0</v>
      </c>
      <c r="BX148" s="126">
        <f t="shared" si="146"/>
        <v>0</v>
      </c>
      <c r="BY148" s="126">
        <f t="shared" si="147"/>
        <v>0</v>
      </c>
      <c r="BZ148" s="126">
        <f t="shared" si="148"/>
        <v>-3693.3608879999992</v>
      </c>
      <c r="CA148" s="126">
        <f t="shared" si="149"/>
        <v>0</v>
      </c>
      <c r="CB148" s="126">
        <f t="shared" si="150"/>
        <v>0</v>
      </c>
      <c r="CC148" s="126">
        <f t="shared" si="151"/>
        <v>0</v>
      </c>
      <c r="CD148" s="126">
        <f t="shared" si="152"/>
        <v>0</v>
      </c>
      <c r="CE148" s="126">
        <f t="shared" si="153"/>
        <v>-4924.4811839999993</v>
      </c>
      <c r="CF148" s="126">
        <f t="shared" si="154"/>
        <v>0</v>
      </c>
      <c r="CG148" s="126">
        <f t="shared" si="155"/>
        <v>0</v>
      </c>
      <c r="CH148" s="126">
        <f t="shared" si="156"/>
        <v>0</v>
      </c>
      <c r="CI148" s="126">
        <f t="shared" si="157"/>
        <v>0</v>
      </c>
      <c r="CJ148" s="126">
        <f t="shared" si="158"/>
        <v>-6155.6014799999994</v>
      </c>
      <c r="CK148" s="126">
        <f t="shared" si="159"/>
        <v>0</v>
      </c>
      <c r="CL148" s="126">
        <f t="shared" si="160"/>
        <v>0</v>
      </c>
      <c r="CM148" s="126">
        <f t="shared" si="161"/>
        <v>0</v>
      </c>
      <c r="CN148" s="126">
        <f t="shared" si="162"/>
        <v>0</v>
      </c>
      <c r="CO148" s="126">
        <f t="shared" si="163"/>
        <v>-7386.7217759999994</v>
      </c>
      <c r="CP148" s="126">
        <f t="shared" si="164"/>
        <v>0</v>
      </c>
      <c r="CQ148" s="126">
        <f t="shared" si="165"/>
        <v>0</v>
      </c>
      <c r="CR148" s="126">
        <f t="shared" si="166"/>
        <v>0</v>
      </c>
      <c r="CS148" s="126">
        <f t="shared" si="167"/>
        <v>0</v>
      </c>
      <c r="CT148" s="126">
        <f t="shared" si="168"/>
        <v>-8617.8420719999995</v>
      </c>
      <c r="CU148" s="126">
        <f t="shared" si="169"/>
        <v>0</v>
      </c>
      <c r="CV148" s="126">
        <f t="shared" si="170"/>
        <v>0</v>
      </c>
      <c r="CW148" s="126">
        <f t="shared" si="171"/>
        <v>0</v>
      </c>
      <c r="CX148" s="126">
        <f t="shared" si="172"/>
        <v>0</v>
      </c>
      <c r="CY148" s="126">
        <f t="shared" si="173"/>
        <v>-9848.9623679999986</v>
      </c>
      <c r="CZ148" s="126">
        <f t="shared" si="174"/>
        <v>0</v>
      </c>
      <c r="DA148" s="126">
        <f t="shared" si="175"/>
        <v>0</v>
      </c>
      <c r="DB148" s="126">
        <f t="shared" si="176"/>
        <v>0</v>
      </c>
      <c r="DC148" s="126">
        <f t="shared" si="177"/>
        <v>0</v>
      </c>
      <c r="DD148" s="126">
        <f t="shared" si="178"/>
        <v>-11080.082663999998</v>
      </c>
      <c r="DE148" s="126">
        <f t="shared" si="179"/>
        <v>0</v>
      </c>
      <c r="DF148" s="126">
        <f t="shared" si="180"/>
        <v>0</v>
      </c>
      <c r="DG148" s="126">
        <f t="shared" si="181"/>
        <v>0</v>
      </c>
      <c r="DH148" s="126">
        <f t="shared" si="182"/>
        <v>0</v>
      </c>
      <c r="DI148" s="126">
        <f t="shared" si="183"/>
        <v>-12311.202959999997</v>
      </c>
      <c r="DJ148" s="126">
        <f t="shared" si="184"/>
        <v>0</v>
      </c>
      <c r="DK148" s="126">
        <f t="shared" si="185"/>
        <v>0</v>
      </c>
      <c r="DL148" s="126">
        <f t="shared" si="186"/>
        <v>0</v>
      </c>
      <c r="DM148" s="126">
        <f t="shared" si="187"/>
        <v>0</v>
      </c>
      <c r="DN148" s="126">
        <f t="shared" si="188"/>
        <v>-13542.323255999996</v>
      </c>
      <c r="DO148" s="126">
        <f t="shared" si="189"/>
        <v>0</v>
      </c>
      <c r="DP148" s="126">
        <f t="shared" si="190"/>
        <v>0</v>
      </c>
      <c r="DQ148" s="126">
        <f t="shared" si="191"/>
        <v>0</v>
      </c>
      <c r="DR148" s="126">
        <f t="shared" si="192"/>
        <v>0</v>
      </c>
      <c r="DS148" s="126">
        <f t="shared" si="193"/>
        <v>-14773.443551999995</v>
      </c>
      <c r="DT148" s="126">
        <f t="shared" si="194"/>
        <v>0</v>
      </c>
      <c r="DU148" s="126">
        <f t="shared" si="195"/>
        <v>0</v>
      </c>
      <c r="DV148" s="126">
        <f t="shared" si="196"/>
        <v>0</v>
      </c>
      <c r="DW148" s="126">
        <f t="shared" si="197"/>
        <v>0</v>
      </c>
      <c r="DX148" s="119"/>
      <c r="DY148" s="127">
        <f t="shared" ref="DY148:DY153" si="199">+BO148</f>
        <v>14924.690887999999</v>
      </c>
    </row>
    <row r="149" spans="1:131" s="141" customFormat="1" ht="15" customHeight="1" x14ac:dyDescent="0.25">
      <c r="A149" s="157" t="s">
        <v>453</v>
      </c>
      <c r="B149" s="174" t="s">
        <v>416</v>
      </c>
      <c r="C149" s="174" t="s">
        <v>451</v>
      </c>
      <c r="D149" s="174" t="s">
        <v>265</v>
      </c>
      <c r="E149" s="174">
        <v>83</v>
      </c>
      <c r="F149" s="174">
        <v>85.259999999999991</v>
      </c>
      <c r="G149" s="173">
        <v>-7076.579999999999</v>
      </c>
      <c r="H149" s="173">
        <v>-7076.5800000000008</v>
      </c>
      <c r="I149" s="147"/>
      <c r="J149" s="145" t="s">
        <v>33</v>
      </c>
      <c r="K149" s="145">
        <v>8.3333333333333329E-2</v>
      </c>
      <c r="L149" s="145">
        <v>8.3333333333333329E-2</v>
      </c>
      <c r="M149" s="145">
        <v>8.3333333333333329E-2</v>
      </c>
      <c r="N149" s="145">
        <v>8.3333333333333329E-2</v>
      </c>
      <c r="O149" s="145">
        <v>8.3333333333333329E-2</v>
      </c>
      <c r="P149" s="145">
        <v>8.3333333333333329E-2</v>
      </c>
      <c r="Q149" s="145">
        <v>8.3333333333333329E-2</v>
      </c>
      <c r="R149" s="145">
        <v>8.3333333333333329E-2</v>
      </c>
      <c r="S149" s="145">
        <v>8.3333333333333329E-2</v>
      </c>
      <c r="T149" s="145">
        <v>8.3333333333333329E-2</v>
      </c>
      <c r="U149" s="145">
        <v>8.3333333333333329E-2</v>
      </c>
      <c r="V149" s="145">
        <v>8.3333333333333329E-2</v>
      </c>
      <c r="W149" s="146">
        <v>1</v>
      </c>
      <c r="X149" s="151">
        <v>-589.71499999999992</v>
      </c>
      <c r="Y149" s="151">
        <v>-589.71499999999992</v>
      </c>
      <c r="Z149" s="151">
        <v>-589.71499999999992</v>
      </c>
      <c r="AA149" s="151">
        <v>-589.71499999999992</v>
      </c>
      <c r="AB149" s="151">
        <v>-589.71499999999992</v>
      </c>
      <c r="AC149" s="151">
        <v>-589.71499999999992</v>
      </c>
      <c r="AD149" s="151">
        <v>-589.71499999999992</v>
      </c>
      <c r="AE149" s="151">
        <v>-589.71499999999992</v>
      </c>
      <c r="AF149" s="151">
        <v>-589.71499999999992</v>
      </c>
      <c r="AG149" s="151">
        <v>-589.71499999999992</v>
      </c>
      <c r="AH149" s="151">
        <v>-589.71499999999992</v>
      </c>
      <c r="AI149" s="151">
        <v>-589.71499999999992</v>
      </c>
      <c r="AJ149" s="145">
        <v>1</v>
      </c>
      <c r="AK149" s="145"/>
      <c r="AL149" s="145"/>
      <c r="AM149" s="145"/>
      <c r="AN149" s="145"/>
      <c r="AO149" s="145"/>
      <c r="AP149" s="145"/>
      <c r="AQ149" s="145"/>
      <c r="AR149" s="145"/>
      <c r="AS149" s="146">
        <v>1</v>
      </c>
      <c r="AT149" s="153">
        <v>-7076.579999999999</v>
      </c>
      <c r="AU149" s="153">
        <v>0</v>
      </c>
      <c r="AV149" s="153">
        <v>0</v>
      </c>
      <c r="AW149" s="153">
        <v>0</v>
      </c>
      <c r="AX149" s="153">
        <v>0</v>
      </c>
      <c r="AY149" s="153">
        <v>0</v>
      </c>
      <c r="AZ149" s="153">
        <v>0</v>
      </c>
      <c r="BA149" s="153">
        <v>0</v>
      </c>
      <c r="BB149" s="153">
        <v>0</v>
      </c>
      <c r="BC149" s="153">
        <v>-7076.579999999999</v>
      </c>
      <c r="BD149" s="154">
        <v>-7076.579999999999</v>
      </c>
      <c r="BE149" s="154">
        <v>0</v>
      </c>
      <c r="BF149" s="154">
        <v>0</v>
      </c>
      <c r="BG149" s="154">
        <v>0</v>
      </c>
      <c r="BH149" s="154">
        <v>0</v>
      </c>
      <c r="BI149" s="145">
        <v>60423000</v>
      </c>
      <c r="BJ149" s="122"/>
      <c r="BK149" s="191"/>
      <c r="BL149" s="191">
        <f t="shared" si="134"/>
        <v>-1769.1449999999998</v>
      </c>
      <c r="BM149" s="191"/>
      <c r="BN149" s="191"/>
      <c r="BO149" s="193">
        <f t="shared" si="135"/>
        <v>1769.1449999999998</v>
      </c>
      <c r="BP149" s="126">
        <f t="shared" si="138"/>
        <v>-589.71499999999992</v>
      </c>
      <c r="BQ149" s="126">
        <f t="shared" si="139"/>
        <v>0</v>
      </c>
      <c r="BR149" s="126">
        <f t="shared" si="140"/>
        <v>0</v>
      </c>
      <c r="BS149" s="126">
        <f t="shared" si="141"/>
        <v>0</v>
      </c>
      <c r="BT149" s="126">
        <f t="shared" si="142"/>
        <v>0</v>
      </c>
      <c r="BU149" s="126">
        <f t="shared" si="143"/>
        <v>-1179.4299999999998</v>
      </c>
      <c r="BV149" s="126">
        <f t="shared" si="144"/>
        <v>0</v>
      </c>
      <c r="BW149" s="126">
        <f t="shared" si="145"/>
        <v>0</v>
      </c>
      <c r="BX149" s="126">
        <f t="shared" si="146"/>
        <v>0</v>
      </c>
      <c r="BY149" s="126">
        <f t="shared" si="147"/>
        <v>0</v>
      </c>
      <c r="BZ149" s="126">
        <f t="shared" si="148"/>
        <v>-1769.1449999999998</v>
      </c>
      <c r="CA149" s="126">
        <f t="shared" si="149"/>
        <v>0</v>
      </c>
      <c r="CB149" s="126">
        <f t="shared" si="150"/>
        <v>0</v>
      </c>
      <c r="CC149" s="126">
        <f t="shared" si="151"/>
        <v>0</v>
      </c>
      <c r="CD149" s="126">
        <f t="shared" si="152"/>
        <v>0</v>
      </c>
      <c r="CE149" s="126">
        <f t="shared" si="153"/>
        <v>-2358.8599999999997</v>
      </c>
      <c r="CF149" s="126">
        <f t="shared" si="154"/>
        <v>0</v>
      </c>
      <c r="CG149" s="126">
        <f t="shared" si="155"/>
        <v>0</v>
      </c>
      <c r="CH149" s="126">
        <f t="shared" si="156"/>
        <v>0</v>
      </c>
      <c r="CI149" s="126">
        <f t="shared" si="157"/>
        <v>0</v>
      </c>
      <c r="CJ149" s="126">
        <f t="shared" si="158"/>
        <v>-2948.5749999999998</v>
      </c>
      <c r="CK149" s="126">
        <f t="shared" si="159"/>
        <v>0</v>
      </c>
      <c r="CL149" s="126">
        <f t="shared" si="160"/>
        <v>0</v>
      </c>
      <c r="CM149" s="126">
        <f t="shared" si="161"/>
        <v>0</v>
      </c>
      <c r="CN149" s="126">
        <f t="shared" si="162"/>
        <v>0</v>
      </c>
      <c r="CO149" s="126">
        <f t="shared" si="163"/>
        <v>-3538.29</v>
      </c>
      <c r="CP149" s="126">
        <f t="shared" si="164"/>
        <v>0</v>
      </c>
      <c r="CQ149" s="126">
        <f t="shared" si="165"/>
        <v>0</v>
      </c>
      <c r="CR149" s="126">
        <f t="shared" si="166"/>
        <v>0</v>
      </c>
      <c r="CS149" s="126">
        <f t="shared" si="167"/>
        <v>0</v>
      </c>
      <c r="CT149" s="126">
        <f t="shared" si="168"/>
        <v>-4128.0050000000001</v>
      </c>
      <c r="CU149" s="126">
        <f t="shared" si="169"/>
        <v>0</v>
      </c>
      <c r="CV149" s="126">
        <f t="shared" si="170"/>
        <v>0</v>
      </c>
      <c r="CW149" s="126">
        <f t="shared" si="171"/>
        <v>0</v>
      </c>
      <c r="CX149" s="126">
        <f t="shared" si="172"/>
        <v>0</v>
      </c>
      <c r="CY149" s="126">
        <f t="shared" si="173"/>
        <v>-4717.72</v>
      </c>
      <c r="CZ149" s="126">
        <f t="shared" si="174"/>
        <v>0</v>
      </c>
      <c r="DA149" s="126">
        <f t="shared" si="175"/>
        <v>0</v>
      </c>
      <c r="DB149" s="126">
        <f t="shared" si="176"/>
        <v>0</v>
      </c>
      <c r="DC149" s="126">
        <f t="shared" si="177"/>
        <v>0</v>
      </c>
      <c r="DD149" s="126">
        <f t="shared" si="178"/>
        <v>-5307.4350000000004</v>
      </c>
      <c r="DE149" s="126">
        <f t="shared" si="179"/>
        <v>0</v>
      </c>
      <c r="DF149" s="126">
        <f t="shared" si="180"/>
        <v>0</v>
      </c>
      <c r="DG149" s="126">
        <f t="shared" si="181"/>
        <v>0</v>
      </c>
      <c r="DH149" s="126">
        <f t="shared" si="182"/>
        <v>0</v>
      </c>
      <c r="DI149" s="126">
        <f t="shared" si="183"/>
        <v>-5897.1500000000005</v>
      </c>
      <c r="DJ149" s="126">
        <f t="shared" si="184"/>
        <v>0</v>
      </c>
      <c r="DK149" s="126">
        <f t="shared" si="185"/>
        <v>0</v>
      </c>
      <c r="DL149" s="126">
        <f t="shared" si="186"/>
        <v>0</v>
      </c>
      <c r="DM149" s="126">
        <f t="shared" si="187"/>
        <v>0</v>
      </c>
      <c r="DN149" s="126">
        <f t="shared" si="188"/>
        <v>-6486.8650000000007</v>
      </c>
      <c r="DO149" s="126">
        <f t="shared" si="189"/>
        <v>0</v>
      </c>
      <c r="DP149" s="126">
        <f t="shared" si="190"/>
        <v>0</v>
      </c>
      <c r="DQ149" s="126">
        <f t="shared" si="191"/>
        <v>0</v>
      </c>
      <c r="DR149" s="126">
        <f t="shared" si="192"/>
        <v>0</v>
      </c>
      <c r="DS149" s="126">
        <f t="shared" si="193"/>
        <v>-7076.5800000000008</v>
      </c>
      <c r="DT149" s="126">
        <f t="shared" si="194"/>
        <v>0</v>
      </c>
      <c r="DU149" s="126">
        <f t="shared" si="195"/>
        <v>0</v>
      </c>
      <c r="DV149" s="126">
        <f t="shared" si="196"/>
        <v>0</v>
      </c>
      <c r="DW149" s="126">
        <f t="shared" si="197"/>
        <v>0</v>
      </c>
      <c r="DX149" s="119"/>
      <c r="DY149" s="127">
        <f t="shared" si="199"/>
        <v>1769.1449999999998</v>
      </c>
    </row>
    <row r="150" spans="1:131" s="141" customFormat="1" ht="15" customHeight="1" x14ac:dyDescent="0.25">
      <c r="A150" s="174" t="s">
        <v>454</v>
      </c>
      <c r="B150" s="174" t="s">
        <v>416</v>
      </c>
      <c r="C150" s="169" t="s">
        <v>455</v>
      </c>
      <c r="D150" s="174" t="s">
        <v>265</v>
      </c>
      <c r="E150" s="174">
        <v>1</v>
      </c>
      <c r="F150" s="174">
        <v>3315.7613999999999</v>
      </c>
      <c r="G150" s="173">
        <v>-3315.7613999999999</v>
      </c>
      <c r="H150" s="173">
        <v>-3315.7614000000008</v>
      </c>
      <c r="I150" s="147" t="s">
        <v>912</v>
      </c>
      <c r="J150" s="145" t="s">
        <v>36</v>
      </c>
      <c r="K150" s="145">
        <v>8.3333333333333329E-2</v>
      </c>
      <c r="L150" s="145">
        <v>8.3333333333333329E-2</v>
      </c>
      <c r="M150" s="145">
        <v>8.3333333333333329E-2</v>
      </c>
      <c r="N150" s="145">
        <v>8.3333333333333329E-2</v>
      </c>
      <c r="O150" s="145">
        <v>8.3333333333333329E-2</v>
      </c>
      <c r="P150" s="145">
        <v>8.3333333333333329E-2</v>
      </c>
      <c r="Q150" s="145">
        <v>8.3333333333333329E-2</v>
      </c>
      <c r="R150" s="145">
        <v>8.3333333333333329E-2</v>
      </c>
      <c r="S150" s="145">
        <v>8.3333333333333329E-2</v>
      </c>
      <c r="T150" s="145">
        <v>8.3333333333333329E-2</v>
      </c>
      <c r="U150" s="145">
        <v>8.3333333333333329E-2</v>
      </c>
      <c r="V150" s="145">
        <v>8.3333333333333329E-2</v>
      </c>
      <c r="W150" s="146">
        <v>1</v>
      </c>
      <c r="X150" s="151">
        <v>-276.31344999999999</v>
      </c>
      <c r="Y150" s="151">
        <v>-276.31344999999999</v>
      </c>
      <c r="Z150" s="151">
        <v>-276.31344999999999</v>
      </c>
      <c r="AA150" s="151">
        <v>-276.31344999999999</v>
      </c>
      <c r="AB150" s="151">
        <v>-276.31344999999999</v>
      </c>
      <c r="AC150" s="151">
        <v>-276.31344999999999</v>
      </c>
      <c r="AD150" s="151">
        <v>-276.31344999999999</v>
      </c>
      <c r="AE150" s="151">
        <v>-276.31344999999999</v>
      </c>
      <c r="AF150" s="151">
        <v>-276.31344999999999</v>
      </c>
      <c r="AG150" s="151">
        <v>-276.31344999999999</v>
      </c>
      <c r="AH150" s="151">
        <v>-276.31344999999999</v>
      </c>
      <c r="AI150" s="151">
        <v>-276.31344999999999</v>
      </c>
      <c r="AJ150" s="145">
        <v>1</v>
      </c>
      <c r="AK150" s="145"/>
      <c r="AL150" s="145"/>
      <c r="AM150" s="145"/>
      <c r="AN150" s="145"/>
      <c r="AO150" s="145"/>
      <c r="AP150" s="145"/>
      <c r="AQ150" s="145"/>
      <c r="AR150" s="145"/>
      <c r="AS150" s="146">
        <v>1</v>
      </c>
      <c r="AT150" s="153">
        <v>-3315.7613999999999</v>
      </c>
      <c r="AU150" s="153">
        <v>0</v>
      </c>
      <c r="AV150" s="153">
        <v>0</v>
      </c>
      <c r="AW150" s="153">
        <v>0</v>
      </c>
      <c r="AX150" s="153">
        <v>0</v>
      </c>
      <c r="AY150" s="153">
        <v>0</v>
      </c>
      <c r="AZ150" s="153">
        <v>0</v>
      </c>
      <c r="BA150" s="153">
        <v>0</v>
      </c>
      <c r="BB150" s="153">
        <v>0</v>
      </c>
      <c r="BC150" s="153">
        <v>-3315.7613999999999</v>
      </c>
      <c r="BD150" s="154">
        <v>-3315.7613999999999</v>
      </c>
      <c r="BE150" s="154">
        <v>0</v>
      </c>
      <c r="BF150" s="154">
        <v>0</v>
      </c>
      <c r="BG150" s="154">
        <v>0</v>
      </c>
      <c r="BH150" s="154">
        <v>0</v>
      </c>
      <c r="BI150" s="145">
        <v>60423000</v>
      </c>
      <c r="BJ150" s="122"/>
      <c r="BK150" s="191">
        <f>+IF('FEUILLE 1'!$BJ150="",SUMIFS('FEUILLE 2'!$P:$P,'FEUILLE 2'!$C:$C,"BLF",'FEUILLE 2'!$K:$K,'FEUILLE 1'!$J150),SUMIFS('FEUILLE 2'!$P:$P,'FEUILLE 2'!$C:$C,"BLF",'FEUILLE 2'!$K:$K,'FEUILLE 1'!$J150,'FEUILLE 2'!$B:$B,'FEUILLE 1'!$BJ150))</f>
        <v>118.37</v>
      </c>
      <c r="BL150" s="191">
        <f t="shared" si="134"/>
        <v>-710.57034999999996</v>
      </c>
      <c r="BM150" s="191"/>
      <c r="BN150" s="191"/>
      <c r="BO150" s="193">
        <f t="shared" si="135"/>
        <v>710.57034999999996</v>
      </c>
      <c r="BP150" s="126">
        <f t="shared" si="138"/>
        <v>-276.31344999999999</v>
      </c>
      <c r="BQ150" s="126">
        <f t="shared" si="139"/>
        <v>0</v>
      </c>
      <c r="BR150" s="126">
        <f t="shared" si="140"/>
        <v>0</v>
      </c>
      <c r="BS150" s="126">
        <f t="shared" si="141"/>
        <v>0</v>
      </c>
      <c r="BT150" s="126">
        <f t="shared" si="142"/>
        <v>0</v>
      </c>
      <c r="BU150" s="126">
        <f t="shared" si="143"/>
        <v>-552.62689999999998</v>
      </c>
      <c r="BV150" s="126">
        <f t="shared" si="144"/>
        <v>0</v>
      </c>
      <c r="BW150" s="126">
        <f t="shared" si="145"/>
        <v>0</v>
      </c>
      <c r="BX150" s="126">
        <f t="shared" si="146"/>
        <v>0</v>
      </c>
      <c r="BY150" s="126">
        <f t="shared" si="147"/>
        <v>0</v>
      </c>
      <c r="BZ150" s="126">
        <f t="shared" si="148"/>
        <v>-828.94034999999997</v>
      </c>
      <c r="CA150" s="126">
        <f t="shared" si="149"/>
        <v>0</v>
      </c>
      <c r="CB150" s="126">
        <f t="shared" si="150"/>
        <v>0</v>
      </c>
      <c r="CC150" s="126">
        <f t="shared" si="151"/>
        <v>0</v>
      </c>
      <c r="CD150" s="126">
        <f t="shared" si="152"/>
        <v>0</v>
      </c>
      <c r="CE150" s="126">
        <f t="shared" si="153"/>
        <v>-1105.2538</v>
      </c>
      <c r="CF150" s="126">
        <f t="shared" si="154"/>
        <v>0</v>
      </c>
      <c r="CG150" s="126">
        <f t="shared" si="155"/>
        <v>0</v>
      </c>
      <c r="CH150" s="126">
        <f t="shared" si="156"/>
        <v>0</v>
      </c>
      <c r="CI150" s="126">
        <f t="shared" si="157"/>
        <v>0</v>
      </c>
      <c r="CJ150" s="126">
        <f t="shared" si="158"/>
        <v>-1381.5672500000001</v>
      </c>
      <c r="CK150" s="126">
        <f t="shared" si="159"/>
        <v>0</v>
      </c>
      <c r="CL150" s="126">
        <f t="shared" si="160"/>
        <v>0</v>
      </c>
      <c r="CM150" s="126">
        <f t="shared" si="161"/>
        <v>0</v>
      </c>
      <c r="CN150" s="126">
        <f t="shared" si="162"/>
        <v>0</v>
      </c>
      <c r="CO150" s="126">
        <f t="shared" si="163"/>
        <v>-1657.8807000000002</v>
      </c>
      <c r="CP150" s="126">
        <f t="shared" si="164"/>
        <v>0</v>
      </c>
      <c r="CQ150" s="126">
        <f t="shared" si="165"/>
        <v>0</v>
      </c>
      <c r="CR150" s="126">
        <f t="shared" si="166"/>
        <v>0</v>
      </c>
      <c r="CS150" s="126">
        <f t="shared" si="167"/>
        <v>0</v>
      </c>
      <c r="CT150" s="126">
        <f t="shared" si="168"/>
        <v>-1934.1941500000003</v>
      </c>
      <c r="CU150" s="126">
        <f t="shared" si="169"/>
        <v>0</v>
      </c>
      <c r="CV150" s="126">
        <f t="shared" si="170"/>
        <v>0</v>
      </c>
      <c r="CW150" s="126">
        <f t="shared" si="171"/>
        <v>0</v>
      </c>
      <c r="CX150" s="126">
        <f t="shared" si="172"/>
        <v>0</v>
      </c>
      <c r="CY150" s="126">
        <f t="shared" si="173"/>
        <v>-2210.5076000000004</v>
      </c>
      <c r="CZ150" s="126">
        <f t="shared" si="174"/>
        <v>0</v>
      </c>
      <c r="DA150" s="126">
        <f t="shared" si="175"/>
        <v>0</v>
      </c>
      <c r="DB150" s="126">
        <f t="shared" si="176"/>
        <v>0</v>
      </c>
      <c r="DC150" s="126">
        <f t="shared" si="177"/>
        <v>0</v>
      </c>
      <c r="DD150" s="126">
        <f t="shared" si="178"/>
        <v>-2486.8210500000005</v>
      </c>
      <c r="DE150" s="126">
        <f t="shared" si="179"/>
        <v>0</v>
      </c>
      <c r="DF150" s="126">
        <f t="shared" si="180"/>
        <v>0</v>
      </c>
      <c r="DG150" s="126">
        <f t="shared" si="181"/>
        <v>0</v>
      </c>
      <c r="DH150" s="126">
        <f t="shared" si="182"/>
        <v>0</v>
      </c>
      <c r="DI150" s="126">
        <f t="shared" si="183"/>
        <v>-2763.1345000000006</v>
      </c>
      <c r="DJ150" s="126">
        <f t="shared" si="184"/>
        <v>0</v>
      </c>
      <c r="DK150" s="126">
        <f t="shared" si="185"/>
        <v>0</v>
      </c>
      <c r="DL150" s="126">
        <f t="shared" si="186"/>
        <v>0</v>
      </c>
      <c r="DM150" s="126">
        <f t="shared" si="187"/>
        <v>0</v>
      </c>
      <c r="DN150" s="126">
        <f t="shared" si="188"/>
        <v>-3039.4479500000007</v>
      </c>
      <c r="DO150" s="126">
        <f t="shared" si="189"/>
        <v>0</v>
      </c>
      <c r="DP150" s="126">
        <f t="shared" si="190"/>
        <v>0</v>
      </c>
      <c r="DQ150" s="126">
        <f t="shared" si="191"/>
        <v>0</v>
      </c>
      <c r="DR150" s="126">
        <f t="shared" si="192"/>
        <v>0</v>
      </c>
      <c r="DS150" s="126">
        <f t="shared" si="193"/>
        <v>-3315.7614000000008</v>
      </c>
      <c r="DT150" s="126">
        <f t="shared" si="194"/>
        <v>0</v>
      </c>
      <c r="DU150" s="126">
        <f t="shared" si="195"/>
        <v>0</v>
      </c>
      <c r="DV150" s="126">
        <f t="shared" si="196"/>
        <v>0</v>
      </c>
      <c r="DW150" s="126">
        <f t="shared" si="197"/>
        <v>0</v>
      </c>
      <c r="DX150" s="119"/>
      <c r="DY150" s="127">
        <f t="shared" si="199"/>
        <v>710.57034999999996</v>
      </c>
    </row>
    <row r="151" spans="1:131" s="141" customFormat="1" ht="15" customHeight="1" x14ac:dyDescent="0.25">
      <c r="A151" s="174" t="s">
        <v>454</v>
      </c>
      <c r="B151" s="174" t="s">
        <v>416</v>
      </c>
      <c r="C151" s="169" t="s">
        <v>456</v>
      </c>
      <c r="D151" s="174" t="s">
        <v>265</v>
      </c>
      <c r="E151" s="174">
        <v>1</v>
      </c>
      <c r="F151" s="174">
        <v>2368.0800000000004</v>
      </c>
      <c r="G151" s="173">
        <v>-2368.0800000000004</v>
      </c>
      <c r="H151" s="173">
        <v>-2368.0800000000008</v>
      </c>
      <c r="I151" s="147" t="s">
        <v>912</v>
      </c>
      <c r="J151" s="145" t="s">
        <v>36</v>
      </c>
      <c r="K151" s="145">
        <v>8.3333333333333329E-2</v>
      </c>
      <c r="L151" s="145">
        <v>8.3333333333333329E-2</v>
      </c>
      <c r="M151" s="145">
        <v>8.3333333333333329E-2</v>
      </c>
      <c r="N151" s="145">
        <v>8.3333333333333329E-2</v>
      </c>
      <c r="O151" s="145">
        <v>8.3333333333333329E-2</v>
      </c>
      <c r="P151" s="145">
        <v>8.3333333333333329E-2</v>
      </c>
      <c r="Q151" s="145">
        <v>8.3333333333333329E-2</v>
      </c>
      <c r="R151" s="145">
        <v>8.3333333333333329E-2</v>
      </c>
      <c r="S151" s="145">
        <v>8.3333333333333329E-2</v>
      </c>
      <c r="T151" s="145">
        <v>8.3333333333333329E-2</v>
      </c>
      <c r="U151" s="145">
        <v>8.3333333333333329E-2</v>
      </c>
      <c r="V151" s="145">
        <v>8.3333333333333329E-2</v>
      </c>
      <c r="W151" s="146">
        <v>1</v>
      </c>
      <c r="X151" s="151">
        <v>-197.34000000000003</v>
      </c>
      <c r="Y151" s="151">
        <v>-197.34000000000003</v>
      </c>
      <c r="Z151" s="151">
        <v>-197.34000000000003</v>
      </c>
      <c r="AA151" s="151">
        <v>-197.34000000000003</v>
      </c>
      <c r="AB151" s="151">
        <v>-197.34000000000003</v>
      </c>
      <c r="AC151" s="151">
        <v>-197.34000000000003</v>
      </c>
      <c r="AD151" s="151">
        <v>-197.34000000000003</v>
      </c>
      <c r="AE151" s="151">
        <v>-197.34000000000003</v>
      </c>
      <c r="AF151" s="151">
        <v>-197.34000000000003</v>
      </c>
      <c r="AG151" s="151">
        <v>-197.34000000000003</v>
      </c>
      <c r="AH151" s="151">
        <v>-197.34000000000003</v>
      </c>
      <c r="AI151" s="151">
        <v>-197.34000000000003</v>
      </c>
      <c r="AJ151" s="145"/>
      <c r="AK151" s="145">
        <v>0.55020156210632398</v>
      </c>
      <c r="AL151" s="145">
        <v>0.2685815066767448</v>
      </c>
      <c r="AM151" s="145">
        <v>0.18121693121693122</v>
      </c>
      <c r="AN151" s="145"/>
      <c r="AO151" s="145"/>
      <c r="AP151" s="145"/>
      <c r="AQ151" s="145"/>
      <c r="AR151" s="145"/>
      <c r="AS151" s="146">
        <v>1</v>
      </c>
      <c r="AT151" s="153">
        <v>0</v>
      </c>
      <c r="AU151" s="153">
        <v>-1302.9213151927438</v>
      </c>
      <c r="AV151" s="153">
        <v>-636.0224943310659</v>
      </c>
      <c r="AW151" s="153">
        <v>-429.13619047619056</v>
      </c>
      <c r="AX151" s="153">
        <v>0</v>
      </c>
      <c r="AY151" s="153">
        <v>0</v>
      </c>
      <c r="AZ151" s="153">
        <v>0</v>
      </c>
      <c r="BA151" s="153">
        <v>0</v>
      </c>
      <c r="BB151" s="153">
        <v>0</v>
      </c>
      <c r="BC151" s="153">
        <v>-2368.0800000000004</v>
      </c>
      <c r="BD151" s="154">
        <v>0</v>
      </c>
      <c r="BE151" s="154">
        <v>0</v>
      </c>
      <c r="BF151" s="154">
        <v>-2368.0800000000004</v>
      </c>
      <c r="BG151" s="154">
        <v>0</v>
      </c>
      <c r="BH151" s="154">
        <v>0</v>
      </c>
      <c r="BI151" s="145">
        <v>60423000</v>
      </c>
      <c r="BJ151" s="122"/>
      <c r="BK151" s="191"/>
      <c r="BL151" s="191">
        <f t="shared" si="134"/>
        <v>-592.0200000000001</v>
      </c>
      <c r="BM151" s="191"/>
      <c r="BN151" s="191"/>
      <c r="BO151" s="193">
        <f t="shared" si="135"/>
        <v>592.0200000000001</v>
      </c>
      <c r="BP151" s="126">
        <f t="shared" si="138"/>
        <v>0</v>
      </c>
      <c r="BQ151" s="126">
        <f t="shared" si="139"/>
        <v>0</v>
      </c>
      <c r="BR151" s="126">
        <f t="shared" si="140"/>
        <v>-197.34000000000003</v>
      </c>
      <c r="BS151" s="126">
        <f t="shared" si="141"/>
        <v>0</v>
      </c>
      <c r="BT151" s="126">
        <f t="shared" si="142"/>
        <v>0</v>
      </c>
      <c r="BU151" s="126">
        <f t="shared" si="143"/>
        <v>0</v>
      </c>
      <c r="BV151" s="126">
        <f t="shared" si="144"/>
        <v>0</v>
      </c>
      <c r="BW151" s="126">
        <f t="shared" si="145"/>
        <v>-394.68000000000006</v>
      </c>
      <c r="BX151" s="126">
        <f t="shared" si="146"/>
        <v>0</v>
      </c>
      <c r="BY151" s="126">
        <f t="shared" si="147"/>
        <v>0</v>
      </c>
      <c r="BZ151" s="126">
        <f t="shared" si="148"/>
        <v>0</v>
      </c>
      <c r="CA151" s="126">
        <f t="shared" si="149"/>
        <v>0</v>
      </c>
      <c r="CB151" s="126">
        <f t="shared" si="150"/>
        <v>-592.0200000000001</v>
      </c>
      <c r="CC151" s="126">
        <f t="shared" si="151"/>
        <v>0</v>
      </c>
      <c r="CD151" s="126">
        <f t="shared" si="152"/>
        <v>0</v>
      </c>
      <c r="CE151" s="126">
        <f t="shared" si="153"/>
        <v>0</v>
      </c>
      <c r="CF151" s="126">
        <f t="shared" si="154"/>
        <v>0</v>
      </c>
      <c r="CG151" s="126">
        <f t="shared" si="155"/>
        <v>-789.36000000000013</v>
      </c>
      <c r="CH151" s="126">
        <f t="shared" si="156"/>
        <v>0</v>
      </c>
      <c r="CI151" s="126">
        <f t="shared" si="157"/>
        <v>0</v>
      </c>
      <c r="CJ151" s="126">
        <f t="shared" si="158"/>
        <v>0</v>
      </c>
      <c r="CK151" s="126">
        <f t="shared" si="159"/>
        <v>0</v>
      </c>
      <c r="CL151" s="126">
        <f t="shared" si="160"/>
        <v>-986.70000000000016</v>
      </c>
      <c r="CM151" s="126">
        <f t="shared" si="161"/>
        <v>0</v>
      </c>
      <c r="CN151" s="126">
        <f t="shared" si="162"/>
        <v>0</v>
      </c>
      <c r="CO151" s="126">
        <f t="shared" si="163"/>
        <v>0</v>
      </c>
      <c r="CP151" s="126">
        <f t="shared" si="164"/>
        <v>0</v>
      </c>
      <c r="CQ151" s="126">
        <f t="shared" si="165"/>
        <v>-1184.0400000000002</v>
      </c>
      <c r="CR151" s="126">
        <f t="shared" si="166"/>
        <v>0</v>
      </c>
      <c r="CS151" s="126">
        <f t="shared" si="167"/>
        <v>0</v>
      </c>
      <c r="CT151" s="126">
        <f t="shared" si="168"/>
        <v>0</v>
      </c>
      <c r="CU151" s="126">
        <f t="shared" si="169"/>
        <v>0</v>
      </c>
      <c r="CV151" s="126">
        <f t="shared" si="170"/>
        <v>-1381.38</v>
      </c>
      <c r="CW151" s="126">
        <f t="shared" si="171"/>
        <v>0</v>
      </c>
      <c r="CX151" s="126">
        <f t="shared" si="172"/>
        <v>0</v>
      </c>
      <c r="CY151" s="126">
        <f t="shared" si="173"/>
        <v>0</v>
      </c>
      <c r="CZ151" s="126">
        <f t="shared" si="174"/>
        <v>0</v>
      </c>
      <c r="DA151" s="126">
        <f t="shared" si="175"/>
        <v>-1578.7200000000003</v>
      </c>
      <c r="DB151" s="126">
        <f t="shared" si="176"/>
        <v>0</v>
      </c>
      <c r="DC151" s="126">
        <f t="shared" si="177"/>
        <v>0</v>
      </c>
      <c r="DD151" s="126">
        <f t="shared" si="178"/>
        <v>0</v>
      </c>
      <c r="DE151" s="126">
        <f t="shared" si="179"/>
        <v>0</v>
      </c>
      <c r="DF151" s="126">
        <f t="shared" si="180"/>
        <v>-1776.0600000000004</v>
      </c>
      <c r="DG151" s="126">
        <f t="shared" si="181"/>
        <v>0</v>
      </c>
      <c r="DH151" s="126">
        <f t="shared" si="182"/>
        <v>0</v>
      </c>
      <c r="DI151" s="126">
        <f t="shared" si="183"/>
        <v>0</v>
      </c>
      <c r="DJ151" s="126">
        <f t="shared" si="184"/>
        <v>0</v>
      </c>
      <c r="DK151" s="126">
        <f t="shared" si="185"/>
        <v>-1973.4000000000005</v>
      </c>
      <c r="DL151" s="126">
        <f t="shared" si="186"/>
        <v>0</v>
      </c>
      <c r="DM151" s="126">
        <f t="shared" si="187"/>
        <v>0</v>
      </c>
      <c r="DN151" s="126">
        <f t="shared" si="188"/>
        <v>0</v>
      </c>
      <c r="DO151" s="126">
        <f t="shared" si="189"/>
        <v>0</v>
      </c>
      <c r="DP151" s="126">
        <f t="shared" si="190"/>
        <v>-2170.7400000000007</v>
      </c>
      <c r="DQ151" s="126">
        <f t="shared" si="191"/>
        <v>0</v>
      </c>
      <c r="DR151" s="126">
        <f t="shared" si="192"/>
        <v>0</v>
      </c>
      <c r="DS151" s="126">
        <f t="shared" si="193"/>
        <v>0</v>
      </c>
      <c r="DT151" s="126">
        <f t="shared" si="194"/>
        <v>0</v>
      </c>
      <c r="DU151" s="126">
        <f t="shared" si="195"/>
        <v>-2368.0800000000008</v>
      </c>
      <c r="DV151" s="126">
        <f t="shared" si="196"/>
        <v>0</v>
      </c>
      <c r="DW151" s="126">
        <f t="shared" si="197"/>
        <v>0</v>
      </c>
      <c r="DX151" s="119"/>
      <c r="DY151" s="127">
        <f t="shared" si="199"/>
        <v>592.0200000000001</v>
      </c>
    </row>
    <row r="152" spans="1:131" s="141" customFormat="1" ht="15" customHeight="1" x14ac:dyDescent="0.25">
      <c r="A152" s="157" t="s">
        <v>457</v>
      </c>
      <c r="B152" s="174" t="s">
        <v>416</v>
      </c>
      <c r="C152" s="174" t="s">
        <v>458</v>
      </c>
      <c r="D152" s="174" t="s">
        <v>265</v>
      </c>
      <c r="E152" s="174">
        <v>1</v>
      </c>
      <c r="F152" s="158">
        <v>36540</v>
      </c>
      <c r="G152" s="173">
        <v>-36540</v>
      </c>
      <c r="H152" s="173">
        <v>-36540</v>
      </c>
      <c r="I152" s="161" t="s">
        <v>459</v>
      </c>
      <c r="J152" s="145" t="s">
        <v>65</v>
      </c>
      <c r="K152" s="145">
        <v>8.3333333333333329E-2</v>
      </c>
      <c r="L152" s="145">
        <v>8.3333333333333329E-2</v>
      </c>
      <c r="M152" s="145">
        <v>8.3333333333333329E-2</v>
      </c>
      <c r="N152" s="145">
        <v>8.3333333333333329E-2</v>
      </c>
      <c r="O152" s="145">
        <v>8.3333333333333329E-2</v>
      </c>
      <c r="P152" s="145">
        <v>8.3333333333333329E-2</v>
      </c>
      <c r="Q152" s="145">
        <v>8.3333333333333329E-2</v>
      </c>
      <c r="R152" s="145">
        <v>8.3333333333333329E-2</v>
      </c>
      <c r="S152" s="145">
        <v>8.3333333333333329E-2</v>
      </c>
      <c r="T152" s="145">
        <v>8.3333333333333329E-2</v>
      </c>
      <c r="U152" s="145">
        <v>8.3333333333333329E-2</v>
      </c>
      <c r="V152" s="145">
        <v>8.3333333333333329E-2</v>
      </c>
      <c r="W152" s="146">
        <v>1</v>
      </c>
      <c r="X152" s="151">
        <v>-3045</v>
      </c>
      <c r="Y152" s="151">
        <v>-3045</v>
      </c>
      <c r="Z152" s="151">
        <v>-3045</v>
      </c>
      <c r="AA152" s="151">
        <v>-3045</v>
      </c>
      <c r="AB152" s="151">
        <v>-3045</v>
      </c>
      <c r="AC152" s="151">
        <v>-3045</v>
      </c>
      <c r="AD152" s="151">
        <v>-3045</v>
      </c>
      <c r="AE152" s="151">
        <v>-3045</v>
      </c>
      <c r="AF152" s="151">
        <v>-3045</v>
      </c>
      <c r="AG152" s="151">
        <v>-3045</v>
      </c>
      <c r="AH152" s="151">
        <v>-3045</v>
      </c>
      <c r="AI152" s="151">
        <v>-3045</v>
      </c>
      <c r="AJ152" s="145"/>
      <c r="AK152" s="145"/>
      <c r="AL152" s="145">
        <v>1</v>
      </c>
      <c r="AM152" s="145"/>
      <c r="AN152" s="145"/>
      <c r="AO152" s="145"/>
      <c r="AP152" s="145"/>
      <c r="AQ152" s="145"/>
      <c r="AR152" s="145"/>
      <c r="AS152" s="146">
        <v>1</v>
      </c>
      <c r="AT152" s="153">
        <v>0</v>
      </c>
      <c r="AU152" s="153">
        <v>0</v>
      </c>
      <c r="AV152" s="153">
        <v>-36540</v>
      </c>
      <c r="AW152" s="153">
        <v>0</v>
      </c>
      <c r="AX152" s="153">
        <v>0</v>
      </c>
      <c r="AY152" s="153">
        <v>0</v>
      </c>
      <c r="AZ152" s="153">
        <v>0</v>
      </c>
      <c r="BA152" s="153">
        <v>0</v>
      </c>
      <c r="BB152" s="153">
        <v>0</v>
      </c>
      <c r="BC152" s="153">
        <v>-36540</v>
      </c>
      <c r="BD152" s="154">
        <v>0</v>
      </c>
      <c r="BE152" s="154">
        <v>0</v>
      </c>
      <c r="BF152" s="154">
        <v>-36540</v>
      </c>
      <c r="BG152" s="154">
        <v>0</v>
      </c>
      <c r="BH152" s="154">
        <v>0</v>
      </c>
      <c r="BI152" s="145">
        <v>60423000</v>
      </c>
      <c r="BJ152" s="122" t="s">
        <v>851</v>
      </c>
      <c r="BK152" s="191">
        <f>+IF('FEUILLE 1'!$BJ152="",SUMIFS('FEUILLE 2'!$P:$P,'FEUILLE 2'!$C:$C,"BLF",'FEUILLE 2'!$K:$K,'FEUILLE 1'!$J152),SUMIFS('FEUILLE 2'!$P:$P,'FEUILLE 2'!$C:$C,"BLF",'FEUILLE 2'!$K:$K,'FEUILLE 1'!$J152,'FEUILLE 2'!$B:$B,'FEUILLE 1'!$BJ152))</f>
        <v>5666.66</v>
      </c>
      <c r="BL152" s="194">
        <f t="shared" si="134"/>
        <v>-3468.34</v>
      </c>
      <c r="BM152" s="191">
        <f>-2833.33-2833.33</f>
        <v>-5666.66</v>
      </c>
      <c r="BN152" s="191"/>
      <c r="BO152" s="193">
        <f t="shared" si="135"/>
        <v>9135</v>
      </c>
      <c r="BP152" s="126">
        <f t="shared" si="138"/>
        <v>0</v>
      </c>
      <c r="BQ152" s="126">
        <f t="shared" si="139"/>
        <v>0</v>
      </c>
      <c r="BR152" s="126">
        <f t="shared" si="140"/>
        <v>-3045</v>
      </c>
      <c r="BS152" s="126">
        <f t="shared" si="141"/>
        <v>0</v>
      </c>
      <c r="BT152" s="126">
        <f t="shared" si="142"/>
        <v>0</v>
      </c>
      <c r="BU152" s="126">
        <f t="shared" si="143"/>
        <v>0</v>
      </c>
      <c r="BV152" s="126">
        <f t="shared" si="144"/>
        <v>0</v>
      </c>
      <c r="BW152" s="126">
        <f t="shared" si="145"/>
        <v>-6090</v>
      </c>
      <c r="BX152" s="126">
        <f t="shared" si="146"/>
        <v>0</v>
      </c>
      <c r="BY152" s="126">
        <f t="shared" si="147"/>
        <v>0</v>
      </c>
      <c r="BZ152" s="126">
        <f t="shared" si="148"/>
        <v>0</v>
      </c>
      <c r="CA152" s="126">
        <f t="shared" si="149"/>
        <v>0</v>
      </c>
      <c r="CB152" s="126">
        <f t="shared" si="150"/>
        <v>-9135</v>
      </c>
      <c r="CC152" s="126">
        <f t="shared" si="151"/>
        <v>0</v>
      </c>
      <c r="CD152" s="126">
        <f t="shared" si="152"/>
        <v>0</v>
      </c>
      <c r="CE152" s="126">
        <f t="shared" si="153"/>
        <v>0</v>
      </c>
      <c r="CF152" s="126">
        <f t="shared" si="154"/>
        <v>0</v>
      </c>
      <c r="CG152" s="126">
        <f t="shared" si="155"/>
        <v>-12180</v>
      </c>
      <c r="CH152" s="126">
        <f t="shared" si="156"/>
        <v>0</v>
      </c>
      <c r="CI152" s="126">
        <f t="shared" si="157"/>
        <v>0</v>
      </c>
      <c r="CJ152" s="126">
        <f t="shared" si="158"/>
        <v>0</v>
      </c>
      <c r="CK152" s="126">
        <f t="shared" si="159"/>
        <v>0</v>
      </c>
      <c r="CL152" s="126">
        <f t="shared" si="160"/>
        <v>-15225</v>
      </c>
      <c r="CM152" s="126">
        <f t="shared" si="161"/>
        <v>0</v>
      </c>
      <c r="CN152" s="126">
        <f t="shared" si="162"/>
        <v>0</v>
      </c>
      <c r="CO152" s="126">
        <f t="shared" si="163"/>
        <v>0</v>
      </c>
      <c r="CP152" s="126">
        <f t="shared" si="164"/>
        <v>0</v>
      </c>
      <c r="CQ152" s="126">
        <f t="shared" si="165"/>
        <v>-18270</v>
      </c>
      <c r="CR152" s="126">
        <f t="shared" si="166"/>
        <v>0</v>
      </c>
      <c r="CS152" s="126">
        <f t="shared" si="167"/>
        <v>0</v>
      </c>
      <c r="CT152" s="126">
        <f t="shared" si="168"/>
        <v>0</v>
      </c>
      <c r="CU152" s="126">
        <f t="shared" si="169"/>
        <v>0</v>
      </c>
      <c r="CV152" s="126">
        <f t="shared" si="170"/>
        <v>-21315</v>
      </c>
      <c r="CW152" s="126">
        <f t="shared" si="171"/>
        <v>0</v>
      </c>
      <c r="CX152" s="126">
        <f t="shared" si="172"/>
        <v>0</v>
      </c>
      <c r="CY152" s="126">
        <f t="shared" si="173"/>
        <v>0</v>
      </c>
      <c r="CZ152" s="126">
        <f t="shared" si="174"/>
        <v>0</v>
      </c>
      <c r="DA152" s="126">
        <f t="shared" si="175"/>
        <v>-24360</v>
      </c>
      <c r="DB152" s="126">
        <f t="shared" si="176"/>
        <v>0</v>
      </c>
      <c r="DC152" s="126">
        <f t="shared" si="177"/>
        <v>0</v>
      </c>
      <c r="DD152" s="126">
        <f t="shared" si="178"/>
        <v>0</v>
      </c>
      <c r="DE152" s="126">
        <f t="shared" si="179"/>
        <v>0</v>
      </c>
      <c r="DF152" s="126">
        <f t="shared" si="180"/>
        <v>-27405</v>
      </c>
      <c r="DG152" s="126">
        <f t="shared" si="181"/>
        <v>0</v>
      </c>
      <c r="DH152" s="126">
        <f t="shared" si="182"/>
        <v>0</v>
      </c>
      <c r="DI152" s="126">
        <f t="shared" si="183"/>
        <v>0</v>
      </c>
      <c r="DJ152" s="126">
        <f t="shared" si="184"/>
        <v>0</v>
      </c>
      <c r="DK152" s="126">
        <f t="shared" si="185"/>
        <v>-30450</v>
      </c>
      <c r="DL152" s="126">
        <f t="shared" si="186"/>
        <v>0</v>
      </c>
      <c r="DM152" s="126">
        <f t="shared" si="187"/>
        <v>0</v>
      </c>
      <c r="DN152" s="126">
        <f t="shared" si="188"/>
        <v>0</v>
      </c>
      <c r="DO152" s="126">
        <f t="shared" si="189"/>
        <v>0</v>
      </c>
      <c r="DP152" s="126">
        <f t="shared" si="190"/>
        <v>-33495</v>
      </c>
      <c r="DQ152" s="126">
        <f t="shared" si="191"/>
        <v>0</v>
      </c>
      <c r="DR152" s="126">
        <f t="shared" si="192"/>
        <v>0</v>
      </c>
      <c r="DS152" s="126">
        <f t="shared" si="193"/>
        <v>0</v>
      </c>
      <c r="DT152" s="126">
        <f t="shared" si="194"/>
        <v>0</v>
      </c>
      <c r="DU152" s="126">
        <f t="shared" si="195"/>
        <v>-36540</v>
      </c>
      <c r="DV152" s="126">
        <f t="shared" si="196"/>
        <v>0</v>
      </c>
      <c r="DW152" s="126">
        <f t="shared" si="197"/>
        <v>0</v>
      </c>
      <c r="DX152" s="119"/>
      <c r="DY152" s="127">
        <f t="shared" si="199"/>
        <v>9135</v>
      </c>
    </row>
    <row r="153" spans="1:131" s="141" customFormat="1" ht="15" customHeight="1" x14ac:dyDescent="0.25">
      <c r="A153" s="157" t="s">
        <v>460</v>
      </c>
      <c r="B153" s="174" t="s">
        <v>416</v>
      </c>
      <c r="C153" s="174" t="s">
        <v>461</v>
      </c>
      <c r="D153" s="174" t="s">
        <v>265</v>
      </c>
      <c r="E153" s="174">
        <v>1</v>
      </c>
      <c r="F153" s="158">
        <v>67323</v>
      </c>
      <c r="G153" s="173">
        <v>-67323</v>
      </c>
      <c r="H153" s="173">
        <v>-67323</v>
      </c>
      <c r="I153" s="147" t="s">
        <v>912</v>
      </c>
      <c r="J153" s="145" t="s">
        <v>65</v>
      </c>
      <c r="K153" s="145">
        <v>8.3333333333333329E-2</v>
      </c>
      <c r="L153" s="145">
        <v>8.3333333333333329E-2</v>
      </c>
      <c r="M153" s="145">
        <v>8.3333333333333329E-2</v>
      </c>
      <c r="N153" s="145">
        <v>8.3333333333333329E-2</v>
      </c>
      <c r="O153" s="145">
        <v>8.3333333333333329E-2</v>
      </c>
      <c r="P153" s="145">
        <v>8.3333333333333329E-2</v>
      </c>
      <c r="Q153" s="145">
        <v>8.3333333333333329E-2</v>
      </c>
      <c r="R153" s="145">
        <v>8.3333333333333329E-2</v>
      </c>
      <c r="S153" s="145">
        <v>8.3333333333333329E-2</v>
      </c>
      <c r="T153" s="145">
        <v>8.3333333333333329E-2</v>
      </c>
      <c r="U153" s="145">
        <v>8.3333333333333329E-2</v>
      </c>
      <c r="V153" s="145">
        <v>8.3333333333333329E-2</v>
      </c>
      <c r="W153" s="146">
        <v>1</v>
      </c>
      <c r="X153" s="151">
        <v>-5610.25</v>
      </c>
      <c r="Y153" s="151">
        <v>-5610.25</v>
      </c>
      <c r="Z153" s="151">
        <v>-5610.25</v>
      </c>
      <c r="AA153" s="151">
        <v>-5610.25</v>
      </c>
      <c r="AB153" s="151">
        <v>-5610.25</v>
      </c>
      <c r="AC153" s="151">
        <v>-5610.25</v>
      </c>
      <c r="AD153" s="151">
        <v>-5610.25</v>
      </c>
      <c r="AE153" s="151">
        <v>-5610.25</v>
      </c>
      <c r="AF153" s="151">
        <v>-5610.25</v>
      </c>
      <c r="AG153" s="151">
        <v>-5610.25</v>
      </c>
      <c r="AH153" s="151">
        <v>-5610.25</v>
      </c>
      <c r="AI153" s="151">
        <v>-5610.25</v>
      </c>
      <c r="AJ153" s="145"/>
      <c r="AK153" s="145">
        <v>1</v>
      </c>
      <c r="AL153" s="145"/>
      <c r="AM153" s="145"/>
      <c r="AN153" s="145"/>
      <c r="AO153" s="145"/>
      <c r="AP153" s="145"/>
      <c r="AQ153" s="145"/>
      <c r="AR153" s="145"/>
      <c r="AS153" s="146">
        <v>1</v>
      </c>
      <c r="AT153" s="153">
        <v>0</v>
      </c>
      <c r="AU153" s="153">
        <v>-67323</v>
      </c>
      <c r="AV153" s="153">
        <v>0</v>
      </c>
      <c r="AW153" s="153">
        <v>0</v>
      </c>
      <c r="AX153" s="153">
        <v>0</v>
      </c>
      <c r="AY153" s="153">
        <v>0</v>
      </c>
      <c r="AZ153" s="153">
        <v>0</v>
      </c>
      <c r="BA153" s="153">
        <v>0</v>
      </c>
      <c r="BB153" s="153">
        <v>0</v>
      </c>
      <c r="BC153" s="153">
        <v>-67323</v>
      </c>
      <c r="BD153" s="154">
        <v>0</v>
      </c>
      <c r="BE153" s="154">
        <v>0</v>
      </c>
      <c r="BF153" s="154">
        <v>-67323</v>
      </c>
      <c r="BG153" s="154">
        <v>0</v>
      </c>
      <c r="BH153" s="154">
        <v>0</v>
      </c>
      <c r="BI153" s="145">
        <v>60423000</v>
      </c>
      <c r="BJ153" s="122" t="s">
        <v>843</v>
      </c>
      <c r="BK153" s="193">
        <f>+IF('FEUILLE 1'!$BJ153="",SUMIFS('FEUILLE 2'!$P:$P,'FEUILLE 2'!$C:$C,"BLF",'FEUILLE 2'!$K:$K,'FEUILLE 1'!$J153),SUMIFS('FEUILLE 2'!$P:$P,'FEUILLE 2'!$C:$C,"BLF",'FEUILLE 2'!$K:$K,'FEUILLE 1'!$J153,'FEUILLE 2'!$B:$B,'FEUILLE 1'!$BJ153))</f>
        <v>11555.64</v>
      </c>
      <c r="BL153" s="194">
        <f t="shared" si="134"/>
        <v>-5275.1100000000006</v>
      </c>
      <c r="BM153" s="191"/>
      <c r="BN153" s="191"/>
      <c r="BO153" s="193">
        <f>+(5800*3)+(1500*3)-BK153</f>
        <v>10344.36</v>
      </c>
      <c r="BP153" s="126">
        <f t="shared" si="138"/>
        <v>0</v>
      </c>
      <c r="BQ153" s="126">
        <f t="shared" si="139"/>
        <v>0</v>
      </c>
      <c r="BR153" s="126">
        <f t="shared" si="140"/>
        <v>-5610.25</v>
      </c>
      <c r="BS153" s="126">
        <f t="shared" si="141"/>
        <v>0</v>
      </c>
      <c r="BT153" s="126">
        <f t="shared" si="142"/>
        <v>0</v>
      </c>
      <c r="BU153" s="126">
        <f t="shared" si="143"/>
        <v>0</v>
      </c>
      <c r="BV153" s="126">
        <f t="shared" si="144"/>
        <v>0</v>
      </c>
      <c r="BW153" s="126">
        <f t="shared" si="145"/>
        <v>-11220.5</v>
      </c>
      <c r="BX153" s="126">
        <f t="shared" si="146"/>
        <v>0</v>
      </c>
      <c r="BY153" s="126">
        <f t="shared" si="147"/>
        <v>0</v>
      </c>
      <c r="BZ153" s="126">
        <f t="shared" si="148"/>
        <v>0</v>
      </c>
      <c r="CA153" s="126">
        <f t="shared" si="149"/>
        <v>0</v>
      </c>
      <c r="CB153" s="126">
        <f t="shared" si="150"/>
        <v>-16830.75</v>
      </c>
      <c r="CC153" s="126">
        <f t="shared" si="151"/>
        <v>0</v>
      </c>
      <c r="CD153" s="126">
        <f t="shared" si="152"/>
        <v>0</v>
      </c>
      <c r="CE153" s="126">
        <f t="shared" si="153"/>
        <v>0</v>
      </c>
      <c r="CF153" s="126">
        <f t="shared" si="154"/>
        <v>0</v>
      </c>
      <c r="CG153" s="126">
        <f t="shared" si="155"/>
        <v>-22441</v>
      </c>
      <c r="CH153" s="126">
        <f t="shared" si="156"/>
        <v>0</v>
      </c>
      <c r="CI153" s="126">
        <f t="shared" si="157"/>
        <v>0</v>
      </c>
      <c r="CJ153" s="126">
        <f t="shared" si="158"/>
        <v>0</v>
      </c>
      <c r="CK153" s="126">
        <f t="shared" si="159"/>
        <v>0</v>
      </c>
      <c r="CL153" s="126">
        <f t="shared" si="160"/>
        <v>-28051.25</v>
      </c>
      <c r="CM153" s="126">
        <f t="shared" si="161"/>
        <v>0</v>
      </c>
      <c r="CN153" s="126">
        <f t="shared" si="162"/>
        <v>0</v>
      </c>
      <c r="CO153" s="126">
        <f t="shared" si="163"/>
        <v>0</v>
      </c>
      <c r="CP153" s="126">
        <f t="shared" si="164"/>
        <v>0</v>
      </c>
      <c r="CQ153" s="126">
        <f t="shared" si="165"/>
        <v>-33661.5</v>
      </c>
      <c r="CR153" s="126">
        <f t="shared" si="166"/>
        <v>0</v>
      </c>
      <c r="CS153" s="126">
        <f t="shared" si="167"/>
        <v>0</v>
      </c>
      <c r="CT153" s="126">
        <f t="shared" si="168"/>
        <v>0</v>
      </c>
      <c r="CU153" s="126">
        <f t="shared" si="169"/>
        <v>0</v>
      </c>
      <c r="CV153" s="126">
        <f t="shared" si="170"/>
        <v>-39271.75</v>
      </c>
      <c r="CW153" s="126">
        <f t="shared" si="171"/>
        <v>0</v>
      </c>
      <c r="CX153" s="126">
        <f t="shared" si="172"/>
        <v>0</v>
      </c>
      <c r="CY153" s="126">
        <f t="shared" si="173"/>
        <v>0</v>
      </c>
      <c r="CZ153" s="126">
        <f t="shared" si="174"/>
        <v>0</v>
      </c>
      <c r="DA153" s="126">
        <f t="shared" si="175"/>
        <v>-44882</v>
      </c>
      <c r="DB153" s="126">
        <f t="shared" si="176"/>
        <v>0</v>
      </c>
      <c r="DC153" s="126">
        <f t="shared" si="177"/>
        <v>0</v>
      </c>
      <c r="DD153" s="126">
        <f t="shared" si="178"/>
        <v>0</v>
      </c>
      <c r="DE153" s="126">
        <f t="shared" si="179"/>
        <v>0</v>
      </c>
      <c r="DF153" s="126">
        <f t="shared" si="180"/>
        <v>-50492.25</v>
      </c>
      <c r="DG153" s="126">
        <f t="shared" si="181"/>
        <v>0</v>
      </c>
      <c r="DH153" s="126">
        <f t="shared" si="182"/>
        <v>0</v>
      </c>
      <c r="DI153" s="126">
        <f t="shared" si="183"/>
        <v>0</v>
      </c>
      <c r="DJ153" s="126">
        <f t="shared" si="184"/>
        <v>0</v>
      </c>
      <c r="DK153" s="126">
        <f t="shared" si="185"/>
        <v>-56102.5</v>
      </c>
      <c r="DL153" s="126">
        <f t="shared" si="186"/>
        <v>0</v>
      </c>
      <c r="DM153" s="126">
        <f t="shared" si="187"/>
        <v>0</v>
      </c>
      <c r="DN153" s="126">
        <f t="shared" si="188"/>
        <v>0</v>
      </c>
      <c r="DO153" s="126">
        <f t="shared" si="189"/>
        <v>0</v>
      </c>
      <c r="DP153" s="126">
        <f t="shared" si="190"/>
        <v>-61712.75</v>
      </c>
      <c r="DQ153" s="126">
        <f t="shared" si="191"/>
        <v>0</v>
      </c>
      <c r="DR153" s="126">
        <f t="shared" si="192"/>
        <v>0</v>
      </c>
      <c r="DS153" s="126">
        <f t="shared" si="193"/>
        <v>0</v>
      </c>
      <c r="DT153" s="126">
        <f t="shared" si="194"/>
        <v>0</v>
      </c>
      <c r="DU153" s="126">
        <f t="shared" si="195"/>
        <v>-67323</v>
      </c>
      <c r="DV153" s="126">
        <f t="shared" si="196"/>
        <v>0</v>
      </c>
      <c r="DW153" s="126">
        <f t="shared" si="197"/>
        <v>0</v>
      </c>
      <c r="DX153" s="119"/>
      <c r="DY153" s="127">
        <f t="shared" si="199"/>
        <v>10344.36</v>
      </c>
    </row>
    <row r="154" spans="1:131" s="141" customFormat="1" ht="15" customHeight="1" x14ac:dyDescent="0.25">
      <c r="A154" s="157" t="s">
        <v>462</v>
      </c>
      <c r="B154" s="174" t="s">
        <v>416</v>
      </c>
      <c r="C154" s="174" t="s">
        <v>463</v>
      </c>
      <c r="D154" s="174" t="s">
        <v>464</v>
      </c>
      <c r="E154" s="174">
        <v>108663.581502</v>
      </c>
      <c r="F154" s="174">
        <v>0.84242494390942935</v>
      </c>
      <c r="G154" s="173">
        <v>-91540.911551820056</v>
      </c>
      <c r="H154" s="173">
        <v>-91540.911551820056</v>
      </c>
      <c r="I154" s="147" t="s">
        <v>465</v>
      </c>
      <c r="J154" s="145" t="s">
        <v>54</v>
      </c>
      <c r="K154" s="145">
        <v>8.3333333333333329E-2</v>
      </c>
      <c r="L154" s="145">
        <v>8.3333333333333329E-2</v>
      </c>
      <c r="M154" s="145">
        <v>8.3333333333333329E-2</v>
      </c>
      <c r="N154" s="145">
        <v>8.3333333333333329E-2</v>
      </c>
      <c r="O154" s="145">
        <v>8.3333333333333329E-2</v>
      </c>
      <c r="P154" s="145">
        <v>8.3333333333333329E-2</v>
      </c>
      <c r="Q154" s="145">
        <v>8.3333333333333329E-2</v>
      </c>
      <c r="R154" s="145">
        <v>8.3333333333333329E-2</v>
      </c>
      <c r="S154" s="145">
        <v>8.3333333333333329E-2</v>
      </c>
      <c r="T154" s="145">
        <v>8.3333333333333329E-2</v>
      </c>
      <c r="U154" s="145">
        <v>8.3333333333333329E-2</v>
      </c>
      <c r="V154" s="145">
        <v>8.3333333333333329E-2</v>
      </c>
      <c r="W154" s="146">
        <v>1</v>
      </c>
      <c r="X154" s="151">
        <v>-7628.4092959850041</v>
      </c>
      <c r="Y154" s="151">
        <v>-7628.4092959850041</v>
      </c>
      <c r="Z154" s="151">
        <v>-7628.4092959850041</v>
      </c>
      <c r="AA154" s="151">
        <v>-7628.4092959850041</v>
      </c>
      <c r="AB154" s="151">
        <v>-7628.4092959850041</v>
      </c>
      <c r="AC154" s="151">
        <v>-7628.4092959850041</v>
      </c>
      <c r="AD154" s="151">
        <v>-7628.4092959850041</v>
      </c>
      <c r="AE154" s="151">
        <v>-7628.4092959850041</v>
      </c>
      <c r="AF154" s="151">
        <v>-7628.4092959850041</v>
      </c>
      <c r="AG154" s="151">
        <v>-7628.4092959850041</v>
      </c>
      <c r="AH154" s="151">
        <v>-7628.4092959850041</v>
      </c>
      <c r="AI154" s="151">
        <v>-7628.4092959850041</v>
      </c>
      <c r="AJ154" s="145">
        <v>1</v>
      </c>
      <c r="AK154" s="145"/>
      <c r="AL154" s="145"/>
      <c r="AM154" s="145"/>
      <c r="AN154" s="145"/>
      <c r="AO154" s="145"/>
      <c r="AP154" s="145"/>
      <c r="AQ154" s="145"/>
      <c r="AR154" s="145"/>
      <c r="AS154" s="146">
        <v>1</v>
      </c>
      <c r="AT154" s="153">
        <v>-91540.911551820056</v>
      </c>
      <c r="AU154" s="153">
        <v>0</v>
      </c>
      <c r="AV154" s="153">
        <v>0</v>
      </c>
      <c r="AW154" s="153">
        <v>0</v>
      </c>
      <c r="AX154" s="153">
        <v>0</v>
      </c>
      <c r="AY154" s="153">
        <v>0</v>
      </c>
      <c r="AZ154" s="153">
        <v>0</v>
      </c>
      <c r="BA154" s="153">
        <v>0</v>
      </c>
      <c r="BB154" s="153">
        <v>0</v>
      </c>
      <c r="BC154" s="153">
        <v>-91540.911551820056</v>
      </c>
      <c r="BD154" s="154">
        <v>-91540.911551820056</v>
      </c>
      <c r="BE154" s="154">
        <v>0</v>
      </c>
      <c r="BF154" s="154">
        <v>0</v>
      </c>
      <c r="BG154" s="154">
        <v>0</v>
      </c>
      <c r="BH154" s="154">
        <v>0</v>
      </c>
      <c r="BI154" s="145">
        <v>60423000</v>
      </c>
      <c r="BJ154" s="122"/>
      <c r="BK154" s="191">
        <f>+IF('FEUILLE 1'!$BJ154="",SUMIFS('FEUILLE 2'!$P:$P,'FEUILLE 2'!$C:$C,"BLF",'FEUILLE 2'!$K:$K,'FEUILLE 1'!$J154),SUMIFS('FEUILLE 2'!$P:$P,'FEUILLE 2'!$C:$C,"BLF",'FEUILLE 2'!$K:$K,'FEUILLE 1'!$J154,'FEUILLE 2'!$B:$B,'FEUILLE 1'!$BJ154))</f>
        <v>2778.7500000000005</v>
      </c>
      <c r="BL154" s="191">
        <f t="shared" si="134"/>
        <v>-20106.477887955014</v>
      </c>
      <c r="BM154" s="191">
        <f>-2779-24415</f>
        <v>-27194</v>
      </c>
      <c r="BN154" s="191"/>
      <c r="BO154" s="194">
        <v>5000</v>
      </c>
      <c r="BP154" s="126">
        <f t="shared" si="138"/>
        <v>-7628.4092959850041</v>
      </c>
      <c r="BQ154" s="126">
        <f t="shared" si="139"/>
        <v>0</v>
      </c>
      <c r="BR154" s="126">
        <f t="shared" si="140"/>
        <v>0</v>
      </c>
      <c r="BS154" s="126">
        <f t="shared" si="141"/>
        <v>0</v>
      </c>
      <c r="BT154" s="126">
        <f t="shared" si="142"/>
        <v>0</v>
      </c>
      <c r="BU154" s="126">
        <f t="shared" si="143"/>
        <v>-15256.818591970008</v>
      </c>
      <c r="BV154" s="126">
        <f t="shared" si="144"/>
        <v>0</v>
      </c>
      <c r="BW154" s="126">
        <f t="shared" si="145"/>
        <v>0</v>
      </c>
      <c r="BX154" s="126">
        <f t="shared" si="146"/>
        <v>0</v>
      </c>
      <c r="BY154" s="126">
        <f t="shared" si="147"/>
        <v>0</v>
      </c>
      <c r="BZ154" s="126">
        <f t="shared" si="148"/>
        <v>-22885.227887955014</v>
      </c>
      <c r="CA154" s="126">
        <f t="shared" si="149"/>
        <v>0</v>
      </c>
      <c r="CB154" s="126">
        <f t="shared" si="150"/>
        <v>0</v>
      </c>
      <c r="CC154" s="126">
        <f t="shared" si="151"/>
        <v>0</v>
      </c>
      <c r="CD154" s="126">
        <f t="shared" si="152"/>
        <v>0</v>
      </c>
      <c r="CE154" s="126">
        <f t="shared" si="153"/>
        <v>-30513.637183940016</v>
      </c>
      <c r="CF154" s="126">
        <f t="shared" si="154"/>
        <v>0</v>
      </c>
      <c r="CG154" s="126">
        <f t="shared" si="155"/>
        <v>0</v>
      </c>
      <c r="CH154" s="126">
        <f t="shared" si="156"/>
        <v>0</v>
      </c>
      <c r="CI154" s="126">
        <f t="shared" si="157"/>
        <v>0</v>
      </c>
      <c r="CJ154" s="126">
        <f t="shared" si="158"/>
        <v>-38142.046479925019</v>
      </c>
      <c r="CK154" s="126">
        <f t="shared" si="159"/>
        <v>0</v>
      </c>
      <c r="CL154" s="126">
        <f t="shared" si="160"/>
        <v>0</v>
      </c>
      <c r="CM154" s="126">
        <f t="shared" si="161"/>
        <v>0</v>
      </c>
      <c r="CN154" s="126">
        <f t="shared" si="162"/>
        <v>0</v>
      </c>
      <c r="CO154" s="126">
        <f t="shared" si="163"/>
        <v>-45770.455775910021</v>
      </c>
      <c r="CP154" s="126">
        <f t="shared" si="164"/>
        <v>0</v>
      </c>
      <c r="CQ154" s="126">
        <f t="shared" si="165"/>
        <v>0</v>
      </c>
      <c r="CR154" s="126">
        <f t="shared" si="166"/>
        <v>0</v>
      </c>
      <c r="CS154" s="126">
        <f t="shared" si="167"/>
        <v>0</v>
      </c>
      <c r="CT154" s="126">
        <f t="shared" si="168"/>
        <v>-53398.865071895023</v>
      </c>
      <c r="CU154" s="126">
        <f t="shared" si="169"/>
        <v>0</v>
      </c>
      <c r="CV154" s="126">
        <f t="shared" si="170"/>
        <v>0</v>
      </c>
      <c r="CW154" s="126">
        <f t="shared" si="171"/>
        <v>0</v>
      </c>
      <c r="CX154" s="126">
        <f t="shared" si="172"/>
        <v>0</v>
      </c>
      <c r="CY154" s="126">
        <f t="shared" si="173"/>
        <v>-61027.274367880025</v>
      </c>
      <c r="CZ154" s="126">
        <f t="shared" si="174"/>
        <v>0</v>
      </c>
      <c r="DA154" s="126">
        <f t="shared" si="175"/>
        <v>0</v>
      </c>
      <c r="DB154" s="126">
        <f t="shared" si="176"/>
        <v>0</v>
      </c>
      <c r="DC154" s="126">
        <f t="shared" si="177"/>
        <v>0</v>
      </c>
      <c r="DD154" s="126">
        <f t="shared" si="178"/>
        <v>-68655.683663865027</v>
      </c>
      <c r="DE154" s="126">
        <f t="shared" si="179"/>
        <v>0</v>
      </c>
      <c r="DF154" s="126">
        <f t="shared" si="180"/>
        <v>0</v>
      </c>
      <c r="DG154" s="126">
        <f t="shared" si="181"/>
        <v>0</v>
      </c>
      <c r="DH154" s="126">
        <f t="shared" si="182"/>
        <v>0</v>
      </c>
      <c r="DI154" s="126">
        <f t="shared" si="183"/>
        <v>-76284.092959850037</v>
      </c>
      <c r="DJ154" s="126">
        <f t="shared" si="184"/>
        <v>0</v>
      </c>
      <c r="DK154" s="126">
        <f t="shared" si="185"/>
        <v>0</v>
      </c>
      <c r="DL154" s="126">
        <f t="shared" si="186"/>
        <v>0</v>
      </c>
      <c r="DM154" s="126">
        <f t="shared" si="187"/>
        <v>0</v>
      </c>
      <c r="DN154" s="126">
        <f t="shared" si="188"/>
        <v>-83912.502255835047</v>
      </c>
      <c r="DO154" s="126">
        <f t="shared" si="189"/>
        <v>0</v>
      </c>
      <c r="DP154" s="126">
        <f t="shared" si="190"/>
        <v>0</v>
      </c>
      <c r="DQ154" s="126">
        <f t="shared" si="191"/>
        <v>0</v>
      </c>
      <c r="DR154" s="126">
        <f t="shared" si="192"/>
        <v>0</v>
      </c>
      <c r="DS154" s="126">
        <f t="shared" si="193"/>
        <v>-91540.911551820056</v>
      </c>
      <c r="DT154" s="126">
        <f t="shared" si="194"/>
        <v>0</v>
      </c>
      <c r="DU154" s="126">
        <f t="shared" si="195"/>
        <v>0</v>
      </c>
      <c r="DV154" s="126">
        <f t="shared" si="196"/>
        <v>0</v>
      </c>
      <c r="DW154" s="126">
        <f t="shared" si="197"/>
        <v>0</v>
      </c>
      <c r="DX154" s="119"/>
      <c r="DY154" s="127">
        <f>+BO154</f>
        <v>5000</v>
      </c>
    </row>
    <row r="155" spans="1:131" s="141" customFormat="1" ht="15" customHeight="1" x14ac:dyDescent="0.25">
      <c r="A155" s="157" t="s">
        <v>466</v>
      </c>
      <c r="B155" s="174" t="s">
        <v>321</v>
      </c>
      <c r="C155" s="174" t="s">
        <v>467</v>
      </c>
      <c r="D155" s="174" t="s">
        <v>265</v>
      </c>
      <c r="E155" s="174">
        <v>1</v>
      </c>
      <c r="F155" s="174">
        <v>81714.150000000009</v>
      </c>
      <c r="G155" s="173">
        <v>-81714.150000000009</v>
      </c>
      <c r="H155" s="173">
        <v>-81714.14999999998</v>
      </c>
      <c r="I155" s="147" t="s">
        <v>468</v>
      </c>
      <c r="J155" s="145" t="s">
        <v>45</v>
      </c>
      <c r="K155" s="145">
        <v>8.3333333333333329E-2</v>
      </c>
      <c r="L155" s="145">
        <v>8.3333333333333329E-2</v>
      </c>
      <c r="M155" s="145">
        <v>8.3333333333333329E-2</v>
      </c>
      <c r="N155" s="145">
        <v>8.3333333333333329E-2</v>
      </c>
      <c r="O155" s="145">
        <v>8.3333333333333329E-2</v>
      </c>
      <c r="P155" s="145">
        <v>8.3333333333333329E-2</v>
      </c>
      <c r="Q155" s="145">
        <v>8.3333333333333329E-2</v>
      </c>
      <c r="R155" s="145">
        <v>8.3333333333333329E-2</v>
      </c>
      <c r="S155" s="145">
        <v>8.3333333333333329E-2</v>
      </c>
      <c r="T155" s="145">
        <v>8.3333333333333329E-2</v>
      </c>
      <c r="U155" s="145">
        <v>8.3333333333333329E-2</v>
      </c>
      <c r="V155" s="145">
        <v>8.3333333333333329E-2</v>
      </c>
      <c r="W155" s="146">
        <v>1</v>
      </c>
      <c r="X155" s="151">
        <v>-6809.5125000000007</v>
      </c>
      <c r="Y155" s="151">
        <v>-6809.5125000000007</v>
      </c>
      <c r="Z155" s="151">
        <v>-6809.5125000000007</v>
      </c>
      <c r="AA155" s="151">
        <v>-6809.5125000000007</v>
      </c>
      <c r="AB155" s="151">
        <v>-6809.5125000000007</v>
      </c>
      <c r="AC155" s="151">
        <v>-6809.5125000000007</v>
      </c>
      <c r="AD155" s="151">
        <v>-6809.5125000000007</v>
      </c>
      <c r="AE155" s="151">
        <v>-6809.5125000000007</v>
      </c>
      <c r="AF155" s="151">
        <v>-6809.5125000000007</v>
      </c>
      <c r="AG155" s="151">
        <v>-6809.5125000000007</v>
      </c>
      <c r="AH155" s="151">
        <v>-6809.5125000000007</v>
      </c>
      <c r="AI155" s="151">
        <v>-6809.5125000000007</v>
      </c>
      <c r="AJ155" s="145">
        <v>1</v>
      </c>
      <c r="AK155" s="145"/>
      <c r="AL155" s="145"/>
      <c r="AM155" s="145"/>
      <c r="AN155" s="145"/>
      <c r="AO155" s="145"/>
      <c r="AP155" s="145"/>
      <c r="AQ155" s="145"/>
      <c r="AR155" s="145"/>
      <c r="AS155" s="146">
        <v>1</v>
      </c>
      <c r="AT155" s="153">
        <v>-81714.150000000009</v>
      </c>
      <c r="AU155" s="153">
        <v>0</v>
      </c>
      <c r="AV155" s="153">
        <v>0</v>
      </c>
      <c r="AW155" s="153">
        <v>0</v>
      </c>
      <c r="AX155" s="153">
        <v>0</v>
      </c>
      <c r="AY155" s="153">
        <v>0</v>
      </c>
      <c r="AZ155" s="153">
        <v>0</v>
      </c>
      <c r="BA155" s="153">
        <v>0</v>
      </c>
      <c r="BB155" s="153">
        <v>0</v>
      </c>
      <c r="BC155" s="153">
        <v>-81714.150000000009</v>
      </c>
      <c r="BD155" s="154">
        <v>-81714.150000000009</v>
      </c>
      <c r="BE155" s="154">
        <v>0</v>
      </c>
      <c r="BF155" s="154">
        <v>0</v>
      </c>
      <c r="BG155" s="154">
        <v>0</v>
      </c>
      <c r="BH155" s="154">
        <v>0</v>
      </c>
      <c r="BI155" s="145">
        <v>61358000</v>
      </c>
      <c r="BJ155" s="122"/>
      <c r="BK155" s="122">
        <f>+IF('FEUILLE 1'!$BJ155="",SUMIFS('FEUILLE 2'!$P:$P,'FEUILLE 2'!$C:$C,"BLF",'FEUILLE 2'!$K:$K,'FEUILLE 1'!$J155),SUMIFS('FEUILLE 2'!$P:$P,'FEUILLE 2'!$C:$C,"BLF",'FEUILLE 2'!$K:$K,'FEUILLE 1'!$J155,'FEUILLE 2'!$B:$B,'FEUILLE 1'!$BJ155))</f>
        <v>0</v>
      </c>
      <c r="BL155" s="191">
        <f t="shared" ref="BL155" si="200">+BK155+SUM(BU155:BY155)</f>
        <v>-13619.025000000001</v>
      </c>
      <c r="BM155" s="122"/>
      <c r="BN155" s="122"/>
      <c r="BO155" s="122">
        <f t="shared" ref="BO155:BO185" si="201">IF(-SUM(DI155:DM155)-(BK155+BM155+BN155)&lt;0,0,-SUM(DI155:DM155)-(BK155+BM155+BN155))</f>
        <v>68095.124999999985</v>
      </c>
      <c r="BP155" s="126">
        <f t="shared" si="138"/>
        <v>-6809.5125000000007</v>
      </c>
      <c r="BQ155" s="126">
        <f t="shared" si="139"/>
        <v>0</v>
      </c>
      <c r="BR155" s="126">
        <f t="shared" si="140"/>
        <v>0</v>
      </c>
      <c r="BS155" s="126">
        <f t="shared" si="141"/>
        <v>0</v>
      </c>
      <c r="BT155" s="126">
        <f t="shared" si="142"/>
        <v>0</v>
      </c>
      <c r="BU155" s="126">
        <f t="shared" si="143"/>
        <v>-13619.025000000001</v>
      </c>
      <c r="BV155" s="126">
        <f t="shared" si="144"/>
        <v>0</v>
      </c>
      <c r="BW155" s="126">
        <f t="shared" si="145"/>
        <v>0</v>
      </c>
      <c r="BX155" s="126">
        <f t="shared" si="146"/>
        <v>0</v>
      </c>
      <c r="BY155" s="126">
        <f t="shared" si="147"/>
        <v>0</v>
      </c>
      <c r="BZ155" s="126">
        <f t="shared" si="148"/>
        <v>-20428.537500000002</v>
      </c>
      <c r="CA155" s="126">
        <f t="shared" si="149"/>
        <v>0</v>
      </c>
      <c r="CB155" s="126">
        <f t="shared" si="150"/>
        <v>0</v>
      </c>
      <c r="CC155" s="126">
        <f t="shared" si="151"/>
        <v>0</v>
      </c>
      <c r="CD155" s="126">
        <f t="shared" si="152"/>
        <v>0</v>
      </c>
      <c r="CE155" s="126">
        <f t="shared" si="153"/>
        <v>-27238.050000000003</v>
      </c>
      <c r="CF155" s="126">
        <f t="shared" si="154"/>
        <v>0</v>
      </c>
      <c r="CG155" s="126">
        <f t="shared" si="155"/>
        <v>0</v>
      </c>
      <c r="CH155" s="126">
        <f t="shared" si="156"/>
        <v>0</v>
      </c>
      <c r="CI155" s="126">
        <f t="shared" si="157"/>
        <v>0</v>
      </c>
      <c r="CJ155" s="126">
        <f t="shared" si="158"/>
        <v>-34047.5625</v>
      </c>
      <c r="CK155" s="126">
        <f t="shared" si="159"/>
        <v>0</v>
      </c>
      <c r="CL155" s="126">
        <f t="shared" si="160"/>
        <v>0</v>
      </c>
      <c r="CM155" s="126">
        <f t="shared" si="161"/>
        <v>0</v>
      </c>
      <c r="CN155" s="126">
        <f t="shared" si="162"/>
        <v>0</v>
      </c>
      <c r="CO155" s="126">
        <f t="shared" si="163"/>
        <v>-40857.074999999997</v>
      </c>
      <c r="CP155" s="126">
        <f t="shared" si="164"/>
        <v>0</v>
      </c>
      <c r="CQ155" s="126">
        <f t="shared" si="165"/>
        <v>0</v>
      </c>
      <c r="CR155" s="126">
        <f t="shared" si="166"/>
        <v>0</v>
      </c>
      <c r="CS155" s="126">
        <f t="shared" si="167"/>
        <v>0</v>
      </c>
      <c r="CT155" s="126">
        <f t="shared" si="168"/>
        <v>-47666.587499999994</v>
      </c>
      <c r="CU155" s="126">
        <f t="shared" si="169"/>
        <v>0</v>
      </c>
      <c r="CV155" s="126">
        <f t="shared" si="170"/>
        <v>0</v>
      </c>
      <c r="CW155" s="126">
        <f t="shared" si="171"/>
        <v>0</v>
      </c>
      <c r="CX155" s="126">
        <f t="shared" si="172"/>
        <v>0</v>
      </c>
      <c r="CY155" s="126">
        <f t="shared" si="173"/>
        <v>-54476.099999999991</v>
      </c>
      <c r="CZ155" s="126">
        <f t="shared" si="174"/>
        <v>0</v>
      </c>
      <c r="DA155" s="126">
        <f t="shared" si="175"/>
        <v>0</v>
      </c>
      <c r="DB155" s="126">
        <f t="shared" si="176"/>
        <v>0</v>
      </c>
      <c r="DC155" s="126">
        <f t="shared" si="177"/>
        <v>0</v>
      </c>
      <c r="DD155" s="126">
        <f t="shared" si="178"/>
        <v>-61285.612499999988</v>
      </c>
      <c r="DE155" s="126">
        <f t="shared" si="179"/>
        <v>0</v>
      </c>
      <c r="DF155" s="126">
        <f t="shared" si="180"/>
        <v>0</v>
      </c>
      <c r="DG155" s="126">
        <f t="shared" si="181"/>
        <v>0</v>
      </c>
      <c r="DH155" s="126">
        <f t="shared" si="182"/>
        <v>0</v>
      </c>
      <c r="DI155" s="126">
        <f t="shared" si="183"/>
        <v>-68095.124999999985</v>
      </c>
      <c r="DJ155" s="126">
        <f t="shared" si="184"/>
        <v>0</v>
      </c>
      <c r="DK155" s="126">
        <f t="shared" si="185"/>
        <v>0</v>
      </c>
      <c r="DL155" s="126">
        <f t="shared" si="186"/>
        <v>0</v>
      </c>
      <c r="DM155" s="126">
        <f t="shared" si="187"/>
        <v>0</v>
      </c>
      <c r="DN155" s="126">
        <f t="shared" si="188"/>
        <v>-74904.637499999983</v>
      </c>
      <c r="DO155" s="126">
        <f t="shared" si="189"/>
        <v>0</v>
      </c>
      <c r="DP155" s="126">
        <f t="shared" si="190"/>
        <v>0</v>
      </c>
      <c r="DQ155" s="126">
        <f t="shared" si="191"/>
        <v>0</v>
      </c>
      <c r="DR155" s="126">
        <f t="shared" si="192"/>
        <v>0</v>
      </c>
      <c r="DS155" s="126">
        <f t="shared" si="193"/>
        <v>-81714.14999999998</v>
      </c>
      <c r="DT155" s="126">
        <f t="shared" si="194"/>
        <v>0</v>
      </c>
      <c r="DU155" s="126">
        <f t="shared" si="195"/>
        <v>0</v>
      </c>
      <c r="DV155" s="126">
        <f t="shared" si="196"/>
        <v>0</v>
      </c>
      <c r="DW155" s="126">
        <f t="shared" si="197"/>
        <v>0</v>
      </c>
    </row>
    <row r="156" spans="1:131" s="141" customFormat="1" ht="15" customHeight="1" x14ac:dyDescent="0.25">
      <c r="A156" s="157" t="s">
        <v>469</v>
      </c>
      <c r="B156" s="174" t="s">
        <v>416</v>
      </c>
      <c r="C156" s="174" t="s">
        <v>470</v>
      </c>
      <c r="D156" s="174" t="s">
        <v>295</v>
      </c>
      <c r="E156" s="157">
        <v>1</v>
      </c>
      <c r="F156" s="157">
        <v>1193.21</v>
      </c>
      <c r="G156" s="173">
        <v>-1193.21</v>
      </c>
      <c r="H156" s="173">
        <v>-1193.21</v>
      </c>
      <c r="I156" s="147" t="s">
        <v>912</v>
      </c>
      <c r="J156" s="145" t="s">
        <v>74</v>
      </c>
      <c r="K156" s="145">
        <v>8.3333333333333329E-2</v>
      </c>
      <c r="L156" s="145">
        <v>8.3333333333333329E-2</v>
      </c>
      <c r="M156" s="145">
        <v>8.3333333333333329E-2</v>
      </c>
      <c r="N156" s="145">
        <v>8.3333333333333329E-2</v>
      </c>
      <c r="O156" s="145">
        <v>8.3333333333333329E-2</v>
      </c>
      <c r="P156" s="145">
        <v>8.3333333333333329E-2</v>
      </c>
      <c r="Q156" s="145">
        <v>8.3333333333333329E-2</v>
      </c>
      <c r="R156" s="145">
        <v>8.3333333333333329E-2</v>
      </c>
      <c r="S156" s="145">
        <v>8.3333333333333329E-2</v>
      </c>
      <c r="T156" s="145">
        <v>8.3333333333333329E-2</v>
      </c>
      <c r="U156" s="145">
        <v>8.3333333333333329E-2</v>
      </c>
      <c r="V156" s="145">
        <v>8.3333333333333329E-2</v>
      </c>
      <c r="W156" s="146">
        <v>1</v>
      </c>
      <c r="X156" s="151">
        <v>-99.43416666666667</v>
      </c>
      <c r="Y156" s="151">
        <v>-99.43416666666667</v>
      </c>
      <c r="Z156" s="151">
        <v>-99.43416666666667</v>
      </c>
      <c r="AA156" s="151">
        <v>-99.43416666666667</v>
      </c>
      <c r="AB156" s="151">
        <v>-99.43416666666667</v>
      </c>
      <c r="AC156" s="151">
        <v>-99.43416666666667</v>
      </c>
      <c r="AD156" s="151">
        <v>-99.43416666666667</v>
      </c>
      <c r="AE156" s="151">
        <v>-99.43416666666667</v>
      </c>
      <c r="AF156" s="151">
        <v>-99.43416666666667</v>
      </c>
      <c r="AG156" s="151">
        <v>-99.43416666666667</v>
      </c>
      <c r="AH156" s="151">
        <v>-99.43416666666667</v>
      </c>
      <c r="AI156" s="151">
        <v>-99.43416666666667</v>
      </c>
      <c r="AJ156" s="145"/>
      <c r="AK156" s="145">
        <v>1</v>
      </c>
      <c r="AL156" s="145"/>
      <c r="AM156" s="145"/>
      <c r="AN156" s="145"/>
      <c r="AO156" s="145"/>
      <c r="AP156" s="145"/>
      <c r="AQ156" s="145"/>
      <c r="AR156" s="145"/>
      <c r="AS156" s="146">
        <v>1</v>
      </c>
      <c r="AT156" s="153">
        <v>0</v>
      </c>
      <c r="AU156" s="153">
        <v>-1193.21</v>
      </c>
      <c r="AV156" s="153">
        <v>0</v>
      </c>
      <c r="AW156" s="153">
        <v>0</v>
      </c>
      <c r="AX156" s="153">
        <v>0</v>
      </c>
      <c r="AY156" s="153">
        <v>0</v>
      </c>
      <c r="AZ156" s="153">
        <v>0</v>
      </c>
      <c r="BA156" s="153">
        <v>0</v>
      </c>
      <c r="BB156" s="153">
        <v>0</v>
      </c>
      <c r="BC156" s="153">
        <v>-1193.21</v>
      </c>
      <c r="BD156" s="154">
        <v>0</v>
      </c>
      <c r="BE156" s="154">
        <v>0</v>
      </c>
      <c r="BF156" s="154">
        <v>-1193.21</v>
      </c>
      <c r="BG156" s="154">
        <v>0</v>
      </c>
      <c r="BH156" s="154">
        <v>0</v>
      </c>
      <c r="BI156" s="145">
        <v>60423000</v>
      </c>
      <c r="BJ156" s="122" t="s">
        <v>843</v>
      </c>
      <c r="BK156" s="191">
        <f>+IF('FEUILLE 1'!$BJ156="",SUMIFS('FEUILLE 2'!$P:$P,'FEUILLE 2'!$C:$C,"BLF",'FEUILLE 2'!$K:$K,'FEUILLE 1'!$J156),SUMIFS('FEUILLE 2'!$P:$P,'FEUILLE 2'!$C:$C,"BLF",'FEUILLE 2'!$K:$K,'FEUILLE 1'!$J156,'FEUILLE 2'!$B:$B,'FEUILLE 1'!$BJ156))</f>
        <v>366.67</v>
      </c>
      <c r="BL156" s="191">
        <f>+BK156+SUM(BY156:CD156)</f>
        <v>68.367500000000007</v>
      </c>
      <c r="BM156" s="191"/>
      <c r="BN156" s="191"/>
      <c r="BO156" s="193">
        <f t="shared" ref="BO156:BO161" si="202">IF(-SUM(BZ156:CD156)-(BK156+BM156+BN156)&lt;0,0,-SUM(BZ156:CD156)-(BK156+BM156+BN156))</f>
        <v>0</v>
      </c>
      <c r="BP156" s="126">
        <f t="shared" si="138"/>
        <v>0</v>
      </c>
      <c r="BQ156" s="126">
        <f t="shared" si="139"/>
        <v>0</v>
      </c>
      <c r="BR156" s="126">
        <f t="shared" si="140"/>
        <v>-99.43416666666667</v>
      </c>
      <c r="BS156" s="126">
        <f t="shared" si="141"/>
        <v>0</v>
      </c>
      <c r="BT156" s="126">
        <f t="shared" si="142"/>
        <v>0</v>
      </c>
      <c r="BU156" s="126">
        <f t="shared" si="143"/>
        <v>0</v>
      </c>
      <c r="BV156" s="126">
        <f t="shared" si="144"/>
        <v>0</v>
      </c>
      <c r="BW156" s="126">
        <f t="shared" si="145"/>
        <v>-198.86833333333334</v>
      </c>
      <c r="BX156" s="126">
        <f t="shared" si="146"/>
        <v>0</v>
      </c>
      <c r="BY156" s="126">
        <f t="shared" si="147"/>
        <v>0</v>
      </c>
      <c r="BZ156" s="126">
        <f t="shared" si="148"/>
        <v>0</v>
      </c>
      <c r="CA156" s="126">
        <f t="shared" si="149"/>
        <v>0</v>
      </c>
      <c r="CB156" s="126">
        <f t="shared" si="150"/>
        <v>-298.30250000000001</v>
      </c>
      <c r="CC156" s="126">
        <f t="shared" si="151"/>
        <v>0</v>
      </c>
      <c r="CD156" s="126">
        <f t="shared" si="152"/>
        <v>0</v>
      </c>
      <c r="CE156" s="126">
        <f t="shared" si="153"/>
        <v>0</v>
      </c>
      <c r="CF156" s="126">
        <f t="shared" si="154"/>
        <v>0</v>
      </c>
      <c r="CG156" s="126">
        <f t="shared" si="155"/>
        <v>-397.73666666666668</v>
      </c>
      <c r="CH156" s="126">
        <f t="shared" si="156"/>
        <v>0</v>
      </c>
      <c r="CI156" s="126">
        <f t="shared" si="157"/>
        <v>0</v>
      </c>
      <c r="CJ156" s="126">
        <f t="shared" si="158"/>
        <v>0</v>
      </c>
      <c r="CK156" s="126">
        <f t="shared" si="159"/>
        <v>0</v>
      </c>
      <c r="CL156" s="126">
        <f t="shared" si="160"/>
        <v>-497.17083333333335</v>
      </c>
      <c r="CM156" s="126">
        <f t="shared" si="161"/>
        <v>0</v>
      </c>
      <c r="CN156" s="126">
        <f t="shared" si="162"/>
        <v>0</v>
      </c>
      <c r="CO156" s="126">
        <f t="shared" si="163"/>
        <v>0</v>
      </c>
      <c r="CP156" s="126">
        <f t="shared" si="164"/>
        <v>0</v>
      </c>
      <c r="CQ156" s="126">
        <f t="shared" si="165"/>
        <v>-596.60500000000002</v>
      </c>
      <c r="CR156" s="126">
        <f t="shared" si="166"/>
        <v>0</v>
      </c>
      <c r="CS156" s="126">
        <f t="shared" si="167"/>
        <v>0</v>
      </c>
      <c r="CT156" s="126">
        <f t="shared" si="168"/>
        <v>0</v>
      </c>
      <c r="CU156" s="126">
        <f t="shared" si="169"/>
        <v>0</v>
      </c>
      <c r="CV156" s="126">
        <f t="shared" si="170"/>
        <v>-696.03916666666669</v>
      </c>
      <c r="CW156" s="126">
        <f t="shared" si="171"/>
        <v>0</v>
      </c>
      <c r="CX156" s="126">
        <f t="shared" si="172"/>
        <v>0</v>
      </c>
      <c r="CY156" s="126">
        <f t="shared" si="173"/>
        <v>0</v>
      </c>
      <c r="CZ156" s="126">
        <f t="shared" si="174"/>
        <v>0</v>
      </c>
      <c r="DA156" s="126">
        <f t="shared" si="175"/>
        <v>-795.47333333333336</v>
      </c>
      <c r="DB156" s="126">
        <f t="shared" si="176"/>
        <v>0</v>
      </c>
      <c r="DC156" s="126">
        <f t="shared" si="177"/>
        <v>0</v>
      </c>
      <c r="DD156" s="126">
        <f t="shared" si="178"/>
        <v>0</v>
      </c>
      <c r="DE156" s="126">
        <f t="shared" si="179"/>
        <v>0</v>
      </c>
      <c r="DF156" s="126">
        <f t="shared" si="180"/>
        <v>-894.90750000000003</v>
      </c>
      <c r="DG156" s="126">
        <f t="shared" si="181"/>
        <v>0</v>
      </c>
      <c r="DH156" s="126">
        <f t="shared" si="182"/>
        <v>0</v>
      </c>
      <c r="DI156" s="126">
        <f t="shared" si="183"/>
        <v>0</v>
      </c>
      <c r="DJ156" s="126">
        <f t="shared" si="184"/>
        <v>0</v>
      </c>
      <c r="DK156" s="126">
        <f t="shared" si="185"/>
        <v>-994.3416666666667</v>
      </c>
      <c r="DL156" s="126">
        <f t="shared" si="186"/>
        <v>0</v>
      </c>
      <c r="DM156" s="126">
        <f t="shared" si="187"/>
        <v>0</v>
      </c>
      <c r="DN156" s="126">
        <f t="shared" si="188"/>
        <v>0</v>
      </c>
      <c r="DO156" s="126">
        <f t="shared" si="189"/>
        <v>0</v>
      </c>
      <c r="DP156" s="126">
        <f t="shared" si="190"/>
        <v>-1093.7758333333334</v>
      </c>
      <c r="DQ156" s="126">
        <f t="shared" si="191"/>
        <v>0</v>
      </c>
      <c r="DR156" s="126">
        <f t="shared" si="192"/>
        <v>0</v>
      </c>
      <c r="DS156" s="126">
        <f t="shared" si="193"/>
        <v>0</v>
      </c>
      <c r="DT156" s="126">
        <f t="shared" si="194"/>
        <v>0</v>
      </c>
      <c r="DU156" s="126">
        <f t="shared" si="195"/>
        <v>-1193.21</v>
      </c>
      <c r="DV156" s="126">
        <f t="shared" si="196"/>
        <v>0</v>
      </c>
      <c r="DW156" s="126">
        <f t="shared" si="197"/>
        <v>0</v>
      </c>
      <c r="DX156" s="119"/>
    </row>
    <row r="157" spans="1:131" s="141" customFormat="1" ht="15" customHeight="1" x14ac:dyDescent="0.25">
      <c r="A157" s="157" t="s">
        <v>471</v>
      </c>
      <c r="B157" s="174" t="s">
        <v>416</v>
      </c>
      <c r="C157" s="174" t="s">
        <v>470</v>
      </c>
      <c r="D157" s="174" t="s">
        <v>295</v>
      </c>
      <c r="E157" s="157">
        <v>1</v>
      </c>
      <c r="F157" s="157">
        <v>735.42</v>
      </c>
      <c r="G157" s="173">
        <v>-735.42</v>
      </c>
      <c r="H157" s="173">
        <v>-735.41999999999973</v>
      </c>
      <c r="I157" s="147" t="s">
        <v>912</v>
      </c>
      <c r="J157" s="145" t="s">
        <v>74</v>
      </c>
      <c r="K157" s="145">
        <v>8.3333333333333329E-2</v>
      </c>
      <c r="L157" s="145">
        <v>8.3333333333333329E-2</v>
      </c>
      <c r="M157" s="145">
        <v>8.3333333333333329E-2</v>
      </c>
      <c r="N157" s="145">
        <v>8.3333333333333329E-2</v>
      </c>
      <c r="O157" s="145">
        <v>8.3333333333333329E-2</v>
      </c>
      <c r="P157" s="145">
        <v>8.3333333333333329E-2</v>
      </c>
      <c r="Q157" s="145">
        <v>8.3333333333333329E-2</v>
      </c>
      <c r="R157" s="145">
        <v>8.3333333333333329E-2</v>
      </c>
      <c r="S157" s="145">
        <v>8.3333333333333329E-2</v>
      </c>
      <c r="T157" s="145">
        <v>8.3333333333333329E-2</v>
      </c>
      <c r="U157" s="145">
        <v>8.3333333333333329E-2</v>
      </c>
      <c r="V157" s="145">
        <v>8.3333333333333329E-2</v>
      </c>
      <c r="W157" s="146">
        <v>1</v>
      </c>
      <c r="X157" s="151">
        <v>-61.284999999999997</v>
      </c>
      <c r="Y157" s="151">
        <v>-61.284999999999997</v>
      </c>
      <c r="Z157" s="151">
        <v>-61.284999999999997</v>
      </c>
      <c r="AA157" s="151">
        <v>-61.284999999999997</v>
      </c>
      <c r="AB157" s="151">
        <v>-61.284999999999997</v>
      </c>
      <c r="AC157" s="151">
        <v>-61.284999999999997</v>
      </c>
      <c r="AD157" s="151">
        <v>-61.284999999999997</v>
      </c>
      <c r="AE157" s="151">
        <v>-61.284999999999997</v>
      </c>
      <c r="AF157" s="151">
        <v>-61.284999999999997</v>
      </c>
      <c r="AG157" s="151">
        <v>-61.284999999999997</v>
      </c>
      <c r="AH157" s="151">
        <v>-61.284999999999997</v>
      </c>
      <c r="AI157" s="151">
        <v>-61.284999999999997</v>
      </c>
      <c r="AJ157" s="145">
        <v>1</v>
      </c>
      <c r="AK157" s="145"/>
      <c r="AL157" s="145"/>
      <c r="AM157" s="145"/>
      <c r="AN157" s="145"/>
      <c r="AO157" s="145"/>
      <c r="AP157" s="145"/>
      <c r="AQ157" s="145"/>
      <c r="AR157" s="145"/>
      <c r="AS157" s="146">
        <v>1</v>
      </c>
      <c r="AT157" s="153">
        <v>-735.42</v>
      </c>
      <c r="AU157" s="153">
        <v>0</v>
      </c>
      <c r="AV157" s="153">
        <v>0</v>
      </c>
      <c r="AW157" s="153">
        <v>0</v>
      </c>
      <c r="AX157" s="153">
        <v>0</v>
      </c>
      <c r="AY157" s="153">
        <v>0</v>
      </c>
      <c r="AZ157" s="153">
        <v>0</v>
      </c>
      <c r="BA157" s="153">
        <v>0</v>
      </c>
      <c r="BB157" s="153">
        <v>0</v>
      </c>
      <c r="BC157" s="153">
        <v>-735.42</v>
      </c>
      <c r="BD157" s="154">
        <v>-735.42</v>
      </c>
      <c r="BE157" s="154">
        <v>0</v>
      </c>
      <c r="BF157" s="154">
        <v>0</v>
      </c>
      <c r="BG157" s="154">
        <v>0</v>
      </c>
      <c r="BH157" s="154">
        <v>0</v>
      </c>
      <c r="BI157" s="145">
        <v>60423000</v>
      </c>
      <c r="BJ157" s="122"/>
      <c r="BK157" s="195"/>
      <c r="BL157" s="191">
        <f>+BK157+SUM(BY157:CD157)</f>
        <v>-183.85499999999999</v>
      </c>
      <c r="BM157" s="191"/>
      <c r="BN157" s="191"/>
      <c r="BO157" s="193">
        <f t="shared" si="202"/>
        <v>183.85499999999999</v>
      </c>
      <c r="BP157" s="126">
        <f t="shared" si="138"/>
        <v>-61.284999999999997</v>
      </c>
      <c r="BQ157" s="126">
        <f t="shared" si="139"/>
        <v>0</v>
      </c>
      <c r="BR157" s="126">
        <f t="shared" si="140"/>
        <v>0</v>
      </c>
      <c r="BS157" s="126">
        <f t="shared" si="141"/>
        <v>0</v>
      </c>
      <c r="BT157" s="126">
        <f t="shared" si="142"/>
        <v>0</v>
      </c>
      <c r="BU157" s="126">
        <f t="shared" si="143"/>
        <v>-122.57</v>
      </c>
      <c r="BV157" s="126">
        <f t="shared" si="144"/>
        <v>0</v>
      </c>
      <c r="BW157" s="126">
        <f t="shared" si="145"/>
        <v>0</v>
      </c>
      <c r="BX157" s="126">
        <f t="shared" si="146"/>
        <v>0</v>
      </c>
      <c r="BY157" s="126">
        <f t="shared" si="147"/>
        <v>0</v>
      </c>
      <c r="BZ157" s="126">
        <f t="shared" si="148"/>
        <v>-183.85499999999999</v>
      </c>
      <c r="CA157" s="126">
        <f t="shared" si="149"/>
        <v>0</v>
      </c>
      <c r="CB157" s="126">
        <f t="shared" si="150"/>
        <v>0</v>
      </c>
      <c r="CC157" s="126">
        <f t="shared" si="151"/>
        <v>0</v>
      </c>
      <c r="CD157" s="126">
        <f t="shared" si="152"/>
        <v>0</v>
      </c>
      <c r="CE157" s="126">
        <f t="shared" si="153"/>
        <v>-245.14</v>
      </c>
      <c r="CF157" s="126">
        <f t="shared" si="154"/>
        <v>0</v>
      </c>
      <c r="CG157" s="126">
        <f t="shared" si="155"/>
        <v>0</v>
      </c>
      <c r="CH157" s="126">
        <f t="shared" si="156"/>
        <v>0</v>
      </c>
      <c r="CI157" s="126">
        <f t="shared" si="157"/>
        <v>0</v>
      </c>
      <c r="CJ157" s="126">
        <f t="shared" si="158"/>
        <v>-306.42499999999995</v>
      </c>
      <c r="CK157" s="126">
        <f t="shared" si="159"/>
        <v>0</v>
      </c>
      <c r="CL157" s="126">
        <f t="shared" si="160"/>
        <v>0</v>
      </c>
      <c r="CM157" s="126">
        <f t="shared" si="161"/>
        <v>0</v>
      </c>
      <c r="CN157" s="126">
        <f t="shared" si="162"/>
        <v>0</v>
      </c>
      <c r="CO157" s="126">
        <f t="shared" si="163"/>
        <v>-367.70999999999992</v>
      </c>
      <c r="CP157" s="126">
        <f t="shared" si="164"/>
        <v>0</v>
      </c>
      <c r="CQ157" s="126">
        <f t="shared" si="165"/>
        <v>0</v>
      </c>
      <c r="CR157" s="126">
        <f t="shared" si="166"/>
        <v>0</v>
      </c>
      <c r="CS157" s="126">
        <f t="shared" si="167"/>
        <v>0</v>
      </c>
      <c r="CT157" s="126">
        <f t="shared" si="168"/>
        <v>-428.99499999999989</v>
      </c>
      <c r="CU157" s="126">
        <f t="shared" si="169"/>
        <v>0</v>
      </c>
      <c r="CV157" s="126">
        <f t="shared" si="170"/>
        <v>0</v>
      </c>
      <c r="CW157" s="126">
        <f t="shared" si="171"/>
        <v>0</v>
      </c>
      <c r="CX157" s="126">
        <f t="shared" si="172"/>
        <v>0</v>
      </c>
      <c r="CY157" s="126">
        <f t="shared" si="173"/>
        <v>-490.27999999999986</v>
      </c>
      <c r="CZ157" s="126">
        <f t="shared" si="174"/>
        <v>0</v>
      </c>
      <c r="DA157" s="126">
        <f t="shared" si="175"/>
        <v>0</v>
      </c>
      <c r="DB157" s="126">
        <f t="shared" si="176"/>
        <v>0</v>
      </c>
      <c r="DC157" s="126">
        <f t="shared" si="177"/>
        <v>0</v>
      </c>
      <c r="DD157" s="126">
        <f t="shared" si="178"/>
        <v>-551.56499999999983</v>
      </c>
      <c r="DE157" s="126">
        <f t="shared" si="179"/>
        <v>0</v>
      </c>
      <c r="DF157" s="126">
        <f t="shared" si="180"/>
        <v>0</v>
      </c>
      <c r="DG157" s="126">
        <f t="shared" si="181"/>
        <v>0</v>
      </c>
      <c r="DH157" s="126">
        <f t="shared" si="182"/>
        <v>0</v>
      </c>
      <c r="DI157" s="126">
        <f t="shared" si="183"/>
        <v>-612.8499999999998</v>
      </c>
      <c r="DJ157" s="126">
        <f t="shared" si="184"/>
        <v>0</v>
      </c>
      <c r="DK157" s="126">
        <f t="shared" si="185"/>
        <v>0</v>
      </c>
      <c r="DL157" s="126">
        <f t="shared" si="186"/>
        <v>0</v>
      </c>
      <c r="DM157" s="126">
        <f t="shared" si="187"/>
        <v>0</v>
      </c>
      <c r="DN157" s="126">
        <f t="shared" si="188"/>
        <v>-674.13499999999976</v>
      </c>
      <c r="DO157" s="126">
        <f t="shared" si="189"/>
        <v>0</v>
      </c>
      <c r="DP157" s="126">
        <f t="shared" si="190"/>
        <v>0</v>
      </c>
      <c r="DQ157" s="126">
        <f t="shared" si="191"/>
        <v>0</v>
      </c>
      <c r="DR157" s="126">
        <f t="shared" si="192"/>
        <v>0</v>
      </c>
      <c r="DS157" s="126">
        <f t="shared" si="193"/>
        <v>-735.41999999999973</v>
      </c>
      <c r="DT157" s="126">
        <f t="shared" si="194"/>
        <v>0</v>
      </c>
      <c r="DU157" s="126">
        <f t="shared" si="195"/>
        <v>0</v>
      </c>
      <c r="DV157" s="126">
        <f t="shared" si="196"/>
        <v>0</v>
      </c>
      <c r="DW157" s="126">
        <f t="shared" si="197"/>
        <v>0</v>
      </c>
      <c r="DX157" s="119"/>
      <c r="DY157" s="127">
        <f>+BO157</f>
        <v>183.85499999999999</v>
      </c>
    </row>
    <row r="158" spans="1:131" s="141" customFormat="1" ht="15" customHeight="1" x14ac:dyDescent="0.25">
      <c r="A158" s="157" t="s">
        <v>472</v>
      </c>
      <c r="B158" s="174" t="s">
        <v>416</v>
      </c>
      <c r="C158" s="174" t="s">
        <v>470</v>
      </c>
      <c r="D158" s="174" t="s">
        <v>295</v>
      </c>
      <c r="E158" s="157">
        <v>1</v>
      </c>
      <c r="F158" s="174">
        <v>1094.51</v>
      </c>
      <c r="G158" s="173">
        <v>-1094.51</v>
      </c>
      <c r="H158" s="173">
        <v>-1094.51</v>
      </c>
      <c r="I158" s="147" t="s">
        <v>912</v>
      </c>
      <c r="J158" s="145" t="s">
        <v>74</v>
      </c>
      <c r="K158" s="145">
        <v>8.3333333333333329E-2</v>
      </c>
      <c r="L158" s="145">
        <v>8.3333333333333329E-2</v>
      </c>
      <c r="M158" s="145">
        <v>8.3333333333333329E-2</v>
      </c>
      <c r="N158" s="145">
        <v>8.3333333333333329E-2</v>
      </c>
      <c r="O158" s="145">
        <v>8.3333333333333329E-2</v>
      </c>
      <c r="P158" s="145">
        <v>8.3333333333333329E-2</v>
      </c>
      <c r="Q158" s="145">
        <v>8.3333333333333329E-2</v>
      </c>
      <c r="R158" s="145">
        <v>8.3333333333333329E-2</v>
      </c>
      <c r="S158" s="145">
        <v>8.3333333333333329E-2</v>
      </c>
      <c r="T158" s="145">
        <v>8.3333333333333329E-2</v>
      </c>
      <c r="U158" s="145">
        <v>8.3333333333333329E-2</v>
      </c>
      <c r="V158" s="145">
        <v>8.3333333333333329E-2</v>
      </c>
      <c r="W158" s="146">
        <v>1</v>
      </c>
      <c r="X158" s="151">
        <v>-91.209166666666661</v>
      </c>
      <c r="Y158" s="151">
        <v>-91.209166666666661</v>
      </c>
      <c r="Z158" s="151">
        <v>-91.209166666666661</v>
      </c>
      <c r="AA158" s="151">
        <v>-91.209166666666661</v>
      </c>
      <c r="AB158" s="151">
        <v>-91.209166666666661</v>
      </c>
      <c r="AC158" s="151">
        <v>-91.209166666666661</v>
      </c>
      <c r="AD158" s="151">
        <v>-91.209166666666661</v>
      </c>
      <c r="AE158" s="151">
        <v>-91.209166666666661</v>
      </c>
      <c r="AF158" s="151">
        <v>-91.209166666666661</v>
      </c>
      <c r="AG158" s="151">
        <v>-91.209166666666661</v>
      </c>
      <c r="AH158" s="151">
        <v>-91.209166666666661</v>
      </c>
      <c r="AI158" s="151">
        <v>-91.209166666666661</v>
      </c>
      <c r="AJ158" s="145"/>
      <c r="AK158" s="145"/>
      <c r="AL158" s="145"/>
      <c r="AM158" s="145">
        <v>1</v>
      </c>
      <c r="AN158" s="145"/>
      <c r="AO158" s="145"/>
      <c r="AP158" s="145"/>
      <c r="AQ158" s="145"/>
      <c r="AR158" s="145"/>
      <c r="AS158" s="146">
        <v>1</v>
      </c>
      <c r="AT158" s="153">
        <v>0</v>
      </c>
      <c r="AU158" s="153">
        <v>0</v>
      </c>
      <c r="AV158" s="153">
        <v>0</v>
      </c>
      <c r="AW158" s="153">
        <v>-1094.51</v>
      </c>
      <c r="AX158" s="153">
        <v>0</v>
      </c>
      <c r="AY158" s="153">
        <v>0</v>
      </c>
      <c r="AZ158" s="153">
        <v>0</v>
      </c>
      <c r="BA158" s="153">
        <v>0</v>
      </c>
      <c r="BB158" s="153">
        <v>0</v>
      </c>
      <c r="BC158" s="153">
        <v>-1094.51</v>
      </c>
      <c r="BD158" s="154">
        <v>0</v>
      </c>
      <c r="BE158" s="154">
        <v>0</v>
      </c>
      <c r="BF158" s="154">
        <v>-1094.51</v>
      </c>
      <c r="BG158" s="154">
        <v>0</v>
      </c>
      <c r="BH158" s="154">
        <v>0</v>
      </c>
      <c r="BI158" s="145">
        <v>60423000</v>
      </c>
      <c r="BJ158" s="122" t="s">
        <v>844</v>
      </c>
      <c r="BK158" s="191">
        <f>+IF('FEUILLE 1'!$BJ158="",SUMIFS('FEUILLE 2'!$P:$P,'FEUILLE 2'!$C:$C,"BLF",'FEUILLE 2'!$K:$K,'FEUILLE 1'!$J158),SUMIFS('FEUILLE 2'!$P:$P,'FEUILLE 2'!$C:$C,"BLF",'FEUILLE 2'!$K:$K,'FEUILLE 1'!$J158,'FEUILLE 2'!$B:$B,'FEUILLE 1'!$BJ158))</f>
        <v>183.34</v>
      </c>
      <c r="BL158" s="191">
        <f>+BK158+SUM(BY158:CD158)</f>
        <v>-90.287499999999994</v>
      </c>
      <c r="BM158" s="191"/>
      <c r="BN158" s="191"/>
      <c r="BO158" s="193">
        <f t="shared" si="202"/>
        <v>90.287499999999994</v>
      </c>
      <c r="BP158" s="126">
        <f t="shared" si="138"/>
        <v>0</v>
      </c>
      <c r="BQ158" s="126">
        <f t="shared" si="139"/>
        <v>0</v>
      </c>
      <c r="BR158" s="126">
        <f t="shared" si="140"/>
        <v>-91.209166666666661</v>
      </c>
      <c r="BS158" s="126">
        <f t="shared" si="141"/>
        <v>0</v>
      </c>
      <c r="BT158" s="126">
        <f t="shared" si="142"/>
        <v>0</v>
      </c>
      <c r="BU158" s="126">
        <f t="shared" si="143"/>
        <v>0</v>
      </c>
      <c r="BV158" s="126">
        <f t="shared" si="144"/>
        <v>0</v>
      </c>
      <c r="BW158" s="126">
        <f t="shared" si="145"/>
        <v>-182.41833333333332</v>
      </c>
      <c r="BX158" s="126">
        <f t="shared" si="146"/>
        <v>0</v>
      </c>
      <c r="BY158" s="126">
        <f t="shared" si="147"/>
        <v>0</v>
      </c>
      <c r="BZ158" s="126">
        <f t="shared" si="148"/>
        <v>0</v>
      </c>
      <c r="CA158" s="126">
        <f t="shared" si="149"/>
        <v>0</v>
      </c>
      <c r="CB158" s="126">
        <f t="shared" si="150"/>
        <v>-273.6275</v>
      </c>
      <c r="CC158" s="126">
        <f t="shared" si="151"/>
        <v>0</v>
      </c>
      <c r="CD158" s="126">
        <f t="shared" si="152"/>
        <v>0</v>
      </c>
      <c r="CE158" s="126">
        <f t="shared" si="153"/>
        <v>0</v>
      </c>
      <c r="CF158" s="126">
        <f t="shared" si="154"/>
        <v>0</v>
      </c>
      <c r="CG158" s="126">
        <f t="shared" si="155"/>
        <v>-364.83666666666664</v>
      </c>
      <c r="CH158" s="126">
        <f t="shared" si="156"/>
        <v>0</v>
      </c>
      <c r="CI158" s="126">
        <f t="shared" si="157"/>
        <v>0</v>
      </c>
      <c r="CJ158" s="126">
        <f t="shared" si="158"/>
        <v>0</v>
      </c>
      <c r="CK158" s="126">
        <f t="shared" si="159"/>
        <v>0</v>
      </c>
      <c r="CL158" s="126">
        <f t="shared" si="160"/>
        <v>-456.04583333333329</v>
      </c>
      <c r="CM158" s="126">
        <f t="shared" si="161"/>
        <v>0</v>
      </c>
      <c r="CN158" s="126">
        <f t="shared" si="162"/>
        <v>0</v>
      </c>
      <c r="CO158" s="126">
        <f t="shared" si="163"/>
        <v>0</v>
      </c>
      <c r="CP158" s="126">
        <f t="shared" si="164"/>
        <v>0</v>
      </c>
      <c r="CQ158" s="126">
        <f t="shared" si="165"/>
        <v>-547.255</v>
      </c>
      <c r="CR158" s="126">
        <f t="shared" si="166"/>
        <v>0</v>
      </c>
      <c r="CS158" s="126">
        <f t="shared" si="167"/>
        <v>0</v>
      </c>
      <c r="CT158" s="126">
        <f t="shared" si="168"/>
        <v>0</v>
      </c>
      <c r="CU158" s="126">
        <f t="shared" si="169"/>
        <v>0</v>
      </c>
      <c r="CV158" s="126">
        <f t="shared" si="170"/>
        <v>-638.46416666666664</v>
      </c>
      <c r="CW158" s="126">
        <f t="shared" si="171"/>
        <v>0</v>
      </c>
      <c r="CX158" s="126">
        <f t="shared" si="172"/>
        <v>0</v>
      </c>
      <c r="CY158" s="126">
        <f t="shared" si="173"/>
        <v>0</v>
      </c>
      <c r="CZ158" s="126">
        <f t="shared" si="174"/>
        <v>0</v>
      </c>
      <c r="DA158" s="126">
        <f t="shared" si="175"/>
        <v>-729.67333333333329</v>
      </c>
      <c r="DB158" s="126">
        <f t="shared" si="176"/>
        <v>0</v>
      </c>
      <c r="DC158" s="126">
        <f t="shared" si="177"/>
        <v>0</v>
      </c>
      <c r="DD158" s="126">
        <f t="shared" si="178"/>
        <v>0</v>
      </c>
      <c r="DE158" s="126">
        <f t="shared" si="179"/>
        <v>0</v>
      </c>
      <c r="DF158" s="126">
        <f t="shared" si="180"/>
        <v>-820.88249999999994</v>
      </c>
      <c r="DG158" s="126">
        <f t="shared" si="181"/>
        <v>0</v>
      </c>
      <c r="DH158" s="126">
        <f t="shared" si="182"/>
        <v>0</v>
      </c>
      <c r="DI158" s="126">
        <f t="shared" si="183"/>
        <v>0</v>
      </c>
      <c r="DJ158" s="126">
        <f t="shared" si="184"/>
        <v>0</v>
      </c>
      <c r="DK158" s="126">
        <f t="shared" si="185"/>
        <v>-912.09166666666658</v>
      </c>
      <c r="DL158" s="126">
        <f t="shared" si="186"/>
        <v>0</v>
      </c>
      <c r="DM158" s="126">
        <f t="shared" si="187"/>
        <v>0</v>
      </c>
      <c r="DN158" s="126">
        <f t="shared" si="188"/>
        <v>0</v>
      </c>
      <c r="DO158" s="126">
        <f t="shared" si="189"/>
        <v>0</v>
      </c>
      <c r="DP158" s="126">
        <f t="shared" si="190"/>
        <v>-1003.3008333333332</v>
      </c>
      <c r="DQ158" s="126">
        <f t="shared" si="191"/>
        <v>0</v>
      </c>
      <c r="DR158" s="126">
        <f t="shared" si="192"/>
        <v>0</v>
      </c>
      <c r="DS158" s="126">
        <f t="shared" si="193"/>
        <v>0</v>
      </c>
      <c r="DT158" s="126">
        <f t="shared" si="194"/>
        <v>0</v>
      </c>
      <c r="DU158" s="126">
        <f t="shared" si="195"/>
        <v>-1094.51</v>
      </c>
      <c r="DV158" s="126">
        <f t="shared" si="196"/>
        <v>0</v>
      </c>
      <c r="DW158" s="126">
        <f t="shared" si="197"/>
        <v>0</v>
      </c>
      <c r="DX158" s="119"/>
      <c r="EA158" s="127">
        <f>+BO158</f>
        <v>90.287499999999994</v>
      </c>
    </row>
    <row r="159" spans="1:131" s="141" customFormat="1" ht="15" customHeight="1" x14ac:dyDescent="0.25">
      <c r="A159" s="157" t="s">
        <v>473</v>
      </c>
      <c r="B159" s="174" t="s">
        <v>416</v>
      </c>
      <c r="C159" s="174" t="s">
        <v>470</v>
      </c>
      <c r="D159" s="174" t="s">
        <v>295</v>
      </c>
      <c r="E159" s="157">
        <v>1</v>
      </c>
      <c r="F159" s="174">
        <v>1096.1300000000001</v>
      </c>
      <c r="G159" s="173">
        <v>-1096.1300000000001</v>
      </c>
      <c r="H159" s="173">
        <v>-1096.1299999999999</v>
      </c>
      <c r="I159" s="147" t="s">
        <v>912</v>
      </c>
      <c r="J159" s="145" t="s">
        <v>74</v>
      </c>
      <c r="K159" s="145">
        <v>8.3333333333333329E-2</v>
      </c>
      <c r="L159" s="145">
        <v>8.3333333333333329E-2</v>
      </c>
      <c r="M159" s="145">
        <v>8.3333333333333329E-2</v>
      </c>
      <c r="N159" s="145">
        <v>8.3333333333333329E-2</v>
      </c>
      <c r="O159" s="145">
        <v>8.3333333333333329E-2</v>
      </c>
      <c r="P159" s="145">
        <v>8.3333333333333329E-2</v>
      </c>
      <c r="Q159" s="145">
        <v>8.3333333333333329E-2</v>
      </c>
      <c r="R159" s="145">
        <v>8.3333333333333329E-2</v>
      </c>
      <c r="S159" s="145">
        <v>8.3333333333333329E-2</v>
      </c>
      <c r="T159" s="145">
        <v>8.3333333333333329E-2</v>
      </c>
      <c r="U159" s="145">
        <v>8.3333333333333329E-2</v>
      </c>
      <c r="V159" s="145">
        <v>8.3333333333333329E-2</v>
      </c>
      <c r="W159" s="146">
        <v>1</v>
      </c>
      <c r="X159" s="151">
        <v>-91.344166666666666</v>
      </c>
      <c r="Y159" s="151">
        <v>-91.344166666666666</v>
      </c>
      <c r="Z159" s="151">
        <v>-91.344166666666666</v>
      </c>
      <c r="AA159" s="151">
        <v>-91.344166666666666</v>
      </c>
      <c r="AB159" s="151">
        <v>-91.344166666666666</v>
      </c>
      <c r="AC159" s="151">
        <v>-91.344166666666666</v>
      </c>
      <c r="AD159" s="151">
        <v>-91.344166666666666</v>
      </c>
      <c r="AE159" s="151">
        <v>-91.344166666666666</v>
      </c>
      <c r="AF159" s="151">
        <v>-91.344166666666666</v>
      </c>
      <c r="AG159" s="151">
        <v>-91.344166666666666</v>
      </c>
      <c r="AH159" s="151">
        <v>-91.344166666666666</v>
      </c>
      <c r="AI159" s="151">
        <v>-91.344166666666666</v>
      </c>
      <c r="AJ159" s="145"/>
      <c r="AK159" s="145"/>
      <c r="AL159" s="145">
        <v>1</v>
      </c>
      <c r="AM159" s="145"/>
      <c r="AN159" s="145"/>
      <c r="AO159" s="145"/>
      <c r="AP159" s="145"/>
      <c r="AQ159" s="145"/>
      <c r="AR159" s="145"/>
      <c r="AS159" s="146">
        <v>1</v>
      </c>
      <c r="AT159" s="153">
        <v>0</v>
      </c>
      <c r="AU159" s="153">
        <v>0</v>
      </c>
      <c r="AV159" s="153">
        <v>-1096.1300000000001</v>
      </c>
      <c r="AW159" s="153">
        <v>0</v>
      </c>
      <c r="AX159" s="153">
        <v>0</v>
      </c>
      <c r="AY159" s="153">
        <v>0</v>
      </c>
      <c r="AZ159" s="153">
        <v>0</v>
      </c>
      <c r="BA159" s="153">
        <v>0</v>
      </c>
      <c r="BB159" s="153">
        <v>0</v>
      </c>
      <c r="BC159" s="153">
        <v>-1096.1300000000001</v>
      </c>
      <c r="BD159" s="154">
        <v>0</v>
      </c>
      <c r="BE159" s="154">
        <v>0</v>
      </c>
      <c r="BF159" s="154">
        <v>-1096.1300000000001</v>
      </c>
      <c r="BG159" s="154">
        <v>0</v>
      </c>
      <c r="BH159" s="154">
        <v>0</v>
      </c>
      <c r="BI159" s="145">
        <v>60423000</v>
      </c>
      <c r="BJ159" s="122" t="s">
        <v>851</v>
      </c>
      <c r="BK159" s="191">
        <f>+IF('FEUILLE 1'!$BJ159="",SUMIFS('FEUILLE 2'!$P:$P,'FEUILLE 2'!$C:$C,"BLF",'FEUILLE 2'!$K:$K,'FEUILLE 1'!$J159),SUMIFS('FEUILLE 2'!$P:$P,'FEUILLE 2'!$C:$C,"BLF",'FEUILLE 2'!$K:$K,'FEUILLE 1'!$J159,'FEUILLE 2'!$B:$B,'FEUILLE 1'!$BJ159))</f>
        <v>1100.04</v>
      </c>
      <c r="BL159" s="191">
        <f>+BK159+SUM(BY159:CD159)</f>
        <v>826.00749999999994</v>
      </c>
      <c r="BM159" s="191">
        <v>-183.34</v>
      </c>
      <c r="BN159" s="191"/>
      <c r="BO159" s="193">
        <f t="shared" si="202"/>
        <v>0</v>
      </c>
      <c r="BP159" s="126">
        <f t="shared" si="138"/>
        <v>0</v>
      </c>
      <c r="BQ159" s="126">
        <f t="shared" si="139"/>
        <v>0</v>
      </c>
      <c r="BR159" s="126">
        <f t="shared" si="140"/>
        <v>-91.344166666666666</v>
      </c>
      <c r="BS159" s="126">
        <f t="shared" si="141"/>
        <v>0</v>
      </c>
      <c r="BT159" s="126">
        <f t="shared" si="142"/>
        <v>0</v>
      </c>
      <c r="BU159" s="126">
        <f t="shared" si="143"/>
        <v>0</v>
      </c>
      <c r="BV159" s="126">
        <f t="shared" si="144"/>
        <v>0</v>
      </c>
      <c r="BW159" s="126">
        <f t="shared" si="145"/>
        <v>-182.68833333333333</v>
      </c>
      <c r="BX159" s="126">
        <f t="shared" si="146"/>
        <v>0</v>
      </c>
      <c r="BY159" s="126">
        <f t="shared" si="147"/>
        <v>0</v>
      </c>
      <c r="BZ159" s="126">
        <f t="shared" si="148"/>
        <v>0</v>
      </c>
      <c r="CA159" s="126">
        <f t="shared" si="149"/>
        <v>0</v>
      </c>
      <c r="CB159" s="126">
        <f t="shared" si="150"/>
        <v>-274.03250000000003</v>
      </c>
      <c r="CC159" s="126">
        <f t="shared" si="151"/>
        <v>0</v>
      </c>
      <c r="CD159" s="126">
        <f t="shared" si="152"/>
        <v>0</v>
      </c>
      <c r="CE159" s="126">
        <f t="shared" si="153"/>
        <v>0</v>
      </c>
      <c r="CF159" s="126">
        <f t="shared" si="154"/>
        <v>0</v>
      </c>
      <c r="CG159" s="126">
        <f t="shared" si="155"/>
        <v>-365.37666666666667</v>
      </c>
      <c r="CH159" s="126">
        <f t="shared" si="156"/>
        <v>0</v>
      </c>
      <c r="CI159" s="126">
        <f t="shared" si="157"/>
        <v>0</v>
      </c>
      <c r="CJ159" s="126">
        <f t="shared" si="158"/>
        <v>0</v>
      </c>
      <c r="CK159" s="126">
        <f t="shared" si="159"/>
        <v>0</v>
      </c>
      <c r="CL159" s="126">
        <f t="shared" si="160"/>
        <v>-456.7208333333333</v>
      </c>
      <c r="CM159" s="126">
        <f t="shared" si="161"/>
        <v>0</v>
      </c>
      <c r="CN159" s="126">
        <f t="shared" si="162"/>
        <v>0</v>
      </c>
      <c r="CO159" s="126">
        <f t="shared" si="163"/>
        <v>0</v>
      </c>
      <c r="CP159" s="126">
        <f t="shared" si="164"/>
        <v>0</v>
      </c>
      <c r="CQ159" s="126">
        <f t="shared" si="165"/>
        <v>-548.06499999999994</v>
      </c>
      <c r="CR159" s="126">
        <f t="shared" si="166"/>
        <v>0</v>
      </c>
      <c r="CS159" s="126">
        <f t="shared" si="167"/>
        <v>0</v>
      </c>
      <c r="CT159" s="126">
        <f t="shared" si="168"/>
        <v>0</v>
      </c>
      <c r="CU159" s="126">
        <f t="shared" si="169"/>
        <v>0</v>
      </c>
      <c r="CV159" s="126">
        <f t="shared" si="170"/>
        <v>-639.40916666666658</v>
      </c>
      <c r="CW159" s="126">
        <f t="shared" si="171"/>
        <v>0</v>
      </c>
      <c r="CX159" s="126">
        <f t="shared" si="172"/>
        <v>0</v>
      </c>
      <c r="CY159" s="126">
        <f t="shared" si="173"/>
        <v>0</v>
      </c>
      <c r="CZ159" s="126">
        <f t="shared" si="174"/>
        <v>0</v>
      </c>
      <c r="DA159" s="126">
        <f t="shared" si="175"/>
        <v>-730.75333333333322</v>
      </c>
      <c r="DB159" s="126">
        <f t="shared" si="176"/>
        <v>0</v>
      </c>
      <c r="DC159" s="126">
        <f t="shared" si="177"/>
        <v>0</v>
      </c>
      <c r="DD159" s="126">
        <f t="shared" si="178"/>
        <v>0</v>
      </c>
      <c r="DE159" s="126">
        <f t="shared" si="179"/>
        <v>0</v>
      </c>
      <c r="DF159" s="126">
        <f t="shared" si="180"/>
        <v>-822.09749999999985</v>
      </c>
      <c r="DG159" s="126">
        <f t="shared" si="181"/>
        <v>0</v>
      </c>
      <c r="DH159" s="126">
        <f t="shared" si="182"/>
        <v>0</v>
      </c>
      <c r="DI159" s="126">
        <f t="shared" si="183"/>
        <v>0</v>
      </c>
      <c r="DJ159" s="126">
        <f t="shared" si="184"/>
        <v>0</v>
      </c>
      <c r="DK159" s="126">
        <f t="shared" si="185"/>
        <v>-913.44166666666649</v>
      </c>
      <c r="DL159" s="126">
        <f t="shared" si="186"/>
        <v>0</v>
      </c>
      <c r="DM159" s="126">
        <f t="shared" si="187"/>
        <v>0</v>
      </c>
      <c r="DN159" s="126">
        <f t="shared" si="188"/>
        <v>0</v>
      </c>
      <c r="DO159" s="126">
        <f t="shared" si="189"/>
        <v>0</v>
      </c>
      <c r="DP159" s="126">
        <f t="shared" si="190"/>
        <v>-1004.7858333333331</v>
      </c>
      <c r="DQ159" s="126">
        <f t="shared" si="191"/>
        <v>0</v>
      </c>
      <c r="DR159" s="126">
        <f t="shared" si="192"/>
        <v>0</v>
      </c>
      <c r="DS159" s="126">
        <f t="shared" si="193"/>
        <v>0</v>
      </c>
      <c r="DT159" s="126">
        <f t="shared" si="194"/>
        <v>0</v>
      </c>
      <c r="DU159" s="126">
        <f t="shared" si="195"/>
        <v>-1096.1299999999999</v>
      </c>
      <c r="DV159" s="126">
        <f t="shared" si="196"/>
        <v>0</v>
      </c>
      <c r="DW159" s="126">
        <f t="shared" si="197"/>
        <v>0</v>
      </c>
      <c r="DX159" s="119"/>
    </row>
    <row r="160" spans="1:131" s="141" customFormat="1" ht="15" customHeight="1" x14ac:dyDescent="0.25">
      <c r="A160" s="157" t="s">
        <v>474</v>
      </c>
      <c r="B160" s="174" t="s">
        <v>416</v>
      </c>
      <c r="C160" s="174" t="s">
        <v>470</v>
      </c>
      <c r="D160" s="174" t="s">
        <v>314</v>
      </c>
      <c r="E160" s="157">
        <v>30</v>
      </c>
      <c r="F160" s="174">
        <v>60</v>
      </c>
      <c r="G160" s="173">
        <v>-1800</v>
      </c>
      <c r="H160" s="173">
        <v>-1800</v>
      </c>
      <c r="I160" s="147" t="s">
        <v>912</v>
      </c>
      <c r="J160" s="145" t="s">
        <v>71</v>
      </c>
      <c r="K160" s="145">
        <v>8.3333333333333329E-2</v>
      </c>
      <c r="L160" s="145">
        <v>8.3333333333333329E-2</v>
      </c>
      <c r="M160" s="145">
        <v>8.3333333333333329E-2</v>
      </c>
      <c r="N160" s="145">
        <v>8.3333333333333329E-2</v>
      </c>
      <c r="O160" s="145">
        <v>8.3333333333333329E-2</v>
      </c>
      <c r="P160" s="145">
        <v>8.3333333333333329E-2</v>
      </c>
      <c r="Q160" s="145">
        <v>8.3333333333333329E-2</v>
      </c>
      <c r="R160" s="145">
        <v>8.3333333333333329E-2</v>
      </c>
      <c r="S160" s="145">
        <v>8.3333333333333329E-2</v>
      </c>
      <c r="T160" s="145">
        <v>8.3333333333333329E-2</v>
      </c>
      <c r="U160" s="145">
        <v>8.3333333333333329E-2</v>
      </c>
      <c r="V160" s="145">
        <v>8.3333333333333329E-2</v>
      </c>
      <c r="W160" s="146">
        <v>1</v>
      </c>
      <c r="X160" s="151">
        <v>-150</v>
      </c>
      <c r="Y160" s="151">
        <v>-150</v>
      </c>
      <c r="Z160" s="151">
        <v>-150</v>
      </c>
      <c r="AA160" s="151">
        <v>-150</v>
      </c>
      <c r="AB160" s="151">
        <v>-150</v>
      </c>
      <c r="AC160" s="151">
        <v>-150</v>
      </c>
      <c r="AD160" s="151">
        <v>-150</v>
      </c>
      <c r="AE160" s="151">
        <v>-150</v>
      </c>
      <c r="AF160" s="151">
        <v>-150</v>
      </c>
      <c r="AG160" s="151">
        <v>-150</v>
      </c>
      <c r="AH160" s="151">
        <v>-150</v>
      </c>
      <c r="AI160" s="151">
        <v>-150</v>
      </c>
      <c r="AJ160" s="145">
        <v>0.25</v>
      </c>
      <c r="AK160" s="145">
        <v>0.25</v>
      </c>
      <c r="AL160" s="145">
        <v>0.25</v>
      </c>
      <c r="AM160" s="145">
        <v>0.25</v>
      </c>
      <c r="AN160" s="145"/>
      <c r="AO160" s="145"/>
      <c r="AP160" s="145"/>
      <c r="AQ160" s="145"/>
      <c r="AR160" s="145"/>
      <c r="AS160" s="146">
        <v>1</v>
      </c>
      <c r="AT160" s="153">
        <v>-450</v>
      </c>
      <c r="AU160" s="153">
        <v>-450</v>
      </c>
      <c r="AV160" s="153">
        <v>-450</v>
      </c>
      <c r="AW160" s="153">
        <v>-450</v>
      </c>
      <c r="AX160" s="153">
        <v>0</v>
      </c>
      <c r="AY160" s="153">
        <v>0</v>
      </c>
      <c r="AZ160" s="153">
        <v>0</v>
      </c>
      <c r="BA160" s="153">
        <v>0</v>
      </c>
      <c r="BB160" s="153">
        <v>0</v>
      </c>
      <c r="BC160" s="153">
        <v>-1800</v>
      </c>
      <c r="BD160" s="154">
        <v>-450</v>
      </c>
      <c r="BE160" s="154">
        <v>0</v>
      </c>
      <c r="BF160" s="154">
        <v>-1350</v>
      </c>
      <c r="BG160" s="154">
        <v>0</v>
      </c>
      <c r="BH160" s="154">
        <v>0</v>
      </c>
      <c r="BI160" s="145">
        <v>60423000</v>
      </c>
      <c r="BJ160" s="122"/>
      <c r="BK160" s="191">
        <f>+IF('FEUILLE 1'!$BJ160="",SUMIFS('FEUILLE 2'!$P:$P,'FEUILLE 2'!$C:$C,"BLF",'FEUILLE 2'!$K:$K,'FEUILLE 1'!$J160),SUMIFS('FEUILLE 2'!$P:$P,'FEUILLE 2'!$C:$C,"BLF",'FEUILLE 2'!$K:$K,'FEUILLE 1'!$J160,'FEUILLE 2'!$B:$B,'FEUILLE 1'!$BJ160))</f>
        <v>0</v>
      </c>
      <c r="BL160" s="191">
        <f>+BK160+SUM(BY160:CD160)</f>
        <v>-450</v>
      </c>
      <c r="BM160" s="191"/>
      <c r="BN160" s="191"/>
      <c r="BO160" s="193">
        <f t="shared" si="202"/>
        <v>450</v>
      </c>
      <c r="BP160" s="126">
        <f t="shared" si="138"/>
        <v>-37.5</v>
      </c>
      <c r="BQ160" s="126">
        <f t="shared" si="139"/>
        <v>0</v>
      </c>
      <c r="BR160" s="126">
        <f t="shared" si="140"/>
        <v>-112.5</v>
      </c>
      <c r="BS160" s="126">
        <f t="shared" si="141"/>
        <v>0</v>
      </c>
      <c r="BT160" s="126">
        <f t="shared" si="142"/>
        <v>0</v>
      </c>
      <c r="BU160" s="126">
        <f t="shared" si="143"/>
        <v>-75</v>
      </c>
      <c r="BV160" s="126">
        <f t="shared" si="144"/>
        <v>0</v>
      </c>
      <c r="BW160" s="126">
        <f t="shared" si="145"/>
        <v>-225</v>
      </c>
      <c r="BX160" s="126">
        <f t="shared" si="146"/>
        <v>0</v>
      </c>
      <c r="BY160" s="126">
        <f t="shared" si="147"/>
        <v>0</v>
      </c>
      <c r="BZ160" s="126">
        <f t="shared" si="148"/>
        <v>-112.5</v>
      </c>
      <c r="CA160" s="126">
        <f t="shared" si="149"/>
        <v>0</v>
      </c>
      <c r="CB160" s="126">
        <f t="shared" si="150"/>
        <v>-337.5</v>
      </c>
      <c r="CC160" s="126">
        <f t="shared" si="151"/>
        <v>0</v>
      </c>
      <c r="CD160" s="126">
        <f t="shared" si="152"/>
        <v>0</v>
      </c>
      <c r="CE160" s="126">
        <f t="shared" si="153"/>
        <v>-150</v>
      </c>
      <c r="CF160" s="126">
        <f t="shared" si="154"/>
        <v>0</v>
      </c>
      <c r="CG160" s="126">
        <f t="shared" si="155"/>
        <v>-450</v>
      </c>
      <c r="CH160" s="126">
        <f t="shared" si="156"/>
        <v>0</v>
      </c>
      <c r="CI160" s="126">
        <f t="shared" si="157"/>
        <v>0</v>
      </c>
      <c r="CJ160" s="126">
        <f t="shared" si="158"/>
        <v>-187.5</v>
      </c>
      <c r="CK160" s="126">
        <f t="shared" si="159"/>
        <v>0</v>
      </c>
      <c r="CL160" s="126">
        <f t="shared" si="160"/>
        <v>-562.5</v>
      </c>
      <c r="CM160" s="126">
        <f t="shared" si="161"/>
        <v>0</v>
      </c>
      <c r="CN160" s="126">
        <f t="shared" si="162"/>
        <v>0</v>
      </c>
      <c r="CO160" s="126">
        <f t="shared" si="163"/>
        <v>-225</v>
      </c>
      <c r="CP160" s="126">
        <f t="shared" si="164"/>
        <v>0</v>
      </c>
      <c r="CQ160" s="126">
        <f t="shared" si="165"/>
        <v>-675</v>
      </c>
      <c r="CR160" s="126">
        <f t="shared" si="166"/>
        <v>0</v>
      </c>
      <c r="CS160" s="126">
        <f t="shared" si="167"/>
        <v>0</v>
      </c>
      <c r="CT160" s="126">
        <f t="shared" si="168"/>
        <v>-262.5</v>
      </c>
      <c r="CU160" s="126">
        <f t="shared" si="169"/>
        <v>0</v>
      </c>
      <c r="CV160" s="126">
        <f t="shared" si="170"/>
        <v>-787.5</v>
      </c>
      <c r="CW160" s="126">
        <f t="shared" si="171"/>
        <v>0</v>
      </c>
      <c r="CX160" s="126">
        <f t="shared" si="172"/>
        <v>0</v>
      </c>
      <c r="CY160" s="126">
        <f t="shared" si="173"/>
        <v>-300</v>
      </c>
      <c r="CZ160" s="126">
        <f t="shared" si="174"/>
        <v>0</v>
      </c>
      <c r="DA160" s="126">
        <f t="shared" si="175"/>
        <v>-900</v>
      </c>
      <c r="DB160" s="126">
        <f t="shared" si="176"/>
        <v>0</v>
      </c>
      <c r="DC160" s="126">
        <f t="shared" si="177"/>
        <v>0</v>
      </c>
      <c r="DD160" s="126">
        <f t="shared" si="178"/>
        <v>-337.5</v>
      </c>
      <c r="DE160" s="126">
        <f t="shared" si="179"/>
        <v>0</v>
      </c>
      <c r="DF160" s="126">
        <f t="shared" si="180"/>
        <v>-1012.5</v>
      </c>
      <c r="DG160" s="126">
        <f t="shared" si="181"/>
        <v>0</v>
      </c>
      <c r="DH160" s="126">
        <f t="shared" si="182"/>
        <v>0</v>
      </c>
      <c r="DI160" s="126">
        <f t="shared" si="183"/>
        <v>-375</v>
      </c>
      <c r="DJ160" s="126">
        <f t="shared" si="184"/>
        <v>0</v>
      </c>
      <c r="DK160" s="126">
        <f t="shared" si="185"/>
        <v>-1125</v>
      </c>
      <c r="DL160" s="126">
        <f t="shared" si="186"/>
        <v>0</v>
      </c>
      <c r="DM160" s="126">
        <f t="shared" si="187"/>
        <v>0</v>
      </c>
      <c r="DN160" s="126">
        <f t="shared" si="188"/>
        <v>-412.5</v>
      </c>
      <c r="DO160" s="126">
        <f t="shared" si="189"/>
        <v>0</v>
      </c>
      <c r="DP160" s="126">
        <f t="shared" si="190"/>
        <v>-1237.5</v>
      </c>
      <c r="DQ160" s="126">
        <f t="shared" si="191"/>
        <v>0</v>
      </c>
      <c r="DR160" s="126">
        <f t="shared" si="192"/>
        <v>0</v>
      </c>
      <c r="DS160" s="126">
        <f t="shared" si="193"/>
        <v>-450</v>
      </c>
      <c r="DT160" s="126">
        <f t="shared" si="194"/>
        <v>0</v>
      </c>
      <c r="DU160" s="126">
        <f t="shared" si="195"/>
        <v>-1350</v>
      </c>
      <c r="DV160" s="126">
        <f t="shared" si="196"/>
        <v>0</v>
      </c>
      <c r="DW160" s="126">
        <f t="shared" si="197"/>
        <v>0</v>
      </c>
      <c r="DX160" s="119"/>
      <c r="EA160" s="127">
        <f>+BO160</f>
        <v>450</v>
      </c>
    </row>
    <row r="161" spans="1:127" s="141" customFormat="1" ht="15" customHeight="1" x14ac:dyDescent="0.25">
      <c r="A161" s="157" t="s">
        <v>475</v>
      </c>
      <c r="B161" s="174" t="s">
        <v>476</v>
      </c>
      <c r="C161" s="174" t="s">
        <v>477</v>
      </c>
      <c r="D161" s="174" t="s">
        <v>265</v>
      </c>
      <c r="E161" s="157">
        <v>0.25</v>
      </c>
      <c r="F161" s="173">
        <v>8000</v>
      </c>
      <c r="G161" s="173">
        <v>-2000</v>
      </c>
      <c r="H161" s="173">
        <v>-2000</v>
      </c>
      <c r="I161" s="147" t="s">
        <v>478</v>
      </c>
      <c r="J161" s="145" t="s">
        <v>110</v>
      </c>
      <c r="K161" s="145"/>
      <c r="L161" s="145"/>
      <c r="M161" s="145"/>
      <c r="N161" s="145"/>
      <c r="O161" s="145"/>
      <c r="P161" s="145">
        <v>1</v>
      </c>
      <c r="Q161" s="145"/>
      <c r="R161" s="145"/>
      <c r="S161" s="145"/>
      <c r="T161" s="145"/>
      <c r="U161" s="145"/>
      <c r="V161" s="145"/>
      <c r="W161" s="146">
        <v>1</v>
      </c>
      <c r="X161" s="151">
        <v>0</v>
      </c>
      <c r="Y161" s="151">
        <v>0</v>
      </c>
      <c r="Z161" s="151">
        <v>0</v>
      </c>
      <c r="AA161" s="151">
        <v>0</v>
      </c>
      <c r="AB161" s="151">
        <v>0</v>
      </c>
      <c r="AC161" s="151">
        <v>-2000</v>
      </c>
      <c r="AD161" s="151">
        <v>0</v>
      </c>
      <c r="AE161" s="151">
        <v>0</v>
      </c>
      <c r="AF161" s="151">
        <v>0</v>
      </c>
      <c r="AG161" s="151">
        <v>0</v>
      </c>
      <c r="AH161" s="151">
        <v>0</v>
      </c>
      <c r="AI161" s="151">
        <v>0</v>
      </c>
      <c r="AJ161" s="145">
        <v>1</v>
      </c>
      <c r="AK161" s="145"/>
      <c r="AL161" s="145"/>
      <c r="AM161" s="145"/>
      <c r="AN161" s="145"/>
      <c r="AO161" s="145"/>
      <c r="AP161" s="145"/>
      <c r="AQ161" s="145"/>
      <c r="AR161" s="145"/>
      <c r="AS161" s="146">
        <v>1</v>
      </c>
      <c r="AT161" s="153">
        <v>-2000</v>
      </c>
      <c r="AU161" s="153">
        <v>0</v>
      </c>
      <c r="AV161" s="153">
        <v>0</v>
      </c>
      <c r="AW161" s="153">
        <v>0</v>
      </c>
      <c r="AX161" s="153">
        <v>0</v>
      </c>
      <c r="AY161" s="153">
        <v>0</v>
      </c>
      <c r="AZ161" s="153">
        <v>0</v>
      </c>
      <c r="BA161" s="153">
        <v>0</v>
      </c>
      <c r="BB161" s="153">
        <v>0</v>
      </c>
      <c r="BC161" s="153">
        <v>-2000</v>
      </c>
      <c r="BD161" s="154">
        <v>-2000</v>
      </c>
      <c r="BE161" s="154">
        <v>0</v>
      </c>
      <c r="BF161" s="154">
        <v>0</v>
      </c>
      <c r="BG161" s="154">
        <v>0</v>
      </c>
      <c r="BH161" s="154">
        <v>0</v>
      </c>
      <c r="BI161" s="145">
        <v>60122000</v>
      </c>
      <c r="BJ161" s="122"/>
      <c r="BK161" s="122"/>
      <c r="BL161" s="122"/>
      <c r="BM161" s="122"/>
      <c r="BN161" s="122"/>
      <c r="BO161" s="193">
        <f t="shared" si="202"/>
        <v>0</v>
      </c>
      <c r="BP161" s="126">
        <f t="shared" si="138"/>
        <v>0</v>
      </c>
      <c r="BQ161" s="126">
        <f t="shared" si="139"/>
        <v>0</v>
      </c>
      <c r="BR161" s="126">
        <f t="shared" si="140"/>
        <v>0</v>
      </c>
      <c r="BS161" s="126">
        <f t="shared" si="141"/>
        <v>0</v>
      </c>
      <c r="BT161" s="126">
        <f t="shared" si="142"/>
        <v>0</v>
      </c>
      <c r="BU161" s="126">
        <f t="shared" si="143"/>
        <v>0</v>
      </c>
      <c r="BV161" s="126">
        <f t="shared" si="144"/>
        <v>0</v>
      </c>
      <c r="BW161" s="126">
        <f t="shared" si="145"/>
        <v>0</v>
      </c>
      <c r="BX161" s="126">
        <f t="shared" si="146"/>
        <v>0</v>
      </c>
      <c r="BY161" s="126">
        <f t="shared" si="147"/>
        <v>0</v>
      </c>
      <c r="BZ161" s="126">
        <f t="shared" si="148"/>
        <v>0</v>
      </c>
      <c r="CA161" s="126">
        <f t="shared" si="149"/>
        <v>0</v>
      </c>
      <c r="CB161" s="126">
        <f t="shared" si="150"/>
        <v>0</v>
      </c>
      <c r="CC161" s="126">
        <f t="shared" si="151"/>
        <v>0</v>
      </c>
      <c r="CD161" s="126">
        <f t="shared" si="152"/>
        <v>0</v>
      </c>
      <c r="CE161" s="126">
        <f t="shared" si="153"/>
        <v>0</v>
      </c>
      <c r="CF161" s="126">
        <f t="shared" si="154"/>
        <v>0</v>
      </c>
      <c r="CG161" s="126">
        <f t="shared" si="155"/>
        <v>0</v>
      </c>
      <c r="CH161" s="126">
        <f t="shared" si="156"/>
        <v>0</v>
      </c>
      <c r="CI161" s="126">
        <f t="shared" si="157"/>
        <v>0</v>
      </c>
      <c r="CJ161" s="126">
        <f t="shared" si="158"/>
        <v>0</v>
      </c>
      <c r="CK161" s="126">
        <f t="shared" si="159"/>
        <v>0</v>
      </c>
      <c r="CL161" s="126">
        <f t="shared" si="160"/>
        <v>0</v>
      </c>
      <c r="CM161" s="126">
        <f t="shared" si="161"/>
        <v>0</v>
      </c>
      <c r="CN161" s="126">
        <f t="shared" si="162"/>
        <v>0</v>
      </c>
      <c r="CO161" s="126">
        <f t="shared" si="163"/>
        <v>-2000</v>
      </c>
      <c r="CP161" s="126">
        <f t="shared" si="164"/>
        <v>0</v>
      </c>
      <c r="CQ161" s="126">
        <f t="shared" si="165"/>
        <v>0</v>
      </c>
      <c r="CR161" s="126">
        <f t="shared" si="166"/>
        <v>0</v>
      </c>
      <c r="CS161" s="126">
        <f t="shared" si="167"/>
        <v>0</v>
      </c>
      <c r="CT161" s="126">
        <f t="shared" si="168"/>
        <v>-2000</v>
      </c>
      <c r="CU161" s="126">
        <f t="shared" si="169"/>
        <v>0</v>
      </c>
      <c r="CV161" s="126">
        <f t="shared" si="170"/>
        <v>0</v>
      </c>
      <c r="CW161" s="126">
        <f t="shared" si="171"/>
        <v>0</v>
      </c>
      <c r="CX161" s="126">
        <f t="shared" si="172"/>
        <v>0</v>
      </c>
      <c r="CY161" s="126">
        <f t="shared" si="173"/>
        <v>-2000</v>
      </c>
      <c r="CZ161" s="126">
        <f t="shared" si="174"/>
        <v>0</v>
      </c>
      <c r="DA161" s="126">
        <f t="shared" si="175"/>
        <v>0</v>
      </c>
      <c r="DB161" s="126">
        <f t="shared" si="176"/>
        <v>0</v>
      </c>
      <c r="DC161" s="126">
        <f t="shared" si="177"/>
        <v>0</v>
      </c>
      <c r="DD161" s="126">
        <f t="shared" si="178"/>
        <v>-2000</v>
      </c>
      <c r="DE161" s="126">
        <f t="shared" si="179"/>
        <v>0</v>
      </c>
      <c r="DF161" s="126">
        <f t="shared" si="180"/>
        <v>0</v>
      </c>
      <c r="DG161" s="126">
        <f t="shared" si="181"/>
        <v>0</v>
      </c>
      <c r="DH161" s="126">
        <f t="shared" si="182"/>
        <v>0</v>
      </c>
      <c r="DI161" s="126">
        <f t="shared" si="183"/>
        <v>-2000</v>
      </c>
      <c r="DJ161" s="126">
        <f t="shared" si="184"/>
        <v>0</v>
      </c>
      <c r="DK161" s="126">
        <f t="shared" si="185"/>
        <v>0</v>
      </c>
      <c r="DL161" s="126">
        <f t="shared" si="186"/>
        <v>0</v>
      </c>
      <c r="DM161" s="126">
        <f t="shared" si="187"/>
        <v>0</v>
      </c>
      <c r="DN161" s="126">
        <f t="shared" si="188"/>
        <v>-2000</v>
      </c>
      <c r="DO161" s="126">
        <f t="shared" si="189"/>
        <v>0</v>
      </c>
      <c r="DP161" s="126">
        <f t="shared" si="190"/>
        <v>0</v>
      </c>
      <c r="DQ161" s="126">
        <f t="shared" si="191"/>
        <v>0</v>
      </c>
      <c r="DR161" s="126">
        <f t="shared" si="192"/>
        <v>0</v>
      </c>
      <c r="DS161" s="126">
        <f t="shared" si="193"/>
        <v>-2000</v>
      </c>
      <c r="DT161" s="126">
        <f t="shared" si="194"/>
        <v>0</v>
      </c>
      <c r="DU161" s="126">
        <f t="shared" si="195"/>
        <v>0</v>
      </c>
      <c r="DV161" s="126">
        <f t="shared" si="196"/>
        <v>0</v>
      </c>
      <c r="DW161" s="126">
        <f t="shared" si="197"/>
        <v>0</v>
      </c>
    </row>
    <row r="162" spans="1:127" s="141" customFormat="1" ht="15" customHeight="1" x14ac:dyDescent="0.25">
      <c r="A162" s="162" t="s">
        <v>479</v>
      </c>
      <c r="B162" s="163" t="s">
        <v>332</v>
      </c>
      <c r="C162" s="163" t="s">
        <v>480</v>
      </c>
      <c r="D162" s="163" t="s">
        <v>481</v>
      </c>
      <c r="E162" s="163">
        <v>2</v>
      </c>
      <c r="F162" s="148">
        <v>1800</v>
      </c>
      <c r="G162" s="149">
        <v>-3600</v>
      </c>
      <c r="H162" s="147">
        <v>-3600</v>
      </c>
      <c r="I162" s="145" t="s">
        <v>482</v>
      </c>
      <c r="J162" s="145" t="s">
        <v>30</v>
      </c>
      <c r="K162" s="145">
        <v>8.3333333333333329E-2</v>
      </c>
      <c r="L162" s="145">
        <v>8.3333333333333329E-2</v>
      </c>
      <c r="M162" s="145">
        <v>8.3333333333333329E-2</v>
      </c>
      <c r="N162" s="145">
        <v>8.3333333333333329E-2</v>
      </c>
      <c r="O162" s="145">
        <v>8.3333333333333329E-2</v>
      </c>
      <c r="P162" s="145">
        <v>8.3333333333333329E-2</v>
      </c>
      <c r="Q162" s="145">
        <v>8.3333333333333329E-2</v>
      </c>
      <c r="R162" s="145">
        <v>8.3333333333333329E-2</v>
      </c>
      <c r="S162" s="145">
        <v>8.3333333333333329E-2</v>
      </c>
      <c r="T162" s="145">
        <v>8.3333333333333329E-2</v>
      </c>
      <c r="U162" s="145">
        <v>8.3333333333333329E-2</v>
      </c>
      <c r="V162" s="145">
        <v>8.3333333333333329E-2</v>
      </c>
      <c r="W162" s="146">
        <v>1</v>
      </c>
      <c r="X162" s="151">
        <v>-300</v>
      </c>
      <c r="Y162" s="151">
        <v>-300</v>
      </c>
      <c r="Z162" s="151">
        <v>-300</v>
      </c>
      <c r="AA162" s="151">
        <v>-300</v>
      </c>
      <c r="AB162" s="151">
        <v>-300</v>
      </c>
      <c r="AC162" s="151">
        <v>-300</v>
      </c>
      <c r="AD162" s="151">
        <v>-300</v>
      </c>
      <c r="AE162" s="151">
        <v>-300</v>
      </c>
      <c r="AF162" s="151">
        <v>-300</v>
      </c>
      <c r="AG162" s="151">
        <v>-300</v>
      </c>
      <c r="AH162" s="151">
        <v>-300</v>
      </c>
      <c r="AI162" s="151">
        <v>-300</v>
      </c>
      <c r="AJ162" s="145"/>
      <c r="AK162" s="145"/>
      <c r="AL162" s="145"/>
      <c r="AM162" s="145"/>
      <c r="AN162" s="145"/>
      <c r="AO162" s="145">
        <v>1</v>
      </c>
      <c r="AP162" s="145"/>
      <c r="AQ162" s="145"/>
      <c r="AR162" s="145"/>
      <c r="AS162" s="146">
        <v>1</v>
      </c>
      <c r="AT162" s="153">
        <v>0</v>
      </c>
      <c r="AU162" s="153">
        <v>0</v>
      </c>
      <c r="AV162" s="153">
        <v>0</v>
      </c>
      <c r="AW162" s="153">
        <v>0</v>
      </c>
      <c r="AX162" s="153">
        <v>0</v>
      </c>
      <c r="AY162" s="153">
        <v>-3600</v>
      </c>
      <c r="AZ162" s="153">
        <v>0</v>
      </c>
      <c r="BA162" s="153">
        <v>0</v>
      </c>
      <c r="BB162" s="153">
        <v>0</v>
      </c>
      <c r="BC162" s="153">
        <v>-3600</v>
      </c>
      <c r="BD162" s="154">
        <v>0</v>
      </c>
      <c r="BE162" s="154">
        <v>-3600</v>
      </c>
      <c r="BF162" s="154">
        <v>0</v>
      </c>
      <c r="BG162" s="154">
        <v>0</v>
      </c>
      <c r="BH162" s="154">
        <v>0</v>
      </c>
      <c r="BI162" s="145">
        <v>62481000</v>
      </c>
      <c r="BJ162" s="122"/>
      <c r="BK162" s="122">
        <f>+IF('FEUILLE 1'!$BJ162="",SUMIFS('FEUILLE 2'!$P:$P,'FEUILLE 2'!$C:$C,"BLF",'FEUILLE 2'!$K:$K,'FEUILLE 1'!$J162),SUMIFS('FEUILLE 2'!$P:$P,'FEUILLE 2'!$C:$C,"BLF",'FEUILLE 2'!$K:$K,'FEUILLE 1'!$J162,'FEUILLE 2'!$B:$B,'FEUILLE 1'!$BJ162))</f>
        <v>0</v>
      </c>
      <c r="BL162" s="122"/>
      <c r="BM162" s="122"/>
      <c r="BN162" s="122"/>
      <c r="BO162" s="122">
        <f t="shared" si="201"/>
        <v>3000</v>
      </c>
      <c r="BP162" s="126">
        <f t="shared" si="138"/>
        <v>0</v>
      </c>
      <c r="BQ162" s="126">
        <f t="shared" si="139"/>
        <v>-300</v>
      </c>
      <c r="BR162" s="126">
        <f t="shared" si="140"/>
        <v>0</v>
      </c>
      <c r="BS162" s="126">
        <f t="shared" si="141"/>
        <v>0</v>
      </c>
      <c r="BT162" s="126">
        <f t="shared" si="142"/>
        <v>0</v>
      </c>
      <c r="BU162" s="126">
        <f t="shared" si="143"/>
        <v>0</v>
      </c>
      <c r="BV162" s="126">
        <f t="shared" si="144"/>
        <v>-600</v>
      </c>
      <c r="BW162" s="126">
        <f t="shared" si="145"/>
        <v>0</v>
      </c>
      <c r="BX162" s="126">
        <f t="shared" si="146"/>
        <v>0</v>
      </c>
      <c r="BY162" s="126">
        <f t="shared" si="147"/>
        <v>0</v>
      </c>
      <c r="BZ162" s="126">
        <f t="shared" si="148"/>
        <v>0</v>
      </c>
      <c r="CA162" s="126">
        <f t="shared" si="149"/>
        <v>-900</v>
      </c>
      <c r="CB162" s="126">
        <f t="shared" si="150"/>
        <v>0</v>
      </c>
      <c r="CC162" s="126">
        <f t="shared" si="151"/>
        <v>0</v>
      </c>
      <c r="CD162" s="126">
        <f t="shared" si="152"/>
        <v>0</v>
      </c>
      <c r="CE162" s="126">
        <f t="shared" si="153"/>
        <v>0</v>
      </c>
      <c r="CF162" s="126">
        <f t="shared" si="154"/>
        <v>-1200</v>
      </c>
      <c r="CG162" s="126">
        <f t="shared" si="155"/>
        <v>0</v>
      </c>
      <c r="CH162" s="126">
        <f t="shared" si="156"/>
        <v>0</v>
      </c>
      <c r="CI162" s="126">
        <f t="shared" si="157"/>
        <v>0</v>
      </c>
      <c r="CJ162" s="126">
        <f t="shared" si="158"/>
        <v>0</v>
      </c>
      <c r="CK162" s="126">
        <f t="shared" si="159"/>
        <v>-1500</v>
      </c>
      <c r="CL162" s="126">
        <f t="shared" si="160"/>
        <v>0</v>
      </c>
      <c r="CM162" s="126">
        <f t="shared" si="161"/>
        <v>0</v>
      </c>
      <c r="CN162" s="126">
        <f t="shared" si="162"/>
        <v>0</v>
      </c>
      <c r="CO162" s="126">
        <f t="shared" si="163"/>
        <v>0</v>
      </c>
      <c r="CP162" s="126">
        <f t="shared" si="164"/>
        <v>-1800</v>
      </c>
      <c r="CQ162" s="126">
        <f t="shared" si="165"/>
        <v>0</v>
      </c>
      <c r="CR162" s="126">
        <f t="shared" si="166"/>
        <v>0</v>
      </c>
      <c r="CS162" s="126">
        <f t="shared" si="167"/>
        <v>0</v>
      </c>
      <c r="CT162" s="126">
        <f t="shared" si="168"/>
        <v>0</v>
      </c>
      <c r="CU162" s="126">
        <f t="shared" si="169"/>
        <v>-2100</v>
      </c>
      <c r="CV162" s="126">
        <f t="shared" si="170"/>
        <v>0</v>
      </c>
      <c r="CW162" s="126">
        <f t="shared" si="171"/>
        <v>0</v>
      </c>
      <c r="CX162" s="126">
        <f t="shared" si="172"/>
        <v>0</v>
      </c>
      <c r="CY162" s="126">
        <f t="shared" si="173"/>
        <v>0</v>
      </c>
      <c r="CZ162" s="126">
        <f t="shared" si="174"/>
        <v>-2400</v>
      </c>
      <c r="DA162" s="126">
        <f t="shared" si="175"/>
        <v>0</v>
      </c>
      <c r="DB162" s="126">
        <f t="shared" si="176"/>
        <v>0</v>
      </c>
      <c r="DC162" s="126">
        <f t="shared" si="177"/>
        <v>0</v>
      </c>
      <c r="DD162" s="126">
        <f t="shared" si="178"/>
        <v>0</v>
      </c>
      <c r="DE162" s="126">
        <f t="shared" si="179"/>
        <v>-2700</v>
      </c>
      <c r="DF162" s="126">
        <f t="shared" si="180"/>
        <v>0</v>
      </c>
      <c r="DG162" s="126">
        <f t="shared" si="181"/>
        <v>0</v>
      </c>
      <c r="DH162" s="126">
        <f t="shared" si="182"/>
        <v>0</v>
      </c>
      <c r="DI162" s="126">
        <f t="shared" si="183"/>
        <v>0</v>
      </c>
      <c r="DJ162" s="126">
        <f t="shared" si="184"/>
        <v>-3000</v>
      </c>
      <c r="DK162" s="126">
        <f t="shared" si="185"/>
        <v>0</v>
      </c>
      <c r="DL162" s="126">
        <f t="shared" si="186"/>
        <v>0</v>
      </c>
      <c r="DM162" s="126">
        <f t="shared" si="187"/>
        <v>0</v>
      </c>
      <c r="DN162" s="126">
        <f t="shared" si="188"/>
        <v>0</v>
      </c>
      <c r="DO162" s="126">
        <f t="shared" si="189"/>
        <v>-3300</v>
      </c>
      <c r="DP162" s="126">
        <f t="shared" si="190"/>
        <v>0</v>
      </c>
      <c r="DQ162" s="126">
        <f t="shared" si="191"/>
        <v>0</v>
      </c>
      <c r="DR162" s="126">
        <f t="shared" si="192"/>
        <v>0</v>
      </c>
      <c r="DS162" s="126">
        <f t="shared" si="193"/>
        <v>0</v>
      </c>
      <c r="DT162" s="126">
        <f t="shared" si="194"/>
        <v>-3600</v>
      </c>
      <c r="DU162" s="126">
        <f t="shared" si="195"/>
        <v>0</v>
      </c>
      <c r="DV162" s="126">
        <f t="shared" si="196"/>
        <v>0</v>
      </c>
      <c r="DW162" s="126">
        <f t="shared" si="197"/>
        <v>0</v>
      </c>
    </row>
    <row r="163" spans="1:127" s="141" customFormat="1" ht="15" customHeight="1" x14ac:dyDescent="0.25">
      <c r="A163" s="162" t="s">
        <v>479</v>
      </c>
      <c r="B163" s="163" t="s">
        <v>332</v>
      </c>
      <c r="C163" s="163" t="s">
        <v>483</v>
      </c>
      <c r="D163" s="163" t="s">
        <v>481</v>
      </c>
      <c r="E163" s="163">
        <v>0</v>
      </c>
      <c r="F163" s="148">
        <v>1800</v>
      </c>
      <c r="G163" s="149">
        <v>0</v>
      </c>
      <c r="H163" s="147">
        <v>0</v>
      </c>
      <c r="I163" s="145"/>
      <c r="J163" s="145" t="s">
        <v>30</v>
      </c>
      <c r="K163" s="145">
        <v>8.3333333333333329E-2</v>
      </c>
      <c r="L163" s="145">
        <v>8.3333333333333329E-2</v>
      </c>
      <c r="M163" s="145">
        <v>8.3333333333333329E-2</v>
      </c>
      <c r="N163" s="145">
        <v>8.3333333333333329E-2</v>
      </c>
      <c r="O163" s="145">
        <v>8.3333333333333329E-2</v>
      </c>
      <c r="P163" s="145">
        <v>8.3333333333333329E-2</v>
      </c>
      <c r="Q163" s="145">
        <v>8.3333333333333329E-2</v>
      </c>
      <c r="R163" s="145">
        <v>8.3333333333333329E-2</v>
      </c>
      <c r="S163" s="145">
        <v>8.3333333333333329E-2</v>
      </c>
      <c r="T163" s="145">
        <v>8.3333333333333329E-2</v>
      </c>
      <c r="U163" s="145">
        <v>8.3333333333333329E-2</v>
      </c>
      <c r="V163" s="145">
        <v>8.3333333333333329E-2</v>
      </c>
      <c r="W163" s="146">
        <v>1</v>
      </c>
      <c r="X163" s="151">
        <v>0</v>
      </c>
      <c r="Y163" s="151">
        <v>0</v>
      </c>
      <c r="Z163" s="151">
        <v>0</v>
      </c>
      <c r="AA163" s="151">
        <v>0</v>
      </c>
      <c r="AB163" s="151">
        <v>0</v>
      </c>
      <c r="AC163" s="151">
        <v>0</v>
      </c>
      <c r="AD163" s="151">
        <v>0</v>
      </c>
      <c r="AE163" s="151">
        <v>0</v>
      </c>
      <c r="AF163" s="151">
        <v>0</v>
      </c>
      <c r="AG163" s="151">
        <v>0</v>
      </c>
      <c r="AH163" s="151">
        <v>0</v>
      </c>
      <c r="AI163" s="151">
        <v>0</v>
      </c>
      <c r="AJ163" s="145"/>
      <c r="AK163" s="145"/>
      <c r="AL163" s="145"/>
      <c r="AM163" s="145"/>
      <c r="AN163" s="145"/>
      <c r="AO163" s="145">
        <v>1</v>
      </c>
      <c r="AP163" s="145"/>
      <c r="AQ163" s="145"/>
      <c r="AR163" s="145"/>
      <c r="AS163" s="146">
        <v>1</v>
      </c>
      <c r="AT163" s="153">
        <v>0</v>
      </c>
      <c r="AU163" s="153">
        <v>0</v>
      </c>
      <c r="AV163" s="153">
        <v>0</v>
      </c>
      <c r="AW163" s="153">
        <v>0</v>
      </c>
      <c r="AX163" s="153">
        <v>0</v>
      </c>
      <c r="AY163" s="153">
        <v>0</v>
      </c>
      <c r="AZ163" s="153">
        <v>0</v>
      </c>
      <c r="BA163" s="153">
        <v>0</v>
      </c>
      <c r="BB163" s="153">
        <v>0</v>
      </c>
      <c r="BC163" s="153">
        <v>0</v>
      </c>
      <c r="BD163" s="154">
        <v>0</v>
      </c>
      <c r="BE163" s="154">
        <v>0</v>
      </c>
      <c r="BF163" s="154">
        <v>0</v>
      </c>
      <c r="BG163" s="154">
        <v>0</v>
      </c>
      <c r="BH163" s="154">
        <v>0</v>
      </c>
      <c r="BI163" s="145">
        <v>62481000</v>
      </c>
      <c r="BJ163" s="122"/>
      <c r="BK163" s="122"/>
      <c r="BL163" s="122"/>
      <c r="BM163" s="122"/>
      <c r="BN163" s="122"/>
      <c r="BO163" s="122">
        <f t="shared" si="201"/>
        <v>0</v>
      </c>
      <c r="BP163" s="126">
        <f t="shared" si="138"/>
        <v>0</v>
      </c>
      <c r="BQ163" s="126">
        <f t="shared" si="139"/>
        <v>0</v>
      </c>
      <c r="BR163" s="126">
        <f t="shared" si="140"/>
        <v>0</v>
      </c>
      <c r="BS163" s="126">
        <f t="shared" si="141"/>
        <v>0</v>
      </c>
      <c r="BT163" s="126">
        <f t="shared" si="142"/>
        <v>0</v>
      </c>
      <c r="BU163" s="126">
        <f t="shared" si="143"/>
        <v>0</v>
      </c>
      <c r="BV163" s="126">
        <f t="shared" si="144"/>
        <v>0</v>
      </c>
      <c r="BW163" s="126">
        <f t="shared" si="145"/>
        <v>0</v>
      </c>
      <c r="BX163" s="126">
        <f t="shared" si="146"/>
        <v>0</v>
      </c>
      <c r="BY163" s="126">
        <f t="shared" si="147"/>
        <v>0</v>
      </c>
      <c r="BZ163" s="126">
        <f t="shared" si="148"/>
        <v>0</v>
      </c>
      <c r="CA163" s="126">
        <f t="shared" si="149"/>
        <v>0</v>
      </c>
      <c r="CB163" s="126">
        <f t="shared" si="150"/>
        <v>0</v>
      </c>
      <c r="CC163" s="126">
        <f t="shared" si="151"/>
        <v>0</v>
      </c>
      <c r="CD163" s="126">
        <f t="shared" si="152"/>
        <v>0</v>
      </c>
      <c r="CE163" s="126">
        <f t="shared" si="153"/>
        <v>0</v>
      </c>
      <c r="CF163" s="126">
        <f t="shared" si="154"/>
        <v>0</v>
      </c>
      <c r="CG163" s="126">
        <f t="shared" si="155"/>
        <v>0</v>
      </c>
      <c r="CH163" s="126">
        <f t="shared" si="156"/>
        <v>0</v>
      </c>
      <c r="CI163" s="126">
        <f t="shared" si="157"/>
        <v>0</v>
      </c>
      <c r="CJ163" s="126">
        <f t="shared" si="158"/>
        <v>0</v>
      </c>
      <c r="CK163" s="126">
        <f t="shared" si="159"/>
        <v>0</v>
      </c>
      <c r="CL163" s="126">
        <f t="shared" si="160"/>
        <v>0</v>
      </c>
      <c r="CM163" s="126">
        <f t="shared" si="161"/>
        <v>0</v>
      </c>
      <c r="CN163" s="126">
        <f t="shared" si="162"/>
        <v>0</v>
      </c>
      <c r="CO163" s="126">
        <f t="shared" si="163"/>
        <v>0</v>
      </c>
      <c r="CP163" s="126">
        <f t="shared" si="164"/>
        <v>0</v>
      </c>
      <c r="CQ163" s="126">
        <f t="shared" si="165"/>
        <v>0</v>
      </c>
      <c r="CR163" s="126">
        <f t="shared" si="166"/>
        <v>0</v>
      </c>
      <c r="CS163" s="126">
        <f t="shared" si="167"/>
        <v>0</v>
      </c>
      <c r="CT163" s="126">
        <f t="shared" si="168"/>
        <v>0</v>
      </c>
      <c r="CU163" s="126">
        <f t="shared" si="169"/>
        <v>0</v>
      </c>
      <c r="CV163" s="126">
        <f t="shared" si="170"/>
        <v>0</v>
      </c>
      <c r="CW163" s="126">
        <f t="shared" si="171"/>
        <v>0</v>
      </c>
      <c r="CX163" s="126">
        <f t="shared" si="172"/>
        <v>0</v>
      </c>
      <c r="CY163" s="126">
        <f t="shared" si="173"/>
        <v>0</v>
      </c>
      <c r="CZ163" s="126">
        <f t="shared" si="174"/>
        <v>0</v>
      </c>
      <c r="DA163" s="126">
        <f t="shared" si="175"/>
        <v>0</v>
      </c>
      <c r="DB163" s="126">
        <f t="shared" si="176"/>
        <v>0</v>
      </c>
      <c r="DC163" s="126">
        <f t="shared" si="177"/>
        <v>0</v>
      </c>
      <c r="DD163" s="126">
        <f t="shared" si="178"/>
        <v>0</v>
      </c>
      <c r="DE163" s="126">
        <f t="shared" si="179"/>
        <v>0</v>
      </c>
      <c r="DF163" s="126">
        <f t="shared" si="180"/>
        <v>0</v>
      </c>
      <c r="DG163" s="126">
        <f t="shared" si="181"/>
        <v>0</v>
      </c>
      <c r="DH163" s="126">
        <f t="shared" si="182"/>
        <v>0</v>
      </c>
      <c r="DI163" s="126">
        <f t="shared" si="183"/>
        <v>0</v>
      </c>
      <c r="DJ163" s="126">
        <f t="shared" si="184"/>
        <v>0</v>
      </c>
      <c r="DK163" s="126">
        <f t="shared" si="185"/>
        <v>0</v>
      </c>
      <c r="DL163" s="126">
        <f t="shared" si="186"/>
        <v>0</v>
      </c>
      <c r="DM163" s="126">
        <f t="shared" si="187"/>
        <v>0</v>
      </c>
      <c r="DN163" s="126">
        <f t="shared" si="188"/>
        <v>0</v>
      </c>
      <c r="DO163" s="126">
        <f t="shared" si="189"/>
        <v>0</v>
      </c>
      <c r="DP163" s="126">
        <f t="shared" si="190"/>
        <v>0</v>
      </c>
      <c r="DQ163" s="126">
        <f t="shared" si="191"/>
        <v>0</v>
      </c>
      <c r="DR163" s="126">
        <f t="shared" si="192"/>
        <v>0</v>
      </c>
      <c r="DS163" s="126">
        <f t="shared" si="193"/>
        <v>0</v>
      </c>
      <c r="DT163" s="126">
        <f t="shared" si="194"/>
        <v>0</v>
      </c>
      <c r="DU163" s="126">
        <f t="shared" si="195"/>
        <v>0</v>
      </c>
      <c r="DV163" s="126">
        <f t="shared" si="196"/>
        <v>0</v>
      </c>
      <c r="DW163" s="126">
        <f t="shared" si="197"/>
        <v>0</v>
      </c>
    </row>
    <row r="164" spans="1:127" s="141" customFormat="1" ht="15" customHeight="1" x14ac:dyDescent="0.25">
      <c r="A164" s="162" t="s">
        <v>479</v>
      </c>
      <c r="B164" s="163" t="s">
        <v>332</v>
      </c>
      <c r="C164" s="163" t="s">
        <v>484</v>
      </c>
      <c r="D164" s="163" t="s">
        <v>481</v>
      </c>
      <c r="E164" s="163">
        <v>2.5</v>
      </c>
      <c r="F164" s="148">
        <v>1800</v>
      </c>
      <c r="G164" s="149">
        <v>-4500</v>
      </c>
      <c r="H164" s="147">
        <v>-4500</v>
      </c>
      <c r="I164" s="145"/>
      <c r="J164" s="145" t="s">
        <v>30</v>
      </c>
      <c r="K164" s="145">
        <v>8.3333333333333329E-2</v>
      </c>
      <c r="L164" s="145">
        <v>8.3333333333333329E-2</v>
      </c>
      <c r="M164" s="145">
        <v>8.3333333333333329E-2</v>
      </c>
      <c r="N164" s="145">
        <v>8.3333333333333329E-2</v>
      </c>
      <c r="O164" s="145">
        <v>8.3333333333333329E-2</v>
      </c>
      <c r="P164" s="145">
        <v>8.3333333333333329E-2</v>
      </c>
      <c r="Q164" s="145">
        <v>8.3333333333333329E-2</v>
      </c>
      <c r="R164" s="145">
        <v>8.3333333333333329E-2</v>
      </c>
      <c r="S164" s="145">
        <v>8.3333333333333329E-2</v>
      </c>
      <c r="T164" s="145">
        <v>8.3333333333333329E-2</v>
      </c>
      <c r="U164" s="145">
        <v>8.3333333333333329E-2</v>
      </c>
      <c r="V164" s="145">
        <v>8.3333333333333329E-2</v>
      </c>
      <c r="W164" s="146">
        <v>1</v>
      </c>
      <c r="X164" s="151">
        <v>-375</v>
      </c>
      <c r="Y164" s="151">
        <v>-375</v>
      </c>
      <c r="Z164" s="151">
        <v>-375</v>
      </c>
      <c r="AA164" s="151">
        <v>-375</v>
      </c>
      <c r="AB164" s="151">
        <v>-375</v>
      </c>
      <c r="AC164" s="151">
        <v>-375</v>
      </c>
      <c r="AD164" s="151">
        <v>-375</v>
      </c>
      <c r="AE164" s="151">
        <v>-375</v>
      </c>
      <c r="AF164" s="151">
        <v>-375</v>
      </c>
      <c r="AG164" s="151">
        <v>-375</v>
      </c>
      <c r="AH164" s="151">
        <v>-375</v>
      </c>
      <c r="AI164" s="151">
        <v>-375</v>
      </c>
      <c r="AJ164" s="145"/>
      <c r="AK164" s="145"/>
      <c r="AL164" s="145"/>
      <c r="AM164" s="145"/>
      <c r="AN164" s="145"/>
      <c r="AO164" s="145">
        <v>1</v>
      </c>
      <c r="AP164" s="145"/>
      <c r="AQ164" s="145"/>
      <c r="AR164" s="145"/>
      <c r="AS164" s="146">
        <v>1</v>
      </c>
      <c r="AT164" s="153">
        <v>0</v>
      </c>
      <c r="AU164" s="153">
        <v>0</v>
      </c>
      <c r="AV164" s="153">
        <v>0</v>
      </c>
      <c r="AW164" s="153">
        <v>0</v>
      </c>
      <c r="AX164" s="153">
        <v>0</v>
      </c>
      <c r="AY164" s="153">
        <v>-4500</v>
      </c>
      <c r="AZ164" s="153">
        <v>0</v>
      </c>
      <c r="BA164" s="153">
        <v>0</v>
      </c>
      <c r="BB164" s="153">
        <v>0</v>
      </c>
      <c r="BC164" s="153">
        <v>-4500</v>
      </c>
      <c r="BD164" s="154">
        <v>0</v>
      </c>
      <c r="BE164" s="154">
        <v>-4500</v>
      </c>
      <c r="BF164" s="154">
        <v>0</v>
      </c>
      <c r="BG164" s="154">
        <v>0</v>
      </c>
      <c r="BH164" s="154">
        <v>0</v>
      </c>
      <c r="BI164" s="145">
        <v>62481000</v>
      </c>
      <c r="BJ164" s="122"/>
      <c r="BK164" s="122"/>
      <c r="BL164" s="122"/>
      <c r="BM164" s="122"/>
      <c r="BN164" s="122"/>
      <c r="BO164" s="122">
        <f t="shared" si="201"/>
        <v>3750</v>
      </c>
      <c r="BP164" s="126">
        <f t="shared" si="138"/>
        <v>0</v>
      </c>
      <c r="BQ164" s="126">
        <f t="shared" si="139"/>
        <v>-375</v>
      </c>
      <c r="BR164" s="126">
        <f t="shared" si="140"/>
        <v>0</v>
      </c>
      <c r="BS164" s="126">
        <f t="shared" si="141"/>
        <v>0</v>
      </c>
      <c r="BT164" s="126">
        <f t="shared" si="142"/>
        <v>0</v>
      </c>
      <c r="BU164" s="126">
        <f t="shared" si="143"/>
        <v>0</v>
      </c>
      <c r="BV164" s="126">
        <f t="shared" si="144"/>
        <v>-750</v>
      </c>
      <c r="BW164" s="126">
        <f t="shared" si="145"/>
        <v>0</v>
      </c>
      <c r="BX164" s="126">
        <f t="shared" si="146"/>
        <v>0</v>
      </c>
      <c r="BY164" s="126">
        <f t="shared" si="147"/>
        <v>0</v>
      </c>
      <c r="BZ164" s="126">
        <f t="shared" si="148"/>
        <v>0</v>
      </c>
      <c r="CA164" s="126">
        <f t="shared" si="149"/>
        <v>-1125</v>
      </c>
      <c r="CB164" s="126">
        <f t="shared" si="150"/>
        <v>0</v>
      </c>
      <c r="CC164" s="126">
        <f t="shared" si="151"/>
        <v>0</v>
      </c>
      <c r="CD164" s="126">
        <f t="shared" si="152"/>
        <v>0</v>
      </c>
      <c r="CE164" s="126">
        <f t="shared" si="153"/>
        <v>0</v>
      </c>
      <c r="CF164" s="126">
        <f t="shared" si="154"/>
        <v>-1500</v>
      </c>
      <c r="CG164" s="126">
        <f t="shared" si="155"/>
        <v>0</v>
      </c>
      <c r="CH164" s="126">
        <f t="shared" si="156"/>
        <v>0</v>
      </c>
      <c r="CI164" s="126">
        <f t="shared" si="157"/>
        <v>0</v>
      </c>
      <c r="CJ164" s="126">
        <f t="shared" si="158"/>
        <v>0</v>
      </c>
      <c r="CK164" s="126">
        <f t="shared" si="159"/>
        <v>-1875</v>
      </c>
      <c r="CL164" s="126">
        <f t="shared" si="160"/>
        <v>0</v>
      </c>
      <c r="CM164" s="126">
        <f t="shared" si="161"/>
        <v>0</v>
      </c>
      <c r="CN164" s="126">
        <f t="shared" si="162"/>
        <v>0</v>
      </c>
      <c r="CO164" s="126">
        <f t="shared" si="163"/>
        <v>0</v>
      </c>
      <c r="CP164" s="126">
        <f t="shared" si="164"/>
        <v>-2250</v>
      </c>
      <c r="CQ164" s="126">
        <f t="shared" si="165"/>
        <v>0</v>
      </c>
      <c r="CR164" s="126">
        <f t="shared" si="166"/>
        <v>0</v>
      </c>
      <c r="CS164" s="126">
        <f t="shared" si="167"/>
        <v>0</v>
      </c>
      <c r="CT164" s="126">
        <f t="shared" si="168"/>
        <v>0</v>
      </c>
      <c r="CU164" s="126">
        <f t="shared" si="169"/>
        <v>-2625</v>
      </c>
      <c r="CV164" s="126">
        <f t="shared" si="170"/>
        <v>0</v>
      </c>
      <c r="CW164" s="126">
        <f t="shared" si="171"/>
        <v>0</v>
      </c>
      <c r="CX164" s="126">
        <f t="shared" si="172"/>
        <v>0</v>
      </c>
      <c r="CY164" s="126">
        <f t="shared" si="173"/>
        <v>0</v>
      </c>
      <c r="CZ164" s="126">
        <f t="shared" si="174"/>
        <v>-3000</v>
      </c>
      <c r="DA164" s="126">
        <f t="shared" si="175"/>
        <v>0</v>
      </c>
      <c r="DB164" s="126">
        <f t="shared" si="176"/>
        <v>0</v>
      </c>
      <c r="DC164" s="126">
        <f t="shared" si="177"/>
        <v>0</v>
      </c>
      <c r="DD164" s="126">
        <f t="shared" si="178"/>
        <v>0</v>
      </c>
      <c r="DE164" s="126">
        <f t="shared" si="179"/>
        <v>-3375</v>
      </c>
      <c r="DF164" s="126">
        <f t="shared" si="180"/>
        <v>0</v>
      </c>
      <c r="DG164" s="126">
        <f t="shared" si="181"/>
        <v>0</v>
      </c>
      <c r="DH164" s="126">
        <f t="shared" si="182"/>
        <v>0</v>
      </c>
      <c r="DI164" s="126">
        <f t="shared" si="183"/>
        <v>0</v>
      </c>
      <c r="DJ164" s="126">
        <f t="shared" si="184"/>
        <v>-3750</v>
      </c>
      <c r="DK164" s="126">
        <f t="shared" si="185"/>
        <v>0</v>
      </c>
      <c r="DL164" s="126">
        <f t="shared" si="186"/>
        <v>0</v>
      </c>
      <c r="DM164" s="126">
        <f t="shared" si="187"/>
        <v>0</v>
      </c>
      <c r="DN164" s="126">
        <f t="shared" si="188"/>
        <v>0</v>
      </c>
      <c r="DO164" s="126">
        <f t="shared" si="189"/>
        <v>-4125</v>
      </c>
      <c r="DP164" s="126">
        <f t="shared" si="190"/>
        <v>0</v>
      </c>
      <c r="DQ164" s="126">
        <f t="shared" si="191"/>
        <v>0</v>
      </c>
      <c r="DR164" s="126">
        <f t="shared" si="192"/>
        <v>0</v>
      </c>
      <c r="DS164" s="126">
        <f t="shared" si="193"/>
        <v>0</v>
      </c>
      <c r="DT164" s="126">
        <f t="shared" si="194"/>
        <v>-4500</v>
      </c>
      <c r="DU164" s="126">
        <f t="shared" si="195"/>
        <v>0</v>
      </c>
      <c r="DV164" s="126">
        <f t="shared" si="196"/>
        <v>0</v>
      </c>
      <c r="DW164" s="126">
        <f t="shared" si="197"/>
        <v>0</v>
      </c>
    </row>
    <row r="165" spans="1:127" s="141" customFormat="1" ht="15" customHeight="1" x14ac:dyDescent="0.25">
      <c r="A165" s="162" t="s">
        <v>479</v>
      </c>
      <c r="B165" s="163" t="s">
        <v>332</v>
      </c>
      <c r="C165" s="163" t="s">
        <v>485</v>
      </c>
      <c r="D165" s="163" t="s">
        <v>481</v>
      </c>
      <c r="E165" s="163">
        <v>0</v>
      </c>
      <c r="F165" s="148">
        <v>1620</v>
      </c>
      <c r="G165" s="149">
        <v>0</v>
      </c>
      <c r="H165" s="147">
        <v>0</v>
      </c>
      <c r="I165" s="145"/>
      <c r="J165" s="145" t="s">
        <v>30</v>
      </c>
      <c r="K165" s="145">
        <v>8.3333333333333329E-2</v>
      </c>
      <c r="L165" s="145">
        <v>8.3333333333333329E-2</v>
      </c>
      <c r="M165" s="145">
        <v>8.3333333333333329E-2</v>
      </c>
      <c r="N165" s="145">
        <v>8.3333333333333329E-2</v>
      </c>
      <c r="O165" s="145">
        <v>8.3333333333333329E-2</v>
      </c>
      <c r="P165" s="145">
        <v>8.3333333333333329E-2</v>
      </c>
      <c r="Q165" s="145">
        <v>8.3333333333333329E-2</v>
      </c>
      <c r="R165" s="145">
        <v>8.3333333333333329E-2</v>
      </c>
      <c r="S165" s="145">
        <v>8.3333333333333329E-2</v>
      </c>
      <c r="T165" s="145">
        <v>8.3333333333333329E-2</v>
      </c>
      <c r="U165" s="145">
        <v>8.3333333333333329E-2</v>
      </c>
      <c r="V165" s="145">
        <v>8.3333333333333329E-2</v>
      </c>
      <c r="W165" s="146">
        <v>1</v>
      </c>
      <c r="X165" s="151">
        <v>0</v>
      </c>
      <c r="Y165" s="151">
        <v>0</v>
      </c>
      <c r="Z165" s="151">
        <v>0</v>
      </c>
      <c r="AA165" s="151">
        <v>0</v>
      </c>
      <c r="AB165" s="151">
        <v>0</v>
      </c>
      <c r="AC165" s="151">
        <v>0</v>
      </c>
      <c r="AD165" s="151">
        <v>0</v>
      </c>
      <c r="AE165" s="151">
        <v>0</v>
      </c>
      <c r="AF165" s="151">
        <v>0</v>
      </c>
      <c r="AG165" s="151">
        <v>0</v>
      </c>
      <c r="AH165" s="151">
        <v>0</v>
      </c>
      <c r="AI165" s="151">
        <v>0</v>
      </c>
      <c r="AJ165" s="145"/>
      <c r="AK165" s="145"/>
      <c r="AL165" s="145"/>
      <c r="AM165" s="145"/>
      <c r="AN165" s="145"/>
      <c r="AO165" s="145">
        <v>1</v>
      </c>
      <c r="AP165" s="145"/>
      <c r="AQ165" s="145"/>
      <c r="AR165" s="145"/>
      <c r="AS165" s="146">
        <v>1</v>
      </c>
      <c r="AT165" s="153">
        <v>0</v>
      </c>
      <c r="AU165" s="153">
        <v>0</v>
      </c>
      <c r="AV165" s="153">
        <v>0</v>
      </c>
      <c r="AW165" s="153">
        <v>0</v>
      </c>
      <c r="AX165" s="153">
        <v>0</v>
      </c>
      <c r="AY165" s="153">
        <v>0</v>
      </c>
      <c r="AZ165" s="153">
        <v>0</v>
      </c>
      <c r="BA165" s="153">
        <v>0</v>
      </c>
      <c r="BB165" s="153">
        <v>0</v>
      </c>
      <c r="BC165" s="153">
        <v>0</v>
      </c>
      <c r="BD165" s="154">
        <v>0</v>
      </c>
      <c r="BE165" s="154">
        <v>0</v>
      </c>
      <c r="BF165" s="154">
        <v>0</v>
      </c>
      <c r="BG165" s="154">
        <v>0</v>
      </c>
      <c r="BH165" s="154">
        <v>0</v>
      </c>
      <c r="BI165" s="145">
        <v>62481000</v>
      </c>
      <c r="BJ165" s="122"/>
      <c r="BK165" s="122"/>
      <c r="BL165" s="122"/>
      <c r="BM165" s="122"/>
      <c r="BN165" s="122"/>
      <c r="BO165" s="122">
        <f t="shared" si="201"/>
        <v>0</v>
      </c>
      <c r="BP165" s="126">
        <f t="shared" si="138"/>
        <v>0</v>
      </c>
      <c r="BQ165" s="126">
        <f t="shared" si="139"/>
        <v>0</v>
      </c>
      <c r="BR165" s="126">
        <f t="shared" si="140"/>
        <v>0</v>
      </c>
      <c r="BS165" s="126">
        <f t="shared" si="141"/>
        <v>0</v>
      </c>
      <c r="BT165" s="126">
        <f t="shared" si="142"/>
        <v>0</v>
      </c>
      <c r="BU165" s="126">
        <f t="shared" si="143"/>
        <v>0</v>
      </c>
      <c r="BV165" s="126">
        <f t="shared" si="144"/>
        <v>0</v>
      </c>
      <c r="BW165" s="126">
        <f t="shared" si="145"/>
        <v>0</v>
      </c>
      <c r="BX165" s="126">
        <f t="shared" si="146"/>
        <v>0</v>
      </c>
      <c r="BY165" s="126">
        <f t="shared" si="147"/>
        <v>0</v>
      </c>
      <c r="BZ165" s="126">
        <f t="shared" si="148"/>
        <v>0</v>
      </c>
      <c r="CA165" s="126">
        <f t="shared" si="149"/>
        <v>0</v>
      </c>
      <c r="CB165" s="126">
        <f t="shared" si="150"/>
        <v>0</v>
      </c>
      <c r="CC165" s="126">
        <f t="shared" si="151"/>
        <v>0</v>
      </c>
      <c r="CD165" s="126">
        <f t="shared" si="152"/>
        <v>0</v>
      </c>
      <c r="CE165" s="126">
        <f t="shared" si="153"/>
        <v>0</v>
      </c>
      <c r="CF165" s="126">
        <f t="shared" si="154"/>
        <v>0</v>
      </c>
      <c r="CG165" s="126">
        <f t="shared" si="155"/>
        <v>0</v>
      </c>
      <c r="CH165" s="126">
        <f t="shared" si="156"/>
        <v>0</v>
      </c>
      <c r="CI165" s="126">
        <f t="shared" si="157"/>
        <v>0</v>
      </c>
      <c r="CJ165" s="126">
        <f t="shared" si="158"/>
        <v>0</v>
      </c>
      <c r="CK165" s="126">
        <f t="shared" si="159"/>
        <v>0</v>
      </c>
      <c r="CL165" s="126">
        <f t="shared" si="160"/>
        <v>0</v>
      </c>
      <c r="CM165" s="126">
        <f t="shared" si="161"/>
        <v>0</v>
      </c>
      <c r="CN165" s="126">
        <f t="shared" si="162"/>
        <v>0</v>
      </c>
      <c r="CO165" s="126">
        <f t="shared" si="163"/>
        <v>0</v>
      </c>
      <c r="CP165" s="126">
        <f t="shared" si="164"/>
        <v>0</v>
      </c>
      <c r="CQ165" s="126">
        <f t="shared" si="165"/>
        <v>0</v>
      </c>
      <c r="CR165" s="126">
        <f t="shared" si="166"/>
        <v>0</v>
      </c>
      <c r="CS165" s="126">
        <f t="shared" si="167"/>
        <v>0</v>
      </c>
      <c r="CT165" s="126">
        <f t="shared" si="168"/>
        <v>0</v>
      </c>
      <c r="CU165" s="126">
        <f t="shared" si="169"/>
        <v>0</v>
      </c>
      <c r="CV165" s="126">
        <f t="shared" si="170"/>
        <v>0</v>
      </c>
      <c r="CW165" s="126">
        <f t="shared" si="171"/>
        <v>0</v>
      </c>
      <c r="CX165" s="126">
        <f t="shared" si="172"/>
        <v>0</v>
      </c>
      <c r="CY165" s="126">
        <f t="shared" si="173"/>
        <v>0</v>
      </c>
      <c r="CZ165" s="126">
        <f t="shared" si="174"/>
        <v>0</v>
      </c>
      <c r="DA165" s="126">
        <f t="shared" si="175"/>
        <v>0</v>
      </c>
      <c r="DB165" s="126">
        <f t="shared" si="176"/>
        <v>0</v>
      </c>
      <c r="DC165" s="126">
        <f t="shared" si="177"/>
        <v>0</v>
      </c>
      <c r="DD165" s="126">
        <f t="shared" si="178"/>
        <v>0</v>
      </c>
      <c r="DE165" s="126">
        <f t="shared" si="179"/>
        <v>0</v>
      </c>
      <c r="DF165" s="126">
        <f t="shared" si="180"/>
        <v>0</v>
      </c>
      <c r="DG165" s="126">
        <f t="shared" si="181"/>
        <v>0</v>
      </c>
      <c r="DH165" s="126">
        <f t="shared" si="182"/>
        <v>0</v>
      </c>
      <c r="DI165" s="126">
        <f t="shared" si="183"/>
        <v>0</v>
      </c>
      <c r="DJ165" s="126">
        <f t="shared" si="184"/>
        <v>0</v>
      </c>
      <c r="DK165" s="126">
        <f t="shared" si="185"/>
        <v>0</v>
      </c>
      <c r="DL165" s="126">
        <f t="shared" si="186"/>
        <v>0</v>
      </c>
      <c r="DM165" s="126">
        <f t="shared" si="187"/>
        <v>0</v>
      </c>
      <c r="DN165" s="126">
        <f t="shared" si="188"/>
        <v>0</v>
      </c>
      <c r="DO165" s="126">
        <f t="shared" si="189"/>
        <v>0</v>
      </c>
      <c r="DP165" s="126">
        <f t="shared" si="190"/>
        <v>0</v>
      </c>
      <c r="DQ165" s="126">
        <f t="shared" si="191"/>
        <v>0</v>
      </c>
      <c r="DR165" s="126">
        <f t="shared" si="192"/>
        <v>0</v>
      </c>
      <c r="DS165" s="126">
        <f t="shared" si="193"/>
        <v>0</v>
      </c>
      <c r="DT165" s="126">
        <f t="shared" si="194"/>
        <v>0</v>
      </c>
      <c r="DU165" s="126">
        <f t="shared" si="195"/>
        <v>0</v>
      </c>
      <c r="DV165" s="126">
        <f t="shared" si="196"/>
        <v>0</v>
      </c>
      <c r="DW165" s="126">
        <f t="shared" si="197"/>
        <v>0</v>
      </c>
    </row>
    <row r="166" spans="1:127" s="141" customFormat="1" ht="15" customHeight="1" x14ac:dyDescent="0.25">
      <c r="A166" s="162" t="s">
        <v>486</v>
      </c>
      <c r="B166" s="163" t="s">
        <v>476</v>
      </c>
      <c r="C166" s="163" t="s">
        <v>483</v>
      </c>
      <c r="D166" s="163" t="s">
        <v>314</v>
      </c>
      <c r="E166" s="163">
        <v>0</v>
      </c>
      <c r="F166" s="148">
        <v>125</v>
      </c>
      <c r="G166" s="149">
        <v>0</v>
      </c>
      <c r="H166" s="147">
        <v>0</v>
      </c>
      <c r="I166" s="145" t="s">
        <v>487</v>
      </c>
      <c r="J166" s="145" t="s">
        <v>488</v>
      </c>
      <c r="K166" s="145"/>
      <c r="L166" s="145"/>
      <c r="M166" s="145">
        <v>1</v>
      </c>
      <c r="N166" s="145"/>
      <c r="O166" s="145"/>
      <c r="P166" s="145"/>
      <c r="Q166" s="145"/>
      <c r="R166" s="145"/>
      <c r="S166" s="145"/>
      <c r="T166" s="145"/>
      <c r="U166" s="145"/>
      <c r="V166" s="145"/>
      <c r="W166" s="146">
        <v>1</v>
      </c>
      <c r="X166" s="151">
        <v>0</v>
      </c>
      <c r="Y166" s="151">
        <v>0</v>
      </c>
      <c r="Z166" s="151">
        <v>0</v>
      </c>
      <c r="AA166" s="151">
        <v>0</v>
      </c>
      <c r="AB166" s="151">
        <v>0</v>
      </c>
      <c r="AC166" s="151">
        <v>0</v>
      </c>
      <c r="AD166" s="151">
        <v>0</v>
      </c>
      <c r="AE166" s="151">
        <v>0</v>
      </c>
      <c r="AF166" s="151">
        <v>0</v>
      </c>
      <c r="AG166" s="151">
        <v>0</v>
      </c>
      <c r="AH166" s="151">
        <v>0</v>
      </c>
      <c r="AI166" s="151">
        <v>0</v>
      </c>
      <c r="AJ166" s="145"/>
      <c r="AK166" s="145"/>
      <c r="AL166" s="145"/>
      <c r="AM166" s="145"/>
      <c r="AN166" s="145"/>
      <c r="AO166" s="145"/>
      <c r="AP166" s="145"/>
      <c r="AQ166" s="145">
        <v>1</v>
      </c>
      <c r="AR166" s="145"/>
      <c r="AS166" s="146">
        <v>1</v>
      </c>
      <c r="AT166" s="153">
        <v>0</v>
      </c>
      <c r="AU166" s="153">
        <v>0</v>
      </c>
      <c r="AV166" s="153">
        <v>0</v>
      </c>
      <c r="AW166" s="153">
        <v>0</v>
      </c>
      <c r="AX166" s="153">
        <v>0</v>
      </c>
      <c r="AY166" s="153">
        <v>0</v>
      </c>
      <c r="AZ166" s="153">
        <v>0</v>
      </c>
      <c r="BA166" s="153">
        <v>0</v>
      </c>
      <c r="BB166" s="153">
        <v>0</v>
      </c>
      <c r="BC166" s="153">
        <v>0</v>
      </c>
      <c r="BD166" s="154">
        <v>0</v>
      </c>
      <c r="BE166" s="154">
        <v>0</v>
      </c>
      <c r="BF166" s="154">
        <v>0</v>
      </c>
      <c r="BG166" s="154">
        <v>0</v>
      </c>
      <c r="BH166" s="154">
        <v>0</v>
      </c>
      <c r="BI166" s="145">
        <v>60122000</v>
      </c>
      <c r="BJ166" s="122"/>
      <c r="BK166" s="122"/>
      <c r="BL166" s="122"/>
      <c r="BM166" s="122"/>
      <c r="BN166" s="122"/>
      <c r="BO166" s="193">
        <f t="shared" ref="BO166:BO170" si="203">IF(-SUM(BZ166:CD166)-(BK166+BM166+BN166)&lt;0,0,-SUM(BZ166:CD166)-(BK166+BM166+BN166))</f>
        <v>0</v>
      </c>
      <c r="BP166" s="126">
        <f t="shared" si="138"/>
        <v>0</v>
      </c>
      <c r="BQ166" s="126">
        <f t="shared" si="139"/>
        <v>0</v>
      </c>
      <c r="BR166" s="126">
        <f t="shared" si="140"/>
        <v>0</v>
      </c>
      <c r="BS166" s="126">
        <f t="shared" si="141"/>
        <v>0</v>
      </c>
      <c r="BT166" s="126">
        <f t="shared" si="142"/>
        <v>0</v>
      </c>
      <c r="BU166" s="126">
        <f t="shared" si="143"/>
        <v>0</v>
      </c>
      <c r="BV166" s="126">
        <f t="shared" si="144"/>
        <v>0</v>
      </c>
      <c r="BW166" s="126">
        <f t="shared" si="145"/>
        <v>0</v>
      </c>
      <c r="BX166" s="126">
        <f t="shared" si="146"/>
        <v>0</v>
      </c>
      <c r="BY166" s="126">
        <f t="shared" si="147"/>
        <v>0</v>
      </c>
      <c r="BZ166" s="126">
        <f t="shared" si="148"/>
        <v>0</v>
      </c>
      <c r="CA166" s="126">
        <f t="shared" si="149"/>
        <v>0</v>
      </c>
      <c r="CB166" s="126">
        <f t="shared" si="150"/>
        <v>0</v>
      </c>
      <c r="CC166" s="126">
        <f t="shared" si="151"/>
        <v>0</v>
      </c>
      <c r="CD166" s="126">
        <f t="shared" si="152"/>
        <v>0</v>
      </c>
      <c r="CE166" s="126">
        <f t="shared" si="153"/>
        <v>0</v>
      </c>
      <c r="CF166" s="126">
        <f t="shared" si="154"/>
        <v>0</v>
      </c>
      <c r="CG166" s="126">
        <f t="shared" si="155"/>
        <v>0</v>
      </c>
      <c r="CH166" s="126">
        <f t="shared" si="156"/>
        <v>0</v>
      </c>
      <c r="CI166" s="126">
        <f t="shared" si="157"/>
        <v>0</v>
      </c>
      <c r="CJ166" s="126">
        <f t="shared" si="158"/>
        <v>0</v>
      </c>
      <c r="CK166" s="126">
        <f t="shared" si="159"/>
        <v>0</v>
      </c>
      <c r="CL166" s="126">
        <f t="shared" si="160"/>
        <v>0</v>
      </c>
      <c r="CM166" s="126">
        <f t="shared" si="161"/>
        <v>0</v>
      </c>
      <c r="CN166" s="126">
        <f t="shared" si="162"/>
        <v>0</v>
      </c>
      <c r="CO166" s="126">
        <f t="shared" si="163"/>
        <v>0</v>
      </c>
      <c r="CP166" s="126">
        <f t="shared" si="164"/>
        <v>0</v>
      </c>
      <c r="CQ166" s="126">
        <f t="shared" si="165"/>
        <v>0</v>
      </c>
      <c r="CR166" s="126">
        <f t="shared" si="166"/>
        <v>0</v>
      </c>
      <c r="CS166" s="126">
        <f t="shared" si="167"/>
        <v>0</v>
      </c>
      <c r="CT166" s="126">
        <f t="shared" si="168"/>
        <v>0</v>
      </c>
      <c r="CU166" s="126">
        <f t="shared" si="169"/>
        <v>0</v>
      </c>
      <c r="CV166" s="126">
        <f t="shared" si="170"/>
        <v>0</v>
      </c>
      <c r="CW166" s="126">
        <f t="shared" si="171"/>
        <v>0</v>
      </c>
      <c r="CX166" s="126">
        <f t="shared" si="172"/>
        <v>0</v>
      </c>
      <c r="CY166" s="126">
        <f t="shared" si="173"/>
        <v>0</v>
      </c>
      <c r="CZ166" s="126">
        <f t="shared" si="174"/>
        <v>0</v>
      </c>
      <c r="DA166" s="126">
        <f t="shared" si="175"/>
        <v>0</v>
      </c>
      <c r="DB166" s="126">
        <f t="shared" si="176"/>
        <v>0</v>
      </c>
      <c r="DC166" s="126">
        <f t="shared" si="177"/>
        <v>0</v>
      </c>
      <c r="DD166" s="126">
        <f t="shared" si="178"/>
        <v>0</v>
      </c>
      <c r="DE166" s="126">
        <f t="shared" si="179"/>
        <v>0</v>
      </c>
      <c r="DF166" s="126">
        <f t="shared" si="180"/>
        <v>0</v>
      </c>
      <c r="DG166" s="126">
        <f t="shared" si="181"/>
        <v>0</v>
      </c>
      <c r="DH166" s="126">
        <f t="shared" si="182"/>
        <v>0</v>
      </c>
      <c r="DI166" s="126">
        <f t="shared" si="183"/>
        <v>0</v>
      </c>
      <c r="DJ166" s="126">
        <f t="shared" si="184"/>
        <v>0</v>
      </c>
      <c r="DK166" s="126">
        <f t="shared" si="185"/>
        <v>0</v>
      </c>
      <c r="DL166" s="126">
        <f t="shared" si="186"/>
        <v>0</v>
      </c>
      <c r="DM166" s="126">
        <f t="shared" si="187"/>
        <v>0</v>
      </c>
      <c r="DN166" s="126">
        <f t="shared" si="188"/>
        <v>0</v>
      </c>
      <c r="DO166" s="126">
        <f t="shared" si="189"/>
        <v>0</v>
      </c>
      <c r="DP166" s="126">
        <f t="shared" si="190"/>
        <v>0</v>
      </c>
      <c r="DQ166" s="126">
        <f t="shared" si="191"/>
        <v>0</v>
      </c>
      <c r="DR166" s="126">
        <f t="shared" si="192"/>
        <v>0</v>
      </c>
      <c r="DS166" s="126">
        <f t="shared" si="193"/>
        <v>0</v>
      </c>
      <c r="DT166" s="126">
        <f t="shared" si="194"/>
        <v>0</v>
      </c>
      <c r="DU166" s="126">
        <f t="shared" si="195"/>
        <v>0</v>
      </c>
      <c r="DV166" s="126">
        <f t="shared" si="196"/>
        <v>0</v>
      </c>
      <c r="DW166" s="126">
        <f t="shared" si="197"/>
        <v>0</v>
      </c>
    </row>
    <row r="167" spans="1:127" s="141" customFormat="1" ht="15" customHeight="1" x14ac:dyDescent="0.25">
      <c r="A167" s="162" t="s">
        <v>489</v>
      </c>
      <c r="B167" s="163" t="s">
        <v>476</v>
      </c>
      <c r="C167" s="163" t="s">
        <v>483</v>
      </c>
      <c r="D167" s="163" t="s">
        <v>314</v>
      </c>
      <c r="E167" s="163">
        <v>0</v>
      </c>
      <c r="F167" s="148">
        <v>36.96</v>
      </c>
      <c r="G167" s="149">
        <v>0</v>
      </c>
      <c r="H167" s="147">
        <v>0</v>
      </c>
      <c r="I167" s="145" t="s">
        <v>490</v>
      </c>
      <c r="J167" s="145" t="s">
        <v>488</v>
      </c>
      <c r="K167" s="145"/>
      <c r="L167" s="145"/>
      <c r="M167" s="145">
        <v>1</v>
      </c>
      <c r="N167" s="145"/>
      <c r="O167" s="145"/>
      <c r="P167" s="145"/>
      <c r="Q167" s="145"/>
      <c r="R167" s="145"/>
      <c r="S167" s="145"/>
      <c r="T167" s="145"/>
      <c r="U167" s="145"/>
      <c r="V167" s="145"/>
      <c r="W167" s="146">
        <v>1</v>
      </c>
      <c r="X167" s="151">
        <v>0</v>
      </c>
      <c r="Y167" s="151">
        <v>0</v>
      </c>
      <c r="Z167" s="151">
        <v>0</v>
      </c>
      <c r="AA167" s="151">
        <v>0</v>
      </c>
      <c r="AB167" s="151">
        <v>0</v>
      </c>
      <c r="AC167" s="151">
        <v>0</v>
      </c>
      <c r="AD167" s="151">
        <v>0</v>
      </c>
      <c r="AE167" s="151">
        <v>0</v>
      </c>
      <c r="AF167" s="151">
        <v>0</v>
      </c>
      <c r="AG167" s="151">
        <v>0</v>
      </c>
      <c r="AH167" s="151">
        <v>0</v>
      </c>
      <c r="AI167" s="151">
        <v>0</v>
      </c>
      <c r="AJ167" s="145"/>
      <c r="AK167" s="145"/>
      <c r="AL167" s="145"/>
      <c r="AM167" s="145"/>
      <c r="AN167" s="145"/>
      <c r="AO167" s="145"/>
      <c r="AP167" s="145"/>
      <c r="AQ167" s="145">
        <v>1</v>
      </c>
      <c r="AR167" s="145"/>
      <c r="AS167" s="146">
        <v>1</v>
      </c>
      <c r="AT167" s="153">
        <v>0</v>
      </c>
      <c r="AU167" s="153">
        <v>0</v>
      </c>
      <c r="AV167" s="153">
        <v>0</v>
      </c>
      <c r="AW167" s="153">
        <v>0</v>
      </c>
      <c r="AX167" s="153">
        <v>0</v>
      </c>
      <c r="AY167" s="153">
        <v>0</v>
      </c>
      <c r="AZ167" s="153">
        <v>0</v>
      </c>
      <c r="BA167" s="153">
        <v>0</v>
      </c>
      <c r="BB167" s="153">
        <v>0</v>
      </c>
      <c r="BC167" s="153">
        <v>0</v>
      </c>
      <c r="BD167" s="154">
        <v>0</v>
      </c>
      <c r="BE167" s="154">
        <v>0</v>
      </c>
      <c r="BF167" s="154">
        <v>0</v>
      </c>
      <c r="BG167" s="154">
        <v>0</v>
      </c>
      <c r="BH167" s="154">
        <v>0</v>
      </c>
      <c r="BI167" s="145">
        <v>60122000</v>
      </c>
      <c r="BJ167" s="122"/>
      <c r="BK167" s="122"/>
      <c r="BL167" s="122"/>
      <c r="BM167" s="122"/>
      <c r="BN167" s="122"/>
      <c r="BO167" s="193">
        <f t="shared" si="203"/>
        <v>0</v>
      </c>
      <c r="BP167" s="126">
        <f t="shared" si="138"/>
        <v>0</v>
      </c>
      <c r="BQ167" s="126">
        <f t="shared" si="139"/>
        <v>0</v>
      </c>
      <c r="BR167" s="126">
        <f t="shared" si="140"/>
        <v>0</v>
      </c>
      <c r="BS167" s="126">
        <f t="shared" si="141"/>
        <v>0</v>
      </c>
      <c r="BT167" s="126">
        <f t="shared" si="142"/>
        <v>0</v>
      </c>
      <c r="BU167" s="126">
        <f t="shared" si="143"/>
        <v>0</v>
      </c>
      <c r="BV167" s="126">
        <f t="shared" si="144"/>
        <v>0</v>
      </c>
      <c r="BW167" s="126">
        <f t="shared" si="145"/>
        <v>0</v>
      </c>
      <c r="BX167" s="126">
        <f t="shared" si="146"/>
        <v>0</v>
      </c>
      <c r="BY167" s="126">
        <f t="shared" si="147"/>
        <v>0</v>
      </c>
      <c r="BZ167" s="126">
        <f t="shared" si="148"/>
        <v>0</v>
      </c>
      <c r="CA167" s="126">
        <f t="shared" si="149"/>
        <v>0</v>
      </c>
      <c r="CB167" s="126">
        <f t="shared" si="150"/>
        <v>0</v>
      </c>
      <c r="CC167" s="126">
        <f t="shared" si="151"/>
        <v>0</v>
      </c>
      <c r="CD167" s="126">
        <f t="shared" si="152"/>
        <v>0</v>
      </c>
      <c r="CE167" s="126">
        <f t="shared" si="153"/>
        <v>0</v>
      </c>
      <c r="CF167" s="126">
        <f t="shared" si="154"/>
        <v>0</v>
      </c>
      <c r="CG167" s="126">
        <f t="shared" si="155"/>
        <v>0</v>
      </c>
      <c r="CH167" s="126">
        <f t="shared" si="156"/>
        <v>0</v>
      </c>
      <c r="CI167" s="126">
        <f t="shared" si="157"/>
        <v>0</v>
      </c>
      <c r="CJ167" s="126">
        <f t="shared" si="158"/>
        <v>0</v>
      </c>
      <c r="CK167" s="126">
        <f t="shared" si="159"/>
        <v>0</v>
      </c>
      <c r="CL167" s="126">
        <f t="shared" si="160"/>
        <v>0</v>
      </c>
      <c r="CM167" s="126">
        <f t="shared" si="161"/>
        <v>0</v>
      </c>
      <c r="CN167" s="126">
        <f t="shared" si="162"/>
        <v>0</v>
      </c>
      <c r="CO167" s="126">
        <f t="shared" si="163"/>
        <v>0</v>
      </c>
      <c r="CP167" s="126">
        <f t="shared" si="164"/>
        <v>0</v>
      </c>
      <c r="CQ167" s="126">
        <f t="shared" si="165"/>
        <v>0</v>
      </c>
      <c r="CR167" s="126">
        <f t="shared" si="166"/>
        <v>0</v>
      </c>
      <c r="CS167" s="126">
        <f t="shared" si="167"/>
        <v>0</v>
      </c>
      <c r="CT167" s="126">
        <f t="shared" si="168"/>
        <v>0</v>
      </c>
      <c r="CU167" s="126">
        <f t="shared" si="169"/>
        <v>0</v>
      </c>
      <c r="CV167" s="126">
        <f t="shared" si="170"/>
        <v>0</v>
      </c>
      <c r="CW167" s="126">
        <f t="shared" si="171"/>
        <v>0</v>
      </c>
      <c r="CX167" s="126">
        <f t="shared" si="172"/>
        <v>0</v>
      </c>
      <c r="CY167" s="126">
        <f t="shared" si="173"/>
        <v>0</v>
      </c>
      <c r="CZ167" s="126">
        <f t="shared" si="174"/>
        <v>0</v>
      </c>
      <c r="DA167" s="126">
        <f t="shared" si="175"/>
        <v>0</v>
      </c>
      <c r="DB167" s="126">
        <f t="shared" si="176"/>
        <v>0</v>
      </c>
      <c r="DC167" s="126">
        <f t="shared" si="177"/>
        <v>0</v>
      </c>
      <c r="DD167" s="126">
        <f t="shared" si="178"/>
        <v>0</v>
      </c>
      <c r="DE167" s="126">
        <f t="shared" si="179"/>
        <v>0</v>
      </c>
      <c r="DF167" s="126">
        <f t="shared" si="180"/>
        <v>0</v>
      </c>
      <c r="DG167" s="126">
        <f t="shared" si="181"/>
        <v>0</v>
      </c>
      <c r="DH167" s="126">
        <f t="shared" si="182"/>
        <v>0</v>
      </c>
      <c r="DI167" s="126">
        <f t="shared" si="183"/>
        <v>0</v>
      </c>
      <c r="DJ167" s="126">
        <f t="shared" si="184"/>
        <v>0</v>
      </c>
      <c r="DK167" s="126">
        <f t="shared" si="185"/>
        <v>0</v>
      </c>
      <c r="DL167" s="126">
        <f t="shared" si="186"/>
        <v>0</v>
      </c>
      <c r="DM167" s="126">
        <f t="shared" si="187"/>
        <v>0</v>
      </c>
      <c r="DN167" s="126">
        <f t="shared" si="188"/>
        <v>0</v>
      </c>
      <c r="DO167" s="126">
        <f t="shared" si="189"/>
        <v>0</v>
      </c>
      <c r="DP167" s="126">
        <f t="shared" si="190"/>
        <v>0</v>
      </c>
      <c r="DQ167" s="126">
        <f t="shared" si="191"/>
        <v>0</v>
      </c>
      <c r="DR167" s="126">
        <f t="shared" si="192"/>
        <v>0</v>
      </c>
      <c r="DS167" s="126">
        <f t="shared" si="193"/>
        <v>0</v>
      </c>
      <c r="DT167" s="126">
        <f t="shared" si="194"/>
        <v>0</v>
      </c>
      <c r="DU167" s="126">
        <f t="shared" si="195"/>
        <v>0</v>
      </c>
      <c r="DV167" s="126">
        <f t="shared" si="196"/>
        <v>0</v>
      </c>
      <c r="DW167" s="126">
        <f t="shared" si="197"/>
        <v>0</v>
      </c>
    </row>
    <row r="168" spans="1:127" s="141" customFormat="1" ht="15" customHeight="1" x14ac:dyDescent="0.25">
      <c r="A168" s="162" t="s">
        <v>491</v>
      </c>
      <c r="B168" s="163" t="s">
        <v>476</v>
      </c>
      <c r="C168" s="163" t="s">
        <v>483</v>
      </c>
      <c r="D168" s="163" t="s">
        <v>314</v>
      </c>
      <c r="E168" s="163">
        <v>0</v>
      </c>
      <c r="F168" s="148">
        <v>57.77</v>
      </c>
      <c r="G168" s="149">
        <v>0</v>
      </c>
      <c r="H168" s="147">
        <v>0</v>
      </c>
      <c r="I168" s="145"/>
      <c r="J168" s="145" t="s">
        <v>488</v>
      </c>
      <c r="K168" s="145"/>
      <c r="L168" s="145"/>
      <c r="M168" s="145">
        <v>1</v>
      </c>
      <c r="N168" s="145"/>
      <c r="O168" s="145"/>
      <c r="P168" s="145"/>
      <c r="Q168" s="145"/>
      <c r="R168" s="145"/>
      <c r="S168" s="145"/>
      <c r="T168" s="145"/>
      <c r="U168" s="145"/>
      <c r="V168" s="145"/>
      <c r="W168" s="146">
        <v>1</v>
      </c>
      <c r="X168" s="151">
        <v>0</v>
      </c>
      <c r="Y168" s="151">
        <v>0</v>
      </c>
      <c r="Z168" s="151">
        <v>0</v>
      </c>
      <c r="AA168" s="151">
        <v>0</v>
      </c>
      <c r="AB168" s="151">
        <v>0</v>
      </c>
      <c r="AC168" s="151">
        <v>0</v>
      </c>
      <c r="AD168" s="151">
        <v>0</v>
      </c>
      <c r="AE168" s="151">
        <v>0</v>
      </c>
      <c r="AF168" s="151">
        <v>0</v>
      </c>
      <c r="AG168" s="151">
        <v>0</v>
      </c>
      <c r="AH168" s="151">
        <v>0</v>
      </c>
      <c r="AI168" s="151">
        <v>0</v>
      </c>
      <c r="AJ168" s="145"/>
      <c r="AK168" s="145"/>
      <c r="AL168" s="145"/>
      <c r="AM168" s="145"/>
      <c r="AN168" s="145"/>
      <c r="AO168" s="145"/>
      <c r="AP168" s="145"/>
      <c r="AQ168" s="145">
        <v>1</v>
      </c>
      <c r="AR168" s="145"/>
      <c r="AS168" s="146">
        <v>1</v>
      </c>
      <c r="AT168" s="153">
        <v>0</v>
      </c>
      <c r="AU168" s="153">
        <v>0</v>
      </c>
      <c r="AV168" s="153">
        <v>0</v>
      </c>
      <c r="AW168" s="153">
        <v>0</v>
      </c>
      <c r="AX168" s="153">
        <v>0</v>
      </c>
      <c r="AY168" s="153">
        <v>0</v>
      </c>
      <c r="AZ168" s="153">
        <v>0</v>
      </c>
      <c r="BA168" s="153">
        <v>0</v>
      </c>
      <c r="BB168" s="153">
        <v>0</v>
      </c>
      <c r="BC168" s="153">
        <v>0</v>
      </c>
      <c r="BD168" s="154">
        <v>0</v>
      </c>
      <c r="BE168" s="154">
        <v>0</v>
      </c>
      <c r="BF168" s="154">
        <v>0</v>
      </c>
      <c r="BG168" s="154">
        <v>0</v>
      </c>
      <c r="BH168" s="154">
        <v>0</v>
      </c>
      <c r="BI168" s="145">
        <v>60122000</v>
      </c>
      <c r="BJ168" s="122"/>
      <c r="BK168" s="122"/>
      <c r="BL168" s="122"/>
      <c r="BM168" s="122"/>
      <c r="BN168" s="122"/>
      <c r="BO168" s="193">
        <f t="shared" si="203"/>
        <v>0</v>
      </c>
      <c r="BP168" s="126">
        <f t="shared" si="138"/>
        <v>0</v>
      </c>
      <c r="BQ168" s="126">
        <f t="shared" si="139"/>
        <v>0</v>
      </c>
      <c r="BR168" s="126">
        <f t="shared" si="140"/>
        <v>0</v>
      </c>
      <c r="BS168" s="126">
        <f t="shared" si="141"/>
        <v>0</v>
      </c>
      <c r="BT168" s="126">
        <f t="shared" si="142"/>
        <v>0</v>
      </c>
      <c r="BU168" s="126">
        <f t="shared" si="143"/>
        <v>0</v>
      </c>
      <c r="BV168" s="126">
        <f t="shared" si="144"/>
        <v>0</v>
      </c>
      <c r="BW168" s="126">
        <f t="shared" si="145"/>
        <v>0</v>
      </c>
      <c r="BX168" s="126">
        <f t="shared" si="146"/>
        <v>0</v>
      </c>
      <c r="BY168" s="126">
        <f t="shared" si="147"/>
        <v>0</v>
      </c>
      <c r="BZ168" s="126">
        <f t="shared" si="148"/>
        <v>0</v>
      </c>
      <c r="CA168" s="126">
        <f t="shared" si="149"/>
        <v>0</v>
      </c>
      <c r="CB168" s="126">
        <f t="shared" si="150"/>
        <v>0</v>
      </c>
      <c r="CC168" s="126">
        <f t="shared" si="151"/>
        <v>0</v>
      </c>
      <c r="CD168" s="126">
        <f t="shared" si="152"/>
        <v>0</v>
      </c>
      <c r="CE168" s="126">
        <f t="shared" si="153"/>
        <v>0</v>
      </c>
      <c r="CF168" s="126">
        <f t="shared" si="154"/>
        <v>0</v>
      </c>
      <c r="CG168" s="126">
        <f t="shared" si="155"/>
        <v>0</v>
      </c>
      <c r="CH168" s="126">
        <f t="shared" si="156"/>
        <v>0</v>
      </c>
      <c r="CI168" s="126">
        <f t="shared" si="157"/>
        <v>0</v>
      </c>
      <c r="CJ168" s="126">
        <f t="shared" si="158"/>
        <v>0</v>
      </c>
      <c r="CK168" s="126">
        <f t="shared" si="159"/>
        <v>0</v>
      </c>
      <c r="CL168" s="126">
        <f t="shared" si="160"/>
        <v>0</v>
      </c>
      <c r="CM168" s="126">
        <f t="shared" si="161"/>
        <v>0</v>
      </c>
      <c r="CN168" s="126">
        <f t="shared" si="162"/>
        <v>0</v>
      </c>
      <c r="CO168" s="126">
        <f t="shared" si="163"/>
        <v>0</v>
      </c>
      <c r="CP168" s="126">
        <f t="shared" si="164"/>
        <v>0</v>
      </c>
      <c r="CQ168" s="126">
        <f t="shared" si="165"/>
        <v>0</v>
      </c>
      <c r="CR168" s="126">
        <f t="shared" si="166"/>
        <v>0</v>
      </c>
      <c r="CS168" s="126">
        <f t="shared" si="167"/>
        <v>0</v>
      </c>
      <c r="CT168" s="126">
        <f t="shared" si="168"/>
        <v>0</v>
      </c>
      <c r="CU168" s="126">
        <f t="shared" si="169"/>
        <v>0</v>
      </c>
      <c r="CV168" s="126">
        <f t="shared" si="170"/>
        <v>0</v>
      </c>
      <c r="CW168" s="126">
        <f t="shared" si="171"/>
        <v>0</v>
      </c>
      <c r="CX168" s="126">
        <f t="shared" si="172"/>
        <v>0</v>
      </c>
      <c r="CY168" s="126">
        <f t="shared" si="173"/>
        <v>0</v>
      </c>
      <c r="CZ168" s="126">
        <f t="shared" si="174"/>
        <v>0</v>
      </c>
      <c r="DA168" s="126">
        <f t="shared" si="175"/>
        <v>0</v>
      </c>
      <c r="DB168" s="126">
        <f t="shared" si="176"/>
        <v>0</v>
      </c>
      <c r="DC168" s="126">
        <f t="shared" si="177"/>
        <v>0</v>
      </c>
      <c r="DD168" s="126">
        <f t="shared" si="178"/>
        <v>0</v>
      </c>
      <c r="DE168" s="126">
        <f t="shared" si="179"/>
        <v>0</v>
      </c>
      <c r="DF168" s="126">
        <f t="shared" si="180"/>
        <v>0</v>
      </c>
      <c r="DG168" s="126">
        <f t="shared" si="181"/>
        <v>0</v>
      </c>
      <c r="DH168" s="126">
        <f t="shared" si="182"/>
        <v>0</v>
      </c>
      <c r="DI168" s="126">
        <f t="shared" si="183"/>
        <v>0</v>
      </c>
      <c r="DJ168" s="126">
        <f t="shared" si="184"/>
        <v>0</v>
      </c>
      <c r="DK168" s="126">
        <f t="shared" si="185"/>
        <v>0</v>
      </c>
      <c r="DL168" s="126">
        <f t="shared" si="186"/>
        <v>0</v>
      </c>
      <c r="DM168" s="126">
        <f t="shared" si="187"/>
        <v>0</v>
      </c>
      <c r="DN168" s="126">
        <f t="shared" si="188"/>
        <v>0</v>
      </c>
      <c r="DO168" s="126">
        <f t="shared" si="189"/>
        <v>0</v>
      </c>
      <c r="DP168" s="126">
        <f t="shared" si="190"/>
        <v>0</v>
      </c>
      <c r="DQ168" s="126">
        <f t="shared" si="191"/>
        <v>0</v>
      </c>
      <c r="DR168" s="126">
        <f t="shared" si="192"/>
        <v>0</v>
      </c>
      <c r="DS168" s="126">
        <f t="shared" si="193"/>
        <v>0</v>
      </c>
      <c r="DT168" s="126">
        <f t="shared" si="194"/>
        <v>0</v>
      </c>
      <c r="DU168" s="126">
        <f t="shared" si="195"/>
        <v>0</v>
      </c>
      <c r="DV168" s="126">
        <f t="shared" si="196"/>
        <v>0</v>
      </c>
      <c r="DW168" s="126">
        <f t="shared" si="197"/>
        <v>0</v>
      </c>
    </row>
    <row r="169" spans="1:127" s="141" customFormat="1" ht="15" customHeight="1" x14ac:dyDescent="0.25">
      <c r="A169" s="162" t="s">
        <v>492</v>
      </c>
      <c r="B169" s="163" t="s">
        <v>476</v>
      </c>
      <c r="C169" s="163" t="s">
        <v>493</v>
      </c>
      <c r="D169" s="163" t="s">
        <v>265</v>
      </c>
      <c r="E169" s="163">
        <v>0</v>
      </c>
      <c r="F169" s="148">
        <v>2000</v>
      </c>
      <c r="G169" s="149">
        <v>0</v>
      </c>
      <c r="H169" s="147">
        <v>0</v>
      </c>
      <c r="I169" s="145"/>
      <c r="J169" s="145" t="s">
        <v>488</v>
      </c>
      <c r="K169" s="145">
        <v>8.3333333333333329E-2</v>
      </c>
      <c r="L169" s="145">
        <v>8.3333333333333329E-2</v>
      </c>
      <c r="M169" s="145">
        <v>8.3333333333333329E-2</v>
      </c>
      <c r="N169" s="145">
        <v>8.3333333333333329E-2</v>
      </c>
      <c r="O169" s="145">
        <v>8.3333333333333329E-2</v>
      </c>
      <c r="P169" s="145">
        <v>8.3333333333333329E-2</v>
      </c>
      <c r="Q169" s="145">
        <v>8.3333333333333329E-2</v>
      </c>
      <c r="R169" s="145">
        <v>8.3333333333333329E-2</v>
      </c>
      <c r="S169" s="145">
        <v>8.3333333333333329E-2</v>
      </c>
      <c r="T169" s="145">
        <v>8.3333333333333329E-2</v>
      </c>
      <c r="U169" s="145">
        <v>8.3333333333333329E-2</v>
      </c>
      <c r="V169" s="145">
        <v>8.3333333333333329E-2</v>
      </c>
      <c r="W169" s="146">
        <v>1</v>
      </c>
      <c r="X169" s="151">
        <v>0</v>
      </c>
      <c r="Y169" s="151">
        <v>0</v>
      </c>
      <c r="Z169" s="151">
        <v>0</v>
      </c>
      <c r="AA169" s="151">
        <v>0</v>
      </c>
      <c r="AB169" s="151">
        <v>0</v>
      </c>
      <c r="AC169" s="151">
        <v>0</v>
      </c>
      <c r="AD169" s="151">
        <v>0</v>
      </c>
      <c r="AE169" s="151">
        <v>0</v>
      </c>
      <c r="AF169" s="151">
        <v>0</v>
      </c>
      <c r="AG169" s="151">
        <v>0</v>
      </c>
      <c r="AH169" s="151">
        <v>0</v>
      </c>
      <c r="AI169" s="151">
        <v>0</v>
      </c>
      <c r="AJ169" s="145"/>
      <c r="AK169" s="145"/>
      <c r="AL169" s="145"/>
      <c r="AM169" s="145"/>
      <c r="AN169" s="145"/>
      <c r="AO169" s="145"/>
      <c r="AP169" s="145"/>
      <c r="AQ169" s="145">
        <v>1</v>
      </c>
      <c r="AR169" s="145"/>
      <c r="AS169" s="146">
        <v>1</v>
      </c>
      <c r="AT169" s="153">
        <v>0</v>
      </c>
      <c r="AU169" s="153">
        <v>0</v>
      </c>
      <c r="AV169" s="153">
        <v>0</v>
      </c>
      <c r="AW169" s="153">
        <v>0</v>
      </c>
      <c r="AX169" s="153">
        <v>0</v>
      </c>
      <c r="AY169" s="153">
        <v>0</v>
      </c>
      <c r="AZ169" s="153">
        <v>0</v>
      </c>
      <c r="BA169" s="153">
        <v>0</v>
      </c>
      <c r="BB169" s="153">
        <v>0</v>
      </c>
      <c r="BC169" s="153">
        <v>0</v>
      </c>
      <c r="BD169" s="154">
        <v>0</v>
      </c>
      <c r="BE169" s="154">
        <v>0</v>
      </c>
      <c r="BF169" s="154">
        <v>0</v>
      </c>
      <c r="BG169" s="154">
        <v>0</v>
      </c>
      <c r="BH169" s="154">
        <v>0</v>
      </c>
      <c r="BI169" s="145">
        <v>60122000</v>
      </c>
      <c r="BJ169" s="122"/>
      <c r="BK169" s="122"/>
      <c r="BL169" s="122"/>
      <c r="BM169" s="122"/>
      <c r="BN169" s="122"/>
      <c r="BO169" s="193">
        <f t="shared" si="203"/>
        <v>0</v>
      </c>
      <c r="BP169" s="126">
        <f t="shared" si="138"/>
        <v>0</v>
      </c>
      <c r="BQ169" s="126">
        <f t="shared" si="139"/>
        <v>0</v>
      </c>
      <c r="BR169" s="126">
        <f t="shared" si="140"/>
        <v>0</v>
      </c>
      <c r="BS169" s="126">
        <f t="shared" si="141"/>
        <v>0</v>
      </c>
      <c r="BT169" s="126">
        <f t="shared" si="142"/>
        <v>0</v>
      </c>
      <c r="BU169" s="126">
        <f t="shared" si="143"/>
        <v>0</v>
      </c>
      <c r="BV169" s="126">
        <f t="shared" si="144"/>
        <v>0</v>
      </c>
      <c r="BW169" s="126">
        <f t="shared" si="145"/>
        <v>0</v>
      </c>
      <c r="BX169" s="126">
        <f t="shared" si="146"/>
        <v>0</v>
      </c>
      <c r="BY169" s="126">
        <f t="shared" si="147"/>
        <v>0</v>
      </c>
      <c r="BZ169" s="126">
        <f t="shared" si="148"/>
        <v>0</v>
      </c>
      <c r="CA169" s="126">
        <f t="shared" si="149"/>
        <v>0</v>
      </c>
      <c r="CB169" s="126">
        <f t="shared" si="150"/>
        <v>0</v>
      </c>
      <c r="CC169" s="126">
        <f t="shared" si="151"/>
        <v>0</v>
      </c>
      <c r="CD169" s="126">
        <f t="shared" si="152"/>
        <v>0</v>
      </c>
      <c r="CE169" s="126">
        <f t="shared" si="153"/>
        <v>0</v>
      </c>
      <c r="CF169" s="126">
        <f t="shared" si="154"/>
        <v>0</v>
      </c>
      <c r="CG169" s="126">
        <f t="shared" si="155"/>
        <v>0</v>
      </c>
      <c r="CH169" s="126">
        <f t="shared" si="156"/>
        <v>0</v>
      </c>
      <c r="CI169" s="126">
        <f t="shared" si="157"/>
        <v>0</v>
      </c>
      <c r="CJ169" s="126">
        <f t="shared" si="158"/>
        <v>0</v>
      </c>
      <c r="CK169" s="126">
        <f t="shared" si="159"/>
        <v>0</v>
      </c>
      <c r="CL169" s="126">
        <f t="shared" si="160"/>
        <v>0</v>
      </c>
      <c r="CM169" s="126">
        <f t="shared" si="161"/>
        <v>0</v>
      </c>
      <c r="CN169" s="126">
        <f t="shared" si="162"/>
        <v>0</v>
      </c>
      <c r="CO169" s="126">
        <f t="shared" si="163"/>
        <v>0</v>
      </c>
      <c r="CP169" s="126">
        <f t="shared" si="164"/>
        <v>0</v>
      </c>
      <c r="CQ169" s="126">
        <f t="shared" si="165"/>
        <v>0</v>
      </c>
      <c r="CR169" s="126">
        <f t="shared" si="166"/>
        <v>0</v>
      </c>
      <c r="CS169" s="126">
        <f t="shared" si="167"/>
        <v>0</v>
      </c>
      <c r="CT169" s="126">
        <f t="shared" si="168"/>
        <v>0</v>
      </c>
      <c r="CU169" s="126">
        <f t="shared" si="169"/>
        <v>0</v>
      </c>
      <c r="CV169" s="126">
        <f t="shared" si="170"/>
        <v>0</v>
      </c>
      <c r="CW169" s="126">
        <f t="shared" si="171"/>
        <v>0</v>
      </c>
      <c r="CX169" s="126">
        <f t="shared" si="172"/>
        <v>0</v>
      </c>
      <c r="CY169" s="126">
        <f t="shared" si="173"/>
        <v>0</v>
      </c>
      <c r="CZ169" s="126">
        <f t="shared" si="174"/>
        <v>0</v>
      </c>
      <c r="DA169" s="126">
        <f t="shared" si="175"/>
        <v>0</v>
      </c>
      <c r="DB169" s="126">
        <f t="shared" si="176"/>
        <v>0</v>
      </c>
      <c r="DC169" s="126">
        <f t="shared" si="177"/>
        <v>0</v>
      </c>
      <c r="DD169" s="126">
        <f t="shared" si="178"/>
        <v>0</v>
      </c>
      <c r="DE169" s="126">
        <f t="shared" si="179"/>
        <v>0</v>
      </c>
      <c r="DF169" s="126">
        <f t="shared" si="180"/>
        <v>0</v>
      </c>
      <c r="DG169" s="126">
        <f t="shared" si="181"/>
        <v>0</v>
      </c>
      <c r="DH169" s="126">
        <f t="shared" si="182"/>
        <v>0</v>
      </c>
      <c r="DI169" s="126">
        <f t="shared" si="183"/>
        <v>0</v>
      </c>
      <c r="DJ169" s="126">
        <f t="shared" si="184"/>
        <v>0</v>
      </c>
      <c r="DK169" s="126">
        <f t="shared" si="185"/>
        <v>0</v>
      </c>
      <c r="DL169" s="126">
        <f t="shared" si="186"/>
        <v>0</v>
      </c>
      <c r="DM169" s="126">
        <f t="shared" si="187"/>
        <v>0</v>
      </c>
      <c r="DN169" s="126">
        <f t="shared" si="188"/>
        <v>0</v>
      </c>
      <c r="DO169" s="126">
        <f t="shared" si="189"/>
        <v>0</v>
      </c>
      <c r="DP169" s="126">
        <f t="shared" si="190"/>
        <v>0</v>
      </c>
      <c r="DQ169" s="126">
        <f t="shared" si="191"/>
        <v>0</v>
      </c>
      <c r="DR169" s="126">
        <f t="shared" si="192"/>
        <v>0</v>
      </c>
      <c r="DS169" s="126">
        <f t="shared" si="193"/>
        <v>0</v>
      </c>
      <c r="DT169" s="126">
        <f t="shared" si="194"/>
        <v>0</v>
      </c>
      <c r="DU169" s="126">
        <f t="shared" si="195"/>
        <v>0</v>
      </c>
      <c r="DV169" s="126">
        <f t="shared" si="196"/>
        <v>0</v>
      </c>
      <c r="DW169" s="126">
        <f t="shared" si="197"/>
        <v>0</v>
      </c>
    </row>
    <row r="170" spans="1:127" s="141" customFormat="1" ht="15" customHeight="1" x14ac:dyDescent="0.25">
      <c r="A170" s="162" t="s">
        <v>494</v>
      </c>
      <c r="B170" s="163" t="s">
        <v>476</v>
      </c>
      <c r="C170" s="163" t="s">
        <v>493</v>
      </c>
      <c r="D170" s="163" t="s">
        <v>265</v>
      </c>
      <c r="E170" s="163">
        <v>0</v>
      </c>
      <c r="F170" s="148">
        <v>1000</v>
      </c>
      <c r="G170" s="149">
        <v>0</v>
      </c>
      <c r="H170" s="147">
        <v>0</v>
      </c>
      <c r="I170" s="145"/>
      <c r="J170" s="145" t="s">
        <v>488</v>
      </c>
      <c r="K170" s="145">
        <v>8.3333333333333329E-2</v>
      </c>
      <c r="L170" s="145">
        <v>8.3333333333333329E-2</v>
      </c>
      <c r="M170" s="145">
        <v>8.3333333333333329E-2</v>
      </c>
      <c r="N170" s="145">
        <v>8.3333333333333329E-2</v>
      </c>
      <c r="O170" s="145">
        <v>8.3333333333333329E-2</v>
      </c>
      <c r="P170" s="145">
        <v>8.3333333333333329E-2</v>
      </c>
      <c r="Q170" s="145">
        <v>8.3333333333333329E-2</v>
      </c>
      <c r="R170" s="145">
        <v>8.3333333333333329E-2</v>
      </c>
      <c r="S170" s="145">
        <v>8.3333333333333329E-2</v>
      </c>
      <c r="T170" s="145">
        <v>8.3333333333333329E-2</v>
      </c>
      <c r="U170" s="145">
        <v>8.3333333333333329E-2</v>
      </c>
      <c r="V170" s="145">
        <v>8.3333333333333329E-2</v>
      </c>
      <c r="W170" s="146">
        <v>1</v>
      </c>
      <c r="X170" s="151">
        <v>0</v>
      </c>
      <c r="Y170" s="151">
        <v>0</v>
      </c>
      <c r="Z170" s="151">
        <v>0</v>
      </c>
      <c r="AA170" s="151">
        <v>0</v>
      </c>
      <c r="AB170" s="151">
        <v>0</v>
      </c>
      <c r="AC170" s="151">
        <v>0</v>
      </c>
      <c r="AD170" s="151">
        <v>0</v>
      </c>
      <c r="AE170" s="151">
        <v>0</v>
      </c>
      <c r="AF170" s="151">
        <v>0</v>
      </c>
      <c r="AG170" s="151">
        <v>0</v>
      </c>
      <c r="AH170" s="151">
        <v>0</v>
      </c>
      <c r="AI170" s="151">
        <v>0</v>
      </c>
      <c r="AJ170" s="145"/>
      <c r="AK170" s="145"/>
      <c r="AL170" s="145"/>
      <c r="AM170" s="145"/>
      <c r="AN170" s="145"/>
      <c r="AO170" s="145"/>
      <c r="AP170" s="145"/>
      <c r="AQ170" s="145">
        <v>1</v>
      </c>
      <c r="AR170" s="145"/>
      <c r="AS170" s="146">
        <v>1</v>
      </c>
      <c r="AT170" s="153">
        <v>0</v>
      </c>
      <c r="AU170" s="153">
        <v>0</v>
      </c>
      <c r="AV170" s="153">
        <v>0</v>
      </c>
      <c r="AW170" s="153">
        <v>0</v>
      </c>
      <c r="AX170" s="153">
        <v>0</v>
      </c>
      <c r="AY170" s="153">
        <v>0</v>
      </c>
      <c r="AZ170" s="153">
        <v>0</v>
      </c>
      <c r="BA170" s="153">
        <v>0</v>
      </c>
      <c r="BB170" s="153">
        <v>0</v>
      </c>
      <c r="BC170" s="153">
        <v>0</v>
      </c>
      <c r="BD170" s="154">
        <v>0</v>
      </c>
      <c r="BE170" s="154">
        <v>0</v>
      </c>
      <c r="BF170" s="154">
        <v>0</v>
      </c>
      <c r="BG170" s="154">
        <v>0</v>
      </c>
      <c r="BH170" s="154">
        <v>0</v>
      </c>
      <c r="BI170" s="145">
        <v>60122000</v>
      </c>
      <c r="BJ170" s="122"/>
      <c r="BK170" s="122"/>
      <c r="BL170" s="122"/>
      <c r="BM170" s="122"/>
      <c r="BN170" s="122"/>
      <c r="BO170" s="193">
        <f t="shared" si="203"/>
        <v>0</v>
      </c>
      <c r="BP170" s="126">
        <f t="shared" si="138"/>
        <v>0</v>
      </c>
      <c r="BQ170" s="126">
        <f t="shared" si="139"/>
        <v>0</v>
      </c>
      <c r="BR170" s="126">
        <f t="shared" si="140"/>
        <v>0</v>
      </c>
      <c r="BS170" s="126">
        <f t="shared" si="141"/>
        <v>0</v>
      </c>
      <c r="BT170" s="126">
        <f t="shared" si="142"/>
        <v>0</v>
      </c>
      <c r="BU170" s="126">
        <f t="shared" si="143"/>
        <v>0</v>
      </c>
      <c r="BV170" s="126">
        <f t="shared" si="144"/>
        <v>0</v>
      </c>
      <c r="BW170" s="126">
        <f t="shared" si="145"/>
        <v>0</v>
      </c>
      <c r="BX170" s="126">
        <f t="shared" si="146"/>
        <v>0</v>
      </c>
      <c r="BY170" s="126">
        <f t="shared" si="147"/>
        <v>0</v>
      </c>
      <c r="BZ170" s="126">
        <f t="shared" si="148"/>
        <v>0</v>
      </c>
      <c r="CA170" s="126">
        <f t="shared" si="149"/>
        <v>0</v>
      </c>
      <c r="CB170" s="126">
        <f t="shared" si="150"/>
        <v>0</v>
      </c>
      <c r="CC170" s="126">
        <f t="shared" si="151"/>
        <v>0</v>
      </c>
      <c r="CD170" s="126">
        <f t="shared" si="152"/>
        <v>0</v>
      </c>
      <c r="CE170" s="126">
        <f t="shared" si="153"/>
        <v>0</v>
      </c>
      <c r="CF170" s="126">
        <f t="shared" si="154"/>
        <v>0</v>
      </c>
      <c r="CG170" s="126">
        <f t="shared" si="155"/>
        <v>0</v>
      </c>
      <c r="CH170" s="126">
        <f t="shared" si="156"/>
        <v>0</v>
      </c>
      <c r="CI170" s="126">
        <f t="shared" si="157"/>
        <v>0</v>
      </c>
      <c r="CJ170" s="126">
        <f t="shared" si="158"/>
        <v>0</v>
      </c>
      <c r="CK170" s="126">
        <f t="shared" si="159"/>
        <v>0</v>
      </c>
      <c r="CL170" s="126">
        <f t="shared" si="160"/>
        <v>0</v>
      </c>
      <c r="CM170" s="126">
        <f t="shared" si="161"/>
        <v>0</v>
      </c>
      <c r="CN170" s="126">
        <f t="shared" si="162"/>
        <v>0</v>
      </c>
      <c r="CO170" s="126">
        <f t="shared" si="163"/>
        <v>0</v>
      </c>
      <c r="CP170" s="126">
        <f t="shared" si="164"/>
        <v>0</v>
      </c>
      <c r="CQ170" s="126">
        <f t="shared" si="165"/>
        <v>0</v>
      </c>
      <c r="CR170" s="126">
        <f t="shared" si="166"/>
        <v>0</v>
      </c>
      <c r="CS170" s="126">
        <f t="shared" si="167"/>
        <v>0</v>
      </c>
      <c r="CT170" s="126">
        <f t="shared" si="168"/>
        <v>0</v>
      </c>
      <c r="CU170" s="126">
        <f t="shared" si="169"/>
        <v>0</v>
      </c>
      <c r="CV170" s="126">
        <f t="shared" si="170"/>
        <v>0</v>
      </c>
      <c r="CW170" s="126">
        <f t="shared" si="171"/>
        <v>0</v>
      </c>
      <c r="CX170" s="126">
        <f t="shared" si="172"/>
        <v>0</v>
      </c>
      <c r="CY170" s="126">
        <f t="shared" si="173"/>
        <v>0</v>
      </c>
      <c r="CZ170" s="126">
        <f t="shared" si="174"/>
        <v>0</v>
      </c>
      <c r="DA170" s="126">
        <f t="shared" si="175"/>
        <v>0</v>
      </c>
      <c r="DB170" s="126">
        <f t="shared" si="176"/>
        <v>0</v>
      </c>
      <c r="DC170" s="126">
        <f t="shared" si="177"/>
        <v>0</v>
      </c>
      <c r="DD170" s="126">
        <f t="shared" si="178"/>
        <v>0</v>
      </c>
      <c r="DE170" s="126">
        <f t="shared" si="179"/>
        <v>0</v>
      </c>
      <c r="DF170" s="126">
        <f t="shared" si="180"/>
        <v>0</v>
      </c>
      <c r="DG170" s="126">
        <f t="shared" si="181"/>
        <v>0</v>
      </c>
      <c r="DH170" s="126">
        <f t="shared" si="182"/>
        <v>0</v>
      </c>
      <c r="DI170" s="126">
        <f t="shared" si="183"/>
        <v>0</v>
      </c>
      <c r="DJ170" s="126">
        <f t="shared" si="184"/>
        <v>0</v>
      </c>
      <c r="DK170" s="126">
        <f t="shared" si="185"/>
        <v>0</v>
      </c>
      <c r="DL170" s="126">
        <f t="shared" si="186"/>
        <v>0</v>
      </c>
      <c r="DM170" s="126">
        <f t="shared" si="187"/>
        <v>0</v>
      </c>
      <c r="DN170" s="126">
        <f t="shared" si="188"/>
        <v>0</v>
      </c>
      <c r="DO170" s="126">
        <f t="shared" si="189"/>
        <v>0</v>
      </c>
      <c r="DP170" s="126">
        <f t="shared" si="190"/>
        <v>0</v>
      </c>
      <c r="DQ170" s="126">
        <f t="shared" si="191"/>
        <v>0</v>
      </c>
      <c r="DR170" s="126">
        <f t="shared" si="192"/>
        <v>0</v>
      </c>
      <c r="DS170" s="126">
        <f t="shared" si="193"/>
        <v>0</v>
      </c>
      <c r="DT170" s="126">
        <f t="shared" si="194"/>
        <v>0</v>
      </c>
      <c r="DU170" s="126">
        <f t="shared" si="195"/>
        <v>0</v>
      </c>
      <c r="DV170" s="126">
        <f t="shared" si="196"/>
        <v>0</v>
      </c>
      <c r="DW170" s="126">
        <f t="shared" si="197"/>
        <v>0</v>
      </c>
    </row>
    <row r="171" spans="1:127" s="141" customFormat="1" ht="15" customHeight="1" x14ac:dyDescent="0.25">
      <c r="A171" s="162" t="s">
        <v>495</v>
      </c>
      <c r="B171" s="163" t="s">
        <v>300</v>
      </c>
      <c r="C171" s="163" t="s">
        <v>496</v>
      </c>
      <c r="D171" s="163" t="s">
        <v>314</v>
      </c>
      <c r="E171" s="163">
        <v>5</v>
      </c>
      <c r="F171" s="148">
        <v>50</v>
      </c>
      <c r="G171" s="149">
        <v>-250</v>
      </c>
      <c r="H171" s="147">
        <v>-250.00000000000003</v>
      </c>
      <c r="I171" s="145"/>
      <c r="J171" s="145" t="s">
        <v>266</v>
      </c>
      <c r="K171" s="145">
        <v>8.3333333333333329E-2</v>
      </c>
      <c r="L171" s="145">
        <v>8.3333333333333329E-2</v>
      </c>
      <c r="M171" s="145">
        <v>8.3333333333333329E-2</v>
      </c>
      <c r="N171" s="145">
        <v>8.3333333333333329E-2</v>
      </c>
      <c r="O171" s="145">
        <v>8.3333333333333329E-2</v>
      </c>
      <c r="P171" s="145">
        <v>8.3333333333333329E-2</v>
      </c>
      <c r="Q171" s="145">
        <v>8.3333333333333329E-2</v>
      </c>
      <c r="R171" s="145">
        <v>8.3333333333333329E-2</v>
      </c>
      <c r="S171" s="145">
        <v>8.3333333333333329E-2</v>
      </c>
      <c r="T171" s="145">
        <v>8.3333333333333329E-2</v>
      </c>
      <c r="U171" s="145">
        <v>8.3333333333333329E-2</v>
      </c>
      <c r="V171" s="145">
        <v>8.3333333333333329E-2</v>
      </c>
      <c r="W171" s="146">
        <v>1</v>
      </c>
      <c r="X171" s="151">
        <v>-20.833333333333332</v>
      </c>
      <c r="Y171" s="151">
        <v>-20.833333333333332</v>
      </c>
      <c r="Z171" s="151">
        <v>-20.833333333333332</v>
      </c>
      <c r="AA171" s="151">
        <v>-20.833333333333332</v>
      </c>
      <c r="AB171" s="151">
        <v>-20.833333333333332</v>
      </c>
      <c r="AC171" s="151">
        <v>-20.833333333333332</v>
      </c>
      <c r="AD171" s="151">
        <v>-20.833333333333332</v>
      </c>
      <c r="AE171" s="151">
        <v>-20.833333333333332</v>
      </c>
      <c r="AF171" s="151">
        <v>-20.833333333333332</v>
      </c>
      <c r="AG171" s="151">
        <v>-20.833333333333332</v>
      </c>
      <c r="AH171" s="151">
        <v>-20.833333333333332</v>
      </c>
      <c r="AI171" s="151">
        <v>-20.833333333333332</v>
      </c>
      <c r="AJ171" s="145"/>
      <c r="AK171" s="145"/>
      <c r="AL171" s="145"/>
      <c r="AM171" s="145"/>
      <c r="AN171" s="145"/>
      <c r="AO171" s="145"/>
      <c r="AP171" s="145"/>
      <c r="AQ171" s="145">
        <v>1</v>
      </c>
      <c r="AR171" s="145"/>
      <c r="AS171" s="146">
        <v>1</v>
      </c>
      <c r="AT171" s="153">
        <v>0</v>
      </c>
      <c r="AU171" s="153">
        <v>0</v>
      </c>
      <c r="AV171" s="153">
        <v>0</v>
      </c>
      <c r="AW171" s="153">
        <v>0</v>
      </c>
      <c r="AX171" s="153">
        <v>0</v>
      </c>
      <c r="AY171" s="153">
        <v>0</v>
      </c>
      <c r="AZ171" s="153">
        <v>0</v>
      </c>
      <c r="BA171" s="153">
        <v>-250</v>
      </c>
      <c r="BB171" s="153">
        <v>0</v>
      </c>
      <c r="BC171" s="153">
        <v>-250</v>
      </c>
      <c r="BD171" s="154">
        <v>0</v>
      </c>
      <c r="BE171" s="154">
        <v>0</v>
      </c>
      <c r="BF171" s="154">
        <v>0</v>
      </c>
      <c r="BG171" s="154">
        <v>-250</v>
      </c>
      <c r="BH171" s="154">
        <v>0</v>
      </c>
      <c r="BI171" s="145">
        <v>62482000</v>
      </c>
      <c r="BJ171" s="122"/>
      <c r="BK171" s="122"/>
      <c r="BL171" s="122"/>
      <c r="BM171" s="122"/>
      <c r="BN171" s="122"/>
      <c r="BO171" s="122">
        <f t="shared" si="201"/>
        <v>208.33333333333334</v>
      </c>
      <c r="BP171" s="126">
        <f t="shared" si="138"/>
        <v>0</v>
      </c>
      <c r="BQ171" s="126">
        <f t="shared" si="139"/>
        <v>0</v>
      </c>
      <c r="BR171" s="126">
        <f t="shared" si="140"/>
        <v>0</v>
      </c>
      <c r="BS171" s="126">
        <f t="shared" si="141"/>
        <v>-20.833333333333332</v>
      </c>
      <c r="BT171" s="126">
        <f t="shared" si="142"/>
        <v>0</v>
      </c>
      <c r="BU171" s="126">
        <f t="shared" si="143"/>
        <v>0</v>
      </c>
      <c r="BV171" s="126">
        <f t="shared" si="144"/>
        <v>0</v>
      </c>
      <c r="BW171" s="126">
        <f t="shared" si="145"/>
        <v>0</v>
      </c>
      <c r="BX171" s="126">
        <f t="shared" si="146"/>
        <v>-41.666666666666664</v>
      </c>
      <c r="BY171" s="126">
        <f t="shared" si="147"/>
        <v>0</v>
      </c>
      <c r="BZ171" s="126">
        <f t="shared" si="148"/>
        <v>0</v>
      </c>
      <c r="CA171" s="126">
        <f t="shared" si="149"/>
        <v>0</v>
      </c>
      <c r="CB171" s="126">
        <f t="shared" si="150"/>
        <v>0</v>
      </c>
      <c r="CC171" s="126">
        <f t="shared" si="151"/>
        <v>-62.5</v>
      </c>
      <c r="CD171" s="126">
        <f t="shared" si="152"/>
        <v>0</v>
      </c>
      <c r="CE171" s="126">
        <f t="shared" si="153"/>
        <v>0</v>
      </c>
      <c r="CF171" s="126">
        <f t="shared" si="154"/>
        <v>0</v>
      </c>
      <c r="CG171" s="126">
        <f t="shared" si="155"/>
        <v>0</v>
      </c>
      <c r="CH171" s="126">
        <f t="shared" si="156"/>
        <v>-83.333333333333329</v>
      </c>
      <c r="CI171" s="126">
        <f t="shared" si="157"/>
        <v>0</v>
      </c>
      <c r="CJ171" s="126">
        <f t="shared" si="158"/>
        <v>0</v>
      </c>
      <c r="CK171" s="126">
        <f t="shared" si="159"/>
        <v>0</v>
      </c>
      <c r="CL171" s="126">
        <f t="shared" si="160"/>
        <v>0</v>
      </c>
      <c r="CM171" s="126">
        <f t="shared" si="161"/>
        <v>-104.16666666666666</v>
      </c>
      <c r="CN171" s="126">
        <f t="shared" si="162"/>
        <v>0</v>
      </c>
      <c r="CO171" s="126">
        <f t="shared" si="163"/>
        <v>0</v>
      </c>
      <c r="CP171" s="126">
        <f t="shared" si="164"/>
        <v>0</v>
      </c>
      <c r="CQ171" s="126">
        <f t="shared" si="165"/>
        <v>0</v>
      </c>
      <c r="CR171" s="126">
        <f t="shared" si="166"/>
        <v>-124.99999999999999</v>
      </c>
      <c r="CS171" s="126">
        <f t="shared" si="167"/>
        <v>0</v>
      </c>
      <c r="CT171" s="126">
        <f t="shared" si="168"/>
        <v>0</v>
      </c>
      <c r="CU171" s="126">
        <f t="shared" si="169"/>
        <v>0</v>
      </c>
      <c r="CV171" s="126">
        <f t="shared" si="170"/>
        <v>0</v>
      </c>
      <c r="CW171" s="126">
        <f t="shared" si="171"/>
        <v>-145.83333333333331</v>
      </c>
      <c r="CX171" s="126">
        <f t="shared" si="172"/>
        <v>0</v>
      </c>
      <c r="CY171" s="126">
        <f t="shared" si="173"/>
        <v>0</v>
      </c>
      <c r="CZ171" s="126">
        <f t="shared" si="174"/>
        <v>0</v>
      </c>
      <c r="DA171" s="126">
        <f t="shared" si="175"/>
        <v>0</v>
      </c>
      <c r="DB171" s="126">
        <f t="shared" si="176"/>
        <v>-166.66666666666666</v>
      </c>
      <c r="DC171" s="126">
        <f t="shared" si="177"/>
        <v>0</v>
      </c>
      <c r="DD171" s="126">
        <f t="shared" si="178"/>
        <v>0</v>
      </c>
      <c r="DE171" s="126">
        <f t="shared" si="179"/>
        <v>0</v>
      </c>
      <c r="DF171" s="126">
        <f t="shared" si="180"/>
        <v>0</v>
      </c>
      <c r="DG171" s="126">
        <f t="shared" si="181"/>
        <v>-187.5</v>
      </c>
      <c r="DH171" s="126">
        <f t="shared" si="182"/>
        <v>0</v>
      </c>
      <c r="DI171" s="126">
        <f t="shared" si="183"/>
        <v>0</v>
      </c>
      <c r="DJ171" s="126">
        <f t="shared" si="184"/>
        <v>0</v>
      </c>
      <c r="DK171" s="126">
        <f t="shared" si="185"/>
        <v>0</v>
      </c>
      <c r="DL171" s="126">
        <f t="shared" si="186"/>
        <v>-208.33333333333334</v>
      </c>
      <c r="DM171" s="126">
        <f t="shared" si="187"/>
        <v>0</v>
      </c>
      <c r="DN171" s="126">
        <f t="shared" si="188"/>
        <v>0</v>
      </c>
      <c r="DO171" s="126">
        <f t="shared" si="189"/>
        <v>0</v>
      </c>
      <c r="DP171" s="126">
        <f t="shared" si="190"/>
        <v>0</v>
      </c>
      <c r="DQ171" s="126">
        <f t="shared" si="191"/>
        <v>-229.16666666666669</v>
      </c>
      <c r="DR171" s="126">
        <f t="shared" si="192"/>
        <v>0</v>
      </c>
      <c r="DS171" s="126">
        <f t="shared" si="193"/>
        <v>0</v>
      </c>
      <c r="DT171" s="126">
        <f t="shared" si="194"/>
        <v>0</v>
      </c>
      <c r="DU171" s="126">
        <f t="shared" si="195"/>
        <v>0</v>
      </c>
      <c r="DV171" s="126">
        <f t="shared" si="196"/>
        <v>-250.00000000000003</v>
      </c>
      <c r="DW171" s="126">
        <f t="shared" si="197"/>
        <v>0</v>
      </c>
    </row>
    <row r="172" spans="1:127" s="141" customFormat="1" ht="15" customHeight="1" x14ac:dyDescent="0.25">
      <c r="A172" s="162" t="s">
        <v>497</v>
      </c>
      <c r="B172" s="163" t="s">
        <v>476</v>
      </c>
      <c r="C172" s="163" t="s">
        <v>493</v>
      </c>
      <c r="D172" s="163" t="s">
        <v>265</v>
      </c>
      <c r="E172" s="163">
        <v>1</v>
      </c>
      <c r="F172" s="148">
        <v>3000</v>
      </c>
      <c r="G172" s="149">
        <v>-3000</v>
      </c>
      <c r="H172" s="147">
        <v>-3000</v>
      </c>
      <c r="I172" s="145" t="s">
        <v>498</v>
      </c>
      <c r="J172" s="148" t="s">
        <v>488</v>
      </c>
      <c r="K172" s="145">
        <v>8.3333333333333329E-2</v>
      </c>
      <c r="L172" s="145">
        <v>8.3333333333333329E-2</v>
      </c>
      <c r="M172" s="145">
        <v>8.3333333333333329E-2</v>
      </c>
      <c r="N172" s="145">
        <v>8.3333333333333329E-2</v>
      </c>
      <c r="O172" s="145">
        <v>8.3333333333333329E-2</v>
      </c>
      <c r="P172" s="145">
        <v>8.3333333333333329E-2</v>
      </c>
      <c r="Q172" s="145">
        <v>8.3333333333333329E-2</v>
      </c>
      <c r="R172" s="145">
        <v>8.3333333333333329E-2</v>
      </c>
      <c r="S172" s="145">
        <v>8.3333333333333329E-2</v>
      </c>
      <c r="T172" s="145">
        <v>8.3333333333333329E-2</v>
      </c>
      <c r="U172" s="145">
        <v>8.3333333333333329E-2</v>
      </c>
      <c r="V172" s="145">
        <v>8.3333333333333329E-2</v>
      </c>
      <c r="W172" s="146">
        <v>1</v>
      </c>
      <c r="X172" s="151">
        <v>-250</v>
      </c>
      <c r="Y172" s="151">
        <v>-250</v>
      </c>
      <c r="Z172" s="151">
        <v>-250</v>
      </c>
      <c r="AA172" s="151">
        <v>-250</v>
      </c>
      <c r="AB172" s="151">
        <v>-250</v>
      </c>
      <c r="AC172" s="151">
        <v>-250</v>
      </c>
      <c r="AD172" s="151">
        <v>-250</v>
      </c>
      <c r="AE172" s="151">
        <v>-250</v>
      </c>
      <c r="AF172" s="151">
        <v>-250</v>
      </c>
      <c r="AG172" s="151">
        <v>-250</v>
      </c>
      <c r="AH172" s="151">
        <v>-250</v>
      </c>
      <c r="AI172" s="151">
        <v>-250</v>
      </c>
      <c r="AJ172" s="145"/>
      <c r="AK172" s="145"/>
      <c r="AL172" s="145"/>
      <c r="AM172" s="145"/>
      <c r="AN172" s="145"/>
      <c r="AO172" s="145">
        <v>1</v>
      </c>
      <c r="AP172" s="145"/>
      <c r="AQ172" s="145"/>
      <c r="AR172" s="145"/>
      <c r="AS172" s="146">
        <v>1</v>
      </c>
      <c r="AT172" s="153">
        <v>0</v>
      </c>
      <c r="AU172" s="153">
        <v>0</v>
      </c>
      <c r="AV172" s="153">
        <v>0</v>
      </c>
      <c r="AW172" s="153">
        <v>0</v>
      </c>
      <c r="AX172" s="153">
        <v>0</v>
      </c>
      <c r="AY172" s="153">
        <v>-3000</v>
      </c>
      <c r="AZ172" s="153">
        <v>0</v>
      </c>
      <c r="BA172" s="153">
        <v>0</v>
      </c>
      <c r="BB172" s="153">
        <v>0</v>
      </c>
      <c r="BC172" s="153">
        <v>-3000</v>
      </c>
      <c r="BD172" s="154">
        <v>0</v>
      </c>
      <c r="BE172" s="154">
        <v>-3000</v>
      </c>
      <c r="BF172" s="154">
        <v>0</v>
      </c>
      <c r="BG172" s="154">
        <v>0</v>
      </c>
      <c r="BH172" s="154">
        <v>0</v>
      </c>
      <c r="BI172" s="145">
        <v>60122000</v>
      </c>
      <c r="BJ172" s="122"/>
      <c r="BK172" s="122"/>
      <c r="BL172" s="122"/>
      <c r="BM172" s="122"/>
      <c r="BN172" s="122"/>
      <c r="BO172" s="193">
        <f t="shared" ref="BO172:BO176" si="204">IF(-SUM(BZ172:CD172)-(BK172+BM172+BN172)&lt;0,0,-SUM(BZ172:CD172)-(BK172+BM172+BN172))</f>
        <v>750</v>
      </c>
      <c r="BP172" s="126">
        <f t="shared" si="138"/>
        <v>0</v>
      </c>
      <c r="BQ172" s="126">
        <f t="shared" si="139"/>
        <v>-250</v>
      </c>
      <c r="BR172" s="126">
        <f t="shared" si="140"/>
        <v>0</v>
      </c>
      <c r="BS172" s="126">
        <f t="shared" si="141"/>
        <v>0</v>
      </c>
      <c r="BT172" s="126">
        <f t="shared" si="142"/>
        <v>0</v>
      </c>
      <c r="BU172" s="126">
        <f t="shared" si="143"/>
        <v>0</v>
      </c>
      <c r="BV172" s="126">
        <f t="shared" si="144"/>
        <v>-500</v>
      </c>
      <c r="BW172" s="126">
        <f t="shared" si="145"/>
        <v>0</v>
      </c>
      <c r="BX172" s="126">
        <f t="shared" si="146"/>
        <v>0</v>
      </c>
      <c r="BY172" s="126">
        <f t="shared" si="147"/>
        <v>0</v>
      </c>
      <c r="BZ172" s="126">
        <f t="shared" si="148"/>
        <v>0</v>
      </c>
      <c r="CA172" s="126">
        <f t="shared" si="149"/>
        <v>-750</v>
      </c>
      <c r="CB172" s="126">
        <f t="shared" si="150"/>
        <v>0</v>
      </c>
      <c r="CC172" s="126">
        <f t="shared" si="151"/>
        <v>0</v>
      </c>
      <c r="CD172" s="126">
        <f t="shared" si="152"/>
        <v>0</v>
      </c>
      <c r="CE172" s="126">
        <f t="shared" si="153"/>
        <v>0</v>
      </c>
      <c r="CF172" s="126">
        <f t="shared" si="154"/>
        <v>-1000</v>
      </c>
      <c r="CG172" s="126">
        <f t="shared" si="155"/>
        <v>0</v>
      </c>
      <c r="CH172" s="126">
        <f t="shared" si="156"/>
        <v>0</v>
      </c>
      <c r="CI172" s="126">
        <f t="shared" si="157"/>
        <v>0</v>
      </c>
      <c r="CJ172" s="126">
        <f t="shared" si="158"/>
        <v>0</v>
      </c>
      <c r="CK172" s="126">
        <f t="shared" si="159"/>
        <v>-1250</v>
      </c>
      <c r="CL172" s="126">
        <f t="shared" si="160"/>
        <v>0</v>
      </c>
      <c r="CM172" s="126">
        <f t="shared" si="161"/>
        <v>0</v>
      </c>
      <c r="CN172" s="126">
        <f t="shared" si="162"/>
        <v>0</v>
      </c>
      <c r="CO172" s="126">
        <f t="shared" si="163"/>
        <v>0</v>
      </c>
      <c r="CP172" s="126">
        <f t="shared" si="164"/>
        <v>-1500</v>
      </c>
      <c r="CQ172" s="126">
        <f t="shared" si="165"/>
        <v>0</v>
      </c>
      <c r="CR172" s="126">
        <f t="shared" si="166"/>
        <v>0</v>
      </c>
      <c r="CS172" s="126">
        <f t="shared" si="167"/>
        <v>0</v>
      </c>
      <c r="CT172" s="126">
        <f t="shared" si="168"/>
        <v>0</v>
      </c>
      <c r="CU172" s="126">
        <f t="shared" si="169"/>
        <v>-1750</v>
      </c>
      <c r="CV172" s="126">
        <f t="shared" si="170"/>
        <v>0</v>
      </c>
      <c r="CW172" s="126">
        <f t="shared" si="171"/>
        <v>0</v>
      </c>
      <c r="CX172" s="126">
        <f t="shared" si="172"/>
        <v>0</v>
      </c>
      <c r="CY172" s="126">
        <f t="shared" si="173"/>
        <v>0</v>
      </c>
      <c r="CZ172" s="126">
        <f t="shared" si="174"/>
        <v>-2000</v>
      </c>
      <c r="DA172" s="126">
        <f t="shared" si="175"/>
        <v>0</v>
      </c>
      <c r="DB172" s="126">
        <f t="shared" si="176"/>
        <v>0</v>
      </c>
      <c r="DC172" s="126">
        <f t="shared" si="177"/>
        <v>0</v>
      </c>
      <c r="DD172" s="126">
        <f t="shared" si="178"/>
        <v>0</v>
      </c>
      <c r="DE172" s="126">
        <f t="shared" si="179"/>
        <v>-2250</v>
      </c>
      <c r="DF172" s="126">
        <f t="shared" si="180"/>
        <v>0</v>
      </c>
      <c r="DG172" s="126">
        <f t="shared" si="181"/>
        <v>0</v>
      </c>
      <c r="DH172" s="126">
        <f t="shared" si="182"/>
        <v>0</v>
      </c>
      <c r="DI172" s="126">
        <f t="shared" si="183"/>
        <v>0</v>
      </c>
      <c r="DJ172" s="126">
        <f t="shared" si="184"/>
        <v>-2500</v>
      </c>
      <c r="DK172" s="126">
        <f t="shared" si="185"/>
        <v>0</v>
      </c>
      <c r="DL172" s="126">
        <f t="shared" si="186"/>
        <v>0</v>
      </c>
      <c r="DM172" s="126">
        <f t="shared" si="187"/>
        <v>0</v>
      </c>
      <c r="DN172" s="126">
        <f t="shared" si="188"/>
        <v>0</v>
      </c>
      <c r="DO172" s="126">
        <f t="shared" si="189"/>
        <v>-2750</v>
      </c>
      <c r="DP172" s="126">
        <f t="shared" si="190"/>
        <v>0</v>
      </c>
      <c r="DQ172" s="126">
        <f t="shared" si="191"/>
        <v>0</v>
      </c>
      <c r="DR172" s="126">
        <f t="shared" si="192"/>
        <v>0</v>
      </c>
      <c r="DS172" s="126">
        <f t="shared" si="193"/>
        <v>0</v>
      </c>
      <c r="DT172" s="126">
        <f t="shared" si="194"/>
        <v>-3000</v>
      </c>
      <c r="DU172" s="126">
        <f t="shared" si="195"/>
        <v>0</v>
      </c>
      <c r="DV172" s="126">
        <f t="shared" si="196"/>
        <v>0</v>
      </c>
      <c r="DW172" s="126">
        <f t="shared" si="197"/>
        <v>0</v>
      </c>
    </row>
    <row r="173" spans="1:127" s="141" customFormat="1" ht="15" customHeight="1" x14ac:dyDescent="0.25">
      <c r="A173" s="162" t="s">
        <v>499</v>
      </c>
      <c r="B173" s="163" t="s">
        <v>476</v>
      </c>
      <c r="C173" s="163" t="s">
        <v>493</v>
      </c>
      <c r="D173" s="163" t="s">
        <v>265</v>
      </c>
      <c r="E173" s="163">
        <v>1</v>
      </c>
      <c r="F173" s="148">
        <v>3000</v>
      </c>
      <c r="G173" s="149">
        <v>-3000</v>
      </c>
      <c r="H173" s="147">
        <v>-3000</v>
      </c>
      <c r="I173" s="145" t="s">
        <v>498</v>
      </c>
      <c r="J173" s="148" t="s">
        <v>488</v>
      </c>
      <c r="K173" s="145">
        <v>8.3333333333333329E-2</v>
      </c>
      <c r="L173" s="145">
        <v>8.3333333333333329E-2</v>
      </c>
      <c r="M173" s="145">
        <v>8.3333333333333329E-2</v>
      </c>
      <c r="N173" s="145">
        <v>8.3333333333333329E-2</v>
      </c>
      <c r="O173" s="145">
        <v>8.3333333333333329E-2</v>
      </c>
      <c r="P173" s="145">
        <v>8.3333333333333329E-2</v>
      </c>
      <c r="Q173" s="145">
        <v>8.3333333333333329E-2</v>
      </c>
      <c r="R173" s="145">
        <v>8.3333333333333329E-2</v>
      </c>
      <c r="S173" s="145">
        <v>8.3333333333333329E-2</v>
      </c>
      <c r="T173" s="145">
        <v>8.3333333333333329E-2</v>
      </c>
      <c r="U173" s="145">
        <v>8.3333333333333329E-2</v>
      </c>
      <c r="V173" s="145">
        <v>8.3333333333333329E-2</v>
      </c>
      <c r="W173" s="146">
        <v>1</v>
      </c>
      <c r="X173" s="151">
        <v>-250</v>
      </c>
      <c r="Y173" s="151">
        <v>-250</v>
      </c>
      <c r="Z173" s="151">
        <v>-250</v>
      </c>
      <c r="AA173" s="151">
        <v>-250</v>
      </c>
      <c r="AB173" s="151">
        <v>-250</v>
      </c>
      <c r="AC173" s="151">
        <v>-250</v>
      </c>
      <c r="AD173" s="151">
        <v>-250</v>
      </c>
      <c r="AE173" s="151">
        <v>-250</v>
      </c>
      <c r="AF173" s="151">
        <v>-250</v>
      </c>
      <c r="AG173" s="151">
        <v>-250</v>
      </c>
      <c r="AH173" s="151">
        <v>-250</v>
      </c>
      <c r="AI173" s="151">
        <v>-250</v>
      </c>
      <c r="AJ173" s="145"/>
      <c r="AK173" s="145"/>
      <c r="AL173" s="145"/>
      <c r="AM173" s="145"/>
      <c r="AN173" s="145"/>
      <c r="AO173" s="145">
        <v>1</v>
      </c>
      <c r="AP173" s="145"/>
      <c r="AQ173" s="145"/>
      <c r="AR173" s="145"/>
      <c r="AS173" s="146">
        <v>1</v>
      </c>
      <c r="AT173" s="153">
        <v>0</v>
      </c>
      <c r="AU173" s="153">
        <v>0</v>
      </c>
      <c r="AV173" s="153">
        <v>0</v>
      </c>
      <c r="AW173" s="153">
        <v>0</v>
      </c>
      <c r="AX173" s="153">
        <v>0</v>
      </c>
      <c r="AY173" s="153">
        <v>-3000</v>
      </c>
      <c r="AZ173" s="153">
        <v>0</v>
      </c>
      <c r="BA173" s="153">
        <v>0</v>
      </c>
      <c r="BB173" s="153">
        <v>0</v>
      </c>
      <c r="BC173" s="153">
        <v>-3000</v>
      </c>
      <c r="BD173" s="154">
        <v>0</v>
      </c>
      <c r="BE173" s="154">
        <v>-3000</v>
      </c>
      <c r="BF173" s="154">
        <v>0</v>
      </c>
      <c r="BG173" s="154">
        <v>0</v>
      </c>
      <c r="BH173" s="154">
        <v>0</v>
      </c>
      <c r="BI173" s="145">
        <v>60122000</v>
      </c>
      <c r="BJ173" s="122"/>
      <c r="BK173" s="122"/>
      <c r="BL173" s="122"/>
      <c r="BM173" s="122"/>
      <c r="BN173" s="122"/>
      <c r="BO173" s="193">
        <f t="shared" si="204"/>
        <v>750</v>
      </c>
      <c r="BP173" s="126">
        <f t="shared" si="138"/>
        <v>0</v>
      </c>
      <c r="BQ173" s="126">
        <f t="shared" si="139"/>
        <v>-250</v>
      </c>
      <c r="BR173" s="126">
        <f t="shared" si="140"/>
        <v>0</v>
      </c>
      <c r="BS173" s="126">
        <f t="shared" si="141"/>
        <v>0</v>
      </c>
      <c r="BT173" s="126">
        <f t="shared" si="142"/>
        <v>0</v>
      </c>
      <c r="BU173" s="126">
        <f t="shared" si="143"/>
        <v>0</v>
      </c>
      <c r="BV173" s="126">
        <f t="shared" si="144"/>
        <v>-500</v>
      </c>
      <c r="BW173" s="126">
        <f t="shared" si="145"/>
        <v>0</v>
      </c>
      <c r="BX173" s="126">
        <f t="shared" si="146"/>
        <v>0</v>
      </c>
      <c r="BY173" s="126">
        <f t="shared" si="147"/>
        <v>0</v>
      </c>
      <c r="BZ173" s="126">
        <f t="shared" si="148"/>
        <v>0</v>
      </c>
      <c r="CA173" s="126">
        <f t="shared" si="149"/>
        <v>-750</v>
      </c>
      <c r="CB173" s="126">
        <f t="shared" si="150"/>
        <v>0</v>
      </c>
      <c r="CC173" s="126">
        <f t="shared" si="151"/>
        <v>0</v>
      </c>
      <c r="CD173" s="126">
        <f t="shared" si="152"/>
        <v>0</v>
      </c>
      <c r="CE173" s="126">
        <f t="shared" si="153"/>
        <v>0</v>
      </c>
      <c r="CF173" s="126">
        <f t="shared" si="154"/>
        <v>-1000</v>
      </c>
      <c r="CG173" s="126">
        <f t="shared" si="155"/>
        <v>0</v>
      </c>
      <c r="CH173" s="126">
        <f t="shared" si="156"/>
        <v>0</v>
      </c>
      <c r="CI173" s="126">
        <f t="shared" si="157"/>
        <v>0</v>
      </c>
      <c r="CJ173" s="126">
        <f t="shared" si="158"/>
        <v>0</v>
      </c>
      <c r="CK173" s="126">
        <f t="shared" si="159"/>
        <v>-1250</v>
      </c>
      <c r="CL173" s="126">
        <f t="shared" si="160"/>
        <v>0</v>
      </c>
      <c r="CM173" s="126">
        <f t="shared" si="161"/>
        <v>0</v>
      </c>
      <c r="CN173" s="126">
        <f t="shared" si="162"/>
        <v>0</v>
      </c>
      <c r="CO173" s="126">
        <f t="shared" si="163"/>
        <v>0</v>
      </c>
      <c r="CP173" s="126">
        <f t="shared" si="164"/>
        <v>-1500</v>
      </c>
      <c r="CQ173" s="126">
        <f t="shared" si="165"/>
        <v>0</v>
      </c>
      <c r="CR173" s="126">
        <f t="shared" si="166"/>
        <v>0</v>
      </c>
      <c r="CS173" s="126">
        <f t="shared" si="167"/>
        <v>0</v>
      </c>
      <c r="CT173" s="126">
        <f t="shared" si="168"/>
        <v>0</v>
      </c>
      <c r="CU173" s="126">
        <f t="shared" si="169"/>
        <v>-1750</v>
      </c>
      <c r="CV173" s="126">
        <f t="shared" si="170"/>
        <v>0</v>
      </c>
      <c r="CW173" s="126">
        <f t="shared" si="171"/>
        <v>0</v>
      </c>
      <c r="CX173" s="126">
        <f t="shared" si="172"/>
        <v>0</v>
      </c>
      <c r="CY173" s="126">
        <f t="shared" si="173"/>
        <v>0</v>
      </c>
      <c r="CZ173" s="126">
        <f t="shared" si="174"/>
        <v>-2000</v>
      </c>
      <c r="DA173" s="126">
        <f t="shared" si="175"/>
        <v>0</v>
      </c>
      <c r="DB173" s="126">
        <f t="shared" si="176"/>
        <v>0</v>
      </c>
      <c r="DC173" s="126">
        <f t="shared" si="177"/>
        <v>0</v>
      </c>
      <c r="DD173" s="126">
        <f t="shared" si="178"/>
        <v>0</v>
      </c>
      <c r="DE173" s="126">
        <f t="shared" si="179"/>
        <v>-2250</v>
      </c>
      <c r="DF173" s="126">
        <f t="shared" si="180"/>
        <v>0</v>
      </c>
      <c r="DG173" s="126">
        <f t="shared" si="181"/>
        <v>0</v>
      </c>
      <c r="DH173" s="126">
        <f t="shared" si="182"/>
        <v>0</v>
      </c>
      <c r="DI173" s="126">
        <f t="shared" si="183"/>
        <v>0</v>
      </c>
      <c r="DJ173" s="126">
        <f t="shared" si="184"/>
        <v>-2500</v>
      </c>
      <c r="DK173" s="126">
        <f t="shared" si="185"/>
        <v>0</v>
      </c>
      <c r="DL173" s="126">
        <f t="shared" si="186"/>
        <v>0</v>
      </c>
      <c r="DM173" s="126">
        <f t="shared" si="187"/>
        <v>0</v>
      </c>
      <c r="DN173" s="126">
        <f t="shared" si="188"/>
        <v>0</v>
      </c>
      <c r="DO173" s="126">
        <f t="shared" si="189"/>
        <v>-2750</v>
      </c>
      <c r="DP173" s="126">
        <f t="shared" si="190"/>
        <v>0</v>
      </c>
      <c r="DQ173" s="126">
        <f t="shared" si="191"/>
        <v>0</v>
      </c>
      <c r="DR173" s="126">
        <f t="shared" si="192"/>
        <v>0</v>
      </c>
      <c r="DS173" s="126">
        <f t="shared" si="193"/>
        <v>0</v>
      </c>
      <c r="DT173" s="126">
        <f t="shared" si="194"/>
        <v>-3000</v>
      </c>
      <c r="DU173" s="126">
        <f t="shared" si="195"/>
        <v>0</v>
      </c>
      <c r="DV173" s="126">
        <f t="shared" si="196"/>
        <v>0</v>
      </c>
      <c r="DW173" s="126">
        <f t="shared" si="197"/>
        <v>0</v>
      </c>
    </row>
    <row r="174" spans="1:127" s="141" customFormat="1" ht="15" customHeight="1" x14ac:dyDescent="0.25">
      <c r="A174" s="162" t="s">
        <v>500</v>
      </c>
      <c r="B174" s="163" t="s">
        <v>476</v>
      </c>
      <c r="C174" s="163" t="s">
        <v>501</v>
      </c>
      <c r="D174" s="163" t="s">
        <v>265</v>
      </c>
      <c r="E174" s="163">
        <v>24</v>
      </c>
      <c r="F174" s="148">
        <v>132.30000000000001</v>
      </c>
      <c r="G174" s="149">
        <v>-3175.2000000000003</v>
      </c>
      <c r="H174" s="147">
        <v>-3175.1999999999994</v>
      </c>
      <c r="I174" s="145" t="s">
        <v>502</v>
      </c>
      <c r="J174" s="148" t="s">
        <v>488</v>
      </c>
      <c r="K174" s="145">
        <v>8.3333333333333329E-2</v>
      </c>
      <c r="L174" s="145">
        <v>8.3333333333333329E-2</v>
      </c>
      <c r="M174" s="145">
        <v>8.3333333333333329E-2</v>
      </c>
      <c r="N174" s="145">
        <v>8.3333333333333329E-2</v>
      </c>
      <c r="O174" s="145">
        <v>8.3333333333333329E-2</v>
      </c>
      <c r="P174" s="145">
        <v>8.3333333333333329E-2</v>
      </c>
      <c r="Q174" s="145">
        <v>8.3333333333333329E-2</v>
      </c>
      <c r="R174" s="145">
        <v>8.3333333333333329E-2</v>
      </c>
      <c r="S174" s="145">
        <v>8.3333333333333329E-2</v>
      </c>
      <c r="T174" s="145">
        <v>8.3333333333333329E-2</v>
      </c>
      <c r="U174" s="145">
        <v>8.3333333333333329E-2</v>
      </c>
      <c r="V174" s="145">
        <v>8.3333333333333329E-2</v>
      </c>
      <c r="W174" s="146">
        <v>1</v>
      </c>
      <c r="X174" s="151">
        <v>-264.60000000000002</v>
      </c>
      <c r="Y174" s="151">
        <v>-264.60000000000002</v>
      </c>
      <c r="Z174" s="151">
        <v>-264.60000000000002</v>
      </c>
      <c r="AA174" s="151">
        <v>-264.60000000000002</v>
      </c>
      <c r="AB174" s="151">
        <v>-264.60000000000002</v>
      </c>
      <c r="AC174" s="151">
        <v>-264.60000000000002</v>
      </c>
      <c r="AD174" s="151">
        <v>-264.60000000000002</v>
      </c>
      <c r="AE174" s="151">
        <v>-264.60000000000002</v>
      </c>
      <c r="AF174" s="151">
        <v>-264.60000000000002</v>
      </c>
      <c r="AG174" s="151">
        <v>-264.60000000000002</v>
      </c>
      <c r="AH174" s="151">
        <v>-264.60000000000002</v>
      </c>
      <c r="AI174" s="151">
        <v>-264.60000000000002</v>
      </c>
      <c r="AJ174" s="145"/>
      <c r="AK174" s="145"/>
      <c r="AL174" s="145"/>
      <c r="AM174" s="145"/>
      <c r="AN174" s="145"/>
      <c r="AO174" s="145">
        <v>1</v>
      </c>
      <c r="AP174" s="145"/>
      <c r="AQ174" s="145"/>
      <c r="AR174" s="145"/>
      <c r="AS174" s="146">
        <v>1</v>
      </c>
      <c r="AT174" s="153">
        <v>0</v>
      </c>
      <c r="AU174" s="153">
        <v>0</v>
      </c>
      <c r="AV174" s="153">
        <v>0</v>
      </c>
      <c r="AW174" s="153">
        <v>0</v>
      </c>
      <c r="AX174" s="153">
        <v>0</v>
      </c>
      <c r="AY174" s="153">
        <v>-3175.2000000000003</v>
      </c>
      <c r="AZ174" s="153">
        <v>0</v>
      </c>
      <c r="BA174" s="153">
        <v>0</v>
      </c>
      <c r="BB174" s="153">
        <v>0</v>
      </c>
      <c r="BC174" s="153">
        <v>-3175.2000000000003</v>
      </c>
      <c r="BD174" s="154">
        <v>0</v>
      </c>
      <c r="BE174" s="154">
        <v>-3175.2000000000003</v>
      </c>
      <c r="BF174" s="154">
        <v>0</v>
      </c>
      <c r="BG174" s="154">
        <v>0</v>
      </c>
      <c r="BH174" s="154">
        <v>0</v>
      </c>
      <c r="BI174" s="145">
        <v>60122000</v>
      </c>
      <c r="BJ174" s="122"/>
      <c r="BK174" s="122"/>
      <c r="BL174" s="122"/>
      <c r="BM174" s="122"/>
      <c r="BN174" s="122"/>
      <c r="BO174" s="193">
        <f t="shared" si="204"/>
        <v>793.80000000000007</v>
      </c>
      <c r="BP174" s="126">
        <f t="shared" si="138"/>
        <v>0</v>
      </c>
      <c r="BQ174" s="126">
        <f t="shared" si="139"/>
        <v>-264.60000000000002</v>
      </c>
      <c r="BR174" s="126">
        <f t="shared" si="140"/>
        <v>0</v>
      </c>
      <c r="BS174" s="126">
        <f t="shared" si="141"/>
        <v>0</v>
      </c>
      <c r="BT174" s="126">
        <f t="shared" si="142"/>
        <v>0</v>
      </c>
      <c r="BU174" s="126">
        <f t="shared" si="143"/>
        <v>0</v>
      </c>
      <c r="BV174" s="126">
        <f t="shared" si="144"/>
        <v>-529.20000000000005</v>
      </c>
      <c r="BW174" s="126">
        <f t="shared" si="145"/>
        <v>0</v>
      </c>
      <c r="BX174" s="126">
        <f t="shared" si="146"/>
        <v>0</v>
      </c>
      <c r="BY174" s="126">
        <f t="shared" si="147"/>
        <v>0</v>
      </c>
      <c r="BZ174" s="126">
        <f t="shared" si="148"/>
        <v>0</v>
      </c>
      <c r="CA174" s="126">
        <f t="shared" si="149"/>
        <v>-793.80000000000007</v>
      </c>
      <c r="CB174" s="126">
        <f t="shared" si="150"/>
        <v>0</v>
      </c>
      <c r="CC174" s="126">
        <f t="shared" si="151"/>
        <v>0</v>
      </c>
      <c r="CD174" s="126">
        <f t="shared" si="152"/>
        <v>0</v>
      </c>
      <c r="CE174" s="126">
        <f t="shared" si="153"/>
        <v>0</v>
      </c>
      <c r="CF174" s="126">
        <f t="shared" si="154"/>
        <v>-1058.4000000000001</v>
      </c>
      <c r="CG174" s="126">
        <f t="shared" si="155"/>
        <v>0</v>
      </c>
      <c r="CH174" s="126">
        <f t="shared" si="156"/>
        <v>0</v>
      </c>
      <c r="CI174" s="126">
        <f t="shared" si="157"/>
        <v>0</v>
      </c>
      <c r="CJ174" s="126">
        <f t="shared" si="158"/>
        <v>0</v>
      </c>
      <c r="CK174" s="126">
        <f t="shared" si="159"/>
        <v>-1323</v>
      </c>
      <c r="CL174" s="126">
        <f t="shared" si="160"/>
        <v>0</v>
      </c>
      <c r="CM174" s="126">
        <f t="shared" si="161"/>
        <v>0</v>
      </c>
      <c r="CN174" s="126">
        <f t="shared" si="162"/>
        <v>0</v>
      </c>
      <c r="CO174" s="126">
        <f t="shared" si="163"/>
        <v>0</v>
      </c>
      <c r="CP174" s="126">
        <f t="shared" si="164"/>
        <v>-1587.6</v>
      </c>
      <c r="CQ174" s="126">
        <f t="shared" si="165"/>
        <v>0</v>
      </c>
      <c r="CR174" s="126">
        <f t="shared" si="166"/>
        <v>0</v>
      </c>
      <c r="CS174" s="126">
        <f t="shared" si="167"/>
        <v>0</v>
      </c>
      <c r="CT174" s="126">
        <f t="shared" si="168"/>
        <v>0</v>
      </c>
      <c r="CU174" s="126">
        <f t="shared" si="169"/>
        <v>-1852.1999999999998</v>
      </c>
      <c r="CV174" s="126">
        <f t="shared" si="170"/>
        <v>0</v>
      </c>
      <c r="CW174" s="126">
        <f t="shared" si="171"/>
        <v>0</v>
      </c>
      <c r="CX174" s="126">
        <f t="shared" si="172"/>
        <v>0</v>
      </c>
      <c r="CY174" s="126">
        <f t="shared" si="173"/>
        <v>0</v>
      </c>
      <c r="CZ174" s="126">
        <f t="shared" si="174"/>
        <v>-2116.7999999999997</v>
      </c>
      <c r="DA174" s="126">
        <f t="shared" si="175"/>
        <v>0</v>
      </c>
      <c r="DB174" s="126">
        <f t="shared" si="176"/>
        <v>0</v>
      </c>
      <c r="DC174" s="126">
        <f t="shared" si="177"/>
        <v>0</v>
      </c>
      <c r="DD174" s="126">
        <f t="shared" si="178"/>
        <v>0</v>
      </c>
      <c r="DE174" s="126">
        <f t="shared" si="179"/>
        <v>-2381.3999999999996</v>
      </c>
      <c r="DF174" s="126">
        <f t="shared" si="180"/>
        <v>0</v>
      </c>
      <c r="DG174" s="126">
        <f t="shared" si="181"/>
        <v>0</v>
      </c>
      <c r="DH174" s="126">
        <f t="shared" si="182"/>
        <v>0</v>
      </c>
      <c r="DI174" s="126">
        <f t="shared" si="183"/>
        <v>0</v>
      </c>
      <c r="DJ174" s="126">
        <f t="shared" si="184"/>
        <v>-2645.9999999999995</v>
      </c>
      <c r="DK174" s="126">
        <f t="shared" si="185"/>
        <v>0</v>
      </c>
      <c r="DL174" s="126">
        <f t="shared" si="186"/>
        <v>0</v>
      </c>
      <c r="DM174" s="126">
        <f t="shared" si="187"/>
        <v>0</v>
      </c>
      <c r="DN174" s="126">
        <f t="shared" si="188"/>
        <v>0</v>
      </c>
      <c r="DO174" s="126">
        <f t="shared" si="189"/>
        <v>-2910.5999999999995</v>
      </c>
      <c r="DP174" s="126">
        <f t="shared" si="190"/>
        <v>0</v>
      </c>
      <c r="DQ174" s="126">
        <f t="shared" si="191"/>
        <v>0</v>
      </c>
      <c r="DR174" s="126">
        <f t="shared" si="192"/>
        <v>0</v>
      </c>
      <c r="DS174" s="126">
        <f t="shared" si="193"/>
        <v>0</v>
      </c>
      <c r="DT174" s="126">
        <f t="shared" si="194"/>
        <v>-3175.1999999999994</v>
      </c>
      <c r="DU174" s="126">
        <f t="shared" si="195"/>
        <v>0</v>
      </c>
      <c r="DV174" s="126">
        <f t="shared" si="196"/>
        <v>0</v>
      </c>
      <c r="DW174" s="126">
        <f t="shared" si="197"/>
        <v>0</v>
      </c>
    </row>
    <row r="175" spans="1:127" s="141" customFormat="1" ht="15" customHeight="1" x14ac:dyDescent="0.25">
      <c r="A175" s="162" t="s">
        <v>503</v>
      </c>
      <c r="B175" s="163" t="s">
        <v>476</v>
      </c>
      <c r="C175" s="163" t="s">
        <v>501</v>
      </c>
      <c r="D175" s="163" t="s">
        <v>314</v>
      </c>
      <c r="E175" s="163">
        <v>10</v>
      </c>
      <c r="F175" s="148">
        <v>36.96</v>
      </c>
      <c r="G175" s="149">
        <v>-369.6</v>
      </c>
      <c r="H175" s="147">
        <v>-369.60000000000008</v>
      </c>
      <c r="I175" s="145"/>
      <c r="J175" s="148" t="s">
        <v>488</v>
      </c>
      <c r="K175" s="145">
        <v>8.3333333333333329E-2</v>
      </c>
      <c r="L175" s="145">
        <v>8.3333333333333329E-2</v>
      </c>
      <c r="M175" s="145">
        <v>8.3333333333333329E-2</v>
      </c>
      <c r="N175" s="145">
        <v>8.3333333333333329E-2</v>
      </c>
      <c r="O175" s="145">
        <v>8.3333333333333329E-2</v>
      </c>
      <c r="P175" s="145">
        <v>8.3333333333333329E-2</v>
      </c>
      <c r="Q175" s="145">
        <v>8.3333333333333329E-2</v>
      </c>
      <c r="R175" s="145">
        <v>8.3333333333333329E-2</v>
      </c>
      <c r="S175" s="145">
        <v>8.3333333333333329E-2</v>
      </c>
      <c r="T175" s="145">
        <v>8.3333333333333329E-2</v>
      </c>
      <c r="U175" s="145">
        <v>8.3333333333333329E-2</v>
      </c>
      <c r="V175" s="145">
        <v>8.3333333333333329E-2</v>
      </c>
      <c r="W175" s="146">
        <v>1</v>
      </c>
      <c r="X175" s="151">
        <v>-30.8</v>
      </c>
      <c r="Y175" s="151">
        <v>-30.8</v>
      </c>
      <c r="Z175" s="151">
        <v>-30.8</v>
      </c>
      <c r="AA175" s="151">
        <v>-30.8</v>
      </c>
      <c r="AB175" s="151">
        <v>-30.8</v>
      </c>
      <c r="AC175" s="151">
        <v>-30.8</v>
      </c>
      <c r="AD175" s="151">
        <v>-30.8</v>
      </c>
      <c r="AE175" s="151">
        <v>-30.8</v>
      </c>
      <c r="AF175" s="151">
        <v>-30.8</v>
      </c>
      <c r="AG175" s="151">
        <v>-30.8</v>
      </c>
      <c r="AH175" s="151">
        <v>-30.8</v>
      </c>
      <c r="AI175" s="151">
        <v>-30.8</v>
      </c>
      <c r="AJ175" s="145"/>
      <c r="AK175" s="145"/>
      <c r="AL175" s="145"/>
      <c r="AM175" s="145"/>
      <c r="AN175" s="145"/>
      <c r="AO175" s="145">
        <v>1</v>
      </c>
      <c r="AP175" s="145"/>
      <c r="AQ175" s="145"/>
      <c r="AR175" s="145"/>
      <c r="AS175" s="146">
        <v>1</v>
      </c>
      <c r="AT175" s="153">
        <v>0</v>
      </c>
      <c r="AU175" s="153">
        <v>0</v>
      </c>
      <c r="AV175" s="153">
        <v>0</v>
      </c>
      <c r="AW175" s="153">
        <v>0</v>
      </c>
      <c r="AX175" s="153">
        <v>0</v>
      </c>
      <c r="AY175" s="153">
        <v>-369.6</v>
      </c>
      <c r="AZ175" s="153">
        <v>0</v>
      </c>
      <c r="BA175" s="153">
        <v>0</v>
      </c>
      <c r="BB175" s="153">
        <v>0</v>
      </c>
      <c r="BC175" s="153">
        <v>-369.6</v>
      </c>
      <c r="BD175" s="154">
        <v>0</v>
      </c>
      <c r="BE175" s="154">
        <v>-369.6</v>
      </c>
      <c r="BF175" s="154">
        <v>0</v>
      </c>
      <c r="BG175" s="154">
        <v>0</v>
      </c>
      <c r="BH175" s="154">
        <v>0</v>
      </c>
      <c r="BI175" s="145">
        <v>60122000</v>
      </c>
      <c r="BJ175" s="122"/>
      <c r="BK175" s="122"/>
      <c r="BL175" s="122"/>
      <c r="BM175" s="122"/>
      <c r="BN175" s="122"/>
      <c r="BO175" s="193">
        <f t="shared" si="204"/>
        <v>92.4</v>
      </c>
      <c r="BP175" s="126">
        <f t="shared" si="138"/>
        <v>0</v>
      </c>
      <c r="BQ175" s="126">
        <f t="shared" si="139"/>
        <v>-30.8</v>
      </c>
      <c r="BR175" s="126">
        <f t="shared" si="140"/>
        <v>0</v>
      </c>
      <c r="BS175" s="126">
        <f t="shared" si="141"/>
        <v>0</v>
      </c>
      <c r="BT175" s="126">
        <f t="shared" si="142"/>
        <v>0</v>
      </c>
      <c r="BU175" s="126">
        <f t="shared" si="143"/>
        <v>0</v>
      </c>
      <c r="BV175" s="126">
        <f t="shared" si="144"/>
        <v>-61.6</v>
      </c>
      <c r="BW175" s="126">
        <f t="shared" si="145"/>
        <v>0</v>
      </c>
      <c r="BX175" s="126">
        <f t="shared" si="146"/>
        <v>0</v>
      </c>
      <c r="BY175" s="126">
        <f t="shared" si="147"/>
        <v>0</v>
      </c>
      <c r="BZ175" s="126">
        <f t="shared" si="148"/>
        <v>0</v>
      </c>
      <c r="CA175" s="126">
        <f t="shared" si="149"/>
        <v>-92.4</v>
      </c>
      <c r="CB175" s="126">
        <f t="shared" si="150"/>
        <v>0</v>
      </c>
      <c r="CC175" s="126">
        <f t="shared" si="151"/>
        <v>0</v>
      </c>
      <c r="CD175" s="126">
        <f t="shared" si="152"/>
        <v>0</v>
      </c>
      <c r="CE175" s="126">
        <f t="shared" si="153"/>
        <v>0</v>
      </c>
      <c r="CF175" s="126">
        <f t="shared" si="154"/>
        <v>-123.2</v>
      </c>
      <c r="CG175" s="126">
        <f t="shared" si="155"/>
        <v>0</v>
      </c>
      <c r="CH175" s="126">
        <f t="shared" si="156"/>
        <v>0</v>
      </c>
      <c r="CI175" s="126">
        <f t="shared" si="157"/>
        <v>0</v>
      </c>
      <c r="CJ175" s="126">
        <f t="shared" si="158"/>
        <v>0</v>
      </c>
      <c r="CK175" s="126">
        <f t="shared" si="159"/>
        <v>-154</v>
      </c>
      <c r="CL175" s="126">
        <f t="shared" si="160"/>
        <v>0</v>
      </c>
      <c r="CM175" s="126">
        <f t="shared" si="161"/>
        <v>0</v>
      </c>
      <c r="CN175" s="126">
        <f t="shared" si="162"/>
        <v>0</v>
      </c>
      <c r="CO175" s="126">
        <f t="shared" si="163"/>
        <v>0</v>
      </c>
      <c r="CP175" s="126">
        <f t="shared" si="164"/>
        <v>-184.8</v>
      </c>
      <c r="CQ175" s="126">
        <f t="shared" si="165"/>
        <v>0</v>
      </c>
      <c r="CR175" s="126">
        <f t="shared" si="166"/>
        <v>0</v>
      </c>
      <c r="CS175" s="126">
        <f t="shared" si="167"/>
        <v>0</v>
      </c>
      <c r="CT175" s="126">
        <f t="shared" si="168"/>
        <v>0</v>
      </c>
      <c r="CU175" s="126">
        <f t="shared" si="169"/>
        <v>-215.60000000000002</v>
      </c>
      <c r="CV175" s="126">
        <f t="shared" si="170"/>
        <v>0</v>
      </c>
      <c r="CW175" s="126">
        <f t="shared" si="171"/>
        <v>0</v>
      </c>
      <c r="CX175" s="126">
        <f t="shared" si="172"/>
        <v>0</v>
      </c>
      <c r="CY175" s="126">
        <f t="shared" si="173"/>
        <v>0</v>
      </c>
      <c r="CZ175" s="126">
        <f t="shared" si="174"/>
        <v>-246.40000000000003</v>
      </c>
      <c r="DA175" s="126">
        <f t="shared" si="175"/>
        <v>0</v>
      </c>
      <c r="DB175" s="126">
        <f t="shared" si="176"/>
        <v>0</v>
      </c>
      <c r="DC175" s="126">
        <f t="shared" si="177"/>
        <v>0</v>
      </c>
      <c r="DD175" s="126">
        <f t="shared" si="178"/>
        <v>0</v>
      </c>
      <c r="DE175" s="126">
        <f t="shared" si="179"/>
        <v>-277.20000000000005</v>
      </c>
      <c r="DF175" s="126">
        <f t="shared" si="180"/>
        <v>0</v>
      </c>
      <c r="DG175" s="126">
        <f t="shared" si="181"/>
        <v>0</v>
      </c>
      <c r="DH175" s="126">
        <f t="shared" si="182"/>
        <v>0</v>
      </c>
      <c r="DI175" s="126">
        <f t="shared" si="183"/>
        <v>0</v>
      </c>
      <c r="DJ175" s="126">
        <f t="shared" si="184"/>
        <v>-308.00000000000006</v>
      </c>
      <c r="DK175" s="126">
        <f t="shared" si="185"/>
        <v>0</v>
      </c>
      <c r="DL175" s="126">
        <f t="shared" si="186"/>
        <v>0</v>
      </c>
      <c r="DM175" s="126">
        <f t="shared" si="187"/>
        <v>0</v>
      </c>
      <c r="DN175" s="126">
        <f t="shared" si="188"/>
        <v>0</v>
      </c>
      <c r="DO175" s="126">
        <f t="shared" si="189"/>
        <v>-338.80000000000007</v>
      </c>
      <c r="DP175" s="126">
        <f t="shared" si="190"/>
        <v>0</v>
      </c>
      <c r="DQ175" s="126">
        <f t="shared" si="191"/>
        <v>0</v>
      </c>
      <c r="DR175" s="126">
        <f t="shared" si="192"/>
        <v>0</v>
      </c>
      <c r="DS175" s="126">
        <f t="shared" si="193"/>
        <v>0</v>
      </c>
      <c r="DT175" s="126">
        <f t="shared" si="194"/>
        <v>-369.60000000000008</v>
      </c>
      <c r="DU175" s="126">
        <f t="shared" si="195"/>
        <v>0</v>
      </c>
      <c r="DV175" s="126">
        <f t="shared" si="196"/>
        <v>0</v>
      </c>
      <c r="DW175" s="126">
        <f t="shared" si="197"/>
        <v>0</v>
      </c>
    </row>
    <row r="176" spans="1:127" s="141" customFormat="1" ht="15" customHeight="1" x14ac:dyDescent="0.25">
      <c r="A176" s="162" t="s">
        <v>504</v>
      </c>
      <c r="B176" s="163" t="s">
        <v>476</v>
      </c>
      <c r="C176" s="163" t="s">
        <v>501</v>
      </c>
      <c r="D176" s="163" t="s">
        <v>314</v>
      </c>
      <c r="E176" s="163">
        <v>10</v>
      </c>
      <c r="F176" s="148">
        <v>57.77</v>
      </c>
      <c r="G176" s="149">
        <v>-577.70000000000005</v>
      </c>
      <c r="H176" s="147">
        <v>-577.69999999999993</v>
      </c>
      <c r="I176" s="145"/>
      <c r="J176" s="148" t="s">
        <v>488</v>
      </c>
      <c r="K176" s="145">
        <v>8.3333333333333329E-2</v>
      </c>
      <c r="L176" s="145">
        <v>8.3333333333333329E-2</v>
      </c>
      <c r="M176" s="145">
        <v>8.3333333333333329E-2</v>
      </c>
      <c r="N176" s="145">
        <v>8.3333333333333329E-2</v>
      </c>
      <c r="O176" s="145">
        <v>8.3333333333333329E-2</v>
      </c>
      <c r="P176" s="145">
        <v>8.3333333333333329E-2</v>
      </c>
      <c r="Q176" s="145">
        <v>8.3333333333333329E-2</v>
      </c>
      <c r="R176" s="145">
        <v>8.3333333333333329E-2</v>
      </c>
      <c r="S176" s="145">
        <v>8.3333333333333329E-2</v>
      </c>
      <c r="T176" s="145">
        <v>8.3333333333333329E-2</v>
      </c>
      <c r="U176" s="145">
        <v>8.3333333333333329E-2</v>
      </c>
      <c r="V176" s="145">
        <v>8.3333333333333329E-2</v>
      </c>
      <c r="W176" s="146">
        <v>1</v>
      </c>
      <c r="X176" s="151">
        <v>-48.141666666666666</v>
      </c>
      <c r="Y176" s="151">
        <v>-48.141666666666666</v>
      </c>
      <c r="Z176" s="151">
        <v>-48.141666666666666</v>
      </c>
      <c r="AA176" s="151">
        <v>-48.141666666666666</v>
      </c>
      <c r="AB176" s="151">
        <v>-48.141666666666666</v>
      </c>
      <c r="AC176" s="151">
        <v>-48.141666666666666</v>
      </c>
      <c r="AD176" s="151">
        <v>-48.141666666666666</v>
      </c>
      <c r="AE176" s="151">
        <v>-48.141666666666666</v>
      </c>
      <c r="AF176" s="151">
        <v>-48.141666666666666</v>
      </c>
      <c r="AG176" s="151">
        <v>-48.141666666666666</v>
      </c>
      <c r="AH176" s="151">
        <v>-48.141666666666666</v>
      </c>
      <c r="AI176" s="151">
        <v>-48.141666666666666</v>
      </c>
      <c r="AJ176" s="145"/>
      <c r="AK176" s="145"/>
      <c r="AL176" s="145"/>
      <c r="AM176" s="145"/>
      <c r="AN176" s="145"/>
      <c r="AO176" s="145">
        <v>1</v>
      </c>
      <c r="AP176" s="145"/>
      <c r="AQ176" s="145"/>
      <c r="AR176" s="145"/>
      <c r="AS176" s="146">
        <v>1</v>
      </c>
      <c r="AT176" s="153">
        <v>0</v>
      </c>
      <c r="AU176" s="153">
        <v>0</v>
      </c>
      <c r="AV176" s="153">
        <v>0</v>
      </c>
      <c r="AW176" s="153">
        <v>0</v>
      </c>
      <c r="AX176" s="153">
        <v>0</v>
      </c>
      <c r="AY176" s="153">
        <v>-577.70000000000005</v>
      </c>
      <c r="AZ176" s="153">
        <v>0</v>
      </c>
      <c r="BA176" s="153">
        <v>0</v>
      </c>
      <c r="BB176" s="153">
        <v>0</v>
      </c>
      <c r="BC176" s="153">
        <v>-577.70000000000005</v>
      </c>
      <c r="BD176" s="154">
        <v>0</v>
      </c>
      <c r="BE176" s="154">
        <v>-577.70000000000005</v>
      </c>
      <c r="BF176" s="154">
        <v>0</v>
      </c>
      <c r="BG176" s="154">
        <v>0</v>
      </c>
      <c r="BH176" s="154">
        <v>0</v>
      </c>
      <c r="BI176" s="145">
        <v>60122000</v>
      </c>
      <c r="BJ176" s="122"/>
      <c r="BK176" s="122"/>
      <c r="BL176" s="122"/>
      <c r="BM176" s="122"/>
      <c r="BN176" s="122"/>
      <c r="BO176" s="193">
        <f t="shared" si="204"/>
        <v>144.42500000000001</v>
      </c>
      <c r="BP176" s="126">
        <f t="shared" si="138"/>
        <v>0</v>
      </c>
      <c r="BQ176" s="126">
        <f t="shared" si="139"/>
        <v>-48.141666666666666</v>
      </c>
      <c r="BR176" s="126">
        <f t="shared" si="140"/>
        <v>0</v>
      </c>
      <c r="BS176" s="126">
        <f t="shared" si="141"/>
        <v>0</v>
      </c>
      <c r="BT176" s="126">
        <f t="shared" si="142"/>
        <v>0</v>
      </c>
      <c r="BU176" s="126">
        <f t="shared" si="143"/>
        <v>0</v>
      </c>
      <c r="BV176" s="126">
        <f t="shared" si="144"/>
        <v>-96.283333333333331</v>
      </c>
      <c r="BW176" s="126">
        <f t="shared" si="145"/>
        <v>0</v>
      </c>
      <c r="BX176" s="126">
        <f t="shared" si="146"/>
        <v>0</v>
      </c>
      <c r="BY176" s="126">
        <f t="shared" si="147"/>
        <v>0</v>
      </c>
      <c r="BZ176" s="126">
        <f t="shared" si="148"/>
        <v>0</v>
      </c>
      <c r="CA176" s="126">
        <f t="shared" si="149"/>
        <v>-144.42500000000001</v>
      </c>
      <c r="CB176" s="126">
        <f t="shared" si="150"/>
        <v>0</v>
      </c>
      <c r="CC176" s="126">
        <f t="shared" si="151"/>
        <v>0</v>
      </c>
      <c r="CD176" s="126">
        <f t="shared" si="152"/>
        <v>0</v>
      </c>
      <c r="CE176" s="126">
        <f t="shared" si="153"/>
        <v>0</v>
      </c>
      <c r="CF176" s="126">
        <f t="shared" si="154"/>
        <v>-192.56666666666666</v>
      </c>
      <c r="CG176" s="126">
        <f t="shared" si="155"/>
        <v>0</v>
      </c>
      <c r="CH176" s="126">
        <f t="shared" si="156"/>
        <v>0</v>
      </c>
      <c r="CI176" s="126">
        <f t="shared" si="157"/>
        <v>0</v>
      </c>
      <c r="CJ176" s="126">
        <f t="shared" si="158"/>
        <v>0</v>
      </c>
      <c r="CK176" s="126">
        <f t="shared" si="159"/>
        <v>-240.70833333333331</v>
      </c>
      <c r="CL176" s="126">
        <f t="shared" si="160"/>
        <v>0</v>
      </c>
      <c r="CM176" s="126">
        <f t="shared" si="161"/>
        <v>0</v>
      </c>
      <c r="CN176" s="126">
        <f t="shared" si="162"/>
        <v>0</v>
      </c>
      <c r="CO176" s="126">
        <f t="shared" si="163"/>
        <v>0</v>
      </c>
      <c r="CP176" s="126">
        <f t="shared" si="164"/>
        <v>-288.84999999999997</v>
      </c>
      <c r="CQ176" s="126">
        <f t="shared" si="165"/>
        <v>0</v>
      </c>
      <c r="CR176" s="126">
        <f t="shared" si="166"/>
        <v>0</v>
      </c>
      <c r="CS176" s="126">
        <f t="shared" si="167"/>
        <v>0</v>
      </c>
      <c r="CT176" s="126">
        <f t="shared" si="168"/>
        <v>0</v>
      </c>
      <c r="CU176" s="126">
        <f t="shared" si="169"/>
        <v>-336.99166666666662</v>
      </c>
      <c r="CV176" s="126">
        <f t="shared" si="170"/>
        <v>0</v>
      </c>
      <c r="CW176" s="126">
        <f t="shared" si="171"/>
        <v>0</v>
      </c>
      <c r="CX176" s="126">
        <f t="shared" si="172"/>
        <v>0</v>
      </c>
      <c r="CY176" s="126">
        <f t="shared" si="173"/>
        <v>0</v>
      </c>
      <c r="CZ176" s="126">
        <f t="shared" si="174"/>
        <v>-385.13333333333327</v>
      </c>
      <c r="DA176" s="126">
        <f t="shared" si="175"/>
        <v>0</v>
      </c>
      <c r="DB176" s="126">
        <f t="shared" si="176"/>
        <v>0</v>
      </c>
      <c r="DC176" s="126">
        <f t="shared" si="177"/>
        <v>0</v>
      </c>
      <c r="DD176" s="126">
        <f t="shared" si="178"/>
        <v>0</v>
      </c>
      <c r="DE176" s="126">
        <f t="shared" si="179"/>
        <v>-433.27499999999992</v>
      </c>
      <c r="DF176" s="126">
        <f t="shared" si="180"/>
        <v>0</v>
      </c>
      <c r="DG176" s="126">
        <f t="shared" si="181"/>
        <v>0</v>
      </c>
      <c r="DH176" s="126">
        <f t="shared" si="182"/>
        <v>0</v>
      </c>
      <c r="DI176" s="126">
        <f t="shared" si="183"/>
        <v>0</v>
      </c>
      <c r="DJ176" s="126">
        <f t="shared" si="184"/>
        <v>-481.41666666666657</v>
      </c>
      <c r="DK176" s="126">
        <f t="shared" si="185"/>
        <v>0</v>
      </c>
      <c r="DL176" s="126">
        <f t="shared" si="186"/>
        <v>0</v>
      </c>
      <c r="DM176" s="126">
        <f t="shared" si="187"/>
        <v>0</v>
      </c>
      <c r="DN176" s="126">
        <f t="shared" si="188"/>
        <v>0</v>
      </c>
      <c r="DO176" s="126">
        <f t="shared" si="189"/>
        <v>-529.55833333333328</v>
      </c>
      <c r="DP176" s="126">
        <f t="shared" si="190"/>
        <v>0</v>
      </c>
      <c r="DQ176" s="126">
        <f t="shared" si="191"/>
        <v>0</v>
      </c>
      <c r="DR176" s="126">
        <f t="shared" si="192"/>
        <v>0</v>
      </c>
      <c r="DS176" s="126">
        <f t="shared" si="193"/>
        <v>0</v>
      </c>
      <c r="DT176" s="126">
        <f t="shared" si="194"/>
        <v>-577.69999999999993</v>
      </c>
      <c r="DU176" s="126">
        <f t="shared" si="195"/>
        <v>0</v>
      </c>
      <c r="DV176" s="126">
        <f t="shared" si="196"/>
        <v>0</v>
      </c>
      <c r="DW176" s="126">
        <f t="shared" si="197"/>
        <v>0</v>
      </c>
    </row>
    <row r="177" spans="1:127" s="141" customFormat="1" ht="15" customHeight="1" x14ac:dyDescent="0.25">
      <c r="A177" s="162" t="s">
        <v>505</v>
      </c>
      <c r="B177" s="163" t="s">
        <v>300</v>
      </c>
      <c r="C177" s="163" t="s">
        <v>496</v>
      </c>
      <c r="D177" s="163" t="s">
        <v>314</v>
      </c>
      <c r="E177" s="163">
        <v>15</v>
      </c>
      <c r="F177" s="148">
        <v>50</v>
      </c>
      <c r="G177" s="149">
        <v>-750</v>
      </c>
      <c r="H177" s="147">
        <v>-750</v>
      </c>
      <c r="I177" s="147"/>
      <c r="J177" s="145" t="s">
        <v>266</v>
      </c>
      <c r="K177" s="145">
        <v>8.3333333333333329E-2</v>
      </c>
      <c r="L177" s="145">
        <v>8.3333333333333329E-2</v>
      </c>
      <c r="M177" s="145">
        <v>8.3333333333333329E-2</v>
      </c>
      <c r="N177" s="145">
        <v>8.3333333333333329E-2</v>
      </c>
      <c r="O177" s="145">
        <v>8.3333333333333329E-2</v>
      </c>
      <c r="P177" s="145">
        <v>8.3333333333333329E-2</v>
      </c>
      <c r="Q177" s="145">
        <v>8.3333333333333329E-2</v>
      </c>
      <c r="R177" s="145">
        <v>8.3333333333333329E-2</v>
      </c>
      <c r="S177" s="145">
        <v>8.3333333333333329E-2</v>
      </c>
      <c r="T177" s="145">
        <v>8.3333333333333329E-2</v>
      </c>
      <c r="U177" s="145">
        <v>8.3333333333333329E-2</v>
      </c>
      <c r="V177" s="145">
        <v>8.3333333333333329E-2</v>
      </c>
      <c r="W177" s="146">
        <v>1</v>
      </c>
      <c r="X177" s="151">
        <v>-62.5</v>
      </c>
      <c r="Y177" s="151">
        <v>-62.5</v>
      </c>
      <c r="Z177" s="151">
        <v>-62.5</v>
      </c>
      <c r="AA177" s="151">
        <v>-62.5</v>
      </c>
      <c r="AB177" s="151">
        <v>-62.5</v>
      </c>
      <c r="AC177" s="151">
        <v>-62.5</v>
      </c>
      <c r="AD177" s="151">
        <v>-62.5</v>
      </c>
      <c r="AE177" s="151">
        <v>-62.5</v>
      </c>
      <c r="AF177" s="151">
        <v>-62.5</v>
      </c>
      <c r="AG177" s="151">
        <v>-62.5</v>
      </c>
      <c r="AH177" s="151">
        <v>-62.5</v>
      </c>
      <c r="AI177" s="151">
        <v>-62.5</v>
      </c>
      <c r="AJ177" s="145"/>
      <c r="AK177" s="145"/>
      <c r="AL177" s="145"/>
      <c r="AM177" s="145"/>
      <c r="AN177" s="145"/>
      <c r="AO177" s="145">
        <v>1</v>
      </c>
      <c r="AP177" s="145"/>
      <c r="AQ177" s="145"/>
      <c r="AR177" s="145"/>
      <c r="AS177" s="146">
        <v>1</v>
      </c>
      <c r="AT177" s="153">
        <v>0</v>
      </c>
      <c r="AU177" s="153">
        <v>0</v>
      </c>
      <c r="AV177" s="153">
        <v>0</v>
      </c>
      <c r="AW177" s="153">
        <v>0</v>
      </c>
      <c r="AX177" s="153">
        <v>0</v>
      </c>
      <c r="AY177" s="153">
        <v>-750</v>
      </c>
      <c r="AZ177" s="153">
        <v>0</v>
      </c>
      <c r="BA177" s="153">
        <v>0</v>
      </c>
      <c r="BB177" s="153">
        <v>0</v>
      </c>
      <c r="BC177" s="153">
        <v>-750</v>
      </c>
      <c r="BD177" s="154">
        <v>0</v>
      </c>
      <c r="BE177" s="154">
        <v>-750</v>
      </c>
      <c r="BF177" s="154">
        <v>0</v>
      </c>
      <c r="BG177" s="154">
        <v>0</v>
      </c>
      <c r="BH177" s="154">
        <v>0</v>
      </c>
      <c r="BI177" s="145">
        <v>62482000</v>
      </c>
      <c r="BJ177" s="122"/>
      <c r="BK177" s="122"/>
      <c r="BL177" s="122"/>
      <c r="BM177" s="122"/>
      <c r="BN177" s="122"/>
      <c r="BO177" s="122">
        <f t="shared" si="201"/>
        <v>625</v>
      </c>
      <c r="BP177" s="126">
        <f t="shared" si="138"/>
        <v>0</v>
      </c>
      <c r="BQ177" s="126">
        <f t="shared" si="139"/>
        <v>-62.5</v>
      </c>
      <c r="BR177" s="126">
        <f t="shared" si="140"/>
        <v>0</v>
      </c>
      <c r="BS177" s="126">
        <f t="shared" si="141"/>
        <v>0</v>
      </c>
      <c r="BT177" s="126">
        <f t="shared" si="142"/>
        <v>0</v>
      </c>
      <c r="BU177" s="126">
        <f t="shared" si="143"/>
        <v>0</v>
      </c>
      <c r="BV177" s="126">
        <f t="shared" si="144"/>
        <v>-125</v>
      </c>
      <c r="BW177" s="126">
        <f t="shared" si="145"/>
        <v>0</v>
      </c>
      <c r="BX177" s="126">
        <f t="shared" si="146"/>
        <v>0</v>
      </c>
      <c r="BY177" s="126">
        <f t="shared" si="147"/>
        <v>0</v>
      </c>
      <c r="BZ177" s="126">
        <f t="shared" si="148"/>
        <v>0</v>
      </c>
      <c r="CA177" s="126">
        <f t="shared" si="149"/>
        <v>-187.5</v>
      </c>
      <c r="CB177" s="126">
        <f t="shared" si="150"/>
        <v>0</v>
      </c>
      <c r="CC177" s="126">
        <f t="shared" si="151"/>
        <v>0</v>
      </c>
      <c r="CD177" s="126">
        <f t="shared" si="152"/>
        <v>0</v>
      </c>
      <c r="CE177" s="126">
        <f t="shared" si="153"/>
        <v>0</v>
      </c>
      <c r="CF177" s="126">
        <f t="shared" si="154"/>
        <v>-250</v>
      </c>
      <c r="CG177" s="126">
        <f t="shared" si="155"/>
        <v>0</v>
      </c>
      <c r="CH177" s="126">
        <f t="shared" si="156"/>
        <v>0</v>
      </c>
      <c r="CI177" s="126">
        <f t="shared" si="157"/>
        <v>0</v>
      </c>
      <c r="CJ177" s="126">
        <f t="shared" si="158"/>
        <v>0</v>
      </c>
      <c r="CK177" s="126">
        <f t="shared" si="159"/>
        <v>-312.5</v>
      </c>
      <c r="CL177" s="126">
        <f t="shared" si="160"/>
        <v>0</v>
      </c>
      <c r="CM177" s="126">
        <f t="shared" si="161"/>
        <v>0</v>
      </c>
      <c r="CN177" s="126">
        <f t="shared" si="162"/>
        <v>0</v>
      </c>
      <c r="CO177" s="126">
        <f t="shared" si="163"/>
        <v>0</v>
      </c>
      <c r="CP177" s="126">
        <f t="shared" si="164"/>
        <v>-375</v>
      </c>
      <c r="CQ177" s="126">
        <f t="shared" si="165"/>
        <v>0</v>
      </c>
      <c r="CR177" s="126">
        <f t="shared" si="166"/>
        <v>0</v>
      </c>
      <c r="CS177" s="126">
        <f t="shared" si="167"/>
        <v>0</v>
      </c>
      <c r="CT177" s="126">
        <f t="shared" si="168"/>
        <v>0</v>
      </c>
      <c r="CU177" s="126">
        <f t="shared" si="169"/>
        <v>-437.5</v>
      </c>
      <c r="CV177" s="126">
        <f t="shared" si="170"/>
        <v>0</v>
      </c>
      <c r="CW177" s="126">
        <f t="shared" si="171"/>
        <v>0</v>
      </c>
      <c r="CX177" s="126">
        <f t="shared" si="172"/>
        <v>0</v>
      </c>
      <c r="CY177" s="126">
        <f t="shared" si="173"/>
        <v>0</v>
      </c>
      <c r="CZ177" s="126">
        <f t="shared" si="174"/>
        <v>-500</v>
      </c>
      <c r="DA177" s="126">
        <f t="shared" si="175"/>
        <v>0</v>
      </c>
      <c r="DB177" s="126">
        <f t="shared" si="176"/>
        <v>0</v>
      </c>
      <c r="DC177" s="126">
        <f t="shared" si="177"/>
        <v>0</v>
      </c>
      <c r="DD177" s="126">
        <f t="shared" si="178"/>
        <v>0</v>
      </c>
      <c r="DE177" s="126">
        <f t="shared" si="179"/>
        <v>-562.5</v>
      </c>
      <c r="DF177" s="126">
        <f t="shared" si="180"/>
        <v>0</v>
      </c>
      <c r="DG177" s="126">
        <f t="shared" si="181"/>
        <v>0</v>
      </c>
      <c r="DH177" s="126">
        <f t="shared" si="182"/>
        <v>0</v>
      </c>
      <c r="DI177" s="126">
        <f t="shared" si="183"/>
        <v>0</v>
      </c>
      <c r="DJ177" s="126">
        <f t="shared" si="184"/>
        <v>-625</v>
      </c>
      <c r="DK177" s="126">
        <f t="shared" si="185"/>
        <v>0</v>
      </c>
      <c r="DL177" s="126">
        <f t="shared" si="186"/>
        <v>0</v>
      </c>
      <c r="DM177" s="126">
        <f t="shared" si="187"/>
        <v>0</v>
      </c>
      <c r="DN177" s="126">
        <f t="shared" si="188"/>
        <v>0</v>
      </c>
      <c r="DO177" s="126">
        <f t="shared" si="189"/>
        <v>-687.5</v>
      </c>
      <c r="DP177" s="126">
        <f t="shared" si="190"/>
        <v>0</v>
      </c>
      <c r="DQ177" s="126">
        <f t="shared" si="191"/>
        <v>0</v>
      </c>
      <c r="DR177" s="126">
        <f t="shared" si="192"/>
        <v>0</v>
      </c>
      <c r="DS177" s="126">
        <f t="shared" si="193"/>
        <v>0</v>
      </c>
      <c r="DT177" s="126">
        <f t="shared" si="194"/>
        <v>-750</v>
      </c>
      <c r="DU177" s="126">
        <f t="shared" si="195"/>
        <v>0</v>
      </c>
      <c r="DV177" s="126">
        <f t="shared" si="196"/>
        <v>0</v>
      </c>
      <c r="DW177" s="126">
        <f t="shared" si="197"/>
        <v>0</v>
      </c>
    </row>
    <row r="178" spans="1:127" s="141" customFormat="1" ht="15" customHeight="1" x14ac:dyDescent="0.25">
      <c r="A178" s="162" t="s">
        <v>291</v>
      </c>
      <c r="B178" s="163" t="s">
        <v>263</v>
      </c>
      <c r="C178" s="163" t="s">
        <v>506</v>
      </c>
      <c r="D178" s="163" t="s">
        <v>314</v>
      </c>
      <c r="E178" s="163">
        <v>0</v>
      </c>
      <c r="F178" s="148">
        <v>39</v>
      </c>
      <c r="G178" s="149">
        <v>0</v>
      </c>
      <c r="H178" s="147">
        <v>0</v>
      </c>
      <c r="I178" s="147"/>
      <c r="J178" s="145" t="s">
        <v>266</v>
      </c>
      <c r="K178" s="145">
        <v>8.3333333333333329E-2</v>
      </c>
      <c r="L178" s="145">
        <v>8.3333333333333329E-2</v>
      </c>
      <c r="M178" s="145">
        <v>8.3333333333333329E-2</v>
      </c>
      <c r="N178" s="145">
        <v>8.3333333333333329E-2</v>
      </c>
      <c r="O178" s="145">
        <v>8.3333333333333329E-2</v>
      </c>
      <c r="P178" s="145">
        <v>8.3333333333333329E-2</v>
      </c>
      <c r="Q178" s="145">
        <v>8.3333333333333329E-2</v>
      </c>
      <c r="R178" s="145">
        <v>8.3333333333333329E-2</v>
      </c>
      <c r="S178" s="145">
        <v>8.3333333333333329E-2</v>
      </c>
      <c r="T178" s="145">
        <v>8.3333333333333329E-2</v>
      </c>
      <c r="U178" s="145">
        <v>8.3333333333333329E-2</v>
      </c>
      <c r="V178" s="145">
        <v>8.3333333333333329E-2</v>
      </c>
      <c r="W178" s="146">
        <v>1</v>
      </c>
      <c r="X178" s="151">
        <v>0</v>
      </c>
      <c r="Y178" s="151">
        <v>0</v>
      </c>
      <c r="Z178" s="151">
        <v>0</v>
      </c>
      <c r="AA178" s="151">
        <v>0</v>
      </c>
      <c r="AB178" s="151">
        <v>0</v>
      </c>
      <c r="AC178" s="151">
        <v>0</v>
      </c>
      <c r="AD178" s="151">
        <v>0</v>
      </c>
      <c r="AE178" s="151">
        <v>0</v>
      </c>
      <c r="AF178" s="151">
        <v>0</v>
      </c>
      <c r="AG178" s="151">
        <v>0</v>
      </c>
      <c r="AH178" s="151">
        <v>0</v>
      </c>
      <c r="AI178" s="151">
        <v>0</v>
      </c>
      <c r="AJ178" s="145"/>
      <c r="AK178" s="145"/>
      <c r="AL178" s="145"/>
      <c r="AM178" s="145"/>
      <c r="AN178" s="145"/>
      <c r="AO178" s="145"/>
      <c r="AP178" s="145"/>
      <c r="AQ178" s="145">
        <v>1</v>
      </c>
      <c r="AR178" s="145"/>
      <c r="AS178" s="146">
        <v>1</v>
      </c>
      <c r="AT178" s="153">
        <v>0</v>
      </c>
      <c r="AU178" s="153">
        <v>0</v>
      </c>
      <c r="AV178" s="153">
        <v>0</v>
      </c>
      <c r="AW178" s="153">
        <v>0</v>
      </c>
      <c r="AX178" s="153">
        <v>0</v>
      </c>
      <c r="AY178" s="153">
        <v>0</v>
      </c>
      <c r="AZ178" s="153">
        <v>0</v>
      </c>
      <c r="BA178" s="153">
        <v>0</v>
      </c>
      <c r="BB178" s="153">
        <v>0</v>
      </c>
      <c r="BC178" s="153">
        <v>0</v>
      </c>
      <c r="BD178" s="154">
        <v>0</v>
      </c>
      <c r="BE178" s="154">
        <v>0</v>
      </c>
      <c r="BF178" s="154">
        <v>0</v>
      </c>
      <c r="BG178" s="154">
        <v>0</v>
      </c>
      <c r="BH178" s="154">
        <v>0</v>
      </c>
      <c r="BI178" s="145">
        <v>0</v>
      </c>
      <c r="BJ178" s="122"/>
      <c r="BK178" s="122"/>
      <c r="BL178" s="122"/>
      <c r="BM178" s="122"/>
      <c r="BN178" s="122"/>
      <c r="BO178" s="122">
        <f t="shared" si="201"/>
        <v>0</v>
      </c>
      <c r="BP178" s="126">
        <f t="shared" si="138"/>
        <v>0</v>
      </c>
      <c r="BQ178" s="126">
        <f t="shared" si="139"/>
        <v>0</v>
      </c>
      <c r="BR178" s="126">
        <f t="shared" si="140"/>
        <v>0</v>
      </c>
      <c r="BS178" s="126">
        <f t="shared" si="141"/>
        <v>0</v>
      </c>
      <c r="BT178" s="126">
        <f t="shared" si="142"/>
        <v>0</v>
      </c>
      <c r="BU178" s="126">
        <f t="shared" si="143"/>
        <v>0</v>
      </c>
      <c r="BV178" s="126">
        <f t="shared" si="144"/>
        <v>0</v>
      </c>
      <c r="BW178" s="126">
        <f t="shared" si="145"/>
        <v>0</v>
      </c>
      <c r="BX178" s="126">
        <f t="shared" si="146"/>
        <v>0</v>
      </c>
      <c r="BY178" s="126">
        <f t="shared" si="147"/>
        <v>0</v>
      </c>
      <c r="BZ178" s="126">
        <f t="shared" si="148"/>
        <v>0</v>
      </c>
      <c r="CA178" s="126">
        <f t="shared" si="149"/>
        <v>0</v>
      </c>
      <c r="CB178" s="126">
        <f t="shared" si="150"/>
        <v>0</v>
      </c>
      <c r="CC178" s="126">
        <f t="shared" si="151"/>
        <v>0</v>
      </c>
      <c r="CD178" s="126">
        <f t="shared" si="152"/>
        <v>0</v>
      </c>
      <c r="CE178" s="126">
        <f t="shared" si="153"/>
        <v>0</v>
      </c>
      <c r="CF178" s="126">
        <f t="shared" si="154"/>
        <v>0</v>
      </c>
      <c r="CG178" s="126">
        <f t="shared" si="155"/>
        <v>0</v>
      </c>
      <c r="CH178" s="126">
        <f t="shared" si="156"/>
        <v>0</v>
      </c>
      <c r="CI178" s="126">
        <f t="shared" si="157"/>
        <v>0</v>
      </c>
      <c r="CJ178" s="126">
        <f t="shared" si="158"/>
        <v>0</v>
      </c>
      <c r="CK178" s="126">
        <f t="shared" si="159"/>
        <v>0</v>
      </c>
      <c r="CL178" s="126">
        <f t="shared" si="160"/>
        <v>0</v>
      </c>
      <c r="CM178" s="126">
        <f t="shared" si="161"/>
        <v>0</v>
      </c>
      <c r="CN178" s="126">
        <f t="shared" si="162"/>
        <v>0</v>
      </c>
      <c r="CO178" s="126">
        <f t="shared" si="163"/>
        <v>0</v>
      </c>
      <c r="CP178" s="126">
        <f t="shared" si="164"/>
        <v>0</v>
      </c>
      <c r="CQ178" s="126">
        <f t="shared" si="165"/>
        <v>0</v>
      </c>
      <c r="CR178" s="126">
        <f t="shared" si="166"/>
        <v>0</v>
      </c>
      <c r="CS178" s="126">
        <f t="shared" si="167"/>
        <v>0</v>
      </c>
      <c r="CT178" s="126">
        <f t="shared" si="168"/>
        <v>0</v>
      </c>
      <c r="CU178" s="126">
        <f t="shared" si="169"/>
        <v>0</v>
      </c>
      <c r="CV178" s="126">
        <f t="shared" si="170"/>
        <v>0</v>
      </c>
      <c r="CW178" s="126">
        <f t="shared" si="171"/>
        <v>0</v>
      </c>
      <c r="CX178" s="126">
        <f t="shared" si="172"/>
        <v>0</v>
      </c>
      <c r="CY178" s="126">
        <f t="shared" si="173"/>
        <v>0</v>
      </c>
      <c r="CZ178" s="126">
        <f t="shared" si="174"/>
        <v>0</v>
      </c>
      <c r="DA178" s="126">
        <f t="shared" si="175"/>
        <v>0</v>
      </c>
      <c r="DB178" s="126">
        <f t="shared" si="176"/>
        <v>0</v>
      </c>
      <c r="DC178" s="126">
        <f t="shared" si="177"/>
        <v>0</v>
      </c>
      <c r="DD178" s="126">
        <f t="shared" si="178"/>
        <v>0</v>
      </c>
      <c r="DE178" s="126">
        <f t="shared" si="179"/>
        <v>0</v>
      </c>
      <c r="DF178" s="126">
        <f t="shared" si="180"/>
        <v>0</v>
      </c>
      <c r="DG178" s="126">
        <f t="shared" si="181"/>
        <v>0</v>
      </c>
      <c r="DH178" s="126">
        <f t="shared" si="182"/>
        <v>0</v>
      </c>
      <c r="DI178" s="126">
        <f t="shared" si="183"/>
        <v>0</v>
      </c>
      <c r="DJ178" s="126">
        <f t="shared" si="184"/>
        <v>0</v>
      </c>
      <c r="DK178" s="126">
        <f t="shared" si="185"/>
        <v>0</v>
      </c>
      <c r="DL178" s="126">
        <f t="shared" si="186"/>
        <v>0</v>
      </c>
      <c r="DM178" s="126">
        <f t="shared" si="187"/>
        <v>0</v>
      </c>
      <c r="DN178" s="126">
        <f t="shared" si="188"/>
        <v>0</v>
      </c>
      <c r="DO178" s="126">
        <f t="shared" si="189"/>
        <v>0</v>
      </c>
      <c r="DP178" s="126">
        <f t="shared" si="190"/>
        <v>0</v>
      </c>
      <c r="DQ178" s="126">
        <f t="shared" si="191"/>
        <v>0</v>
      </c>
      <c r="DR178" s="126">
        <f t="shared" si="192"/>
        <v>0</v>
      </c>
      <c r="DS178" s="126">
        <f t="shared" si="193"/>
        <v>0</v>
      </c>
      <c r="DT178" s="126">
        <f t="shared" si="194"/>
        <v>0</v>
      </c>
      <c r="DU178" s="126">
        <f t="shared" si="195"/>
        <v>0</v>
      </c>
      <c r="DV178" s="126">
        <f t="shared" si="196"/>
        <v>0</v>
      </c>
      <c r="DW178" s="126">
        <f t="shared" si="197"/>
        <v>0</v>
      </c>
    </row>
    <row r="179" spans="1:127" s="141" customFormat="1" ht="15" customHeight="1" x14ac:dyDescent="0.25">
      <c r="A179" s="162" t="s">
        <v>291</v>
      </c>
      <c r="B179" s="163" t="s">
        <v>263</v>
      </c>
      <c r="C179" s="163" t="s">
        <v>192</v>
      </c>
      <c r="D179" s="163" t="s">
        <v>314</v>
      </c>
      <c r="E179" s="163">
        <v>21.5</v>
      </c>
      <c r="F179" s="148">
        <v>39</v>
      </c>
      <c r="G179" s="149">
        <v>-838.5</v>
      </c>
      <c r="H179" s="147">
        <v>-838.5</v>
      </c>
      <c r="I179" s="147"/>
      <c r="J179" s="145" t="s">
        <v>266</v>
      </c>
      <c r="K179" s="145">
        <v>8.3333333333333329E-2</v>
      </c>
      <c r="L179" s="145">
        <v>8.3333333333333329E-2</v>
      </c>
      <c r="M179" s="145">
        <v>8.3333333333333329E-2</v>
      </c>
      <c r="N179" s="145">
        <v>8.3333333333333329E-2</v>
      </c>
      <c r="O179" s="145">
        <v>8.3333333333333329E-2</v>
      </c>
      <c r="P179" s="145">
        <v>8.3333333333333329E-2</v>
      </c>
      <c r="Q179" s="145">
        <v>8.3333333333333329E-2</v>
      </c>
      <c r="R179" s="145">
        <v>8.3333333333333329E-2</v>
      </c>
      <c r="S179" s="145">
        <v>8.3333333333333329E-2</v>
      </c>
      <c r="T179" s="145">
        <v>8.3333333333333329E-2</v>
      </c>
      <c r="U179" s="145">
        <v>8.3333333333333329E-2</v>
      </c>
      <c r="V179" s="145">
        <v>8.3333333333333329E-2</v>
      </c>
      <c r="W179" s="146">
        <v>1</v>
      </c>
      <c r="X179" s="151">
        <v>-69.875</v>
      </c>
      <c r="Y179" s="151">
        <v>-69.875</v>
      </c>
      <c r="Z179" s="151">
        <v>-69.875</v>
      </c>
      <c r="AA179" s="151">
        <v>-69.875</v>
      </c>
      <c r="AB179" s="151">
        <v>-69.875</v>
      </c>
      <c r="AC179" s="151">
        <v>-69.875</v>
      </c>
      <c r="AD179" s="151">
        <v>-69.875</v>
      </c>
      <c r="AE179" s="151">
        <v>-69.875</v>
      </c>
      <c r="AF179" s="151">
        <v>-69.875</v>
      </c>
      <c r="AG179" s="151">
        <v>-69.875</v>
      </c>
      <c r="AH179" s="151">
        <v>-69.875</v>
      </c>
      <c r="AI179" s="151">
        <v>-69.875</v>
      </c>
      <c r="AJ179" s="145"/>
      <c r="AK179" s="145"/>
      <c r="AL179" s="145"/>
      <c r="AM179" s="145"/>
      <c r="AN179" s="145"/>
      <c r="AO179" s="145">
        <v>1</v>
      </c>
      <c r="AP179" s="145"/>
      <c r="AQ179" s="145"/>
      <c r="AR179" s="145"/>
      <c r="AS179" s="146">
        <v>1</v>
      </c>
      <c r="AT179" s="153">
        <v>0</v>
      </c>
      <c r="AU179" s="153">
        <v>0</v>
      </c>
      <c r="AV179" s="153">
        <v>0</v>
      </c>
      <c r="AW179" s="153">
        <v>0</v>
      </c>
      <c r="AX179" s="153">
        <v>0</v>
      </c>
      <c r="AY179" s="153">
        <v>-838.5</v>
      </c>
      <c r="AZ179" s="153">
        <v>0</v>
      </c>
      <c r="BA179" s="153">
        <v>0</v>
      </c>
      <c r="BB179" s="153">
        <v>0</v>
      </c>
      <c r="BC179" s="153">
        <v>-838.5</v>
      </c>
      <c r="BD179" s="154">
        <v>0</v>
      </c>
      <c r="BE179" s="154">
        <v>-838.5</v>
      </c>
      <c r="BF179" s="154">
        <v>0</v>
      </c>
      <c r="BG179" s="154">
        <v>0</v>
      </c>
      <c r="BH179" s="154">
        <v>0</v>
      </c>
      <c r="BI179" s="145">
        <v>0</v>
      </c>
      <c r="BJ179" s="122"/>
      <c r="BK179" s="122"/>
      <c r="BL179" s="122"/>
      <c r="BM179" s="122"/>
      <c r="BN179" s="122"/>
      <c r="BO179" s="122">
        <f t="shared" si="201"/>
        <v>698.75</v>
      </c>
      <c r="BP179" s="126">
        <f t="shared" si="138"/>
        <v>0</v>
      </c>
      <c r="BQ179" s="126">
        <f t="shared" si="139"/>
        <v>-69.875</v>
      </c>
      <c r="BR179" s="126">
        <f t="shared" si="140"/>
        <v>0</v>
      </c>
      <c r="BS179" s="126">
        <f t="shared" si="141"/>
        <v>0</v>
      </c>
      <c r="BT179" s="126">
        <f t="shared" si="142"/>
        <v>0</v>
      </c>
      <c r="BU179" s="126">
        <f t="shared" si="143"/>
        <v>0</v>
      </c>
      <c r="BV179" s="126">
        <f t="shared" si="144"/>
        <v>-139.75</v>
      </c>
      <c r="BW179" s="126">
        <f t="shared" si="145"/>
        <v>0</v>
      </c>
      <c r="BX179" s="126">
        <f t="shared" si="146"/>
        <v>0</v>
      </c>
      <c r="BY179" s="126">
        <f t="shared" si="147"/>
        <v>0</v>
      </c>
      <c r="BZ179" s="126">
        <f t="shared" si="148"/>
        <v>0</v>
      </c>
      <c r="CA179" s="126">
        <f t="shared" si="149"/>
        <v>-209.625</v>
      </c>
      <c r="CB179" s="126">
        <f t="shared" si="150"/>
        <v>0</v>
      </c>
      <c r="CC179" s="126">
        <f t="shared" si="151"/>
        <v>0</v>
      </c>
      <c r="CD179" s="126">
        <f t="shared" si="152"/>
        <v>0</v>
      </c>
      <c r="CE179" s="126">
        <f t="shared" si="153"/>
        <v>0</v>
      </c>
      <c r="CF179" s="126">
        <f t="shared" si="154"/>
        <v>-279.5</v>
      </c>
      <c r="CG179" s="126">
        <f t="shared" si="155"/>
        <v>0</v>
      </c>
      <c r="CH179" s="126">
        <f t="shared" si="156"/>
        <v>0</v>
      </c>
      <c r="CI179" s="126">
        <f t="shared" si="157"/>
        <v>0</v>
      </c>
      <c r="CJ179" s="126">
        <f t="shared" si="158"/>
        <v>0</v>
      </c>
      <c r="CK179" s="126">
        <f t="shared" si="159"/>
        <v>-349.375</v>
      </c>
      <c r="CL179" s="126">
        <f t="shared" si="160"/>
        <v>0</v>
      </c>
      <c r="CM179" s="126">
        <f t="shared" si="161"/>
        <v>0</v>
      </c>
      <c r="CN179" s="126">
        <f t="shared" si="162"/>
        <v>0</v>
      </c>
      <c r="CO179" s="126">
        <f t="shared" si="163"/>
        <v>0</v>
      </c>
      <c r="CP179" s="126">
        <f t="shared" si="164"/>
        <v>-419.25</v>
      </c>
      <c r="CQ179" s="126">
        <f t="shared" si="165"/>
        <v>0</v>
      </c>
      <c r="CR179" s="126">
        <f t="shared" si="166"/>
        <v>0</v>
      </c>
      <c r="CS179" s="126">
        <f t="shared" si="167"/>
        <v>0</v>
      </c>
      <c r="CT179" s="126">
        <f t="shared" si="168"/>
        <v>0</v>
      </c>
      <c r="CU179" s="126">
        <f t="shared" si="169"/>
        <v>-489.125</v>
      </c>
      <c r="CV179" s="126">
        <f t="shared" si="170"/>
        <v>0</v>
      </c>
      <c r="CW179" s="126">
        <f t="shared" si="171"/>
        <v>0</v>
      </c>
      <c r="CX179" s="126">
        <f t="shared" si="172"/>
        <v>0</v>
      </c>
      <c r="CY179" s="126">
        <f t="shared" si="173"/>
        <v>0</v>
      </c>
      <c r="CZ179" s="126">
        <f t="shared" si="174"/>
        <v>-559</v>
      </c>
      <c r="DA179" s="126">
        <f t="shared" si="175"/>
        <v>0</v>
      </c>
      <c r="DB179" s="126">
        <f t="shared" si="176"/>
        <v>0</v>
      </c>
      <c r="DC179" s="126">
        <f t="shared" si="177"/>
        <v>0</v>
      </c>
      <c r="DD179" s="126">
        <f t="shared" si="178"/>
        <v>0</v>
      </c>
      <c r="DE179" s="126">
        <f t="shared" si="179"/>
        <v>-628.875</v>
      </c>
      <c r="DF179" s="126">
        <f t="shared" si="180"/>
        <v>0</v>
      </c>
      <c r="DG179" s="126">
        <f t="shared" si="181"/>
        <v>0</v>
      </c>
      <c r="DH179" s="126">
        <f t="shared" si="182"/>
        <v>0</v>
      </c>
      <c r="DI179" s="126">
        <f t="shared" si="183"/>
        <v>0</v>
      </c>
      <c r="DJ179" s="126">
        <f t="shared" si="184"/>
        <v>-698.75</v>
      </c>
      <c r="DK179" s="126">
        <f t="shared" si="185"/>
        <v>0</v>
      </c>
      <c r="DL179" s="126">
        <f t="shared" si="186"/>
        <v>0</v>
      </c>
      <c r="DM179" s="126">
        <f t="shared" si="187"/>
        <v>0</v>
      </c>
      <c r="DN179" s="126">
        <f t="shared" si="188"/>
        <v>0</v>
      </c>
      <c r="DO179" s="126">
        <f t="shared" si="189"/>
        <v>-768.625</v>
      </c>
      <c r="DP179" s="126">
        <f t="shared" si="190"/>
        <v>0</v>
      </c>
      <c r="DQ179" s="126">
        <f t="shared" si="191"/>
        <v>0</v>
      </c>
      <c r="DR179" s="126">
        <f t="shared" si="192"/>
        <v>0</v>
      </c>
      <c r="DS179" s="126">
        <f t="shared" si="193"/>
        <v>0</v>
      </c>
      <c r="DT179" s="126">
        <f t="shared" si="194"/>
        <v>-838.5</v>
      </c>
      <c r="DU179" s="126">
        <f t="shared" si="195"/>
        <v>0</v>
      </c>
      <c r="DV179" s="126">
        <f t="shared" si="196"/>
        <v>0</v>
      </c>
      <c r="DW179" s="126">
        <f t="shared" si="197"/>
        <v>0</v>
      </c>
    </row>
    <row r="180" spans="1:127" s="141" customFormat="1" ht="15" customHeight="1" x14ac:dyDescent="0.25">
      <c r="A180" s="172" t="s">
        <v>507</v>
      </c>
      <c r="B180" s="145" t="s">
        <v>321</v>
      </c>
      <c r="C180" s="145" t="s">
        <v>508</v>
      </c>
      <c r="D180" s="171" t="s">
        <v>265</v>
      </c>
      <c r="E180" s="171">
        <v>0</v>
      </c>
      <c r="F180" s="171">
        <v>-3246.72</v>
      </c>
      <c r="G180" s="149">
        <v>0</v>
      </c>
      <c r="H180" s="147">
        <v>0</v>
      </c>
      <c r="I180" s="147"/>
      <c r="J180" s="181"/>
      <c r="K180" s="145">
        <v>8.3333333333333329E-2</v>
      </c>
      <c r="L180" s="145">
        <v>8.3333333333333329E-2</v>
      </c>
      <c r="M180" s="145">
        <v>8.3333333333333329E-2</v>
      </c>
      <c r="N180" s="145">
        <v>8.3333333333333329E-2</v>
      </c>
      <c r="O180" s="145">
        <v>8.3333333333333329E-2</v>
      </c>
      <c r="P180" s="145">
        <v>8.3333333333333329E-2</v>
      </c>
      <c r="Q180" s="145">
        <v>8.3333333333333329E-2</v>
      </c>
      <c r="R180" s="145">
        <v>8.3333333333333329E-2</v>
      </c>
      <c r="S180" s="145">
        <v>8.3333333333333329E-2</v>
      </c>
      <c r="T180" s="145">
        <v>8.3333333333333329E-2</v>
      </c>
      <c r="U180" s="145">
        <v>8.3333333333333329E-2</v>
      </c>
      <c r="V180" s="145">
        <v>8.3333333333333329E-2</v>
      </c>
      <c r="W180" s="146">
        <v>1</v>
      </c>
      <c r="X180" s="151">
        <v>0</v>
      </c>
      <c r="Y180" s="151">
        <v>0</v>
      </c>
      <c r="Z180" s="151">
        <v>0</v>
      </c>
      <c r="AA180" s="151">
        <v>0</v>
      </c>
      <c r="AB180" s="151">
        <v>0</v>
      </c>
      <c r="AC180" s="151">
        <v>0</v>
      </c>
      <c r="AD180" s="151">
        <v>0</v>
      </c>
      <c r="AE180" s="151">
        <v>0</v>
      </c>
      <c r="AF180" s="151">
        <v>0</v>
      </c>
      <c r="AG180" s="151">
        <v>0</v>
      </c>
      <c r="AH180" s="151">
        <v>0</v>
      </c>
      <c r="AI180" s="151">
        <v>0</v>
      </c>
      <c r="AJ180" s="145"/>
      <c r="AK180" s="145"/>
      <c r="AL180" s="145"/>
      <c r="AM180" s="145"/>
      <c r="AN180" s="145"/>
      <c r="AO180" s="145">
        <v>1</v>
      </c>
      <c r="AP180" s="145"/>
      <c r="AQ180" s="145"/>
      <c r="AR180" s="145"/>
      <c r="AS180" s="146">
        <v>1</v>
      </c>
      <c r="AT180" s="153">
        <v>0</v>
      </c>
      <c r="AU180" s="153">
        <v>0</v>
      </c>
      <c r="AV180" s="153">
        <v>0</v>
      </c>
      <c r="AW180" s="153">
        <v>0</v>
      </c>
      <c r="AX180" s="153">
        <v>0</v>
      </c>
      <c r="AY180" s="153">
        <v>0</v>
      </c>
      <c r="AZ180" s="153">
        <v>0</v>
      </c>
      <c r="BA180" s="153">
        <v>0</v>
      </c>
      <c r="BB180" s="153">
        <v>0</v>
      </c>
      <c r="BC180" s="153">
        <v>0</v>
      </c>
      <c r="BD180" s="154">
        <v>0</v>
      </c>
      <c r="BE180" s="154">
        <v>0</v>
      </c>
      <c r="BF180" s="154">
        <v>0</v>
      </c>
      <c r="BG180" s="154">
        <v>0</v>
      </c>
      <c r="BH180" s="154">
        <v>0</v>
      </c>
      <c r="BI180" s="145">
        <v>61359500</v>
      </c>
      <c r="BJ180" s="122"/>
      <c r="BK180" s="122"/>
      <c r="BL180" s="122"/>
      <c r="BM180" s="122"/>
      <c r="BN180" s="122"/>
      <c r="BO180" s="122">
        <f t="shared" si="201"/>
        <v>0</v>
      </c>
      <c r="BP180" s="126">
        <f t="shared" si="138"/>
        <v>0</v>
      </c>
      <c r="BQ180" s="126">
        <f t="shared" si="139"/>
        <v>0</v>
      </c>
      <c r="BR180" s="126">
        <f t="shared" si="140"/>
        <v>0</v>
      </c>
      <c r="BS180" s="126">
        <f t="shared" si="141"/>
        <v>0</v>
      </c>
      <c r="BT180" s="126">
        <f t="shared" si="142"/>
        <v>0</v>
      </c>
      <c r="BU180" s="126">
        <f t="shared" si="143"/>
        <v>0</v>
      </c>
      <c r="BV180" s="126">
        <f t="shared" si="144"/>
        <v>0</v>
      </c>
      <c r="BW180" s="126">
        <f t="shared" si="145"/>
        <v>0</v>
      </c>
      <c r="BX180" s="126">
        <f t="shared" si="146"/>
        <v>0</v>
      </c>
      <c r="BY180" s="126">
        <f t="shared" si="147"/>
        <v>0</v>
      </c>
      <c r="BZ180" s="126">
        <f t="shared" si="148"/>
        <v>0</v>
      </c>
      <c r="CA180" s="126">
        <f t="shared" si="149"/>
        <v>0</v>
      </c>
      <c r="CB180" s="126">
        <f t="shared" si="150"/>
        <v>0</v>
      </c>
      <c r="CC180" s="126">
        <f t="shared" si="151"/>
        <v>0</v>
      </c>
      <c r="CD180" s="126">
        <f t="shared" si="152"/>
        <v>0</v>
      </c>
      <c r="CE180" s="126">
        <f t="shared" si="153"/>
        <v>0</v>
      </c>
      <c r="CF180" s="126">
        <f t="shared" si="154"/>
        <v>0</v>
      </c>
      <c r="CG180" s="126">
        <f t="shared" si="155"/>
        <v>0</v>
      </c>
      <c r="CH180" s="126">
        <f t="shared" si="156"/>
        <v>0</v>
      </c>
      <c r="CI180" s="126">
        <f t="shared" si="157"/>
        <v>0</v>
      </c>
      <c r="CJ180" s="126">
        <f t="shared" si="158"/>
        <v>0</v>
      </c>
      <c r="CK180" s="126">
        <f t="shared" si="159"/>
        <v>0</v>
      </c>
      <c r="CL180" s="126">
        <f t="shared" si="160"/>
        <v>0</v>
      </c>
      <c r="CM180" s="126">
        <f t="shared" si="161"/>
        <v>0</v>
      </c>
      <c r="CN180" s="126">
        <f t="shared" si="162"/>
        <v>0</v>
      </c>
      <c r="CO180" s="126">
        <f t="shared" si="163"/>
        <v>0</v>
      </c>
      <c r="CP180" s="126">
        <f t="shared" si="164"/>
        <v>0</v>
      </c>
      <c r="CQ180" s="126">
        <f t="shared" si="165"/>
        <v>0</v>
      </c>
      <c r="CR180" s="126">
        <f t="shared" si="166"/>
        <v>0</v>
      </c>
      <c r="CS180" s="126">
        <f t="shared" si="167"/>
        <v>0</v>
      </c>
      <c r="CT180" s="126">
        <f t="shared" si="168"/>
        <v>0</v>
      </c>
      <c r="CU180" s="126">
        <f t="shared" si="169"/>
        <v>0</v>
      </c>
      <c r="CV180" s="126">
        <f t="shared" si="170"/>
        <v>0</v>
      </c>
      <c r="CW180" s="126">
        <f t="shared" si="171"/>
        <v>0</v>
      </c>
      <c r="CX180" s="126">
        <f t="shared" si="172"/>
        <v>0</v>
      </c>
      <c r="CY180" s="126">
        <f t="shared" si="173"/>
        <v>0</v>
      </c>
      <c r="CZ180" s="126">
        <f t="shared" si="174"/>
        <v>0</v>
      </c>
      <c r="DA180" s="126">
        <f t="shared" si="175"/>
        <v>0</v>
      </c>
      <c r="DB180" s="126">
        <f t="shared" si="176"/>
        <v>0</v>
      </c>
      <c r="DC180" s="126">
        <f t="shared" si="177"/>
        <v>0</v>
      </c>
      <c r="DD180" s="126">
        <f t="shared" si="178"/>
        <v>0</v>
      </c>
      <c r="DE180" s="126">
        <f t="shared" si="179"/>
        <v>0</v>
      </c>
      <c r="DF180" s="126">
        <f t="shared" si="180"/>
        <v>0</v>
      </c>
      <c r="DG180" s="126">
        <f t="shared" si="181"/>
        <v>0</v>
      </c>
      <c r="DH180" s="126">
        <f t="shared" si="182"/>
        <v>0</v>
      </c>
      <c r="DI180" s="126">
        <f t="shared" si="183"/>
        <v>0</v>
      </c>
      <c r="DJ180" s="126">
        <f t="shared" si="184"/>
        <v>0</v>
      </c>
      <c r="DK180" s="126">
        <f t="shared" si="185"/>
        <v>0</v>
      </c>
      <c r="DL180" s="126">
        <f t="shared" si="186"/>
        <v>0</v>
      </c>
      <c r="DM180" s="126">
        <f t="shared" si="187"/>
        <v>0</v>
      </c>
      <c r="DN180" s="126">
        <f t="shared" si="188"/>
        <v>0</v>
      </c>
      <c r="DO180" s="126">
        <f t="shared" si="189"/>
        <v>0</v>
      </c>
      <c r="DP180" s="126">
        <f t="shared" si="190"/>
        <v>0</v>
      </c>
      <c r="DQ180" s="126">
        <f t="shared" si="191"/>
        <v>0</v>
      </c>
      <c r="DR180" s="126">
        <f t="shared" si="192"/>
        <v>0</v>
      </c>
      <c r="DS180" s="126">
        <f t="shared" si="193"/>
        <v>0</v>
      </c>
      <c r="DT180" s="126">
        <f t="shared" si="194"/>
        <v>0</v>
      </c>
      <c r="DU180" s="126">
        <f t="shared" si="195"/>
        <v>0</v>
      </c>
      <c r="DV180" s="126">
        <f t="shared" si="196"/>
        <v>0</v>
      </c>
      <c r="DW180" s="126">
        <f t="shared" si="197"/>
        <v>0</v>
      </c>
    </row>
    <row r="181" spans="1:127" s="141" customFormat="1" ht="15" customHeight="1" x14ac:dyDescent="0.25">
      <c r="A181" s="172" t="s">
        <v>509</v>
      </c>
      <c r="B181" s="145" t="s">
        <v>321</v>
      </c>
      <c r="C181" s="145" t="s">
        <v>508</v>
      </c>
      <c r="D181" s="171" t="s">
        <v>265</v>
      </c>
      <c r="E181" s="171">
        <v>0</v>
      </c>
      <c r="F181" s="171">
        <v>-22465.919999999998</v>
      </c>
      <c r="G181" s="149">
        <v>0</v>
      </c>
      <c r="H181" s="147">
        <v>0</v>
      </c>
      <c r="I181" s="147"/>
      <c r="J181" s="181"/>
      <c r="K181" s="145">
        <v>8.3333333333333329E-2</v>
      </c>
      <c r="L181" s="145">
        <v>8.3333333333333329E-2</v>
      </c>
      <c r="M181" s="145">
        <v>8.3333333333333329E-2</v>
      </c>
      <c r="N181" s="145">
        <v>8.3333333333333329E-2</v>
      </c>
      <c r="O181" s="145">
        <v>8.3333333333333329E-2</v>
      </c>
      <c r="P181" s="145">
        <v>8.3333333333333329E-2</v>
      </c>
      <c r="Q181" s="145">
        <v>8.3333333333333329E-2</v>
      </c>
      <c r="R181" s="145">
        <v>8.3333333333333329E-2</v>
      </c>
      <c r="S181" s="145">
        <v>8.3333333333333329E-2</v>
      </c>
      <c r="T181" s="145">
        <v>8.3333333333333329E-2</v>
      </c>
      <c r="U181" s="145">
        <v>8.3333333333333329E-2</v>
      </c>
      <c r="V181" s="145">
        <v>8.3333333333333329E-2</v>
      </c>
      <c r="W181" s="146">
        <v>1</v>
      </c>
      <c r="X181" s="151">
        <v>0</v>
      </c>
      <c r="Y181" s="151">
        <v>0</v>
      </c>
      <c r="Z181" s="151">
        <v>0</v>
      </c>
      <c r="AA181" s="151">
        <v>0</v>
      </c>
      <c r="AB181" s="151">
        <v>0</v>
      </c>
      <c r="AC181" s="151">
        <v>0</v>
      </c>
      <c r="AD181" s="151">
        <v>0</v>
      </c>
      <c r="AE181" s="151">
        <v>0</v>
      </c>
      <c r="AF181" s="151">
        <v>0</v>
      </c>
      <c r="AG181" s="151">
        <v>0</v>
      </c>
      <c r="AH181" s="151">
        <v>0</v>
      </c>
      <c r="AI181" s="151">
        <v>0</v>
      </c>
      <c r="AJ181" s="145"/>
      <c r="AK181" s="145"/>
      <c r="AL181" s="145"/>
      <c r="AM181" s="145"/>
      <c r="AN181" s="145"/>
      <c r="AO181" s="145">
        <v>1</v>
      </c>
      <c r="AP181" s="145"/>
      <c r="AQ181" s="145"/>
      <c r="AR181" s="145"/>
      <c r="AS181" s="146">
        <v>1</v>
      </c>
      <c r="AT181" s="153">
        <v>0</v>
      </c>
      <c r="AU181" s="153">
        <v>0</v>
      </c>
      <c r="AV181" s="153">
        <v>0</v>
      </c>
      <c r="AW181" s="153">
        <v>0</v>
      </c>
      <c r="AX181" s="153">
        <v>0</v>
      </c>
      <c r="AY181" s="153">
        <v>0</v>
      </c>
      <c r="AZ181" s="153">
        <v>0</v>
      </c>
      <c r="BA181" s="153">
        <v>0</v>
      </c>
      <c r="BB181" s="153">
        <v>0</v>
      </c>
      <c r="BC181" s="153">
        <v>0</v>
      </c>
      <c r="BD181" s="154">
        <v>0</v>
      </c>
      <c r="BE181" s="154">
        <v>0</v>
      </c>
      <c r="BF181" s="154">
        <v>0</v>
      </c>
      <c r="BG181" s="154">
        <v>0</v>
      </c>
      <c r="BH181" s="154">
        <v>0</v>
      </c>
      <c r="BI181" s="145">
        <v>61359600</v>
      </c>
      <c r="BJ181" s="122"/>
      <c r="BK181" s="122"/>
      <c r="BL181" s="122"/>
      <c r="BM181" s="122"/>
      <c r="BN181" s="122"/>
      <c r="BO181" s="122">
        <f t="shared" si="201"/>
        <v>0</v>
      </c>
      <c r="BP181" s="126">
        <f t="shared" si="138"/>
        <v>0</v>
      </c>
      <c r="BQ181" s="126">
        <f t="shared" si="139"/>
        <v>0</v>
      </c>
      <c r="BR181" s="126">
        <f t="shared" si="140"/>
        <v>0</v>
      </c>
      <c r="BS181" s="126">
        <f t="shared" si="141"/>
        <v>0</v>
      </c>
      <c r="BT181" s="126">
        <f t="shared" si="142"/>
        <v>0</v>
      </c>
      <c r="BU181" s="126">
        <f t="shared" si="143"/>
        <v>0</v>
      </c>
      <c r="BV181" s="126">
        <f t="shared" si="144"/>
        <v>0</v>
      </c>
      <c r="BW181" s="126">
        <f t="shared" si="145"/>
        <v>0</v>
      </c>
      <c r="BX181" s="126">
        <f t="shared" si="146"/>
        <v>0</v>
      </c>
      <c r="BY181" s="126">
        <f t="shared" si="147"/>
        <v>0</v>
      </c>
      <c r="BZ181" s="126">
        <f t="shared" si="148"/>
        <v>0</v>
      </c>
      <c r="CA181" s="126">
        <f t="shared" si="149"/>
        <v>0</v>
      </c>
      <c r="CB181" s="126">
        <f t="shared" si="150"/>
        <v>0</v>
      </c>
      <c r="CC181" s="126">
        <f t="shared" si="151"/>
        <v>0</v>
      </c>
      <c r="CD181" s="126">
        <f t="shared" si="152"/>
        <v>0</v>
      </c>
      <c r="CE181" s="126">
        <f t="shared" si="153"/>
        <v>0</v>
      </c>
      <c r="CF181" s="126">
        <f t="shared" si="154"/>
        <v>0</v>
      </c>
      <c r="CG181" s="126">
        <f t="shared" si="155"/>
        <v>0</v>
      </c>
      <c r="CH181" s="126">
        <f t="shared" si="156"/>
        <v>0</v>
      </c>
      <c r="CI181" s="126">
        <f t="shared" si="157"/>
        <v>0</v>
      </c>
      <c r="CJ181" s="126">
        <f t="shared" si="158"/>
        <v>0</v>
      </c>
      <c r="CK181" s="126">
        <f t="shared" si="159"/>
        <v>0</v>
      </c>
      <c r="CL181" s="126">
        <f t="shared" si="160"/>
        <v>0</v>
      </c>
      <c r="CM181" s="126">
        <f t="shared" si="161"/>
        <v>0</v>
      </c>
      <c r="CN181" s="126">
        <f t="shared" si="162"/>
        <v>0</v>
      </c>
      <c r="CO181" s="126">
        <f t="shared" si="163"/>
        <v>0</v>
      </c>
      <c r="CP181" s="126">
        <f t="shared" si="164"/>
        <v>0</v>
      </c>
      <c r="CQ181" s="126">
        <f t="shared" si="165"/>
        <v>0</v>
      </c>
      <c r="CR181" s="126">
        <f t="shared" si="166"/>
        <v>0</v>
      </c>
      <c r="CS181" s="126">
        <f t="shared" si="167"/>
        <v>0</v>
      </c>
      <c r="CT181" s="126">
        <f t="shared" si="168"/>
        <v>0</v>
      </c>
      <c r="CU181" s="126">
        <f t="shared" si="169"/>
        <v>0</v>
      </c>
      <c r="CV181" s="126">
        <f t="shared" si="170"/>
        <v>0</v>
      </c>
      <c r="CW181" s="126">
        <f t="shared" si="171"/>
        <v>0</v>
      </c>
      <c r="CX181" s="126">
        <f t="shared" si="172"/>
        <v>0</v>
      </c>
      <c r="CY181" s="126">
        <f t="shared" si="173"/>
        <v>0</v>
      </c>
      <c r="CZ181" s="126">
        <f t="shared" si="174"/>
        <v>0</v>
      </c>
      <c r="DA181" s="126">
        <f t="shared" si="175"/>
        <v>0</v>
      </c>
      <c r="DB181" s="126">
        <f t="shared" si="176"/>
        <v>0</v>
      </c>
      <c r="DC181" s="126">
        <f t="shared" si="177"/>
        <v>0</v>
      </c>
      <c r="DD181" s="126">
        <f t="shared" si="178"/>
        <v>0</v>
      </c>
      <c r="DE181" s="126">
        <f t="shared" si="179"/>
        <v>0</v>
      </c>
      <c r="DF181" s="126">
        <f t="shared" si="180"/>
        <v>0</v>
      </c>
      <c r="DG181" s="126">
        <f t="shared" si="181"/>
        <v>0</v>
      </c>
      <c r="DH181" s="126">
        <f t="shared" si="182"/>
        <v>0</v>
      </c>
      <c r="DI181" s="126">
        <f t="shared" si="183"/>
        <v>0</v>
      </c>
      <c r="DJ181" s="126">
        <f t="shared" si="184"/>
        <v>0</v>
      </c>
      <c r="DK181" s="126">
        <f t="shared" si="185"/>
        <v>0</v>
      </c>
      <c r="DL181" s="126">
        <f t="shared" si="186"/>
        <v>0</v>
      </c>
      <c r="DM181" s="126">
        <f t="shared" si="187"/>
        <v>0</v>
      </c>
      <c r="DN181" s="126">
        <f t="shared" si="188"/>
        <v>0</v>
      </c>
      <c r="DO181" s="126">
        <f t="shared" si="189"/>
        <v>0</v>
      </c>
      <c r="DP181" s="126">
        <f t="shared" si="190"/>
        <v>0</v>
      </c>
      <c r="DQ181" s="126">
        <f t="shared" si="191"/>
        <v>0</v>
      </c>
      <c r="DR181" s="126">
        <f t="shared" si="192"/>
        <v>0</v>
      </c>
      <c r="DS181" s="126">
        <f t="shared" si="193"/>
        <v>0</v>
      </c>
      <c r="DT181" s="126">
        <f t="shared" si="194"/>
        <v>0</v>
      </c>
      <c r="DU181" s="126">
        <f t="shared" si="195"/>
        <v>0</v>
      </c>
      <c r="DV181" s="126">
        <f t="shared" si="196"/>
        <v>0</v>
      </c>
      <c r="DW181" s="126">
        <f t="shared" si="197"/>
        <v>0</v>
      </c>
    </row>
    <row r="182" spans="1:127" s="141" customFormat="1" ht="15" customHeight="1" x14ac:dyDescent="0.25">
      <c r="A182" s="172" t="s">
        <v>510</v>
      </c>
      <c r="B182" s="145" t="s">
        <v>321</v>
      </c>
      <c r="C182" s="145" t="s">
        <v>508</v>
      </c>
      <c r="D182" s="171" t="s">
        <v>265</v>
      </c>
      <c r="E182" s="171">
        <v>0</v>
      </c>
      <c r="F182" s="171">
        <v>-42553.32</v>
      </c>
      <c r="G182" s="149">
        <v>0</v>
      </c>
      <c r="H182" s="147">
        <v>0</v>
      </c>
      <c r="I182" s="147"/>
      <c r="J182" s="181"/>
      <c r="K182" s="145">
        <v>8.3333333333333329E-2</v>
      </c>
      <c r="L182" s="145">
        <v>8.3333333333333329E-2</v>
      </c>
      <c r="M182" s="145">
        <v>8.3333333333333329E-2</v>
      </c>
      <c r="N182" s="145">
        <v>8.3333333333333329E-2</v>
      </c>
      <c r="O182" s="145">
        <v>8.3333333333333329E-2</v>
      </c>
      <c r="P182" s="145">
        <v>8.3333333333333329E-2</v>
      </c>
      <c r="Q182" s="145">
        <v>8.3333333333333329E-2</v>
      </c>
      <c r="R182" s="145">
        <v>8.3333333333333329E-2</v>
      </c>
      <c r="S182" s="145">
        <v>8.3333333333333329E-2</v>
      </c>
      <c r="T182" s="145">
        <v>8.3333333333333329E-2</v>
      </c>
      <c r="U182" s="145">
        <v>8.3333333333333329E-2</v>
      </c>
      <c r="V182" s="145">
        <v>8.3333333333333329E-2</v>
      </c>
      <c r="W182" s="146">
        <v>1</v>
      </c>
      <c r="X182" s="151">
        <v>0</v>
      </c>
      <c r="Y182" s="151">
        <v>0</v>
      </c>
      <c r="Z182" s="151">
        <v>0</v>
      </c>
      <c r="AA182" s="151">
        <v>0</v>
      </c>
      <c r="AB182" s="151">
        <v>0</v>
      </c>
      <c r="AC182" s="151">
        <v>0</v>
      </c>
      <c r="AD182" s="151">
        <v>0</v>
      </c>
      <c r="AE182" s="151">
        <v>0</v>
      </c>
      <c r="AF182" s="151">
        <v>0</v>
      </c>
      <c r="AG182" s="151">
        <v>0</v>
      </c>
      <c r="AH182" s="151">
        <v>0</v>
      </c>
      <c r="AI182" s="151">
        <v>0</v>
      </c>
      <c r="AJ182" s="145"/>
      <c r="AK182" s="145"/>
      <c r="AL182" s="145"/>
      <c r="AM182" s="145"/>
      <c r="AN182" s="145"/>
      <c r="AO182" s="145">
        <v>1</v>
      </c>
      <c r="AP182" s="145"/>
      <c r="AQ182" s="145"/>
      <c r="AR182" s="145"/>
      <c r="AS182" s="146">
        <v>1</v>
      </c>
      <c r="AT182" s="153">
        <v>0</v>
      </c>
      <c r="AU182" s="153">
        <v>0</v>
      </c>
      <c r="AV182" s="153">
        <v>0</v>
      </c>
      <c r="AW182" s="153">
        <v>0</v>
      </c>
      <c r="AX182" s="153">
        <v>0</v>
      </c>
      <c r="AY182" s="153">
        <v>0</v>
      </c>
      <c r="AZ182" s="153">
        <v>0</v>
      </c>
      <c r="BA182" s="153">
        <v>0</v>
      </c>
      <c r="BB182" s="153">
        <v>0</v>
      </c>
      <c r="BC182" s="153">
        <v>0</v>
      </c>
      <c r="BD182" s="154">
        <v>0</v>
      </c>
      <c r="BE182" s="154">
        <v>0</v>
      </c>
      <c r="BF182" s="154">
        <v>0</v>
      </c>
      <c r="BG182" s="154">
        <v>0</v>
      </c>
      <c r="BH182" s="154">
        <v>0</v>
      </c>
      <c r="BI182" s="145">
        <v>61359700</v>
      </c>
      <c r="BJ182" s="122"/>
      <c r="BK182" s="122"/>
      <c r="BL182" s="122"/>
      <c r="BM182" s="122"/>
      <c r="BN182" s="122"/>
      <c r="BO182" s="122">
        <f t="shared" si="201"/>
        <v>0</v>
      </c>
      <c r="BP182" s="126">
        <f t="shared" si="138"/>
        <v>0</v>
      </c>
      <c r="BQ182" s="126">
        <f t="shared" si="139"/>
        <v>0</v>
      </c>
      <c r="BR182" s="126">
        <f t="shared" si="140"/>
        <v>0</v>
      </c>
      <c r="BS182" s="126">
        <f t="shared" si="141"/>
        <v>0</v>
      </c>
      <c r="BT182" s="126">
        <f t="shared" si="142"/>
        <v>0</v>
      </c>
      <c r="BU182" s="126">
        <f t="shared" si="143"/>
        <v>0</v>
      </c>
      <c r="BV182" s="126">
        <f t="shared" si="144"/>
        <v>0</v>
      </c>
      <c r="BW182" s="126">
        <f t="shared" si="145"/>
        <v>0</v>
      </c>
      <c r="BX182" s="126">
        <f t="shared" si="146"/>
        <v>0</v>
      </c>
      <c r="BY182" s="126">
        <f t="shared" si="147"/>
        <v>0</v>
      </c>
      <c r="BZ182" s="126">
        <f t="shared" si="148"/>
        <v>0</v>
      </c>
      <c r="CA182" s="126">
        <f t="shared" si="149"/>
        <v>0</v>
      </c>
      <c r="CB182" s="126">
        <f t="shared" si="150"/>
        <v>0</v>
      </c>
      <c r="CC182" s="126">
        <f t="shared" si="151"/>
        <v>0</v>
      </c>
      <c r="CD182" s="126">
        <f t="shared" si="152"/>
        <v>0</v>
      </c>
      <c r="CE182" s="126">
        <f t="shared" si="153"/>
        <v>0</v>
      </c>
      <c r="CF182" s="126">
        <f t="shared" si="154"/>
        <v>0</v>
      </c>
      <c r="CG182" s="126">
        <f t="shared" si="155"/>
        <v>0</v>
      </c>
      <c r="CH182" s="126">
        <f t="shared" si="156"/>
        <v>0</v>
      </c>
      <c r="CI182" s="126">
        <f t="shared" si="157"/>
        <v>0</v>
      </c>
      <c r="CJ182" s="126">
        <f t="shared" si="158"/>
        <v>0</v>
      </c>
      <c r="CK182" s="126">
        <f t="shared" si="159"/>
        <v>0</v>
      </c>
      <c r="CL182" s="126">
        <f t="shared" si="160"/>
        <v>0</v>
      </c>
      <c r="CM182" s="126">
        <f t="shared" si="161"/>
        <v>0</v>
      </c>
      <c r="CN182" s="126">
        <f t="shared" si="162"/>
        <v>0</v>
      </c>
      <c r="CO182" s="126">
        <f t="shared" si="163"/>
        <v>0</v>
      </c>
      <c r="CP182" s="126">
        <f t="shared" si="164"/>
        <v>0</v>
      </c>
      <c r="CQ182" s="126">
        <f t="shared" si="165"/>
        <v>0</v>
      </c>
      <c r="CR182" s="126">
        <f t="shared" si="166"/>
        <v>0</v>
      </c>
      <c r="CS182" s="126">
        <f t="shared" si="167"/>
        <v>0</v>
      </c>
      <c r="CT182" s="126">
        <f t="shared" si="168"/>
        <v>0</v>
      </c>
      <c r="CU182" s="126">
        <f t="shared" si="169"/>
        <v>0</v>
      </c>
      <c r="CV182" s="126">
        <f t="shared" si="170"/>
        <v>0</v>
      </c>
      <c r="CW182" s="126">
        <f t="shared" si="171"/>
        <v>0</v>
      </c>
      <c r="CX182" s="126">
        <f t="shared" si="172"/>
        <v>0</v>
      </c>
      <c r="CY182" s="126">
        <f t="shared" si="173"/>
        <v>0</v>
      </c>
      <c r="CZ182" s="126">
        <f t="shared" si="174"/>
        <v>0</v>
      </c>
      <c r="DA182" s="126">
        <f t="shared" si="175"/>
        <v>0</v>
      </c>
      <c r="DB182" s="126">
        <f t="shared" si="176"/>
        <v>0</v>
      </c>
      <c r="DC182" s="126">
        <f t="shared" si="177"/>
        <v>0</v>
      </c>
      <c r="DD182" s="126">
        <f t="shared" si="178"/>
        <v>0</v>
      </c>
      <c r="DE182" s="126">
        <f t="shared" si="179"/>
        <v>0</v>
      </c>
      <c r="DF182" s="126">
        <f t="shared" si="180"/>
        <v>0</v>
      </c>
      <c r="DG182" s="126">
        <f t="shared" si="181"/>
        <v>0</v>
      </c>
      <c r="DH182" s="126">
        <f t="shared" si="182"/>
        <v>0</v>
      </c>
      <c r="DI182" s="126">
        <f t="shared" si="183"/>
        <v>0</v>
      </c>
      <c r="DJ182" s="126">
        <f t="shared" si="184"/>
        <v>0</v>
      </c>
      <c r="DK182" s="126">
        <f t="shared" si="185"/>
        <v>0</v>
      </c>
      <c r="DL182" s="126">
        <f t="shared" si="186"/>
        <v>0</v>
      </c>
      <c r="DM182" s="126">
        <f t="shared" si="187"/>
        <v>0</v>
      </c>
      <c r="DN182" s="126">
        <f t="shared" si="188"/>
        <v>0</v>
      </c>
      <c r="DO182" s="126">
        <f t="shared" si="189"/>
        <v>0</v>
      </c>
      <c r="DP182" s="126">
        <f t="shared" si="190"/>
        <v>0</v>
      </c>
      <c r="DQ182" s="126">
        <f t="shared" si="191"/>
        <v>0</v>
      </c>
      <c r="DR182" s="126">
        <f t="shared" si="192"/>
        <v>0</v>
      </c>
      <c r="DS182" s="126">
        <f t="shared" si="193"/>
        <v>0</v>
      </c>
      <c r="DT182" s="126">
        <f t="shared" si="194"/>
        <v>0</v>
      </c>
      <c r="DU182" s="126">
        <f t="shared" si="195"/>
        <v>0</v>
      </c>
      <c r="DV182" s="126">
        <f t="shared" si="196"/>
        <v>0</v>
      </c>
      <c r="DW182" s="126">
        <f t="shared" si="197"/>
        <v>0</v>
      </c>
    </row>
    <row r="183" spans="1:127" s="141" customFormat="1" ht="15" customHeight="1" x14ac:dyDescent="0.25">
      <c r="A183" s="172" t="s">
        <v>511</v>
      </c>
      <c r="B183" s="145" t="s">
        <v>321</v>
      </c>
      <c r="C183" s="145" t="s">
        <v>508</v>
      </c>
      <c r="D183" s="171" t="s">
        <v>265</v>
      </c>
      <c r="E183" s="171">
        <v>0</v>
      </c>
      <c r="F183" s="171">
        <v>-23916</v>
      </c>
      <c r="G183" s="149">
        <v>0</v>
      </c>
      <c r="H183" s="147">
        <v>0</v>
      </c>
      <c r="I183" s="147"/>
      <c r="J183" s="181"/>
      <c r="K183" s="145">
        <v>8.3333333333333329E-2</v>
      </c>
      <c r="L183" s="145">
        <v>8.3333333333333329E-2</v>
      </c>
      <c r="M183" s="145">
        <v>8.3333333333333329E-2</v>
      </c>
      <c r="N183" s="145">
        <v>8.3333333333333329E-2</v>
      </c>
      <c r="O183" s="145">
        <v>8.3333333333333329E-2</v>
      </c>
      <c r="P183" s="145">
        <v>8.3333333333333329E-2</v>
      </c>
      <c r="Q183" s="145">
        <v>8.3333333333333329E-2</v>
      </c>
      <c r="R183" s="145">
        <v>8.3333333333333329E-2</v>
      </c>
      <c r="S183" s="145">
        <v>8.3333333333333329E-2</v>
      </c>
      <c r="T183" s="145">
        <v>8.3333333333333329E-2</v>
      </c>
      <c r="U183" s="145">
        <v>8.3333333333333329E-2</v>
      </c>
      <c r="V183" s="145">
        <v>8.3333333333333329E-2</v>
      </c>
      <c r="W183" s="146">
        <v>1</v>
      </c>
      <c r="X183" s="151">
        <v>0</v>
      </c>
      <c r="Y183" s="151">
        <v>0</v>
      </c>
      <c r="Z183" s="151">
        <v>0</v>
      </c>
      <c r="AA183" s="151">
        <v>0</v>
      </c>
      <c r="AB183" s="151">
        <v>0</v>
      </c>
      <c r="AC183" s="151">
        <v>0</v>
      </c>
      <c r="AD183" s="151">
        <v>0</v>
      </c>
      <c r="AE183" s="151">
        <v>0</v>
      </c>
      <c r="AF183" s="151">
        <v>0</v>
      </c>
      <c r="AG183" s="151">
        <v>0</v>
      </c>
      <c r="AH183" s="151">
        <v>0</v>
      </c>
      <c r="AI183" s="151">
        <v>0</v>
      </c>
      <c r="AJ183" s="145"/>
      <c r="AK183" s="145"/>
      <c r="AL183" s="145"/>
      <c r="AM183" s="145"/>
      <c r="AN183" s="145"/>
      <c r="AO183" s="145">
        <v>1</v>
      </c>
      <c r="AP183" s="145"/>
      <c r="AQ183" s="145"/>
      <c r="AR183" s="145"/>
      <c r="AS183" s="146">
        <v>1</v>
      </c>
      <c r="AT183" s="153">
        <v>0</v>
      </c>
      <c r="AU183" s="153">
        <v>0</v>
      </c>
      <c r="AV183" s="153">
        <v>0</v>
      </c>
      <c r="AW183" s="153">
        <v>0</v>
      </c>
      <c r="AX183" s="153">
        <v>0</v>
      </c>
      <c r="AY183" s="153">
        <v>0</v>
      </c>
      <c r="AZ183" s="153">
        <v>0</v>
      </c>
      <c r="BA183" s="153">
        <v>0</v>
      </c>
      <c r="BB183" s="153">
        <v>0</v>
      </c>
      <c r="BC183" s="153">
        <v>0</v>
      </c>
      <c r="BD183" s="154">
        <v>0</v>
      </c>
      <c r="BE183" s="154">
        <v>0</v>
      </c>
      <c r="BF183" s="154">
        <v>0</v>
      </c>
      <c r="BG183" s="154">
        <v>0</v>
      </c>
      <c r="BH183" s="154">
        <v>0</v>
      </c>
      <c r="BI183" s="145">
        <v>61359800</v>
      </c>
      <c r="BJ183" s="122"/>
      <c r="BK183" s="122"/>
      <c r="BL183" s="122"/>
      <c r="BM183" s="122"/>
      <c r="BN183" s="122"/>
      <c r="BO183" s="122">
        <f t="shared" si="201"/>
        <v>0</v>
      </c>
      <c r="BP183" s="126">
        <f t="shared" si="138"/>
        <v>0</v>
      </c>
      <c r="BQ183" s="126">
        <f t="shared" si="139"/>
        <v>0</v>
      </c>
      <c r="BR183" s="126">
        <f t="shared" si="140"/>
        <v>0</v>
      </c>
      <c r="BS183" s="126">
        <f t="shared" si="141"/>
        <v>0</v>
      </c>
      <c r="BT183" s="126">
        <f t="shared" si="142"/>
        <v>0</v>
      </c>
      <c r="BU183" s="126">
        <f t="shared" si="143"/>
        <v>0</v>
      </c>
      <c r="BV183" s="126">
        <f t="shared" si="144"/>
        <v>0</v>
      </c>
      <c r="BW183" s="126">
        <f t="shared" si="145"/>
        <v>0</v>
      </c>
      <c r="BX183" s="126">
        <f t="shared" si="146"/>
        <v>0</v>
      </c>
      <c r="BY183" s="126">
        <f t="shared" si="147"/>
        <v>0</v>
      </c>
      <c r="BZ183" s="126">
        <f t="shared" si="148"/>
        <v>0</v>
      </c>
      <c r="CA183" s="126">
        <f t="shared" si="149"/>
        <v>0</v>
      </c>
      <c r="CB183" s="126">
        <f t="shared" si="150"/>
        <v>0</v>
      </c>
      <c r="CC183" s="126">
        <f t="shared" si="151"/>
        <v>0</v>
      </c>
      <c r="CD183" s="126">
        <f t="shared" si="152"/>
        <v>0</v>
      </c>
      <c r="CE183" s="126">
        <f t="shared" si="153"/>
        <v>0</v>
      </c>
      <c r="CF183" s="126">
        <f t="shared" si="154"/>
        <v>0</v>
      </c>
      <c r="CG183" s="126">
        <f t="shared" si="155"/>
        <v>0</v>
      </c>
      <c r="CH183" s="126">
        <f t="shared" si="156"/>
        <v>0</v>
      </c>
      <c r="CI183" s="126">
        <f t="shared" si="157"/>
        <v>0</v>
      </c>
      <c r="CJ183" s="126">
        <f t="shared" si="158"/>
        <v>0</v>
      </c>
      <c r="CK183" s="126">
        <f t="shared" si="159"/>
        <v>0</v>
      </c>
      <c r="CL183" s="126">
        <f t="shared" si="160"/>
        <v>0</v>
      </c>
      <c r="CM183" s="126">
        <f t="shared" si="161"/>
        <v>0</v>
      </c>
      <c r="CN183" s="126">
        <f t="shared" si="162"/>
        <v>0</v>
      </c>
      <c r="CO183" s="126">
        <f t="shared" si="163"/>
        <v>0</v>
      </c>
      <c r="CP183" s="126">
        <f t="shared" si="164"/>
        <v>0</v>
      </c>
      <c r="CQ183" s="126">
        <f t="shared" si="165"/>
        <v>0</v>
      </c>
      <c r="CR183" s="126">
        <f t="shared" si="166"/>
        <v>0</v>
      </c>
      <c r="CS183" s="126">
        <f t="shared" si="167"/>
        <v>0</v>
      </c>
      <c r="CT183" s="126">
        <f t="shared" si="168"/>
        <v>0</v>
      </c>
      <c r="CU183" s="126">
        <f t="shared" si="169"/>
        <v>0</v>
      </c>
      <c r="CV183" s="126">
        <f t="shared" si="170"/>
        <v>0</v>
      </c>
      <c r="CW183" s="126">
        <f t="shared" si="171"/>
        <v>0</v>
      </c>
      <c r="CX183" s="126">
        <f t="shared" si="172"/>
        <v>0</v>
      </c>
      <c r="CY183" s="126">
        <f t="shared" si="173"/>
        <v>0</v>
      </c>
      <c r="CZ183" s="126">
        <f t="shared" si="174"/>
        <v>0</v>
      </c>
      <c r="DA183" s="126">
        <f t="shared" si="175"/>
        <v>0</v>
      </c>
      <c r="DB183" s="126">
        <f t="shared" si="176"/>
        <v>0</v>
      </c>
      <c r="DC183" s="126">
        <f t="shared" si="177"/>
        <v>0</v>
      </c>
      <c r="DD183" s="126">
        <f t="shared" si="178"/>
        <v>0</v>
      </c>
      <c r="DE183" s="126">
        <f t="shared" si="179"/>
        <v>0</v>
      </c>
      <c r="DF183" s="126">
        <f t="shared" si="180"/>
        <v>0</v>
      </c>
      <c r="DG183" s="126">
        <f t="shared" si="181"/>
        <v>0</v>
      </c>
      <c r="DH183" s="126">
        <f t="shared" si="182"/>
        <v>0</v>
      </c>
      <c r="DI183" s="126">
        <f t="shared" si="183"/>
        <v>0</v>
      </c>
      <c r="DJ183" s="126">
        <f t="shared" si="184"/>
        <v>0</v>
      </c>
      <c r="DK183" s="126">
        <f t="shared" si="185"/>
        <v>0</v>
      </c>
      <c r="DL183" s="126">
        <f t="shared" si="186"/>
        <v>0</v>
      </c>
      <c r="DM183" s="126">
        <f t="shared" si="187"/>
        <v>0</v>
      </c>
      <c r="DN183" s="126">
        <f t="shared" si="188"/>
        <v>0</v>
      </c>
      <c r="DO183" s="126">
        <f t="shared" si="189"/>
        <v>0</v>
      </c>
      <c r="DP183" s="126">
        <f t="shared" si="190"/>
        <v>0</v>
      </c>
      <c r="DQ183" s="126">
        <f t="shared" si="191"/>
        <v>0</v>
      </c>
      <c r="DR183" s="126">
        <f t="shared" si="192"/>
        <v>0</v>
      </c>
      <c r="DS183" s="126">
        <f t="shared" si="193"/>
        <v>0</v>
      </c>
      <c r="DT183" s="126">
        <f t="shared" si="194"/>
        <v>0</v>
      </c>
      <c r="DU183" s="126">
        <f t="shared" si="195"/>
        <v>0</v>
      </c>
      <c r="DV183" s="126">
        <f t="shared" si="196"/>
        <v>0</v>
      </c>
      <c r="DW183" s="126">
        <f t="shared" si="197"/>
        <v>0</v>
      </c>
    </row>
    <row r="184" spans="1:127" s="141" customFormat="1" ht="15" customHeight="1" x14ac:dyDescent="0.25">
      <c r="A184" s="172" t="s">
        <v>512</v>
      </c>
      <c r="B184" s="145" t="s">
        <v>321</v>
      </c>
      <c r="C184" s="145" t="s">
        <v>508</v>
      </c>
      <c r="D184" s="145" t="s">
        <v>265</v>
      </c>
      <c r="E184" s="171">
        <v>0</v>
      </c>
      <c r="F184" s="171">
        <v>-52217.4</v>
      </c>
      <c r="G184" s="147">
        <v>0</v>
      </c>
      <c r="H184" s="147">
        <v>0</v>
      </c>
      <c r="I184" s="147"/>
      <c r="J184" s="181"/>
      <c r="K184" s="145">
        <v>8.3333333333333329E-2</v>
      </c>
      <c r="L184" s="145">
        <v>8.3333333333333329E-2</v>
      </c>
      <c r="M184" s="145">
        <v>8.3333333333333329E-2</v>
      </c>
      <c r="N184" s="145">
        <v>8.3333333333333329E-2</v>
      </c>
      <c r="O184" s="145">
        <v>8.3333333333333329E-2</v>
      </c>
      <c r="P184" s="145">
        <v>8.3333333333333329E-2</v>
      </c>
      <c r="Q184" s="145">
        <v>8.3333333333333329E-2</v>
      </c>
      <c r="R184" s="145">
        <v>8.3333333333333329E-2</v>
      </c>
      <c r="S184" s="145">
        <v>8.3333333333333329E-2</v>
      </c>
      <c r="T184" s="145">
        <v>8.3333333333333329E-2</v>
      </c>
      <c r="U184" s="145">
        <v>8.3333333333333329E-2</v>
      </c>
      <c r="V184" s="145">
        <v>8.3333333333333329E-2</v>
      </c>
      <c r="W184" s="146">
        <v>1</v>
      </c>
      <c r="X184" s="151">
        <v>0</v>
      </c>
      <c r="Y184" s="151">
        <v>0</v>
      </c>
      <c r="Z184" s="151">
        <v>0</v>
      </c>
      <c r="AA184" s="151">
        <v>0</v>
      </c>
      <c r="AB184" s="151">
        <v>0</v>
      </c>
      <c r="AC184" s="151">
        <v>0</v>
      </c>
      <c r="AD184" s="151">
        <v>0</v>
      </c>
      <c r="AE184" s="151">
        <v>0</v>
      </c>
      <c r="AF184" s="151">
        <v>0</v>
      </c>
      <c r="AG184" s="151">
        <v>0</v>
      </c>
      <c r="AH184" s="151">
        <v>0</v>
      </c>
      <c r="AI184" s="151">
        <v>0</v>
      </c>
      <c r="AJ184" s="145"/>
      <c r="AK184" s="145"/>
      <c r="AL184" s="145"/>
      <c r="AM184" s="145"/>
      <c r="AN184" s="145"/>
      <c r="AO184" s="145">
        <v>1</v>
      </c>
      <c r="AP184" s="145"/>
      <c r="AQ184" s="145"/>
      <c r="AR184" s="145"/>
      <c r="AS184" s="146">
        <v>1</v>
      </c>
      <c r="AT184" s="153">
        <v>0</v>
      </c>
      <c r="AU184" s="153">
        <v>0</v>
      </c>
      <c r="AV184" s="153">
        <v>0</v>
      </c>
      <c r="AW184" s="153">
        <v>0</v>
      </c>
      <c r="AX184" s="153">
        <v>0</v>
      </c>
      <c r="AY184" s="153">
        <v>0</v>
      </c>
      <c r="AZ184" s="153">
        <v>0</v>
      </c>
      <c r="BA184" s="153">
        <v>0</v>
      </c>
      <c r="BB184" s="153">
        <v>0</v>
      </c>
      <c r="BC184" s="153">
        <v>0</v>
      </c>
      <c r="BD184" s="154">
        <v>0</v>
      </c>
      <c r="BE184" s="154">
        <v>0</v>
      </c>
      <c r="BF184" s="154">
        <v>0</v>
      </c>
      <c r="BG184" s="154">
        <v>0</v>
      </c>
      <c r="BH184" s="154">
        <v>0</v>
      </c>
      <c r="BI184" s="145">
        <v>61359900</v>
      </c>
      <c r="BJ184" s="122"/>
      <c r="BK184" s="122"/>
      <c r="BL184" s="122"/>
      <c r="BM184" s="122"/>
      <c r="BN184" s="122"/>
      <c r="BO184" s="122">
        <f t="shared" si="201"/>
        <v>0</v>
      </c>
      <c r="BP184" s="126">
        <f t="shared" si="138"/>
        <v>0</v>
      </c>
      <c r="BQ184" s="126">
        <f t="shared" si="139"/>
        <v>0</v>
      </c>
      <c r="BR184" s="126">
        <f t="shared" si="140"/>
        <v>0</v>
      </c>
      <c r="BS184" s="126">
        <f t="shared" si="141"/>
        <v>0</v>
      </c>
      <c r="BT184" s="126">
        <f t="shared" si="142"/>
        <v>0</v>
      </c>
      <c r="BU184" s="126">
        <f t="shared" si="143"/>
        <v>0</v>
      </c>
      <c r="BV184" s="126">
        <f t="shared" si="144"/>
        <v>0</v>
      </c>
      <c r="BW184" s="126">
        <f t="shared" si="145"/>
        <v>0</v>
      </c>
      <c r="BX184" s="126">
        <f t="shared" si="146"/>
        <v>0</v>
      </c>
      <c r="BY184" s="126">
        <f t="shared" si="147"/>
        <v>0</v>
      </c>
      <c r="BZ184" s="126">
        <f t="shared" si="148"/>
        <v>0</v>
      </c>
      <c r="CA184" s="126">
        <f t="shared" si="149"/>
        <v>0</v>
      </c>
      <c r="CB184" s="126">
        <f t="shared" si="150"/>
        <v>0</v>
      </c>
      <c r="CC184" s="126">
        <f t="shared" si="151"/>
        <v>0</v>
      </c>
      <c r="CD184" s="126">
        <f t="shared" si="152"/>
        <v>0</v>
      </c>
      <c r="CE184" s="126">
        <f t="shared" si="153"/>
        <v>0</v>
      </c>
      <c r="CF184" s="126">
        <f t="shared" si="154"/>
        <v>0</v>
      </c>
      <c r="CG184" s="126">
        <f t="shared" si="155"/>
        <v>0</v>
      </c>
      <c r="CH184" s="126">
        <f t="shared" si="156"/>
        <v>0</v>
      </c>
      <c r="CI184" s="126">
        <f t="shared" si="157"/>
        <v>0</v>
      </c>
      <c r="CJ184" s="126">
        <f t="shared" si="158"/>
        <v>0</v>
      </c>
      <c r="CK184" s="126">
        <f t="shared" si="159"/>
        <v>0</v>
      </c>
      <c r="CL184" s="126">
        <f t="shared" si="160"/>
        <v>0</v>
      </c>
      <c r="CM184" s="126">
        <f t="shared" si="161"/>
        <v>0</v>
      </c>
      <c r="CN184" s="126">
        <f t="shared" si="162"/>
        <v>0</v>
      </c>
      <c r="CO184" s="126">
        <f t="shared" si="163"/>
        <v>0</v>
      </c>
      <c r="CP184" s="126">
        <f t="shared" si="164"/>
        <v>0</v>
      </c>
      <c r="CQ184" s="126">
        <f t="shared" si="165"/>
        <v>0</v>
      </c>
      <c r="CR184" s="126">
        <f t="shared" si="166"/>
        <v>0</v>
      </c>
      <c r="CS184" s="126">
        <f t="shared" si="167"/>
        <v>0</v>
      </c>
      <c r="CT184" s="126">
        <f t="shared" si="168"/>
        <v>0</v>
      </c>
      <c r="CU184" s="126">
        <f t="shared" si="169"/>
        <v>0</v>
      </c>
      <c r="CV184" s="126">
        <f t="shared" si="170"/>
        <v>0</v>
      </c>
      <c r="CW184" s="126">
        <f t="shared" si="171"/>
        <v>0</v>
      </c>
      <c r="CX184" s="126">
        <f t="shared" si="172"/>
        <v>0</v>
      </c>
      <c r="CY184" s="126">
        <f t="shared" si="173"/>
        <v>0</v>
      </c>
      <c r="CZ184" s="126">
        <f t="shared" si="174"/>
        <v>0</v>
      </c>
      <c r="DA184" s="126">
        <f t="shared" si="175"/>
        <v>0</v>
      </c>
      <c r="DB184" s="126">
        <f t="shared" si="176"/>
        <v>0</v>
      </c>
      <c r="DC184" s="126">
        <f t="shared" si="177"/>
        <v>0</v>
      </c>
      <c r="DD184" s="126">
        <f t="shared" si="178"/>
        <v>0</v>
      </c>
      <c r="DE184" s="126">
        <f t="shared" si="179"/>
        <v>0</v>
      </c>
      <c r="DF184" s="126">
        <f t="shared" si="180"/>
        <v>0</v>
      </c>
      <c r="DG184" s="126">
        <f t="shared" si="181"/>
        <v>0</v>
      </c>
      <c r="DH184" s="126">
        <f t="shared" si="182"/>
        <v>0</v>
      </c>
      <c r="DI184" s="126">
        <f t="shared" si="183"/>
        <v>0</v>
      </c>
      <c r="DJ184" s="126">
        <f t="shared" si="184"/>
        <v>0</v>
      </c>
      <c r="DK184" s="126">
        <f t="shared" si="185"/>
        <v>0</v>
      </c>
      <c r="DL184" s="126">
        <f t="shared" si="186"/>
        <v>0</v>
      </c>
      <c r="DM184" s="126">
        <f t="shared" si="187"/>
        <v>0</v>
      </c>
      <c r="DN184" s="126">
        <f t="shared" si="188"/>
        <v>0</v>
      </c>
      <c r="DO184" s="126">
        <f t="shared" si="189"/>
        <v>0</v>
      </c>
      <c r="DP184" s="126">
        <f t="shared" si="190"/>
        <v>0</v>
      </c>
      <c r="DQ184" s="126">
        <f t="shared" si="191"/>
        <v>0</v>
      </c>
      <c r="DR184" s="126">
        <f t="shared" si="192"/>
        <v>0</v>
      </c>
      <c r="DS184" s="126">
        <f t="shared" si="193"/>
        <v>0</v>
      </c>
      <c r="DT184" s="126">
        <f t="shared" si="194"/>
        <v>0</v>
      </c>
      <c r="DU184" s="126">
        <f t="shared" si="195"/>
        <v>0</v>
      </c>
      <c r="DV184" s="126">
        <f t="shared" si="196"/>
        <v>0</v>
      </c>
      <c r="DW184" s="126">
        <f t="shared" si="197"/>
        <v>0</v>
      </c>
    </row>
    <row r="185" spans="1:127" s="141" customFormat="1" ht="15" customHeight="1" x14ac:dyDescent="0.25">
      <c r="A185" s="172" t="s">
        <v>513</v>
      </c>
      <c r="B185" s="145" t="s">
        <v>321</v>
      </c>
      <c r="C185" s="145" t="s">
        <v>508</v>
      </c>
      <c r="D185" s="145" t="s">
        <v>265</v>
      </c>
      <c r="E185" s="171">
        <v>0</v>
      </c>
      <c r="F185" s="171">
        <v>-22999.439999999999</v>
      </c>
      <c r="G185" s="147">
        <v>0</v>
      </c>
      <c r="H185" s="147">
        <v>0</v>
      </c>
      <c r="I185" s="147"/>
      <c r="J185" s="181"/>
      <c r="K185" s="145">
        <v>8.3333333333333329E-2</v>
      </c>
      <c r="L185" s="145">
        <v>8.3333333333333329E-2</v>
      </c>
      <c r="M185" s="145">
        <v>8.3333333333333329E-2</v>
      </c>
      <c r="N185" s="145">
        <v>8.3333333333333329E-2</v>
      </c>
      <c r="O185" s="145">
        <v>8.3333333333333329E-2</v>
      </c>
      <c r="P185" s="145">
        <v>8.3333333333333329E-2</v>
      </c>
      <c r="Q185" s="145">
        <v>8.3333333333333329E-2</v>
      </c>
      <c r="R185" s="145">
        <v>8.3333333333333329E-2</v>
      </c>
      <c r="S185" s="145">
        <v>8.3333333333333329E-2</v>
      </c>
      <c r="T185" s="145">
        <v>8.3333333333333329E-2</v>
      </c>
      <c r="U185" s="145">
        <v>8.3333333333333329E-2</v>
      </c>
      <c r="V185" s="145">
        <v>8.3333333333333329E-2</v>
      </c>
      <c r="W185" s="146">
        <v>1</v>
      </c>
      <c r="X185" s="151">
        <v>0</v>
      </c>
      <c r="Y185" s="151">
        <v>0</v>
      </c>
      <c r="Z185" s="151">
        <v>0</v>
      </c>
      <c r="AA185" s="151">
        <v>0</v>
      </c>
      <c r="AB185" s="151">
        <v>0</v>
      </c>
      <c r="AC185" s="151">
        <v>0</v>
      </c>
      <c r="AD185" s="151">
        <v>0</v>
      </c>
      <c r="AE185" s="151">
        <v>0</v>
      </c>
      <c r="AF185" s="151">
        <v>0</v>
      </c>
      <c r="AG185" s="151">
        <v>0</v>
      </c>
      <c r="AH185" s="151">
        <v>0</v>
      </c>
      <c r="AI185" s="151">
        <v>0</v>
      </c>
      <c r="AJ185" s="145"/>
      <c r="AK185" s="145"/>
      <c r="AL185" s="145"/>
      <c r="AM185" s="145"/>
      <c r="AN185" s="145"/>
      <c r="AO185" s="145">
        <v>1</v>
      </c>
      <c r="AP185" s="145"/>
      <c r="AQ185" s="145"/>
      <c r="AR185" s="145"/>
      <c r="AS185" s="146">
        <v>1</v>
      </c>
      <c r="AT185" s="153">
        <v>0</v>
      </c>
      <c r="AU185" s="153">
        <v>0</v>
      </c>
      <c r="AV185" s="153">
        <v>0</v>
      </c>
      <c r="AW185" s="153">
        <v>0</v>
      </c>
      <c r="AX185" s="153">
        <v>0</v>
      </c>
      <c r="AY185" s="153">
        <v>0</v>
      </c>
      <c r="AZ185" s="153">
        <v>0</v>
      </c>
      <c r="BA185" s="153">
        <v>0</v>
      </c>
      <c r="BB185" s="153">
        <v>0</v>
      </c>
      <c r="BC185" s="153">
        <v>0</v>
      </c>
      <c r="BD185" s="154">
        <v>0</v>
      </c>
      <c r="BE185" s="154">
        <v>0</v>
      </c>
      <c r="BF185" s="154">
        <v>0</v>
      </c>
      <c r="BG185" s="154">
        <v>0</v>
      </c>
      <c r="BH185" s="154">
        <v>0</v>
      </c>
      <c r="BI185" s="145">
        <v>61350000</v>
      </c>
      <c r="BJ185" s="122"/>
      <c r="BK185" s="122"/>
      <c r="BL185" s="122"/>
      <c r="BM185" s="122"/>
      <c r="BN185" s="122"/>
      <c r="BO185" s="122">
        <f t="shared" si="201"/>
        <v>0</v>
      </c>
      <c r="BP185" s="126">
        <f t="shared" si="138"/>
        <v>0</v>
      </c>
      <c r="BQ185" s="126">
        <f t="shared" si="139"/>
        <v>0</v>
      </c>
      <c r="BR185" s="126">
        <f t="shared" si="140"/>
        <v>0</v>
      </c>
      <c r="BS185" s="126">
        <f t="shared" si="141"/>
        <v>0</v>
      </c>
      <c r="BT185" s="126">
        <f t="shared" si="142"/>
        <v>0</v>
      </c>
      <c r="BU185" s="126">
        <f t="shared" si="143"/>
        <v>0</v>
      </c>
      <c r="BV185" s="126">
        <f t="shared" si="144"/>
        <v>0</v>
      </c>
      <c r="BW185" s="126">
        <f t="shared" si="145"/>
        <v>0</v>
      </c>
      <c r="BX185" s="126">
        <f t="shared" si="146"/>
        <v>0</v>
      </c>
      <c r="BY185" s="126">
        <f t="shared" si="147"/>
        <v>0</v>
      </c>
      <c r="BZ185" s="126">
        <f t="shared" si="148"/>
        <v>0</v>
      </c>
      <c r="CA185" s="126">
        <f t="shared" si="149"/>
        <v>0</v>
      </c>
      <c r="CB185" s="126">
        <f t="shared" si="150"/>
        <v>0</v>
      </c>
      <c r="CC185" s="126">
        <f t="shared" si="151"/>
        <v>0</v>
      </c>
      <c r="CD185" s="126">
        <f t="shared" si="152"/>
        <v>0</v>
      </c>
      <c r="CE185" s="126">
        <f t="shared" si="153"/>
        <v>0</v>
      </c>
      <c r="CF185" s="126">
        <f t="shared" si="154"/>
        <v>0</v>
      </c>
      <c r="CG185" s="126">
        <f t="shared" si="155"/>
        <v>0</v>
      </c>
      <c r="CH185" s="126">
        <f t="shared" si="156"/>
        <v>0</v>
      </c>
      <c r="CI185" s="126">
        <f t="shared" si="157"/>
        <v>0</v>
      </c>
      <c r="CJ185" s="126">
        <f t="shared" si="158"/>
        <v>0</v>
      </c>
      <c r="CK185" s="126">
        <f t="shared" si="159"/>
        <v>0</v>
      </c>
      <c r="CL185" s="126">
        <f t="shared" si="160"/>
        <v>0</v>
      </c>
      <c r="CM185" s="126">
        <f t="shared" si="161"/>
        <v>0</v>
      </c>
      <c r="CN185" s="126">
        <f t="shared" si="162"/>
        <v>0</v>
      </c>
      <c r="CO185" s="126">
        <f t="shared" si="163"/>
        <v>0</v>
      </c>
      <c r="CP185" s="126">
        <f t="shared" si="164"/>
        <v>0</v>
      </c>
      <c r="CQ185" s="126">
        <f t="shared" si="165"/>
        <v>0</v>
      </c>
      <c r="CR185" s="126">
        <f t="shared" si="166"/>
        <v>0</v>
      </c>
      <c r="CS185" s="126">
        <f t="shared" si="167"/>
        <v>0</v>
      </c>
      <c r="CT185" s="126">
        <f t="shared" si="168"/>
        <v>0</v>
      </c>
      <c r="CU185" s="126">
        <f t="shared" si="169"/>
        <v>0</v>
      </c>
      <c r="CV185" s="126">
        <f t="shared" si="170"/>
        <v>0</v>
      </c>
      <c r="CW185" s="126">
        <f t="shared" si="171"/>
        <v>0</v>
      </c>
      <c r="CX185" s="126">
        <f t="shared" si="172"/>
        <v>0</v>
      </c>
      <c r="CY185" s="126">
        <f t="shared" si="173"/>
        <v>0</v>
      </c>
      <c r="CZ185" s="126">
        <f t="shared" si="174"/>
        <v>0</v>
      </c>
      <c r="DA185" s="126">
        <f t="shared" si="175"/>
        <v>0</v>
      </c>
      <c r="DB185" s="126">
        <f t="shared" si="176"/>
        <v>0</v>
      </c>
      <c r="DC185" s="126">
        <f t="shared" si="177"/>
        <v>0</v>
      </c>
      <c r="DD185" s="126">
        <f t="shared" si="178"/>
        <v>0</v>
      </c>
      <c r="DE185" s="126">
        <f t="shared" si="179"/>
        <v>0</v>
      </c>
      <c r="DF185" s="126">
        <f t="shared" si="180"/>
        <v>0</v>
      </c>
      <c r="DG185" s="126">
        <f t="shared" si="181"/>
        <v>0</v>
      </c>
      <c r="DH185" s="126">
        <f t="shared" si="182"/>
        <v>0</v>
      </c>
      <c r="DI185" s="126">
        <f t="shared" si="183"/>
        <v>0</v>
      </c>
      <c r="DJ185" s="126">
        <f t="shared" si="184"/>
        <v>0</v>
      </c>
      <c r="DK185" s="126">
        <f t="shared" si="185"/>
        <v>0</v>
      </c>
      <c r="DL185" s="126">
        <f t="shared" si="186"/>
        <v>0</v>
      </c>
      <c r="DM185" s="126">
        <f t="shared" si="187"/>
        <v>0</v>
      </c>
      <c r="DN185" s="126">
        <f t="shared" si="188"/>
        <v>0</v>
      </c>
      <c r="DO185" s="126">
        <f t="shared" si="189"/>
        <v>0</v>
      </c>
      <c r="DP185" s="126">
        <f t="shared" si="190"/>
        <v>0</v>
      </c>
      <c r="DQ185" s="126">
        <f t="shared" si="191"/>
        <v>0</v>
      </c>
      <c r="DR185" s="126">
        <f t="shared" si="192"/>
        <v>0</v>
      </c>
      <c r="DS185" s="126">
        <f t="shared" si="193"/>
        <v>0</v>
      </c>
      <c r="DT185" s="126">
        <f t="shared" si="194"/>
        <v>0</v>
      </c>
      <c r="DU185" s="126">
        <f t="shared" si="195"/>
        <v>0</v>
      </c>
      <c r="DV185" s="126">
        <f t="shared" si="196"/>
        <v>0</v>
      </c>
      <c r="DW185" s="126">
        <f t="shared" si="197"/>
        <v>0</v>
      </c>
    </row>
    <row r="186" spans="1:127" s="141" customFormat="1" ht="15" customHeight="1" x14ac:dyDescent="0.25">
      <c r="A186" s="172" t="s">
        <v>514</v>
      </c>
      <c r="B186" s="145" t="s">
        <v>321</v>
      </c>
      <c r="C186" s="145" t="s">
        <v>508</v>
      </c>
      <c r="D186" s="145" t="s">
        <v>265</v>
      </c>
      <c r="E186" s="171">
        <v>0</v>
      </c>
      <c r="F186" s="171">
        <v>-22815.96</v>
      </c>
      <c r="G186" s="147">
        <v>0</v>
      </c>
      <c r="H186" s="147">
        <v>0</v>
      </c>
      <c r="I186" s="147"/>
      <c r="J186" s="181"/>
      <c r="K186" s="145">
        <v>8.3333333333333329E-2</v>
      </c>
      <c r="L186" s="145">
        <v>8.3333333333333329E-2</v>
      </c>
      <c r="M186" s="145">
        <v>8.3333333333333329E-2</v>
      </c>
      <c r="N186" s="145">
        <v>8.3333333333333329E-2</v>
      </c>
      <c r="O186" s="145">
        <v>8.3333333333333329E-2</v>
      </c>
      <c r="P186" s="145">
        <v>8.3333333333333329E-2</v>
      </c>
      <c r="Q186" s="145">
        <v>8.3333333333333329E-2</v>
      </c>
      <c r="R186" s="145">
        <v>8.3333333333333329E-2</v>
      </c>
      <c r="S186" s="145">
        <v>8.3333333333333329E-2</v>
      </c>
      <c r="T186" s="145">
        <v>8.3333333333333329E-2</v>
      </c>
      <c r="U186" s="145">
        <v>8.3333333333333329E-2</v>
      </c>
      <c r="V186" s="145">
        <v>8.3333333333333329E-2</v>
      </c>
      <c r="W186" s="146">
        <v>1</v>
      </c>
      <c r="X186" s="151">
        <v>0</v>
      </c>
      <c r="Y186" s="151">
        <v>0</v>
      </c>
      <c r="Z186" s="151">
        <v>0</v>
      </c>
      <c r="AA186" s="151">
        <v>0</v>
      </c>
      <c r="AB186" s="151">
        <v>0</v>
      </c>
      <c r="AC186" s="151">
        <v>0</v>
      </c>
      <c r="AD186" s="151">
        <v>0</v>
      </c>
      <c r="AE186" s="151">
        <v>0</v>
      </c>
      <c r="AF186" s="151">
        <v>0</v>
      </c>
      <c r="AG186" s="151">
        <v>0</v>
      </c>
      <c r="AH186" s="151">
        <v>0</v>
      </c>
      <c r="AI186" s="151">
        <v>0</v>
      </c>
      <c r="AJ186" s="145"/>
      <c r="AK186" s="145"/>
      <c r="AL186" s="145"/>
      <c r="AM186" s="145"/>
      <c r="AN186" s="145"/>
      <c r="AO186" s="145">
        <v>1</v>
      </c>
      <c r="AP186" s="145"/>
      <c r="AQ186" s="145"/>
      <c r="AR186" s="145"/>
      <c r="AS186" s="146">
        <v>1</v>
      </c>
      <c r="AT186" s="153">
        <v>0</v>
      </c>
      <c r="AU186" s="153">
        <v>0</v>
      </c>
      <c r="AV186" s="153">
        <v>0</v>
      </c>
      <c r="AW186" s="153">
        <v>0</v>
      </c>
      <c r="AX186" s="153">
        <v>0</v>
      </c>
      <c r="AY186" s="153">
        <v>0</v>
      </c>
      <c r="AZ186" s="153">
        <v>0</v>
      </c>
      <c r="BA186" s="153">
        <v>0</v>
      </c>
      <c r="BB186" s="153">
        <v>0</v>
      </c>
      <c r="BC186" s="153">
        <v>0</v>
      </c>
      <c r="BD186" s="154">
        <v>0</v>
      </c>
      <c r="BE186" s="154">
        <v>0</v>
      </c>
      <c r="BF186" s="154">
        <v>0</v>
      </c>
      <c r="BG186" s="154">
        <v>0</v>
      </c>
      <c r="BH186" s="154">
        <v>0</v>
      </c>
      <c r="BI186" s="145">
        <v>61351000</v>
      </c>
      <c r="BJ186" s="122"/>
      <c r="BK186" s="122"/>
      <c r="BL186" s="122"/>
      <c r="BM186" s="122"/>
      <c r="BN186" s="122"/>
      <c r="BO186" s="122">
        <f t="shared" ref="BO186:BO246" si="205">IF(-SUM(DI186:DM186)-(BK186+BM186+BN186)&lt;0,0,-SUM(DI186:DM186)-(BK186+BM186+BN186))</f>
        <v>0</v>
      </c>
      <c r="BP186" s="126">
        <f t="shared" si="138"/>
        <v>0</v>
      </c>
      <c r="BQ186" s="126">
        <f t="shared" si="139"/>
        <v>0</v>
      </c>
      <c r="BR186" s="126">
        <f t="shared" si="140"/>
        <v>0</v>
      </c>
      <c r="BS186" s="126">
        <f t="shared" si="141"/>
        <v>0</v>
      </c>
      <c r="BT186" s="126">
        <f t="shared" si="142"/>
        <v>0</v>
      </c>
      <c r="BU186" s="126">
        <f t="shared" si="143"/>
        <v>0</v>
      </c>
      <c r="BV186" s="126">
        <f t="shared" si="144"/>
        <v>0</v>
      </c>
      <c r="BW186" s="126">
        <f t="shared" si="145"/>
        <v>0</v>
      </c>
      <c r="BX186" s="126">
        <f t="shared" si="146"/>
        <v>0</v>
      </c>
      <c r="BY186" s="126">
        <f t="shared" si="147"/>
        <v>0</v>
      </c>
      <c r="BZ186" s="126">
        <f t="shared" si="148"/>
        <v>0</v>
      </c>
      <c r="CA186" s="126">
        <f t="shared" si="149"/>
        <v>0</v>
      </c>
      <c r="CB186" s="126">
        <f t="shared" si="150"/>
        <v>0</v>
      </c>
      <c r="CC186" s="126">
        <f t="shared" si="151"/>
        <v>0</v>
      </c>
      <c r="CD186" s="126">
        <f t="shared" si="152"/>
        <v>0</v>
      </c>
      <c r="CE186" s="126">
        <f t="shared" si="153"/>
        <v>0</v>
      </c>
      <c r="CF186" s="126">
        <f t="shared" si="154"/>
        <v>0</v>
      </c>
      <c r="CG186" s="126">
        <f t="shared" si="155"/>
        <v>0</v>
      </c>
      <c r="CH186" s="126">
        <f t="shared" si="156"/>
        <v>0</v>
      </c>
      <c r="CI186" s="126">
        <f t="shared" si="157"/>
        <v>0</v>
      </c>
      <c r="CJ186" s="126">
        <f t="shared" si="158"/>
        <v>0</v>
      </c>
      <c r="CK186" s="126">
        <f t="shared" si="159"/>
        <v>0</v>
      </c>
      <c r="CL186" s="126">
        <f t="shared" si="160"/>
        <v>0</v>
      </c>
      <c r="CM186" s="126">
        <f t="shared" si="161"/>
        <v>0</v>
      </c>
      <c r="CN186" s="126">
        <f t="shared" si="162"/>
        <v>0</v>
      </c>
      <c r="CO186" s="126">
        <f t="shared" si="163"/>
        <v>0</v>
      </c>
      <c r="CP186" s="126">
        <f t="shared" si="164"/>
        <v>0</v>
      </c>
      <c r="CQ186" s="126">
        <f t="shared" si="165"/>
        <v>0</v>
      </c>
      <c r="CR186" s="126">
        <f t="shared" si="166"/>
        <v>0</v>
      </c>
      <c r="CS186" s="126">
        <f t="shared" si="167"/>
        <v>0</v>
      </c>
      <c r="CT186" s="126">
        <f t="shared" si="168"/>
        <v>0</v>
      </c>
      <c r="CU186" s="126">
        <f t="shared" si="169"/>
        <v>0</v>
      </c>
      <c r="CV186" s="126">
        <f t="shared" si="170"/>
        <v>0</v>
      </c>
      <c r="CW186" s="126">
        <f t="shared" si="171"/>
        <v>0</v>
      </c>
      <c r="CX186" s="126">
        <f t="shared" si="172"/>
        <v>0</v>
      </c>
      <c r="CY186" s="126">
        <f t="shared" si="173"/>
        <v>0</v>
      </c>
      <c r="CZ186" s="126">
        <f t="shared" si="174"/>
        <v>0</v>
      </c>
      <c r="DA186" s="126">
        <f t="shared" si="175"/>
        <v>0</v>
      </c>
      <c r="DB186" s="126">
        <f t="shared" si="176"/>
        <v>0</v>
      </c>
      <c r="DC186" s="126">
        <f t="shared" si="177"/>
        <v>0</v>
      </c>
      <c r="DD186" s="126">
        <f t="shared" si="178"/>
        <v>0</v>
      </c>
      <c r="DE186" s="126">
        <f t="shared" si="179"/>
        <v>0</v>
      </c>
      <c r="DF186" s="126">
        <f t="shared" si="180"/>
        <v>0</v>
      </c>
      <c r="DG186" s="126">
        <f t="shared" si="181"/>
        <v>0</v>
      </c>
      <c r="DH186" s="126">
        <f t="shared" si="182"/>
        <v>0</v>
      </c>
      <c r="DI186" s="126">
        <f t="shared" si="183"/>
        <v>0</v>
      </c>
      <c r="DJ186" s="126">
        <f t="shared" si="184"/>
        <v>0</v>
      </c>
      <c r="DK186" s="126">
        <f t="shared" si="185"/>
        <v>0</v>
      </c>
      <c r="DL186" s="126">
        <f t="shared" si="186"/>
        <v>0</v>
      </c>
      <c r="DM186" s="126">
        <f t="shared" si="187"/>
        <v>0</v>
      </c>
      <c r="DN186" s="126">
        <f t="shared" si="188"/>
        <v>0</v>
      </c>
      <c r="DO186" s="126">
        <f t="shared" si="189"/>
        <v>0</v>
      </c>
      <c r="DP186" s="126">
        <f t="shared" si="190"/>
        <v>0</v>
      </c>
      <c r="DQ186" s="126">
        <f t="shared" si="191"/>
        <v>0</v>
      </c>
      <c r="DR186" s="126">
        <f t="shared" si="192"/>
        <v>0</v>
      </c>
      <c r="DS186" s="126">
        <f t="shared" si="193"/>
        <v>0</v>
      </c>
      <c r="DT186" s="126">
        <f t="shared" si="194"/>
        <v>0</v>
      </c>
      <c r="DU186" s="126">
        <f t="shared" si="195"/>
        <v>0</v>
      </c>
      <c r="DV186" s="126">
        <f t="shared" si="196"/>
        <v>0</v>
      </c>
      <c r="DW186" s="126">
        <f t="shared" si="197"/>
        <v>0</v>
      </c>
    </row>
    <row r="187" spans="1:127" s="141" customFormat="1" ht="15" customHeight="1" x14ac:dyDescent="0.25">
      <c r="A187" s="172" t="s">
        <v>515</v>
      </c>
      <c r="B187" s="145" t="s">
        <v>321</v>
      </c>
      <c r="C187" s="145" t="s">
        <v>508</v>
      </c>
      <c r="D187" s="145" t="s">
        <v>265</v>
      </c>
      <c r="E187" s="163">
        <v>1</v>
      </c>
      <c r="F187" s="163">
        <v>-15214.8</v>
      </c>
      <c r="G187" s="164"/>
      <c r="H187" s="164"/>
      <c r="I187" s="147"/>
      <c r="J187" s="181"/>
      <c r="K187" s="145">
        <v>8.3333333333333329E-2</v>
      </c>
      <c r="L187" s="145">
        <v>8.3333333333333329E-2</v>
      </c>
      <c r="M187" s="145">
        <v>8.3333333333333329E-2</v>
      </c>
      <c r="N187" s="145">
        <v>8.3333333333333329E-2</v>
      </c>
      <c r="O187" s="145">
        <v>8.3333333333333329E-2</v>
      </c>
      <c r="P187" s="145">
        <v>8.3333333333333329E-2</v>
      </c>
      <c r="Q187" s="145">
        <v>8.3333333333333329E-2</v>
      </c>
      <c r="R187" s="145">
        <v>8.3333333333333329E-2</v>
      </c>
      <c r="S187" s="145">
        <v>8.3333333333333329E-2</v>
      </c>
      <c r="T187" s="145">
        <v>8.3333333333333329E-2</v>
      </c>
      <c r="U187" s="145">
        <v>8.3333333333333329E-2</v>
      </c>
      <c r="V187" s="145">
        <v>8.3333333333333329E-2</v>
      </c>
      <c r="W187" s="146">
        <v>1</v>
      </c>
      <c r="X187" s="151">
        <v>0</v>
      </c>
      <c r="Y187" s="151">
        <v>0</v>
      </c>
      <c r="Z187" s="151">
        <v>0</v>
      </c>
      <c r="AA187" s="151">
        <v>0</v>
      </c>
      <c r="AB187" s="151">
        <v>0</v>
      </c>
      <c r="AC187" s="151">
        <v>0</v>
      </c>
      <c r="AD187" s="151">
        <v>0</v>
      </c>
      <c r="AE187" s="151">
        <v>0</v>
      </c>
      <c r="AF187" s="151">
        <v>0</v>
      </c>
      <c r="AG187" s="151">
        <v>0</v>
      </c>
      <c r="AH187" s="151">
        <v>0</v>
      </c>
      <c r="AI187" s="151">
        <v>0</v>
      </c>
      <c r="AJ187" s="145"/>
      <c r="AK187" s="145"/>
      <c r="AL187" s="145"/>
      <c r="AM187" s="145"/>
      <c r="AN187" s="145"/>
      <c r="AO187" s="145">
        <v>1</v>
      </c>
      <c r="AP187" s="145"/>
      <c r="AQ187" s="145"/>
      <c r="AR187" s="145"/>
      <c r="AS187" s="146">
        <v>1</v>
      </c>
      <c r="AT187" s="153">
        <v>0</v>
      </c>
      <c r="AU187" s="153">
        <v>0</v>
      </c>
      <c r="AV187" s="153">
        <v>0</v>
      </c>
      <c r="AW187" s="153">
        <v>0</v>
      </c>
      <c r="AX187" s="153">
        <v>0</v>
      </c>
      <c r="AY187" s="153">
        <v>0</v>
      </c>
      <c r="AZ187" s="153">
        <v>0</v>
      </c>
      <c r="BA187" s="153">
        <v>0</v>
      </c>
      <c r="BB187" s="153">
        <v>0</v>
      </c>
      <c r="BC187" s="153">
        <v>0</v>
      </c>
      <c r="BD187" s="154">
        <v>0</v>
      </c>
      <c r="BE187" s="154">
        <v>0</v>
      </c>
      <c r="BF187" s="154">
        <v>0</v>
      </c>
      <c r="BG187" s="154">
        <v>0</v>
      </c>
      <c r="BH187" s="154">
        <v>0</v>
      </c>
      <c r="BI187" s="145"/>
      <c r="BJ187" s="122"/>
      <c r="BK187" s="122"/>
      <c r="BL187" s="122"/>
      <c r="BM187" s="122"/>
      <c r="BN187" s="122"/>
      <c r="BO187" s="122">
        <f t="shared" si="205"/>
        <v>0</v>
      </c>
      <c r="BP187" s="126">
        <f t="shared" si="138"/>
        <v>0</v>
      </c>
      <c r="BQ187" s="126">
        <f t="shared" si="139"/>
        <v>0</v>
      </c>
      <c r="BR187" s="126">
        <f t="shared" si="140"/>
        <v>0</v>
      </c>
      <c r="BS187" s="126">
        <f t="shared" si="141"/>
        <v>0</v>
      </c>
      <c r="BT187" s="126">
        <f t="shared" si="142"/>
        <v>0</v>
      </c>
      <c r="BU187" s="126">
        <f t="shared" si="143"/>
        <v>0</v>
      </c>
      <c r="BV187" s="126">
        <f t="shared" si="144"/>
        <v>0</v>
      </c>
      <c r="BW187" s="126">
        <f t="shared" si="145"/>
        <v>0</v>
      </c>
      <c r="BX187" s="126">
        <f t="shared" si="146"/>
        <v>0</v>
      </c>
      <c r="BY187" s="126">
        <f t="shared" si="147"/>
        <v>0</v>
      </c>
      <c r="BZ187" s="126">
        <f t="shared" si="148"/>
        <v>0</v>
      </c>
      <c r="CA187" s="126">
        <f t="shared" si="149"/>
        <v>0</v>
      </c>
      <c r="CB187" s="126">
        <f t="shared" si="150"/>
        <v>0</v>
      </c>
      <c r="CC187" s="126">
        <f t="shared" si="151"/>
        <v>0</v>
      </c>
      <c r="CD187" s="126">
        <f t="shared" si="152"/>
        <v>0</v>
      </c>
      <c r="CE187" s="126">
        <f t="shared" si="153"/>
        <v>0</v>
      </c>
      <c r="CF187" s="126">
        <f t="shared" si="154"/>
        <v>0</v>
      </c>
      <c r="CG187" s="126">
        <f t="shared" si="155"/>
        <v>0</v>
      </c>
      <c r="CH187" s="126">
        <f t="shared" si="156"/>
        <v>0</v>
      </c>
      <c r="CI187" s="126">
        <f t="shared" si="157"/>
        <v>0</v>
      </c>
      <c r="CJ187" s="126">
        <f t="shared" si="158"/>
        <v>0</v>
      </c>
      <c r="CK187" s="126">
        <f t="shared" si="159"/>
        <v>0</v>
      </c>
      <c r="CL187" s="126">
        <f t="shared" si="160"/>
        <v>0</v>
      </c>
      <c r="CM187" s="126">
        <f t="shared" si="161"/>
        <v>0</v>
      </c>
      <c r="CN187" s="126">
        <f t="shared" si="162"/>
        <v>0</v>
      </c>
      <c r="CO187" s="126">
        <f t="shared" si="163"/>
        <v>0</v>
      </c>
      <c r="CP187" s="126">
        <f t="shared" si="164"/>
        <v>0</v>
      </c>
      <c r="CQ187" s="126">
        <f t="shared" si="165"/>
        <v>0</v>
      </c>
      <c r="CR187" s="126">
        <f t="shared" si="166"/>
        <v>0</v>
      </c>
      <c r="CS187" s="126">
        <f t="shared" si="167"/>
        <v>0</v>
      </c>
      <c r="CT187" s="126">
        <f t="shared" si="168"/>
        <v>0</v>
      </c>
      <c r="CU187" s="126">
        <f t="shared" si="169"/>
        <v>0</v>
      </c>
      <c r="CV187" s="126">
        <f t="shared" si="170"/>
        <v>0</v>
      </c>
      <c r="CW187" s="126">
        <f t="shared" si="171"/>
        <v>0</v>
      </c>
      <c r="CX187" s="126">
        <f t="shared" si="172"/>
        <v>0</v>
      </c>
      <c r="CY187" s="126">
        <f t="shared" si="173"/>
        <v>0</v>
      </c>
      <c r="CZ187" s="126">
        <f t="shared" si="174"/>
        <v>0</v>
      </c>
      <c r="DA187" s="126">
        <f t="shared" si="175"/>
        <v>0</v>
      </c>
      <c r="DB187" s="126">
        <f t="shared" si="176"/>
        <v>0</v>
      </c>
      <c r="DC187" s="126">
        <f t="shared" si="177"/>
        <v>0</v>
      </c>
      <c r="DD187" s="126">
        <f t="shared" si="178"/>
        <v>0</v>
      </c>
      <c r="DE187" s="126">
        <f t="shared" si="179"/>
        <v>0</v>
      </c>
      <c r="DF187" s="126">
        <f t="shared" si="180"/>
        <v>0</v>
      </c>
      <c r="DG187" s="126">
        <f t="shared" si="181"/>
        <v>0</v>
      </c>
      <c r="DH187" s="126">
        <f t="shared" si="182"/>
        <v>0</v>
      </c>
      <c r="DI187" s="126">
        <f t="shared" si="183"/>
        <v>0</v>
      </c>
      <c r="DJ187" s="126">
        <f t="shared" si="184"/>
        <v>0</v>
      </c>
      <c r="DK187" s="126">
        <f t="shared" si="185"/>
        <v>0</v>
      </c>
      <c r="DL187" s="126">
        <f t="shared" si="186"/>
        <v>0</v>
      </c>
      <c r="DM187" s="126">
        <f t="shared" si="187"/>
        <v>0</v>
      </c>
      <c r="DN187" s="126">
        <f t="shared" si="188"/>
        <v>0</v>
      </c>
      <c r="DO187" s="126">
        <f t="shared" si="189"/>
        <v>0</v>
      </c>
      <c r="DP187" s="126">
        <f t="shared" si="190"/>
        <v>0</v>
      </c>
      <c r="DQ187" s="126">
        <f t="shared" si="191"/>
        <v>0</v>
      </c>
      <c r="DR187" s="126">
        <f t="shared" si="192"/>
        <v>0</v>
      </c>
      <c r="DS187" s="126">
        <f t="shared" si="193"/>
        <v>0</v>
      </c>
      <c r="DT187" s="126">
        <f t="shared" si="194"/>
        <v>0</v>
      </c>
      <c r="DU187" s="126">
        <f t="shared" si="195"/>
        <v>0</v>
      </c>
      <c r="DV187" s="126">
        <f t="shared" si="196"/>
        <v>0</v>
      </c>
      <c r="DW187" s="126">
        <f t="shared" si="197"/>
        <v>0</v>
      </c>
    </row>
    <row r="188" spans="1:127" s="141" customFormat="1" ht="15" customHeight="1" x14ac:dyDescent="0.25">
      <c r="A188" s="172" t="s">
        <v>516</v>
      </c>
      <c r="B188" s="145" t="s">
        <v>321</v>
      </c>
      <c r="C188" s="145" t="s">
        <v>508</v>
      </c>
      <c r="D188" s="145" t="s">
        <v>265</v>
      </c>
      <c r="E188" s="163">
        <v>1</v>
      </c>
      <c r="F188" s="163">
        <v>-29712.84</v>
      </c>
      <c r="G188" s="164"/>
      <c r="H188" s="164"/>
      <c r="I188" s="147"/>
      <c r="J188" s="181"/>
      <c r="K188" s="145">
        <v>8.3333333333333329E-2</v>
      </c>
      <c r="L188" s="145">
        <v>8.3333333333333329E-2</v>
      </c>
      <c r="M188" s="145">
        <v>8.3333333333333329E-2</v>
      </c>
      <c r="N188" s="145">
        <v>8.3333333333333329E-2</v>
      </c>
      <c r="O188" s="145">
        <v>8.3333333333333329E-2</v>
      </c>
      <c r="P188" s="145">
        <v>8.3333333333333329E-2</v>
      </c>
      <c r="Q188" s="145">
        <v>8.3333333333333329E-2</v>
      </c>
      <c r="R188" s="145">
        <v>8.3333333333333329E-2</v>
      </c>
      <c r="S188" s="145">
        <v>8.3333333333333329E-2</v>
      </c>
      <c r="T188" s="145">
        <v>8.3333333333333329E-2</v>
      </c>
      <c r="U188" s="145">
        <v>8.3333333333333329E-2</v>
      </c>
      <c r="V188" s="145">
        <v>8.3333333333333329E-2</v>
      </c>
      <c r="W188" s="146">
        <v>1</v>
      </c>
      <c r="X188" s="151">
        <v>0</v>
      </c>
      <c r="Y188" s="151">
        <v>0</v>
      </c>
      <c r="Z188" s="151">
        <v>0</v>
      </c>
      <c r="AA188" s="151">
        <v>0</v>
      </c>
      <c r="AB188" s="151">
        <v>0</v>
      </c>
      <c r="AC188" s="151">
        <v>0</v>
      </c>
      <c r="AD188" s="151">
        <v>0</v>
      </c>
      <c r="AE188" s="151">
        <v>0</v>
      </c>
      <c r="AF188" s="151">
        <v>0</v>
      </c>
      <c r="AG188" s="151">
        <v>0</v>
      </c>
      <c r="AH188" s="151">
        <v>0</v>
      </c>
      <c r="AI188" s="151">
        <v>0</v>
      </c>
      <c r="AJ188" s="145"/>
      <c r="AK188" s="145"/>
      <c r="AL188" s="145"/>
      <c r="AM188" s="145"/>
      <c r="AN188" s="145"/>
      <c r="AO188" s="145">
        <v>1</v>
      </c>
      <c r="AP188" s="145"/>
      <c r="AQ188" s="145"/>
      <c r="AR188" s="145"/>
      <c r="AS188" s="146">
        <v>1</v>
      </c>
      <c r="AT188" s="153">
        <v>0</v>
      </c>
      <c r="AU188" s="153">
        <v>0</v>
      </c>
      <c r="AV188" s="153">
        <v>0</v>
      </c>
      <c r="AW188" s="153">
        <v>0</v>
      </c>
      <c r="AX188" s="153">
        <v>0</v>
      </c>
      <c r="AY188" s="153">
        <v>0</v>
      </c>
      <c r="AZ188" s="153">
        <v>0</v>
      </c>
      <c r="BA188" s="153">
        <v>0</v>
      </c>
      <c r="BB188" s="153">
        <v>0</v>
      </c>
      <c r="BC188" s="153">
        <v>0</v>
      </c>
      <c r="BD188" s="154">
        <v>0</v>
      </c>
      <c r="BE188" s="154">
        <v>0</v>
      </c>
      <c r="BF188" s="154">
        <v>0</v>
      </c>
      <c r="BG188" s="154">
        <v>0</v>
      </c>
      <c r="BH188" s="154">
        <v>0</v>
      </c>
      <c r="BI188" s="145"/>
      <c r="BJ188" s="122"/>
      <c r="BK188" s="122"/>
      <c r="BL188" s="122"/>
      <c r="BM188" s="122"/>
      <c r="BN188" s="122"/>
      <c r="BO188" s="122">
        <f t="shared" si="205"/>
        <v>0</v>
      </c>
      <c r="BP188" s="126">
        <f t="shared" si="138"/>
        <v>0</v>
      </c>
      <c r="BQ188" s="126">
        <f t="shared" si="139"/>
        <v>0</v>
      </c>
      <c r="BR188" s="126">
        <f t="shared" si="140"/>
        <v>0</v>
      </c>
      <c r="BS188" s="126">
        <f t="shared" si="141"/>
        <v>0</v>
      </c>
      <c r="BT188" s="126">
        <f t="shared" si="142"/>
        <v>0</v>
      </c>
      <c r="BU188" s="126">
        <f t="shared" si="143"/>
        <v>0</v>
      </c>
      <c r="BV188" s="126">
        <f t="shared" si="144"/>
        <v>0</v>
      </c>
      <c r="BW188" s="126">
        <f t="shared" si="145"/>
        <v>0</v>
      </c>
      <c r="BX188" s="126">
        <f t="shared" si="146"/>
        <v>0</v>
      </c>
      <c r="BY188" s="126">
        <f t="shared" si="147"/>
        <v>0</v>
      </c>
      <c r="BZ188" s="126">
        <f t="shared" si="148"/>
        <v>0</v>
      </c>
      <c r="CA188" s="126">
        <f t="shared" si="149"/>
        <v>0</v>
      </c>
      <c r="CB188" s="126">
        <f t="shared" si="150"/>
        <v>0</v>
      </c>
      <c r="CC188" s="126">
        <f t="shared" si="151"/>
        <v>0</v>
      </c>
      <c r="CD188" s="126">
        <f t="shared" si="152"/>
        <v>0</v>
      </c>
      <c r="CE188" s="126">
        <f t="shared" si="153"/>
        <v>0</v>
      </c>
      <c r="CF188" s="126">
        <f t="shared" si="154"/>
        <v>0</v>
      </c>
      <c r="CG188" s="126">
        <f t="shared" si="155"/>
        <v>0</v>
      </c>
      <c r="CH188" s="126">
        <f t="shared" si="156"/>
        <v>0</v>
      </c>
      <c r="CI188" s="126">
        <f t="shared" si="157"/>
        <v>0</v>
      </c>
      <c r="CJ188" s="126">
        <f t="shared" si="158"/>
        <v>0</v>
      </c>
      <c r="CK188" s="126">
        <f t="shared" si="159"/>
        <v>0</v>
      </c>
      <c r="CL188" s="126">
        <f t="shared" si="160"/>
        <v>0</v>
      </c>
      <c r="CM188" s="126">
        <f t="shared" si="161"/>
        <v>0</v>
      </c>
      <c r="CN188" s="126">
        <f t="shared" si="162"/>
        <v>0</v>
      </c>
      <c r="CO188" s="126">
        <f t="shared" si="163"/>
        <v>0</v>
      </c>
      <c r="CP188" s="126">
        <f t="shared" si="164"/>
        <v>0</v>
      </c>
      <c r="CQ188" s="126">
        <f t="shared" si="165"/>
        <v>0</v>
      </c>
      <c r="CR188" s="126">
        <f t="shared" si="166"/>
        <v>0</v>
      </c>
      <c r="CS188" s="126">
        <f t="shared" si="167"/>
        <v>0</v>
      </c>
      <c r="CT188" s="126">
        <f t="shared" si="168"/>
        <v>0</v>
      </c>
      <c r="CU188" s="126">
        <f t="shared" si="169"/>
        <v>0</v>
      </c>
      <c r="CV188" s="126">
        <f t="shared" si="170"/>
        <v>0</v>
      </c>
      <c r="CW188" s="126">
        <f t="shared" si="171"/>
        <v>0</v>
      </c>
      <c r="CX188" s="126">
        <f t="shared" si="172"/>
        <v>0</v>
      </c>
      <c r="CY188" s="126">
        <f t="shared" si="173"/>
        <v>0</v>
      </c>
      <c r="CZ188" s="126">
        <f t="shared" si="174"/>
        <v>0</v>
      </c>
      <c r="DA188" s="126">
        <f t="shared" si="175"/>
        <v>0</v>
      </c>
      <c r="DB188" s="126">
        <f t="shared" si="176"/>
        <v>0</v>
      </c>
      <c r="DC188" s="126">
        <f t="shared" si="177"/>
        <v>0</v>
      </c>
      <c r="DD188" s="126">
        <f t="shared" si="178"/>
        <v>0</v>
      </c>
      <c r="DE188" s="126">
        <f t="shared" si="179"/>
        <v>0</v>
      </c>
      <c r="DF188" s="126">
        <f t="shared" si="180"/>
        <v>0</v>
      </c>
      <c r="DG188" s="126">
        <f t="shared" si="181"/>
        <v>0</v>
      </c>
      <c r="DH188" s="126">
        <f t="shared" si="182"/>
        <v>0</v>
      </c>
      <c r="DI188" s="126">
        <f t="shared" si="183"/>
        <v>0</v>
      </c>
      <c r="DJ188" s="126">
        <f t="shared" si="184"/>
        <v>0</v>
      </c>
      <c r="DK188" s="126">
        <f t="shared" si="185"/>
        <v>0</v>
      </c>
      <c r="DL188" s="126">
        <f t="shared" si="186"/>
        <v>0</v>
      </c>
      <c r="DM188" s="126">
        <f t="shared" si="187"/>
        <v>0</v>
      </c>
      <c r="DN188" s="126">
        <f t="shared" si="188"/>
        <v>0</v>
      </c>
      <c r="DO188" s="126">
        <f t="shared" si="189"/>
        <v>0</v>
      </c>
      <c r="DP188" s="126">
        <f t="shared" si="190"/>
        <v>0</v>
      </c>
      <c r="DQ188" s="126">
        <f t="shared" si="191"/>
        <v>0</v>
      </c>
      <c r="DR188" s="126">
        <f t="shared" si="192"/>
        <v>0</v>
      </c>
      <c r="DS188" s="126">
        <f t="shared" si="193"/>
        <v>0</v>
      </c>
      <c r="DT188" s="126">
        <f t="shared" si="194"/>
        <v>0</v>
      </c>
      <c r="DU188" s="126">
        <f t="shared" si="195"/>
        <v>0</v>
      </c>
      <c r="DV188" s="126">
        <f t="shared" si="196"/>
        <v>0</v>
      </c>
      <c r="DW188" s="126">
        <f t="shared" si="197"/>
        <v>0</v>
      </c>
    </row>
    <row r="189" spans="1:127" s="141" customFormat="1" ht="15" customHeight="1" x14ac:dyDescent="0.25">
      <c r="A189" s="172" t="s">
        <v>517</v>
      </c>
      <c r="B189" s="145" t="s">
        <v>321</v>
      </c>
      <c r="C189" s="145" t="s">
        <v>508</v>
      </c>
      <c r="D189" s="145" t="s">
        <v>265</v>
      </c>
      <c r="E189" s="163">
        <v>1</v>
      </c>
      <c r="F189" s="163">
        <v>-10420.129999999999</v>
      </c>
      <c r="G189" s="164"/>
      <c r="H189" s="164"/>
      <c r="I189" s="147"/>
      <c r="J189" s="181"/>
      <c r="K189" s="145">
        <v>8.3333333333333329E-2</v>
      </c>
      <c r="L189" s="145">
        <v>8.3333333333333329E-2</v>
      </c>
      <c r="M189" s="145">
        <v>8.3333333333333329E-2</v>
      </c>
      <c r="N189" s="145">
        <v>8.3333333333333329E-2</v>
      </c>
      <c r="O189" s="145">
        <v>8.3333333333333329E-2</v>
      </c>
      <c r="P189" s="145">
        <v>8.3333333333333329E-2</v>
      </c>
      <c r="Q189" s="145">
        <v>8.3333333333333329E-2</v>
      </c>
      <c r="R189" s="145">
        <v>8.3333333333333329E-2</v>
      </c>
      <c r="S189" s="145">
        <v>8.3333333333333329E-2</v>
      </c>
      <c r="T189" s="145">
        <v>8.3333333333333329E-2</v>
      </c>
      <c r="U189" s="145">
        <v>8.3333333333333329E-2</v>
      </c>
      <c r="V189" s="145">
        <v>8.3333333333333329E-2</v>
      </c>
      <c r="W189" s="146">
        <v>1</v>
      </c>
      <c r="X189" s="151">
        <v>0</v>
      </c>
      <c r="Y189" s="151">
        <v>0</v>
      </c>
      <c r="Z189" s="151">
        <v>0</v>
      </c>
      <c r="AA189" s="151">
        <v>0</v>
      </c>
      <c r="AB189" s="151">
        <v>0</v>
      </c>
      <c r="AC189" s="151">
        <v>0</v>
      </c>
      <c r="AD189" s="151">
        <v>0</v>
      </c>
      <c r="AE189" s="151">
        <v>0</v>
      </c>
      <c r="AF189" s="151">
        <v>0</v>
      </c>
      <c r="AG189" s="151">
        <v>0</v>
      </c>
      <c r="AH189" s="151">
        <v>0</v>
      </c>
      <c r="AI189" s="151">
        <v>0</v>
      </c>
      <c r="AJ189" s="145"/>
      <c r="AK189" s="145"/>
      <c r="AL189" s="145"/>
      <c r="AM189" s="145"/>
      <c r="AN189" s="145"/>
      <c r="AO189" s="145">
        <v>1</v>
      </c>
      <c r="AP189" s="145"/>
      <c r="AQ189" s="145"/>
      <c r="AR189" s="145"/>
      <c r="AS189" s="146">
        <v>1</v>
      </c>
      <c r="AT189" s="153">
        <v>0</v>
      </c>
      <c r="AU189" s="153">
        <v>0</v>
      </c>
      <c r="AV189" s="153">
        <v>0</v>
      </c>
      <c r="AW189" s="153">
        <v>0</v>
      </c>
      <c r="AX189" s="153">
        <v>0</v>
      </c>
      <c r="AY189" s="153">
        <v>0</v>
      </c>
      <c r="AZ189" s="153">
        <v>0</v>
      </c>
      <c r="BA189" s="153">
        <v>0</v>
      </c>
      <c r="BB189" s="153">
        <v>0</v>
      </c>
      <c r="BC189" s="153">
        <v>0</v>
      </c>
      <c r="BD189" s="154">
        <v>0</v>
      </c>
      <c r="BE189" s="154">
        <v>0</v>
      </c>
      <c r="BF189" s="154">
        <v>0</v>
      </c>
      <c r="BG189" s="154">
        <v>0</v>
      </c>
      <c r="BH189" s="154">
        <v>0</v>
      </c>
      <c r="BI189" s="145"/>
      <c r="BJ189" s="122"/>
      <c r="BK189" s="122"/>
      <c r="BL189" s="122"/>
      <c r="BM189" s="122"/>
      <c r="BN189" s="122"/>
      <c r="BO189" s="122">
        <f t="shared" si="205"/>
        <v>0</v>
      </c>
      <c r="BP189" s="126">
        <f t="shared" si="138"/>
        <v>0</v>
      </c>
      <c r="BQ189" s="126">
        <f t="shared" si="139"/>
        <v>0</v>
      </c>
      <c r="BR189" s="126">
        <f t="shared" si="140"/>
        <v>0</v>
      </c>
      <c r="BS189" s="126">
        <f t="shared" si="141"/>
        <v>0</v>
      </c>
      <c r="BT189" s="126">
        <f t="shared" si="142"/>
        <v>0</v>
      </c>
      <c r="BU189" s="126">
        <f t="shared" si="143"/>
        <v>0</v>
      </c>
      <c r="BV189" s="126">
        <f t="shared" si="144"/>
        <v>0</v>
      </c>
      <c r="BW189" s="126">
        <f t="shared" si="145"/>
        <v>0</v>
      </c>
      <c r="BX189" s="126">
        <f t="shared" si="146"/>
        <v>0</v>
      </c>
      <c r="BY189" s="126">
        <f t="shared" si="147"/>
        <v>0</v>
      </c>
      <c r="BZ189" s="126">
        <f t="shared" si="148"/>
        <v>0</v>
      </c>
      <c r="CA189" s="126">
        <f t="shared" si="149"/>
        <v>0</v>
      </c>
      <c r="CB189" s="126">
        <f t="shared" si="150"/>
        <v>0</v>
      </c>
      <c r="CC189" s="126">
        <f t="shared" si="151"/>
        <v>0</v>
      </c>
      <c r="CD189" s="126">
        <f t="shared" si="152"/>
        <v>0</v>
      </c>
      <c r="CE189" s="126">
        <f t="shared" si="153"/>
        <v>0</v>
      </c>
      <c r="CF189" s="126">
        <f t="shared" si="154"/>
        <v>0</v>
      </c>
      <c r="CG189" s="126">
        <f t="shared" si="155"/>
        <v>0</v>
      </c>
      <c r="CH189" s="126">
        <f t="shared" si="156"/>
        <v>0</v>
      </c>
      <c r="CI189" s="126">
        <f t="shared" si="157"/>
        <v>0</v>
      </c>
      <c r="CJ189" s="126">
        <f t="shared" si="158"/>
        <v>0</v>
      </c>
      <c r="CK189" s="126">
        <f t="shared" si="159"/>
        <v>0</v>
      </c>
      <c r="CL189" s="126">
        <f t="shared" si="160"/>
        <v>0</v>
      </c>
      <c r="CM189" s="126">
        <f t="shared" si="161"/>
        <v>0</v>
      </c>
      <c r="CN189" s="126">
        <f t="shared" si="162"/>
        <v>0</v>
      </c>
      <c r="CO189" s="126">
        <f t="shared" si="163"/>
        <v>0</v>
      </c>
      <c r="CP189" s="126">
        <f t="shared" si="164"/>
        <v>0</v>
      </c>
      <c r="CQ189" s="126">
        <f t="shared" si="165"/>
        <v>0</v>
      </c>
      <c r="CR189" s="126">
        <f t="shared" si="166"/>
        <v>0</v>
      </c>
      <c r="CS189" s="126">
        <f t="shared" si="167"/>
        <v>0</v>
      </c>
      <c r="CT189" s="126">
        <f t="shared" si="168"/>
        <v>0</v>
      </c>
      <c r="CU189" s="126">
        <f t="shared" si="169"/>
        <v>0</v>
      </c>
      <c r="CV189" s="126">
        <f t="shared" si="170"/>
        <v>0</v>
      </c>
      <c r="CW189" s="126">
        <f t="shared" si="171"/>
        <v>0</v>
      </c>
      <c r="CX189" s="126">
        <f t="shared" si="172"/>
        <v>0</v>
      </c>
      <c r="CY189" s="126">
        <f t="shared" si="173"/>
        <v>0</v>
      </c>
      <c r="CZ189" s="126">
        <f t="shared" si="174"/>
        <v>0</v>
      </c>
      <c r="DA189" s="126">
        <f t="shared" si="175"/>
        <v>0</v>
      </c>
      <c r="DB189" s="126">
        <f t="shared" si="176"/>
        <v>0</v>
      </c>
      <c r="DC189" s="126">
        <f t="shared" si="177"/>
        <v>0</v>
      </c>
      <c r="DD189" s="126">
        <f t="shared" si="178"/>
        <v>0</v>
      </c>
      <c r="DE189" s="126">
        <f t="shared" si="179"/>
        <v>0</v>
      </c>
      <c r="DF189" s="126">
        <f t="shared" si="180"/>
        <v>0</v>
      </c>
      <c r="DG189" s="126">
        <f t="shared" si="181"/>
        <v>0</v>
      </c>
      <c r="DH189" s="126">
        <f t="shared" si="182"/>
        <v>0</v>
      </c>
      <c r="DI189" s="126">
        <f t="shared" si="183"/>
        <v>0</v>
      </c>
      <c r="DJ189" s="126">
        <f t="shared" si="184"/>
        <v>0</v>
      </c>
      <c r="DK189" s="126">
        <f t="shared" si="185"/>
        <v>0</v>
      </c>
      <c r="DL189" s="126">
        <f t="shared" si="186"/>
        <v>0</v>
      </c>
      <c r="DM189" s="126">
        <f t="shared" si="187"/>
        <v>0</v>
      </c>
      <c r="DN189" s="126">
        <f t="shared" si="188"/>
        <v>0</v>
      </c>
      <c r="DO189" s="126">
        <f t="shared" si="189"/>
        <v>0</v>
      </c>
      <c r="DP189" s="126">
        <f t="shared" si="190"/>
        <v>0</v>
      </c>
      <c r="DQ189" s="126">
        <f t="shared" si="191"/>
        <v>0</v>
      </c>
      <c r="DR189" s="126">
        <f t="shared" si="192"/>
        <v>0</v>
      </c>
      <c r="DS189" s="126">
        <f t="shared" si="193"/>
        <v>0</v>
      </c>
      <c r="DT189" s="126">
        <f t="shared" si="194"/>
        <v>0</v>
      </c>
      <c r="DU189" s="126">
        <f t="shared" si="195"/>
        <v>0</v>
      </c>
      <c r="DV189" s="126">
        <f t="shared" si="196"/>
        <v>0</v>
      </c>
      <c r="DW189" s="126">
        <f t="shared" si="197"/>
        <v>0</v>
      </c>
    </row>
    <row r="190" spans="1:127" s="141" customFormat="1" ht="15" customHeight="1" x14ac:dyDescent="0.25">
      <c r="A190" s="172" t="s">
        <v>518</v>
      </c>
      <c r="B190" s="145" t="s">
        <v>321</v>
      </c>
      <c r="C190" s="145" t="s">
        <v>508</v>
      </c>
      <c r="D190" s="145" t="s">
        <v>265</v>
      </c>
      <c r="E190" s="163">
        <v>1</v>
      </c>
      <c r="F190" s="163">
        <v>-6503.88</v>
      </c>
      <c r="G190" s="164"/>
      <c r="H190" s="164"/>
      <c r="I190" s="147"/>
      <c r="J190" s="181"/>
      <c r="K190" s="145">
        <v>8.3333333333333329E-2</v>
      </c>
      <c r="L190" s="145">
        <v>8.3333333333333329E-2</v>
      </c>
      <c r="M190" s="145">
        <v>8.3333333333333329E-2</v>
      </c>
      <c r="N190" s="145">
        <v>8.3333333333333329E-2</v>
      </c>
      <c r="O190" s="145">
        <v>8.3333333333333329E-2</v>
      </c>
      <c r="P190" s="145">
        <v>8.3333333333333329E-2</v>
      </c>
      <c r="Q190" s="145">
        <v>8.3333333333333329E-2</v>
      </c>
      <c r="R190" s="145">
        <v>8.3333333333333329E-2</v>
      </c>
      <c r="S190" s="145">
        <v>8.3333333333333329E-2</v>
      </c>
      <c r="T190" s="145">
        <v>8.3333333333333329E-2</v>
      </c>
      <c r="U190" s="145">
        <v>8.3333333333333329E-2</v>
      </c>
      <c r="V190" s="145">
        <v>8.3333333333333329E-2</v>
      </c>
      <c r="W190" s="146">
        <v>1</v>
      </c>
      <c r="X190" s="151">
        <v>0</v>
      </c>
      <c r="Y190" s="151">
        <v>0</v>
      </c>
      <c r="Z190" s="151">
        <v>0</v>
      </c>
      <c r="AA190" s="151">
        <v>0</v>
      </c>
      <c r="AB190" s="151">
        <v>0</v>
      </c>
      <c r="AC190" s="151">
        <v>0</v>
      </c>
      <c r="AD190" s="151">
        <v>0</v>
      </c>
      <c r="AE190" s="151">
        <v>0</v>
      </c>
      <c r="AF190" s="151">
        <v>0</v>
      </c>
      <c r="AG190" s="151">
        <v>0</v>
      </c>
      <c r="AH190" s="151">
        <v>0</v>
      </c>
      <c r="AI190" s="151">
        <v>0</v>
      </c>
      <c r="AJ190" s="145"/>
      <c r="AK190" s="145"/>
      <c r="AL190" s="145"/>
      <c r="AM190" s="145"/>
      <c r="AN190" s="145"/>
      <c r="AO190" s="145">
        <v>1</v>
      </c>
      <c r="AP190" s="145"/>
      <c r="AQ190" s="145"/>
      <c r="AR190" s="145"/>
      <c r="AS190" s="146">
        <v>1</v>
      </c>
      <c r="AT190" s="153">
        <v>0</v>
      </c>
      <c r="AU190" s="153">
        <v>0</v>
      </c>
      <c r="AV190" s="153">
        <v>0</v>
      </c>
      <c r="AW190" s="153">
        <v>0</v>
      </c>
      <c r="AX190" s="153">
        <v>0</v>
      </c>
      <c r="AY190" s="153">
        <v>0</v>
      </c>
      <c r="AZ190" s="153">
        <v>0</v>
      </c>
      <c r="BA190" s="153">
        <v>0</v>
      </c>
      <c r="BB190" s="153">
        <v>0</v>
      </c>
      <c r="BC190" s="153">
        <v>0</v>
      </c>
      <c r="BD190" s="154">
        <v>0</v>
      </c>
      <c r="BE190" s="154">
        <v>0</v>
      </c>
      <c r="BF190" s="154">
        <v>0</v>
      </c>
      <c r="BG190" s="154">
        <v>0</v>
      </c>
      <c r="BH190" s="154">
        <v>0</v>
      </c>
      <c r="BI190" s="145"/>
      <c r="BJ190" s="122"/>
      <c r="BK190" s="122"/>
      <c r="BL190" s="122"/>
      <c r="BM190" s="122"/>
      <c r="BN190" s="122"/>
      <c r="BO190" s="122">
        <f t="shared" si="205"/>
        <v>0</v>
      </c>
      <c r="BP190" s="126">
        <f t="shared" si="138"/>
        <v>0</v>
      </c>
      <c r="BQ190" s="126">
        <f t="shared" si="139"/>
        <v>0</v>
      </c>
      <c r="BR190" s="126">
        <f t="shared" si="140"/>
        <v>0</v>
      </c>
      <c r="BS190" s="126">
        <f t="shared" si="141"/>
        <v>0</v>
      </c>
      <c r="BT190" s="126">
        <f t="shared" si="142"/>
        <v>0</v>
      </c>
      <c r="BU190" s="126">
        <f t="shared" si="143"/>
        <v>0</v>
      </c>
      <c r="BV190" s="126">
        <f t="shared" si="144"/>
        <v>0</v>
      </c>
      <c r="BW190" s="126">
        <f t="shared" si="145"/>
        <v>0</v>
      </c>
      <c r="BX190" s="126">
        <f t="shared" si="146"/>
        <v>0</v>
      </c>
      <c r="BY190" s="126">
        <f t="shared" si="147"/>
        <v>0</v>
      </c>
      <c r="BZ190" s="126">
        <f t="shared" si="148"/>
        <v>0</v>
      </c>
      <c r="CA190" s="126">
        <f t="shared" si="149"/>
        <v>0</v>
      </c>
      <c r="CB190" s="126">
        <f t="shared" si="150"/>
        <v>0</v>
      </c>
      <c r="CC190" s="126">
        <f t="shared" si="151"/>
        <v>0</v>
      </c>
      <c r="CD190" s="126">
        <f t="shared" si="152"/>
        <v>0</v>
      </c>
      <c r="CE190" s="126">
        <f t="shared" si="153"/>
        <v>0</v>
      </c>
      <c r="CF190" s="126">
        <f t="shared" si="154"/>
        <v>0</v>
      </c>
      <c r="CG190" s="126">
        <f t="shared" si="155"/>
        <v>0</v>
      </c>
      <c r="CH190" s="126">
        <f t="shared" si="156"/>
        <v>0</v>
      </c>
      <c r="CI190" s="126">
        <f t="shared" si="157"/>
        <v>0</v>
      </c>
      <c r="CJ190" s="126">
        <f t="shared" si="158"/>
        <v>0</v>
      </c>
      <c r="CK190" s="126">
        <f t="shared" si="159"/>
        <v>0</v>
      </c>
      <c r="CL190" s="126">
        <f t="shared" si="160"/>
        <v>0</v>
      </c>
      <c r="CM190" s="126">
        <f t="shared" si="161"/>
        <v>0</v>
      </c>
      <c r="CN190" s="126">
        <f t="shared" si="162"/>
        <v>0</v>
      </c>
      <c r="CO190" s="126">
        <f t="shared" si="163"/>
        <v>0</v>
      </c>
      <c r="CP190" s="126">
        <f t="shared" si="164"/>
        <v>0</v>
      </c>
      <c r="CQ190" s="126">
        <f t="shared" si="165"/>
        <v>0</v>
      </c>
      <c r="CR190" s="126">
        <f t="shared" si="166"/>
        <v>0</v>
      </c>
      <c r="CS190" s="126">
        <f t="shared" si="167"/>
        <v>0</v>
      </c>
      <c r="CT190" s="126">
        <f t="shared" si="168"/>
        <v>0</v>
      </c>
      <c r="CU190" s="126">
        <f t="shared" si="169"/>
        <v>0</v>
      </c>
      <c r="CV190" s="126">
        <f t="shared" si="170"/>
        <v>0</v>
      </c>
      <c r="CW190" s="126">
        <f t="shared" si="171"/>
        <v>0</v>
      </c>
      <c r="CX190" s="126">
        <f t="shared" si="172"/>
        <v>0</v>
      </c>
      <c r="CY190" s="126">
        <f t="shared" si="173"/>
        <v>0</v>
      </c>
      <c r="CZ190" s="126">
        <f t="shared" si="174"/>
        <v>0</v>
      </c>
      <c r="DA190" s="126">
        <f t="shared" si="175"/>
        <v>0</v>
      </c>
      <c r="DB190" s="126">
        <f t="shared" si="176"/>
        <v>0</v>
      </c>
      <c r="DC190" s="126">
        <f t="shared" si="177"/>
        <v>0</v>
      </c>
      <c r="DD190" s="126">
        <f t="shared" si="178"/>
        <v>0</v>
      </c>
      <c r="DE190" s="126">
        <f t="shared" si="179"/>
        <v>0</v>
      </c>
      <c r="DF190" s="126">
        <f t="shared" si="180"/>
        <v>0</v>
      </c>
      <c r="DG190" s="126">
        <f t="shared" si="181"/>
        <v>0</v>
      </c>
      <c r="DH190" s="126">
        <f t="shared" si="182"/>
        <v>0</v>
      </c>
      <c r="DI190" s="126">
        <f t="shared" si="183"/>
        <v>0</v>
      </c>
      <c r="DJ190" s="126">
        <f t="shared" si="184"/>
        <v>0</v>
      </c>
      <c r="DK190" s="126">
        <f t="shared" si="185"/>
        <v>0</v>
      </c>
      <c r="DL190" s="126">
        <f t="shared" si="186"/>
        <v>0</v>
      </c>
      <c r="DM190" s="126">
        <f t="shared" si="187"/>
        <v>0</v>
      </c>
      <c r="DN190" s="126">
        <f t="shared" si="188"/>
        <v>0</v>
      </c>
      <c r="DO190" s="126">
        <f t="shared" si="189"/>
        <v>0</v>
      </c>
      <c r="DP190" s="126">
        <f t="shared" si="190"/>
        <v>0</v>
      </c>
      <c r="DQ190" s="126">
        <f t="shared" si="191"/>
        <v>0</v>
      </c>
      <c r="DR190" s="126">
        <f t="shared" si="192"/>
        <v>0</v>
      </c>
      <c r="DS190" s="126">
        <f t="shared" si="193"/>
        <v>0</v>
      </c>
      <c r="DT190" s="126">
        <f t="shared" si="194"/>
        <v>0</v>
      </c>
      <c r="DU190" s="126">
        <f t="shared" si="195"/>
        <v>0</v>
      </c>
      <c r="DV190" s="126">
        <f t="shared" si="196"/>
        <v>0</v>
      </c>
      <c r="DW190" s="126">
        <f t="shared" si="197"/>
        <v>0</v>
      </c>
    </row>
    <row r="191" spans="1:127" s="141" customFormat="1" ht="15" customHeight="1" x14ac:dyDescent="0.25">
      <c r="A191" s="172" t="s">
        <v>519</v>
      </c>
      <c r="B191" s="145" t="s">
        <v>321</v>
      </c>
      <c r="C191" s="145" t="s">
        <v>508</v>
      </c>
      <c r="D191" s="145" t="s">
        <v>265</v>
      </c>
      <c r="E191" s="163">
        <v>1</v>
      </c>
      <c r="F191" s="163">
        <v>-3928.81</v>
      </c>
      <c r="G191" s="164"/>
      <c r="H191" s="164"/>
      <c r="I191" s="147"/>
      <c r="J191" s="181"/>
      <c r="K191" s="145">
        <v>8.3333333333333329E-2</v>
      </c>
      <c r="L191" s="145">
        <v>8.3333333333333329E-2</v>
      </c>
      <c r="M191" s="145">
        <v>8.3333333333333329E-2</v>
      </c>
      <c r="N191" s="145">
        <v>8.3333333333333329E-2</v>
      </c>
      <c r="O191" s="145">
        <v>8.3333333333333329E-2</v>
      </c>
      <c r="P191" s="145">
        <v>8.3333333333333329E-2</v>
      </c>
      <c r="Q191" s="145">
        <v>8.3333333333333329E-2</v>
      </c>
      <c r="R191" s="145">
        <v>8.3333333333333329E-2</v>
      </c>
      <c r="S191" s="145">
        <v>8.3333333333333329E-2</v>
      </c>
      <c r="T191" s="145">
        <v>8.3333333333333329E-2</v>
      </c>
      <c r="U191" s="145">
        <v>8.3333333333333329E-2</v>
      </c>
      <c r="V191" s="145">
        <v>8.3333333333333329E-2</v>
      </c>
      <c r="W191" s="146">
        <v>1</v>
      </c>
      <c r="X191" s="151">
        <v>0</v>
      </c>
      <c r="Y191" s="151">
        <v>0</v>
      </c>
      <c r="Z191" s="151">
        <v>0</v>
      </c>
      <c r="AA191" s="151">
        <v>0</v>
      </c>
      <c r="AB191" s="151">
        <v>0</v>
      </c>
      <c r="AC191" s="151">
        <v>0</v>
      </c>
      <c r="AD191" s="151">
        <v>0</v>
      </c>
      <c r="AE191" s="151">
        <v>0</v>
      </c>
      <c r="AF191" s="151">
        <v>0</v>
      </c>
      <c r="AG191" s="151">
        <v>0</v>
      </c>
      <c r="AH191" s="151">
        <v>0</v>
      </c>
      <c r="AI191" s="151">
        <v>0</v>
      </c>
      <c r="AJ191" s="145"/>
      <c r="AK191" s="145"/>
      <c r="AL191" s="145"/>
      <c r="AM191" s="145"/>
      <c r="AN191" s="145"/>
      <c r="AO191" s="145">
        <v>1</v>
      </c>
      <c r="AP191" s="145"/>
      <c r="AQ191" s="145"/>
      <c r="AR191" s="145"/>
      <c r="AS191" s="146">
        <v>1</v>
      </c>
      <c r="AT191" s="153">
        <v>0</v>
      </c>
      <c r="AU191" s="153">
        <v>0</v>
      </c>
      <c r="AV191" s="153">
        <v>0</v>
      </c>
      <c r="AW191" s="153">
        <v>0</v>
      </c>
      <c r="AX191" s="153">
        <v>0</v>
      </c>
      <c r="AY191" s="153">
        <v>0</v>
      </c>
      <c r="AZ191" s="153">
        <v>0</v>
      </c>
      <c r="BA191" s="153">
        <v>0</v>
      </c>
      <c r="BB191" s="153">
        <v>0</v>
      </c>
      <c r="BC191" s="153">
        <v>0</v>
      </c>
      <c r="BD191" s="154">
        <v>0</v>
      </c>
      <c r="BE191" s="154">
        <v>0</v>
      </c>
      <c r="BF191" s="154">
        <v>0</v>
      </c>
      <c r="BG191" s="154">
        <v>0</v>
      </c>
      <c r="BH191" s="154">
        <v>0</v>
      </c>
      <c r="BI191" s="145"/>
      <c r="BJ191" s="122"/>
      <c r="BK191" s="122"/>
      <c r="BL191" s="122"/>
      <c r="BM191" s="122"/>
      <c r="BN191" s="122"/>
      <c r="BO191" s="122">
        <f t="shared" si="205"/>
        <v>0</v>
      </c>
      <c r="BP191" s="126">
        <f t="shared" si="138"/>
        <v>0</v>
      </c>
      <c r="BQ191" s="126">
        <f t="shared" si="139"/>
        <v>0</v>
      </c>
      <c r="BR191" s="126">
        <f t="shared" si="140"/>
        <v>0</v>
      </c>
      <c r="BS191" s="126">
        <f t="shared" si="141"/>
        <v>0</v>
      </c>
      <c r="BT191" s="126">
        <f t="shared" si="142"/>
        <v>0</v>
      </c>
      <c r="BU191" s="126">
        <f t="shared" si="143"/>
        <v>0</v>
      </c>
      <c r="BV191" s="126">
        <f t="shared" si="144"/>
        <v>0</v>
      </c>
      <c r="BW191" s="126">
        <f t="shared" si="145"/>
        <v>0</v>
      </c>
      <c r="BX191" s="126">
        <f t="shared" si="146"/>
        <v>0</v>
      </c>
      <c r="BY191" s="126">
        <f t="shared" si="147"/>
        <v>0</v>
      </c>
      <c r="BZ191" s="126">
        <f t="shared" si="148"/>
        <v>0</v>
      </c>
      <c r="CA191" s="126">
        <f t="shared" si="149"/>
        <v>0</v>
      </c>
      <c r="CB191" s="126">
        <f t="shared" si="150"/>
        <v>0</v>
      </c>
      <c r="CC191" s="126">
        <f t="shared" si="151"/>
        <v>0</v>
      </c>
      <c r="CD191" s="126">
        <f t="shared" si="152"/>
        <v>0</v>
      </c>
      <c r="CE191" s="126">
        <f t="shared" si="153"/>
        <v>0</v>
      </c>
      <c r="CF191" s="126">
        <f t="shared" si="154"/>
        <v>0</v>
      </c>
      <c r="CG191" s="126">
        <f t="shared" si="155"/>
        <v>0</v>
      </c>
      <c r="CH191" s="126">
        <f t="shared" si="156"/>
        <v>0</v>
      </c>
      <c r="CI191" s="126">
        <f t="shared" si="157"/>
        <v>0</v>
      </c>
      <c r="CJ191" s="126">
        <f t="shared" si="158"/>
        <v>0</v>
      </c>
      <c r="CK191" s="126">
        <f t="shared" si="159"/>
        <v>0</v>
      </c>
      <c r="CL191" s="126">
        <f t="shared" si="160"/>
        <v>0</v>
      </c>
      <c r="CM191" s="126">
        <f t="shared" si="161"/>
        <v>0</v>
      </c>
      <c r="CN191" s="126">
        <f t="shared" si="162"/>
        <v>0</v>
      </c>
      <c r="CO191" s="126">
        <f t="shared" si="163"/>
        <v>0</v>
      </c>
      <c r="CP191" s="126">
        <f t="shared" si="164"/>
        <v>0</v>
      </c>
      <c r="CQ191" s="126">
        <f t="shared" si="165"/>
        <v>0</v>
      </c>
      <c r="CR191" s="126">
        <f t="shared" si="166"/>
        <v>0</v>
      </c>
      <c r="CS191" s="126">
        <f t="shared" si="167"/>
        <v>0</v>
      </c>
      <c r="CT191" s="126">
        <f t="shared" si="168"/>
        <v>0</v>
      </c>
      <c r="CU191" s="126">
        <f t="shared" si="169"/>
        <v>0</v>
      </c>
      <c r="CV191" s="126">
        <f t="shared" si="170"/>
        <v>0</v>
      </c>
      <c r="CW191" s="126">
        <f t="shared" si="171"/>
        <v>0</v>
      </c>
      <c r="CX191" s="126">
        <f t="shared" si="172"/>
        <v>0</v>
      </c>
      <c r="CY191" s="126">
        <f t="shared" si="173"/>
        <v>0</v>
      </c>
      <c r="CZ191" s="126">
        <f t="shared" si="174"/>
        <v>0</v>
      </c>
      <c r="DA191" s="126">
        <f t="shared" si="175"/>
        <v>0</v>
      </c>
      <c r="DB191" s="126">
        <f t="shared" si="176"/>
        <v>0</v>
      </c>
      <c r="DC191" s="126">
        <f t="shared" si="177"/>
        <v>0</v>
      </c>
      <c r="DD191" s="126">
        <f t="shared" si="178"/>
        <v>0</v>
      </c>
      <c r="DE191" s="126">
        <f t="shared" si="179"/>
        <v>0</v>
      </c>
      <c r="DF191" s="126">
        <f t="shared" si="180"/>
        <v>0</v>
      </c>
      <c r="DG191" s="126">
        <f t="shared" si="181"/>
        <v>0</v>
      </c>
      <c r="DH191" s="126">
        <f t="shared" si="182"/>
        <v>0</v>
      </c>
      <c r="DI191" s="126">
        <f t="shared" si="183"/>
        <v>0</v>
      </c>
      <c r="DJ191" s="126">
        <f t="shared" si="184"/>
        <v>0</v>
      </c>
      <c r="DK191" s="126">
        <f t="shared" si="185"/>
        <v>0</v>
      </c>
      <c r="DL191" s="126">
        <f t="shared" si="186"/>
        <v>0</v>
      </c>
      <c r="DM191" s="126">
        <f t="shared" si="187"/>
        <v>0</v>
      </c>
      <c r="DN191" s="126">
        <f t="shared" si="188"/>
        <v>0</v>
      </c>
      <c r="DO191" s="126">
        <f t="shared" si="189"/>
        <v>0</v>
      </c>
      <c r="DP191" s="126">
        <f t="shared" si="190"/>
        <v>0</v>
      </c>
      <c r="DQ191" s="126">
        <f t="shared" si="191"/>
        <v>0</v>
      </c>
      <c r="DR191" s="126">
        <f t="shared" si="192"/>
        <v>0</v>
      </c>
      <c r="DS191" s="126">
        <f t="shared" si="193"/>
        <v>0</v>
      </c>
      <c r="DT191" s="126">
        <f t="shared" si="194"/>
        <v>0</v>
      </c>
      <c r="DU191" s="126">
        <f t="shared" si="195"/>
        <v>0</v>
      </c>
      <c r="DV191" s="126">
        <f t="shared" si="196"/>
        <v>0</v>
      </c>
      <c r="DW191" s="126">
        <f t="shared" si="197"/>
        <v>0</v>
      </c>
    </row>
    <row r="192" spans="1:127" s="141" customFormat="1" ht="15" customHeight="1" x14ac:dyDescent="0.25">
      <c r="A192" s="172" t="s">
        <v>520</v>
      </c>
      <c r="B192" s="145" t="s">
        <v>321</v>
      </c>
      <c r="C192" s="145" t="s">
        <v>521</v>
      </c>
      <c r="D192" s="145" t="s">
        <v>265</v>
      </c>
      <c r="E192" s="171">
        <v>0</v>
      </c>
      <c r="F192" s="156">
        <v>46356</v>
      </c>
      <c r="G192" s="161">
        <v>0</v>
      </c>
      <c r="H192" s="161">
        <v>0</v>
      </c>
      <c r="I192" s="147"/>
      <c r="J192" s="181"/>
      <c r="K192" s="145">
        <v>8.3333333333333329E-2</v>
      </c>
      <c r="L192" s="145">
        <v>8.3333333333333329E-2</v>
      </c>
      <c r="M192" s="145">
        <v>8.3333333333333329E-2</v>
      </c>
      <c r="N192" s="145">
        <v>8.3333333333333329E-2</v>
      </c>
      <c r="O192" s="145">
        <v>8.3333333333333329E-2</v>
      </c>
      <c r="P192" s="145">
        <v>8.3333333333333329E-2</v>
      </c>
      <c r="Q192" s="145">
        <v>8.3333333333333329E-2</v>
      </c>
      <c r="R192" s="145">
        <v>8.3333333333333329E-2</v>
      </c>
      <c r="S192" s="145">
        <v>8.3333333333333329E-2</v>
      </c>
      <c r="T192" s="145">
        <v>8.3333333333333329E-2</v>
      </c>
      <c r="U192" s="145">
        <v>8.3333333333333329E-2</v>
      </c>
      <c r="V192" s="145">
        <v>8.3333333333333329E-2</v>
      </c>
      <c r="W192" s="146">
        <v>1</v>
      </c>
      <c r="X192" s="151">
        <v>0</v>
      </c>
      <c r="Y192" s="151">
        <v>0</v>
      </c>
      <c r="Z192" s="151">
        <v>0</v>
      </c>
      <c r="AA192" s="151">
        <v>0</v>
      </c>
      <c r="AB192" s="151">
        <v>0</v>
      </c>
      <c r="AC192" s="151">
        <v>0</v>
      </c>
      <c r="AD192" s="151">
        <v>0</v>
      </c>
      <c r="AE192" s="151">
        <v>0</v>
      </c>
      <c r="AF192" s="151">
        <v>0</v>
      </c>
      <c r="AG192" s="151">
        <v>0</v>
      </c>
      <c r="AH192" s="151">
        <v>0</v>
      </c>
      <c r="AI192" s="151">
        <v>0</v>
      </c>
      <c r="AJ192" s="145">
        <v>1</v>
      </c>
      <c r="AK192" s="145"/>
      <c r="AL192" s="145"/>
      <c r="AM192" s="145"/>
      <c r="AN192" s="145"/>
      <c r="AO192" s="145"/>
      <c r="AP192" s="145"/>
      <c r="AQ192" s="145"/>
      <c r="AR192" s="145"/>
      <c r="AS192" s="146">
        <v>1</v>
      </c>
      <c r="AT192" s="153">
        <v>0</v>
      </c>
      <c r="AU192" s="153">
        <v>0</v>
      </c>
      <c r="AV192" s="153">
        <v>0</v>
      </c>
      <c r="AW192" s="153">
        <v>0</v>
      </c>
      <c r="AX192" s="153">
        <v>0</v>
      </c>
      <c r="AY192" s="153">
        <v>0</v>
      </c>
      <c r="AZ192" s="153">
        <v>0</v>
      </c>
      <c r="BA192" s="153">
        <v>0</v>
      </c>
      <c r="BB192" s="153">
        <v>0</v>
      </c>
      <c r="BC192" s="153">
        <v>0</v>
      </c>
      <c r="BD192" s="154">
        <v>0</v>
      </c>
      <c r="BE192" s="154">
        <v>0</v>
      </c>
      <c r="BF192" s="154">
        <v>0</v>
      </c>
      <c r="BG192" s="154">
        <v>0</v>
      </c>
      <c r="BH192" s="154">
        <v>0</v>
      </c>
      <c r="BI192" s="145">
        <v>61353300</v>
      </c>
      <c r="BJ192" s="122"/>
      <c r="BK192" s="122"/>
      <c r="BL192" s="122"/>
      <c r="BM192" s="122"/>
      <c r="BN192" s="122"/>
      <c r="BO192" s="122">
        <f t="shared" si="205"/>
        <v>0</v>
      </c>
      <c r="BP192" s="126">
        <f t="shared" si="138"/>
        <v>0</v>
      </c>
      <c r="BQ192" s="126">
        <f t="shared" si="139"/>
        <v>0</v>
      </c>
      <c r="BR192" s="126">
        <f t="shared" si="140"/>
        <v>0</v>
      </c>
      <c r="BS192" s="126">
        <f t="shared" si="141"/>
        <v>0</v>
      </c>
      <c r="BT192" s="126">
        <f t="shared" si="142"/>
        <v>0</v>
      </c>
      <c r="BU192" s="126">
        <f t="shared" si="143"/>
        <v>0</v>
      </c>
      <c r="BV192" s="126">
        <f t="shared" si="144"/>
        <v>0</v>
      </c>
      <c r="BW192" s="126">
        <f t="shared" si="145"/>
        <v>0</v>
      </c>
      <c r="BX192" s="126">
        <f t="shared" si="146"/>
        <v>0</v>
      </c>
      <c r="BY192" s="126">
        <f t="shared" si="147"/>
        <v>0</v>
      </c>
      <c r="BZ192" s="126">
        <f t="shared" si="148"/>
        <v>0</v>
      </c>
      <c r="CA192" s="126">
        <f t="shared" si="149"/>
        <v>0</v>
      </c>
      <c r="CB192" s="126">
        <f t="shared" si="150"/>
        <v>0</v>
      </c>
      <c r="CC192" s="126">
        <f t="shared" si="151"/>
        <v>0</v>
      </c>
      <c r="CD192" s="126">
        <f t="shared" si="152"/>
        <v>0</v>
      </c>
      <c r="CE192" s="126">
        <f t="shared" si="153"/>
        <v>0</v>
      </c>
      <c r="CF192" s="126">
        <f t="shared" si="154"/>
        <v>0</v>
      </c>
      <c r="CG192" s="126">
        <f t="shared" si="155"/>
        <v>0</v>
      </c>
      <c r="CH192" s="126">
        <f t="shared" si="156"/>
        <v>0</v>
      </c>
      <c r="CI192" s="126">
        <f t="shared" si="157"/>
        <v>0</v>
      </c>
      <c r="CJ192" s="126">
        <f t="shared" si="158"/>
        <v>0</v>
      </c>
      <c r="CK192" s="126">
        <f t="shared" si="159"/>
        <v>0</v>
      </c>
      <c r="CL192" s="126">
        <f t="shared" si="160"/>
        <v>0</v>
      </c>
      <c r="CM192" s="126">
        <f t="shared" si="161"/>
        <v>0</v>
      </c>
      <c r="CN192" s="126">
        <f t="shared" si="162"/>
        <v>0</v>
      </c>
      <c r="CO192" s="126">
        <f t="shared" si="163"/>
        <v>0</v>
      </c>
      <c r="CP192" s="126">
        <f t="shared" si="164"/>
        <v>0</v>
      </c>
      <c r="CQ192" s="126">
        <f t="shared" si="165"/>
        <v>0</v>
      </c>
      <c r="CR192" s="126">
        <f t="shared" si="166"/>
        <v>0</v>
      </c>
      <c r="CS192" s="126">
        <f t="shared" si="167"/>
        <v>0</v>
      </c>
      <c r="CT192" s="126">
        <f t="shared" si="168"/>
        <v>0</v>
      </c>
      <c r="CU192" s="126">
        <f t="shared" si="169"/>
        <v>0</v>
      </c>
      <c r="CV192" s="126">
        <f t="shared" si="170"/>
        <v>0</v>
      </c>
      <c r="CW192" s="126">
        <f t="shared" si="171"/>
        <v>0</v>
      </c>
      <c r="CX192" s="126">
        <f t="shared" si="172"/>
        <v>0</v>
      </c>
      <c r="CY192" s="126">
        <f t="shared" si="173"/>
        <v>0</v>
      </c>
      <c r="CZ192" s="126">
        <f t="shared" si="174"/>
        <v>0</v>
      </c>
      <c r="DA192" s="126">
        <f t="shared" si="175"/>
        <v>0</v>
      </c>
      <c r="DB192" s="126">
        <f t="shared" si="176"/>
        <v>0</v>
      </c>
      <c r="DC192" s="126">
        <f t="shared" si="177"/>
        <v>0</v>
      </c>
      <c r="DD192" s="126">
        <f t="shared" si="178"/>
        <v>0</v>
      </c>
      <c r="DE192" s="126">
        <f t="shared" si="179"/>
        <v>0</v>
      </c>
      <c r="DF192" s="126">
        <f t="shared" si="180"/>
        <v>0</v>
      </c>
      <c r="DG192" s="126">
        <f t="shared" si="181"/>
        <v>0</v>
      </c>
      <c r="DH192" s="126">
        <f t="shared" si="182"/>
        <v>0</v>
      </c>
      <c r="DI192" s="126">
        <f t="shared" si="183"/>
        <v>0</v>
      </c>
      <c r="DJ192" s="126">
        <f t="shared" si="184"/>
        <v>0</v>
      </c>
      <c r="DK192" s="126">
        <f t="shared" si="185"/>
        <v>0</v>
      </c>
      <c r="DL192" s="126">
        <f t="shared" si="186"/>
        <v>0</v>
      </c>
      <c r="DM192" s="126">
        <f t="shared" si="187"/>
        <v>0</v>
      </c>
      <c r="DN192" s="126">
        <f t="shared" si="188"/>
        <v>0</v>
      </c>
      <c r="DO192" s="126">
        <f t="shared" si="189"/>
        <v>0</v>
      </c>
      <c r="DP192" s="126">
        <f t="shared" si="190"/>
        <v>0</v>
      </c>
      <c r="DQ192" s="126">
        <f t="shared" si="191"/>
        <v>0</v>
      </c>
      <c r="DR192" s="126">
        <f t="shared" si="192"/>
        <v>0</v>
      </c>
      <c r="DS192" s="126">
        <f t="shared" si="193"/>
        <v>0</v>
      </c>
      <c r="DT192" s="126">
        <f t="shared" si="194"/>
        <v>0</v>
      </c>
      <c r="DU192" s="126">
        <f t="shared" si="195"/>
        <v>0</v>
      </c>
      <c r="DV192" s="126">
        <f t="shared" si="196"/>
        <v>0</v>
      </c>
      <c r="DW192" s="126">
        <f t="shared" si="197"/>
        <v>0</v>
      </c>
    </row>
    <row r="193" spans="1:128" s="141" customFormat="1" ht="15" customHeight="1" x14ac:dyDescent="0.25">
      <c r="A193" s="172" t="s">
        <v>522</v>
      </c>
      <c r="B193" s="145" t="s">
        <v>321</v>
      </c>
      <c r="C193" s="145" t="s">
        <v>521</v>
      </c>
      <c r="D193" s="145" t="s">
        <v>265</v>
      </c>
      <c r="E193" s="171">
        <v>0</v>
      </c>
      <c r="F193" s="156">
        <v>106525.16</v>
      </c>
      <c r="G193" s="161">
        <v>0</v>
      </c>
      <c r="H193" s="161">
        <v>0</v>
      </c>
      <c r="I193" s="147"/>
      <c r="J193" s="181"/>
      <c r="K193" s="145">
        <v>8.3333333333333329E-2</v>
      </c>
      <c r="L193" s="145">
        <v>8.3333333333333329E-2</v>
      </c>
      <c r="M193" s="145">
        <v>8.3333333333333329E-2</v>
      </c>
      <c r="N193" s="145">
        <v>8.3333333333333329E-2</v>
      </c>
      <c r="O193" s="145">
        <v>8.3333333333333329E-2</v>
      </c>
      <c r="P193" s="145">
        <v>8.3333333333333329E-2</v>
      </c>
      <c r="Q193" s="145">
        <v>8.3333333333333329E-2</v>
      </c>
      <c r="R193" s="145">
        <v>8.3333333333333329E-2</v>
      </c>
      <c r="S193" s="145">
        <v>8.3333333333333329E-2</v>
      </c>
      <c r="T193" s="145">
        <v>8.3333333333333329E-2</v>
      </c>
      <c r="U193" s="145">
        <v>8.3333333333333329E-2</v>
      </c>
      <c r="V193" s="145">
        <v>8.3333333333333329E-2</v>
      </c>
      <c r="W193" s="146">
        <v>1</v>
      </c>
      <c r="X193" s="151">
        <v>0</v>
      </c>
      <c r="Y193" s="151">
        <v>0</v>
      </c>
      <c r="Z193" s="151">
        <v>0</v>
      </c>
      <c r="AA193" s="151">
        <v>0</v>
      </c>
      <c r="AB193" s="151">
        <v>0</v>
      </c>
      <c r="AC193" s="151">
        <v>0</v>
      </c>
      <c r="AD193" s="151">
        <v>0</v>
      </c>
      <c r="AE193" s="151">
        <v>0</v>
      </c>
      <c r="AF193" s="151">
        <v>0</v>
      </c>
      <c r="AG193" s="151">
        <v>0</v>
      </c>
      <c r="AH193" s="151">
        <v>0</v>
      </c>
      <c r="AI193" s="151">
        <v>0</v>
      </c>
      <c r="AJ193" s="145">
        <v>1</v>
      </c>
      <c r="AK193" s="145"/>
      <c r="AL193" s="145"/>
      <c r="AM193" s="145"/>
      <c r="AN193" s="145"/>
      <c r="AO193" s="145"/>
      <c r="AP193" s="145"/>
      <c r="AQ193" s="145"/>
      <c r="AR193" s="145"/>
      <c r="AS193" s="146">
        <v>1</v>
      </c>
      <c r="AT193" s="153">
        <v>0</v>
      </c>
      <c r="AU193" s="153">
        <v>0</v>
      </c>
      <c r="AV193" s="153">
        <v>0</v>
      </c>
      <c r="AW193" s="153">
        <v>0</v>
      </c>
      <c r="AX193" s="153">
        <v>0</v>
      </c>
      <c r="AY193" s="153">
        <v>0</v>
      </c>
      <c r="AZ193" s="153">
        <v>0</v>
      </c>
      <c r="BA193" s="153">
        <v>0</v>
      </c>
      <c r="BB193" s="153">
        <v>0</v>
      </c>
      <c r="BC193" s="153">
        <v>0</v>
      </c>
      <c r="BD193" s="154">
        <v>0</v>
      </c>
      <c r="BE193" s="154">
        <v>0</v>
      </c>
      <c r="BF193" s="154">
        <v>0</v>
      </c>
      <c r="BG193" s="154">
        <v>0</v>
      </c>
      <c r="BH193" s="154">
        <v>0</v>
      </c>
      <c r="BI193" s="145">
        <v>61354400</v>
      </c>
      <c r="BJ193" s="122"/>
      <c r="BK193" s="122"/>
      <c r="BL193" s="122"/>
      <c r="BM193" s="122"/>
      <c r="BN193" s="122"/>
      <c r="BO193" s="122">
        <f t="shared" si="205"/>
        <v>0</v>
      </c>
      <c r="BP193" s="126">
        <f t="shared" si="138"/>
        <v>0</v>
      </c>
      <c r="BQ193" s="126">
        <f t="shared" si="139"/>
        <v>0</v>
      </c>
      <c r="BR193" s="126">
        <f t="shared" si="140"/>
        <v>0</v>
      </c>
      <c r="BS193" s="126">
        <f t="shared" si="141"/>
        <v>0</v>
      </c>
      <c r="BT193" s="126">
        <f t="shared" si="142"/>
        <v>0</v>
      </c>
      <c r="BU193" s="126">
        <f t="shared" si="143"/>
        <v>0</v>
      </c>
      <c r="BV193" s="126">
        <f t="shared" si="144"/>
        <v>0</v>
      </c>
      <c r="BW193" s="126">
        <f t="shared" si="145"/>
        <v>0</v>
      </c>
      <c r="BX193" s="126">
        <f t="shared" si="146"/>
        <v>0</v>
      </c>
      <c r="BY193" s="126">
        <f t="shared" si="147"/>
        <v>0</v>
      </c>
      <c r="BZ193" s="126">
        <f t="shared" si="148"/>
        <v>0</v>
      </c>
      <c r="CA193" s="126">
        <f t="shared" si="149"/>
        <v>0</v>
      </c>
      <c r="CB193" s="126">
        <f t="shared" si="150"/>
        <v>0</v>
      </c>
      <c r="CC193" s="126">
        <f t="shared" si="151"/>
        <v>0</v>
      </c>
      <c r="CD193" s="126">
        <f t="shared" si="152"/>
        <v>0</v>
      </c>
      <c r="CE193" s="126">
        <f t="shared" si="153"/>
        <v>0</v>
      </c>
      <c r="CF193" s="126">
        <f t="shared" si="154"/>
        <v>0</v>
      </c>
      <c r="CG193" s="126">
        <f t="shared" si="155"/>
        <v>0</v>
      </c>
      <c r="CH193" s="126">
        <f t="shared" si="156"/>
        <v>0</v>
      </c>
      <c r="CI193" s="126">
        <f t="shared" si="157"/>
        <v>0</v>
      </c>
      <c r="CJ193" s="126">
        <f t="shared" si="158"/>
        <v>0</v>
      </c>
      <c r="CK193" s="126">
        <f t="shared" si="159"/>
        <v>0</v>
      </c>
      <c r="CL193" s="126">
        <f t="shared" si="160"/>
        <v>0</v>
      </c>
      <c r="CM193" s="126">
        <f t="shared" si="161"/>
        <v>0</v>
      </c>
      <c r="CN193" s="126">
        <f t="shared" si="162"/>
        <v>0</v>
      </c>
      <c r="CO193" s="126">
        <f t="shared" si="163"/>
        <v>0</v>
      </c>
      <c r="CP193" s="126">
        <f t="shared" si="164"/>
        <v>0</v>
      </c>
      <c r="CQ193" s="126">
        <f t="shared" si="165"/>
        <v>0</v>
      </c>
      <c r="CR193" s="126">
        <f t="shared" si="166"/>
        <v>0</v>
      </c>
      <c r="CS193" s="126">
        <f t="shared" si="167"/>
        <v>0</v>
      </c>
      <c r="CT193" s="126">
        <f t="shared" si="168"/>
        <v>0</v>
      </c>
      <c r="CU193" s="126">
        <f t="shared" si="169"/>
        <v>0</v>
      </c>
      <c r="CV193" s="126">
        <f t="shared" si="170"/>
        <v>0</v>
      </c>
      <c r="CW193" s="126">
        <f t="shared" si="171"/>
        <v>0</v>
      </c>
      <c r="CX193" s="126">
        <f t="shared" si="172"/>
        <v>0</v>
      </c>
      <c r="CY193" s="126">
        <f t="shared" si="173"/>
        <v>0</v>
      </c>
      <c r="CZ193" s="126">
        <f t="shared" si="174"/>
        <v>0</v>
      </c>
      <c r="DA193" s="126">
        <f t="shared" si="175"/>
        <v>0</v>
      </c>
      <c r="DB193" s="126">
        <f t="shared" si="176"/>
        <v>0</v>
      </c>
      <c r="DC193" s="126">
        <f t="shared" si="177"/>
        <v>0</v>
      </c>
      <c r="DD193" s="126">
        <f t="shared" si="178"/>
        <v>0</v>
      </c>
      <c r="DE193" s="126">
        <f t="shared" si="179"/>
        <v>0</v>
      </c>
      <c r="DF193" s="126">
        <f t="shared" si="180"/>
        <v>0</v>
      </c>
      <c r="DG193" s="126">
        <f t="shared" si="181"/>
        <v>0</v>
      </c>
      <c r="DH193" s="126">
        <f t="shared" si="182"/>
        <v>0</v>
      </c>
      <c r="DI193" s="126">
        <f t="shared" si="183"/>
        <v>0</v>
      </c>
      <c r="DJ193" s="126">
        <f t="shared" si="184"/>
        <v>0</v>
      </c>
      <c r="DK193" s="126">
        <f t="shared" si="185"/>
        <v>0</v>
      </c>
      <c r="DL193" s="126">
        <f t="shared" si="186"/>
        <v>0</v>
      </c>
      <c r="DM193" s="126">
        <f t="shared" si="187"/>
        <v>0</v>
      </c>
      <c r="DN193" s="126">
        <f t="shared" si="188"/>
        <v>0</v>
      </c>
      <c r="DO193" s="126">
        <f t="shared" si="189"/>
        <v>0</v>
      </c>
      <c r="DP193" s="126">
        <f t="shared" si="190"/>
        <v>0</v>
      </c>
      <c r="DQ193" s="126">
        <f t="shared" si="191"/>
        <v>0</v>
      </c>
      <c r="DR193" s="126">
        <f t="shared" si="192"/>
        <v>0</v>
      </c>
      <c r="DS193" s="126">
        <f t="shared" si="193"/>
        <v>0</v>
      </c>
      <c r="DT193" s="126">
        <f t="shared" si="194"/>
        <v>0</v>
      </c>
      <c r="DU193" s="126">
        <f t="shared" si="195"/>
        <v>0</v>
      </c>
      <c r="DV193" s="126">
        <f t="shared" si="196"/>
        <v>0</v>
      </c>
      <c r="DW193" s="126">
        <f t="shared" si="197"/>
        <v>0</v>
      </c>
    </row>
    <row r="194" spans="1:128" s="141" customFormat="1" ht="15" customHeight="1" x14ac:dyDescent="0.25">
      <c r="A194" s="172" t="s">
        <v>523</v>
      </c>
      <c r="B194" s="145" t="s">
        <v>321</v>
      </c>
      <c r="C194" s="145" t="s">
        <v>521</v>
      </c>
      <c r="D194" s="145" t="s">
        <v>265</v>
      </c>
      <c r="E194" s="171">
        <v>0</v>
      </c>
      <c r="F194" s="156">
        <v>118856.28</v>
      </c>
      <c r="G194" s="161">
        <v>0</v>
      </c>
      <c r="H194" s="161">
        <v>0</v>
      </c>
      <c r="I194" s="147"/>
      <c r="J194" s="181"/>
      <c r="K194" s="145">
        <v>8.3333333333333329E-2</v>
      </c>
      <c r="L194" s="145">
        <v>8.3333333333333329E-2</v>
      </c>
      <c r="M194" s="145">
        <v>8.3333333333333329E-2</v>
      </c>
      <c r="N194" s="145">
        <v>8.3333333333333329E-2</v>
      </c>
      <c r="O194" s="145">
        <v>8.3333333333333329E-2</v>
      </c>
      <c r="P194" s="145">
        <v>8.3333333333333329E-2</v>
      </c>
      <c r="Q194" s="145">
        <v>8.3333333333333329E-2</v>
      </c>
      <c r="R194" s="145">
        <v>8.3333333333333329E-2</v>
      </c>
      <c r="S194" s="145">
        <v>8.3333333333333329E-2</v>
      </c>
      <c r="T194" s="145">
        <v>8.3333333333333329E-2</v>
      </c>
      <c r="U194" s="145">
        <v>8.3333333333333329E-2</v>
      </c>
      <c r="V194" s="145">
        <v>8.3333333333333329E-2</v>
      </c>
      <c r="W194" s="146">
        <v>1</v>
      </c>
      <c r="X194" s="151">
        <v>0</v>
      </c>
      <c r="Y194" s="151">
        <v>0</v>
      </c>
      <c r="Z194" s="151">
        <v>0</v>
      </c>
      <c r="AA194" s="151">
        <v>0</v>
      </c>
      <c r="AB194" s="151">
        <v>0</v>
      </c>
      <c r="AC194" s="151">
        <v>0</v>
      </c>
      <c r="AD194" s="151">
        <v>0</v>
      </c>
      <c r="AE194" s="151">
        <v>0</v>
      </c>
      <c r="AF194" s="151">
        <v>0</v>
      </c>
      <c r="AG194" s="151">
        <v>0</v>
      </c>
      <c r="AH194" s="151">
        <v>0</v>
      </c>
      <c r="AI194" s="151">
        <v>0</v>
      </c>
      <c r="AJ194" s="145">
        <v>1</v>
      </c>
      <c r="AK194" s="145"/>
      <c r="AL194" s="145"/>
      <c r="AM194" s="145"/>
      <c r="AN194" s="145"/>
      <c r="AO194" s="145"/>
      <c r="AP194" s="145"/>
      <c r="AQ194" s="145"/>
      <c r="AR194" s="145"/>
      <c r="AS194" s="146">
        <v>1</v>
      </c>
      <c r="AT194" s="153">
        <v>0</v>
      </c>
      <c r="AU194" s="153">
        <v>0</v>
      </c>
      <c r="AV194" s="153">
        <v>0</v>
      </c>
      <c r="AW194" s="153">
        <v>0</v>
      </c>
      <c r="AX194" s="153">
        <v>0</v>
      </c>
      <c r="AY194" s="153">
        <v>0</v>
      </c>
      <c r="AZ194" s="153">
        <v>0</v>
      </c>
      <c r="BA194" s="153">
        <v>0</v>
      </c>
      <c r="BB194" s="153">
        <v>0</v>
      </c>
      <c r="BC194" s="153">
        <v>0</v>
      </c>
      <c r="BD194" s="154">
        <v>0</v>
      </c>
      <c r="BE194" s="154">
        <v>0</v>
      </c>
      <c r="BF194" s="154">
        <v>0</v>
      </c>
      <c r="BG194" s="154">
        <v>0</v>
      </c>
      <c r="BH194" s="154">
        <v>0</v>
      </c>
      <c r="BI194" s="145">
        <v>61355500</v>
      </c>
      <c r="BJ194" s="122"/>
      <c r="BK194" s="122"/>
      <c r="BL194" s="122"/>
      <c r="BM194" s="122"/>
      <c r="BN194" s="122"/>
      <c r="BO194" s="122">
        <f t="shared" si="205"/>
        <v>0</v>
      </c>
      <c r="BP194" s="126">
        <f t="shared" si="138"/>
        <v>0</v>
      </c>
      <c r="BQ194" s="126">
        <f t="shared" si="139"/>
        <v>0</v>
      </c>
      <c r="BR194" s="126">
        <f t="shared" si="140"/>
        <v>0</v>
      </c>
      <c r="BS194" s="126">
        <f t="shared" si="141"/>
        <v>0</v>
      </c>
      <c r="BT194" s="126">
        <f t="shared" si="142"/>
        <v>0</v>
      </c>
      <c r="BU194" s="126">
        <f t="shared" si="143"/>
        <v>0</v>
      </c>
      <c r="BV194" s="126">
        <f t="shared" si="144"/>
        <v>0</v>
      </c>
      <c r="BW194" s="126">
        <f t="shared" si="145"/>
        <v>0</v>
      </c>
      <c r="BX194" s="126">
        <f t="shared" si="146"/>
        <v>0</v>
      </c>
      <c r="BY194" s="126">
        <f t="shared" si="147"/>
        <v>0</v>
      </c>
      <c r="BZ194" s="126">
        <f t="shared" si="148"/>
        <v>0</v>
      </c>
      <c r="CA194" s="126">
        <f t="shared" si="149"/>
        <v>0</v>
      </c>
      <c r="CB194" s="126">
        <f t="shared" si="150"/>
        <v>0</v>
      </c>
      <c r="CC194" s="126">
        <f t="shared" si="151"/>
        <v>0</v>
      </c>
      <c r="CD194" s="126">
        <f t="shared" si="152"/>
        <v>0</v>
      </c>
      <c r="CE194" s="126">
        <f t="shared" si="153"/>
        <v>0</v>
      </c>
      <c r="CF194" s="126">
        <f t="shared" si="154"/>
        <v>0</v>
      </c>
      <c r="CG194" s="126">
        <f t="shared" si="155"/>
        <v>0</v>
      </c>
      <c r="CH194" s="126">
        <f t="shared" si="156"/>
        <v>0</v>
      </c>
      <c r="CI194" s="126">
        <f t="shared" si="157"/>
        <v>0</v>
      </c>
      <c r="CJ194" s="126">
        <f t="shared" si="158"/>
        <v>0</v>
      </c>
      <c r="CK194" s="126">
        <f t="shared" si="159"/>
        <v>0</v>
      </c>
      <c r="CL194" s="126">
        <f t="shared" si="160"/>
        <v>0</v>
      </c>
      <c r="CM194" s="126">
        <f t="shared" si="161"/>
        <v>0</v>
      </c>
      <c r="CN194" s="126">
        <f t="shared" si="162"/>
        <v>0</v>
      </c>
      <c r="CO194" s="126">
        <f t="shared" si="163"/>
        <v>0</v>
      </c>
      <c r="CP194" s="126">
        <f t="shared" si="164"/>
        <v>0</v>
      </c>
      <c r="CQ194" s="126">
        <f t="shared" si="165"/>
        <v>0</v>
      </c>
      <c r="CR194" s="126">
        <f t="shared" si="166"/>
        <v>0</v>
      </c>
      <c r="CS194" s="126">
        <f t="shared" si="167"/>
        <v>0</v>
      </c>
      <c r="CT194" s="126">
        <f t="shared" si="168"/>
        <v>0</v>
      </c>
      <c r="CU194" s="126">
        <f t="shared" si="169"/>
        <v>0</v>
      </c>
      <c r="CV194" s="126">
        <f t="shared" si="170"/>
        <v>0</v>
      </c>
      <c r="CW194" s="126">
        <f t="shared" si="171"/>
        <v>0</v>
      </c>
      <c r="CX194" s="126">
        <f t="shared" si="172"/>
        <v>0</v>
      </c>
      <c r="CY194" s="126">
        <f t="shared" si="173"/>
        <v>0</v>
      </c>
      <c r="CZ194" s="126">
        <f t="shared" si="174"/>
        <v>0</v>
      </c>
      <c r="DA194" s="126">
        <f t="shared" si="175"/>
        <v>0</v>
      </c>
      <c r="DB194" s="126">
        <f t="shared" si="176"/>
        <v>0</v>
      </c>
      <c r="DC194" s="126">
        <f t="shared" si="177"/>
        <v>0</v>
      </c>
      <c r="DD194" s="126">
        <f t="shared" si="178"/>
        <v>0</v>
      </c>
      <c r="DE194" s="126">
        <f t="shared" si="179"/>
        <v>0</v>
      </c>
      <c r="DF194" s="126">
        <f t="shared" si="180"/>
        <v>0</v>
      </c>
      <c r="DG194" s="126">
        <f t="shared" si="181"/>
        <v>0</v>
      </c>
      <c r="DH194" s="126">
        <f t="shared" si="182"/>
        <v>0</v>
      </c>
      <c r="DI194" s="126">
        <f t="shared" si="183"/>
        <v>0</v>
      </c>
      <c r="DJ194" s="126">
        <f t="shared" si="184"/>
        <v>0</v>
      </c>
      <c r="DK194" s="126">
        <f t="shared" si="185"/>
        <v>0</v>
      </c>
      <c r="DL194" s="126">
        <f t="shared" si="186"/>
        <v>0</v>
      </c>
      <c r="DM194" s="126">
        <f t="shared" si="187"/>
        <v>0</v>
      </c>
      <c r="DN194" s="126">
        <f t="shared" si="188"/>
        <v>0</v>
      </c>
      <c r="DO194" s="126">
        <f t="shared" si="189"/>
        <v>0</v>
      </c>
      <c r="DP194" s="126">
        <f t="shared" si="190"/>
        <v>0</v>
      </c>
      <c r="DQ194" s="126">
        <f t="shared" si="191"/>
        <v>0</v>
      </c>
      <c r="DR194" s="126">
        <f t="shared" si="192"/>
        <v>0</v>
      </c>
      <c r="DS194" s="126">
        <f t="shared" si="193"/>
        <v>0</v>
      </c>
      <c r="DT194" s="126">
        <f t="shared" si="194"/>
        <v>0</v>
      </c>
      <c r="DU194" s="126">
        <f t="shared" si="195"/>
        <v>0</v>
      </c>
      <c r="DV194" s="126">
        <f t="shared" si="196"/>
        <v>0</v>
      </c>
      <c r="DW194" s="126">
        <f t="shared" si="197"/>
        <v>0</v>
      </c>
    </row>
    <row r="195" spans="1:128" s="141" customFormat="1" ht="15" customHeight="1" x14ac:dyDescent="0.25">
      <c r="A195" s="172" t="s">
        <v>524</v>
      </c>
      <c r="B195" s="145" t="s">
        <v>321</v>
      </c>
      <c r="C195" s="145" t="s">
        <v>521</v>
      </c>
      <c r="D195" s="145" t="s">
        <v>265</v>
      </c>
      <c r="E195" s="171">
        <v>0</v>
      </c>
      <c r="F195" s="161">
        <v>0</v>
      </c>
      <c r="G195" s="161">
        <v>0</v>
      </c>
      <c r="H195" s="182">
        <v>0</v>
      </c>
      <c r="I195" s="189">
        <v>61356600</v>
      </c>
      <c r="J195" s="181"/>
      <c r="K195" s="145">
        <v>8.3333333333333329E-2</v>
      </c>
      <c r="L195" s="145">
        <v>8.3333333333333329E-2</v>
      </c>
      <c r="M195" s="145">
        <v>8.3333333333333329E-2</v>
      </c>
      <c r="N195" s="145">
        <v>8.3333333333333329E-2</v>
      </c>
      <c r="O195" s="145">
        <v>8.3333333333333329E-2</v>
      </c>
      <c r="P195" s="145">
        <v>8.3333333333333329E-2</v>
      </c>
      <c r="Q195" s="145">
        <v>8.3333333333333329E-2</v>
      </c>
      <c r="R195" s="145">
        <v>8.3333333333333329E-2</v>
      </c>
      <c r="S195" s="145">
        <v>8.3333333333333329E-2</v>
      </c>
      <c r="T195" s="145">
        <v>8.3333333333333329E-2</v>
      </c>
      <c r="U195" s="145">
        <v>8.3333333333333329E-2</v>
      </c>
      <c r="V195" s="145">
        <v>8.3333333333333329E-2</v>
      </c>
      <c r="W195" s="146">
        <v>1</v>
      </c>
      <c r="X195" s="151">
        <v>0</v>
      </c>
      <c r="Y195" s="151">
        <v>0</v>
      </c>
      <c r="Z195" s="151">
        <v>0</v>
      </c>
      <c r="AA195" s="151">
        <v>0</v>
      </c>
      <c r="AB195" s="151">
        <v>0</v>
      </c>
      <c r="AC195" s="151">
        <v>0</v>
      </c>
      <c r="AD195" s="151">
        <v>0</v>
      </c>
      <c r="AE195" s="151">
        <v>0</v>
      </c>
      <c r="AF195" s="151">
        <v>0</v>
      </c>
      <c r="AG195" s="151">
        <v>0</v>
      </c>
      <c r="AH195" s="151">
        <v>0</v>
      </c>
      <c r="AI195" s="151">
        <v>0</v>
      </c>
      <c r="AJ195" s="145">
        <v>1</v>
      </c>
      <c r="AK195" s="145"/>
      <c r="AL195" s="145"/>
      <c r="AM195" s="145"/>
      <c r="AN195" s="145"/>
      <c r="AO195" s="145"/>
      <c r="AP195" s="145"/>
      <c r="AQ195" s="145"/>
      <c r="AR195" s="145"/>
      <c r="AS195" s="146">
        <v>1</v>
      </c>
      <c r="AT195" s="153">
        <v>0</v>
      </c>
      <c r="AU195" s="153">
        <v>0</v>
      </c>
      <c r="AV195" s="153">
        <v>0</v>
      </c>
      <c r="AW195" s="153">
        <v>0</v>
      </c>
      <c r="AX195" s="153">
        <v>0</v>
      </c>
      <c r="AY195" s="153">
        <v>0</v>
      </c>
      <c r="AZ195" s="153">
        <v>0</v>
      </c>
      <c r="BA195" s="153">
        <v>0</v>
      </c>
      <c r="BB195" s="153">
        <v>0</v>
      </c>
      <c r="BC195" s="153">
        <v>0</v>
      </c>
      <c r="BD195" s="154">
        <v>0</v>
      </c>
      <c r="BE195" s="154">
        <v>0</v>
      </c>
      <c r="BF195" s="154">
        <v>0</v>
      </c>
      <c r="BG195" s="154">
        <v>0</v>
      </c>
      <c r="BH195" s="154">
        <v>0</v>
      </c>
      <c r="BI195" s="145">
        <v>61356600</v>
      </c>
      <c r="BJ195" s="122"/>
      <c r="BK195" s="122"/>
      <c r="BL195" s="122"/>
      <c r="BM195" s="122"/>
      <c r="BN195" s="122"/>
      <c r="BO195" s="122">
        <f t="shared" si="205"/>
        <v>0</v>
      </c>
      <c r="BP195" s="126">
        <f t="shared" si="138"/>
        <v>0</v>
      </c>
      <c r="BQ195" s="126">
        <f t="shared" si="139"/>
        <v>0</v>
      </c>
      <c r="BR195" s="126">
        <f t="shared" si="140"/>
        <v>0</v>
      </c>
      <c r="BS195" s="126">
        <f t="shared" si="141"/>
        <v>0</v>
      </c>
      <c r="BT195" s="126">
        <f t="shared" si="142"/>
        <v>0</v>
      </c>
      <c r="BU195" s="126">
        <f t="shared" si="143"/>
        <v>0</v>
      </c>
      <c r="BV195" s="126">
        <f t="shared" si="144"/>
        <v>0</v>
      </c>
      <c r="BW195" s="126">
        <f t="shared" si="145"/>
        <v>0</v>
      </c>
      <c r="BX195" s="126">
        <f t="shared" si="146"/>
        <v>0</v>
      </c>
      <c r="BY195" s="126">
        <f t="shared" si="147"/>
        <v>0</v>
      </c>
      <c r="BZ195" s="126">
        <f t="shared" si="148"/>
        <v>0</v>
      </c>
      <c r="CA195" s="126">
        <f t="shared" si="149"/>
        <v>0</v>
      </c>
      <c r="CB195" s="126">
        <f t="shared" si="150"/>
        <v>0</v>
      </c>
      <c r="CC195" s="126">
        <f t="shared" si="151"/>
        <v>0</v>
      </c>
      <c r="CD195" s="126">
        <f t="shared" si="152"/>
        <v>0</v>
      </c>
      <c r="CE195" s="126">
        <f t="shared" si="153"/>
        <v>0</v>
      </c>
      <c r="CF195" s="126">
        <f t="shared" si="154"/>
        <v>0</v>
      </c>
      <c r="CG195" s="126">
        <f t="shared" si="155"/>
        <v>0</v>
      </c>
      <c r="CH195" s="126">
        <f t="shared" si="156"/>
        <v>0</v>
      </c>
      <c r="CI195" s="126">
        <f t="shared" si="157"/>
        <v>0</v>
      </c>
      <c r="CJ195" s="126">
        <f t="shared" si="158"/>
        <v>0</v>
      </c>
      <c r="CK195" s="126">
        <f t="shared" si="159"/>
        <v>0</v>
      </c>
      <c r="CL195" s="126">
        <f t="shared" si="160"/>
        <v>0</v>
      </c>
      <c r="CM195" s="126">
        <f t="shared" si="161"/>
        <v>0</v>
      </c>
      <c r="CN195" s="126">
        <f t="shared" si="162"/>
        <v>0</v>
      </c>
      <c r="CO195" s="126">
        <f t="shared" si="163"/>
        <v>0</v>
      </c>
      <c r="CP195" s="126">
        <f t="shared" si="164"/>
        <v>0</v>
      </c>
      <c r="CQ195" s="126">
        <f t="shared" si="165"/>
        <v>0</v>
      </c>
      <c r="CR195" s="126">
        <f t="shared" si="166"/>
        <v>0</v>
      </c>
      <c r="CS195" s="126">
        <f t="shared" si="167"/>
        <v>0</v>
      </c>
      <c r="CT195" s="126">
        <f t="shared" si="168"/>
        <v>0</v>
      </c>
      <c r="CU195" s="126">
        <f t="shared" si="169"/>
        <v>0</v>
      </c>
      <c r="CV195" s="126">
        <f t="shared" si="170"/>
        <v>0</v>
      </c>
      <c r="CW195" s="126">
        <f t="shared" si="171"/>
        <v>0</v>
      </c>
      <c r="CX195" s="126">
        <f t="shared" si="172"/>
        <v>0</v>
      </c>
      <c r="CY195" s="126">
        <f t="shared" si="173"/>
        <v>0</v>
      </c>
      <c r="CZ195" s="126">
        <f t="shared" si="174"/>
        <v>0</v>
      </c>
      <c r="DA195" s="126">
        <f t="shared" si="175"/>
        <v>0</v>
      </c>
      <c r="DB195" s="126">
        <f t="shared" si="176"/>
        <v>0</v>
      </c>
      <c r="DC195" s="126">
        <f t="shared" si="177"/>
        <v>0</v>
      </c>
      <c r="DD195" s="126">
        <f t="shared" si="178"/>
        <v>0</v>
      </c>
      <c r="DE195" s="126">
        <f t="shared" si="179"/>
        <v>0</v>
      </c>
      <c r="DF195" s="126">
        <f t="shared" si="180"/>
        <v>0</v>
      </c>
      <c r="DG195" s="126">
        <f t="shared" si="181"/>
        <v>0</v>
      </c>
      <c r="DH195" s="126">
        <f t="shared" si="182"/>
        <v>0</v>
      </c>
      <c r="DI195" s="126">
        <f t="shared" si="183"/>
        <v>0</v>
      </c>
      <c r="DJ195" s="126">
        <f t="shared" si="184"/>
        <v>0</v>
      </c>
      <c r="DK195" s="126">
        <f t="shared" si="185"/>
        <v>0</v>
      </c>
      <c r="DL195" s="126">
        <f t="shared" si="186"/>
        <v>0</v>
      </c>
      <c r="DM195" s="126">
        <f t="shared" si="187"/>
        <v>0</v>
      </c>
      <c r="DN195" s="126">
        <f t="shared" si="188"/>
        <v>0</v>
      </c>
      <c r="DO195" s="126">
        <f t="shared" si="189"/>
        <v>0</v>
      </c>
      <c r="DP195" s="126">
        <f t="shared" si="190"/>
        <v>0</v>
      </c>
      <c r="DQ195" s="126">
        <f t="shared" si="191"/>
        <v>0</v>
      </c>
      <c r="DR195" s="126">
        <f t="shared" si="192"/>
        <v>0</v>
      </c>
      <c r="DS195" s="126">
        <f t="shared" si="193"/>
        <v>0</v>
      </c>
      <c r="DT195" s="126">
        <f t="shared" si="194"/>
        <v>0</v>
      </c>
      <c r="DU195" s="126">
        <f t="shared" si="195"/>
        <v>0</v>
      </c>
      <c r="DV195" s="126">
        <f t="shared" si="196"/>
        <v>0</v>
      </c>
      <c r="DW195" s="126">
        <f t="shared" si="197"/>
        <v>0</v>
      </c>
    </row>
    <row r="196" spans="1:128" s="141" customFormat="1" ht="15" customHeight="1" x14ac:dyDescent="0.25">
      <c r="A196" s="172" t="s">
        <v>525</v>
      </c>
      <c r="B196" s="145" t="s">
        <v>321</v>
      </c>
      <c r="C196" s="145" t="s">
        <v>521</v>
      </c>
      <c r="D196" s="145" t="s">
        <v>265</v>
      </c>
      <c r="E196" s="171">
        <v>1</v>
      </c>
      <c r="F196" s="161">
        <v>326105</v>
      </c>
      <c r="G196" s="161">
        <v>-326105</v>
      </c>
      <c r="H196" s="182">
        <v>-326105</v>
      </c>
      <c r="I196" s="189">
        <v>61357700</v>
      </c>
      <c r="J196" s="181"/>
      <c r="K196" s="145">
        <v>8.3333333333333329E-2</v>
      </c>
      <c r="L196" s="145">
        <v>8.3333333333333329E-2</v>
      </c>
      <c r="M196" s="145">
        <v>8.3333333333333329E-2</v>
      </c>
      <c r="N196" s="145">
        <v>8.3333333333333329E-2</v>
      </c>
      <c r="O196" s="145">
        <v>8.3333333333333329E-2</v>
      </c>
      <c r="P196" s="145">
        <v>8.3333333333333329E-2</v>
      </c>
      <c r="Q196" s="145">
        <v>8.3333333333333329E-2</v>
      </c>
      <c r="R196" s="145">
        <v>8.3333333333333329E-2</v>
      </c>
      <c r="S196" s="145">
        <v>8.3333333333333329E-2</v>
      </c>
      <c r="T196" s="145">
        <v>8.3333333333333329E-2</v>
      </c>
      <c r="U196" s="145">
        <v>8.3333333333333329E-2</v>
      </c>
      <c r="V196" s="145">
        <v>8.3333333333333329E-2</v>
      </c>
      <c r="W196" s="146">
        <v>1</v>
      </c>
      <c r="X196" s="151">
        <v>-27175.416666666664</v>
      </c>
      <c r="Y196" s="151">
        <v>-27175.416666666664</v>
      </c>
      <c r="Z196" s="151">
        <v>-27175.416666666664</v>
      </c>
      <c r="AA196" s="151">
        <v>-27175.416666666664</v>
      </c>
      <c r="AB196" s="151">
        <v>-27175.416666666664</v>
      </c>
      <c r="AC196" s="151">
        <v>-27175.416666666664</v>
      </c>
      <c r="AD196" s="151">
        <v>-27175.416666666664</v>
      </c>
      <c r="AE196" s="151">
        <v>-27175.416666666664</v>
      </c>
      <c r="AF196" s="151">
        <v>-27175.416666666664</v>
      </c>
      <c r="AG196" s="151">
        <v>-27175.416666666664</v>
      </c>
      <c r="AH196" s="151">
        <v>-27175.416666666664</v>
      </c>
      <c r="AI196" s="151">
        <v>-27175.416666666664</v>
      </c>
      <c r="AJ196" s="145">
        <v>1</v>
      </c>
      <c r="AK196" s="145"/>
      <c r="AL196" s="145"/>
      <c r="AM196" s="145"/>
      <c r="AN196" s="145"/>
      <c r="AO196" s="145"/>
      <c r="AP196" s="145"/>
      <c r="AQ196" s="145"/>
      <c r="AR196" s="145"/>
      <c r="AS196" s="146">
        <v>1</v>
      </c>
      <c r="AT196" s="153">
        <v>-326105</v>
      </c>
      <c r="AU196" s="153">
        <v>0</v>
      </c>
      <c r="AV196" s="153">
        <v>0</v>
      </c>
      <c r="AW196" s="153">
        <v>0</v>
      </c>
      <c r="AX196" s="153">
        <v>0</v>
      </c>
      <c r="AY196" s="153">
        <v>0</v>
      </c>
      <c r="AZ196" s="153">
        <v>0</v>
      </c>
      <c r="BA196" s="153">
        <v>0</v>
      </c>
      <c r="BB196" s="153">
        <v>0</v>
      </c>
      <c r="BC196" s="153">
        <v>-326105</v>
      </c>
      <c r="BD196" s="154">
        <v>-326105</v>
      </c>
      <c r="BE196" s="154">
        <v>0</v>
      </c>
      <c r="BF196" s="154">
        <v>0</v>
      </c>
      <c r="BG196" s="154">
        <v>0</v>
      </c>
      <c r="BH196" s="154">
        <v>0</v>
      </c>
      <c r="BI196" s="145">
        <v>61357700</v>
      </c>
      <c r="BJ196" s="122"/>
      <c r="BK196" s="122"/>
      <c r="BL196" s="122"/>
      <c r="BM196" s="122"/>
      <c r="BN196" s="122"/>
      <c r="BO196" s="122">
        <f t="shared" si="205"/>
        <v>271754.16666666663</v>
      </c>
      <c r="BP196" s="126">
        <f t="shared" si="138"/>
        <v>-27175.416666666664</v>
      </c>
      <c r="BQ196" s="126">
        <f t="shared" si="139"/>
        <v>0</v>
      </c>
      <c r="BR196" s="126">
        <f t="shared" si="140"/>
        <v>0</v>
      </c>
      <c r="BS196" s="126">
        <f t="shared" si="141"/>
        <v>0</v>
      </c>
      <c r="BT196" s="126">
        <f t="shared" si="142"/>
        <v>0</v>
      </c>
      <c r="BU196" s="126">
        <f t="shared" si="143"/>
        <v>-54350.833333333328</v>
      </c>
      <c r="BV196" s="126">
        <f t="shared" si="144"/>
        <v>0</v>
      </c>
      <c r="BW196" s="126">
        <f t="shared" si="145"/>
        <v>0</v>
      </c>
      <c r="BX196" s="126">
        <f t="shared" si="146"/>
        <v>0</v>
      </c>
      <c r="BY196" s="126">
        <f t="shared" si="147"/>
        <v>0</v>
      </c>
      <c r="BZ196" s="126">
        <f t="shared" si="148"/>
        <v>-81526.25</v>
      </c>
      <c r="CA196" s="126">
        <f t="shared" si="149"/>
        <v>0</v>
      </c>
      <c r="CB196" s="126">
        <f t="shared" si="150"/>
        <v>0</v>
      </c>
      <c r="CC196" s="126">
        <f t="shared" si="151"/>
        <v>0</v>
      </c>
      <c r="CD196" s="126">
        <f t="shared" si="152"/>
        <v>0</v>
      </c>
      <c r="CE196" s="126">
        <f t="shared" si="153"/>
        <v>-108701.66666666666</v>
      </c>
      <c r="CF196" s="126">
        <f t="shared" si="154"/>
        <v>0</v>
      </c>
      <c r="CG196" s="126">
        <f t="shared" si="155"/>
        <v>0</v>
      </c>
      <c r="CH196" s="126">
        <f t="shared" si="156"/>
        <v>0</v>
      </c>
      <c r="CI196" s="126">
        <f t="shared" si="157"/>
        <v>0</v>
      </c>
      <c r="CJ196" s="126">
        <f t="shared" si="158"/>
        <v>-135877.08333333331</v>
      </c>
      <c r="CK196" s="126">
        <f t="shared" si="159"/>
        <v>0</v>
      </c>
      <c r="CL196" s="126">
        <f t="shared" si="160"/>
        <v>0</v>
      </c>
      <c r="CM196" s="126">
        <f t="shared" si="161"/>
        <v>0</v>
      </c>
      <c r="CN196" s="126">
        <f t="shared" si="162"/>
        <v>0</v>
      </c>
      <c r="CO196" s="126">
        <f t="shared" si="163"/>
        <v>-163052.49999999997</v>
      </c>
      <c r="CP196" s="126">
        <f t="shared" si="164"/>
        <v>0</v>
      </c>
      <c r="CQ196" s="126">
        <f t="shared" si="165"/>
        <v>0</v>
      </c>
      <c r="CR196" s="126">
        <f t="shared" si="166"/>
        <v>0</v>
      </c>
      <c r="CS196" s="126">
        <f t="shared" si="167"/>
        <v>0</v>
      </c>
      <c r="CT196" s="126">
        <f t="shared" si="168"/>
        <v>-190227.91666666663</v>
      </c>
      <c r="CU196" s="126">
        <f t="shared" si="169"/>
        <v>0</v>
      </c>
      <c r="CV196" s="126">
        <f t="shared" si="170"/>
        <v>0</v>
      </c>
      <c r="CW196" s="126">
        <f t="shared" si="171"/>
        <v>0</v>
      </c>
      <c r="CX196" s="126">
        <f t="shared" si="172"/>
        <v>0</v>
      </c>
      <c r="CY196" s="126">
        <f t="shared" si="173"/>
        <v>-217403.33333333328</v>
      </c>
      <c r="CZ196" s="126">
        <f t="shared" si="174"/>
        <v>0</v>
      </c>
      <c r="DA196" s="126">
        <f t="shared" si="175"/>
        <v>0</v>
      </c>
      <c r="DB196" s="126">
        <f t="shared" si="176"/>
        <v>0</v>
      </c>
      <c r="DC196" s="126">
        <f t="shared" si="177"/>
        <v>0</v>
      </c>
      <c r="DD196" s="126">
        <f t="shared" si="178"/>
        <v>-244578.74999999994</v>
      </c>
      <c r="DE196" s="126">
        <f t="shared" si="179"/>
        <v>0</v>
      </c>
      <c r="DF196" s="126">
        <f t="shared" si="180"/>
        <v>0</v>
      </c>
      <c r="DG196" s="126">
        <f t="shared" si="181"/>
        <v>0</v>
      </c>
      <c r="DH196" s="126">
        <f t="shared" si="182"/>
        <v>0</v>
      </c>
      <c r="DI196" s="126">
        <f t="shared" si="183"/>
        <v>-271754.16666666663</v>
      </c>
      <c r="DJ196" s="126">
        <f t="shared" si="184"/>
        <v>0</v>
      </c>
      <c r="DK196" s="126">
        <f t="shared" si="185"/>
        <v>0</v>
      </c>
      <c r="DL196" s="126">
        <f t="shared" si="186"/>
        <v>0</v>
      </c>
      <c r="DM196" s="126">
        <f t="shared" si="187"/>
        <v>0</v>
      </c>
      <c r="DN196" s="126">
        <f t="shared" si="188"/>
        <v>-298929.58333333331</v>
      </c>
      <c r="DO196" s="126">
        <f t="shared" si="189"/>
        <v>0</v>
      </c>
      <c r="DP196" s="126">
        <f t="shared" si="190"/>
        <v>0</v>
      </c>
      <c r="DQ196" s="126">
        <f t="shared" si="191"/>
        <v>0</v>
      </c>
      <c r="DR196" s="126">
        <f t="shared" si="192"/>
        <v>0</v>
      </c>
      <c r="DS196" s="126">
        <f t="shared" si="193"/>
        <v>-326105</v>
      </c>
      <c r="DT196" s="126">
        <f t="shared" si="194"/>
        <v>0</v>
      </c>
      <c r="DU196" s="126">
        <f t="shared" si="195"/>
        <v>0</v>
      </c>
      <c r="DV196" s="126">
        <f t="shared" si="196"/>
        <v>0</v>
      </c>
      <c r="DW196" s="126">
        <f t="shared" si="197"/>
        <v>0</v>
      </c>
    </row>
    <row r="197" spans="1:128" s="141" customFormat="1" ht="15" customHeight="1" x14ac:dyDescent="0.25">
      <c r="A197" s="172" t="s">
        <v>526</v>
      </c>
      <c r="B197" s="145" t="s">
        <v>321</v>
      </c>
      <c r="C197" s="145" t="s">
        <v>521</v>
      </c>
      <c r="D197" s="145" t="s">
        <v>265</v>
      </c>
      <c r="E197" s="171">
        <v>1</v>
      </c>
      <c r="F197" s="161">
        <v>0</v>
      </c>
      <c r="G197" s="161">
        <v>0</v>
      </c>
      <c r="H197" s="182">
        <v>0</v>
      </c>
      <c r="I197" s="189">
        <v>61358880</v>
      </c>
      <c r="J197" s="181"/>
      <c r="K197" s="145">
        <v>8.3333333333333329E-2</v>
      </c>
      <c r="L197" s="145">
        <v>8.3333333333333329E-2</v>
      </c>
      <c r="M197" s="145">
        <v>8.3333333333333329E-2</v>
      </c>
      <c r="N197" s="145">
        <v>8.3333333333333329E-2</v>
      </c>
      <c r="O197" s="145">
        <v>8.3333333333333329E-2</v>
      </c>
      <c r="P197" s="145">
        <v>8.3333333333333329E-2</v>
      </c>
      <c r="Q197" s="145">
        <v>8.3333333333333329E-2</v>
      </c>
      <c r="R197" s="145">
        <v>8.3333333333333329E-2</v>
      </c>
      <c r="S197" s="145">
        <v>8.3333333333333329E-2</v>
      </c>
      <c r="T197" s="145">
        <v>8.3333333333333329E-2</v>
      </c>
      <c r="U197" s="145">
        <v>8.3333333333333329E-2</v>
      </c>
      <c r="V197" s="145">
        <v>8.3333333333333329E-2</v>
      </c>
      <c r="W197" s="146">
        <v>1</v>
      </c>
      <c r="X197" s="151">
        <v>0</v>
      </c>
      <c r="Y197" s="151">
        <v>0</v>
      </c>
      <c r="Z197" s="151">
        <v>0</v>
      </c>
      <c r="AA197" s="151">
        <v>0</v>
      </c>
      <c r="AB197" s="151">
        <v>0</v>
      </c>
      <c r="AC197" s="151">
        <v>0</v>
      </c>
      <c r="AD197" s="151">
        <v>0</v>
      </c>
      <c r="AE197" s="151">
        <v>0</v>
      </c>
      <c r="AF197" s="151">
        <v>0</v>
      </c>
      <c r="AG197" s="151">
        <v>0</v>
      </c>
      <c r="AH197" s="151">
        <v>0</v>
      </c>
      <c r="AI197" s="151">
        <v>0</v>
      </c>
      <c r="AJ197" s="145">
        <v>1</v>
      </c>
      <c r="AK197" s="145"/>
      <c r="AL197" s="145"/>
      <c r="AM197" s="145"/>
      <c r="AN197" s="145"/>
      <c r="AO197" s="145"/>
      <c r="AP197" s="145"/>
      <c r="AQ197" s="145"/>
      <c r="AR197" s="145"/>
      <c r="AS197" s="146">
        <v>1</v>
      </c>
      <c r="AT197" s="153">
        <v>0</v>
      </c>
      <c r="AU197" s="153">
        <v>0</v>
      </c>
      <c r="AV197" s="153">
        <v>0</v>
      </c>
      <c r="AW197" s="153">
        <v>0</v>
      </c>
      <c r="AX197" s="153">
        <v>0</v>
      </c>
      <c r="AY197" s="153">
        <v>0</v>
      </c>
      <c r="AZ197" s="153">
        <v>0</v>
      </c>
      <c r="BA197" s="153">
        <v>0</v>
      </c>
      <c r="BB197" s="153">
        <v>0</v>
      </c>
      <c r="BC197" s="153">
        <v>0</v>
      </c>
      <c r="BD197" s="154">
        <v>0</v>
      </c>
      <c r="BE197" s="154">
        <v>0</v>
      </c>
      <c r="BF197" s="154">
        <v>0</v>
      </c>
      <c r="BG197" s="154">
        <v>0</v>
      </c>
      <c r="BH197" s="154">
        <v>0</v>
      </c>
      <c r="BI197" s="145">
        <v>61358880</v>
      </c>
      <c r="BJ197" s="122"/>
      <c r="BK197" s="122"/>
      <c r="BL197" s="122"/>
      <c r="BM197" s="122"/>
      <c r="BN197" s="122"/>
      <c r="BO197" s="122">
        <f t="shared" si="205"/>
        <v>0</v>
      </c>
      <c r="BP197" s="126">
        <f t="shared" ref="BP197:BP260" si="206">+$BD197*$K197</f>
        <v>0</v>
      </c>
      <c r="BQ197" s="126">
        <f t="shared" ref="BQ197:BQ260" si="207">+$BE197*$K197</f>
        <v>0</v>
      </c>
      <c r="BR197" s="126">
        <f t="shared" ref="BR197:BR260" si="208">+$BF197*$K197</f>
        <v>0</v>
      </c>
      <c r="BS197" s="126">
        <f t="shared" ref="BS197:BS260" si="209">+$BG197*$K197</f>
        <v>0</v>
      </c>
      <c r="BT197" s="126">
        <f t="shared" ref="BT197:BT260" si="210">+$BH197*$K197</f>
        <v>0</v>
      </c>
      <c r="BU197" s="126">
        <f t="shared" si="143"/>
        <v>0</v>
      </c>
      <c r="BV197" s="126">
        <f t="shared" si="144"/>
        <v>0</v>
      </c>
      <c r="BW197" s="126">
        <f t="shared" si="145"/>
        <v>0</v>
      </c>
      <c r="BX197" s="126">
        <f t="shared" si="146"/>
        <v>0</v>
      </c>
      <c r="BY197" s="126">
        <f t="shared" si="147"/>
        <v>0</v>
      </c>
      <c r="BZ197" s="126">
        <f t="shared" si="148"/>
        <v>0</v>
      </c>
      <c r="CA197" s="126">
        <f t="shared" si="149"/>
        <v>0</v>
      </c>
      <c r="CB197" s="126">
        <f t="shared" si="150"/>
        <v>0</v>
      </c>
      <c r="CC197" s="126">
        <f t="shared" si="151"/>
        <v>0</v>
      </c>
      <c r="CD197" s="126">
        <f t="shared" si="152"/>
        <v>0</v>
      </c>
      <c r="CE197" s="126">
        <f t="shared" si="153"/>
        <v>0</v>
      </c>
      <c r="CF197" s="126">
        <f t="shared" si="154"/>
        <v>0</v>
      </c>
      <c r="CG197" s="126">
        <f t="shared" si="155"/>
        <v>0</v>
      </c>
      <c r="CH197" s="126">
        <f t="shared" si="156"/>
        <v>0</v>
      </c>
      <c r="CI197" s="126">
        <f t="shared" si="157"/>
        <v>0</v>
      </c>
      <c r="CJ197" s="126">
        <f t="shared" si="158"/>
        <v>0</v>
      </c>
      <c r="CK197" s="126">
        <f t="shared" si="159"/>
        <v>0</v>
      </c>
      <c r="CL197" s="126">
        <f t="shared" si="160"/>
        <v>0</v>
      </c>
      <c r="CM197" s="126">
        <f t="shared" si="161"/>
        <v>0</v>
      </c>
      <c r="CN197" s="126">
        <f t="shared" si="162"/>
        <v>0</v>
      </c>
      <c r="CO197" s="126">
        <f t="shared" si="163"/>
        <v>0</v>
      </c>
      <c r="CP197" s="126">
        <f t="shared" si="164"/>
        <v>0</v>
      </c>
      <c r="CQ197" s="126">
        <f t="shared" si="165"/>
        <v>0</v>
      </c>
      <c r="CR197" s="126">
        <f t="shared" si="166"/>
        <v>0</v>
      </c>
      <c r="CS197" s="126">
        <f t="shared" si="167"/>
        <v>0</v>
      </c>
      <c r="CT197" s="126">
        <f t="shared" si="168"/>
        <v>0</v>
      </c>
      <c r="CU197" s="126">
        <f t="shared" si="169"/>
        <v>0</v>
      </c>
      <c r="CV197" s="126">
        <f t="shared" si="170"/>
        <v>0</v>
      </c>
      <c r="CW197" s="126">
        <f t="shared" si="171"/>
        <v>0</v>
      </c>
      <c r="CX197" s="126">
        <f t="shared" si="172"/>
        <v>0</v>
      </c>
      <c r="CY197" s="126">
        <f t="shared" si="173"/>
        <v>0</v>
      </c>
      <c r="CZ197" s="126">
        <f t="shared" si="174"/>
        <v>0</v>
      </c>
      <c r="DA197" s="126">
        <f t="shared" si="175"/>
        <v>0</v>
      </c>
      <c r="DB197" s="126">
        <f t="shared" si="176"/>
        <v>0</v>
      </c>
      <c r="DC197" s="126">
        <f t="shared" si="177"/>
        <v>0</v>
      </c>
      <c r="DD197" s="126">
        <f t="shared" si="178"/>
        <v>0</v>
      </c>
      <c r="DE197" s="126">
        <f t="shared" si="179"/>
        <v>0</v>
      </c>
      <c r="DF197" s="126">
        <f t="shared" si="180"/>
        <v>0</v>
      </c>
      <c r="DG197" s="126">
        <f t="shared" si="181"/>
        <v>0</v>
      </c>
      <c r="DH197" s="126">
        <f t="shared" si="182"/>
        <v>0</v>
      </c>
      <c r="DI197" s="126">
        <f t="shared" si="183"/>
        <v>0</v>
      </c>
      <c r="DJ197" s="126">
        <f t="shared" si="184"/>
        <v>0</v>
      </c>
      <c r="DK197" s="126">
        <f t="shared" si="185"/>
        <v>0</v>
      </c>
      <c r="DL197" s="126">
        <f t="shared" si="186"/>
        <v>0</v>
      </c>
      <c r="DM197" s="126">
        <f t="shared" si="187"/>
        <v>0</v>
      </c>
      <c r="DN197" s="126">
        <f t="shared" si="188"/>
        <v>0</v>
      </c>
      <c r="DO197" s="126">
        <f t="shared" si="189"/>
        <v>0</v>
      </c>
      <c r="DP197" s="126">
        <f t="shared" si="190"/>
        <v>0</v>
      </c>
      <c r="DQ197" s="126">
        <f t="shared" si="191"/>
        <v>0</v>
      </c>
      <c r="DR197" s="126">
        <f t="shared" si="192"/>
        <v>0</v>
      </c>
      <c r="DS197" s="126">
        <f t="shared" si="193"/>
        <v>0</v>
      </c>
      <c r="DT197" s="126">
        <f t="shared" si="194"/>
        <v>0</v>
      </c>
      <c r="DU197" s="126">
        <f t="shared" si="195"/>
        <v>0</v>
      </c>
      <c r="DV197" s="126">
        <f t="shared" si="196"/>
        <v>0</v>
      </c>
      <c r="DW197" s="126">
        <f t="shared" si="197"/>
        <v>0</v>
      </c>
    </row>
    <row r="198" spans="1:128" s="141" customFormat="1" ht="15" customHeight="1" x14ac:dyDescent="0.25">
      <c r="A198" s="172" t="s">
        <v>527</v>
      </c>
      <c r="B198" s="145" t="s">
        <v>321</v>
      </c>
      <c r="C198" s="145" t="s">
        <v>521</v>
      </c>
      <c r="D198" s="145" t="s">
        <v>265</v>
      </c>
      <c r="E198" s="171">
        <v>1</v>
      </c>
      <c r="F198" s="161">
        <v>1627758</v>
      </c>
      <c r="G198" s="161">
        <v>-1627758</v>
      </c>
      <c r="H198" s="182">
        <v>-1627758</v>
      </c>
      <c r="I198" s="189">
        <v>61359000</v>
      </c>
      <c r="J198" s="181"/>
      <c r="K198" s="145">
        <v>8.3333333333333329E-2</v>
      </c>
      <c r="L198" s="145">
        <v>8.3333333333333329E-2</v>
      </c>
      <c r="M198" s="145">
        <v>8.3333333333333329E-2</v>
      </c>
      <c r="N198" s="145">
        <v>8.3333333333333329E-2</v>
      </c>
      <c r="O198" s="145">
        <v>8.3333333333333329E-2</v>
      </c>
      <c r="P198" s="145">
        <v>8.3333333333333329E-2</v>
      </c>
      <c r="Q198" s="145">
        <v>8.3333333333333329E-2</v>
      </c>
      <c r="R198" s="145">
        <v>8.3333333333333329E-2</v>
      </c>
      <c r="S198" s="145">
        <v>8.3333333333333329E-2</v>
      </c>
      <c r="T198" s="145">
        <v>8.3333333333333329E-2</v>
      </c>
      <c r="U198" s="145">
        <v>8.3333333333333329E-2</v>
      </c>
      <c r="V198" s="145">
        <v>8.3333333333333329E-2</v>
      </c>
      <c r="W198" s="146">
        <v>1</v>
      </c>
      <c r="X198" s="151">
        <v>-135646.5</v>
      </c>
      <c r="Y198" s="151">
        <v>-135646.5</v>
      </c>
      <c r="Z198" s="151">
        <v>-135646.5</v>
      </c>
      <c r="AA198" s="151">
        <v>-135646.5</v>
      </c>
      <c r="AB198" s="151">
        <v>-135646.5</v>
      </c>
      <c r="AC198" s="151">
        <v>-135646.5</v>
      </c>
      <c r="AD198" s="151">
        <v>-135646.5</v>
      </c>
      <c r="AE198" s="151">
        <v>-135646.5</v>
      </c>
      <c r="AF198" s="151">
        <v>-135646.5</v>
      </c>
      <c r="AG198" s="151">
        <v>-135646.5</v>
      </c>
      <c r="AH198" s="151">
        <v>-135646.5</v>
      </c>
      <c r="AI198" s="151">
        <v>-135646.5</v>
      </c>
      <c r="AJ198" s="145">
        <v>1</v>
      </c>
      <c r="AK198" s="145"/>
      <c r="AL198" s="145"/>
      <c r="AM198" s="145"/>
      <c r="AN198" s="145"/>
      <c r="AO198" s="145"/>
      <c r="AP198" s="145"/>
      <c r="AQ198" s="145"/>
      <c r="AR198" s="145"/>
      <c r="AS198" s="146">
        <v>1</v>
      </c>
      <c r="AT198" s="153">
        <v>-1627758</v>
      </c>
      <c r="AU198" s="153">
        <v>0</v>
      </c>
      <c r="AV198" s="153">
        <v>0</v>
      </c>
      <c r="AW198" s="153">
        <v>0</v>
      </c>
      <c r="AX198" s="153">
        <v>0</v>
      </c>
      <c r="AY198" s="153">
        <v>0</v>
      </c>
      <c r="AZ198" s="153">
        <v>0</v>
      </c>
      <c r="BA198" s="153">
        <v>0</v>
      </c>
      <c r="BB198" s="153">
        <v>0</v>
      </c>
      <c r="BC198" s="153">
        <v>-1627758</v>
      </c>
      <c r="BD198" s="154">
        <v>-1627758</v>
      </c>
      <c r="BE198" s="154">
        <v>0</v>
      </c>
      <c r="BF198" s="154">
        <v>0</v>
      </c>
      <c r="BG198" s="154">
        <v>0</v>
      </c>
      <c r="BH198" s="154">
        <v>0</v>
      </c>
      <c r="BI198" s="145">
        <v>61359000</v>
      </c>
      <c r="BJ198" s="122"/>
      <c r="BK198" s="122"/>
      <c r="BL198" s="122"/>
      <c r="BM198" s="122"/>
      <c r="BN198" s="122"/>
      <c r="BO198" s="122">
        <f t="shared" si="205"/>
        <v>1356465</v>
      </c>
      <c r="BP198" s="126">
        <f t="shared" si="206"/>
        <v>-135646.5</v>
      </c>
      <c r="BQ198" s="126">
        <f t="shared" si="207"/>
        <v>0</v>
      </c>
      <c r="BR198" s="126">
        <f t="shared" si="208"/>
        <v>0</v>
      </c>
      <c r="BS198" s="126">
        <f t="shared" si="209"/>
        <v>0</v>
      </c>
      <c r="BT198" s="126">
        <f t="shared" si="210"/>
        <v>0</v>
      </c>
      <c r="BU198" s="126">
        <f t="shared" ref="BU198:BU261" si="211">BP198+$BD198*$L198</f>
        <v>-271293</v>
      </c>
      <c r="BV198" s="126">
        <f t="shared" ref="BV198:BV261" si="212">BQ198+$BE198*$L198</f>
        <v>0</v>
      </c>
      <c r="BW198" s="126">
        <f t="shared" ref="BW198:BW261" si="213">BR198+$BF198*$L198</f>
        <v>0</v>
      </c>
      <c r="BX198" s="126">
        <f t="shared" ref="BX198:BX261" si="214">BS198+$BG198*$L198</f>
        <v>0</v>
      </c>
      <c r="BY198" s="126">
        <f t="shared" ref="BY198:BY261" si="215">BT198+$BH198*$L198</f>
        <v>0</v>
      </c>
      <c r="BZ198" s="126">
        <f t="shared" ref="BZ198:BZ261" si="216">BU198+$BD198*$M198</f>
        <v>-406939.5</v>
      </c>
      <c r="CA198" s="126">
        <f t="shared" ref="CA198:CA261" si="217">BV198+$BE198*$M198</f>
        <v>0</v>
      </c>
      <c r="CB198" s="126">
        <f t="shared" ref="CB198:CB261" si="218">BW198+$BF198*$M198</f>
        <v>0</v>
      </c>
      <c r="CC198" s="126">
        <f t="shared" ref="CC198:CC261" si="219">BX198+$BG198*$M198</f>
        <v>0</v>
      </c>
      <c r="CD198" s="126">
        <f t="shared" ref="CD198:CD261" si="220">BY198+$BH198*$M198</f>
        <v>0</v>
      </c>
      <c r="CE198" s="126">
        <f t="shared" ref="CE198:CE261" si="221">BZ198+$BD198*$N198</f>
        <v>-542586</v>
      </c>
      <c r="CF198" s="126">
        <f t="shared" ref="CF198:CF261" si="222">CA198+$BE198*$N198</f>
        <v>0</v>
      </c>
      <c r="CG198" s="126">
        <f t="shared" ref="CG198:CG261" si="223">CB198+$BF198*$N198</f>
        <v>0</v>
      </c>
      <c r="CH198" s="126">
        <f t="shared" ref="CH198:CH261" si="224">CC198+$BG198*$N198</f>
        <v>0</v>
      </c>
      <c r="CI198" s="126">
        <f t="shared" ref="CI198:CI261" si="225">CD198+$BH198*$N198</f>
        <v>0</v>
      </c>
      <c r="CJ198" s="126">
        <f t="shared" ref="CJ198:CJ261" si="226">CE198+$BD198*$O198</f>
        <v>-678232.5</v>
      </c>
      <c r="CK198" s="126">
        <f t="shared" ref="CK198:CK261" si="227">CF198+$BE198*$O198</f>
        <v>0</v>
      </c>
      <c r="CL198" s="126">
        <f t="shared" ref="CL198:CL261" si="228">CG198+$BF198*$O198</f>
        <v>0</v>
      </c>
      <c r="CM198" s="126">
        <f t="shared" ref="CM198:CM261" si="229">CH198+$BG198*$O198</f>
        <v>0</v>
      </c>
      <c r="CN198" s="126">
        <f t="shared" ref="CN198:CN261" si="230">CI198+$BH198*$O198</f>
        <v>0</v>
      </c>
      <c r="CO198" s="126">
        <f t="shared" ref="CO198:CO261" si="231">CJ198+$BD198*$P198</f>
        <v>-813879</v>
      </c>
      <c r="CP198" s="126">
        <f t="shared" ref="CP198:CP261" si="232">CK198+$BE198*$P198</f>
        <v>0</v>
      </c>
      <c r="CQ198" s="126">
        <f t="shared" ref="CQ198:CQ261" si="233">CL198+$BF198*$P198</f>
        <v>0</v>
      </c>
      <c r="CR198" s="126">
        <f t="shared" ref="CR198:CR261" si="234">CM198+$BG198*$P198</f>
        <v>0</v>
      </c>
      <c r="CS198" s="126">
        <f t="shared" ref="CS198:CS261" si="235">CN198+$BH198*$P198</f>
        <v>0</v>
      </c>
      <c r="CT198" s="126">
        <f t="shared" ref="CT198:CT261" si="236">CO198+$BD198*$Q198</f>
        <v>-949525.5</v>
      </c>
      <c r="CU198" s="126">
        <f t="shared" ref="CU198:CU261" si="237">CP198+$BE198*$Q198</f>
        <v>0</v>
      </c>
      <c r="CV198" s="126">
        <f t="shared" ref="CV198:CV261" si="238">CQ198+$BF198*$Q198</f>
        <v>0</v>
      </c>
      <c r="CW198" s="126">
        <f t="shared" ref="CW198:CW261" si="239">CR198+$BG198*$Q198</f>
        <v>0</v>
      </c>
      <c r="CX198" s="126">
        <f t="shared" ref="CX198:CX261" si="240">CS198+$BH198*$Q198</f>
        <v>0</v>
      </c>
      <c r="CY198" s="126">
        <f t="shared" ref="CY198:CY261" si="241">CT198+$BD198*$R198</f>
        <v>-1085172</v>
      </c>
      <c r="CZ198" s="126">
        <f t="shared" ref="CZ198:CZ261" si="242">CU198+$BE198*$R198</f>
        <v>0</v>
      </c>
      <c r="DA198" s="126">
        <f t="shared" ref="DA198:DA261" si="243">CV198+$BF198*$R198</f>
        <v>0</v>
      </c>
      <c r="DB198" s="126">
        <f t="shared" ref="DB198:DB261" si="244">CW198+$BG198*$R198</f>
        <v>0</v>
      </c>
      <c r="DC198" s="126">
        <f t="shared" ref="DC198:DC261" si="245">CX198+$BH198*$R198</f>
        <v>0</v>
      </c>
      <c r="DD198" s="126">
        <f t="shared" ref="DD198:DD261" si="246">CY198+$BD198*$S198</f>
        <v>-1220818.5</v>
      </c>
      <c r="DE198" s="126">
        <f t="shared" ref="DE198:DE261" si="247">CZ198+$BE198*$S198</f>
        <v>0</v>
      </c>
      <c r="DF198" s="126">
        <f t="shared" ref="DF198:DF261" si="248">DA198+$BF198*$S198</f>
        <v>0</v>
      </c>
      <c r="DG198" s="126">
        <f t="shared" ref="DG198:DG261" si="249">DB198+$BG198*$S198</f>
        <v>0</v>
      </c>
      <c r="DH198" s="126">
        <f t="shared" ref="DH198:DH261" si="250">DC198+$BH198*$S198</f>
        <v>0</v>
      </c>
      <c r="DI198" s="126">
        <f t="shared" ref="DI198:DI261" si="251">DD198+$BD198*$T198</f>
        <v>-1356465</v>
      </c>
      <c r="DJ198" s="126">
        <f t="shared" ref="DJ198:DJ261" si="252">DE198+$BE198*$T198</f>
        <v>0</v>
      </c>
      <c r="DK198" s="126">
        <f t="shared" ref="DK198:DK261" si="253">DF198+$BF198*$T198</f>
        <v>0</v>
      </c>
      <c r="DL198" s="126">
        <f t="shared" ref="DL198:DL261" si="254">DG198+$BG198*$T198</f>
        <v>0</v>
      </c>
      <c r="DM198" s="126">
        <f t="shared" ref="DM198:DM261" si="255">DH198+$BH198*$T198</f>
        <v>0</v>
      </c>
      <c r="DN198" s="126">
        <f t="shared" ref="DN198:DN261" si="256">DI198+$BD198*$U198</f>
        <v>-1492111.5</v>
      </c>
      <c r="DO198" s="126">
        <f t="shared" ref="DO198:DO261" si="257">DJ198+$BE198*$U198</f>
        <v>0</v>
      </c>
      <c r="DP198" s="126">
        <f t="shared" ref="DP198:DP261" si="258">DK198+$BF198*$U198</f>
        <v>0</v>
      </c>
      <c r="DQ198" s="126">
        <f t="shared" ref="DQ198:DQ261" si="259">DL198+$BG198*$U198</f>
        <v>0</v>
      </c>
      <c r="DR198" s="126">
        <f t="shared" ref="DR198:DR261" si="260">DM198+$BH198*$U198</f>
        <v>0</v>
      </c>
      <c r="DS198" s="126">
        <f t="shared" ref="DS198:DS261" si="261">DN198+$BD198*$V198</f>
        <v>-1627758</v>
      </c>
      <c r="DT198" s="126">
        <f t="shared" ref="DT198:DT261" si="262">DO198+$BE198*$V198</f>
        <v>0</v>
      </c>
      <c r="DU198" s="126">
        <f t="shared" ref="DU198:DU261" si="263">DP198+$BF198*$V198</f>
        <v>0</v>
      </c>
      <c r="DV198" s="126">
        <f t="shared" ref="DV198:DV261" si="264">DQ198+$BG198*$V198</f>
        <v>0</v>
      </c>
      <c r="DW198" s="126">
        <f t="shared" ref="DW198:DW261" si="265">DR198+$BH198*$V198</f>
        <v>0</v>
      </c>
    </row>
    <row r="199" spans="1:128" s="141" customFormat="1" ht="15" customHeight="1" x14ac:dyDescent="0.25">
      <c r="A199" s="172" t="s">
        <v>528</v>
      </c>
      <c r="B199" s="145" t="s">
        <v>321</v>
      </c>
      <c r="C199" s="145" t="s">
        <v>521</v>
      </c>
      <c r="D199" s="145" t="s">
        <v>265</v>
      </c>
      <c r="E199" s="171">
        <v>1</v>
      </c>
      <c r="F199" s="161">
        <v>273028.2</v>
      </c>
      <c r="G199" s="161">
        <v>-273028.2</v>
      </c>
      <c r="H199" s="182">
        <v>-273028.2</v>
      </c>
      <c r="I199" s="189">
        <v>61359991</v>
      </c>
      <c r="J199" s="181"/>
      <c r="K199" s="145">
        <v>8.3333333333333329E-2</v>
      </c>
      <c r="L199" s="145">
        <v>8.3333333333333329E-2</v>
      </c>
      <c r="M199" s="145">
        <v>8.3333333333333329E-2</v>
      </c>
      <c r="N199" s="145">
        <v>8.3333333333333329E-2</v>
      </c>
      <c r="O199" s="145">
        <v>8.3333333333333329E-2</v>
      </c>
      <c r="P199" s="145">
        <v>8.3333333333333329E-2</v>
      </c>
      <c r="Q199" s="145">
        <v>8.3333333333333329E-2</v>
      </c>
      <c r="R199" s="145">
        <v>8.3333333333333329E-2</v>
      </c>
      <c r="S199" s="145">
        <v>8.3333333333333329E-2</v>
      </c>
      <c r="T199" s="145">
        <v>8.3333333333333329E-2</v>
      </c>
      <c r="U199" s="145">
        <v>8.3333333333333329E-2</v>
      </c>
      <c r="V199" s="145">
        <v>8.3333333333333329E-2</v>
      </c>
      <c r="W199" s="146">
        <v>1</v>
      </c>
      <c r="X199" s="151">
        <v>-22752.35</v>
      </c>
      <c r="Y199" s="151">
        <v>-22752.35</v>
      </c>
      <c r="Z199" s="151">
        <v>-22752.35</v>
      </c>
      <c r="AA199" s="151">
        <v>-22752.35</v>
      </c>
      <c r="AB199" s="151">
        <v>-22752.35</v>
      </c>
      <c r="AC199" s="151">
        <v>-22752.35</v>
      </c>
      <c r="AD199" s="151">
        <v>-22752.35</v>
      </c>
      <c r="AE199" s="151">
        <v>-22752.35</v>
      </c>
      <c r="AF199" s="151">
        <v>-22752.35</v>
      </c>
      <c r="AG199" s="151">
        <v>-22752.35</v>
      </c>
      <c r="AH199" s="151">
        <v>-22752.35</v>
      </c>
      <c r="AI199" s="151">
        <v>-22752.35</v>
      </c>
      <c r="AJ199" s="145">
        <v>1</v>
      </c>
      <c r="AK199" s="145"/>
      <c r="AL199" s="145"/>
      <c r="AM199" s="145"/>
      <c r="AN199" s="145"/>
      <c r="AO199" s="145"/>
      <c r="AP199" s="145"/>
      <c r="AQ199" s="145"/>
      <c r="AR199" s="145"/>
      <c r="AS199" s="146">
        <v>1</v>
      </c>
      <c r="AT199" s="153">
        <v>-273028.2</v>
      </c>
      <c r="AU199" s="153">
        <v>0</v>
      </c>
      <c r="AV199" s="153">
        <v>0</v>
      </c>
      <c r="AW199" s="153">
        <v>0</v>
      </c>
      <c r="AX199" s="153">
        <v>0</v>
      </c>
      <c r="AY199" s="153">
        <v>0</v>
      </c>
      <c r="AZ199" s="153">
        <v>0</v>
      </c>
      <c r="BA199" s="153">
        <v>0</v>
      </c>
      <c r="BB199" s="153">
        <v>0</v>
      </c>
      <c r="BC199" s="153">
        <v>-273028.2</v>
      </c>
      <c r="BD199" s="154">
        <v>-273028.2</v>
      </c>
      <c r="BE199" s="154">
        <v>0</v>
      </c>
      <c r="BF199" s="154">
        <v>0</v>
      </c>
      <c r="BG199" s="154">
        <v>0</v>
      </c>
      <c r="BH199" s="154">
        <v>0</v>
      </c>
      <c r="BI199" s="145">
        <v>61359991</v>
      </c>
      <c r="BJ199" s="122"/>
      <c r="BK199" s="122"/>
      <c r="BL199" s="122"/>
      <c r="BM199" s="122"/>
      <c r="BN199" s="122"/>
      <c r="BO199" s="122">
        <f t="shared" si="205"/>
        <v>227523.50000000003</v>
      </c>
      <c r="BP199" s="126">
        <f t="shared" si="206"/>
        <v>-22752.35</v>
      </c>
      <c r="BQ199" s="126">
        <f t="shared" si="207"/>
        <v>0</v>
      </c>
      <c r="BR199" s="126">
        <f t="shared" si="208"/>
        <v>0</v>
      </c>
      <c r="BS199" s="126">
        <f t="shared" si="209"/>
        <v>0</v>
      </c>
      <c r="BT199" s="126">
        <f t="shared" si="210"/>
        <v>0</v>
      </c>
      <c r="BU199" s="126">
        <f t="shared" si="211"/>
        <v>-45504.7</v>
      </c>
      <c r="BV199" s="126">
        <f t="shared" si="212"/>
        <v>0</v>
      </c>
      <c r="BW199" s="126">
        <f t="shared" si="213"/>
        <v>0</v>
      </c>
      <c r="BX199" s="126">
        <f t="shared" si="214"/>
        <v>0</v>
      </c>
      <c r="BY199" s="126">
        <f t="shared" si="215"/>
        <v>0</v>
      </c>
      <c r="BZ199" s="126">
        <f t="shared" si="216"/>
        <v>-68257.049999999988</v>
      </c>
      <c r="CA199" s="126">
        <f t="shared" si="217"/>
        <v>0</v>
      </c>
      <c r="CB199" s="126">
        <f t="shared" si="218"/>
        <v>0</v>
      </c>
      <c r="CC199" s="126">
        <f t="shared" si="219"/>
        <v>0</v>
      </c>
      <c r="CD199" s="126">
        <f t="shared" si="220"/>
        <v>0</v>
      </c>
      <c r="CE199" s="126">
        <f t="shared" si="221"/>
        <v>-91009.4</v>
      </c>
      <c r="CF199" s="126">
        <f t="shared" si="222"/>
        <v>0</v>
      </c>
      <c r="CG199" s="126">
        <f t="shared" si="223"/>
        <v>0</v>
      </c>
      <c r="CH199" s="126">
        <f t="shared" si="224"/>
        <v>0</v>
      </c>
      <c r="CI199" s="126">
        <f t="shared" si="225"/>
        <v>0</v>
      </c>
      <c r="CJ199" s="126">
        <f t="shared" si="226"/>
        <v>-113761.75</v>
      </c>
      <c r="CK199" s="126">
        <f t="shared" si="227"/>
        <v>0</v>
      </c>
      <c r="CL199" s="126">
        <f t="shared" si="228"/>
        <v>0</v>
      </c>
      <c r="CM199" s="126">
        <f t="shared" si="229"/>
        <v>0</v>
      </c>
      <c r="CN199" s="126">
        <f t="shared" si="230"/>
        <v>0</v>
      </c>
      <c r="CO199" s="126">
        <f t="shared" si="231"/>
        <v>-136514.1</v>
      </c>
      <c r="CP199" s="126">
        <f t="shared" si="232"/>
        <v>0</v>
      </c>
      <c r="CQ199" s="126">
        <f t="shared" si="233"/>
        <v>0</v>
      </c>
      <c r="CR199" s="126">
        <f t="shared" si="234"/>
        <v>0</v>
      </c>
      <c r="CS199" s="126">
        <f t="shared" si="235"/>
        <v>0</v>
      </c>
      <c r="CT199" s="126">
        <f t="shared" si="236"/>
        <v>-159266.45000000001</v>
      </c>
      <c r="CU199" s="126">
        <f t="shared" si="237"/>
        <v>0</v>
      </c>
      <c r="CV199" s="126">
        <f t="shared" si="238"/>
        <v>0</v>
      </c>
      <c r="CW199" s="126">
        <f t="shared" si="239"/>
        <v>0</v>
      </c>
      <c r="CX199" s="126">
        <f t="shared" si="240"/>
        <v>0</v>
      </c>
      <c r="CY199" s="126">
        <f t="shared" si="241"/>
        <v>-182018.80000000002</v>
      </c>
      <c r="CZ199" s="126">
        <f t="shared" si="242"/>
        <v>0</v>
      </c>
      <c r="DA199" s="126">
        <f t="shared" si="243"/>
        <v>0</v>
      </c>
      <c r="DB199" s="126">
        <f t="shared" si="244"/>
        <v>0</v>
      </c>
      <c r="DC199" s="126">
        <f t="shared" si="245"/>
        <v>0</v>
      </c>
      <c r="DD199" s="126">
        <f t="shared" si="246"/>
        <v>-204771.15000000002</v>
      </c>
      <c r="DE199" s="126">
        <f t="shared" si="247"/>
        <v>0</v>
      </c>
      <c r="DF199" s="126">
        <f t="shared" si="248"/>
        <v>0</v>
      </c>
      <c r="DG199" s="126">
        <f t="shared" si="249"/>
        <v>0</v>
      </c>
      <c r="DH199" s="126">
        <f t="shared" si="250"/>
        <v>0</v>
      </c>
      <c r="DI199" s="126">
        <f t="shared" si="251"/>
        <v>-227523.50000000003</v>
      </c>
      <c r="DJ199" s="126">
        <f t="shared" si="252"/>
        <v>0</v>
      </c>
      <c r="DK199" s="126">
        <f t="shared" si="253"/>
        <v>0</v>
      </c>
      <c r="DL199" s="126">
        <f t="shared" si="254"/>
        <v>0</v>
      </c>
      <c r="DM199" s="126">
        <f t="shared" si="255"/>
        <v>0</v>
      </c>
      <c r="DN199" s="126">
        <f t="shared" si="256"/>
        <v>-250275.85000000003</v>
      </c>
      <c r="DO199" s="126">
        <f t="shared" si="257"/>
        <v>0</v>
      </c>
      <c r="DP199" s="126">
        <f t="shared" si="258"/>
        <v>0</v>
      </c>
      <c r="DQ199" s="126">
        <f t="shared" si="259"/>
        <v>0</v>
      </c>
      <c r="DR199" s="126">
        <f t="shared" si="260"/>
        <v>0</v>
      </c>
      <c r="DS199" s="126">
        <f t="shared" si="261"/>
        <v>-273028.2</v>
      </c>
      <c r="DT199" s="126">
        <f t="shared" si="262"/>
        <v>0</v>
      </c>
      <c r="DU199" s="126">
        <f t="shared" si="263"/>
        <v>0</v>
      </c>
      <c r="DV199" s="126">
        <f t="shared" si="264"/>
        <v>0</v>
      </c>
      <c r="DW199" s="126">
        <f t="shared" si="265"/>
        <v>0</v>
      </c>
    </row>
    <row r="200" spans="1:128" s="141" customFormat="1" ht="15" customHeight="1" x14ac:dyDescent="0.25">
      <c r="A200" s="157" t="s">
        <v>529</v>
      </c>
      <c r="B200" s="174" t="s">
        <v>321</v>
      </c>
      <c r="C200" s="174" t="s">
        <v>521</v>
      </c>
      <c r="D200" s="174" t="s">
        <v>265</v>
      </c>
      <c r="E200" s="174">
        <v>1</v>
      </c>
      <c r="F200" s="174">
        <v>121992.84999999999</v>
      </c>
      <c r="G200" s="173">
        <v>-118362</v>
      </c>
      <c r="H200" s="182">
        <v>-118362</v>
      </c>
      <c r="I200" s="189">
        <v>61356660</v>
      </c>
      <c r="J200" s="181"/>
      <c r="K200" s="145">
        <v>8.3333333333333329E-2</v>
      </c>
      <c r="L200" s="145">
        <v>8.3333333333333329E-2</v>
      </c>
      <c r="M200" s="145">
        <v>8.3333333333333329E-2</v>
      </c>
      <c r="N200" s="145">
        <v>8.3333333333333329E-2</v>
      </c>
      <c r="O200" s="145">
        <v>8.3333333333333329E-2</v>
      </c>
      <c r="P200" s="145">
        <v>8.3333333333333329E-2</v>
      </c>
      <c r="Q200" s="145">
        <v>8.3333333333333329E-2</v>
      </c>
      <c r="R200" s="145">
        <v>8.3333333333333329E-2</v>
      </c>
      <c r="S200" s="145">
        <v>8.3333333333333329E-2</v>
      </c>
      <c r="T200" s="145">
        <v>8.3333333333333329E-2</v>
      </c>
      <c r="U200" s="145">
        <v>8.3333333333333329E-2</v>
      </c>
      <c r="V200" s="145">
        <v>8.3333333333333329E-2</v>
      </c>
      <c r="W200" s="146">
        <v>1</v>
      </c>
      <c r="X200" s="151">
        <v>-9863.5</v>
      </c>
      <c r="Y200" s="151">
        <v>-9863.5</v>
      </c>
      <c r="Z200" s="151">
        <v>-9863.5</v>
      </c>
      <c r="AA200" s="151">
        <v>-9863.5</v>
      </c>
      <c r="AB200" s="151">
        <v>-9863.5</v>
      </c>
      <c r="AC200" s="151">
        <v>-9863.5</v>
      </c>
      <c r="AD200" s="151">
        <v>-9863.5</v>
      </c>
      <c r="AE200" s="151">
        <v>-9863.5</v>
      </c>
      <c r="AF200" s="151">
        <v>-9863.5</v>
      </c>
      <c r="AG200" s="151">
        <v>-9863.5</v>
      </c>
      <c r="AH200" s="151">
        <v>-9863.5</v>
      </c>
      <c r="AI200" s="151">
        <v>-9863.5</v>
      </c>
      <c r="AJ200" s="145">
        <v>1</v>
      </c>
      <c r="AK200" s="145"/>
      <c r="AL200" s="145"/>
      <c r="AM200" s="145"/>
      <c r="AN200" s="145"/>
      <c r="AO200" s="145"/>
      <c r="AP200" s="145"/>
      <c r="AQ200" s="145"/>
      <c r="AR200" s="145"/>
      <c r="AS200" s="146">
        <v>1</v>
      </c>
      <c r="AT200" s="153">
        <v>-118362</v>
      </c>
      <c r="AU200" s="153">
        <v>0</v>
      </c>
      <c r="AV200" s="153">
        <v>0</v>
      </c>
      <c r="AW200" s="153">
        <v>0</v>
      </c>
      <c r="AX200" s="153">
        <v>0</v>
      </c>
      <c r="AY200" s="153">
        <v>0</v>
      </c>
      <c r="AZ200" s="153">
        <v>0</v>
      </c>
      <c r="BA200" s="153">
        <v>0</v>
      </c>
      <c r="BB200" s="153">
        <v>0</v>
      </c>
      <c r="BC200" s="153">
        <v>-118362</v>
      </c>
      <c r="BD200" s="154">
        <v>-118362</v>
      </c>
      <c r="BE200" s="154">
        <v>0</v>
      </c>
      <c r="BF200" s="154">
        <v>0</v>
      </c>
      <c r="BG200" s="154">
        <v>0</v>
      </c>
      <c r="BH200" s="154">
        <v>0</v>
      </c>
      <c r="BI200" s="145">
        <v>61356660</v>
      </c>
      <c r="BJ200" s="122"/>
      <c r="BK200" s="122"/>
      <c r="BL200" s="122"/>
      <c r="BM200" s="122"/>
      <c r="BN200" s="122"/>
      <c r="BO200" s="122">
        <f t="shared" si="205"/>
        <v>98635</v>
      </c>
      <c r="BP200" s="126">
        <f t="shared" si="206"/>
        <v>-9863.5</v>
      </c>
      <c r="BQ200" s="126">
        <f t="shared" si="207"/>
        <v>0</v>
      </c>
      <c r="BR200" s="126">
        <f t="shared" si="208"/>
        <v>0</v>
      </c>
      <c r="BS200" s="126">
        <f t="shared" si="209"/>
        <v>0</v>
      </c>
      <c r="BT200" s="126">
        <f t="shared" si="210"/>
        <v>0</v>
      </c>
      <c r="BU200" s="126">
        <f t="shared" si="211"/>
        <v>-19727</v>
      </c>
      <c r="BV200" s="126">
        <f t="shared" si="212"/>
        <v>0</v>
      </c>
      <c r="BW200" s="126">
        <f t="shared" si="213"/>
        <v>0</v>
      </c>
      <c r="BX200" s="126">
        <f t="shared" si="214"/>
        <v>0</v>
      </c>
      <c r="BY200" s="126">
        <f t="shared" si="215"/>
        <v>0</v>
      </c>
      <c r="BZ200" s="126">
        <f t="shared" si="216"/>
        <v>-29590.5</v>
      </c>
      <c r="CA200" s="126">
        <f t="shared" si="217"/>
        <v>0</v>
      </c>
      <c r="CB200" s="126">
        <f t="shared" si="218"/>
        <v>0</v>
      </c>
      <c r="CC200" s="126">
        <f t="shared" si="219"/>
        <v>0</v>
      </c>
      <c r="CD200" s="126">
        <f t="shared" si="220"/>
        <v>0</v>
      </c>
      <c r="CE200" s="126">
        <f t="shared" si="221"/>
        <v>-39454</v>
      </c>
      <c r="CF200" s="126">
        <f t="shared" si="222"/>
        <v>0</v>
      </c>
      <c r="CG200" s="126">
        <f t="shared" si="223"/>
        <v>0</v>
      </c>
      <c r="CH200" s="126">
        <f t="shared" si="224"/>
        <v>0</v>
      </c>
      <c r="CI200" s="126">
        <f t="shared" si="225"/>
        <v>0</v>
      </c>
      <c r="CJ200" s="126">
        <f t="shared" si="226"/>
        <v>-49317.5</v>
      </c>
      <c r="CK200" s="126">
        <f t="shared" si="227"/>
        <v>0</v>
      </c>
      <c r="CL200" s="126">
        <f t="shared" si="228"/>
        <v>0</v>
      </c>
      <c r="CM200" s="126">
        <f t="shared" si="229"/>
        <v>0</v>
      </c>
      <c r="CN200" s="126">
        <f t="shared" si="230"/>
        <v>0</v>
      </c>
      <c r="CO200" s="126">
        <f t="shared" si="231"/>
        <v>-59181</v>
      </c>
      <c r="CP200" s="126">
        <f t="shared" si="232"/>
        <v>0</v>
      </c>
      <c r="CQ200" s="126">
        <f t="shared" si="233"/>
        <v>0</v>
      </c>
      <c r="CR200" s="126">
        <f t="shared" si="234"/>
        <v>0</v>
      </c>
      <c r="CS200" s="126">
        <f t="shared" si="235"/>
        <v>0</v>
      </c>
      <c r="CT200" s="126">
        <f t="shared" si="236"/>
        <v>-69044.5</v>
      </c>
      <c r="CU200" s="126">
        <f t="shared" si="237"/>
        <v>0</v>
      </c>
      <c r="CV200" s="126">
        <f t="shared" si="238"/>
        <v>0</v>
      </c>
      <c r="CW200" s="126">
        <f t="shared" si="239"/>
        <v>0</v>
      </c>
      <c r="CX200" s="126">
        <f t="shared" si="240"/>
        <v>0</v>
      </c>
      <c r="CY200" s="126">
        <f t="shared" si="241"/>
        <v>-78908</v>
      </c>
      <c r="CZ200" s="126">
        <f t="shared" si="242"/>
        <v>0</v>
      </c>
      <c r="DA200" s="126">
        <f t="shared" si="243"/>
        <v>0</v>
      </c>
      <c r="DB200" s="126">
        <f t="shared" si="244"/>
        <v>0</v>
      </c>
      <c r="DC200" s="126">
        <f t="shared" si="245"/>
        <v>0</v>
      </c>
      <c r="DD200" s="126">
        <f t="shared" si="246"/>
        <v>-88771.5</v>
      </c>
      <c r="DE200" s="126">
        <f t="shared" si="247"/>
        <v>0</v>
      </c>
      <c r="DF200" s="126">
        <f t="shared" si="248"/>
        <v>0</v>
      </c>
      <c r="DG200" s="126">
        <f t="shared" si="249"/>
        <v>0</v>
      </c>
      <c r="DH200" s="126">
        <f t="shared" si="250"/>
        <v>0</v>
      </c>
      <c r="DI200" s="126">
        <f t="shared" si="251"/>
        <v>-98635</v>
      </c>
      <c r="DJ200" s="126">
        <f t="shared" si="252"/>
        <v>0</v>
      </c>
      <c r="DK200" s="126">
        <f t="shared" si="253"/>
        <v>0</v>
      </c>
      <c r="DL200" s="126">
        <f t="shared" si="254"/>
        <v>0</v>
      </c>
      <c r="DM200" s="126">
        <f t="shared" si="255"/>
        <v>0</v>
      </c>
      <c r="DN200" s="126">
        <f t="shared" si="256"/>
        <v>-108498.5</v>
      </c>
      <c r="DO200" s="126">
        <f t="shared" si="257"/>
        <v>0</v>
      </c>
      <c r="DP200" s="126">
        <f t="shared" si="258"/>
        <v>0</v>
      </c>
      <c r="DQ200" s="126">
        <f t="shared" si="259"/>
        <v>0</v>
      </c>
      <c r="DR200" s="126">
        <f t="shared" si="260"/>
        <v>0</v>
      </c>
      <c r="DS200" s="126">
        <f t="shared" si="261"/>
        <v>-118362</v>
      </c>
      <c r="DT200" s="126">
        <f t="shared" si="262"/>
        <v>0</v>
      </c>
      <c r="DU200" s="126">
        <f t="shared" si="263"/>
        <v>0</v>
      </c>
      <c r="DV200" s="126">
        <f t="shared" si="264"/>
        <v>0</v>
      </c>
      <c r="DW200" s="126">
        <f t="shared" si="265"/>
        <v>0</v>
      </c>
    </row>
    <row r="201" spans="1:128" s="141" customFormat="1" ht="15" customHeight="1" x14ac:dyDescent="0.25">
      <c r="A201" s="157" t="s">
        <v>530</v>
      </c>
      <c r="B201" s="174" t="s">
        <v>321</v>
      </c>
      <c r="C201" s="174" t="s">
        <v>521</v>
      </c>
      <c r="D201" s="174" t="s">
        <v>265</v>
      </c>
      <c r="E201" s="174">
        <v>1</v>
      </c>
      <c r="F201" s="174">
        <v>0</v>
      </c>
      <c r="G201" s="173">
        <v>-445184</v>
      </c>
      <c r="H201" s="182">
        <v>-445184</v>
      </c>
      <c r="I201" s="189">
        <v>61357000</v>
      </c>
      <c r="J201" s="181"/>
      <c r="K201" s="145">
        <v>8.3333333333333329E-2</v>
      </c>
      <c r="L201" s="145">
        <v>8.3333333333333329E-2</v>
      </c>
      <c r="M201" s="145">
        <v>8.3333333333333329E-2</v>
      </c>
      <c r="N201" s="145">
        <v>8.3333333333333329E-2</v>
      </c>
      <c r="O201" s="145">
        <v>8.3333333333333329E-2</v>
      </c>
      <c r="P201" s="145">
        <v>8.3333333333333329E-2</v>
      </c>
      <c r="Q201" s="145">
        <v>8.3333333333333329E-2</v>
      </c>
      <c r="R201" s="145">
        <v>8.3333333333333329E-2</v>
      </c>
      <c r="S201" s="145">
        <v>8.3333333333333329E-2</v>
      </c>
      <c r="T201" s="145">
        <v>8.3333333333333329E-2</v>
      </c>
      <c r="U201" s="145">
        <v>8.3333333333333329E-2</v>
      </c>
      <c r="V201" s="145">
        <v>8.3333333333333329E-2</v>
      </c>
      <c r="W201" s="146">
        <v>1</v>
      </c>
      <c r="X201" s="151">
        <v>-37098.666666666664</v>
      </c>
      <c r="Y201" s="151">
        <v>-37098.666666666664</v>
      </c>
      <c r="Z201" s="151">
        <v>-37098.666666666664</v>
      </c>
      <c r="AA201" s="151">
        <v>-37098.666666666664</v>
      </c>
      <c r="AB201" s="151">
        <v>-37098.666666666664</v>
      </c>
      <c r="AC201" s="151">
        <v>-37098.666666666664</v>
      </c>
      <c r="AD201" s="151">
        <v>-37098.666666666664</v>
      </c>
      <c r="AE201" s="151">
        <v>-37098.666666666664</v>
      </c>
      <c r="AF201" s="151">
        <v>-37098.666666666664</v>
      </c>
      <c r="AG201" s="151">
        <v>-37098.666666666664</v>
      </c>
      <c r="AH201" s="151">
        <v>-37098.666666666664</v>
      </c>
      <c r="AI201" s="151">
        <v>-37098.666666666664</v>
      </c>
      <c r="AJ201" s="145">
        <v>1</v>
      </c>
      <c r="AK201" s="145"/>
      <c r="AL201" s="145"/>
      <c r="AM201" s="145"/>
      <c r="AN201" s="145"/>
      <c r="AO201" s="145"/>
      <c r="AP201" s="145"/>
      <c r="AQ201" s="145"/>
      <c r="AR201" s="145"/>
      <c r="AS201" s="146">
        <v>1</v>
      </c>
      <c r="AT201" s="153">
        <v>-445184</v>
      </c>
      <c r="AU201" s="153">
        <v>0</v>
      </c>
      <c r="AV201" s="153">
        <v>0</v>
      </c>
      <c r="AW201" s="153">
        <v>0</v>
      </c>
      <c r="AX201" s="153">
        <v>0</v>
      </c>
      <c r="AY201" s="153">
        <v>0</v>
      </c>
      <c r="AZ201" s="153">
        <v>0</v>
      </c>
      <c r="BA201" s="153">
        <v>0</v>
      </c>
      <c r="BB201" s="153">
        <v>0</v>
      </c>
      <c r="BC201" s="153">
        <v>-445184</v>
      </c>
      <c r="BD201" s="154">
        <v>-445184</v>
      </c>
      <c r="BE201" s="154">
        <v>0</v>
      </c>
      <c r="BF201" s="154">
        <v>0</v>
      </c>
      <c r="BG201" s="154">
        <v>0</v>
      </c>
      <c r="BH201" s="154">
        <v>0</v>
      </c>
      <c r="BI201" s="145">
        <v>61357000</v>
      </c>
      <c r="BJ201" s="122"/>
      <c r="BK201" s="122"/>
      <c r="BL201" s="122"/>
      <c r="BM201" s="122"/>
      <c r="BN201" s="122"/>
      <c r="BO201" s="122">
        <f t="shared" si="205"/>
        <v>370986.66666666669</v>
      </c>
      <c r="BP201" s="126">
        <f t="shared" si="206"/>
        <v>-37098.666666666664</v>
      </c>
      <c r="BQ201" s="126">
        <f t="shared" si="207"/>
        <v>0</v>
      </c>
      <c r="BR201" s="126">
        <f t="shared" si="208"/>
        <v>0</v>
      </c>
      <c r="BS201" s="126">
        <f t="shared" si="209"/>
        <v>0</v>
      </c>
      <c r="BT201" s="126">
        <f t="shared" si="210"/>
        <v>0</v>
      </c>
      <c r="BU201" s="126">
        <f t="shared" si="211"/>
        <v>-74197.333333333328</v>
      </c>
      <c r="BV201" s="126">
        <f t="shared" si="212"/>
        <v>0</v>
      </c>
      <c r="BW201" s="126">
        <f t="shared" si="213"/>
        <v>0</v>
      </c>
      <c r="BX201" s="126">
        <f t="shared" si="214"/>
        <v>0</v>
      </c>
      <c r="BY201" s="126">
        <f t="shared" si="215"/>
        <v>0</v>
      </c>
      <c r="BZ201" s="126">
        <f t="shared" si="216"/>
        <v>-111296</v>
      </c>
      <c r="CA201" s="126">
        <f t="shared" si="217"/>
        <v>0</v>
      </c>
      <c r="CB201" s="126">
        <f t="shared" si="218"/>
        <v>0</v>
      </c>
      <c r="CC201" s="126">
        <f t="shared" si="219"/>
        <v>0</v>
      </c>
      <c r="CD201" s="126">
        <f t="shared" si="220"/>
        <v>0</v>
      </c>
      <c r="CE201" s="126">
        <f t="shared" si="221"/>
        <v>-148394.66666666666</v>
      </c>
      <c r="CF201" s="126">
        <f t="shared" si="222"/>
        <v>0</v>
      </c>
      <c r="CG201" s="126">
        <f t="shared" si="223"/>
        <v>0</v>
      </c>
      <c r="CH201" s="126">
        <f t="shared" si="224"/>
        <v>0</v>
      </c>
      <c r="CI201" s="126">
        <f t="shared" si="225"/>
        <v>0</v>
      </c>
      <c r="CJ201" s="126">
        <f t="shared" si="226"/>
        <v>-185493.33333333331</v>
      </c>
      <c r="CK201" s="126">
        <f t="shared" si="227"/>
        <v>0</v>
      </c>
      <c r="CL201" s="126">
        <f t="shared" si="228"/>
        <v>0</v>
      </c>
      <c r="CM201" s="126">
        <f t="shared" si="229"/>
        <v>0</v>
      </c>
      <c r="CN201" s="126">
        <f t="shared" si="230"/>
        <v>0</v>
      </c>
      <c r="CO201" s="126">
        <f t="shared" si="231"/>
        <v>-222591.99999999997</v>
      </c>
      <c r="CP201" s="126">
        <f t="shared" si="232"/>
        <v>0</v>
      </c>
      <c r="CQ201" s="126">
        <f t="shared" si="233"/>
        <v>0</v>
      </c>
      <c r="CR201" s="126">
        <f t="shared" si="234"/>
        <v>0</v>
      </c>
      <c r="CS201" s="126">
        <f t="shared" si="235"/>
        <v>0</v>
      </c>
      <c r="CT201" s="126">
        <f t="shared" si="236"/>
        <v>-259690.66666666663</v>
      </c>
      <c r="CU201" s="126">
        <f t="shared" si="237"/>
        <v>0</v>
      </c>
      <c r="CV201" s="126">
        <f t="shared" si="238"/>
        <v>0</v>
      </c>
      <c r="CW201" s="126">
        <f t="shared" si="239"/>
        <v>0</v>
      </c>
      <c r="CX201" s="126">
        <f t="shared" si="240"/>
        <v>0</v>
      </c>
      <c r="CY201" s="126">
        <f t="shared" si="241"/>
        <v>-296789.33333333331</v>
      </c>
      <c r="CZ201" s="126">
        <f t="shared" si="242"/>
        <v>0</v>
      </c>
      <c r="DA201" s="126">
        <f t="shared" si="243"/>
        <v>0</v>
      </c>
      <c r="DB201" s="126">
        <f t="shared" si="244"/>
        <v>0</v>
      </c>
      <c r="DC201" s="126">
        <f t="shared" si="245"/>
        <v>0</v>
      </c>
      <c r="DD201" s="126">
        <f t="shared" si="246"/>
        <v>-333888</v>
      </c>
      <c r="DE201" s="126">
        <f t="shared" si="247"/>
        <v>0</v>
      </c>
      <c r="DF201" s="126">
        <f t="shared" si="248"/>
        <v>0</v>
      </c>
      <c r="DG201" s="126">
        <f t="shared" si="249"/>
        <v>0</v>
      </c>
      <c r="DH201" s="126">
        <f t="shared" si="250"/>
        <v>0</v>
      </c>
      <c r="DI201" s="126">
        <f t="shared" si="251"/>
        <v>-370986.66666666669</v>
      </c>
      <c r="DJ201" s="126">
        <f t="shared" si="252"/>
        <v>0</v>
      </c>
      <c r="DK201" s="126">
        <f t="shared" si="253"/>
        <v>0</v>
      </c>
      <c r="DL201" s="126">
        <f t="shared" si="254"/>
        <v>0</v>
      </c>
      <c r="DM201" s="126">
        <f t="shared" si="255"/>
        <v>0</v>
      </c>
      <c r="DN201" s="126">
        <f t="shared" si="256"/>
        <v>-408085.33333333337</v>
      </c>
      <c r="DO201" s="126">
        <f t="shared" si="257"/>
        <v>0</v>
      </c>
      <c r="DP201" s="126">
        <f t="shared" si="258"/>
        <v>0</v>
      </c>
      <c r="DQ201" s="126">
        <f t="shared" si="259"/>
        <v>0</v>
      </c>
      <c r="DR201" s="126">
        <f t="shared" si="260"/>
        <v>0</v>
      </c>
      <c r="DS201" s="126">
        <f t="shared" si="261"/>
        <v>-445184.00000000006</v>
      </c>
      <c r="DT201" s="126">
        <f t="shared" si="262"/>
        <v>0</v>
      </c>
      <c r="DU201" s="126">
        <f t="shared" si="263"/>
        <v>0</v>
      </c>
      <c r="DV201" s="126">
        <f t="shared" si="264"/>
        <v>0</v>
      </c>
      <c r="DW201" s="126">
        <f t="shared" si="265"/>
        <v>0</v>
      </c>
    </row>
    <row r="202" spans="1:128" s="141" customFormat="1" ht="15" customHeight="1" x14ac:dyDescent="0.25">
      <c r="A202" s="157" t="s">
        <v>531</v>
      </c>
      <c r="B202" s="174" t="s">
        <v>321</v>
      </c>
      <c r="C202" s="174" t="s">
        <v>521</v>
      </c>
      <c r="D202" s="174" t="s">
        <v>265</v>
      </c>
      <c r="E202" s="174">
        <v>1</v>
      </c>
      <c r="F202" s="174">
        <v>509895.39999999997</v>
      </c>
      <c r="G202" s="173">
        <v>0</v>
      </c>
      <c r="H202" s="182">
        <v>0</v>
      </c>
      <c r="I202" s="189">
        <v>61358800</v>
      </c>
      <c r="J202" s="181"/>
      <c r="K202" s="145">
        <v>8.3333333333333329E-2</v>
      </c>
      <c r="L202" s="145">
        <v>8.3333333333333329E-2</v>
      </c>
      <c r="M202" s="145">
        <v>8.3333333333333329E-2</v>
      </c>
      <c r="N202" s="145">
        <v>8.3333333333333329E-2</v>
      </c>
      <c r="O202" s="145">
        <v>8.3333333333333329E-2</v>
      </c>
      <c r="P202" s="145">
        <v>8.3333333333333329E-2</v>
      </c>
      <c r="Q202" s="145">
        <v>8.3333333333333329E-2</v>
      </c>
      <c r="R202" s="145">
        <v>8.3333333333333329E-2</v>
      </c>
      <c r="S202" s="145">
        <v>8.3333333333333329E-2</v>
      </c>
      <c r="T202" s="145">
        <v>8.3333333333333329E-2</v>
      </c>
      <c r="U202" s="145">
        <v>8.3333333333333329E-2</v>
      </c>
      <c r="V202" s="145">
        <v>8.3333333333333329E-2</v>
      </c>
      <c r="W202" s="146">
        <v>1</v>
      </c>
      <c r="X202" s="151">
        <v>0</v>
      </c>
      <c r="Y202" s="151">
        <v>0</v>
      </c>
      <c r="Z202" s="151">
        <v>0</v>
      </c>
      <c r="AA202" s="151">
        <v>0</v>
      </c>
      <c r="AB202" s="151">
        <v>0</v>
      </c>
      <c r="AC202" s="151">
        <v>0</v>
      </c>
      <c r="AD202" s="151">
        <v>0</v>
      </c>
      <c r="AE202" s="151">
        <v>0</v>
      </c>
      <c r="AF202" s="151">
        <v>0</v>
      </c>
      <c r="AG202" s="151">
        <v>0</v>
      </c>
      <c r="AH202" s="151">
        <v>0</v>
      </c>
      <c r="AI202" s="151">
        <v>0</v>
      </c>
      <c r="AJ202" s="145">
        <v>1</v>
      </c>
      <c r="AK202" s="145"/>
      <c r="AL202" s="145"/>
      <c r="AM202" s="145"/>
      <c r="AN202" s="145"/>
      <c r="AO202" s="145"/>
      <c r="AP202" s="145"/>
      <c r="AQ202" s="145"/>
      <c r="AR202" s="145"/>
      <c r="AS202" s="146">
        <v>1</v>
      </c>
      <c r="AT202" s="153">
        <v>0</v>
      </c>
      <c r="AU202" s="153">
        <v>0</v>
      </c>
      <c r="AV202" s="153">
        <v>0</v>
      </c>
      <c r="AW202" s="153">
        <v>0</v>
      </c>
      <c r="AX202" s="153">
        <v>0</v>
      </c>
      <c r="AY202" s="153">
        <v>0</v>
      </c>
      <c r="AZ202" s="153">
        <v>0</v>
      </c>
      <c r="BA202" s="153">
        <v>0</v>
      </c>
      <c r="BB202" s="153">
        <v>0</v>
      </c>
      <c r="BC202" s="153">
        <v>0</v>
      </c>
      <c r="BD202" s="154">
        <v>0</v>
      </c>
      <c r="BE202" s="154">
        <v>0</v>
      </c>
      <c r="BF202" s="154">
        <v>0</v>
      </c>
      <c r="BG202" s="154">
        <v>0</v>
      </c>
      <c r="BH202" s="154">
        <v>0</v>
      </c>
      <c r="BI202" s="145">
        <v>61358800</v>
      </c>
      <c r="BJ202" s="122"/>
      <c r="BK202" s="122"/>
      <c r="BL202" s="122"/>
      <c r="BM202" s="122"/>
      <c r="BN202" s="122"/>
      <c r="BO202" s="122">
        <f t="shared" si="205"/>
        <v>0</v>
      </c>
      <c r="BP202" s="126">
        <f t="shared" si="206"/>
        <v>0</v>
      </c>
      <c r="BQ202" s="126">
        <f t="shared" si="207"/>
        <v>0</v>
      </c>
      <c r="BR202" s="126">
        <f t="shared" si="208"/>
        <v>0</v>
      </c>
      <c r="BS202" s="126">
        <f t="shared" si="209"/>
        <v>0</v>
      </c>
      <c r="BT202" s="126">
        <f t="shared" si="210"/>
        <v>0</v>
      </c>
      <c r="BU202" s="126">
        <f t="shared" si="211"/>
        <v>0</v>
      </c>
      <c r="BV202" s="126">
        <f t="shared" si="212"/>
        <v>0</v>
      </c>
      <c r="BW202" s="126">
        <f t="shared" si="213"/>
        <v>0</v>
      </c>
      <c r="BX202" s="126">
        <f t="shared" si="214"/>
        <v>0</v>
      </c>
      <c r="BY202" s="126">
        <f t="shared" si="215"/>
        <v>0</v>
      </c>
      <c r="BZ202" s="126">
        <f t="shared" si="216"/>
        <v>0</v>
      </c>
      <c r="CA202" s="126">
        <f t="shared" si="217"/>
        <v>0</v>
      </c>
      <c r="CB202" s="126">
        <f t="shared" si="218"/>
        <v>0</v>
      </c>
      <c r="CC202" s="126">
        <f t="shared" si="219"/>
        <v>0</v>
      </c>
      <c r="CD202" s="126">
        <f t="shared" si="220"/>
        <v>0</v>
      </c>
      <c r="CE202" s="126">
        <f t="shared" si="221"/>
        <v>0</v>
      </c>
      <c r="CF202" s="126">
        <f t="shared" si="222"/>
        <v>0</v>
      </c>
      <c r="CG202" s="126">
        <f t="shared" si="223"/>
        <v>0</v>
      </c>
      <c r="CH202" s="126">
        <f t="shared" si="224"/>
        <v>0</v>
      </c>
      <c r="CI202" s="126">
        <f t="shared" si="225"/>
        <v>0</v>
      </c>
      <c r="CJ202" s="126">
        <f t="shared" si="226"/>
        <v>0</v>
      </c>
      <c r="CK202" s="126">
        <f t="shared" si="227"/>
        <v>0</v>
      </c>
      <c r="CL202" s="126">
        <f t="shared" si="228"/>
        <v>0</v>
      </c>
      <c r="CM202" s="126">
        <f t="shared" si="229"/>
        <v>0</v>
      </c>
      <c r="CN202" s="126">
        <f t="shared" si="230"/>
        <v>0</v>
      </c>
      <c r="CO202" s="126">
        <f t="shared" si="231"/>
        <v>0</v>
      </c>
      <c r="CP202" s="126">
        <f t="shared" si="232"/>
        <v>0</v>
      </c>
      <c r="CQ202" s="126">
        <f t="shared" si="233"/>
        <v>0</v>
      </c>
      <c r="CR202" s="126">
        <f t="shared" si="234"/>
        <v>0</v>
      </c>
      <c r="CS202" s="126">
        <f t="shared" si="235"/>
        <v>0</v>
      </c>
      <c r="CT202" s="126">
        <f t="shared" si="236"/>
        <v>0</v>
      </c>
      <c r="CU202" s="126">
        <f t="shared" si="237"/>
        <v>0</v>
      </c>
      <c r="CV202" s="126">
        <f t="shared" si="238"/>
        <v>0</v>
      </c>
      <c r="CW202" s="126">
        <f t="shared" si="239"/>
        <v>0</v>
      </c>
      <c r="CX202" s="126">
        <f t="shared" si="240"/>
        <v>0</v>
      </c>
      <c r="CY202" s="126">
        <f t="shared" si="241"/>
        <v>0</v>
      </c>
      <c r="CZ202" s="126">
        <f t="shared" si="242"/>
        <v>0</v>
      </c>
      <c r="DA202" s="126">
        <f t="shared" si="243"/>
        <v>0</v>
      </c>
      <c r="DB202" s="126">
        <f t="shared" si="244"/>
        <v>0</v>
      </c>
      <c r="DC202" s="126">
        <f t="shared" si="245"/>
        <v>0</v>
      </c>
      <c r="DD202" s="126">
        <f t="shared" si="246"/>
        <v>0</v>
      </c>
      <c r="DE202" s="126">
        <f t="shared" si="247"/>
        <v>0</v>
      </c>
      <c r="DF202" s="126">
        <f t="shared" si="248"/>
        <v>0</v>
      </c>
      <c r="DG202" s="126">
        <f t="shared" si="249"/>
        <v>0</v>
      </c>
      <c r="DH202" s="126">
        <f t="shared" si="250"/>
        <v>0</v>
      </c>
      <c r="DI202" s="126">
        <f t="shared" si="251"/>
        <v>0</v>
      </c>
      <c r="DJ202" s="126">
        <f t="shared" si="252"/>
        <v>0</v>
      </c>
      <c r="DK202" s="126">
        <f t="shared" si="253"/>
        <v>0</v>
      </c>
      <c r="DL202" s="126">
        <f t="shared" si="254"/>
        <v>0</v>
      </c>
      <c r="DM202" s="126">
        <f t="shared" si="255"/>
        <v>0</v>
      </c>
      <c r="DN202" s="126">
        <f t="shared" si="256"/>
        <v>0</v>
      </c>
      <c r="DO202" s="126">
        <f t="shared" si="257"/>
        <v>0</v>
      </c>
      <c r="DP202" s="126">
        <f t="shared" si="258"/>
        <v>0</v>
      </c>
      <c r="DQ202" s="126">
        <f t="shared" si="259"/>
        <v>0</v>
      </c>
      <c r="DR202" s="126">
        <f t="shared" si="260"/>
        <v>0</v>
      </c>
      <c r="DS202" s="126">
        <f t="shared" si="261"/>
        <v>0</v>
      </c>
      <c r="DT202" s="126">
        <f t="shared" si="262"/>
        <v>0</v>
      </c>
      <c r="DU202" s="126">
        <f t="shared" si="263"/>
        <v>0</v>
      </c>
      <c r="DV202" s="126">
        <f t="shared" si="264"/>
        <v>0</v>
      </c>
      <c r="DW202" s="126">
        <f t="shared" si="265"/>
        <v>0</v>
      </c>
    </row>
    <row r="203" spans="1:128" s="141" customFormat="1" ht="15" customHeight="1" x14ac:dyDescent="0.25">
      <c r="A203" s="157" t="s">
        <v>532</v>
      </c>
      <c r="B203" s="174" t="s">
        <v>321</v>
      </c>
      <c r="C203" s="174" t="s">
        <v>521</v>
      </c>
      <c r="D203" s="174" t="s">
        <v>265</v>
      </c>
      <c r="E203" s="174">
        <v>1</v>
      </c>
      <c r="F203" s="174">
        <v>1029056.7349999999</v>
      </c>
      <c r="G203" s="173">
        <v>-244990</v>
      </c>
      <c r="H203" s="182">
        <v>-244990</v>
      </c>
      <c r="I203" s="189">
        <v>61359990</v>
      </c>
      <c r="J203" s="181"/>
      <c r="K203" s="145">
        <v>8.3333333333333329E-2</v>
      </c>
      <c r="L203" s="145">
        <v>8.3333333333333329E-2</v>
      </c>
      <c r="M203" s="145">
        <v>8.3333333333333329E-2</v>
      </c>
      <c r="N203" s="145">
        <v>8.3333333333333329E-2</v>
      </c>
      <c r="O203" s="145">
        <v>8.3333333333333329E-2</v>
      </c>
      <c r="P203" s="145">
        <v>8.3333333333333329E-2</v>
      </c>
      <c r="Q203" s="145">
        <v>8.3333333333333329E-2</v>
      </c>
      <c r="R203" s="145">
        <v>8.3333333333333329E-2</v>
      </c>
      <c r="S203" s="145">
        <v>8.3333333333333329E-2</v>
      </c>
      <c r="T203" s="145">
        <v>8.3333333333333329E-2</v>
      </c>
      <c r="U203" s="145">
        <v>8.3333333333333329E-2</v>
      </c>
      <c r="V203" s="145">
        <v>8.3333333333333329E-2</v>
      </c>
      <c r="W203" s="146">
        <v>1</v>
      </c>
      <c r="X203" s="151">
        <v>-20415.833333333332</v>
      </c>
      <c r="Y203" s="151">
        <v>-20415.833333333332</v>
      </c>
      <c r="Z203" s="151">
        <v>-20415.833333333332</v>
      </c>
      <c r="AA203" s="151">
        <v>-20415.833333333332</v>
      </c>
      <c r="AB203" s="151">
        <v>-20415.833333333332</v>
      </c>
      <c r="AC203" s="151">
        <v>-20415.833333333332</v>
      </c>
      <c r="AD203" s="151">
        <v>-20415.833333333332</v>
      </c>
      <c r="AE203" s="151">
        <v>-20415.833333333332</v>
      </c>
      <c r="AF203" s="151">
        <v>-20415.833333333332</v>
      </c>
      <c r="AG203" s="151">
        <v>-20415.833333333332</v>
      </c>
      <c r="AH203" s="151">
        <v>-20415.833333333332</v>
      </c>
      <c r="AI203" s="151">
        <v>-20415.833333333332</v>
      </c>
      <c r="AJ203" s="145">
        <v>1</v>
      </c>
      <c r="AK203" s="145"/>
      <c r="AL203" s="145"/>
      <c r="AM203" s="145"/>
      <c r="AN203" s="145"/>
      <c r="AO203" s="145"/>
      <c r="AP203" s="145"/>
      <c r="AQ203" s="145"/>
      <c r="AR203" s="145"/>
      <c r="AS203" s="146">
        <v>1</v>
      </c>
      <c r="AT203" s="153">
        <v>-244990</v>
      </c>
      <c r="AU203" s="153">
        <v>0</v>
      </c>
      <c r="AV203" s="153">
        <v>0</v>
      </c>
      <c r="AW203" s="153">
        <v>0</v>
      </c>
      <c r="AX203" s="153">
        <v>0</v>
      </c>
      <c r="AY203" s="153">
        <v>0</v>
      </c>
      <c r="AZ203" s="153">
        <v>0</v>
      </c>
      <c r="BA203" s="153">
        <v>0</v>
      </c>
      <c r="BB203" s="153">
        <v>0</v>
      </c>
      <c r="BC203" s="153">
        <v>-244990</v>
      </c>
      <c r="BD203" s="154">
        <v>-244990</v>
      </c>
      <c r="BE203" s="154">
        <v>0</v>
      </c>
      <c r="BF203" s="154">
        <v>0</v>
      </c>
      <c r="BG203" s="154">
        <v>0</v>
      </c>
      <c r="BH203" s="154">
        <v>0</v>
      </c>
      <c r="BI203" s="145">
        <v>61359990</v>
      </c>
      <c r="BJ203" s="122"/>
      <c r="BK203" s="122"/>
      <c r="BL203" s="122"/>
      <c r="BM203" s="122"/>
      <c r="BN203" s="122"/>
      <c r="BO203" s="122">
        <f t="shared" si="205"/>
        <v>204158.33333333334</v>
      </c>
      <c r="BP203" s="126">
        <f t="shared" si="206"/>
        <v>-20415.833333333332</v>
      </c>
      <c r="BQ203" s="126">
        <f t="shared" si="207"/>
        <v>0</v>
      </c>
      <c r="BR203" s="126">
        <f t="shared" si="208"/>
        <v>0</v>
      </c>
      <c r="BS203" s="126">
        <f t="shared" si="209"/>
        <v>0</v>
      </c>
      <c r="BT203" s="126">
        <f t="shared" si="210"/>
        <v>0</v>
      </c>
      <c r="BU203" s="126">
        <f t="shared" si="211"/>
        <v>-40831.666666666664</v>
      </c>
      <c r="BV203" s="126">
        <f t="shared" si="212"/>
        <v>0</v>
      </c>
      <c r="BW203" s="126">
        <f t="shared" si="213"/>
        <v>0</v>
      </c>
      <c r="BX203" s="126">
        <f t="shared" si="214"/>
        <v>0</v>
      </c>
      <c r="BY203" s="126">
        <f t="shared" si="215"/>
        <v>0</v>
      </c>
      <c r="BZ203" s="126">
        <f t="shared" si="216"/>
        <v>-61247.5</v>
      </c>
      <c r="CA203" s="126">
        <f t="shared" si="217"/>
        <v>0</v>
      </c>
      <c r="CB203" s="126">
        <f t="shared" si="218"/>
        <v>0</v>
      </c>
      <c r="CC203" s="126">
        <f t="shared" si="219"/>
        <v>0</v>
      </c>
      <c r="CD203" s="126">
        <f t="shared" si="220"/>
        <v>0</v>
      </c>
      <c r="CE203" s="126">
        <f t="shared" si="221"/>
        <v>-81663.333333333328</v>
      </c>
      <c r="CF203" s="126">
        <f t="shared" si="222"/>
        <v>0</v>
      </c>
      <c r="CG203" s="126">
        <f t="shared" si="223"/>
        <v>0</v>
      </c>
      <c r="CH203" s="126">
        <f t="shared" si="224"/>
        <v>0</v>
      </c>
      <c r="CI203" s="126">
        <f t="shared" si="225"/>
        <v>0</v>
      </c>
      <c r="CJ203" s="126">
        <f t="shared" si="226"/>
        <v>-102079.16666666666</v>
      </c>
      <c r="CK203" s="126">
        <f t="shared" si="227"/>
        <v>0</v>
      </c>
      <c r="CL203" s="126">
        <f t="shared" si="228"/>
        <v>0</v>
      </c>
      <c r="CM203" s="126">
        <f t="shared" si="229"/>
        <v>0</v>
      </c>
      <c r="CN203" s="126">
        <f t="shared" si="230"/>
        <v>0</v>
      </c>
      <c r="CO203" s="126">
        <f t="shared" si="231"/>
        <v>-122494.99999999999</v>
      </c>
      <c r="CP203" s="126">
        <f t="shared" si="232"/>
        <v>0</v>
      </c>
      <c r="CQ203" s="126">
        <f t="shared" si="233"/>
        <v>0</v>
      </c>
      <c r="CR203" s="126">
        <f t="shared" si="234"/>
        <v>0</v>
      </c>
      <c r="CS203" s="126">
        <f t="shared" si="235"/>
        <v>0</v>
      </c>
      <c r="CT203" s="126">
        <f t="shared" si="236"/>
        <v>-142910.83333333331</v>
      </c>
      <c r="CU203" s="126">
        <f t="shared" si="237"/>
        <v>0</v>
      </c>
      <c r="CV203" s="126">
        <f t="shared" si="238"/>
        <v>0</v>
      </c>
      <c r="CW203" s="126">
        <f t="shared" si="239"/>
        <v>0</v>
      </c>
      <c r="CX203" s="126">
        <f t="shared" si="240"/>
        <v>0</v>
      </c>
      <c r="CY203" s="126">
        <f t="shared" si="241"/>
        <v>-163326.66666666666</v>
      </c>
      <c r="CZ203" s="126">
        <f t="shared" si="242"/>
        <v>0</v>
      </c>
      <c r="DA203" s="126">
        <f t="shared" si="243"/>
        <v>0</v>
      </c>
      <c r="DB203" s="126">
        <f t="shared" si="244"/>
        <v>0</v>
      </c>
      <c r="DC203" s="126">
        <f t="shared" si="245"/>
        <v>0</v>
      </c>
      <c r="DD203" s="126">
        <f t="shared" si="246"/>
        <v>-183742.5</v>
      </c>
      <c r="DE203" s="126">
        <f t="shared" si="247"/>
        <v>0</v>
      </c>
      <c r="DF203" s="126">
        <f t="shared" si="248"/>
        <v>0</v>
      </c>
      <c r="DG203" s="126">
        <f t="shared" si="249"/>
        <v>0</v>
      </c>
      <c r="DH203" s="126">
        <f t="shared" si="250"/>
        <v>0</v>
      </c>
      <c r="DI203" s="126">
        <f t="shared" si="251"/>
        <v>-204158.33333333334</v>
      </c>
      <c r="DJ203" s="126">
        <f t="shared" si="252"/>
        <v>0</v>
      </c>
      <c r="DK203" s="126">
        <f t="shared" si="253"/>
        <v>0</v>
      </c>
      <c r="DL203" s="126">
        <f t="shared" si="254"/>
        <v>0</v>
      </c>
      <c r="DM203" s="126">
        <f t="shared" si="255"/>
        <v>0</v>
      </c>
      <c r="DN203" s="126">
        <f t="shared" si="256"/>
        <v>-224574.16666666669</v>
      </c>
      <c r="DO203" s="126">
        <f t="shared" si="257"/>
        <v>0</v>
      </c>
      <c r="DP203" s="126">
        <f t="shared" si="258"/>
        <v>0</v>
      </c>
      <c r="DQ203" s="126">
        <f t="shared" si="259"/>
        <v>0</v>
      </c>
      <c r="DR203" s="126">
        <f t="shared" si="260"/>
        <v>0</v>
      </c>
      <c r="DS203" s="126">
        <f t="shared" si="261"/>
        <v>-244990.00000000003</v>
      </c>
      <c r="DT203" s="126">
        <f t="shared" si="262"/>
        <v>0</v>
      </c>
      <c r="DU203" s="126">
        <f t="shared" si="263"/>
        <v>0</v>
      </c>
      <c r="DV203" s="126">
        <f t="shared" si="264"/>
        <v>0</v>
      </c>
      <c r="DW203" s="126">
        <f t="shared" si="265"/>
        <v>0</v>
      </c>
    </row>
    <row r="204" spans="1:128" s="141" customFormat="1" ht="15" customHeight="1" x14ac:dyDescent="0.25">
      <c r="A204" s="174" t="s">
        <v>533</v>
      </c>
      <c r="B204" s="174" t="s">
        <v>321</v>
      </c>
      <c r="C204" s="174" t="s">
        <v>533</v>
      </c>
      <c r="D204" s="174" t="s">
        <v>295</v>
      </c>
      <c r="E204" s="174">
        <v>1</v>
      </c>
      <c r="F204" s="157">
        <v>742108.58078999573</v>
      </c>
      <c r="G204" s="173">
        <v>-742108.58078999573</v>
      </c>
      <c r="H204" s="173">
        <v>-742108.58078999585</v>
      </c>
      <c r="I204" s="147"/>
      <c r="J204" s="145" t="s">
        <v>57</v>
      </c>
      <c r="K204" s="145">
        <v>8.3333333333333329E-2</v>
      </c>
      <c r="L204" s="145">
        <v>8.3333333333333329E-2</v>
      </c>
      <c r="M204" s="145">
        <v>8.3333333333333329E-2</v>
      </c>
      <c r="N204" s="145">
        <v>8.3333333333333329E-2</v>
      </c>
      <c r="O204" s="145">
        <v>8.3333333333333329E-2</v>
      </c>
      <c r="P204" s="145">
        <v>8.3333333333333329E-2</v>
      </c>
      <c r="Q204" s="145">
        <v>8.3333333333333329E-2</v>
      </c>
      <c r="R204" s="145">
        <v>8.3333333333333329E-2</v>
      </c>
      <c r="S204" s="145">
        <v>8.3333333333333329E-2</v>
      </c>
      <c r="T204" s="145">
        <v>8.3333333333333329E-2</v>
      </c>
      <c r="U204" s="145">
        <v>8.3333333333333329E-2</v>
      </c>
      <c r="V204" s="145">
        <v>8.3333333333333329E-2</v>
      </c>
      <c r="W204" s="146">
        <v>1</v>
      </c>
      <c r="X204" s="151">
        <v>-61842.381732499642</v>
      </c>
      <c r="Y204" s="151">
        <v>-61842.381732499642</v>
      </c>
      <c r="Z204" s="151">
        <v>-61842.381732499642</v>
      </c>
      <c r="AA204" s="151">
        <v>-61842.381732499642</v>
      </c>
      <c r="AB204" s="151">
        <v>-61842.381732499642</v>
      </c>
      <c r="AC204" s="151">
        <v>-61842.381732499642</v>
      </c>
      <c r="AD204" s="151">
        <v>-61842.381732499642</v>
      </c>
      <c r="AE204" s="151">
        <v>-61842.381732499642</v>
      </c>
      <c r="AF204" s="151">
        <v>-61842.381732499642</v>
      </c>
      <c r="AG204" s="151">
        <v>-61842.381732499642</v>
      </c>
      <c r="AH204" s="151">
        <v>-61842.381732499642</v>
      </c>
      <c r="AI204" s="151">
        <v>-61842.381732499642</v>
      </c>
      <c r="AJ204" s="145">
        <v>1</v>
      </c>
      <c r="AK204" s="145"/>
      <c r="AL204" s="145"/>
      <c r="AM204" s="145"/>
      <c r="AN204" s="145"/>
      <c r="AO204" s="145"/>
      <c r="AP204" s="145"/>
      <c r="AQ204" s="145"/>
      <c r="AR204" s="145"/>
      <c r="AS204" s="146">
        <v>1</v>
      </c>
      <c r="AT204" s="153">
        <v>-742108.58078999573</v>
      </c>
      <c r="AU204" s="153">
        <v>0</v>
      </c>
      <c r="AV204" s="153">
        <v>0</v>
      </c>
      <c r="AW204" s="153">
        <v>0</v>
      </c>
      <c r="AX204" s="153">
        <v>0</v>
      </c>
      <c r="AY204" s="153">
        <v>0</v>
      </c>
      <c r="AZ204" s="153">
        <v>0</v>
      </c>
      <c r="BA204" s="153">
        <v>0</v>
      </c>
      <c r="BB204" s="153">
        <v>0</v>
      </c>
      <c r="BC204" s="153">
        <v>-742108.58078999573</v>
      </c>
      <c r="BD204" s="154">
        <v>-742108.58078999573</v>
      </c>
      <c r="BE204" s="154">
        <v>0</v>
      </c>
      <c r="BF204" s="154">
        <v>0</v>
      </c>
      <c r="BG204" s="154">
        <v>0</v>
      </c>
      <c r="BH204" s="154">
        <v>0</v>
      </c>
      <c r="BI204" s="145">
        <v>61370000</v>
      </c>
      <c r="BJ204" s="122"/>
      <c r="BK204" s="122">
        <f>+IF('FEUILLE 1'!$BJ204="",SUMIFS('FEUILLE 2'!$P:$P,'FEUILLE 2'!$C:$C,"BLF",'FEUILLE 2'!$K:$K,'FEUILLE 1'!$J204),SUMIFS('FEUILLE 2'!$P:$P,'FEUILLE 2'!$C:$C,"BLF",'FEUILLE 2'!$K:$K,'FEUILLE 1'!$J204,'FEUILLE 2'!$B:$B,'FEUILLE 1'!$BJ204))</f>
        <v>446704.58999999991</v>
      </c>
      <c r="BL204" s="122"/>
      <c r="BM204" s="122"/>
      <c r="BN204" s="122"/>
      <c r="BO204" s="122">
        <f t="shared" si="205"/>
        <v>171719.22732499655</v>
      </c>
      <c r="BP204" s="126">
        <f t="shared" si="206"/>
        <v>-61842.381732499642</v>
      </c>
      <c r="BQ204" s="126">
        <f t="shared" si="207"/>
        <v>0</v>
      </c>
      <c r="BR204" s="126">
        <f t="shared" si="208"/>
        <v>0</v>
      </c>
      <c r="BS204" s="126">
        <f t="shared" si="209"/>
        <v>0</v>
      </c>
      <c r="BT204" s="126">
        <f t="shared" si="210"/>
        <v>0</v>
      </c>
      <c r="BU204" s="126">
        <f t="shared" si="211"/>
        <v>-123684.76346499928</v>
      </c>
      <c r="BV204" s="126">
        <f t="shared" si="212"/>
        <v>0</v>
      </c>
      <c r="BW204" s="126">
        <f t="shared" si="213"/>
        <v>0</v>
      </c>
      <c r="BX204" s="126">
        <f t="shared" si="214"/>
        <v>0</v>
      </c>
      <c r="BY204" s="126">
        <f t="shared" si="215"/>
        <v>0</v>
      </c>
      <c r="BZ204" s="126">
        <f t="shared" si="216"/>
        <v>-185527.14519749893</v>
      </c>
      <c r="CA204" s="126">
        <f t="shared" si="217"/>
        <v>0</v>
      </c>
      <c r="CB204" s="126">
        <f t="shared" si="218"/>
        <v>0</v>
      </c>
      <c r="CC204" s="126">
        <f t="shared" si="219"/>
        <v>0</v>
      </c>
      <c r="CD204" s="126">
        <f t="shared" si="220"/>
        <v>0</v>
      </c>
      <c r="CE204" s="126">
        <f t="shared" si="221"/>
        <v>-247369.52692999857</v>
      </c>
      <c r="CF204" s="126">
        <f t="shared" si="222"/>
        <v>0</v>
      </c>
      <c r="CG204" s="126">
        <f t="shared" si="223"/>
        <v>0</v>
      </c>
      <c r="CH204" s="126">
        <f t="shared" si="224"/>
        <v>0</v>
      </c>
      <c r="CI204" s="126">
        <f t="shared" si="225"/>
        <v>0</v>
      </c>
      <c r="CJ204" s="126">
        <f t="shared" si="226"/>
        <v>-309211.90866249823</v>
      </c>
      <c r="CK204" s="126">
        <f t="shared" si="227"/>
        <v>0</v>
      </c>
      <c r="CL204" s="126">
        <f t="shared" si="228"/>
        <v>0</v>
      </c>
      <c r="CM204" s="126">
        <f t="shared" si="229"/>
        <v>0</v>
      </c>
      <c r="CN204" s="126">
        <f t="shared" si="230"/>
        <v>0</v>
      </c>
      <c r="CO204" s="126">
        <f t="shared" si="231"/>
        <v>-371054.29039499786</v>
      </c>
      <c r="CP204" s="126">
        <f t="shared" si="232"/>
        <v>0</v>
      </c>
      <c r="CQ204" s="126">
        <f t="shared" si="233"/>
        <v>0</v>
      </c>
      <c r="CR204" s="126">
        <f t="shared" si="234"/>
        <v>0</v>
      </c>
      <c r="CS204" s="126">
        <f t="shared" si="235"/>
        <v>0</v>
      </c>
      <c r="CT204" s="126">
        <f t="shared" si="236"/>
        <v>-432896.6721274975</v>
      </c>
      <c r="CU204" s="126">
        <f t="shared" si="237"/>
        <v>0</v>
      </c>
      <c r="CV204" s="126">
        <f t="shared" si="238"/>
        <v>0</v>
      </c>
      <c r="CW204" s="126">
        <f t="shared" si="239"/>
        <v>0</v>
      </c>
      <c r="CX204" s="126">
        <f t="shared" si="240"/>
        <v>0</v>
      </c>
      <c r="CY204" s="126">
        <f t="shared" si="241"/>
        <v>-494739.05385999713</v>
      </c>
      <c r="CZ204" s="126">
        <f t="shared" si="242"/>
        <v>0</v>
      </c>
      <c r="DA204" s="126">
        <f t="shared" si="243"/>
        <v>0</v>
      </c>
      <c r="DB204" s="126">
        <f t="shared" si="244"/>
        <v>0</v>
      </c>
      <c r="DC204" s="126">
        <f t="shared" si="245"/>
        <v>0</v>
      </c>
      <c r="DD204" s="126">
        <f t="shared" si="246"/>
        <v>-556581.43559249677</v>
      </c>
      <c r="DE204" s="126">
        <f t="shared" si="247"/>
        <v>0</v>
      </c>
      <c r="DF204" s="126">
        <f t="shared" si="248"/>
        <v>0</v>
      </c>
      <c r="DG204" s="126">
        <f t="shared" si="249"/>
        <v>0</v>
      </c>
      <c r="DH204" s="126">
        <f t="shared" si="250"/>
        <v>0</v>
      </c>
      <c r="DI204" s="126">
        <f t="shared" si="251"/>
        <v>-618423.81732499646</v>
      </c>
      <c r="DJ204" s="126">
        <f t="shared" si="252"/>
        <v>0</v>
      </c>
      <c r="DK204" s="126">
        <f t="shared" si="253"/>
        <v>0</v>
      </c>
      <c r="DL204" s="126">
        <f t="shared" si="254"/>
        <v>0</v>
      </c>
      <c r="DM204" s="126">
        <f t="shared" si="255"/>
        <v>0</v>
      </c>
      <c r="DN204" s="126">
        <f t="shared" si="256"/>
        <v>-680266.19905749615</v>
      </c>
      <c r="DO204" s="126">
        <f t="shared" si="257"/>
        <v>0</v>
      </c>
      <c r="DP204" s="126">
        <f t="shared" si="258"/>
        <v>0</v>
      </c>
      <c r="DQ204" s="126">
        <f t="shared" si="259"/>
        <v>0</v>
      </c>
      <c r="DR204" s="126">
        <f t="shared" si="260"/>
        <v>0</v>
      </c>
      <c r="DS204" s="126">
        <f t="shared" si="261"/>
        <v>-742108.58078999585</v>
      </c>
      <c r="DT204" s="126">
        <f t="shared" si="262"/>
        <v>0</v>
      </c>
      <c r="DU204" s="126">
        <f t="shared" si="263"/>
        <v>0</v>
      </c>
      <c r="DV204" s="126">
        <f t="shared" si="264"/>
        <v>0</v>
      </c>
      <c r="DW204" s="126">
        <f t="shared" si="265"/>
        <v>0</v>
      </c>
    </row>
    <row r="205" spans="1:128" s="141" customFormat="1" ht="15" customHeight="1" x14ac:dyDescent="0.25">
      <c r="A205" s="174" t="s">
        <v>533</v>
      </c>
      <c r="B205" s="174" t="s">
        <v>321</v>
      </c>
      <c r="C205" s="174" t="s">
        <v>534</v>
      </c>
      <c r="D205" s="174" t="s">
        <v>265</v>
      </c>
      <c r="E205" s="174">
        <v>1</v>
      </c>
      <c r="F205" s="157">
        <v>52845.640451359322</v>
      </c>
      <c r="G205" s="173">
        <v>-52845.640451359322</v>
      </c>
      <c r="H205" s="173">
        <v>-52845.640451359322</v>
      </c>
      <c r="I205" s="147"/>
      <c r="J205" s="145" t="s">
        <v>60</v>
      </c>
      <c r="K205" s="145">
        <v>8.3333333333333329E-2</v>
      </c>
      <c r="L205" s="145">
        <v>8.3333333333333329E-2</v>
      </c>
      <c r="M205" s="145">
        <v>8.3333333333333329E-2</v>
      </c>
      <c r="N205" s="145">
        <v>8.3333333333333329E-2</v>
      </c>
      <c r="O205" s="145">
        <v>8.3333333333333329E-2</v>
      </c>
      <c r="P205" s="145">
        <v>8.3333333333333329E-2</v>
      </c>
      <c r="Q205" s="145">
        <v>8.3333333333333329E-2</v>
      </c>
      <c r="R205" s="145">
        <v>8.3333333333333329E-2</v>
      </c>
      <c r="S205" s="145">
        <v>8.3333333333333329E-2</v>
      </c>
      <c r="T205" s="145">
        <v>8.3333333333333329E-2</v>
      </c>
      <c r="U205" s="145">
        <v>8.3333333333333329E-2</v>
      </c>
      <c r="V205" s="145">
        <v>8.3333333333333329E-2</v>
      </c>
      <c r="W205" s="146">
        <v>1</v>
      </c>
      <c r="X205" s="151">
        <v>-4403.8033709466099</v>
      </c>
      <c r="Y205" s="151">
        <v>-4403.8033709466099</v>
      </c>
      <c r="Z205" s="151">
        <v>-4403.8033709466099</v>
      </c>
      <c r="AA205" s="151">
        <v>-4403.8033709466099</v>
      </c>
      <c r="AB205" s="151">
        <v>-4403.8033709466099</v>
      </c>
      <c r="AC205" s="151">
        <v>-4403.8033709466099</v>
      </c>
      <c r="AD205" s="151">
        <v>-4403.8033709466099</v>
      </c>
      <c r="AE205" s="151">
        <v>-4403.8033709466099</v>
      </c>
      <c r="AF205" s="151">
        <v>-4403.8033709466099</v>
      </c>
      <c r="AG205" s="151">
        <v>-4403.8033709466099</v>
      </c>
      <c r="AH205" s="151">
        <v>-4403.8033709466099</v>
      </c>
      <c r="AI205" s="151">
        <v>-4403.8033709466099</v>
      </c>
      <c r="AJ205" s="145">
        <v>1</v>
      </c>
      <c r="AK205" s="145"/>
      <c r="AL205" s="145"/>
      <c r="AM205" s="145"/>
      <c r="AN205" s="145"/>
      <c r="AO205" s="145"/>
      <c r="AP205" s="145"/>
      <c r="AQ205" s="145"/>
      <c r="AR205" s="145"/>
      <c r="AS205" s="146">
        <v>1</v>
      </c>
      <c r="AT205" s="153">
        <v>-52845.640451359322</v>
      </c>
      <c r="AU205" s="153">
        <v>0</v>
      </c>
      <c r="AV205" s="153">
        <v>0</v>
      </c>
      <c r="AW205" s="153">
        <v>0</v>
      </c>
      <c r="AX205" s="153">
        <v>0</v>
      </c>
      <c r="AY205" s="153">
        <v>0</v>
      </c>
      <c r="AZ205" s="153">
        <v>0</v>
      </c>
      <c r="BA205" s="153">
        <v>0</v>
      </c>
      <c r="BB205" s="153">
        <v>0</v>
      </c>
      <c r="BC205" s="153">
        <v>-52845.640451359322</v>
      </c>
      <c r="BD205" s="154">
        <v>-52845.640451359322</v>
      </c>
      <c r="BE205" s="154">
        <v>0</v>
      </c>
      <c r="BF205" s="154">
        <v>0</v>
      </c>
      <c r="BG205" s="154">
        <v>0</v>
      </c>
      <c r="BH205" s="154">
        <v>0</v>
      </c>
      <c r="BI205" s="145">
        <v>61370000</v>
      </c>
      <c r="BJ205" s="122"/>
      <c r="BK205" s="122">
        <f>+IF('FEUILLE 1'!$BJ205="",SUMIFS('FEUILLE 2'!$P:$P,'FEUILLE 2'!$C:$C,"BLF",'FEUILLE 2'!$K:$K,'FEUILLE 1'!$J205),SUMIFS('FEUILLE 2'!$P:$P,'FEUILLE 2'!$C:$C,"BLF",'FEUILLE 2'!$K:$K,'FEUILLE 1'!$J205,'FEUILLE 2'!$B:$B,'FEUILLE 1'!$BJ205))</f>
        <v>127545.12999999998</v>
      </c>
      <c r="BL205" s="122"/>
      <c r="BM205" s="122"/>
      <c r="BN205" s="122"/>
      <c r="BO205" s="122">
        <f t="shared" si="205"/>
        <v>0</v>
      </c>
      <c r="BP205" s="126">
        <f t="shared" si="206"/>
        <v>-4403.8033709466099</v>
      </c>
      <c r="BQ205" s="126">
        <f t="shared" si="207"/>
        <v>0</v>
      </c>
      <c r="BR205" s="126">
        <f t="shared" si="208"/>
        <v>0</v>
      </c>
      <c r="BS205" s="126">
        <f t="shared" si="209"/>
        <v>0</v>
      </c>
      <c r="BT205" s="126">
        <f t="shared" si="210"/>
        <v>0</v>
      </c>
      <c r="BU205" s="126">
        <f t="shared" si="211"/>
        <v>-8807.6067418932198</v>
      </c>
      <c r="BV205" s="126">
        <f t="shared" si="212"/>
        <v>0</v>
      </c>
      <c r="BW205" s="126">
        <f t="shared" si="213"/>
        <v>0</v>
      </c>
      <c r="BX205" s="126">
        <f t="shared" si="214"/>
        <v>0</v>
      </c>
      <c r="BY205" s="126">
        <f t="shared" si="215"/>
        <v>0</v>
      </c>
      <c r="BZ205" s="126">
        <f t="shared" si="216"/>
        <v>-13211.410112839829</v>
      </c>
      <c r="CA205" s="126">
        <f t="shared" si="217"/>
        <v>0</v>
      </c>
      <c r="CB205" s="126">
        <f t="shared" si="218"/>
        <v>0</v>
      </c>
      <c r="CC205" s="126">
        <f t="shared" si="219"/>
        <v>0</v>
      </c>
      <c r="CD205" s="126">
        <f t="shared" si="220"/>
        <v>0</v>
      </c>
      <c r="CE205" s="126">
        <f t="shared" si="221"/>
        <v>-17615.21348378644</v>
      </c>
      <c r="CF205" s="126">
        <f t="shared" si="222"/>
        <v>0</v>
      </c>
      <c r="CG205" s="126">
        <f t="shared" si="223"/>
        <v>0</v>
      </c>
      <c r="CH205" s="126">
        <f t="shared" si="224"/>
        <v>0</v>
      </c>
      <c r="CI205" s="126">
        <f t="shared" si="225"/>
        <v>0</v>
      </c>
      <c r="CJ205" s="126">
        <f t="shared" si="226"/>
        <v>-22019.01685473305</v>
      </c>
      <c r="CK205" s="126">
        <f t="shared" si="227"/>
        <v>0</v>
      </c>
      <c r="CL205" s="126">
        <f t="shared" si="228"/>
        <v>0</v>
      </c>
      <c r="CM205" s="126">
        <f t="shared" si="229"/>
        <v>0</v>
      </c>
      <c r="CN205" s="126">
        <f t="shared" si="230"/>
        <v>0</v>
      </c>
      <c r="CO205" s="126">
        <f t="shared" si="231"/>
        <v>-26422.820225679661</v>
      </c>
      <c r="CP205" s="126">
        <f t="shared" si="232"/>
        <v>0</v>
      </c>
      <c r="CQ205" s="126">
        <f t="shared" si="233"/>
        <v>0</v>
      </c>
      <c r="CR205" s="126">
        <f t="shared" si="234"/>
        <v>0</v>
      </c>
      <c r="CS205" s="126">
        <f t="shared" si="235"/>
        <v>0</v>
      </c>
      <c r="CT205" s="126">
        <f t="shared" si="236"/>
        <v>-30826.623596626272</v>
      </c>
      <c r="CU205" s="126">
        <f t="shared" si="237"/>
        <v>0</v>
      </c>
      <c r="CV205" s="126">
        <f t="shared" si="238"/>
        <v>0</v>
      </c>
      <c r="CW205" s="126">
        <f t="shared" si="239"/>
        <v>0</v>
      </c>
      <c r="CX205" s="126">
        <f t="shared" si="240"/>
        <v>0</v>
      </c>
      <c r="CY205" s="126">
        <f t="shared" si="241"/>
        <v>-35230.426967572879</v>
      </c>
      <c r="CZ205" s="126">
        <f t="shared" si="242"/>
        <v>0</v>
      </c>
      <c r="DA205" s="126">
        <f t="shared" si="243"/>
        <v>0</v>
      </c>
      <c r="DB205" s="126">
        <f t="shared" si="244"/>
        <v>0</v>
      </c>
      <c r="DC205" s="126">
        <f t="shared" si="245"/>
        <v>0</v>
      </c>
      <c r="DD205" s="126">
        <f t="shared" si="246"/>
        <v>-39634.23033851949</v>
      </c>
      <c r="DE205" s="126">
        <f t="shared" si="247"/>
        <v>0</v>
      </c>
      <c r="DF205" s="126">
        <f t="shared" si="248"/>
        <v>0</v>
      </c>
      <c r="DG205" s="126">
        <f t="shared" si="249"/>
        <v>0</v>
      </c>
      <c r="DH205" s="126">
        <f t="shared" si="250"/>
        <v>0</v>
      </c>
      <c r="DI205" s="126">
        <f t="shared" si="251"/>
        <v>-44038.033709466101</v>
      </c>
      <c r="DJ205" s="126">
        <f t="shared" si="252"/>
        <v>0</v>
      </c>
      <c r="DK205" s="126">
        <f t="shared" si="253"/>
        <v>0</v>
      </c>
      <c r="DL205" s="126">
        <f t="shared" si="254"/>
        <v>0</v>
      </c>
      <c r="DM205" s="126">
        <f t="shared" si="255"/>
        <v>0</v>
      </c>
      <c r="DN205" s="126">
        <f t="shared" si="256"/>
        <v>-48441.837080412712</v>
      </c>
      <c r="DO205" s="126">
        <f t="shared" si="257"/>
        <v>0</v>
      </c>
      <c r="DP205" s="126">
        <f t="shared" si="258"/>
        <v>0</v>
      </c>
      <c r="DQ205" s="126">
        <f t="shared" si="259"/>
        <v>0</v>
      </c>
      <c r="DR205" s="126">
        <f t="shared" si="260"/>
        <v>0</v>
      </c>
      <c r="DS205" s="126">
        <f t="shared" si="261"/>
        <v>-52845.640451359322</v>
      </c>
      <c r="DT205" s="126">
        <f t="shared" si="262"/>
        <v>0</v>
      </c>
      <c r="DU205" s="126">
        <f t="shared" si="263"/>
        <v>0</v>
      </c>
      <c r="DV205" s="126">
        <f t="shared" si="264"/>
        <v>0</v>
      </c>
      <c r="DW205" s="126">
        <f t="shared" si="265"/>
        <v>0</v>
      </c>
    </row>
    <row r="206" spans="1:128" s="141" customFormat="1" ht="15" customHeight="1" x14ac:dyDescent="0.25">
      <c r="A206" s="157" t="s">
        <v>535</v>
      </c>
      <c r="B206" s="174" t="s">
        <v>476</v>
      </c>
      <c r="C206" s="174" t="s">
        <v>493</v>
      </c>
      <c r="D206" s="174" t="s">
        <v>295</v>
      </c>
      <c r="E206" s="174">
        <v>12</v>
      </c>
      <c r="F206" s="173">
        <v>5000</v>
      </c>
      <c r="G206" s="173">
        <v>-60000</v>
      </c>
      <c r="H206" s="173">
        <v>-60000</v>
      </c>
      <c r="I206" s="147"/>
      <c r="J206" s="148" t="s">
        <v>488</v>
      </c>
      <c r="K206" s="145">
        <v>8.3333333333333329E-2</v>
      </c>
      <c r="L206" s="145">
        <v>8.3333333333333329E-2</v>
      </c>
      <c r="M206" s="145">
        <v>8.3333333333333329E-2</v>
      </c>
      <c r="N206" s="145">
        <v>8.3333333333333329E-2</v>
      </c>
      <c r="O206" s="145">
        <v>8.3333333333333329E-2</v>
      </c>
      <c r="P206" s="145">
        <v>8.3333333333333329E-2</v>
      </c>
      <c r="Q206" s="145">
        <v>8.3333333333333329E-2</v>
      </c>
      <c r="R206" s="145">
        <v>8.3333333333333329E-2</v>
      </c>
      <c r="S206" s="145">
        <v>8.3333333333333329E-2</v>
      </c>
      <c r="T206" s="145">
        <v>8.3333333333333329E-2</v>
      </c>
      <c r="U206" s="145">
        <v>8.3333333333333329E-2</v>
      </c>
      <c r="V206" s="145">
        <v>8.3333333333333329E-2</v>
      </c>
      <c r="W206" s="146">
        <v>1</v>
      </c>
      <c r="X206" s="151">
        <v>-5000</v>
      </c>
      <c r="Y206" s="151">
        <v>-5000</v>
      </c>
      <c r="Z206" s="151">
        <v>-5000</v>
      </c>
      <c r="AA206" s="151">
        <v>-5000</v>
      </c>
      <c r="AB206" s="151">
        <v>-5000</v>
      </c>
      <c r="AC206" s="151">
        <v>-5000</v>
      </c>
      <c r="AD206" s="151">
        <v>-5000</v>
      </c>
      <c r="AE206" s="151">
        <v>-5000</v>
      </c>
      <c r="AF206" s="151">
        <v>-5000</v>
      </c>
      <c r="AG206" s="151">
        <v>-5000</v>
      </c>
      <c r="AH206" s="151">
        <v>-5000</v>
      </c>
      <c r="AI206" s="151">
        <v>-5000</v>
      </c>
      <c r="AJ206" s="145">
        <v>1</v>
      </c>
      <c r="AK206" s="145"/>
      <c r="AL206" s="145"/>
      <c r="AM206" s="145"/>
      <c r="AN206" s="145"/>
      <c r="AO206" s="145"/>
      <c r="AP206" s="145"/>
      <c r="AQ206" s="145"/>
      <c r="AR206" s="145"/>
      <c r="AS206" s="146">
        <v>1</v>
      </c>
      <c r="AT206" s="153">
        <v>-60000</v>
      </c>
      <c r="AU206" s="153">
        <v>0</v>
      </c>
      <c r="AV206" s="153">
        <v>0</v>
      </c>
      <c r="AW206" s="153">
        <v>0</v>
      </c>
      <c r="AX206" s="153">
        <v>0</v>
      </c>
      <c r="AY206" s="153">
        <v>0</v>
      </c>
      <c r="AZ206" s="153">
        <v>0</v>
      </c>
      <c r="BA206" s="153">
        <v>0</v>
      </c>
      <c r="BB206" s="153">
        <v>0</v>
      </c>
      <c r="BC206" s="153">
        <v>-60000</v>
      </c>
      <c r="BD206" s="154">
        <v>-60000</v>
      </c>
      <c r="BE206" s="154">
        <v>0</v>
      </c>
      <c r="BF206" s="154">
        <v>0</v>
      </c>
      <c r="BG206" s="154">
        <v>0</v>
      </c>
      <c r="BH206" s="154">
        <v>0</v>
      </c>
      <c r="BI206" s="145">
        <v>60122000</v>
      </c>
      <c r="BJ206" s="122"/>
      <c r="BK206" s="122"/>
      <c r="BL206" s="122"/>
      <c r="BM206" s="122"/>
      <c r="BN206" s="122"/>
      <c r="BO206" s="193">
        <f t="shared" ref="BO206:BO222" si="266">IF(-SUM(BZ206:CD206)-(BK206+BM206+BN206)&lt;0,0,-SUM(BZ206:CD206)-(BK206+BM206+BN206))</f>
        <v>15000</v>
      </c>
      <c r="BP206" s="126">
        <f t="shared" si="206"/>
        <v>-5000</v>
      </c>
      <c r="BQ206" s="126">
        <f t="shared" si="207"/>
        <v>0</v>
      </c>
      <c r="BR206" s="126">
        <f t="shared" si="208"/>
        <v>0</v>
      </c>
      <c r="BS206" s="126">
        <f t="shared" si="209"/>
        <v>0</v>
      </c>
      <c r="BT206" s="126">
        <f t="shared" si="210"/>
        <v>0</v>
      </c>
      <c r="BU206" s="126">
        <f t="shared" si="211"/>
        <v>-10000</v>
      </c>
      <c r="BV206" s="126">
        <f t="shared" si="212"/>
        <v>0</v>
      </c>
      <c r="BW206" s="126">
        <f t="shared" si="213"/>
        <v>0</v>
      </c>
      <c r="BX206" s="126">
        <f t="shared" si="214"/>
        <v>0</v>
      </c>
      <c r="BY206" s="126">
        <f t="shared" si="215"/>
        <v>0</v>
      </c>
      <c r="BZ206" s="126">
        <f t="shared" si="216"/>
        <v>-15000</v>
      </c>
      <c r="CA206" s="126">
        <f t="shared" si="217"/>
        <v>0</v>
      </c>
      <c r="CB206" s="126">
        <f t="shared" si="218"/>
        <v>0</v>
      </c>
      <c r="CC206" s="126">
        <f t="shared" si="219"/>
        <v>0</v>
      </c>
      <c r="CD206" s="126">
        <f t="shared" si="220"/>
        <v>0</v>
      </c>
      <c r="CE206" s="126">
        <f t="shared" si="221"/>
        <v>-20000</v>
      </c>
      <c r="CF206" s="126">
        <f t="shared" si="222"/>
        <v>0</v>
      </c>
      <c r="CG206" s="126">
        <f t="shared" si="223"/>
        <v>0</v>
      </c>
      <c r="CH206" s="126">
        <f t="shared" si="224"/>
        <v>0</v>
      </c>
      <c r="CI206" s="126">
        <f t="shared" si="225"/>
        <v>0</v>
      </c>
      <c r="CJ206" s="126">
        <f t="shared" si="226"/>
        <v>-25000</v>
      </c>
      <c r="CK206" s="126">
        <f t="shared" si="227"/>
        <v>0</v>
      </c>
      <c r="CL206" s="126">
        <f t="shared" si="228"/>
        <v>0</v>
      </c>
      <c r="CM206" s="126">
        <f t="shared" si="229"/>
        <v>0</v>
      </c>
      <c r="CN206" s="126">
        <f t="shared" si="230"/>
        <v>0</v>
      </c>
      <c r="CO206" s="126">
        <f t="shared" si="231"/>
        <v>-30000</v>
      </c>
      <c r="CP206" s="126">
        <f t="shared" si="232"/>
        <v>0</v>
      </c>
      <c r="CQ206" s="126">
        <f t="shared" si="233"/>
        <v>0</v>
      </c>
      <c r="CR206" s="126">
        <f t="shared" si="234"/>
        <v>0</v>
      </c>
      <c r="CS206" s="126">
        <f t="shared" si="235"/>
        <v>0</v>
      </c>
      <c r="CT206" s="126">
        <f t="shared" si="236"/>
        <v>-35000</v>
      </c>
      <c r="CU206" s="126">
        <f t="shared" si="237"/>
        <v>0</v>
      </c>
      <c r="CV206" s="126">
        <f t="shared" si="238"/>
        <v>0</v>
      </c>
      <c r="CW206" s="126">
        <f t="shared" si="239"/>
        <v>0</v>
      </c>
      <c r="CX206" s="126">
        <f t="shared" si="240"/>
        <v>0</v>
      </c>
      <c r="CY206" s="126">
        <f t="shared" si="241"/>
        <v>-40000</v>
      </c>
      <c r="CZ206" s="126">
        <f t="shared" si="242"/>
        <v>0</v>
      </c>
      <c r="DA206" s="126">
        <f t="shared" si="243"/>
        <v>0</v>
      </c>
      <c r="DB206" s="126">
        <f t="shared" si="244"/>
        <v>0</v>
      </c>
      <c r="DC206" s="126">
        <f t="shared" si="245"/>
        <v>0</v>
      </c>
      <c r="DD206" s="126">
        <f t="shared" si="246"/>
        <v>-45000</v>
      </c>
      <c r="DE206" s="126">
        <f t="shared" si="247"/>
        <v>0</v>
      </c>
      <c r="DF206" s="126">
        <f t="shared" si="248"/>
        <v>0</v>
      </c>
      <c r="DG206" s="126">
        <f t="shared" si="249"/>
        <v>0</v>
      </c>
      <c r="DH206" s="126">
        <f t="shared" si="250"/>
        <v>0</v>
      </c>
      <c r="DI206" s="126">
        <f t="shared" si="251"/>
        <v>-50000</v>
      </c>
      <c r="DJ206" s="126">
        <f t="shared" si="252"/>
        <v>0</v>
      </c>
      <c r="DK206" s="126">
        <f t="shared" si="253"/>
        <v>0</v>
      </c>
      <c r="DL206" s="126">
        <f t="shared" si="254"/>
        <v>0</v>
      </c>
      <c r="DM206" s="126">
        <f t="shared" si="255"/>
        <v>0</v>
      </c>
      <c r="DN206" s="126">
        <f t="shared" si="256"/>
        <v>-55000</v>
      </c>
      <c r="DO206" s="126">
        <f t="shared" si="257"/>
        <v>0</v>
      </c>
      <c r="DP206" s="126">
        <f t="shared" si="258"/>
        <v>0</v>
      </c>
      <c r="DQ206" s="126">
        <f t="shared" si="259"/>
        <v>0</v>
      </c>
      <c r="DR206" s="126">
        <f t="shared" si="260"/>
        <v>0</v>
      </c>
      <c r="DS206" s="126">
        <f t="shared" si="261"/>
        <v>-60000</v>
      </c>
      <c r="DT206" s="126">
        <f t="shared" si="262"/>
        <v>0</v>
      </c>
      <c r="DU206" s="126">
        <f t="shared" si="263"/>
        <v>0</v>
      </c>
      <c r="DV206" s="126">
        <f t="shared" si="264"/>
        <v>0</v>
      </c>
      <c r="DW206" s="126">
        <f t="shared" si="265"/>
        <v>0</v>
      </c>
    </row>
    <row r="207" spans="1:128" s="141" customFormat="1" ht="15" customHeight="1" x14ac:dyDescent="0.25">
      <c r="A207" s="157" t="s">
        <v>536</v>
      </c>
      <c r="B207" s="174" t="s">
        <v>476</v>
      </c>
      <c r="C207" s="174" t="s">
        <v>493</v>
      </c>
      <c r="D207" s="174" t="s">
        <v>295</v>
      </c>
      <c r="E207" s="174">
        <v>12</v>
      </c>
      <c r="F207" s="174">
        <v>10149.999999999998</v>
      </c>
      <c r="G207" s="173">
        <v>-71799.999999999971</v>
      </c>
      <c r="H207" s="182">
        <v>-71799.999999999956</v>
      </c>
      <c r="I207" s="147"/>
      <c r="J207" s="148" t="s">
        <v>488</v>
      </c>
      <c r="K207" s="145">
        <v>8.3333333333333329E-2</v>
      </c>
      <c r="L207" s="145">
        <v>8.3333333333333329E-2</v>
      </c>
      <c r="M207" s="145">
        <v>8.3333333333333329E-2</v>
      </c>
      <c r="N207" s="145">
        <v>8.3333333333333329E-2</v>
      </c>
      <c r="O207" s="145">
        <v>8.3333333333333329E-2</v>
      </c>
      <c r="P207" s="145">
        <v>8.3333333333333329E-2</v>
      </c>
      <c r="Q207" s="145">
        <v>8.3333333333333329E-2</v>
      </c>
      <c r="R207" s="145">
        <v>8.3333333333333329E-2</v>
      </c>
      <c r="S207" s="145">
        <v>8.3333333333333329E-2</v>
      </c>
      <c r="T207" s="145">
        <v>8.3333333333333329E-2</v>
      </c>
      <c r="U207" s="145">
        <v>8.3333333333333329E-2</v>
      </c>
      <c r="V207" s="145">
        <v>8.3333333333333329E-2</v>
      </c>
      <c r="W207" s="146">
        <v>1</v>
      </c>
      <c r="X207" s="151">
        <v>-5983.3333333333303</v>
      </c>
      <c r="Y207" s="151">
        <v>-5983.3333333333303</v>
      </c>
      <c r="Z207" s="151">
        <v>-5983.3333333333303</v>
      </c>
      <c r="AA207" s="151">
        <v>-5983.3333333333303</v>
      </c>
      <c r="AB207" s="151">
        <v>-5983.3333333333303</v>
      </c>
      <c r="AC207" s="151">
        <v>-5983.3333333333303</v>
      </c>
      <c r="AD207" s="151">
        <v>-5983.3333333333303</v>
      </c>
      <c r="AE207" s="151">
        <v>-5983.3333333333303</v>
      </c>
      <c r="AF207" s="151">
        <v>-5983.3333333333303</v>
      </c>
      <c r="AG207" s="151">
        <v>-5983.3333333333303</v>
      </c>
      <c r="AH207" s="151">
        <v>-5983.3333333333303</v>
      </c>
      <c r="AI207" s="151">
        <v>-5983.3333333333303</v>
      </c>
      <c r="AJ207" s="145">
        <v>1</v>
      </c>
      <c r="AK207" s="145"/>
      <c r="AL207" s="145"/>
      <c r="AM207" s="145"/>
      <c r="AN207" s="145"/>
      <c r="AO207" s="145"/>
      <c r="AP207" s="145"/>
      <c r="AQ207" s="145"/>
      <c r="AR207" s="145"/>
      <c r="AS207" s="146">
        <v>1</v>
      </c>
      <c r="AT207" s="153">
        <v>-71799.999999999971</v>
      </c>
      <c r="AU207" s="153">
        <v>0</v>
      </c>
      <c r="AV207" s="153">
        <v>0</v>
      </c>
      <c r="AW207" s="153">
        <v>0</v>
      </c>
      <c r="AX207" s="153">
        <v>0</v>
      </c>
      <c r="AY207" s="153">
        <v>0</v>
      </c>
      <c r="AZ207" s="153">
        <v>0</v>
      </c>
      <c r="BA207" s="153">
        <v>0</v>
      </c>
      <c r="BB207" s="153">
        <v>0</v>
      </c>
      <c r="BC207" s="153">
        <v>-71799.999999999971</v>
      </c>
      <c r="BD207" s="154">
        <v>-71799.999999999971</v>
      </c>
      <c r="BE207" s="154">
        <v>0</v>
      </c>
      <c r="BF207" s="154">
        <v>0</v>
      </c>
      <c r="BG207" s="154">
        <v>0</v>
      </c>
      <c r="BH207" s="154">
        <v>0</v>
      </c>
      <c r="BI207" s="145">
        <v>60122000</v>
      </c>
      <c r="BJ207" s="122"/>
      <c r="BK207" s="122"/>
      <c r="BL207" s="122"/>
      <c r="BM207" s="122"/>
      <c r="BN207" s="122"/>
      <c r="BO207" s="193">
        <f t="shared" si="266"/>
        <v>17949.999999999993</v>
      </c>
      <c r="BP207" s="126">
        <f t="shared" si="206"/>
        <v>-5983.3333333333303</v>
      </c>
      <c r="BQ207" s="126">
        <f t="shared" si="207"/>
        <v>0</v>
      </c>
      <c r="BR207" s="126">
        <f t="shared" si="208"/>
        <v>0</v>
      </c>
      <c r="BS207" s="126">
        <f t="shared" si="209"/>
        <v>0</v>
      </c>
      <c r="BT207" s="126">
        <f t="shared" si="210"/>
        <v>0</v>
      </c>
      <c r="BU207" s="126">
        <f t="shared" si="211"/>
        <v>-11966.666666666661</v>
      </c>
      <c r="BV207" s="126">
        <f t="shared" si="212"/>
        <v>0</v>
      </c>
      <c r="BW207" s="126">
        <f t="shared" si="213"/>
        <v>0</v>
      </c>
      <c r="BX207" s="126">
        <f t="shared" si="214"/>
        <v>0</v>
      </c>
      <c r="BY207" s="126">
        <f t="shared" si="215"/>
        <v>0</v>
      </c>
      <c r="BZ207" s="126">
        <f t="shared" si="216"/>
        <v>-17949.999999999993</v>
      </c>
      <c r="CA207" s="126">
        <f t="shared" si="217"/>
        <v>0</v>
      </c>
      <c r="CB207" s="126">
        <f t="shared" si="218"/>
        <v>0</v>
      </c>
      <c r="CC207" s="126">
        <f t="shared" si="219"/>
        <v>0</v>
      </c>
      <c r="CD207" s="126">
        <f t="shared" si="220"/>
        <v>0</v>
      </c>
      <c r="CE207" s="126">
        <f t="shared" si="221"/>
        <v>-23933.333333333321</v>
      </c>
      <c r="CF207" s="126">
        <f t="shared" si="222"/>
        <v>0</v>
      </c>
      <c r="CG207" s="126">
        <f t="shared" si="223"/>
        <v>0</v>
      </c>
      <c r="CH207" s="126">
        <f t="shared" si="224"/>
        <v>0</v>
      </c>
      <c r="CI207" s="126">
        <f t="shared" si="225"/>
        <v>0</v>
      </c>
      <c r="CJ207" s="126">
        <f t="shared" si="226"/>
        <v>-29916.66666666665</v>
      </c>
      <c r="CK207" s="126">
        <f t="shared" si="227"/>
        <v>0</v>
      </c>
      <c r="CL207" s="126">
        <f t="shared" si="228"/>
        <v>0</v>
      </c>
      <c r="CM207" s="126">
        <f t="shared" si="229"/>
        <v>0</v>
      </c>
      <c r="CN207" s="126">
        <f t="shared" si="230"/>
        <v>0</v>
      </c>
      <c r="CO207" s="126">
        <f t="shared" si="231"/>
        <v>-35899.999999999978</v>
      </c>
      <c r="CP207" s="126">
        <f t="shared" si="232"/>
        <v>0</v>
      </c>
      <c r="CQ207" s="126">
        <f t="shared" si="233"/>
        <v>0</v>
      </c>
      <c r="CR207" s="126">
        <f t="shared" si="234"/>
        <v>0</v>
      </c>
      <c r="CS207" s="126">
        <f t="shared" si="235"/>
        <v>0</v>
      </c>
      <c r="CT207" s="126">
        <f t="shared" si="236"/>
        <v>-41883.333333333307</v>
      </c>
      <c r="CU207" s="126">
        <f t="shared" si="237"/>
        <v>0</v>
      </c>
      <c r="CV207" s="126">
        <f t="shared" si="238"/>
        <v>0</v>
      </c>
      <c r="CW207" s="126">
        <f t="shared" si="239"/>
        <v>0</v>
      </c>
      <c r="CX207" s="126">
        <f t="shared" si="240"/>
        <v>0</v>
      </c>
      <c r="CY207" s="126">
        <f t="shared" si="241"/>
        <v>-47866.666666666635</v>
      </c>
      <c r="CZ207" s="126">
        <f t="shared" si="242"/>
        <v>0</v>
      </c>
      <c r="DA207" s="126">
        <f t="shared" si="243"/>
        <v>0</v>
      </c>
      <c r="DB207" s="126">
        <f t="shared" si="244"/>
        <v>0</v>
      </c>
      <c r="DC207" s="126">
        <f t="shared" si="245"/>
        <v>0</v>
      </c>
      <c r="DD207" s="126">
        <f t="shared" si="246"/>
        <v>-53849.999999999964</v>
      </c>
      <c r="DE207" s="126">
        <f t="shared" si="247"/>
        <v>0</v>
      </c>
      <c r="DF207" s="126">
        <f t="shared" si="248"/>
        <v>0</v>
      </c>
      <c r="DG207" s="126">
        <f t="shared" si="249"/>
        <v>0</v>
      </c>
      <c r="DH207" s="126">
        <f t="shared" si="250"/>
        <v>0</v>
      </c>
      <c r="DI207" s="126">
        <f t="shared" si="251"/>
        <v>-59833.333333333292</v>
      </c>
      <c r="DJ207" s="126">
        <f t="shared" si="252"/>
        <v>0</v>
      </c>
      <c r="DK207" s="126">
        <f t="shared" si="253"/>
        <v>0</v>
      </c>
      <c r="DL207" s="126">
        <f t="shared" si="254"/>
        <v>0</v>
      </c>
      <c r="DM207" s="126">
        <f t="shared" si="255"/>
        <v>0</v>
      </c>
      <c r="DN207" s="126">
        <f t="shared" si="256"/>
        <v>-65816.666666666628</v>
      </c>
      <c r="DO207" s="126">
        <f t="shared" si="257"/>
        <v>0</v>
      </c>
      <c r="DP207" s="126">
        <f t="shared" si="258"/>
        <v>0</v>
      </c>
      <c r="DQ207" s="126">
        <f t="shared" si="259"/>
        <v>0</v>
      </c>
      <c r="DR207" s="126">
        <f t="shared" si="260"/>
        <v>0</v>
      </c>
      <c r="DS207" s="126">
        <f t="shared" si="261"/>
        <v>-71799.999999999956</v>
      </c>
      <c r="DT207" s="126">
        <f t="shared" si="262"/>
        <v>0</v>
      </c>
      <c r="DU207" s="126">
        <f t="shared" si="263"/>
        <v>0</v>
      </c>
      <c r="DV207" s="126">
        <f t="shared" si="264"/>
        <v>0</v>
      </c>
      <c r="DW207" s="126">
        <f t="shared" si="265"/>
        <v>0</v>
      </c>
    </row>
    <row r="208" spans="1:128" s="141" customFormat="1" x14ac:dyDescent="0.25">
      <c r="A208" s="157" t="s">
        <v>537</v>
      </c>
      <c r="B208" s="174" t="s">
        <v>416</v>
      </c>
      <c r="C208" s="174" t="s">
        <v>537</v>
      </c>
      <c r="D208" s="174" t="s">
        <v>295</v>
      </c>
      <c r="E208" s="174">
        <v>12</v>
      </c>
      <c r="F208" s="174">
        <v>1500</v>
      </c>
      <c r="G208" s="173">
        <v>-18000</v>
      </c>
      <c r="H208" s="173">
        <v>-18000</v>
      </c>
      <c r="I208" s="147"/>
      <c r="J208" s="145" t="s">
        <v>110</v>
      </c>
      <c r="K208" s="145">
        <v>8.3333333333333329E-2</v>
      </c>
      <c r="L208" s="145">
        <v>8.3333333333333329E-2</v>
      </c>
      <c r="M208" s="145">
        <v>8.3333333333333329E-2</v>
      </c>
      <c r="N208" s="145">
        <v>8.3333333333333329E-2</v>
      </c>
      <c r="O208" s="145">
        <v>8.3333333333333329E-2</v>
      </c>
      <c r="P208" s="145">
        <v>8.3333333333333329E-2</v>
      </c>
      <c r="Q208" s="145">
        <v>8.3333333333333329E-2</v>
      </c>
      <c r="R208" s="145">
        <v>8.3333333333333329E-2</v>
      </c>
      <c r="S208" s="145">
        <v>8.3333333333333329E-2</v>
      </c>
      <c r="T208" s="145">
        <v>8.3333333333333329E-2</v>
      </c>
      <c r="U208" s="145">
        <v>8.3333333333333329E-2</v>
      </c>
      <c r="V208" s="145">
        <v>8.3333333333333329E-2</v>
      </c>
      <c r="W208" s="146">
        <v>1</v>
      </c>
      <c r="X208" s="151">
        <v>-1500</v>
      </c>
      <c r="Y208" s="151">
        <v>-1500</v>
      </c>
      <c r="Z208" s="151">
        <v>-1500</v>
      </c>
      <c r="AA208" s="151">
        <v>-1500</v>
      </c>
      <c r="AB208" s="151">
        <v>-1500</v>
      </c>
      <c r="AC208" s="151">
        <v>-1500</v>
      </c>
      <c r="AD208" s="151">
        <v>-1500</v>
      </c>
      <c r="AE208" s="151">
        <v>-1500</v>
      </c>
      <c r="AF208" s="151">
        <v>-1500</v>
      </c>
      <c r="AG208" s="151">
        <v>-1500</v>
      </c>
      <c r="AH208" s="151">
        <v>-1500</v>
      </c>
      <c r="AI208" s="151">
        <v>-1500</v>
      </c>
      <c r="AJ208" s="145">
        <v>1</v>
      </c>
      <c r="AK208" s="145"/>
      <c r="AL208" s="145"/>
      <c r="AM208" s="145"/>
      <c r="AN208" s="145"/>
      <c r="AO208" s="145"/>
      <c r="AP208" s="145"/>
      <c r="AQ208" s="145"/>
      <c r="AR208" s="145"/>
      <c r="AS208" s="146">
        <v>1</v>
      </c>
      <c r="AT208" s="153">
        <v>-18000</v>
      </c>
      <c r="AU208" s="153">
        <v>0</v>
      </c>
      <c r="AV208" s="153">
        <v>0</v>
      </c>
      <c r="AW208" s="153">
        <v>0</v>
      </c>
      <c r="AX208" s="153">
        <v>0</v>
      </c>
      <c r="AY208" s="153">
        <v>0</v>
      </c>
      <c r="AZ208" s="153">
        <v>0</v>
      </c>
      <c r="BA208" s="153">
        <v>0</v>
      </c>
      <c r="BB208" s="153">
        <v>0</v>
      </c>
      <c r="BC208" s="153">
        <v>-18000</v>
      </c>
      <c r="BD208" s="154">
        <v>-18000</v>
      </c>
      <c r="BE208" s="154">
        <v>0</v>
      </c>
      <c r="BF208" s="154">
        <v>0</v>
      </c>
      <c r="BG208" s="154">
        <v>0</v>
      </c>
      <c r="BH208" s="154">
        <v>0</v>
      </c>
      <c r="BI208" s="145">
        <v>60423000</v>
      </c>
      <c r="BJ208" s="122"/>
      <c r="BK208" s="191">
        <f>+IF('FEUILLE 1'!$BJ208="",SUMIFS('FEUILLE 2'!$P:$P,'FEUILLE 2'!$C:$C,"BLF",'FEUILLE 2'!$K:$K,'FEUILLE 1'!$J208),SUMIFS('FEUILLE 2'!$P:$P,'FEUILLE 2'!$C:$C,"BLF",'FEUILLE 2'!$K:$K,'FEUILLE 1'!$J208,'FEUILLE 2'!$B:$B,'FEUILLE 1'!$BJ208))</f>
        <v>531.68000000000006</v>
      </c>
      <c r="BL208" s="194">
        <f>+BK208+SUM(BY208:CD208)</f>
        <v>-3968.3199999999997</v>
      </c>
      <c r="BM208" s="191"/>
      <c r="BN208" s="191"/>
      <c r="BO208" s="194">
        <v>0</v>
      </c>
      <c r="BP208" s="126">
        <f t="shared" si="206"/>
        <v>-1500</v>
      </c>
      <c r="BQ208" s="126">
        <f t="shared" si="207"/>
        <v>0</v>
      </c>
      <c r="BR208" s="126">
        <f t="shared" si="208"/>
        <v>0</v>
      </c>
      <c r="BS208" s="126">
        <f t="shared" si="209"/>
        <v>0</v>
      </c>
      <c r="BT208" s="126">
        <f t="shared" si="210"/>
        <v>0</v>
      </c>
      <c r="BU208" s="126">
        <f t="shared" si="211"/>
        <v>-3000</v>
      </c>
      <c r="BV208" s="126">
        <f t="shared" si="212"/>
        <v>0</v>
      </c>
      <c r="BW208" s="126">
        <f t="shared" si="213"/>
        <v>0</v>
      </c>
      <c r="BX208" s="126">
        <f t="shared" si="214"/>
        <v>0</v>
      </c>
      <c r="BY208" s="126">
        <f t="shared" si="215"/>
        <v>0</v>
      </c>
      <c r="BZ208" s="126">
        <f t="shared" si="216"/>
        <v>-4500</v>
      </c>
      <c r="CA208" s="126">
        <f t="shared" si="217"/>
        <v>0</v>
      </c>
      <c r="CB208" s="126">
        <f t="shared" si="218"/>
        <v>0</v>
      </c>
      <c r="CC208" s="126">
        <f t="shared" si="219"/>
        <v>0</v>
      </c>
      <c r="CD208" s="126">
        <f t="shared" si="220"/>
        <v>0</v>
      </c>
      <c r="CE208" s="126">
        <f t="shared" si="221"/>
        <v>-6000</v>
      </c>
      <c r="CF208" s="126">
        <f t="shared" si="222"/>
        <v>0</v>
      </c>
      <c r="CG208" s="126">
        <f t="shared" si="223"/>
        <v>0</v>
      </c>
      <c r="CH208" s="126">
        <f t="shared" si="224"/>
        <v>0</v>
      </c>
      <c r="CI208" s="126">
        <f t="shared" si="225"/>
        <v>0</v>
      </c>
      <c r="CJ208" s="126">
        <f t="shared" si="226"/>
        <v>-7500</v>
      </c>
      <c r="CK208" s="126">
        <f t="shared" si="227"/>
        <v>0</v>
      </c>
      <c r="CL208" s="126">
        <f t="shared" si="228"/>
        <v>0</v>
      </c>
      <c r="CM208" s="126">
        <f t="shared" si="229"/>
        <v>0</v>
      </c>
      <c r="CN208" s="126">
        <f t="shared" si="230"/>
        <v>0</v>
      </c>
      <c r="CO208" s="126">
        <f t="shared" si="231"/>
        <v>-9000</v>
      </c>
      <c r="CP208" s="126">
        <f t="shared" si="232"/>
        <v>0</v>
      </c>
      <c r="CQ208" s="126">
        <f t="shared" si="233"/>
        <v>0</v>
      </c>
      <c r="CR208" s="126">
        <f t="shared" si="234"/>
        <v>0</v>
      </c>
      <c r="CS208" s="126">
        <f t="shared" si="235"/>
        <v>0</v>
      </c>
      <c r="CT208" s="126">
        <f t="shared" si="236"/>
        <v>-10500</v>
      </c>
      <c r="CU208" s="126">
        <f t="shared" si="237"/>
        <v>0</v>
      </c>
      <c r="CV208" s="126">
        <f t="shared" si="238"/>
        <v>0</v>
      </c>
      <c r="CW208" s="126">
        <f t="shared" si="239"/>
        <v>0</v>
      </c>
      <c r="CX208" s="126">
        <f t="shared" si="240"/>
        <v>0</v>
      </c>
      <c r="CY208" s="126">
        <f t="shared" si="241"/>
        <v>-12000</v>
      </c>
      <c r="CZ208" s="126">
        <f t="shared" si="242"/>
        <v>0</v>
      </c>
      <c r="DA208" s="126">
        <f t="shared" si="243"/>
        <v>0</v>
      </c>
      <c r="DB208" s="126">
        <f t="shared" si="244"/>
        <v>0</v>
      </c>
      <c r="DC208" s="126">
        <f t="shared" si="245"/>
        <v>0</v>
      </c>
      <c r="DD208" s="126">
        <f t="shared" si="246"/>
        <v>-13500</v>
      </c>
      <c r="DE208" s="126">
        <f t="shared" si="247"/>
        <v>0</v>
      </c>
      <c r="DF208" s="126">
        <f t="shared" si="248"/>
        <v>0</v>
      </c>
      <c r="DG208" s="126">
        <f t="shared" si="249"/>
        <v>0</v>
      </c>
      <c r="DH208" s="126">
        <f t="shared" si="250"/>
        <v>0</v>
      </c>
      <c r="DI208" s="126">
        <f t="shared" si="251"/>
        <v>-15000</v>
      </c>
      <c r="DJ208" s="126">
        <f t="shared" si="252"/>
        <v>0</v>
      </c>
      <c r="DK208" s="126">
        <f t="shared" si="253"/>
        <v>0</v>
      </c>
      <c r="DL208" s="126">
        <f t="shared" si="254"/>
        <v>0</v>
      </c>
      <c r="DM208" s="126">
        <f t="shared" si="255"/>
        <v>0</v>
      </c>
      <c r="DN208" s="126">
        <f t="shared" si="256"/>
        <v>-16500</v>
      </c>
      <c r="DO208" s="126">
        <f t="shared" si="257"/>
        <v>0</v>
      </c>
      <c r="DP208" s="126">
        <f t="shared" si="258"/>
        <v>0</v>
      </c>
      <c r="DQ208" s="126">
        <f t="shared" si="259"/>
        <v>0</v>
      </c>
      <c r="DR208" s="126">
        <f t="shared" si="260"/>
        <v>0</v>
      </c>
      <c r="DS208" s="126">
        <f t="shared" si="261"/>
        <v>-18000</v>
      </c>
      <c r="DT208" s="126">
        <f t="shared" si="262"/>
        <v>0</v>
      </c>
      <c r="DU208" s="126">
        <f t="shared" si="263"/>
        <v>0</v>
      </c>
      <c r="DV208" s="126">
        <f t="shared" si="264"/>
        <v>0</v>
      </c>
      <c r="DW208" s="126">
        <f t="shared" si="265"/>
        <v>0</v>
      </c>
      <c r="DX208" s="119"/>
    </row>
    <row r="209" spans="1:131" s="141" customFormat="1" ht="15" customHeight="1" x14ac:dyDescent="0.25">
      <c r="A209" s="162" t="s">
        <v>538</v>
      </c>
      <c r="B209" s="163" t="s">
        <v>476</v>
      </c>
      <c r="C209" s="163" t="s">
        <v>493</v>
      </c>
      <c r="D209" s="163" t="s">
        <v>295</v>
      </c>
      <c r="E209" s="163">
        <v>0</v>
      </c>
      <c r="F209" s="164">
        <v>548.32000000000005</v>
      </c>
      <c r="G209" s="164">
        <v>0</v>
      </c>
      <c r="H209" s="164">
        <v>0</v>
      </c>
      <c r="I209" s="147"/>
      <c r="J209" s="148" t="s">
        <v>488</v>
      </c>
      <c r="K209" s="145">
        <v>8.3333333333333329E-2</v>
      </c>
      <c r="L209" s="145">
        <v>8.3333333333333329E-2</v>
      </c>
      <c r="M209" s="145">
        <v>8.3333333333333329E-2</v>
      </c>
      <c r="N209" s="145">
        <v>8.3333333333333329E-2</v>
      </c>
      <c r="O209" s="145">
        <v>8.3333333333333329E-2</v>
      </c>
      <c r="P209" s="145">
        <v>8.3333333333333329E-2</v>
      </c>
      <c r="Q209" s="145">
        <v>8.3333333333333329E-2</v>
      </c>
      <c r="R209" s="145">
        <v>8.3333333333333329E-2</v>
      </c>
      <c r="S209" s="145">
        <v>8.3333333333333329E-2</v>
      </c>
      <c r="T209" s="145">
        <v>8.3333333333333329E-2</v>
      </c>
      <c r="U209" s="145">
        <v>8.3333333333333329E-2</v>
      </c>
      <c r="V209" s="145">
        <v>8.3333333333333329E-2</v>
      </c>
      <c r="W209" s="146">
        <v>1</v>
      </c>
      <c r="X209" s="151">
        <v>0</v>
      </c>
      <c r="Y209" s="151">
        <v>0</v>
      </c>
      <c r="Z209" s="151">
        <v>0</v>
      </c>
      <c r="AA209" s="151">
        <v>0</v>
      </c>
      <c r="AB209" s="151">
        <v>0</v>
      </c>
      <c r="AC209" s="151">
        <v>0</v>
      </c>
      <c r="AD209" s="151">
        <v>0</v>
      </c>
      <c r="AE209" s="151">
        <v>0</v>
      </c>
      <c r="AF209" s="151">
        <v>0</v>
      </c>
      <c r="AG209" s="151">
        <v>0</v>
      </c>
      <c r="AH209" s="151">
        <v>0</v>
      </c>
      <c r="AI209" s="151">
        <v>0</v>
      </c>
      <c r="AJ209" s="145"/>
      <c r="AK209" s="145"/>
      <c r="AL209" s="145"/>
      <c r="AM209" s="145"/>
      <c r="AN209" s="145"/>
      <c r="AO209" s="145"/>
      <c r="AP209" s="145">
        <v>0.5</v>
      </c>
      <c r="AQ209" s="145">
        <v>0.5</v>
      </c>
      <c r="AR209" s="145"/>
      <c r="AS209" s="146">
        <v>1</v>
      </c>
      <c r="AT209" s="153">
        <v>0</v>
      </c>
      <c r="AU209" s="153">
        <v>0</v>
      </c>
      <c r="AV209" s="153">
        <v>0</v>
      </c>
      <c r="AW209" s="153">
        <v>0</v>
      </c>
      <c r="AX209" s="153">
        <v>0</v>
      </c>
      <c r="AY209" s="153">
        <v>0</v>
      </c>
      <c r="AZ209" s="153">
        <v>0</v>
      </c>
      <c r="BA209" s="153">
        <v>0</v>
      </c>
      <c r="BB209" s="153">
        <v>0</v>
      </c>
      <c r="BC209" s="153">
        <v>0</v>
      </c>
      <c r="BD209" s="154">
        <v>0</v>
      </c>
      <c r="BE209" s="154">
        <v>0</v>
      </c>
      <c r="BF209" s="154">
        <v>0</v>
      </c>
      <c r="BG209" s="154">
        <v>0</v>
      </c>
      <c r="BH209" s="154">
        <v>0</v>
      </c>
      <c r="BI209" s="145">
        <v>60122000</v>
      </c>
      <c r="BJ209" s="122"/>
      <c r="BK209" s="122"/>
      <c r="BL209" s="122"/>
      <c r="BM209" s="122"/>
      <c r="BN209" s="122"/>
      <c r="BO209" s="193">
        <f t="shared" si="266"/>
        <v>0</v>
      </c>
      <c r="BP209" s="126">
        <f t="shared" si="206"/>
        <v>0</v>
      </c>
      <c r="BQ209" s="126">
        <f t="shared" si="207"/>
        <v>0</v>
      </c>
      <c r="BR209" s="126">
        <f t="shared" si="208"/>
        <v>0</v>
      </c>
      <c r="BS209" s="126">
        <f t="shared" si="209"/>
        <v>0</v>
      </c>
      <c r="BT209" s="126">
        <f t="shared" si="210"/>
        <v>0</v>
      </c>
      <c r="BU209" s="126">
        <f t="shared" si="211"/>
        <v>0</v>
      </c>
      <c r="BV209" s="126">
        <f t="shared" si="212"/>
        <v>0</v>
      </c>
      <c r="BW209" s="126">
        <f t="shared" si="213"/>
        <v>0</v>
      </c>
      <c r="BX209" s="126">
        <f t="shared" si="214"/>
        <v>0</v>
      </c>
      <c r="BY209" s="126">
        <f t="shared" si="215"/>
        <v>0</v>
      </c>
      <c r="BZ209" s="126">
        <f t="shared" si="216"/>
        <v>0</v>
      </c>
      <c r="CA209" s="126">
        <f t="shared" si="217"/>
        <v>0</v>
      </c>
      <c r="CB209" s="126">
        <f t="shared" si="218"/>
        <v>0</v>
      </c>
      <c r="CC209" s="126">
        <f t="shared" si="219"/>
        <v>0</v>
      </c>
      <c r="CD209" s="126">
        <f t="shared" si="220"/>
        <v>0</v>
      </c>
      <c r="CE209" s="126">
        <f t="shared" si="221"/>
        <v>0</v>
      </c>
      <c r="CF209" s="126">
        <f t="shared" si="222"/>
        <v>0</v>
      </c>
      <c r="CG209" s="126">
        <f t="shared" si="223"/>
        <v>0</v>
      </c>
      <c r="CH209" s="126">
        <f t="shared" si="224"/>
        <v>0</v>
      </c>
      <c r="CI209" s="126">
        <f t="shared" si="225"/>
        <v>0</v>
      </c>
      <c r="CJ209" s="126">
        <f t="shared" si="226"/>
        <v>0</v>
      </c>
      <c r="CK209" s="126">
        <f t="shared" si="227"/>
        <v>0</v>
      </c>
      <c r="CL209" s="126">
        <f t="shared" si="228"/>
        <v>0</v>
      </c>
      <c r="CM209" s="126">
        <f t="shared" si="229"/>
        <v>0</v>
      </c>
      <c r="CN209" s="126">
        <f t="shared" si="230"/>
        <v>0</v>
      </c>
      <c r="CO209" s="126">
        <f t="shared" si="231"/>
        <v>0</v>
      </c>
      <c r="CP209" s="126">
        <f t="shared" si="232"/>
        <v>0</v>
      </c>
      <c r="CQ209" s="126">
        <f t="shared" si="233"/>
        <v>0</v>
      </c>
      <c r="CR209" s="126">
        <f t="shared" si="234"/>
        <v>0</v>
      </c>
      <c r="CS209" s="126">
        <f t="shared" si="235"/>
        <v>0</v>
      </c>
      <c r="CT209" s="126">
        <f t="shared" si="236"/>
        <v>0</v>
      </c>
      <c r="CU209" s="126">
        <f t="shared" si="237"/>
        <v>0</v>
      </c>
      <c r="CV209" s="126">
        <f t="shared" si="238"/>
        <v>0</v>
      </c>
      <c r="CW209" s="126">
        <f t="shared" si="239"/>
        <v>0</v>
      </c>
      <c r="CX209" s="126">
        <f t="shared" si="240"/>
        <v>0</v>
      </c>
      <c r="CY209" s="126">
        <f t="shared" si="241"/>
        <v>0</v>
      </c>
      <c r="CZ209" s="126">
        <f t="shared" si="242"/>
        <v>0</v>
      </c>
      <c r="DA209" s="126">
        <f t="shared" si="243"/>
        <v>0</v>
      </c>
      <c r="DB209" s="126">
        <f t="shared" si="244"/>
        <v>0</v>
      </c>
      <c r="DC209" s="126">
        <f t="shared" si="245"/>
        <v>0</v>
      </c>
      <c r="DD209" s="126">
        <f t="shared" si="246"/>
        <v>0</v>
      </c>
      <c r="DE209" s="126">
        <f t="shared" si="247"/>
        <v>0</v>
      </c>
      <c r="DF209" s="126">
        <f t="shared" si="248"/>
        <v>0</v>
      </c>
      <c r="DG209" s="126">
        <f t="shared" si="249"/>
        <v>0</v>
      </c>
      <c r="DH209" s="126">
        <f t="shared" si="250"/>
        <v>0</v>
      </c>
      <c r="DI209" s="126">
        <f t="shared" si="251"/>
        <v>0</v>
      </c>
      <c r="DJ209" s="126">
        <f t="shared" si="252"/>
        <v>0</v>
      </c>
      <c r="DK209" s="126">
        <f t="shared" si="253"/>
        <v>0</v>
      </c>
      <c r="DL209" s="126">
        <f t="shared" si="254"/>
        <v>0</v>
      </c>
      <c r="DM209" s="126">
        <f t="shared" si="255"/>
        <v>0</v>
      </c>
      <c r="DN209" s="126">
        <f t="shared" si="256"/>
        <v>0</v>
      </c>
      <c r="DO209" s="126">
        <f t="shared" si="257"/>
        <v>0</v>
      </c>
      <c r="DP209" s="126">
        <f t="shared" si="258"/>
        <v>0</v>
      </c>
      <c r="DQ209" s="126">
        <f t="shared" si="259"/>
        <v>0</v>
      </c>
      <c r="DR209" s="126">
        <f t="shared" si="260"/>
        <v>0</v>
      </c>
      <c r="DS209" s="126">
        <f t="shared" si="261"/>
        <v>0</v>
      </c>
      <c r="DT209" s="126">
        <f t="shared" si="262"/>
        <v>0</v>
      </c>
      <c r="DU209" s="126">
        <f t="shared" si="263"/>
        <v>0</v>
      </c>
      <c r="DV209" s="126">
        <f t="shared" si="264"/>
        <v>0</v>
      </c>
      <c r="DW209" s="126">
        <f t="shared" si="265"/>
        <v>0</v>
      </c>
    </row>
    <row r="210" spans="1:131" s="141" customFormat="1" ht="15" customHeight="1" x14ac:dyDescent="0.25">
      <c r="A210" s="162" t="s">
        <v>539</v>
      </c>
      <c r="B210" s="163" t="s">
        <v>476</v>
      </c>
      <c r="C210" s="163" t="s">
        <v>493</v>
      </c>
      <c r="D210" s="163" t="s">
        <v>265</v>
      </c>
      <c r="E210" s="163">
        <v>0</v>
      </c>
      <c r="F210" s="163">
        <v>2000</v>
      </c>
      <c r="G210" s="164">
        <v>0</v>
      </c>
      <c r="H210" s="164">
        <v>0</v>
      </c>
      <c r="I210" s="147"/>
      <c r="J210" s="148" t="s">
        <v>488</v>
      </c>
      <c r="K210" s="145">
        <v>8.3333333333333329E-2</v>
      </c>
      <c r="L210" s="145">
        <v>8.3333333333333329E-2</v>
      </c>
      <c r="M210" s="145">
        <v>8.3333333333333329E-2</v>
      </c>
      <c r="N210" s="145">
        <v>8.3333333333333329E-2</v>
      </c>
      <c r="O210" s="145">
        <v>8.3333333333333329E-2</v>
      </c>
      <c r="P210" s="145">
        <v>8.3333333333333329E-2</v>
      </c>
      <c r="Q210" s="145">
        <v>8.3333333333333329E-2</v>
      </c>
      <c r="R210" s="145">
        <v>8.3333333333333329E-2</v>
      </c>
      <c r="S210" s="145">
        <v>8.3333333333333329E-2</v>
      </c>
      <c r="T210" s="145">
        <v>8.3333333333333329E-2</v>
      </c>
      <c r="U210" s="145">
        <v>8.3333333333333329E-2</v>
      </c>
      <c r="V210" s="145">
        <v>8.3333333333333329E-2</v>
      </c>
      <c r="W210" s="146">
        <v>1</v>
      </c>
      <c r="X210" s="151">
        <v>0</v>
      </c>
      <c r="Y210" s="151">
        <v>0</v>
      </c>
      <c r="Z210" s="151">
        <v>0</v>
      </c>
      <c r="AA210" s="151">
        <v>0</v>
      </c>
      <c r="AB210" s="151">
        <v>0</v>
      </c>
      <c r="AC210" s="151">
        <v>0</v>
      </c>
      <c r="AD210" s="151">
        <v>0</v>
      </c>
      <c r="AE210" s="151">
        <v>0</v>
      </c>
      <c r="AF210" s="151">
        <v>0</v>
      </c>
      <c r="AG210" s="151">
        <v>0</v>
      </c>
      <c r="AH210" s="151">
        <v>0</v>
      </c>
      <c r="AI210" s="151">
        <v>0</v>
      </c>
      <c r="AJ210" s="145"/>
      <c r="AK210" s="145"/>
      <c r="AL210" s="145"/>
      <c r="AM210" s="145"/>
      <c r="AN210" s="145"/>
      <c r="AO210" s="145"/>
      <c r="AP210" s="145">
        <v>0.8</v>
      </c>
      <c r="AQ210" s="145">
        <v>0.2</v>
      </c>
      <c r="AR210" s="145"/>
      <c r="AS210" s="146">
        <v>1</v>
      </c>
      <c r="AT210" s="153">
        <v>0</v>
      </c>
      <c r="AU210" s="153">
        <v>0</v>
      </c>
      <c r="AV210" s="153">
        <v>0</v>
      </c>
      <c r="AW210" s="153">
        <v>0</v>
      </c>
      <c r="AX210" s="153">
        <v>0</v>
      </c>
      <c r="AY210" s="153">
        <v>0</v>
      </c>
      <c r="AZ210" s="153">
        <v>0</v>
      </c>
      <c r="BA210" s="153">
        <v>0</v>
      </c>
      <c r="BB210" s="153">
        <v>0</v>
      </c>
      <c r="BC210" s="153">
        <v>0</v>
      </c>
      <c r="BD210" s="154">
        <v>0</v>
      </c>
      <c r="BE210" s="154">
        <v>0</v>
      </c>
      <c r="BF210" s="154">
        <v>0</v>
      </c>
      <c r="BG210" s="154">
        <v>0</v>
      </c>
      <c r="BH210" s="154">
        <v>0</v>
      </c>
      <c r="BI210" s="145">
        <v>60122000</v>
      </c>
      <c r="BJ210" s="122"/>
      <c r="BK210" s="122"/>
      <c r="BL210" s="122"/>
      <c r="BM210" s="122"/>
      <c r="BN210" s="122"/>
      <c r="BO210" s="193">
        <f t="shared" si="266"/>
        <v>0</v>
      </c>
      <c r="BP210" s="126">
        <f t="shared" si="206"/>
        <v>0</v>
      </c>
      <c r="BQ210" s="126">
        <f t="shared" si="207"/>
        <v>0</v>
      </c>
      <c r="BR210" s="126">
        <f t="shared" si="208"/>
        <v>0</v>
      </c>
      <c r="BS210" s="126">
        <f t="shared" si="209"/>
        <v>0</v>
      </c>
      <c r="BT210" s="126">
        <f t="shared" si="210"/>
        <v>0</v>
      </c>
      <c r="BU210" s="126">
        <f t="shared" si="211"/>
        <v>0</v>
      </c>
      <c r="BV210" s="126">
        <f t="shared" si="212"/>
        <v>0</v>
      </c>
      <c r="BW210" s="126">
        <f t="shared" si="213"/>
        <v>0</v>
      </c>
      <c r="BX210" s="126">
        <f t="shared" si="214"/>
        <v>0</v>
      </c>
      <c r="BY210" s="126">
        <f t="shared" si="215"/>
        <v>0</v>
      </c>
      <c r="BZ210" s="126">
        <f t="shared" si="216"/>
        <v>0</v>
      </c>
      <c r="CA210" s="126">
        <f t="shared" si="217"/>
        <v>0</v>
      </c>
      <c r="CB210" s="126">
        <f t="shared" si="218"/>
        <v>0</v>
      </c>
      <c r="CC210" s="126">
        <f t="shared" si="219"/>
        <v>0</v>
      </c>
      <c r="CD210" s="126">
        <f t="shared" si="220"/>
        <v>0</v>
      </c>
      <c r="CE210" s="126">
        <f t="shared" si="221"/>
        <v>0</v>
      </c>
      <c r="CF210" s="126">
        <f t="shared" si="222"/>
        <v>0</v>
      </c>
      <c r="CG210" s="126">
        <f t="shared" si="223"/>
        <v>0</v>
      </c>
      <c r="CH210" s="126">
        <f t="shared" si="224"/>
        <v>0</v>
      </c>
      <c r="CI210" s="126">
        <f t="shared" si="225"/>
        <v>0</v>
      </c>
      <c r="CJ210" s="126">
        <f t="shared" si="226"/>
        <v>0</v>
      </c>
      <c r="CK210" s="126">
        <f t="shared" si="227"/>
        <v>0</v>
      </c>
      <c r="CL210" s="126">
        <f t="shared" si="228"/>
        <v>0</v>
      </c>
      <c r="CM210" s="126">
        <f t="shared" si="229"/>
        <v>0</v>
      </c>
      <c r="CN210" s="126">
        <f t="shared" si="230"/>
        <v>0</v>
      </c>
      <c r="CO210" s="126">
        <f t="shared" si="231"/>
        <v>0</v>
      </c>
      <c r="CP210" s="126">
        <f t="shared" si="232"/>
        <v>0</v>
      </c>
      <c r="CQ210" s="126">
        <f t="shared" si="233"/>
        <v>0</v>
      </c>
      <c r="CR210" s="126">
        <f t="shared" si="234"/>
        <v>0</v>
      </c>
      <c r="CS210" s="126">
        <f t="shared" si="235"/>
        <v>0</v>
      </c>
      <c r="CT210" s="126">
        <f t="shared" si="236"/>
        <v>0</v>
      </c>
      <c r="CU210" s="126">
        <f t="shared" si="237"/>
        <v>0</v>
      </c>
      <c r="CV210" s="126">
        <f t="shared" si="238"/>
        <v>0</v>
      </c>
      <c r="CW210" s="126">
        <f t="shared" si="239"/>
        <v>0</v>
      </c>
      <c r="CX210" s="126">
        <f t="shared" si="240"/>
        <v>0</v>
      </c>
      <c r="CY210" s="126">
        <f t="shared" si="241"/>
        <v>0</v>
      </c>
      <c r="CZ210" s="126">
        <f t="shared" si="242"/>
        <v>0</v>
      </c>
      <c r="DA210" s="126">
        <f t="shared" si="243"/>
        <v>0</v>
      </c>
      <c r="DB210" s="126">
        <f t="shared" si="244"/>
        <v>0</v>
      </c>
      <c r="DC210" s="126">
        <f t="shared" si="245"/>
        <v>0</v>
      </c>
      <c r="DD210" s="126">
        <f t="shared" si="246"/>
        <v>0</v>
      </c>
      <c r="DE210" s="126">
        <f t="shared" si="247"/>
        <v>0</v>
      </c>
      <c r="DF210" s="126">
        <f t="shared" si="248"/>
        <v>0</v>
      </c>
      <c r="DG210" s="126">
        <f t="shared" si="249"/>
        <v>0</v>
      </c>
      <c r="DH210" s="126">
        <f t="shared" si="250"/>
        <v>0</v>
      </c>
      <c r="DI210" s="126">
        <f t="shared" si="251"/>
        <v>0</v>
      </c>
      <c r="DJ210" s="126">
        <f t="shared" si="252"/>
        <v>0</v>
      </c>
      <c r="DK210" s="126">
        <f t="shared" si="253"/>
        <v>0</v>
      </c>
      <c r="DL210" s="126">
        <f t="shared" si="254"/>
        <v>0</v>
      </c>
      <c r="DM210" s="126">
        <f t="shared" si="255"/>
        <v>0</v>
      </c>
      <c r="DN210" s="126">
        <f t="shared" si="256"/>
        <v>0</v>
      </c>
      <c r="DO210" s="126">
        <f t="shared" si="257"/>
        <v>0</v>
      </c>
      <c r="DP210" s="126">
        <f t="shared" si="258"/>
        <v>0</v>
      </c>
      <c r="DQ210" s="126">
        <f t="shared" si="259"/>
        <v>0</v>
      </c>
      <c r="DR210" s="126">
        <f t="shared" si="260"/>
        <v>0</v>
      </c>
      <c r="DS210" s="126">
        <f t="shared" si="261"/>
        <v>0</v>
      </c>
      <c r="DT210" s="126">
        <f t="shared" si="262"/>
        <v>0</v>
      </c>
      <c r="DU210" s="126">
        <f t="shared" si="263"/>
        <v>0</v>
      </c>
      <c r="DV210" s="126">
        <f t="shared" si="264"/>
        <v>0</v>
      </c>
      <c r="DW210" s="126">
        <f t="shared" si="265"/>
        <v>0</v>
      </c>
    </row>
    <row r="211" spans="1:131" s="141" customFormat="1" ht="15" customHeight="1" x14ac:dyDescent="0.25">
      <c r="A211" s="157" t="s">
        <v>540</v>
      </c>
      <c r="B211" s="174" t="s">
        <v>476</v>
      </c>
      <c r="C211" s="174" t="s">
        <v>493</v>
      </c>
      <c r="D211" s="174" t="s">
        <v>265</v>
      </c>
      <c r="E211" s="174">
        <v>1</v>
      </c>
      <c r="F211" s="174">
        <v>20000</v>
      </c>
      <c r="G211" s="173">
        <v>-20000</v>
      </c>
      <c r="H211" s="173">
        <v>-20000</v>
      </c>
      <c r="I211" s="147"/>
      <c r="J211" s="148" t="s">
        <v>488</v>
      </c>
      <c r="K211" s="145">
        <v>8.3333333333333329E-2</v>
      </c>
      <c r="L211" s="145">
        <v>8.3333333333333329E-2</v>
      </c>
      <c r="M211" s="145">
        <v>8.3333333333333329E-2</v>
      </c>
      <c r="N211" s="145">
        <v>8.3333333333333329E-2</v>
      </c>
      <c r="O211" s="145">
        <v>8.3333333333333329E-2</v>
      </c>
      <c r="P211" s="145">
        <v>8.3333333333333329E-2</v>
      </c>
      <c r="Q211" s="145">
        <v>8.3333333333333329E-2</v>
      </c>
      <c r="R211" s="145">
        <v>8.3333333333333329E-2</v>
      </c>
      <c r="S211" s="145">
        <v>8.3333333333333329E-2</v>
      </c>
      <c r="T211" s="145">
        <v>8.3333333333333329E-2</v>
      </c>
      <c r="U211" s="145">
        <v>8.3333333333333329E-2</v>
      </c>
      <c r="V211" s="145">
        <v>8.3333333333333329E-2</v>
      </c>
      <c r="W211" s="146">
        <v>1</v>
      </c>
      <c r="X211" s="151">
        <v>-1666.6666666666665</v>
      </c>
      <c r="Y211" s="151">
        <v>-1666.6666666666665</v>
      </c>
      <c r="Z211" s="151">
        <v>-1666.6666666666665</v>
      </c>
      <c r="AA211" s="151">
        <v>-1666.6666666666665</v>
      </c>
      <c r="AB211" s="151">
        <v>-1666.6666666666665</v>
      </c>
      <c r="AC211" s="151">
        <v>-1666.6666666666665</v>
      </c>
      <c r="AD211" s="151">
        <v>-1666.6666666666665</v>
      </c>
      <c r="AE211" s="151">
        <v>-1666.6666666666665</v>
      </c>
      <c r="AF211" s="151">
        <v>-1666.6666666666665</v>
      </c>
      <c r="AG211" s="151">
        <v>-1666.6666666666665</v>
      </c>
      <c r="AH211" s="151">
        <v>-1666.6666666666665</v>
      </c>
      <c r="AI211" s="151">
        <v>-1666.6666666666665</v>
      </c>
      <c r="AJ211" s="145"/>
      <c r="AK211" s="145">
        <v>0.48686611084411352</v>
      </c>
      <c r="AL211" s="145">
        <v>0.2376642354481168</v>
      </c>
      <c r="AM211" s="145">
        <v>0.16035647405821576</v>
      </c>
      <c r="AN211" s="145">
        <v>0.11511317964955395</v>
      </c>
      <c r="AO211" s="145"/>
      <c r="AP211" s="145"/>
      <c r="AQ211" s="145"/>
      <c r="AR211" s="145"/>
      <c r="AS211" s="146">
        <v>1</v>
      </c>
      <c r="AT211" s="153">
        <v>0</v>
      </c>
      <c r="AU211" s="153">
        <v>-9737.3222168822704</v>
      </c>
      <c r="AV211" s="153">
        <v>-4753.2847089623356</v>
      </c>
      <c r="AW211" s="153">
        <v>-3207.1294811643152</v>
      </c>
      <c r="AX211" s="153">
        <v>-2302.2635929910789</v>
      </c>
      <c r="AY211" s="153">
        <v>0</v>
      </c>
      <c r="AZ211" s="153">
        <v>0</v>
      </c>
      <c r="BA211" s="153">
        <v>0</v>
      </c>
      <c r="BB211" s="153">
        <v>0</v>
      </c>
      <c r="BC211" s="153">
        <v>-20000</v>
      </c>
      <c r="BD211" s="154">
        <v>0</v>
      </c>
      <c r="BE211" s="154">
        <v>0</v>
      </c>
      <c r="BF211" s="154">
        <v>-20000</v>
      </c>
      <c r="BG211" s="154">
        <v>0</v>
      </c>
      <c r="BH211" s="154">
        <v>0</v>
      </c>
      <c r="BI211" s="145">
        <v>60122000</v>
      </c>
      <c r="BJ211" s="122"/>
      <c r="BK211" s="122"/>
      <c r="BL211" s="122"/>
      <c r="BM211" s="122"/>
      <c r="BN211" s="122"/>
      <c r="BO211" s="193">
        <f t="shared" si="266"/>
        <v>5000</v>
      </c>
      <c r="BP211" s="126">
        <f t="shared" si="206"/>
        <v>0</v>
      </c>
      <c r="BQ211" s="126">
        <f t="shared" si="207"/>
        <v>0</v>
      </c>
      <c r="BR211" s="126">
        <f t="shared" si="208"/>
        <v>-1666.6666666666665</v>
      </c>
      <c r="BS211" s="126">
        <f t="shared" si="209"/>
        <v>0</v>
      </c>
      <c r="BT211" s="126">
        <f t="shared" si="210"/>
        <v>0</v>
      </c>
      <c r="BU211" s="126">
        <f t="shared" si="211"/>
        <v>0</v>
      </c>
      <c r="BV211" s="126">
        <f t="shared" si="212"/>
        <v>0</v>
      </c>
      <c r="BW211" s="126">
        <f t="shared" si="213"/>
        <v>-3333.333333333333</v>
      </c>
      <c r="BX211" s="126">
        <f t="shared" si="214"/>
        <v>0</v>
      </c>
      <c r="BY211" s="126">
        <f t="shared" si="215"/>
        <v>0</v>
      </c>
      <c r="BZ211" s="126">
        <f t="shared" si="216"/>
        <v>0</v>
      </c>
      <c r="CA211" s="126">
        <f t="shared" si="217"/>
        <v>0</v>
      </c>
      <c r="CB211" s="126">
        <f t="shared" si="218"/>
        <v>-5000</v>
      </c>
      <c r="CC211" s="126">
        <f t="shared" si="219"/>
        <v>0</v>
      </c>
      <c r="CD211" s="126">
        <f t="shared" si="220"/>
        <v>0</v>
      </c>
      <c r="CE211" s="126">
        <f t="shared" si="221"/>
        <v>0</v>
      </c>
      <c r="CF211" s="126">
        <f t="shared" si="222"/>
        <v>0</v>
      </c>
      <c r="CG211" s="126">
        <f t="shared" si="223"/>
        <v>-6666.6666666666661</v>
      </c>
      <c r="CH211" s="126">
        <f t="shared" si="224"/>
        <v>0</v>
      </c>
      <c r="CI211" s="126">
        <f t="shared" si="225"/>
        <v>0</v>
      </c>
      <c r="CJ211" s="126">
        <f t="shared" si="226"/>
        <v>0</v>
      </c>
      <c r="CK211" s="126">
        <f t="shared" si="227"/>
        <v>0</v>
      </c>
      <c r="CL211" s="126">
        <f t="shared" si="228"/>
        <v>-8333.3333333333321</v>
      </c>
      <c r="CM211" s="126">
        <f t="shared" si="229"/>
        <v>0</v>
      </c>
      <c r="CN211" s="126">
        <f t="shared" si="230"/>
        <v>0</v>
      </c>
      <c r="CO211" s="126">
        <f t="shared" si="231"/>
        <v>0</v>
      </c>
      <c r="CP211" s="126">
        <f t="shared" si="232"/>
        <v>0</v>
      </c>
      <c r="CQ211" s="126">
        <f t="shared" si="233"/>
        <v>-9999.9999999999982</v>
      </c>
      <c r="CR211" s="126">
        <f t="shared" si="234"/>
        <v>0</v>
      </c>
      <c r="CS211" s="126">
        <f t="shared" si="235"/>
        <v>0</v>
      </c>
      <c r="CT211" s="126">
        <f t="shared" si="236"/>
        <v>0</v>
      </c>
      <c r="CU211" s="126">
        <f t="shared" si="237"/>
        <v>0</v>
      </c>
      <c r="CV211" s="126">
        <f t="shared" si="238"/>
        <v>-11666.666666666664</v>
      </c>
      <c r="CW211" s="126">
        <f t="shared" si="239"/>
        <v>0</v>
      </c>
      <c r="CX211" s="126">
        <f t="shared" si="240"/>
        <v>0</v>
      </c>
      <c r="CY211" s="126">
        <f t="shared" si="241"/>
        <v>0</v>
      </c>
      <c r="CZ211" s="126">
        <f t="shared" si="242"/>
        <v>0</v>
      </c>
      <c r="DA211" s="126">
        <f t="shared" si="243"/>
        <v>-13333.33333333333</v>
      </c>
      <c r="DB211" s="126">
        <f t="shared" si="244"/>
        <v>0</v>
      </c>
      <c r="DC211" s="126">
        <f t="shared" si="245"/>
        <v>0</v>
      </c>
      <c r="DD211" s="126">
        <f t="shared" si="246"/>
        <v>0</v>
      </c>
      <c r="DE211" s="126">
        <f t="shared" si="247"/>
        <v>0</v>
      </c>
      <c r="DF211" s="126">
        <f t="shared" si="248"/>
        <v>-14999.999999999996</v>
      </c>
      <c r="DG211" s="126">
        <f t="shared" si="249"/>
        <v>0</v>
      </c>
      <c r="DH211" s="126">
        <f t="shared" si="250"/>
        <v>0</v>
      </c>
      <c r="DI211" s="126">
        <f t="shared" si="251"/>
        <v>0</v>
      </c>
      <c r="DJ211" s="126">
        <f t="shared" si="252"/>
        <v>0</v>
      </c>
      <c r="DK211" s="126">
        <f t="shared" si="253"/>
        <v>-16666.666666666664</v>
      </c>
      <c r="DL211" s="126">
        <f t="shared" si="254"/>
        <v>0</v>
      </c>
      <c r="DM211" s="126">
        <f t="shared" si="255"/>
        <v>0</v>
      </c>
      <c r="DN211" s="126">
        <f t="shared" si="256"/>
        <v>0</v>
      </c>
      <c r="DO211" s="126">
        <f t="shared" si="257"/>
        <v>0</v>
      </c>
      <c r="DP211" s="126">
        <f t="shared" si="258"/>
        <v>-18333.333333333332</v>
      </c>
      <c r="DQ211" s="126">
        <f t="shared" si="259"/>
        <v>0</v>
      </c>
      <c r="DR211" s="126">
        <f t="shared" si="260"/>
        <v>0</v>
      </c>
      <c r="DS211" s="126">
        <f t="shared" si="261"/>
        <v>0</v>
      </c>
      <c r="DT211" s="126">
        <f t="shared" si="262"/>
        <v>0</v>
      </c>
      <c r="DU211" s="126">
        <f t="shared" si="263"/>
        <v>-20000</v>
      </c>
      <c r="DV211" s="126">
        <f t="shared" si="264"/>
        <v>0</v>
      </c>
      <c r="DW211" s="126">
        <f t="shared" si="265"/>
        <v>0</v>
      </c>
    </row>
    <row r="212" spans="1:131" s="141" customFormat="1" ht="15" customHeight="1" x14ac:dyDescent="0.25">
      <c r="A212" s="157" t="s">
        <v>540</v>
      </c>
      <c r="B212" s="174" t="s">
        <v>476</v>
      </c>
      <c r="C212" s="174" t="s">
        <v>541</v>
      </c>
      <c r="D212" s="174" t="s">
        <v>314</v>
      </c>
      <c r="E212" s="174">
        <v>15</v>
      </c>
      <c r="F212" s="174">
        <v>360</v>
      </c>
      <c r="G212" s="173">
        <v>-5400</v>
      </c>
      <c r="H212" s="173">
        <v>-5400</v>
      </c>
      <c r="I212" s="147"/>
      <c r="J212" s="148" t="s">
        <v>488</v>
      </c>
      <c r="K212" s="145">
        <v>8.3333333333333329E-2</v>
      </c>
      <c r="L212" s="145">
        <v>8.3333333333333329E-2</v>
      </c>
      <c r="M212" s="145">
        <v>8.3333333333333329E-2</v>
      </c>
      <c r="N212" s="145">
        <v>8.3333333333333329E-2</v>
      </c>
      <c r="O212" s="145">
        <v>8.3333333333333329E-2</v>
      </c>
      <c r="P212" s="145">
        <v>8.3333333333333329E-2</v>
      </c>
      <c r="Q212" s="145">
        <v>8.3333333333333329E-2</v>
      </c>
      <c r="R212" s="145">
        <v>8.3333333333333329E-2</v>
      </c>
      <c r="S212" s="145">
        <v>8.3333333333333329E-2</v>
      </c>
      <c r="T212" s="145">
        <v>8.3333333333333329E-2</v>
      </c>
      <c r="U212" s="145">
        <v>8.3333333333333329E-2</v>
      </c>
      <c r="V212" s="145">
        <v>8.3333333333333329E-2</v>
      </c>
      <c r="W212" s="146">
        <v>1</v>
      </c>
      <c r="X212" s="151">
        <v>-450</v>
      </c>
      <c r="Y212" s="151">
        <v>-450</v>
      </c>
      <c r="Z212" s="151">
        <v>-450</v>
      </c>
      <c r="AA212" s="151">
        <v>-450</v>
      </c>
      <c r="AB212" s="151">
        <v>-450</v>
      </c>
      <c r="AC212" s="151">
        <v>-450</v>
      </c>
      <c r="AD212" s="151">
        <v>-450</v>
      </c>
      <c r="AE212" s="151">
        <v>-450</v>
      </c>
      <c r="AF212" s="151">
        <v>-450</v>
      </c>
      <c r="AG212" s="151">
        <v>-450</v>
      </c>
      <c r="AH212" s="151">
        <v>-450</v>
      </c>
      <c r="AI212" s="151">
        <v>-450</v>
      </c>
      <c r="AJ212" s="145"/>
      <c r="AK212" s="145">
        <v>0.5</v>
      </c>
      <c r="AL212" s="145">
        <v>0.5</v>
      </c>
      <c r="AM212" s="145"/>
      <c r="AN212" s="145"/>
      <c r="AO212" s="145"/>
      <c r="AP212" s="145"/>
      <c r="AQ212" s="145"/>
      <c r="AR212" s="145"/>
      <c r="AS212" s="146"/>
      <c r="AT212" s="153">
        <v>0</v>
      </c>
      <c r="AU212" s="153">
        <v>-2700</v>
      </c>
      <c r="AV212" s="153">
        <v>-2700</v>
      </c>
      <c r="AW212" s="153">
        <v>0</v>
      </c>
      <c r="AX212" s="153">
        <v>0</v>
      </c>
      <c r="AY212" s="153">
        <v>0</v>
      </c>
      <c r="AZ212" s="153">
        <v>0</v>
      </c>
      <c r="BA212" s="153">
        <v>0</v>
      </c>
      <c r="BB212" s="153">
        <v>0</v>
      </c>
      <c r="BC212" s="153">
        <v>-5400</v>
      </c>
      <c r="BD212" s="154">
        <v>0</v>
      </c>
      <c r="BE212" s="154">
        <v>0</v>
      </c>
      <c r="BF212" s="154">
        <v>-5400</v>
      </c>
      <c r="BG212" s="154">
        <v>0</v>
      </c>
      <c r="BH212" s="154">
        <v>0</v>
      </c>
      <c r="BI212" s="145">
        <v>60122000</v>
      </c>
      <c r="BJ212" s="122"/>
      <c r="BK212" s="122"/>
      <c r="BL212" s="122"/>
      <c r="BM212" s="122"/>
      <c r="BN212" s="122"/>
      <c r="BO212" s="193">
        <f t="shared" si="266"/>
        <v>1350</v>
      </c>
      <c r="BP212" s="126">
        <f t="shared" si="206"/>
        <v>0</v>
      </c>
      <c r="BQ212" s="126">
        <f t="shared" si="207"/>
        <v>0</v>
      </c>
      <c r="BR212" s="126">
        <f t="shared" si="208"/>
        <v>-450</v>
      </c>
      <c r="BS212" s="126">
        <f t="shared" si="209"/>
        <v>0</v>
      </c>
      <c r="BT212" s="126">
        <f t="shared" si="210"/>
        <v>0</v>
      </c>
      <c r="BU212" s="126">
        <f t="shared" si="211"/>
        <v>0</v>
      </c>
      <c r="BV212" s="126">
        <f t="shared" si="212"/>
        <v>0</v>
      </c>
      <c r="BW212" s="126">
        <f t="shared" si="213"/>
        <v>-900</v>
      </c>
      <c r="BX212" s="126">
        <f t="shared" si="214"/>
        <v>0</v>
      </c>
      <c r="BY212" s="126">
        <f t="shared" si="215"/>
        <v>0</v>
      </c>
      <c r="BZ212" s="126">
        <f t="shared" si="216"/>
        <v>0</v>
      </c>
      <c r="CA212" s="126">
        <f t="shared" si="217"/>
        <v>0</v>
      </c>
      <c r="CB212" s="126">
        <f t="shared" si="218"/>
        <v>-1350</v>
      </c>
      <c r="CC212" s="126">
        <f t="shared" si="219"/>
        <v>0</v>
      </c>
      <c r="CD212" s="126">
        <f t="shared" si="220"/>
        <v>0</v>
      </c>
      <c r="CE212" s="126">
        <f t="shared" si="221"/>
        <v>0</v>
      </c>
      <c r="CF212" s="126">
        <f t="shared" si="222"/>
        <v>0</v>
      </c>
      <c r="CG212" s="126">
        <f t="shared" si="223"/>
        <v>-1800</v>
      </c>
      <c r="CH212" s="126">
        <f t="shared" si="224"/>
        <v>0</v>
      </c>
      <c r="CI212" s="126">
        <f t="shared" si="225"/>
        <v>0</v>
      </c>
      <c r="CJ212" s="126">
        <f t="shared" si="226"/>
        <v>0</v>
      </c>
      <c r="CK212" s="126">
        <f t="shared" si="227"/>
        <v>0</v>
      </c>
      <c r="CL212" s="126">
        <f t="shared" si="228"/>
        <v>-2250</v>
      </c>
      <c r="CM212" s="126">
        <f t="shared" si="229"/>
        <v>0</v>
      </c>
      <c r="CN212" s="126">
        <f t="shared" si="230"/>
        <v>0</v>
      </c>
      <c r="CO212" s="126">
        <f t="shared" si="231"/>
        <v>0</v>
      </c>
      <c r="CP212" s="126">
        <f t="shared" si="232"/>
        <v>0</v>
      </c>
      <c r="CQ212" s="126">
        <f t="shared" si="233"/>
        <v>-2700</v>
      </c>
      <c r="CR212" s="126">
        <f t="shared" si="234"/>
        <v>0</v>
      </c>
      <c r="CS212" s="126">
        <f t="shared" si="235"/>
        <v>0</v>
      </c>
      <c r="CT212" s="126">
        <f t="shared" si="236"/>
        <v>0</v>
      </c>
      <c r="CU212" s="126">
        <f t="shared" si="237"/>
        <v>0</v>
      </c>
      <c r="CV212" s="126">
        <f t="shared" si="238"/>
        <v>-3150</v>
      </c>
      <c r="CW212" s="126">
        <f t="shared" si="239"/>
        <v>0</v>
      </c>
      <c r="CX212" s="126">
        <f t="shared" si="240"/>
        <v>0</v>
      </c>
      <c r="CY212" s="126">
        <f t="shared" si="241"/>
        <v>0</v>
      </c>
      <c r="CZ212" s="126">
        <f t="shared" si="242"/>
        <v>0</v>
      </c>
      <c r="DA212" s="126">
        <f t="shared" si="243"/>
        <v>-3600</v>
      </c>
      <c r="DB212" s="126">
        <f t="shared" si="244"/>
        <v>0</v>
      </c>
      <c r="DC212" s="126">
        <f t="shared" si="245"/>
        <v>0</v>
      </c>
      <c r="DD212" s="126">
        <f t="shared" si="246"/>
        <v>0</v>
      </c>
      <c r="DE212" s="126">
        <f t="shared" si="247"/>
        <v>0</v>
      </c>
      <c r="DF212" s="126">
        <f t="shared" si="248"/>
        <v>-4050</v>
      </c>
      <c r="DG212" s="126">
        <f t="shared" si="249"/>
        <v>0</v>
      </c>
      <c r="DH212" s="126">
        <f t="shared" si="250"/>
        <v>0</v>
      </c>
      <c r="DI212" s="126">
        <f t="shared" si="251"/>
        <v>0</v>
      </c>
      <c r="DJ212" s="126">
        <f t="shared" si="252"/>
        <v>0</v>
      </c>
      <c r="DK212" s="126">
        <f t="shared" si="253"/>
        <v>-4500</v>
      </c>
      <c r="DL212" s="126">
        <f t="shared" si="254"/>
        <v>0</v>
      </c>
      <c r="DM212" s="126">
        <f t="shared" si="255"/>
        <v>0</v>
      </c>
      <c r="DN212" s="126">
        <f t="shared" si="256"/>
        <v>0</v>
      </c>
      <c r="DO212" s="126">
        <f t="shared" si="257"/>
        <v>0</v>
      </c>
      <c r="DP212" s="126">
        <f t="shared" si="258"/>
        <v>-4950</v>
      </c>
      <c r="DQ212" s="126">
        <f t="shared" si="259"/>
        <v>0</v>
      </c>
      <c r="DR212" s="126">
        <f t="shared" si="260"/>
        <v>0</v>
      </c>
      <c r="DS212" s="126">
        <f t="shared" si="261"/>
        <v>0</v>
      </c>
      <c r="DT212" s="126">
        <f t="shared" si="262"/>
        <v>0</v>
      </c>
      <c r="DU212" s="126">
        <f t="shared" si="263"/>
        <v>-5400</v>
      </c>
      <c r="DV212" s="126">
        <f t="shared" si="264"/>
        <v>0</v>
      </c>
      <c r="DW212" s="126">
        <f t="shared" si="265"/>
        <v>0</v>
      </c>
    </row>
    <row r="213" spans="1:131" s="141" customFormat="1" ht="15" customHeight="1" x14ac:dyDescent="0.25">
      <c r="A213" s="157" t="s">
        <v>540</v>
      </c>
      <c r="B213" s="174" t="s">
        <v>476</v>
      </c>
      <c r="C213" s="174" t="s">
        <v>542</v>
      </c>
      <c r="D213" s="174" t="s">
        <v>314</v>
      </c>
      <c r="E213" s="174">
        <v>25</v>
      </c>
      <c r="F213" s="174">
        <v>100</v>
      </c>
      <c r="G213" s="173">
        <v>-2500</v>
      </c>
      <c r="H213" s="173">
        <v>-2500</v>
      </c>
      <c r="I213" s="147"/>
      <c r="J213" s="148" t="s">
        <v>488</v>
      </c>
      <c r="K213" s="145">
        <v>8.3333333333333329E-2</v>
      </c>
      <c r="L213" s="145">
        <v>8.3333333333333329E-2</v>
      </c>
      <c r="M213" s="145">
        <v>8.3333333333333329E-2</v>
      </c>
      <c r="N213" s="145">
        <v>8.3333333333333329E-2</v>
      </c>
      <c r="O213" s="145">
        <v>8.3333333333333329E-2</v>
      </c>
      <c r="P213" s="145">
        <v>8.3333333333333329E-2</v>
      </c>
      <c r="Q213" s="145">
        <v>8.3333333333333329E-2</v>
      </c>
      <c r="R213" s="145">
        <v>8.3333333333333329E-2</v>
      </c>
      <c r="S213" s="145">
        <v>8.3333333333333329E-2</v>
      </c>
      <c r="T213" s="145">
        <v>8.3333333333333329E-2</v>
      </c>
      <c r="U213" s="145">
        <v>8.3333333333333329E-2</v>
      </c>
      <c r="V213" s="145">
        <v>8.3333333333333329E-2</v>
      </c>
      <c r="W213" s="146">
        <v>1</v>
      </c>
      <c r="X213" s="151">
        <v>-208.33333333333331</v>
      </c>
      <c r="Y213" s="151">
        <v>-208.33333333333331</v>
      </c>
      <c r="Z213" s="151">
        <v>-208.33333333333331</v>
      </c>
      <c r="AA213" s="151">
        <v>-208.33333333333331</v>
      </c>
      <c r="AB213" s="151">
        <v>-208.33333333333331</v>
      </c>
      <c r="AC213" s="151">
        <v>-208.33333333333331</v>
      </c>
      <c r="AD213" s="151">
        <v>-208.33333333333331</v>
      </c>
      <c r="AE213" s="151">
        <v>-208.33333333333331</v>
      </c>
      <c r="AF213" s="151">
        <v>-208.33333333333331</v>
      </c>
      <c r="AG213" s="151">
        <v>-208.33333333333331</v>
      </c>
      <c r="AH213" s="151">
        <v>-208.33333333333331</v>
      </c>
      <c r="AI213" s="151">
        <v>-208.33333333333331</v>
      </c>
      <c r="AJ213" s="145"/>
      <c r="AK213" s="145">
        <v>0.33333333333333331</v>
      </c>
      <c r="AL213" s="145">
        <v>0.33333333333333331</v>
      </c>
      <c r="AM213" s="145">
        <v>0.33333333333333331</v>
      </c>
      <c r="AN213" s="145"/>
      <c r="AO213" s="145"/>
      <c r="AP213" s="145"/>
      <c r="AQ213" s="145"/>
      <c r="AR213" s="145"/>
      <c r="AS213" s="146"/>
      <c r="AT213" s="153">
        <v>0</v>
      </c>
      <c r="AU213" s="153">
        <v>-833.33333333333326</v>
      </c>
      <c r="AV213" s="153">
        <v>-833.33333333333326</v>
      </c>
      <c r="AW213" s="153">
        <v>-833.33333333333326</v>
      </c>
      <c r="AX213" s="153">
        <v>0</v>
      </c>
      <c r="AY213" s="153">
        <v>0</v>
      </c>
      <c r="AZ213" s="153">
        <v>0</v>
      </c>
      <c r="BA213" s="153">
        <v>0</v>
      </c>
      <c r="BB213" s="153">
        <v>0</v>
      </c>
      <c r="BC213" s="153">
        <v>-2500</v>
      </c>
      <c r="BD213" s="154">
        <v>0</v>
      </c>
      <c r="BE213" s="154">
        <v>0</v>
      </c>
      <c r="BF213" s="154">
        <v>-2500</v>
      </c>
      <c r="BG213" s="154">
        <v>0</v>
      </c>
      <c r="BH213" s="154">
        <v>0</v>
      </c>
      <c r="BI213" s="145">
        <v>60122000</v>
      </c>
      <c r="BJ213" s="122"/>
      <c r="BK213" s="122"/>
      <c r="BL213" s="122"/>
      <c r="BM213" s="122"/>
      <c r="BN213" s="122"/>
      <c r="BO213" s="193">
        <f t="shared" si="266"/>
        <v>625</v>
      </c>
      <c r="BP213" s="126">
        <f t="shared" si="206"/>
        <v>0</v>
      </c>
      <c r="BQ213" s="126">
        <f t="shared" si="207"/>
        <v>0</v>
      </c>
      <c r="BR213" s="126">
        <f t="shared" si="208"/>
        <v>-208.33333333333331</v>
      </c>
      <c r="BS213" s="126">
        <f t="shared" si="209"/>
        <v>0</v>
      </c>
      <c r="BT213" s="126">
        <f t="shared" si="210"/>
        <v>0</v>
      </c>
      <c r="BU213" s="126">
        <f t="shared" si="211"/>
        <v>0</v>
      </c>
      <c r="BV213" s="126">
        <f t="shared" si="212"/>
        <v>0</v>
      </c>
      <c r="BW213" s="126">
        <f t="shared" si="213"/>
        <v>-416.66666666666663</v>
      </c>
      <c r="BX213" s="126">
        <f t="shared" si="214"/>
        <v>0</v>
      </c>
      <c r="BY213" s="126">
        <f t="shared" si="215"/>
        <v>0</v>
      </c>
      <c r="BZ213" s="126">
        <f t="shared" si="216"/>
        <v>0</v>
      </c>
      <c r="CA213" s="126">
        <f t="shared" si="217"/>
        <v>0</v>
      </c>
      <c r="CB213" s="126">
        <f t="shared" si="218"/>
        <v>-625</v>
      </c>
      <c r="CC213" s="126">
        <f t="shared" si="219"/>
        <v>0</v>
      </c>
      <c r="CD213" s="126">
        <f t="shared" si="220"/>
        <v>0</v>
      </c>
      <c r="CE213" s="126">
        <f t="shared" si="221"/>
        <v>0</v>
      </c>
      <c r="CF213" s="126">
        <f t="shared" si="222"/>
        <v>0</v>
      </c>
      <c r="CG213" s="126">
        <f t="shared" si="223"/>
        <v>-833.33333333333326</v>
      </c>
      <c r="CH213" s="126">
        <f t="shared" si="224"/>
        <v>0</v>
      </c>
      <c r="CI213" s="126">
        <f t="shared" si="225"/>
        <v>0</v>
      </c>
      <c r="CJ213" s="126">
        <f t="shared" si="226"/>
        <v>0</v>
      </c>
      <c r="CK213" s="126">
        <f t="shared" si="227"/>
        <v>0</v>
      </c>
      <c r="CL213" s="126">
        <f t="shared" si="228"/>
        <v>-1041.6666666666665</v>
      </c>
      <c r="CM213" s="126">
        <f t="shared" si="229"/>
        <v>0</v>
      </c>
      <c r="CN213" s="126">
        <f t="shared" si="230"/>
        <v>0</v>
      </c>
      <c r="CO213" s="126">
        <f t="shared" si="231"/>
        <v>0</v>
      </c>
      <c r="CP213" s="126">
        <f t="shared" si="232"/>
        <v>0</v>
      </c>
      <c r="CQ213" s="126">
        <f t="shared" si="233"/>
        <v>-1249.9999999999998</v>
      </c>
      <c r="CR213" s="126">
        <f t="shared" si="234"/>
        <v>0</v>
      </c>
      <c r="CS213" s="126">
        <f t="shared" si="235"/>
        <v>0</v>
      </c>
      <c r="CT213" s="126">
        <f t="shared" si="236"/>
        <v>0</v>
      </c>
      <c r="CU213" s="126">
        <f t="shared" si="237"/>
        <v>0</v>
      </c>
      <c r="CV213" s="126">
        <f t="shared" si="238"/>
        <v>-1458.333333333333</v>
      </c>
      <c r="CW213" s="126">
        <f t="shared" si="239"/>
        <v>0</v>
      </c>
      <c r="CX213" s="126">
        <f t="shared" si="240"/>
        <v>0</v>
      </c>
      <c r="CY213" s="126">
        <f t="shared" si="241"/>
        <v>0</v>
      </c>
      <c r="CZ213" s="126">
        <f t="shared" si="242"/>
        <v>0</v>
      </c>
      <c r="DA213" s="126">
        <f t="shared" si="243"/>
        <v>-1666.6666666666663</v>
      </c>
      <c r="DB213" s="126">
        <f t="shared" si="244"/>
        <v>0</v>
      </c>
      <c r="DC213" s="126">
        <f t="shared" si="245"/>
        <v>0</v>
      </c>
      <c r="DD213" s="126">
        <f t="shared" si="246"/>
        <v>0</v>
      </c>
      <c r="DE213" s="126">
        <f t="shared" si="247"/>
        <v>0</v>
      </c>
      <c r="DF213" s="126">
        <f t="shared" si="248"/>
        <v>-1874.9999999999995</v>
      </c>
      <c r="DG213" s="126">
        <f t="shared" si="249"/>
        <v>0</v>
      </c>
      <c r="DH213" s="126">
        <f t="shared" si="250"/>
        <v>0</v>
      </c>
      <c r="DI213" s="126">
        <f t="shared" si="251"/>
        <v>0</v>
      </c>
      <c r="DJ213" s="126">
        <f t="shared" si="252"/>
        <v>0</v>
      </c>
      <c r="DK213" s="126">
        <f t="shared" si="253"/>
        <v>-2083.333333333333</v>
      </c>
      <c r="DL213" s="126">
        <f t="shared" si="254"/>
        <v>0</v>
      </c>
      <c r="DM213" s="126">
        <f t="shared" si="255"/>
        <v>0</v>
      </c>
      <c r="DN213" s="126">
        <f t="shared" si="256"/>
        <v>0</v>
      </c>
      <c r="DO213" s="126">
        <f t="shared" si="257"/>
        <v>0</v>
      </c>
      <c r="DP213" s="126">
        <f t="shared" si="258"/>
        <v>-2291.6666666666665</v>
      </c>
      <c r="DQ213" s="126">
        <f t="shared" si="259"/>
        <v>0</v>
      </c>
      <c r="DR213" s="126">
        <f t="shared" si="260"/>
        <v>0</v>
      </c>
      <c r="DS213" s="126">
        <f t="shared" si="261"/>
        <v>0</v>
      </c>
      <c r="DT213" s="126">
        <f t="shared" si="262"/>
        <v>0</v>
      </c>
      <c r="DU213" s="126">
        <f t="shared" si="263"/>
        <v>-2500</v>
      </c>
      <c r="DV213" s="126">
        <f t="shared" si="264"/>
        <v>0</v>
      </c>
      <c r="DW213" s="126">
        <f t="shared" si="265"/>
        <v>0</v>
      </c>
    </row>
    <row r="214" spans="1:131" s="141" customFormat="1" ht="15" customHeight="1" x14ac:dyDescent="0.25">
      <c r="A214" s="157" t="s">
        <v>540</v>
      </c>
      <c r="B214" s="174" t="s">
        <v>476</v>
      </c>
      <c r="C214" s="174" t="s">
        <v>543</v>
      </c>
      <c r="D214" s="174" t="s">
        <v>265</v>
      </c>
      <c r="E214" s="174">
        <v>1</v>
      </c>
      <c r="F214" s="174">
        <v>600</v>
      </c>
      <c r="G214" s="173">
        <v>-600</v>
      </c>
      <c r="H214" s="173">
        <v>-600</v>
      </c>
      <c r="I214" s="147"/>
      <c r="J214" s="148" t="s">
        <v>488</v>
      </c>
      <c r="K214" s="145">
        <v>8.3333333333333329E-2</v>
      </c>
      <c r="L214" s="145">
        <v>8.3333333333333329E-2</v>
      </c>
      <c r="M214" s="145">
        <v>8.3333333333333329E-2</v>
      </c>
      <c r="N214" s="145">
        <v>8.3333333333333329E-2</v>
      </c>
      <c r="O214" s="145">
        <v>8.3333333333333329E-2</v>
      </c>
      <c r="P214" s="145">
        <v>8.3333333333333329E-2</v>
      </c>
      <c r="Q214" s="145">
        <v>8.3333333333333329E-2</v>
      </c>
      <c r="R214" s="145">
        <v>8.3333333333333329E-2</v>
      </c>
      <c r="S214" s="145">
        <v>8.3333333333333329E-2</v>
      </c>
      <c r="T214" s="145">
        <v>8.3333333333333329E-2</v>
      </c>
      <c r="U214" s="145">
        <v>8.3333333333333329E-2</v>
      </c>
      <c r="V214" s="145">
        <v>8.3333333333333329E-2</v>
      </c>
      <c r="W214" s="146">
        <v>1</v>
      </c>
      <c r="X214" s="151">
        <v>-50</v>
      </c>
      <c r="Y214" s="151">
        <v>-50</v>
      </c>
      <c r="Z214" s="151">
        <v>-50</v>
      </c>
      <c r="AA214" s="151">
        <v>-50</v>
      </c>
      <c r="AB214" s="151">
        <v>-50</v>
      </c>
      <c r="AC214" s="151">
        <v>-50</v>
      </c>
      <c r="AD214" s="151">
        <v>-50</v>
      </c>
      <c r="AE214" s="151">
        <v>-50</v>
      </c>
      <c r="AF214" s="151">
        <v>-50</v>
      </c>
      <c r="AG214" s="151">
        <v>-50</v>
      </c>
      <c r="AH214" s="151">
        <v>-50</v>
      </c>
      <c r="AI214" s="151">
        <v>-50</v>
      </c>
      <c r="AJ214" s="145"/>
      <c r="AK214" s="145"/>
      <c r="AL214" s="145"/>
      <c r="AM214" s="145"/>
      <c r="AN214" s="145">
        <v>1</v>
      </c>
      <c r="AO214" s="145"/>
      <c r="AP214" s="145"/>
      <c r="AQ214" s="145"/>
      <c r="AR214" s="145"/>
      <c r="AS214" s="146"/>
      <c r="AT214" s="153">
        <v>0</v>
      </c>
      <c r="AU214" s="153">
        <v>0</v>
      </c>
      <c r="AV214" s="153">
        <v>0</v>
      </c>
      <c r="AW214" s="153">
        <v>0</v>
      </c>
      <c r="AX214" s="153">
        <v>-600</v>
      </c>
      <c r="AY214" s="153">
        <v>0</v>
      </c>
      <c r="AZ214" s="153">
        <v>0</v>
      </c>
      <c r="BA214" s="153">
        <v>0</v>
      </c>
      <c r="BB214" s="153">
        <v>0</v>
      </c>
      <c r="BC214" s="153">
        <v>-600</v>
      </c>
      <c r="BD214" s="154">
        <v>0</v>
      </c>
      <c r="BE214" s="154">
        <v>0</v>
      </c>
      <c r="BF214" s="154">
        <v>-600</v>
      </c>
      <c r="BG214" s="154">
        <v>0</v>
      </c>
      <c r="BH214" s="154">
        <v>0</v>
      </c>
      <c r="BI214" s="145">
        <v>60122000</v>
      </c>
      <c r="BJ214" s="122" t="s">
        <v>852</v>
      </c>
      <c r="BK214" s="122"/>
      <c r="BL214" s="122"/>
      <c r="BM214" s="122"/>
      <c r="BN214" s="122"/>
      <c r="BO214" s="193">
        <f t="shared" si="266"/>
        <v>150</v>
      </c>
      <c r="BP214" s="126">
        <f t="shared" si="206"/>
        <v>0</v>
      </c>
      <c r="BQ214" s="126">
        <f t="shared" si="207"/>
        <v>0</v>
      </c>
      <c r="BR214" s="126">
        <f t="shared" si="208"/>
        <v>-50</v>
      </c>
      <c r="BS214" s="126">
        <f t="shared" si="209"/>
        <v>0</v>
      </c>
      <c r="BT214" s="126">
        <f t="shared" si="210"/>
        <v>0</v>
      </c>
      <c r="BU214" s="126">
        <f t="shared" si="211"/>
        <v>0</v>
      </c>
      <c r="BV214" s="126">
        <f t="shared" si="212"/>
        <v>0</v>
      </c>
      <c r="BW214" s="126">
        <f t="shared" si="213"/>
        <v>-100</v>
      </c>
      <c r="BX214" s="126">
        <f t="shared" si="214"/>
        <v>0</v>
      </c>
      <c r="BY214" s="126">
        <f t="shared" si="215"/>
        <v>0</v>
      </c>
      <c r="BZ214" s="126">
        <f t="shared" si="216"/>
        <v>0</v>
      </c>
      <c r="CA214" s="126">
        <f t="shared" si="217"/>
        <v>0</v>
      </c>
      <c r="CB214" s="126">
        <f t="shared" si="218"/>
        <v>-150</v>
      </c>
      <c r="CC214" s="126">
        <f t="shared" si="219"/>
        <v>0</v>
      </c>
      <c r="CD214" s="126">
        <f t="shared" si="220"/>
        <v>0</v>
      </c>
      <c r="CE214" s="126">
        <f t="shared" si="221"/>
        <v>0</v>
      </c>
      <c r="CF214" s="126">
        <f t="shared" si="222"/>
        <v>0</v>
      </c>
      <c r="CG214" s="126">
        <f t="shared" si="223"/>
        <v>-200</v>
      </c>
      <c r="CH214" s="126">
        <f t="shared" si="224"/>
        <v>0</v>
      </c>
      <c r="CI214" s="126">
        <f t="shared" si="225"/>
        <v>0</v>
      </c>
      <c r="CJ214" s="126">
        <f t="shared" si="226"/>
        <v>0</v>
      </c>
      <c r="CK214" s="126">
        <f t="shared" si="227"/>
        <v>0</v>
      </c>
      <c r="CL214" s="126">
        <f t="shared" si="228"/>
        <v>-250</v>
      </c>
      <c r="CM214" s="126">
        <f t="shared" si="229"/>
        <v>0</v>
      </c>
      <c r="CN214" s="126">
        <f t="shared" si="230"/>
        <v>0</v>
      </c>
      <c r="CO214" s="126">
        <f t="shared" si="231"/>
        <v>0</v>
      </c>
      <c r="CP214" s="126">
        <f t="shared" si="232"/>
        <v>0</v>
      </c>
      <c r="CQ214" s="126">
        <f t="shared" si="233"/>
        <v>-300</v>
      </c>
      <c r="CR214" s="126">
        <f t="shared" si="234"/>
        <v>0</v>
      </c>
      <c r="CS214" s="126">
        <f t="shared" si="235"/>
        <v>0</v>
      </c>
      <c r="CT214" s="126">
        <f t="shared" si="236"/>
        <v>0</v>
      </c>
      <c r="CU214" s="126">
        <f t="shared" si="237"/>
        <v>0</v>
      </c>
      <c r="CV214" s="126">
        <f t="shared" si="238"/>
        <v>-350</v>
      </c>
      <c r="CW214" s="126">
        <f t="shared" si="239"/>
        <v>0</v>
      </c>
      <c r="CX214" s="126">
        <f t="shared" si="240"/>
        <v>0</v>
      </c>
      <c r="CY214" s="126">
        <f t="shared" si="241"/>
        <v>0</v>
      </c>
      <c r="CZ214" s="126">
        <f t="shared" si="242"/>
        <v>0</v>
      </c>
      <c r="DA214" s="126">
        <f t="shared" si="243"/>
        <v>-400</v>
      </c>
      <c r="DB214" s="126">
        <f t="shared" si="244"/>
        <v>0</v>
      </c>
      <c r="DC214" s="126">
        <f t="shared" si="245"/>
        <v>0</v>
      </c>
      <c r="DD214" s="126">
        <f t="shared" si="246"/>
        <v>0</v>
      </c>
      <c r="DE214" s="126">
        <f t="shared" si="247"/>
        <v>0</v>
      </c>
      <c r="DF214" s="126">
        <f t="shared" si="248"/>
        <v>-450</v>
      </c>
      <c r="DG214" s="126">
        <f t="shared" si="249"/>
        <v>0</v>
      </c>
      <c r="DH214" s="126">
        <f t="shared" si="250"/>
        <v>0</v>
      </c>
      <c r="DI214" s="126">
        <f t="shared" si="251"/>
        <v>0</v>
      </c>
      <c r="DJ214" s="126">
        <f t="shared" si="252"/>
        <v>0</v>
      </c>
      <c r="DK214" s="126">
        <f t="shared" si="253"/>
        <v>-500</v>
      </c>
      <c r="DL214" s="126">
        <f t="shared" si="254"/>
        <v>0</v>
      </c>
      <c r="DM214" s="126">
        <f t="shared" si="255"/>
        <v>0</v>
      </c>
      <c r="DN214" s="126">
        <f t="shared" si="256"/>
        <v>0</v>
      </c>
      <c r="DO214" s="126">
        <f t="shared" si="257"/>
        <v>0</v>
      </c>
      <c r="DP214" s="126">
        <f t="shared" si="258"/>
        <v>-550</v>
      </c>
      <c r="DQ214" s="126">
        <f t="shared" si="259"/>
        <v>0</v>
      </c>
      <c r="DR214" s="126">
        <f t="shared" si="260"/>
        <v>0</v>
      </c>
      <c r="DS214" s="126">
        <f t="shared" si="261"/>
        <v>0</v>
      </c>
      <c r="DT214" s="126">
        <f t="shared" si="262"/>
        <v>0</v>
      </c>
      <c r="DU214" s="126">
        <f t="shared" si="263"/>
        <v>-600</v>
      </c>
      <c r="DV214" s="126">
        <f t="shared" si="264"/>
        <v>0</v>
      </c>
      <c r="DW214" s="126">
        <f t="shared" si="265"/>
        <v>0</v>
      </c>
    </row>
    <row r="215" spans="1:131" s="141" customFormat="1" ht="15" customHeight="1" x14ac:dyDescent="0.25">
      <c r="A215" s="157" t="s">
        <v>540</v>
      </c>
      <c r="B215" s="174" t="s">
        <v>476</v>
      </c>
      <c r="C215" s="174" t="s">
        <v>544</v>
      </c>
      <c r="D215" s="174" t="s">
        <v>314</v>
      </c>
      <c r="E215" s="174">
        <v>1</v>
      </c>
      <c r="F215" s="174">
        <v>600</v>
      </c>
      <c r="G215" s="173">
        <v>-600</v>
      </c>
      <c r="H215" s="173">
        <v>-600</v>
      </c>
      <c r="I215" s="147"/>
      <c r="J215" s="148" t="s">
        <v>488</v>
      </c>
      <c r="K215" s="145"/>
      <c r="L215" s="145"/>
      <c r="M215" s="145"/>
      <c r="N215" s="145"/>
      <c r="O215" s="145"/>
      <c r="P215" s="145">
        <v>1</v>
      </c>
      <c r="Q215" s="145"/>
      <c r="R215" s="145"/>
      <c r="S215" s="145"/>
      <c r="T215" s="145"/>
      <c r="U215" s="145"/>
      <c r="V215" s="145"/>
      <c r="W215" s="146">
        <v>1</v>
      </c>
      <c r="X215" s="151">
        <v>0</v>
      </c>
      <c r="Y215" s="151">
        <v>0</v>
      </c>
      <c r="Z215" s="151">
        <v>0</v>
      </c>
      <c r="AA215" s="151">
        <v>0</v>
      </c>
      <c r="AB215" s="151">
        <v>0</v>
      </c>
      <c r="AC215" s="151">
        <v>-600</v>
      </c>
      <c r="AD215" s="151">
        <v>0</v>
      </c>
      <c r="AE215" s="151">
        <v>0</v>
      </c>
      <c r="AF215" s="151">
        <v>0</v>
      </c>
      <c r="AG215" s="151">
        <v>0</v>
      </c>
      <c r="AH215" s="151">
        <v>0</v>
      </c>
      <c r="AI215" s="151">
        <v>0</v>
      </c>
      <c r="AJ215" s="145"/>
      <c r="AK215" s="145"/>
      <c r="AL215" s="145"/>
      <c r="AM215" s="145">
        <v>1</v>
      </c>
      <c r="AN215" s="145"/>
      <c r="AO215" s="145"/>
      <c r="AP215" s="145"/>
      <c r="AQ215" s="145"/>
      <c r="AR215" s="145"/>
      <c r="AS215" s="146"/>
      <c r="AT215" s="153">
        <v>0</v>
      </c>
      <c r="AU215" s="153">
        <v>0</v>
      </c>
      <c r="AV215" s="153">
        <v>0</v>
      </c>
      <c r="AW215" s="153">
        <v>-600</v>
      </c>
      <c r="AX215" s="153">
        <v>0</v>
      </c>
      <c r="AY215" s="153">
        <v>0</v>
      </c>
      <c r="AZ215" s="153">
        <v>0</v>
      </c>
      <c r="BA215" s="153">
        <v>0</v>
      </c>
      <c r="BB215" s="153">
        <v>0</v>
      </c>
      <c r="BC215" s="153">
        <v>-600</v>
      </c>
      <c r="BD215" s="154">
        <v>0</v>
      </c>
      <c r="BE215" s="154">
        <v>0</v>
      </c>
      <c r="BF215" s="154">
        <v>-600</v>
      </c>
      <c r="BG215" s="154">
        <v>0</v>
      </c>
      <c r="BH215" s="154">
        <v>0</v>
      </c>
      <c r="BI215" s="145">
        <v>60122000</v>
      </c>
      <c r="BJ215" s="122" t="s">
        <v>844</v>
      </c>
      <c r="BK215" s="122"/>
      <c r="BL215" s="122"/>
      <c r="BM215" s="122"/>
      <c r="BN215" s="122"/>
      <c r="BO215" s="193">
        <f t="shared" si="266"/>
        <v>0</v>
      </c>
      <c r="BP215" s="126">
        <f t="shared" si="206"/>
        <v>0</v>
      </c>
      <c r="BQ215" s="126">
        <f t="shared" si="207"/>
        <v>0</v>
      </c>
      <c r="BR215" s="126">
        <f t="shared" si="208"/>
        <v>0</v>
      </c>
      <c r="BS215" s="126">
        <f t="shared" si="209"/>
        <v>0</v>
      </c>
      <c r="BT215" s="126">
        <f t="shared" si="210"/>
        <v>0</v>
      </c>
      <c r="BU215" s="126">
        <f t="shared" si="211"/>
        <v>0</v>
      </c>
      <c r="BV215" s="126">
        <f t="shared" si="212"/>
        <v>0</v>
      </c>
      <c r="BW215" s="126">
        <f t="shared" si="213"/>
        <v>0</v>
      </c>
      <c r="BX215" s="126">
        <f t="shared" si="214"/>
        <v>0</v>
      </c>
      <c r="BY215" s="126">
        <f t="shared" si="215"/>
        <v>0</v>
      </c>
      <c r="BZ215" s="126">
        <f t="shared" si="216"/>
        <v>0</v>
      </c>
      <c r="CA215" s="126">
        <f t="shared" si="217"/>
        <v>0</v>
      </c>
      <c r="CB215" s="126">
        <f t="shared" si="218"/>
        <v>0</v>
      </c>
      <c r="CC215" s="126">
        <f t="shared" si="219"/>
        <v>0</v>
      </c>
      <c r="CD215" s="126">
        <f t="shared" si="220"/>
        <v>0</v>
      </c>
      <c r="CE215" s="126">
        <f t="shared" si="221"/>
        <v>0</v>
      </c>
      <c r="CF215" s="126">
        <f t="shared" si="222"/>
        <v>0</v>
      </c>
      <c r="CG215" s="126">
        <f t="shared" si="223"/>
        <v>0</v>
      </c>
      <c r="CH215" s="126">
        <f t="shared" si="224"/>
        <v>0</v>
      </c>
      <c r="CI215" s="126">
        <f t="shared" si="225"/>
        <v>0</v>
      </c>
      <c r="CJ215" s="126">
        <f t="shared" si="226"/>
        <v>0</v>
      </c>
      <c r="CK215" s="126">
        <f t="shared" si="227"/>
        <v>0</v>
      </c>
      <c r="CL215" s="126">
        <f t="shared" si="228"/>
        <v>0</v>
      </c>
      <c r="CM215" s="126">
        <f t="shared" si="229"/>
        <v>0</v>
      </c>
      <c r="CN215" s="126">
        <f t="shared" si="230"/>
        <v>0</v>
      </c>
      <c r="CO215" s="126">
        <f t="shared" si="231"/>
        <v>0</v>
      </c>
      <c r="CP215" s="126">
        <f t="shared" si="232"/>
        <v>0</v>
      </c>
      <c r="CQ215" s="126">
        <f t="shared" si="233"/>
        <v>-600</v>
      </c>
      <c r="CR215" s="126">
        <f t="shared" si="234"/>
        <v>0</v>
      </c>
      <c r="CS215" s="126">
        <f t="shared" si="235"/>
        <v>0</v>
      </c>
      <c r="CT215" s="126">
        <f t="shared" si="236"/>
        <v>0</v>
      </c>
      <c r="CU215" s="126">
        <f t="shared" si="237"/>
        <v>0</v>
      </c>
      <c r="CV215" s="126">
        <f t="shared" si="238"/>
        <v>-600</v>
      </c>
      <c r="CW215" s="126">
        <f t="shared" si="239"/>
        <v>0</v>
      </c>
      <c r="CX215" s="126">
        <f t="shared" si="240"/>
        <v>0</v>
      </c>
      <c r="CY215" s="126">
        <f t="shared" si="241"/>
        <v>0</v>
      </c>
      <c r="CZ215" s="126">
        <f t="shared" si="242"/>
        <v>0</v>
      </c>
      <c r="DA215" s="126">
        <f t="shared" si="243"/>
        <v>-600</v>
      </c>
      <c r="DB215" s="126">
        <f t="shared" si="244"/>
        <v>0</v>
      </c>
      <c r="DC215" s="126">
        <f t="shared" si="245"/>
        <v>0</v>
      </c>
      <c r="DD215" s="126">
        <f t="shared" si="246"/>
        <v>0</v>
      </c>
      <c r="DE215" s="126">
        <f t="shared" si="247"/>
        <v>0</v>
      </c>
      <c r="DF215" s="126">
        <f t="shared" si="248"/>
        <v>-600</v>
      </c>
      <c r="DG215" s="126">
        <f t="shared" si="249"/>
        <v>0</v>
      </c>
      <c r="DH215" s="126">
        <f t="shared" si="250"/>
        <v>0</v>
      </c>
      <c r="DI215" s="126">
        <f t="shared" si="251"/>
        <v>0</v>
      </c>
      <c r="DJ215" s="126">
        <f t="shared" si="252"/>
        <v>0</v>
      </c>
      <c r="DK215" s="126">
        <f t="shared" si="253"/>
        <v>-600</v>
      </c>
      <c r="DL215" s="126">
        <f t="shared" si="254"/>
        <v>0</v>
      </c>
      <c r="DM215" s="126">
        <f t="shared" si="255"/>
        <v>0</v>
      </c>
      <c r="DN215" s="126">
        <f t="shared" si="256"/>
        <v>0</v>
      </c>
      <c r="DO215" s="126">
        <f t="shared" si="257"/>
        <v>0</v>
      </c>
      <c r="DP215" s="126">
        <f t="shared" si="258"/>
        <v>-600</v>
      </c>
      <c r="DQ215" s="126">
        <f t="shared" si="259"/>
        <v>0</v>
      </c>
      <c r="DR215" s="126">
        <f t="shared" si="260"/>
        <v>0</v>
      </c>
      <c r="DS215" s="126">
        <f t="shared" si="261"/>
        <v>0</v>
      </c>
      <c r="DT215" s="126">
        <f t="shared" si="262"/>
        <v>0</v>
      </c>
      <c r="DU215" s="126">
        <f t="shared" si="263"/>
        <v>-600</v>
      </c>
      <c r="DV215" s="126">
        <f t="shared" si="264"/>
        <v>0</v>
      </c>
      <c r="DW215" s="126">
        <f t="shared" si="265"/>
        <v>0</v>
      </c>
    </row>
    <row r="216" spans="1:131" s="141" customFormat="1" ht="15" customHeight="1" x14ac:dyDescent="0.25">
      <c r="A216" s="157" t="s">
        <v>545</v>
      </c>
      <c r="B216" s="174" t="s">
        <v>476</v>
      </c>
      <c r="C216" s="174" t="s">
        <v>546</v>
      </c>
      <c r="D216" s="174" t="s">
        <v>314</v>
      </c>
      <c r="E216" s="174">
        <v>1</v>
      </c>
      <c r="F216" s="174">
        <v>1000</v>
      </c>
      <c r="G216" s="173">
        <v>-1000</v>
      </c>
      <c r="H216" s="173">
        <v>-1000</v>
      </c>
      <c r="I216" s="147"/>
      <c r="J216" s="148" t="s">
        <v>488</v>
      </c>
      <c r="K216" s="145">
        <v>1</v>
      </c>
      <c r="L216" s="145"/>
      <c r="M216" s="145"/>
      <c r="N216" s="145"/>
      <c r="O216" s="145"/>
      <c r="P216" s="145"/>
      <c r="Q216" s="145"/>
      <c r="R216" s="145"/>
      <c r="S216" s="145"/>
      <c r="T216" s="145"/>
      <c r="U216" s="145"/>
      <c r="V216" s="145"/>
      <c r="W216" s="146">
        <v>1</v>
      </c>
      <c r="X216" s="151">
        <v>-1000</v>
      </c>
      <c r="Y216" s="151">
        <v>0</v>
      </c>
      <c r="Z216" s="151">
        <v>0</v>
      </c>
      <c r="AA216" s="151">
        <v>0</v>
      </c>
      <c r="AB216" s="151">
        <v>0</v>
      </c>
      <c r="AC216" s="151">
        <v>0</v>
      </c>
      <c r="AD216" s="151">
        <v>0</v>
      </c>
      <c r="AE216" s="151">
        <v>0</v>
      </c>
      <c r="AF216" s="151">
        <v>0</v>
      </c>
      <c r="AG216" s="151">
        <v>0</v>
      </c>
      <c r="AH216" s="151">
        <v>0</v>
      </c>
      <c r="AI216" s="151">
        <v>0</v>
      </c>
      <c r="AJ216" s="145"/>
      <c r="AK216" s="145"/>
      <c r="AL216" s="145"/>
      <c r="AM216" s="145">
        <v>1</v>
      </c>
      <c r="AN216" s="145"/>
      <c r="AO216" s="145"/>
      <c r="AP216" s="145"/>
      <c r="AQ216" s="145"/>
      <c r="AR216" s="145"/>
      <c r="AS216" s="146"/>
      <c r="AT216" s="153">
        <v>0</v>
      </c>
      <c r="AU216" s="153">
        <v>0</v>
      </c>
      <c r="AV216" s="153">
        <v>0</v>
      </c>
      <c r="AW216" s="153">
        <v>-1000</v>
      </c>
      <c r="AX216" s="153">
        <v>0</v>
      </c>
      <c r="AY216" s="153">
        <v>0</v>
      </c>
      <c r="AZ216" s="153">
        <v>0</v>
      </c>
      <c r="BA216" s="153">
        <v>0</v>
      </c>
      <c r="BB216" s="153">
        <v>0</v>
      </c>
      <c r="BC216" s="153">
        <v>-1000</v>
      </c>
      <c r="BD216" s="154">
        <v>0</v>
      </c>
      <c r="BE216" s="154">
        <v>0</v>
      </c>
      <c r="BF216" s="154">
        <v>-1000</v>
      </c>
      <c r="BG216" s="154">
        <v>0</v>
      </c>
      <c r="BH216" s="154">
        <v>0</v>
      </c>
      <c r="BI216" s="145">
        <v>60122000</v>
      </c>
      <c r="BJ216" s="122" t="s">
        <v>844</v>
      </c>
      <c r="BK216" s="122"/>
      <c r="BL216" s="122"/>
      <c r="BM216" s="122"/>
      <c r="BN216" s="122"/>
      <c r="BO216" s="193">
        <f t="shared" si="266"/>
        <v>1000</v>
      </c>
      <c r="BP216" s="126">
        <f t="shared" si="206"/>
        <v>0</v>
      </c>
      <c r="BQ216" s="126">
        <f t="shared" si="207"/>
        <v>0</v>
      </c>
      <c r="BR216" s="126">
        <f t="shared" si="208"/>
        <v>-1000</v>
      </c>
      <c r="BS216" s="126">
        <f t="shared" si="209"/>
        <v>0</v>
      </c>
      <c r="BT216" s="126">
        <f t="shared" si="210"/>
        <v>0</v>
      </c>
      <c r="BU216" s="126">
        <f t="shared" si="211"/>
        <v>0</v>
      </c>
      <c r="BV216" s="126">
        <f t="shared" si="212"/>
        <v>0</v>
      </c>
      <c r="BW216" s="126">
        <f t="shared" si="213"/>
        <v>-1000</v>
      </c>
      <c r="BX216" s="126">
        <f t="shared" si="214"/>
        <v>0</v>
      </c>
      <c r="BY216" s="126">
        <f t="shared" si="215"/>
        <v>0</v>
      </c>
      <c r="BZ216" s="126">
        <f t="shared" si="216"/>
        <v>0</v>
      </c>
      <c r="CA216" s="126">
        <f t="shared" si="217"/>
        <v>0</v>
      </c>
      <c r="CB216" s="126">
        <f t="shared" si="218"/>
        <v>-1000</v>
      </c>
      <c r="CC216" s="126">
        <f t="shared" si="219"/>
        <v>0</v>
      </c>
      <c r="CD216" s="126">
        <f t="shared" si="220"/>
        <v>0</v>
      </c>
      <c r="CE216" s="126">
        <f t="shared" si="221"/>
        <v>0</v>
      </c>
      <c r="CF216" s="126">
        <f t="shared" si="222"/>
        <v>0</v>
      </c>
      <c r="CG216" s="126">
        <f t="shared" si="223"/>
        <v>-1000</v>
      </c>
      <c r="CH216" s="126">
        <f t="shared" si="224"/>
        <v>0</v>
      </c>
      <c r="CI216" s="126">
        <f t="shared" si="225"/>
        <v>0</v>
      </c>
      <c r="CJ216" s="126">
        <f t="shared" si="226"/>
        <v>0</v>
      </c>
      <c r="CK216" s="126">
        <f t="shared" si="227"/>
        <v>0</v>
      </c>
      <c r="CL216" s="126">
        <f t="shared" si="228"/>
        <v>-1000</v>
      </c>
      <c r="CM216" s="126">
        <f t="shared" si="229"/>
        <v>0</v>
      </c>
      <c r="CN216" s="126">
        <f t="shared" si="230"/>
        <v>0</v>
      </c>
      <c r="CO216" s="126">
        <f t="shared" si="231"/>
        <v>0</v>
      </c>
      <c r="CP216" s="126">
        <f t="shared" si="232"/>
        <v>0</v>
      </c>
      <c r="CQ216" s="126">
        <f t="shared" si="233"/>
        <v>-1000</v>
      </c>
      <c r="CR216" s="126">
        <f t="shared" si="234"/>
        <v>0</v>
      </c>
      <c r="CS216" s="126">
        <f t="shared" si="235"/>
        <v>0</v>
      </c>
      <c r="CT216" s="126">
        <f t="shared" si="236"/>
        <v>0</v>
      </c>
      <c r="CU216" s="126">
        <f t="shared" si="237"/>
        <v>0</v>
      </c>
      <c r="CV216" s="126">
        <f t="shared" si="238"/>
        <v>-1000</v>
      </c>
      <c r="CW216" s="126">
        <f t="shared" si="239"/>
        <v>0</v>
      </c>
      <c r="CX216" s="126">
        <f t="shared" si="240"/>
        <v>0</v>
      </c>
      <c r="CY216" s="126">
        <f t="shared" si="241"/>
        <v>0</v>
      </c>
      <c r="CZ216" s="126">
        <f t="shared" si="242"/>
        <v>0</v>
      </c>
      <c r="DA216" s="126">
        <f t="shared" si="243"/>
        <v>-1000</v>
      </c>
      <c r="DB216" s="126">
        <f t="shared" si="244"/>
        <v>0</v>
      </c>
      <c r="DC216" s="126">
        <f t="shared" si="245"/>
        <v>0</v>
      </c>
      <c r="DD216" s="126">
        <f t="shared" si="246"/>
        <v>0</v>
      </c>
      <c r="DE216" s="126">
        <f t="shared" si="247"/>
        <v>0</v>
      </c>
      <c r="DF216" s="126">
        <f t="shared" si="248"/>
        <v>-1000</v>
      </c>
      <c r="DG216" s="126">
        <f t="shared" si="249"/>
        <v>0</v>
      </c>
      <c r="DH216" s="126">
        <f t="shared" si="250"/>
        <v>0</v>
      </c>
      <c r="DI216" s="126">
        <f t="shared" si="251"/>
        <v>0</v>
      </c>
      <c r="DJ216" s="126">
        <f t="shared" si="252"/>
        <v>0</v>
      </c>
      <c r="DK216" s="126">
        <f t="shared" si="253"/>
        <v>-1000</v>
      </c>
      <c r="DL216" s="126">
        <f t="shared" si="254"/>
        <v>0</v>
      </c>
      <c r="DM216" s="126">
        <f t="shared" si="255"/>
        <v>0</v>
      </c>
      <c r="DN216" s="126">
        <f t="shared" si="256"/>
        <v>0</v>
      </c>
      <c r="DO216" s="126">
        <f t="shared" si="257"/>
        <v>0</v>
      </c>
      <c r="DP216" s="126">
        <f t="shared" si="258"/>
        <v>-1000</v>
      </c>
      <c r="DQ216" s="126">
        <f t="shared" si="259"/>
        <v>0</v>
      </c>
      <c r="DR216" s="126">
        <f t="shared" si="260"/>
        <v>0</v>
      </c>
      <c r="DS216" s="126">
        <f t="shared" si="261"/>
        <v>0</v>
      </c>
      <c r="DT216" s="126">
        <f t="shared" si="262"/>
        <v>0</v>
      </c>
      <c r="DU216" s="126">
        <f t="shared" si="263"/>
        <v>-1000</v>
      </c>
      <c r="DV216" s="126">
        <f t="shared" si="264"/>
        <v>0</v>
      </c>
      <c r="DW216" s="126">
        <f t="shared" si="265"/>
        <v>0</v>
      </c>
    </row>
    <row r="217" spans="1:131" s="141" customFormat="1" ht="15" customHeight="1" x14ac:dyDescent="0.25">
      <c r="A217" s="157" t="s">
        <v>545</v>
      </c>
      <c r="B217" s="174" t="s">
        <v>476</v>
      </c>
      <c r="C217" s="174" t="s">
        <v>547</v>
      </c>
      <c r="D217" s="174" t="s">
        <v>314</v>
      </c>
      <c r="E217" s="174">
        <v>1</v>
      </c>
      <c r="F217" s="174">
        <v>1000</v>
      </c>
      <c r="G217" s="173">
        <v>-1000</v>
      </c>
      <c r="H217" s="173">
        <v>-1000</v>
      </c>
      <c r="I217" s="147"/>
      <c r="J217" s="148" t="s">
        <v>488</v>
      </c>
      <c r="K217" s="145">
        <v>1</v>
      </c>
      <c r="L217" s="145"/>
      <c r="M217" s="145"/>
      <c r="N217" s="145"/>
      <c r="O217" s="145"/>
      <c r="P217" s="145"/>
      <c r="Q217" s="145"/>
      <c r="R217" s="145"/>
      <c r="S217" s="145"/>
      <c r="T217" s="145"/>
      <c r="U217" s="145"/>
      <c r="V217" s="145"/>
      <c r="W217" s="146">
        <v>1</v>
      </c>
      <c r="X217" s="151">
        <v>-1000</v>
      </c>
      <c r="Y217" s="151">
        <v>0</v>
      </c>
      <c r="Z217" s="151">
        <v>0</v>
      </c>
      <c r="AA217" s="151">
        <v>0</v>
      </c>
      <c r="AB217" s="151">
        <v>0</v>
      </c>
      <c r="AC217" s="151">
        <v>0</v>
      </c>
      <c r="AD217" s="151">
        <v>0</v>
      </c>
      <c r="AE217" s="151">
        <v>0</v>
      </c>
      <c r="AF217" s="151">
        <v>0</v>
      </c>
      <c r="AG217" s="151">
        <v>0</v>
      </c>
      <c r="AH217" s="151">
        <v>0</v>
      </c>
      <c r="AI217" s="151">
        <v>0</v>
      </c>
      <c r="AJ217" s="145"/>
      <c r="AK217" s="145"/>
      <c r="AL217" s="145"/>
      <c r="AM217" s="145">
        <v>1</v>
      </c>
      <c r="AN217" s="145"/>
      <c r="AO217" s="145"/>
      <c r="AP217" s="145"/>
      <c r="AQ217" s="145"/>
      <c r="AR217" s="145"/>
      <c r="AS217" s="146"/>
      <c r="AT217" s="153">
        <v>0</v>
      </c>
      <c r="AU217" s="153">
        <v>0</v>
      </c>
      <c r="AV217" s="153">
        <v>0</v>
      </c>
      <c r="AW217" s="153">
        <v>-1000</v>
      </c>
      <c r="AX217" s="153">
        <v>0</v>
      </c>
      <c r="AY217" s="153">
        <v>0</v>
      </c>
      <c r="AZ217" s="153">
        <v>0</v>
      </c>
      <c r="BA217" s="153">
        <v>0</v>
      </c>
      <c r="BB217" s="153">
        <v>0</v>
      </c>
      <c r="BC217" s="153">
        <v>-1000</v>
      </c>
      <c r="BD217" s="154">
        <v>0</v>
      </c>
      <c r="BE217" s="154">
        <v>0</v>
      </c>
      <c r="BF217" s="154">
        <v>-1000</v>
      </c>
      <c r="BG217" s="154">
        <v>0</v>
      </c>
      <c r="BH217" s="154">
        <v>0</v>
      </c>
      <c r="BI217" s="145">
        <v>60122000</v>
      </c>
      <c r="BJ217" s="122" t="s">
        <v>844</v>
      </c>
      <c r="BK217" s="122"/>
      <c r="BL217" s="122"/>
      <c r="BM217" s="122"/>
      <c r="BN217" s="122"/>
      <c r="BO217" s="193">
        <f t="shared" si="266"/>
        <v>1000</v>
      </c>
      <c r="BP217" s="126">
        <f t="shared" si="206"/>
        <v>0</v>
      </c>
      <c r="BQ217" s="126">
        <f t="shared" si="207"/>
        <v>0</v>
      </c>
      <c r="BR217" s="126">
        <f t="shared" si="208"/>
        <v>-1000</v>
      </c>
      <c r="BS217" s="126">
        <f t="shared" si="209"/>
        <v>0</v>
      </c>
      <c r="BT217" s="126">
        <f t="shared" si="210"/>
        <v>0</v>
      </c>
      <c r="BU217" s="126">
        <f t="shared" si="211"/>
        <v>0</v>
      </c>
      <c r="BV217" s="126">
        <f t="shared" si="212"/>
        <v>0</v>
      </c>
      <c r="BW217" s="126">
        <f t="shared" si="213"/>
        <v>-1000</v>
      </c>
      <c r="BX217" s="126">
        <f t="shared" si="214"/>
        <v>0</v>
      </c>
      <c r="BY217" s="126">
        <f t="shared" si="215"/>
        <v>0</v>
      </c>
      <c r="BZ217" s="126">
        <f t="shared" si="216"/>
        <v>0</v>
      </c>
      <c r="CA217" s="126">
        <f t="shared" si="217"/>
        <v>0</v>
      </c>
      <c r="CB217" s="126">
        <f t="shared" si="218"/>
        <v>-1000</v>
      </c>
      <c r="CC217" s="126">
        <f t="shared" si="219"/>
        <v>0</v>
      </c>
      <c r="CD217" s="126">
        <f t="shared" si="220"/>
        <v>0</v>
      </c>
      <c r="CE217" s="126">
        <f t="shared" si="221"/>
        <v>0</v>
      </c>
      <c r="CF217" s="126">
        <f t="shared" si="222"/>
        <v>0</v>
      </c>
      <c r="CG217" s="126">
        <f t="shared" si="223"/>
        <v>-1000</v>
      </c>
      <c r="CH217" s="126">
        <f t="shared" si="224"/>
        <v>0</v>
      </c>
      <c r="CI217" s="126">
        <f t="shared" si="225"/>
        <v>0</v>
      </c>
      <c r="CJ217" s="126">
        <f t="shared" si="226"/>
        <v>0</v>
      </c>
      <c r="CK217" s="126">
        <f t="shared" si="227"/>
        <v>0</v>
      </c>
      <c r="CL217" s="126">
        <f t="shared" si="228"/>
        <v>-1000</v>
      </c>
      <c r="CM217" s="126">
        <f t="shared" si="229"/>
        <v>0</v>
      </c>
      <c r="CN217" s="126">
        <f t="shared" si="230"/>
        <v>0</v>
      </c>
      <c r="CO217" s="126">
        <f t="shared" si="231"/>
        <v>0</v>
      </c>
      <c r="CP217" s="126">
        <f t="shared" si="232"/>
        <v>0</v>
      </c>
      <c r="CQ217" s="126">
        <f t="shared" si="233"/>
        <v>-1000</v>
      </c>
      <c r="CR217" s="126">
        <f t="shared" si="234"/>
        <v>0</v>
      </c>
      <c r="CS217" s="126">
        <f t="shared" si="235"/>
        <v>0</v>
      </c>
      <c r="CT217" s="126">
        <f t="shared" si="236"/>
        <v>0</v>
      </c>
      <c r="CU217" s="126">
        <f t="shared" si="237"/>
        <v>0</v>
      </c>
      <c r="CV217" s="126">
        <f t="shared" si="238"/>
        <v>-1000</v>
      </c>
      <c r="CW217" s="126">
        <f t="shared" si="239"/>
        <v>0</v>
      </c>
      <c r="CX217" s="126">
        <f t="shared" si="240"/>
        <v>0</v>
      </c>
      <c r="CY217" s="126">
        <f t="shared" si="241"/>
        <v>0</v>
      </c>
      <c r="CZ217" s="126">
        <f t="shared" si="242"/>
        <v>0</v>
      </c>
      <c r="DA217" s="126">
        <f t="shared" si="243"/>
        <v>-1000</v>
      </c>
      <c r="DB217" s="126">
        <f t="shared" si="244"/>
        <v>0</v>
      </c>
      <c r="DC217" s="126">
        <f t="shared" si="245"/>
        <v>0</v>
      </c>
      <c r="DD217" s="126">
        <f t="shared" si="246"/>
        <v>0</v>
      </c>
      <c r="DE217" s="126">
        <f t="shared" si="247"/>
        <v>0</v>
      </c>
      <c r="DF217" s="126">
        <f t="shared" si="248"/>
        <v>-1000</v>
      </c>
      <c r="DG217" s="126">
        <f t="shared" si="249"/>
        <v>0</v>
      </c>
      <c r="DH217" s="126">
        <f t="shared" si="250"/>
        <v>0</v>
      </c>
      <c r="DI217" s="126">
        <f t="shared" si="251"/>
        <v>0</v>
      </c>
      <c r="DJ217" s="126">
        <f t="shared" si="252"/>
        <v>0</v>
      </c>
      <c r="DK217" s="126">
        <f t="shared" si="253"/>
        <v>-1000</v>
      </c>
      <c r="DL217" s="126">
        <f t="shared" si="254"/>
        <v>0</v>
      </c>
      <c r="DM217" s="126">
        <f t="shared" si="255"/>
        <v>0</v>
      </c>
      <c r="DN217" s="126">
        <f t="shared" si="256"/>
        <v>0</v>
      </c>
      <c r="DO217" s="126">
        <f t="shared" si="257"/>
        <v>0</v>
      </c>
      <c r="DP217" s="126">
        <f t="shared" si="258"/>
        <v>-1000</v>
      </c>
      <c r="DQ217" s="126">
        <f t="shared" si="259"/>
        <v>0</v>
      </c>
      <c r="DR217" s="126">
        <f t="shared" si="260"/>
        <v>0</v>
      </c>
      <c r="DS217" s="126">
        <f t="shared" si="261"/>
        <v>0</v>
      </c>
      <c r="DT217" s="126">
        <f t="shared" si="262"/>
        <v>0</v>
      </c>
      <c r="DU217" s="126">
        <f t="shared" si="263"/>
        <v>-1000</v>
      </c>
      <c r="DV217" s="126">
        <f t="shared" si="264"/>
        <v>0</v>
      </c>
      <c r="DW217" s="126">
        <f t="shared" si="265"/>
        <v>0</v>
      </c>
    </row>
    <row r="218" spans="1:131" s="141" customFormat="1" ht="15" customHeight="1" x14ac:dyDescent="0.25">
      <c r="A218" s="174" t="s">
        <v>548</v>
      </c>
      <c r="B218" s="174" t="s">
        <v>476</v>
      </c>
      <c r="C218" s="174" t="s">
        <v>549</v>
      </c>
      <c r="D218" s="174" t="s">
        <v>314</v>
      </c>
      <c r="E218" s="174">
        <v>300</v>
      </c>
      <c r="F218" s="174">
        <v>20</v>
      </c>
      <c r="G218" s="173">
        <v>-6000</v>
      </c>
      <c r="H218" s="173">
        <v>-6000</v>
      </c>
      <c r="I218" s="145"/>
      <c r="J218" s="148" t="s">
        <v>488</v>
      </c>
      <c r="K218" s="145"/>
      <c r="L218" s="145"/>
      <c r="M218" s="145"/>
      <c r="N218" s="145"/>
      <c r="O218" s="145"/>
      <c r="P218" s="145"/>
      <c r="Q218" s="145"/>
      <c r="R218" s="145"/>
      <c r="S218" s="145">
        <v>1</v>
      </c>
      <c r="T218" s="145"/>
      <c r="U218" s="145"/>
      <c r="V218" s="145"/>
      <c r="W218" s="146">
        <v>1</v>
      </c>
      <c r="X218" s="155">
        <v>0</v>
      </c>
      <c r="Y218" s="155">
        <v>0</v>
      </c>
      <c r="Z218" s="151">
        <v>0</v>
      </c>
      <c r="AA218" s="155">
        <v>0</v>
      </c>
      <c r="AB218" s="155">
        <v>0</v>
      </c>
      <c r="AC218" s="155">
        <v>0</v>
      </c>
      <c r="AD218" s="155">
        <v>0</v>
      </c>
      <c r="AE218" s="155">
        <v>0</v>
      </c>
      <c r="AF218" s="155">
        <v>-6000</v>
      </c>
      <c r="AG218" s="155">
        <v>0</v>
      </c>
      <c r="AH218" s="155">
        <v>0</v>
      </c>
      <c r="AI218" s="155">
        <v>0</v>
      </c>
      <c r="AJ218" s="145"/>
      <c r="AK218" s="145">
        <v>0.66666666666666663</v>
      </c>
      <c r="AL218" s="145">
        <v>0.16666666666666666</v>
      </c>
      <c r="AM218" s="145">
        <v>0.16666666666666666</v>
      </c>
      <c r="AN218" s="145"/>
      <c r="AO218" s="145"/>
      <c r="AP218" s="145"/>
      <c r="AQ218" s="145"/>
      <c r="AR218" s="145"/>
      <c r="AS218" s="146">
        <v>0.99999999999999989</v>
      </c>
      <c r="AT218" s="153">
        <v>0</v>
      </c>
      <c r="AU218" s="153">
        <v>-4000</v>
      </c>
      <c r="AV218" s="153">
        <v>-1000</v>
      </c>
      <c r="AW218" s="153">
        <v>-1000</v>
      </c>
      <c r="AX218" s="153">
        <v>0</v>
      </c>
      <c r="AY218" s="153">
        <v>0</v>
      </c>
      <c r="AZ218" s="153">
        <v>0</v>
      </c>
      <c r="BA218" s="153">
        <v>0</v>
      </c>
      <c r="BB218" s="153">
        <v>0</v>
      </c>
      <c r="BC218" s="153">
        <v>-6000</v>
      </c>
      <c r="BD218" s="154">
        <v>0</v>
      </c>
      <c r="BE218" s="154">
        <v>0</v>
      </c>
      <c r="BF218" s="154">
        <v>-6000</v>
      </c>
      <c r="BG218" s="154">
        <v>0</v>
      </c>
      <c r="BH218" s="154">
        <v>0</v>
      </c>
      <c r="BI218" s="145">
        <v>60122000</v>
      </c>
      <c r="BJ218" s="122"/>
      <c r="BK218" s="122"/>
      <c r="BL218" s="122"/>
      <c r="BM218" s="122"/>
      <c r="BN218" s="122"/>
      <c r="BO218" s="193">
        <f t="shared" si="266"/>
        <v>0</v>
      </c>
      <c r="BP218" s="126">
        <f t="shared" si="206"/>
        <v>0</v>
      </c>
      <c r="BQ218" s="126">
        <f t="shared" si="207"/>
        <v>0</v>
      </c>
      <c r="BR218" s="126">
        <f t="shared" si="208"/>
        <v>0</v>
      </c>
      <c r="BS218" s="126">
        <f t="shared" si="209"/>
        <v>0</v>
      </c>
      <c r="BT218" s="126">
        <f t="shared" si="210"/>
        <v>0</v>
      </c>
      <c r="BU218" s="126">
        <f t="shared" si="211"/>
        <v>0</v>
      </c>
      <c r="BV218" s="126">
        <f t="shared" si="212"/>
        <v>0</v>
      </c>
      <c r="BW218" s="126">
        <f t="shared" si="213"/>
        <v>0</v>
      </c>
      <c r="BX218" s="126">
        <f t="shared" si="214"/>
        <v>0</v>
      </c>
      <c r="BY218" s="126">
        <f t="shared" si="215"/>
        <v>0</v>
      </c>
      <c r="BZ218" s="126">
        <f t="shared" si="216"/>
        <v>0</v>
      </c>
      <c r="CA218" s="126">
        <f t="shared" si="217"/>
        <v>0</v>
      </c>
      <c r="CB218" s="126">
        <f t="shared" si="218"/>
        <v>0</v>
      </c>
      <c r="CC218" s="126">
        <f t="shared" si="219"/>
        <v>0</v>
      </c>
      <c r="CD218" s="126">
        <f t="shared" si="220"/>
        <v>0</v>
      </c>
      <c r="CE218" s="126">
        <f t="shared" si="221"/>
        <v>0</v>
      </c>
      <c r="CF218" s="126">
        <f t="shared" si="222"/>
        <v>0</v>
      </c>
      <c r="CG218" s="126">
        <f t="shared" si="223"/>
        <v>0</v>
      </c>
      <c r="CH218" s="126">
        <f t="shared" si="224"/>
        <v>0</v>
      </c>
      <c r="CI218" s="126">
        <f t="shared" si="225"/>
        <v>0</v>
      </c>
      <c r="CJ218" s="126">
        <f t="shared" si="226"/>
        <v>0</v>
      </c>
      <c r="CK218" s="126">
        <f t="shared" si="227"/>
        <v>0</v>
      </c>
      <c r="CL218" s="126">
        <f t="shared" si="228"/>
        <v>0</v>
      </c>
      <c r="CM218" s="126">
        <f t="shared" si="229"/>
        <v>0</v>
      </c>
      <c r="CN218" s="126">
        <f t="shared" si="230"/>
        <v>0</v>
      </c>
      <c r="CO218" s="126">
        <f t="shared" si="231"/>
        <v>0</v>
      </c>
      <c r="CP218" s="126">
        <f t="shared" si="232"/>
        <v>0</v>
      </c>
      <c r="CQ218" s="126">
        <f t="shared" si="233"/>
        <v>0</v>
      </c>
      <c r="CR218" s="126">
        <f t="shared" si="234"/>
        <v>0</v>
      </c>
      <c r="CS218" s="126">
        <f t="shared" si="235"/>
        <v>0</v>
      </c>
      <c r="CT218" s="126">
        <f t="shared" si="236"/>
        <v>0</v>
      </c>
      <c r="CU218" s="126">
        <f t="shared" si="237"/>
        <v>0</v>
      </c>
      <c r="CV218" s="126">
        <f t="shared" si="238"/>
        <v>0</v>
      </c>
      <c r="CW218" s="126">
        <f t="shared" si="239"/>
        <v>0</v>
      </c>
      <c r="CX218" s="126">
        <f t="shared" si="240"/>
        <v>0</v>
      </c>
      <c r="CY218" s="126">
        <f t="shared" si="241"/>
        <v>0</v>
      </c>
      <c r="CZ218" s="126">
        <f t="shared" si="242"/>
        <v>0</v>
      </c>
      <c r="DA218" s="126">
        <f t="shared" si="243"/>
        <v>0</v>
      </c>
      <c r="DB218" s="126">
        <f t="shared" si="244"/>
        <v>0</v>
      </c>
      <c r="DC218" s="126">
        <f t="shared" si="245"/>
        <v>0</v>
      </c>
      <c r="DD218" s="126">
        <f t="shared" si="246"/>
        <v>0</v>
      </c>
      <c r="DE218" s="126">
        <f t="shared" si="247"/>
        <v>0</v>
      </c>
      <c r="DF218" s="126">
        <f t="shared" si="248"/>
        <v>-6000</v>
      </c>
      <c r="DG218" s="126">
        <f t="shared" si="249"/>
        <v>0</v>
      </c>
      <c r="DH218" s="126">
        <f t="shared" si="250"/>
        <v>0</v>
      </c>
      <c r="DI218" s="126">
        <f t="shared" si="251"/>
        <v>0</v>
      </c>
      <c r="DJ218" s="126">
        <f t="shared" si="252"/>
        <v>0</v>
      </c>
      <c r="DK218" s="126">
        <f t="shared" si="253"/>
        <v>-6000</v>
      </c>
      <c r="DL218" s="126">
        <f t="shared" si="254"/>
        <v>0</v>
      </c>
      <c r="DM218" s="126">
        <f t="shared" si="255"/>
        <v>0</v>
      </c>
      <c r="DN218" s="126">
        <f t="shared" si="256"/>
        <v>0</v>
      </c>
      <c r="DO218" s="126">
        <f t="shared" si="257"/>
        <v>0</v>
      </c>
      <c r="DP218" s="126">
        <f t="shared" si="258"/>
        <v>-6000</v>
      </c>
      <c r="DQ218" s="126">
        <f t="shared" si="259"/>
        <v>0</v>
      </c>
      <c r="DR218" s="126">
        <f t="shared" si="260"/>
        <v>0</v>
      </c>
      <c r="DS218" s="126">
        <f t="shared" si="261"/>
        <v>0</v>
      </c>
      <c r="DT218" s="126">
        <f t="shared" si="262"/>
        <v>0</v>
      </c>
      <c r="DU218" s="126">
        <f t="shared" si="263"/>
        <v>-6000</v>
      </c>
      <c r="DV218" s="126">
        <f t="shared" si="264"/>
        <v>0</v>
      </c>
      <c r="DW218" s="126">
        <f t="shared" si="265"/>
        <v>0</v>
      </c>
    </row>
    <row r="219" spans="1:131" s="141" customFormat="1" ht="15" customHeight="1" x14ac:dyDescent="0.25">
      <c r="A219" s="174" t="s">
        <v>550</v>
      </c>
      <c r="B219" s="174" t="s">
        <v>476</v>
      </c>
      <c r="C219" s="174" t="s">
        <v>551</v>
      </c>
      <c r="D219" s="174" t="s">
        <v>265</v>
      </c>
      <c r="E219" s="174">
        <v>1</v>
      </c>
      <c r="F219" s="174">
        <v>500</v>
      </c>
      <c r="G219" s="173">
        <v>-500</v>
      </c>
      <c r="H219" s="173">
        <v>-500.00000000000006</v>
      </c>
      <c r="I219" s="145"/>
      <c r="J219" s="145" t="s">
        <v>110</v>
      </c>
      <c r="K219" s="145">
        <v>8.3333333333333329E-2</v>
      </c>
      <c r="L219" s="145">
        <v>8.3333333333333329E-2</v>
      </c>
      <c r="M219" s="145">
        <v>8.3333333333333329E-2</v>
      </c>
      <c r="N219" s="145">
        <v>8.3333333333333329E-2</v>
      </c>
      <c r="O219" s="145">
        <v>8.3333333333333329E-2</v>
      </c>
      <c r="P219" s="145">
        <v>8.3333333333333329E-2</v>
      </c>
      <c r="Q219" s="145">
        <v>8.3333333333333329E-2</v>
      </c>
      <c r="R219" s="145">
        <v>8.3333333333333329E-2</v>
      </c>
      <c r="S219" s="145">
        <v>8.3333333333333329E-2</v>
      </c>
      <c r="T219" s="145">
        <v>8.3333333333333329E-2</v>
      </c>
      <c r="U219" s="145">
        <v>8.3333333333333329E-2</v>
      </c>
      <c r="V219" s="145">
        <v>8.3333333333333329E-2</v>
      </c>
      <c r="W219" s="146">
        <v>1</v>
      </c>
      <c r="X219" s="155">
        <v>-41.666666666666664</v>
      </c>
      <c r="Y219" s="155">
        <v>-41.666666666666664</v>
      </c>
      <c r="Z219" s="151">
        <v>-41.666666666666664</v>
      </c>
      <c r="AA219" s="155">
        <v>-41.666666666666664</v>
      </c>
      <c r="AB219" s="155">
        <v>-41.666666666666664</v>
      </c>
      <c r="AC219" s="155">
        <v>-41.666666666666664</v>
      </c>
      <c r="AD219" s="155">
        <v>-41.666666666666664</v>
      </c>
      <c r="AE219" s="155">
        <v>-41.666666666666664</v>
      </c>
      <c r="AF219" s="155">
        <v>-41.666666666666664</v>
      </c>
      <c r="AG219" s="155">
        <v>-41.666666666666664</v>
      </c>
      <c r="AH219" s="155">
        <v>-41.666666666666664</v>
      </c>
      <c r="AI219" s="155">
        <v>-41.666666666666664</v>
      </c>
      <c r="AJ219" s="145"/>
      <c r="AK219" s="145"/>
      <c r="AL219" s="145"/>
      <c r="AM219" s="145"/>
      <c r="AN219" s="145"/>
      <c r="AO219" s="145"/>
      <c r="AP219" s="145">
        <v>1</v>
      </c>
      <c r="AQ219" s="145"/>
      <c r="AR219" s="145"/>
      <c r="AS219" s="146">
        <v>1</v>
      </c>
      <c r="AT219" s="153">
        <v>0</v>
      </c>
      <c r="AU219" s="153">
        <v>0</v>
      </c>
      <c r="AV219" s="153">
        <v>0</v>
      </c>
      <c r="AW219" s="153">
        <v>0</v>
      </c>
      <c r="AX219" s="153">
        <v>0</v>
      </c>
      <c r="AY219" s="153">
        <v>0</v>
      </c>
      <c r="AZ219" s="153">
        <v>-500</v>
      </c>
      <c r="BA219" s="153">
        <v>0</v>
      </c>
      <c r="BB219" s="153">
        <v>0</v>
      </c>
      <c r="BC219" s="153">
        <v>-500</v>
      </c>
      <c r="BD219" s="154">
        <v>0</v>
      </c>
      <c r="BE219" s="154">
        <v>0</v>
      </c>
      <c r="BF219" s="154">
        <v>-500</v>
      </c>
      <c r="BG219" s="154">
        <v>0</v>
      </c>
      <c r="BH219" s="154">
        <v>0</v>
      </c>
      <c r="BI219" s="145">
        <v>60122000</v>
      </c>
      <c r="BJ219" s="122"/>
      <c r="BK219" s="122"/>
      <c r="BL219" s="122"/>
      <c r="BM219" s="122"/>
      <c r="BN219" s="122"/>
      <c r="BO219" s="193">
        <f t="shared" si="266"/>
        <v>125</v>
      </c>
      <c r="BP219" s="126">
        <f t="shared" si="206"/>
        <v>0</v>
      </c>
      <c r="BQ219" s="126">
        <f t="shared" si="207"/>
        <v>0</v>
      </c>
      <c r="BR219" s="126">
        <f t="shared" si="208"/>
        <v>-41.666666666666664</v>
      </c>
      <c r="BS219" s="126">
        <f t="shared" si="209"/>
        <v>0</v>
      </c>
      <c r="BT219" s="126">
        <f t="shared" si="210"/>
        <v>0</v>
      </c>
      <c r="BU219" s="126">
        <f t="shared" si="211"/>
        <v>0</v>
      </c>
      <c r="BV219" s="126">
        <f t="shared" si="212"/>
        <v>0</v>
      </c>
      <c r="BW219" s="126">
        <f t="shared" si="213"/>
        <v>-83.333333333333329</v>
      </c>
      <c r="BX219" s="126">
        <f t="shared" si="214"/>
        <v>0</v>
      </c>
      <c r="BY219" s="126">
        <f t="shared" si="215"/>
        <v>0</v>
      </c>
      <c r="BZ219" s="126">
        <f t="shared" si="216"/>
        <v>0</v>
      </c>
      <c r="CA219" s="126">
        <f t="shared" si="217"/>
        <v>0</v>
      </c>
      <c r="CB219" s="126">
        <f t="shared" si="218"/>
        <v>-125</v>
      </c>
      <c r="CC219" s="126">
        <f t="shared" si="219"/>
        <v>0</v>
      </c>
      <c r="CD219" s="126">
        <f t="shared" si="220"/>
        <v>0</v>
      </c>
      <c r="CE219" s="126">
        <f t="shared" si="221"/>
        <v>0</v>
      </c>
      <c r="CF219" s="126">
        <f t="shared" si="222"/>
        <v>0</v>
      </c>
      <c r="CG219" s="126">
        <f t="shared" si="223"/>
        <v>-166.66666666666666</v>
      </c>
      <c r="CH219" s="126">
        <f t="shared" si="224"/>
        <v>0</v>
      </c>
      <c r="CI219" s="126">
        <f t="shared" si="225"/>
        <v>0</v>
      </c>
      <c r="CJ219" s="126">
        <f t="shared" si="226"/>
        <v>0</v>
      </c>
      <c r="CK219" s="126">
        <f t="shared" si="227"/>
        <v>0</v>
      </c>
      <c r="CL219" s="126">
        <f t="shared" si="228"/>
        <v>-208.33333333333331</v>
      </c>
      <c r="CM219" s="126">
        <f t="shared" si="229"/>
        <v>0</v>
      </c>
      <c r="CN219" s="126">
        <f t="shared" si="230"/>
        <v>0</v>
      </c>
      <c r="CO219" s="126">
        <f t="shared" si="231"/>
        <v>0</v>
      </c>
      <c r="CP219" s="126">
        <f t="shared" si="232"/>
        <v>0</v>
      </c>
      <c r="CQ219" s="126">
        <f t="shared" si="233"/>
        <v>-249.99999999999997</v>
      </c>
      <c r="CR219" s="126">
        <f t="shared" si="234"/>
        <v>0</v>
      </c>
      <c r="CS219" s="126">
        <f t="shared" si="235"/>
        <v>0</v>
      </c>
      <c r="CT219" s="126">
        <f t="shared" si="236"/>
        <v>0</v>
      </c>
      <c r="CU219" s="126">
        <f t="shared" si="237"/>
        <v>0</v>
      </c>
      <c r="CV219" s="126">
        <f t="shared" si="238"/>
        <v>-291.66666666666663</v>
      </c>
      <c r="CW219" s="126">
        <f t="shared" si="239"/>
        <v>0</v>
      </c>
      <c r="CX219" s="126">
        <f t="shared" si="240"/>
        <v>0</v>
      </c>
      <c r="CY219" s="126">
        <f t="shared" si="241"/>
        <v>0</v>
      </c>
      <c r="CZ219" s="126">
        <f t="shared" si="242"/>
        <v>0</v>
      </c>
      <c r="DA219" s="126">
        <f t="shared" si="243"/>
        <v>-333.33333333333331</v>
      </c>
      <c r="DB219" s="126">
        <f t="shared" si="244"/>
        <v>0</v>
      </c>
      <c r="DC219" s="126">
        <f t="shared" si="245"/>
        <v>0</v>
      </c>
      <c r="DD219" s="126">
        <f t="shared" si="246"/>
        <v>0</v>
      </c>
      <c r="DE219" s="126">
        <f t="shared" si="247"/>
        <v>0</v>
      </c>
      <c r="DF219" s="126">
        <f t="shared" si="248"/>
        <v>-375</v>
      </c>
      <c r="DG219" s="126">
        <f t="shared" si="249"/>
        <v>0</v>
      </c>
      <c r="DH219" s="126">
        <f t="shared" si="250"/>
        <v>0</v>
      </c>
      <c r="DI219" s="126">
        <f t="shared" si="251"/>
        <v>0</v>
      </c>
      <c r="DJ219" s="126">
        <f t="shared" si="252"/>
        <v>0</v>
      </c>
      <c r="DK219" s="126">
        <f t="shared" si="253"/>
        <v>-416.66666666666669</v>
      </c>
      <c r="DL219" s="126">
        <f t="shared" si="254"/>
        <v>0</v>
      </c>
      <c r="DM219" s="126">
        <f t="shared" si="255"/>
        <v>0</v>
      </c>
      <c r="DN219" s="126">
        <f t="shared" si="256"/>
        <v>0</v>
      </c>
      <c r="DO219" s="126">
        <f t="shared" si="257"/>
        <v>0</v>
      </c>
      <c r="DP219" s="126">
        <f t="shared" si="258"/>
        <v>-458.33333333333337</v>
      </c>
      <c r="DQ219" s="126">
        <f t="shared" si="259"/>
        <v>0</v>
      </c>
      <c r="DR219" s="126">
        <f t="shared" si="260"/>
        <v>0</v>
      </c>
      <c r="DS219" s="126">
        <f t="shared" si="261"/>
        <v>0</v>
      </c>
      <c r="DT219" s="126">
        <f t="shared" si="262"/>
        <v>0</v>
      </c>
      <c r="DU219" s="126">
        <f t="shared" si="263"/>
        <v>-500.00000000000006</v>
      </c>
      <c r="DV219" s="126">
        <f t="shared" si="264"/>
        <v>0</v>
      </c>
      <c r="DW219" s="126">
        <f t="shared" si="265"/>
        <v>0</v>
      </c>
    </row>
    <row r="220" spans="1:131" s="141" customFormat="1" ht="15" customHeight="1" x14ac:dyDescent="0.25">
      <c r="A220" s="174" t="s">
        <v>552</v>
      </c>
      <c r="B220" s="174" t="s">
        <v>476</v>
      </c>
      <c r="C220" s="174" t="s">
        <v>553</v>
      </c>
      <c r="D220" s="174" t="s">
        <v>265</v>
      </c>
      <c r="E220" s="174">
        <v>1</v>
      </c>
      <c r="F220" s="174">
        <v>250</v>
      </c>
      <c r="G220" s="173">
        <v>-250</v>
      </c>
      <c r="H220" s="173">
        <v>-250</v>
      </c>
      <c r="I220" s="145"/>
      <c r="J220" s="145" t="s">
        <v>137</v>
      </c>
      <c r="K220" s="145"/>
      <c r="L220" s="145"/>
      <c r="M220" s="145"/>
      <c r="N220" s="145"/>
      <c r="O220" s="145"/>
      <c r="P220" s="145"/>
      <c r="Q220" s="145"/>
      <c r="R220" s="145">
        <v>1</v>
      </c>
      <c r="S220" s="145"/>
      <c r="T220" s="145"/>
      <c r="U220" s="145"/>
      <c r="V220" s="145"/>
      <c r="W220" s="146">
        <v>1</v>
      </c>
      <c r="X220" s="155">
        <v>0</v>
      </c>
      <c r="Y220" s="155">
        <v>0</v>
      </c>
      <c r="Z220" s="151">
        <v>0</v>
      </c>
      <c r="AA220" s="155">
        <v>0</v>
      </c>
      <c r="AB220" s="155">
        <v>0</v>
      </c>
      <c r="AC220" s="155">
        <v>0</v>
      </c>
      <c r="AD220" s="155">
        <v>0</v>
      </c>
      <c r="AE220" s="155">
        <v>-250</v>
      </c>
      <c r="AF220" s="155">
        <v>0</v>
      </c>
      <c r="AG220" s="155">
        <v>0</v>
      </c>
      <c r="AH220" s="155">
        <v>0</v>
      </c>
      <c r="AI220" s="155">
        <v>0</v>
      </c>
      <c r="AJ220" s="145"/>
      <c r="AK220" s="145"/>
      <c r="AL220" s="145"/>
      <c r="AM220" s="145"/>
      <c r="AN220" s="145"/>
      <c r="AO220" s="145"/>
      <c r="AP220" s="145">
        <v>1</v>
      </c>
      <c r="AQ220" s="145"/>
      <c r="AR220" s="145"/>
      <c r="AS220" s="146">
        <v>1</v>
      </c>
      <c r="AT220" s="153">
        <v>0</v>
      </c>
      <c r="AU220" s="153">
        <v>0</v>
      </c>
      <c r="AV220" s="153">
        <v>0</v>
      </c>
      <c r="AW220" s="153">
        <v>0</v>
      </c>
      <c r="AX220" s="153">
        <v>0</v>
      </c>
      <c r="AY220" s="153">
        <v>0</v>
      </c>
      <c r="AZ220" s="153">
        <v>-250</v>
      </c>
      <c r="BA220" s="153">
        <v>0</v>
      </c>
      <c r="BB220" s="153">
        <v>0</v>
      </c>
      <c r="BC220" s="153">
        <v>-250</v>
      </c>
      <c r="BD220" s="154">
        <v>0</v>
      </c>
      <c r="BE220" s="154">
        <v>0</v>
      </c>
      <c r="BF220" s="154">
        <v>-250</v>
      </c>
      <c r="BG220" s="154">
        <v>0</v>
      </c>
      <c r="BH220" s="154">
        <v>0</v>
      </c>
      <c r="BI220" s="145">
        <v>60122000</v>
      </c>
      <c r="BJ220" s="122"/>
      <c r="BK220" s="122">
        <f>+IF('FEUILLE 1'!$BJ220="",SUMIFS('FEUILLE 2'!$P:$P,'FEUILLE 2'!$C:$C,"BLF",'FEUILLE 2'!$K:$K,'FEUILLE 1'!$J220),SUMIFS('FEUILLE 2'!$P:$P,'FEUILLE 2'!$C:$C,"BLF",'FEUILLE 2'!$K:$K,'FEUILLE 1'!$J220,'FEUILLE 2'!$B:$B,'FEUILLE 1'!$BJ220))</f>
        <v>0</v>
      </c>
      <c r="BL220" s="122"/>
      <c r="BM220" s="122"/>
      <c r="BN220" s="122"/>
      <c r="BO220" s="193">
        <f t="shared" si="266"/>
        <v>0</v>
      </c>
      <c r="BP220" s="126">
        <f t="shared" si="206"/>
        <v>0</v>
      </c>
      <c r="BQ220" s="126">
        <f t="shared" si="207"/>
        <v>0</v>
      </c>
      <c r="BR220" s="126">
        <f t="shared" si="208"/>
        <v>0</v>
      </c>
      <c r="BS220" s="126">
        <f t="shared" si="209"/>
        <v>0</v>
      </c>
      <c r="BT220" s="126">
        <f t="shared" si="210"/>
        <v>0</v>
      </c>
      <c r="BU220" s="126">
        <f t="shared" si="211"/>
        <v>0</v>
      </c>
      <c r="BV220" s="126">
        <f t="shared" si="212"/>
        <v>0</v>
      </c>
      <c r="BW220" s="126">
        <f t="shared" si="213"/>
        <v>0</v>
      </c>
      <c r="BX220" s="126">
        <f t="shared" si="214"/>
        <v>0</v>
      </c>
      <c r="BY220" s="126">
        <f t="shared" si="215"/>
        <v>0</v>
      </c>
      <c r="BZ220" s="126">
        <f t="shared" si="216"/>
        <v>0</v>
      </c>
      <c r="CA220" s="126">
        <f t="shared" si="217"/>
        <v>0</v>
      </c>
      <c r="CB220" s="126">
        <f t="shared" si="218"/>
        <v>0</v>
      </c>
      <c r="CC220" s="126">
        <f t="shared" si="219"/>
        <v>0</v>
      </c>
      <c r="CD220" s="126">
        <f t="shared" si="220"/>
        <v>0</v>
      </c>
      <c r="CE220" s="126">
        <f t="shared" si="221"/>
        <v>0</v>
      </c>
      <c r="CF220" s="126">
        <f t="shared" si="222"/>
        <v>0</v>
      </c>
      <c r="CG220" s="126">
        <f t="shared" si="223"/>
        <v>0</v>
      </c>
      <c r="CH220" s="126">
        <f t="shared" si="224"/>
        <v>0</v>
      </c>
      <c r="CI220" s="126">
        <f t="shared" si="225"/>
        <v>0</v>
      </c>
      <c r="CJ220" s="126">
        <f t="shared" si="226"/>
        <v>0</v>
      </c>
      <c r="CK220" s="126">
        <f t="shared" si="227"/>
        <v>0</v>
      </c>
      <c r="CL220" s="126">
        <f t="shared" si="228"/>
        <v>0</v>
      </c>
      <c r="CM220" s="126">
        <f t="shared" si="229"/>
        <v>0</v>
      </c>
      <c r="CN220" s="126">
        <f t="shared" si="230"/>
        <v>0</v>
      </c>
      <c r="CO220" s="126">
        <f t="shared" si="231"/>
        <v>0</v>
      </c>
      <c r="CP220" s="126">
        <f t="shared" si="232"/>
        <v>0</v>
      </c>
      <c r="CQ220" s="126">
        <f t="shared" si="233"/>
        <v>0</v>
      </c>
      <c r="CR220" s="126">
        <f t="shared" si="234"/>
        <v>0</v>
      </c>
      <c r="CS220" s="126">
        <f t="shared" si="235"/>
        <v>0</v>
      </c>
      <c r="CT220" s="126">
        <f t="shared" si="236"/>
        <v>0</v>
      </c>
      <c r="CU220" s="126">
        <f t="shared" si="237"/>
        <v>0</v>
      </c>
      <c r="CV220" s="126">
        <f t="shared" si="238"/>
        <v>0</v>
      </c>
      <c r="CW220" s="126">
        <f t="shared" si="239"/>
        <v>0</v>
      </c>
      <c r="CX220" s="126">
        <f t="shared" si="240"/>
        <v>0</v>
      </c>
      <c r="CY220" s="126">
        <f t="shared" si="241"/>
        <v>0</v>
      </c>
      <c r="CZ220" s="126">
        <f t="shared" si="242"/>
        <v>0</v>
      </c>
      <c r="DA220" s="126">
        <f t="shared" si="243"/>
        <v>-250</v>
      </c>
      <c r="DB220" s="126">
        <f t="shared" si="244"/>
        <v>0</v>
      </c>
      <c r="DC220" s="126">
        <f t="shared" si="245"/>
        <v>0</v>
      </c>
      <c r="DD220" s="126">
        <f t="shared" si="246"/>
        <v>0</v>
      </c>
      <c r="DE220" s="126">
        <f t="shared" si="247"/>
        <v>0</v>
      </c>
      <c r="DF220" s="126">
        <f t="shared" si="248"/>
        <v>-250</v>
      </c>
      <c r="DG220" s="126">
        <f t="shared" si="249"/>
        <v>0</v>
      </c>
      <c r="DH220" s="126">
        <f t="shared" si="250"/>
        <v>0</v>
      </c>
      <c r="DI220" s="126">
        <f t="shared" si="251"/>
        <v>0</v>
      </c>
      <c r="DJ220" s="126">
        <f t="shared" si="252"/>
        <v>0</v>
      </c>
      <c r="DK220" s="126">
        <f t="shared" si="253"/>
        <v>-250</v>
      </c>
      <c r="DL220" s="126">
        <f t="shared" si="254"/>
        <v>0</v>
      </c>
      <c r="DM220" s="126">
        <f t="shared" si="255"/>
        <v>0</v>
      </c>
      <c r="DN220" s="126">
        <f t="shared" si="256"/>
        <v>0</v>
      </c>
      <c r="DO220" s="126">
        <f t="shared" si="257"/>
        <v>0</v>
      </c>
      <c r="DP220" s="126">
        <f t="shared" si="258"/>
        <v>-250</v>
      </c>
      <c r="DQ220" s="126">
        <f t="shared" si="259"/>
        <v>0</v>
      </c>
      <c r="DR220" s="126">
        <f t="shared" si="260"/>
        <v>0</v>
      </c>
      <c r="DS220" s="126">
        <f t="shared" si="261"/>
        <v>0</v>
      </c>
      <c r="DT220" s="126">
        <f t="shared" si="262"/>
        <v>0</v>
      </c>
      <c r="DU220" s="126">
        <f t="shared" si="263"/>
        <v>-250</v>
      </c>
      <c r="DV220" s="126">
        <f t="shared" si="264"/>
        <v>0</v>
      </c>
      <c r="DW220" s="126">
        <f t="shared" si="265"/>
        <v>0</v>
      </c>
    </row>
    <row r="221" spans="1:131" s="141" customFormat="1" ht="15" customHeight="1" x14ac:dyDescent="0.25">
      <c r="A221" s="174" t="s">
        <v>554</v>
      </c>
      <c r="B221" s="174" t="s">
        <v>332</v>
      </c>
      <c r="C221" s="174" t="s">
        <v>555</v>
      </c>
      <c r="D221" s="174" t="s">
        <v>265</v>
      </c>
      <c r="E221" s="174">
        <v>1</v>
      </c>
      <c r="F221" s="174">
        <v>10000</v>
      </c>
      <c r="G221" s="173">
        <v>-10000</v>
      </c>
      <c r="H221" s="173">
        <v>-10000</v>
      </c>
      <c r="I221" s="145"/>
      <c r="J221" s="148" t="s">
        <v>556</v>
      </c>
      <c r="K221" s="145">
        <v>8.3333333333333329E-2</v>
      </c>
      <c r="L221" s="145">
        <v>8.3333333333333329E-2</v>
      </c>
      <c r="M221" s="145">
        <v>8.3333333333333329E-2</v>
      </c>
      <c r="N221" s="145">
        <v>8.3333333333333329E-2</v>
      </c>
      <c r="O221" s="145">
        <v>8.3333333333333329E-2</v>
      </c>
      <c r="P221" s="145">
        <v>8.3333333333333329E-2</v>
      </c>
      <c r="Q221" s="145">
        <v>8.3333333333333329E-2</v>
      </c>
      <c r="R221" s="145">
        <v>8.3333333333333329E-2</v>
      </c>
      <c r="S221" s="145">
        <v>8.3333333333333329E-2</v>
      </c>
      <c r="T221" s="145">
        <v>8.3333333333333329E-2</v>
      </c>
      <c r="U221" s="145">
        <v>8.3333333333333329E-2</v>
      </c>
      <c r="V221" s="145">
        <v>8.3333333333333329E-2</v>
      </c>
      <c r="W221" s="146">
        <v>1</v>
      </c>
      <c r="X221" s="151">
        <v>-833.33333333333326</v>
      </c>
      <c r="Y221" s="151">
        <v>-833.33333333333326</v>
      </c>
      <c r="Z221" s="151">
        <v>-833.33333333333326</v>
      </c>
      <c r="AA221" s="151">
        <v>-833.33333333333326</v>
      </c>
      <c r="AB221" s="151">
        <v>-833.33333333333326</v>
      </c>
      <c r="AC221" s="151">
        <v>-833.33333333333326</v>
      </c>
      <c r="AD221" s="151">
        <v>-833.33333333333326</v>
      </c>
      <c r="AE221" s="151">
        <v>-833.33333333333326</v>
      </c>
      <c r="AF221" s="151">
        <v>-833.33333333333326</v>
      </c>
      <c r="AG221" s="151">
        <v>-833.33333333333326</v>
      </c>
      <c r="AH221" s="151">
        <v>-833.33333333333326</v>
      </c>
      <c r="AI221" s="151">
        <v>-833.33333333333326</v>
      </c>
      <c r="AJ221" s="145">
        <v>0.65865567925978707</v>
      </c>
      <c r="AK221" s="145">
        <v>0.160508877270998</v>
      </c>
      <c r="AL221" s="145">
        <v>7.8352587599718096E-2</v>
      </c>
      <c r="AM221" s="145">
        <v>5.2865946183018001E-2</v>
      </c>
      <c r="AN221" s="145">
        <v>3.7950243019811598E-2</v>
      </c>
      <c r="AO221" s="145"/>
      <c r="AP221" s="145">
        <v>1.16666666666667E-2</v>
      </c>
      <c r="AQ221" s="145"/>
      <c r="AR221" s="145"/>
      <c r="AS221" s="146">
        <v>0.99999999999999944</v>
      </c>
      <c r="AT221" s="153">
        <v>-6586.5567925978703</v>
      </c>
      <c r="AU221" s="153">
        <v>-1605.08877270998</v>
      </c>
      <c r="AV221" s="153">
        <v>-783.52587599718095</v>
      </c>
      <c r="AW221" s="153">
        <v>-528.65946183018002</v>
      </c>
      <c r="AX221" s="153">
        <v>-379.50243019811597</v>
      </c>
      <c r="AY221" s="153">
        <v>0</v>
      </c>
      <c r="AZ221" s="153">
        <v>-116.666666666667</v>
      </c>
      <c r="BA221" s="153">
        <v>0</v>
      </c>
      <c r="BB221" s="153">
        <v>0</v>
      </c>
      <c r="BC221" s="153">
        <v>-9999.9999999999945</v>
      </c>
      <c r="BD221" s="154">
        <v>-6586.5567925978703</v>
      </c>
      <c r="BE221" s="154">
        <v>0</v>
      </c>
      <c r="BF221" s="154">
        <v>-3413.4432074021242</v>
      </c>
      <c r="BG221" s="154">
        <v>0</v>
      </c>
      <c r="BH221" s="154">
        <v>0</v>
      </c>
      <c r="BI221" s="145">
        <v>60821000</v>
      </c>
      <c r="BJ221" s="122"/>
      <c r="BK221" s="122">
        <f>+IF('FEUILLE 1'!$BJ221="",SUMIFS('FEUILLE 2'!$P:$P,'FEUILLE 2'!$C:$C,"BLF",'FEUILLE 2'!$K:$K,'FEUILLE 1'!$J221),SUMIFS('FEUILLE 2'!$P:$P,'FEUILLE 2'!$C:$C,"BLF",'FEUILLE 2'!$K:$K,'FEUILLE 1'!$J221,'FEUILLE 2'!$B:$B,'FEUILLE 1'!$BJ221))</f>
        <v>0</v>
      </c>
      <c r="BL221" s="122"/>
      <c r="BM221" s="122"/>
      <c r="BN221" s="122"/>
      <c r="BO221" s="193">
        <f t="shared" si="266"/>
        <v>2499.9999999999982</v>
      </c>
      <c r="BP221" s="126">
        <f t="shared" si="206"/>
        <v>-548.87973271648912</v>
      </c>
      <c r="BQ221" s="126">
        <f t="shared" si="207"/>
        <v>0</v>
      </c>
      <c r="BR221" s="126">
        <f t="shared" si="208"/>
        <v>-284.45360061684369</v>
      </c>
      <c r="BS221" s="126">
        <f t="shared" si="209"/>
        <v>0</v>
      </c>
      <c r="BT221" s="126">
        <f t="shared" si="210"/>
        <v>0</v>
      </c>
      <c r="BU221" s="126">
        <f t="shared" si="211"/>
        <v>-1097.7594654329782</v>
      </c>
      <c r="BV221" s="126">
        <f t="shared" si="212"/>
        <v>0</v>
      </c>
      <c r="BW221" s="126">
        <f t="shared" si="213"/>
        <v>-568.90720123368737</v>
      </c>
      <c r="BX221" s="126">
        <f t="shared" si="214"/>
        <v>0</v>
      </c>
      <c r="BY221" s="126">
        <f t="shared" si="215"/>
        <v>0</v>
      </c>
      <c r="BZ221" s="126">
        <f t="shared" si="216"/>
        <v>-1646.6391981494673</v>
      </c>
      <c r="CA221" s="126">
        <f t="shared" si="217"/>
        <v>0</v>
      </c>
      <c r="CB221" s="126">
        <f t="shared" si="218"/>
        <v>-853.36080185053106</v>
      </c>
      <c r="CC221" s="126">
        <f t="shared" si="219"/>
        <v>0</v>
      </c>
      <c r="CD221" s="126">
        <f t="shared" si="220"/>
        <v>0</v>
      </c>
      <c r="CE221" s="126">
        <f t="shared" si="221"/>
        <v>-2195.5189308659565</v>
      </c>
      <c r="CF221" s="126">
        <f t="shared" si="222"/>
        <v>0</v>
      </c>
      <c r="CG221" s="126">
        <f t="shared" si="223"/>
        <v>-1137.8144024673747</v>
      </c>
      <c r="CH221" s="126">
        <f t="shared" si="224"/>
        <v>0</v>
      </c>
      <c r="CI221" s="126">
        <f t="shared" si="225"/>
        <v>0</v>
      </c>
      <c r="CJ221" s="126">
        <f t="shared" si="226"/>
        <v>-2744.3986635824458</v>
      </c>
      <c r="CK221" s="126">
        <f t="shared" si="227"/>
        <v>0</v>
      </c>
      <c r="CL221" s="126">
        <f t="shared" si="228"/>
        <v>-1422.2680030842184</v>
      </c>
      <c r="CM221" s="126">
        <f t="shared" si="229"/>
        <v>0</v>
      </c>
      <c r="CN221" s="126">
        <f t="shared" si="230"/>
        <v>0</v>
      </c>
      <c r="CO221" s="126">
        <f t="shared" si="231"/>
        <v>-3293.2783962989351</v>
      </c>
      <c r="CP221" s="126">
        <f t="shared" si="232"/>
        <v>0</v>
      </c>
      <c r="CQ221" s="126">
        <f t="shared" si="233"/>
        <v>-1706.7216037010621</v>
      </c>
      <c r="CR221" s="126">
        <f t="shared" si="234"/>
        <v>0</v>
      </c>
      <c r="CS221" s="126">
        <f t="shared" si="235"/>
        <v>0</v>
      </c>
      <c r="CT221" s="126">
        <f t="shared" si="236"/>
        <v>-3842.1581290154245</v>
      </c>
      <c r="CU221" s="126">
        <f t="shared" si="237"/>
        <v>0</v>
      </c>
      <c r="CV221" s="126">
        <f t="shared" si="238"/>
        <v>-1991.1752043179058</v>
      </c>
      <c r="CW221" s="126">
        <f t="shared" si="239"/>
        <v>0</v>
      </c>
      <c r="CX221" s="126">
        <f t="shared" si="240"/>
        <v>0</v>
      </c>
      <c r="CY221" s="126">
        <f t="shared" si="241"/>
        <v>-4391.0378617319138</v>
      </c>
      <c r="CZ221" s="126">
        <f t="shared" si="242"/>
        <v>0</v>
      </c>
      <c r="DA221" s="126">
        <f t="shared" si="243"/>
        <v>-2275.6288049347495</v>
      </c>
      <c r="DB221" s="126">
        <f t="shared" si="244"/>
        <v>0</v>
      </c>
      <c r="DC221" s="126">
        <f t="shared" si="245"/>
        <v>0</v>
      </c>
      <c r="DD221" s="126">
        <f t="shared" si="246"/>
        <v>-4939.9175944484032</v>
      </c>
      <c r="DE221" s="126">
        <f t="shared" si="247"/>
        <v>0</v>
      </c>
      <c r="DF221" s="126">
        <f t="shared" si="248"/>
        <v>-2560.0824055515932</v>
      </c>
      <c r="DG221" s="126">
        <f t="shared" si="249"/>
        <v>0</v>
      </c>
      <c r="DH221" s="126">
        <f t="shared" si="250"/>
        <v>0</v>
      </c>
      <c r="DI221" s="126">
        <f t="shared" si="251"/>
        <v>-5488.7973271648925</v>
      </c>
      <c r="DJ221" s="126">
        <f t="shared" si="252"/>
        <v>0</v>
      </c>
      <c r="DK221" s="126">
        <f t="shared" si="253"/>
        <v>-2844.5360061684369</v>
      </c>
      <c r="DL221" s="126">
        <f t="shared" si="254"/>
        <v>0</v>
      </c>
      <c r="DM221" s="126">
        <f t="shared" si="255"/>
        <v>0</v>
      </c>
      <c r="DN221" s="126">
        <f t="shared" si="256"/>
        <v>-6037.6770598813819</v>
      </c>
      <c r="DO221" s="126">
        <f t="shared" si="257"/>
        <v>0</v>
      </c>
      <c r="DP221" s="126">
        <f t="shared" si="258"/>
        <v>-3128.9896067852806</v>
      </c>
      <c r="DQ221" s="126">
        <f t="shared" si="259"/>
        <v>0</v>
      </c>
      <c r="DR221" s="126">
        <f t="shared" si="260"/>
        <v>0</v>
      </c>
      <c r="DS221" s="126">
        <f t="shared" si="261"/>
        <v>-6586.5567925978712</v>
      </c>
      <c r="DT221" s="126">
        <f t="shared" si="262"/>
        <v>0</v>
      </c>
      <c r="DU221" s="126">
        <f t="shared" si="263"/>
        <v>-3413.4432074021242</v>
      </c>
      <c r="DV221" s="126">
        <f t="shared" si="264"/>
        <v>0</v>
      </c>
      <c r="DW221" s="126">
        <f t="shared" si="265"/>
        <v>0</v>
      </c>
    </row>
    <row r="222" spans="1:131" s="141" customFormat="1" x14ac:dyDescent="0.25">
      <c r="A222" s="174" t="s">
        <v>557</v>
      </c>
      <c r="B222" s="174" t="s">
        <v>416</v>
      </c>
      <c r="C222" s="174" t="s">
        <v>354</v>
      </c>
      <c r="D222" s="174" t="s">
        <v>265</v>
      </c>
      <c r="E222" s="174">
        <v>1</v>
      </c>
      <c r="F222" s="174">
        <v>320</v>
      </c>
      <c r="G222" s="173">
        <v>-320</v>
      </c>
      <c r="H222" s="173">
        <v>-320</v>
      </c>
      <c r="I222" s="147"/>
      <c r="J222" s="145" t="s">
        <v>110</v>
      </c>
      <c r="K222" s="145">
        <v>8.3333333333333329E-2</v>
      </c>
      <c r="L222" s="145">
        <v>8.3333333333333329E-2</v>
      </c>
      <c r="M222" s="145">
        <v>8.3333333333333329E-2</v>
      </c>
      <c r="N222" s="145">
        <v>8.3333333333333329E-2</v>
      </c>
      <c r="O222" s="145">
        <v>8.3333333333333329E-2</v>
      </c>
      <c r="P222" s="145">
        <v>8.3333333333333329E-2</v>
      </c>
      <c r="Q222" s="145">
        <v>8.3333333333333329E-2</v>
      </c>
      <c r="R222" s="145">
        <v>8.3333333333333329E-2</v>
      </c>
      <c r="S222" s="145">
        <v>8.3333333333333329E-2</v>
      </c>
      <c r="T222" s="145">
        <v>8.3333333333333329E-2</v>
      </c>
      <c r="U222" s="145">
        <v>8.3333333333333329E-2</v>
      </c>
      <c r="V222" s="145">
        <v>8.3333333333333329E-2</v>
      </c>
      <c r="W222" s="146">
        <v>1</v>
      </c>
      <c r="X222" s="151">
        <v>-26.666666666666664</v>
      </c>
      <c r="Y222" s="151">
        <v>-26.666666666666664</v>
      </c>
      <c r="Z222" s="151">
        <v>-26.666666666666664</v>
      </c>
      <c r="AA222" s="151">
        <v>-26.666666666666664</v>
      </c>
      <c r="AB222" s="151">
        <v>-26.666666666666664</v>
      </c>
      <c r="AC222" s="151">
        <v>-26.666666666666664</v>
      </c>
      <c r="AD222" s="151">
        <v>-26.666666666666664</v>
      </c>
      <c r="AE222" s="151">
        <v>-26.666666666666664</v>
      </c>
      <c r="AF222" s="151">
        <v>-26.666666666666664</v>
      </c>
      <c r="AG222" s="151">
        <v>-26.666666666666664</v>
      </c>
      <c r="AH222" s="151">
        <v>-26.666666666666664</v>
      </c>
      <c r="AI222" s="151">
        <v>-26.666666666666664</v>
      </c>
      <c r="AJ222" s="145"/>
      <c r="AK222" s="145"/>
      <c r="AL222" s="145">
        <v>1</v>
      </c>
      <c r="AM222" s="145"/>
      <c r="AN222" s="145"/>
      <c r="AO222" s="145"/>
      <c r="AP222" s="145"/>
      <c r="AQ222" s="145"/>
      <c r="AR222" s="145"/>
      <c r="AS222" s="146">
        <v>1</v>
      </c>
      <c r="AT222" s="153">
        <v>0</v>
      </c>
      <c r="AU222" s="153">
        <v>0</v>
      </c>
      <c r="AV222" s="153">
        <v>-320</v>
      </c>
      <c r="AW222" s="153">
        <v>0</v>
      </c>
      <c r="AX222" s="153">
        <v>0</v>
      </c>
      <c r="AY222" s="153">
        <v>0</v>
      </c>
      <c r="AZ222" s="153">
        <v>0</v>
      </c>
      <c r="BA222" s="153">
        <v>0</v>
      </c>
      <c r="BB222" s="153">
        <v>0</v>
      </c>
      <c r="BC222" s="153">
        <v>-320</v>
      </c>
      <c r="BD222" s="154">
        <v>0</v>
      </c>
      <c r="BE222" s="154">
        <v>0</v>
      </c>
      <c r="BF222" s="154">
        <v>-320</v>
      </c>
      <c r="BG222" s="154">
        <v>0</v>
      </c>
      <c r="BH222" s="154">
        <v>0</v>
      </c>
      <c r="BI222" s="145">
        <v>60423000</v>
      </c>
      <c r="BJ222" s="122" t="s">
        <v>851</v>
      </c>
      <c r="BK222" s="191">
        <f>+IF('FEUILLE 1'!$BJ222="",SUMIFS('FEUILLE 2'!$P:$P,'FEUILLE 2'!$C:$C,"BLF",'FEUILLE 2'!$K:$K,'FEUILLE 1'!$J222),SUMIFS('FEUILLE 2'!$P:$P,'FEUILLE 2'!$C:$C,"BLF",'FEUILLE 2'!$K:$K,'FEUILLE 1'!$J222,'FEUILLE 2'!$B:$B,'FEUILLE 1'!$BJ222))</f>
        <v>0</v>
      </c>
      <c r="BL222" s="191">
        <f>+BK222+SUM(BY222:CD222)</f>
        <v>-80</v>
      </c>
      <c r="BM222" s="191"/>
      <c r="BN222" s="191"/>
      <c r="BO222" s="193">
        <f t="shared" si="266"/>
        <v>80</v>
      </c>
      <c r="BP222" s="126">
        <f t="shared" si="206"/>
        <v>0</v>
      </c>
      <c r="BQ222" s="126">
        <f t="shared" si="207"/>
        <v>0</v>
      </c>
      <c r="BR222" s="126">
        <f t="shared" si="208"/>
        <v>-26.666666666666664</v>
      </c>
      <c r="BS222" s="126">
        <f t="shared" si="209"/>
        <v>0</v>
      </c>
      <c r="BT222" s="126">
        <f t="shared" si="210"/>
        <v>0</v>
      </c>
      <c r="BU222" s="126">
        <f t="shared" si="211"/>
        <v>0</v>
      </c>
      <c r="BV222" s="126">
        <f t="shared" si="212"/>
        <v>0</v>
      </c>
      <c r="BW222" s="126">
        <f t="shared" si="213"/>
        <v>-53.333333333333329</v>
      </c>
      <c r="BX222" s="126">
        <f t="shared" si="214"/>
        <v>0</v>
      </c>
      <c r="BY222" s="126">
        <f t="shared" si="215"/>
        <v>0</v>
      </c>
      <c r="BZ222" s="126">
        <f t="shared" si="216"/>
        <v>0</v>
      </c>
      <c r="CA222" s="126">
        <f t="shared" si="217"/>
        <v>0</v>
      </c>
      <c r="CB222" s="126">
        <f t="shared" si="218"/>
        <v>-80</v>
      </c>
      <c r="CC222" s="126">
        <f t="shared" si="219"/>
        <v>0</v>
      </c>
      <c r="CD222" s="126">
        <f t="shared" si="220"/>
        <v>0</v>
      </c>
      <c r="CE222" s="126">
        <f t="shared" si="221"/>
        <v>0</v>
      </c>
      <c r="CF222" s="126">
        <f t="shared" si="222"/>
        <v>0</v>
      </c>
      <c r="CG222" s="126">
        <f t="shared" si="223"/>
        <v>-106.66666666666666</v>
      </c>
      <c r="CH222" s="126">
        <f t="shared" si="224"/>
        <v>0</v>
      </c>
      <c r="CI222" s="126">
        <f t="shared" si="225"/>
        <v>0</v>
      </c>
      <c r="CJ222" s="126">
        <f t="shared" si="226"/>
        <v>0</v>
      </c>
      <c r="CK222" s="126">
        <f t="shared" si="227"/>
        <v>0</v>
      </c>
      <c r="CL222" s="126">
        <f t="shared" si="228"/>
        <v>-133.33333333333331</v>
      </c>
      <c r="CM222" s="126">
        <f t="shared" si="229"/>
        <v>0</v>
      </c>
      <c r="CN222" s="126">
        <f t="shared" si="230"/>
        <v>0</v>
      </c>
      <c r="CO222" s="126">
        <f t="shared" si="231"/>
        <v>0</v>
      </c>
      <c r="CP222" s="126">
        <f t="shared" si="232"/>
        <v>0</v>
      </c>
      <c r="CQ222" s="126">
        <f t="shared" si="233"/>
        <v>-159.99999999999997</v>
      </c>
      <c r="CR222" s="126">
        <f t="shared" si="234"/>
        <v>0</v>
      </c>
      <c r="CS222" s="126">
        <f t="shared" si="235"/>
        <v>0</v>
      </c>
      <c r="CT222" s="126">
        <f t="shared" si="236"/>
        <v>0</v>
      </c>
      <c r="CU222" s="126">
        <f t="shared" si="237"/>
        <v>0</v>
      </c>
      <c r="CV222" s="126">
        <f t="shared" si="238"/>
        <v>-186.66666666666663</v>
      </c>
      <c r="CW222" s="126">
        <f t="shared" si="239"/>
        <v>0</v>
      </c>
      <c r="CX222" s="126">
        <f t="shared" si="240"/>
        <v>0</v>
      </c>
      <c r="CY222" s="126">
        <f t="shared" si="241"/>
        <v>0</v>
      </c>
      <c r="CZ222" s="126">
        <f t="shared" si="242"/>
        <v>0</v>
      </c>
      <c r="DA222" s="126">
        <f t="shared" si="243"/>
        <v>-213.33333333333329</v>
      </c>
      <c r="DB222" s="126">
        <f t="shared" si="244"/>
        <v>0</v>
      </c>
      <c r="DC222" s="126">
        <f t="shared" si="245"/>
        <v>0</v>
      </c>
      <c r="DD222" s="126">
        <f t="shared" si="246"/>
        <v>0</v>
      </c>
      <c r="DE222" s="126">
        <f t="shared" si="247"/>
        <v>0</v>
      </c>
      <c r="DF222" s="126">
        <f t="shared" si="248"/>
        <v>-239.99999999999994</v>
      </c>
      <c r="DG222" s="126">
        <f t="shared" si="249"/>
        <v>0</v>
      </c>
      <c r="DH222" s="126">
        <f t="shared" si="250"/>
        <v>0</v>
      </c>
      <c r="DI222" s="126">
        <f t="shared" si="251"/>
        <v>0</v>
      </c>
      <c r="DJ222" s="126">
        <f t="shared" si="252"/>
        <v>0</v>
      </c>
      <c r="DK222" s="126">
        <f t="shared" si="253"/>
        <v>-266.66666666666663</v>
      </c>
      <c r="DL222" s="126">
        <f t="shared" si="254"/>
        <v>0</v>
      </c>
      <c r="DM222" s="126">
        <f t="shared" si="255"/>
        <v>0</v>
      </c>
      <c r="DN222" s="126">
        <f t="shared" si="256"/>
        <v>0</v>
      </c>
      <c r="DO222" s="126">
        <f t="shared" si="257"/>
        <v>0</v>
      </c>
      <c r="DP222" s="126">
        <f t="shared" si="258"/>
        <v>-293.33333333333331</v>
      </c>
      <c r="DQ222" s="126">
        <f t="shared" si="259"/>
        <v>0</v>
      </c>
      <c r="DR222" s="126">
        <f t="shared" si="260"/>
        <v>0</v>
      </c>
      <c r="DS222" s="126">
        <f t="shared" si="261"/>
        <v>0</v>
      </c>
      <c r="DT222" s="126">
        <f t="shared" si="262"/>
        <v>0</v>
      </c>
      <c r="DU222" s="126">
        <f t="shared" si="263"/>
        <v>-320</v>
      </c>
      <c r="DV222" s="126">
        <f t="shared" si="264"/>
        <v>0</v>
      </c>
      <c r="DW222" s="126">
        <f t="shared" si="265"/>
        <v>0</v>
      </c>
      <c r="DX222" s="119"/>
      <c r="EA222" s="127">
        <f>+BO222</f>
        <v>80</v>
      </c>
    </row>
    <row r="223" spans="1:131" s="141" customFormat="1" ht="15" customHeight="1" x14ac:dyDescent="0.25">
      <c r="A223" s="157" t="s">
        <v>558</v>
      </c>
      <c r="B223" s="174" t="s">
        <v>416</v>
      </c>
      <c r="C223" s="174" t="s">
        <v>559</v>
      </c>
      <c r="D223" s="174" t="s">
        <v>314</v>
      </c>
      <c r="E223" s="174">
        <v>2</v>
      </c>
      <c r="F223" s="174">
        <v>1850</v>
      </c>
      <c r="G223" s="173">
        <v>-3700</v>
      </c>
      <c r="H223" s="173">
        <v>-3700.0000000000005</v>
      </c>
      <c r="I223" s="147"/>
      <c r="J223" s="145" t="s">
        <v>95</v>
      </c>
      <c r="K223" s="145">
        <v>8.3333333333333329E-2</v>
      </c>
      <c r="L223" s="145">
        <v>8.3333333333333329E-2</v>
      </c>
      <c r="M223" s="145">
        <v>8.3333333333333329E-2</v>
      </c>
      <c r="N223" s="145">
        <v>8.3333333333333329E-2</v>
      </c>
      <c r="O223" s="145">
        <v>8.3333333333333329E-2</v>
      </c>
      <c r="P223" s="145">
        <v>8.3333333333333329E-2</v>
      </c>
      <c r="Q223" s="145">
        <v>8.3333333333333329E-2</v>
      </c>
      <c r="R223" s="145">
        <v>8.3333333333333329E-2</v>
      </c>
      <c r="S223" s="145">
        <v>8.3333333333333329E-2</v>
      </c>
      <c r="T223" s="145">
        <v>8.3333333333333329E-2</v>
      </c>
      <c r="U223" s="145">
        <v>8.3333333333333329E-2</v>
      </c>
      <c r="V223" s="145">
        <v>8.3333333333333329E-2</v>
      </c>
      <c r="W223" s="146">
        <v>1</v>
      </c>
      <c r="X223" s="151">
        <v>-308.33333333333331</v>
      </c>
      <c r="Y223" s="151">
        <v>-308.33333333333331</v>
      </c>
      <c r="Z223" s="151">
        <v>-308.33333333333331</v>
      </c>
      <c r="AA223" s="151">
        <v>-308.33333333333331</v>
      </c>
      <c r="AB223" s="151">
        <v>-308.33333333333331</v>
      </c>
      <c r="AC223" s="151">
        <v>-308.33333333333331</v>
      </c>
      <c r="AD223" s="151">
        <v>-308.33333333333331</v>
      </c>
      <c r="AE223" s="151">
        <v>-308.33333333333331</v>
      </c>
      <c r="AF223" s="151">
        <v>-308.33333333333331</v>
      </c>
      <c r="AG223" s="151">
        <v>-308.33333333333331</v>
      </c>
      <c r="AH223" s="151">
        <v>-308.33333333333331</v>
      </c>
      <c r="AI223" s="151">
        <v>-308.33333333333331</v>
      </c>
      <c r="AJ223" s="145"/>
      <c r="AK223" s="145"/>
      <c r="AL223" s="145">
        <v>1</v>
      </c>
      <c r="AM223" s="145"/>
      <c r="AN223" s="145"/>
      <c r="AO223" s="145"/>
      <c r="AP223" s="145"/>
      <c r="AQ223" s="145"/>
      <c r="AR223" s="145"/>
      <c r="AS223" s="146">
        <v>1</v>
      </c>
      <c r="AT223" s="153">
        <v>0</v>
      </c>
      <c r="AU223" s="153">
        <v>0</v>
      </c>
      <c r="AV223" s="153">
        <v>-3700</v>
      </c>
      <c r="AW223" s="153">
        <v>0</v>
      </c>
      <c r="AX223" s="153">
        <v>0</v>
      </c>
      <c r="AY223" s="153">
        <v>0</v>
      </c>
      <c r="AZ223" s="153">
        <v>0</v>
      </c>
      <c r="BA223" s="153">
        <v>0</v>
      </c>
      <c r="BB223" s="153">
        <v>0</v>
      </c>
      <c r="BC223" s="153">
        <v>-3700</v>
      </c>
      <c r="BD223" s="154">
        <v>0</v>
      </c>
      <c r="BE223" s="154">
        <v>0</v>
      </c>
      <c r="BF223" s="154">
        <v>-3700</v>
      </c>
      <c r="BG223" s="154">
        <v>0</v>
      </c>
      <c r="BH223" s="154">
        <v>0</v>
      </c>
      <c r="BI223" s="145">
        <v>60423000</v>
      </c>
      <c r="BJ223" s="122" t="s">
        <v>851</v>
      </c>
      <c r="BK223" s="191">
        <f>+IF('FEUILLE 1'!$BJ223="",SUMIFS('FEUILLE 2'!$P:$P,'FEUILLE 2'!$C:$C,"BLF",'FEUILLE 2'!$K:$K,'FEUILLE 1'!$J223),SUMIFS('FEUILLE 2'!$P:$P,'FEUILLE 2'!$C:$C,"BLF",'FEUILLE 2'!$K:$K,'FEUILLE 1'!$J223,'FEUILLE 2'!$B:$B,'FEUILLE 1'!$BJ223))</f>
        <v>0</v>
      </c>
      <c r="BL223" s="191">
        <f>+BK223+SUM(BY223:CD223)</f>
        <v>-925</v>
      </c>
      <c r="BM223" s="191"/>
      <c r="BN223" s="191"/>
      <c r="BO223" s="193"/>
      <c r="BP223" s="126">
        <f t="shared" si="206"/>
        <v>0</v>
      </c>
      <c r="BQ223" s="126">
        <f t="shared" si="207"/>
        <v>0</v>
      </c>
      <c r="BR223" s="126">
        <f t="shared" si="208"/>
        <v>-308.33333333333331</v>
      </c>
      <c r="BS223" s="126">
        <f t="shared" si="209"/>
        <v>0</v>
      </c>
      <c r="BT223" s="126">
        <f t="shared" si="210"/>
        <v>0</v>
      </c>
      <c r="BU223" s="126">
        <f t="shared" si="211"/>
        <v>0</v>
      </c>
      <c r="BV223" s="126">
        <f t="shared" si="212"/>
        <v>0</v>
      </c>
      <c r="BW223" s="126">
        <f t="shared" si="213"/>
        <v>-616.66666666666663</v>
      </c>
      <c r="BX223" s="126">
        <f t="shared" si="214"/>
        <v>0</v>
      </c>
      <c r="BY223" s="126">
        <f t="shared" si="215"/>
        <v>0</v>
      </c>
      <c r="BZ223" s="126">
        <f t="shared" si="216"/>
        <v>0</v>
      </c>
      <c r="CA223" s="126">
        <f t="shared" si="217"/>
        <v>0</v>
      </c>
      <c r="CB223" s="126">
        <f t="shared" si="218"/>
        <v>-925</v>
      </c>
      <c r="CC223" s="126">
        <f t="shared" si="219"/>
        <v>0</v>
      </c>
      <c r="CD223" s="126">
        <f t="shared" si="220"/>
        <v>0</v>
      </c>
      <c r="CE223" s="126">
        <f t="shared" si="221"/>
        <v>0</v>
      </c>
      <c r="CF223" s="126">
        <f t="shared" si="222"/>
        <v>0</v>
      </c>
      <c r="CG223" s="126">
        <f t="shared" si="223"/>
        <v>-1233.3333333333333</v>
      </c>
      <c r="CH223" s="126">
        <f t="shared" si="224"/>
        <v>0</v>
      </c>
      <c r="CI223" s="126">
        <f t="shared" si="225"/>
        <v>0</v>
      </c>
      <c r="CJ223" s="126">
        <f t="shared" si="226"/>
        <v>0</v>
      </c>
      <c r="CK223" s="126">
        <f t="shared" si="227"/>
        <v>0</v>
      </c>
      <c r="CL223" s="126">
        <f t="shared" si="228"/>
        <v>-1541.6666666666665</v>
      </c>
      <c r="CM223" s="126">
        <f t="shared" si="229"/>
        <v>0</v>
      </c>
      <c r="CN223" s="126">
        <f t="shared" si="230"/>
        <v>0</v>
      </c>
      <c r="CO223" s="126">
        <f t="shared" si="231"/>
        <v>0</v>
      </c>
      <c r="CP223" s="126">
        <f t="shared" si="232"/>
        <v>0</v>
      </c>
      <c r="CQ223" s="126">
        <f t="shared" si="233"/>
        <v>-1849.9999999999998</v>
      </c>
      <c r="CR223" s="126">
        <f t="shared" si="234"/>
        <v>0</v>
      </c>
      <c r="CS223" s="126">
        <f t="shared" si="235"/>
        <v>0</v>
      </c>
      <c r="CT223" s="126">
        <f t="shared" si="236"/>
        <v>0</v>
      </c>
      <c r="CU223" s="126">
        <f t="shared" si="237"/>
        <v>0</v>
      </c>
      <c r="CV223" s="126">
        <f t="shared" si="238"/>
        <v>-2158.333333333333</v>
      </c>
      <c r="CW223" s="126">
        <f t="shared" si="239"/>
        <v>0</v>
      </c>
      <c r="CX223" s="126">
        <f t="shared" si="240"/>
        <v>0</v>
      </c>
      <c r="CY223" s="126">
        <f t="shared" si="241"/>
        <v>0</v>
      </c>
      <c r="CZ223" s="126">
        <f t="shared" si="242"/>
        <v>0</v>
      </c>
      <c r="DA223" s="126">
        <f t="shared" si="243"/>
        <v>-2466.6666666666665</v>
      </c>
      <c r="DB223" s="126">
        <f t="shared" si="244"/>
        <v>0</v>
      </c>
      <c r="DC223" s="126">
        <f t="shared" si="245"/>
        <v>0</v>
      </c>
      <c r="DD223" s="126">
        <f t="shared" si="246"/>
        <v>0</v>
      </c>
      <c r="DE223" s="126">
        <f t="shared" si="247"/>
        <v>0</v>
      </c>
      <c r="DF223" s="126">
        <f t="shared" si="248"/>
        <v>-2775</v>
      </c>
      <c r="DG223" s="126">
        <f t="shared" si="249"/>
        <v>0</v>
      </c>
      <c r="DH223" s="126">
        <f t="shared" si="250"/>
        <v>0</v>
      </c>
      <c r="DI223" s="126">
        <f t="shared" si="251"/>
        <v>0</v>
      </c>
      <c r="DJ223" s="126">
        <f t="shared" si="252"/>
        <v>0</v>
      </c>
      <c r="DK223" s="126">
        <f t="shared" si="253"/>
        <v>-3083.3333333333335</v>
      </c>
      <c r="DL223" s="126">
        <f t="shared" si="254"/>
        <v>0</v>
      </c>
      <c r="DM223" s="126">
        <f t="shared" si="255"/>
        <v>0</v>
      </c>
      <c r="DN223" s="126">
        <f t="shared" si="256"/>
        <v>0</v>
      </c>
      <c r="DO223" s="126">
        <f t="shared" si="257"/>
        <v>0</v>
      </c>
      <c r="DP223" s="126">
        <f t="shared" si="258"/>
        <v>-3391.666666666667</v>
      </c>
      <c r="DQ223" s="126">
        <f t="shared" si="259"/>
        <v>0</v>
      </c>
      <c r="DR223" s="126">
        <f t="shared" si="260"/>
        <v>0</v>
      </c>
      <c r="DS223" s="126">
        <f t="shared" si="261"/>
        <v>0</v>
      </c>
      <c r="DT223" s="126">
        <f t="shared" si="262"/>
        <v>0</v>
      </c>
      <c r="DU223" s="126">
        <f t="shared" si="263"/>
        <v>-3700.0000000000005</v>
      </c>
      <c r="DV223" s="126">
        <f t="shared" si="264"/>
        <v>0</v>
      </c>
      <c r="DW223" s="126">
        <f t="shared" si="265"/>
        <v>0</v>
      </c>
      <c r="DX223" s="119"/>
    </row>
    <row r="224" spans="1:131" s="141" customFormat="1" ht="15" customHeight="1" x14ac:dyDescent="0.25">
      <c r="A224" s="157" t="s">
        <v>558</v>
      </c>
      <c r="B224" s="174" t="s">
        <v>416</v>
      </c>
      <c r="C224" s="174" t="s">
        <v>560</v>
      </c>
      <c r="D224" s="174" t="s">
        <v>314</v>
      </c>
      <c r="E224" s="174">
        <v>6</v>
      </c>
      <c r="F224" s="174">
        <v>1850</v>
      </c>
      <c r="G224" s="173">
        <v>-11100</v>
      </c>
      <c r="H224" s="173">
        <v>-11100</v>
      </c>
      <c r="I224" s="147"/>
      <c r="J224" s="145" t="s">
        <v>95</v>
      </c>
      <c r="K224" s="145">
        <v>8.3333333333333329E-2</v>
      </c>
      <c r="L224" s="145">
        <v>8.3333333333333329E-2</v>
      </c>
      <c r="M224" s="145">
        <v>8.3333333333333329E-2</v>
      </c>
      <c r="N224" s="145">
        <v>8.3333333333333329E-2</v>
      </c>
      <c r="O224" s="145">
        <v>8.3333333333333329E-2</v>
      </c>
      <c r="P224" s="145">
        <v>8.3333333333333329E-2</v>
      </c>
      <c r="Q224" s="145">
        <v>8.3333333333333329E-2</v>
      </c>
      <c r="R224" s="145">
        <v>8.3333333333333329E-2</v>
      </c>
      <c r="S224" s="145">
        <v>8.3333333333333329E-2</v>
      </c>
      <c r="T224" s="145">
        <v>8.3333333333333329E-2</v>
      </c>
      <c r="U224" s="145">
        <v>8.3333333333333329E-2</v>
      </c>
      <c r="V224" s="145">
        <v>8.3333333333333329E-2</v>
      </c>
      <c r="W224" s="146">
        <v>1</v>
      </c>
      <c r="X224" s="151">
        <v>-925</v>
      </c>
      <c r="Y224" s="151">
        <v>-925</v>
      </c>
      <c r="Z224" s="151">
        <v>-925</v>
      </c>
      <c r="AA224" s="151">
        <v>-925</v>
      </c>
      <c r="AB224" s="151">
        <v>-925</v>
      </c>
      <c r="AC224" s="151">
        <v>-925</v>
      </c>
      <c r="AD224" s="151">
        <v>-925</v>
      </c>
      <c r="AE224" s="151">
        <v>-925</v>
      </c>
      <c r="AF224" s="151">
        <v>-925</v>
      </c>
      <c r="AG224" s="151">
        <v>-925</v>
      </c>
      <c r="AH224" s="151">
        <v>-925</v>
      </c>
      <c r="AI224" s="151">
        <v>-925</v>
      </c>
      <c r="AJ224" s="145"/>
      <c r="AK224" s="145">
        <v>1</v>
      </c>
      <c r="AL224" s="145"/>
      <c r="AM224" s="145"/>
      <c r="AN224" s="145"/>
      <c r="AO224" s="145"/>
      <c r="AP224" s="145"/>
      <c r="AQ224" s="145"/>
      <c r="AR224" s="145"/>
      <c r="AS224" s="146">
        <v>1</v>
      </c>
      <c r="AT224" s="153">
        <v>0</v>
      </c>
      <c r="AU224" s="153">
        <v>-11100</v>
      </c>
      <c r="AV224" s="153">
        <v>0</v>
      </c>
      <c r="AW224" s="153">
        <v>0</v>
      </c>
      <c r="AX224" s="153">
        <v>0</v>
      </c>
      <c r="AY224" s="153">
        <v>0</v>
      </c>
      <c r="AZ224" s="153">
        <v>0</v>
      </c>
      <c r="BA224" s="153">
        <v>0</v>
      </c>
      <c r="BB224" s="153">
        <v>0</v>
      </c>
      <c r="BC224" s="153">
        <v>-11100</v>
      </c>
      <c r="BD224" s="154">
        <v>0</v>
      </c>
      <c r="BE224" s="154">
        <v>0</v>
      </c>
      <c r="BF224" s="154">
        <v>-11100</v>
      </c>
      <c r="BG224" s="154">
        <v>0</v>
      </c>
      <c r="BH224" s="154">
        <v>0</v>
      </c>
      <c r="BI224" s="145">
        <v>60423000</v>
      </c>
      <c r="BJ224" s="122" t="s">
        <v>843</v>
      </c>
      <c r="BK224" s="191">
        <f>+IF('FEUILLE 1'!$BJ224="",SUMIFS('FEUILLE 2'!$P:$P,'FEUILLE 2'!$C:$C,"BLF",'FEUILLE 2'!$K:$K,'FEUILLE 1'!$J224),SUMIFS('FEUILLE 2'!$P:$P,'FEUILLE 2'!$C:$C,"BLF",'FEUILLE 2'!$K:$K,'FEUILLE 1'!$J224,'FEUILLE 2'!$B:$B,'FEUILLE 1'!$BJ224))</f>
        <v>0</v>
      </c>
      <c r="BL224" s="191">
        <f>+BK224+SUM(BY224:CD224)</f>
        <v>-2775</v>
      </c>
      <c r="BM224" s="191"/>
      <c r="BN224" s="191"/>
      <c r="BO224" s="193"/>
      <c r="BP224" s="126">
        <f t="shared" si="206"/>
        <v>0</v>
      </c>
      <c r="BQ224" s="126">
        <f t="shared" si="207"/>
        <v>0</v>
      </c>
      <c r="BR224" s="126">
        <f t="shared" si="208"/>
        <v>-925</v>
      </c>
      <c r="BS224" s="126">
        <f t="shared" si="209"/>
        <v>0</v>
      </c>
      <c r="BT224" s="126">
        <f t="shared" si="210"/>
        <v>0</v>
      </c>
      <c r="BU224" s="126">
        <f t="shared" si="211"/>
        <v>0</v>
      </c>
      <c r="BV224" s="126">
        <f t="shared" si="212"/>
        <v>0</v>
      </c>
      <c r="BW224" s="126">
        <f t="shared" si="213"/>
        <v>-1850</v>
      </c>
      <c r="BX224" s="126">
        <f t="shared" si="214"/>
        <v>0</v>
      </c>
      <c r="BY224" s="126">
        <f t="shared" si="215"/>
        <v>0</v>
      </c>
      <c r="BZ224" s="126">
        <f t="shared" si="216"/>
        <v>0</v>
      </c>
      <c r="CA224" s="126">
        <f t="shared" si="217"/>
        <v>0</v>
      </c>
      <c r="CB224" s="126">
        <f t="shared" si="218"/>
        <v>-2775</v>
      </c>
      <c r="CC224" s="126">
        <f t="shared" si="219"/>
        <v>0</v>
      </c>
      <c r="CD224" s="126">
        <f t="shared" si="220"/>
        <v>0</v>
      </c>
      <c r="CE224" s="126">
        <f t="shared" si="221"/>
        <v>0</v>
      </c>
      <c r="CF224" s="126">
        <f t="shared" si="222"/>
        <v>0</v>
      </c>
      <c r="CG224" s="126">
        <f t="shared" si="223"/>
        <v>-3700</v>
      </c>
      <c r="CH224" s="126">
        <f t="shared" si="224"/>
        <v>0</v>
      </c>
      <c r="CI224" s="126">
        <f t="shared" si="225"/>
        <v>0</v>
      </c>
      <c r="CJ224" s="126">
        <f t="shared" si="226"/>
        <v>0</v>
      </c>
      <c r="CK224" s="126">
        <f t="shared" si="227"/>
        <v>0</v>
      </c>
      <c r="CL224" s="126">
        <f t="shared" si="228"/>
        <v>-4625</v>
      </c>
      <c r="CM224" s="126">
        <f t="shared" si="229"/>
        <v>0</v>
      </c>
      <c r="CN224" s="126">
        <f t="shared" si="230"/>
        <v>0</v>
      </c>
      <c r="CO224" s="126">
        <f t="shared" si="231"/>
        <v>0</v>
      </c>
      <c r="CP224" s="126">
        <f t="shared" si="232"/>
        <v>0</v>
      </c>
      <c r="CQ224" s="126">
        <f t="shared" si="233"/>
        <v>-5550</v>
      </c>
      <c r="CR224" s="126">
        <f t="shared" si="234"/>
        <v>0</v>
      </c>
      <c r="CS224" s="126">
        <f t="shared" si="235"/>
        <v>0</v>
      </c>
      <c r="CT224" s="126">
        <f t="shared" si="236"/>
        <v>0</v>
      </c>
      <c r="CU224" s="126">
        <f t="shared" si="237"/>
        <v>0</v>
      </c>
      <c r="CV224" s="126">
        <f t="shared" si="238"/>
        <v>-6475</v>
      </c>
      <c r="CW224" s="126">
        <f t="shared" si="239"/>
        <v>0</v>
      </c>
      <c r="CX224" s="126">
        <f t="shared" si="240"/>
        <v>0</v>
      </c>
      <c r="CY224" s="126">
        <f t="shared" si="241"/>
        <v>0</v>
      </c>
      <c r="CZ224" s="126">
        <f t="shared" si="242"/>
        <v>0</v>
      </c>
      <c r="DA224" s="126">
        <f t="shared" si="243"/>
        <v>-7400</v>
      </c>
      <c r="DB224" s="126">
        <f t="shared" si="244"/>
        <v>0</v>
      </c>
      <c r="DC224" s="126">
        <f t="shared" si="245"/>
        <v>0</v>
      </c>
      <c r="DD224" s="126">
        <f t="shared" si="246"/>
        <v>0</v>
      </c>
      <c r="DE224" s="126">
        <f t="shared" si="247"/>
        <v>0</v>
      </c>
      <c r="DF224" s="126">
        <f t="shared" si="248"/>
        <v>-8325</v>
      </c>
      <c r="DG224" s="126">
        <f t="shared" si="249"/>
        <v>0</v>
      </c>
      <c r="DH224" s="126">
        <f t="shared" si="250"/>
        <v>0</v>
      </c>
      <c r="DI224" s="126">
        <f t="shared" si="251"/>
        <v>0</v>
      </c>
      <c r="DJ224" s="126">
        <f t="shared" si="252"/>
        <v>0</v>
      </c>
      <c r="DK224" s="126">
        <f t="shared" si="253"/>
        <v>-9250</v>
      </c>
      <c r="DL224" s="126">
        <f t="shared" si="254"/>
        <v>0</v>
      </c>
      <c r="DM224" s="126">
        <f t="shared" si="255"/>
        <v>0</v>
      </c>
      <c r="DN224" s="126">
        <f t="shared" si="256"/>
        <v>0</v>
      </c>
      <c r="DO224" s="126">
        <f t="shared" si="257"/>
        <v>0</v>
      </c>
      <c r="DP224" s="126">
        <f t="shared" si="258"/>
        <v>-10175</v>
      </c>
      <c r="DQ224" s="126">
        <f t="shared" si="259"/>
        <v>0</v>
      </c>
      <c r="DR224" s="126">
        <f t="shared" si="260"/>
        <v>0</v>
      </c>
      <c r="DS224" s="126">
        <f t="shared" si="261"/>
        <v>0</v>
      </c>
      <c r="DT224" s="126">
        <f t="shared" si="262"/>
        <v>0</v>
      </c>
      <c r="DU224" s="126">
        <f t="shared" si="263"/>
        <v>-11100</v>
      </c>
      <c r="DV224" s="126">
        <f t="shared" si="264"/>
        <v>0</v>
      </c>
      <c r="DW224" s="126">
        <f t="shared" si="265"/>
        <v>0</v>
      </c>
      <c r="DX224" s="119"/>
    </row>
    <row r="225" spans="1:128" s="141" customFormat="1" x14ac:dyDescent="0.25">
      <c r="A225" s="157" t="s">
        <v>561</v>
      </c>
      <c r="B225" s="174" t="s">
        <v>300</v>
      </c>
      <c r="C225" s="174" t="s">
        <v>562</v>
      </c>
      <c r="D225" s="174" t="s">
        <v>265</v>
      </c>
      <c r="E225" s="174">
        <v>1</v>
      </c>
      <c r="F225" s="174">
        <v>150</v>
      </c>
      <c r="G225" s="173">
        <v>-150</v>
      </c>
      <c r="H225" s="173">
        <v>-150</v>
      </c>
      <c r="I225" s="147"/>
      <c r="J225" s="145" t="s">
        <v>110</v>
      </c>
      <c r="K225" s="145">
        <v>8.3333333333333329E-2</v>
      </c>
      <c r="L225" s="145">
        <v>8.3333333333333329E-2</v>
      </c>
      <c r="M225" s="145">
        <v>8.3333333333333329E-2</v>
      </c>
      <c r="N225" s="145">
        <v>8.3333333333333329E-2</v>
      </c>
      <c r="O225" s="145">
        <v>8.3333333333333329E-2</v>
      </c>
      <c r="P225" s="145">
        <v>8.3333333333333329E-2</v>
      </c>
      <c r="Q225" s="145">
        <v>8.3333333333333329E-2</v>
      </c>
      <c r="R225" s="145">
        <v>8.3333333333333329E-2</v>
      </c>
      <c r="S225" s="145">
        <v>8.3333333333333329E-2</v>
      </c>
      <c r="T225" s="145">
        <v>8.3333333333333329E-2</v>
      </c>
      <c r="U225" s="145">
        <v>8.3333333333333329E-2</v>
      </c>
      <c r="V225" s="145">
        <v>8.3333333333333329E-2</v>
      </c>
      <c r="W225" s="146">
        <v>1</v>
      </c>
      <c r="X225" s="151">
        <v>-12.5</v>
      </c>
      <c r="Y225" s="151">
        <v>-12.5</v>
      </c>
      <c r="Z225" s="151">
        <v>-12.5</v>
      </c>
      <c r="AA225" s="151">
        <v>-12.5</v>
      </c>
      <c r="AB225" s="151">
        <v>-12.5</v>
      </c>
      <c r="AC225" s="151">
        <v>-12.5</v>
      </c>
      <c r="AD225" s="151">
        <v>-12.5</v>
      </c>
      <c r="AE225" s="151">
        <v>-12.5</v>
      </c>
      <c r="AF225" s="151">
        <v>-12.5</v>
      </c>
      <c r="AG225" s="151">
        <v>-12.5</v>
      </c>
      <c r="AH225" s="151">
        <v>-12.5</v>
      </c>
      <c r="AI225" s="151">
        <v>-12.5</v>
      </c>
      <c r="AJ225" s="145">
        <v>1</v>
      </c>
      <c r="AK225" s="145"/>
      <c r="AL225" s="145"/>
      <c r="AM225" s="145"/>
      <c r="AN225" s="145"/>
      <c r="AO225" s="145"/>
      <c r="AP225" s="145"/>
      <c r="AQ225" s="145"/>
      <c r="AR225" s="145"/>
      <c r="AS225" s="146">
        <v>1</v>
      </c>
      <c r="AT225" s="153">
        <v>-150</v>
      </c>
      <c r="AU225" s="153">
        <v>0</v>
      </c>
      <c r="AV225" s="153">
        <v>0</v>
      </c>
      <c r="AW225" s="153">
        <v>0</v>
      </c>
      <c r="AX225" s="153">
        <v>0</v>
      </c>
      <c r="AY225" s="153">
        <v>0</v>
      </c>
      <c r="AZ225" s="153">
        <v>0</v>
      </c>
      <c r="BA225" s="153">
        <v>0</v>
      </c>
      <c r="BB225" s="153">
        <v>0</v>
      </c>
      <c r="BC225" s="153">
        <v>-150</v>
      </c>
      <c r="BD225" s="154">
        <v>-150</v>
      </c>
      <c r="BE225" s="154">
        <v>0</v>
      </c>
      <c r="BF225" s="154">
        <v>0</v>
      </c>
      <c r="BG225" s="154">
        <v>0</v>
      </c>
      <c r="BH225" s="154">
        <v>0</v>
      </c>
      <c r="BI225" s="145">
        <v>60423000</v>
      </c>
      <c r="BJ225" s="122"/>
      <c r="BK225" s="191"/>
      <c r="BL225" s="191">
        <f>+BK225+SUM(BY225:CD225)</f>
        <v>-37.5</v>
      </c>
      <c r="BM225" s="191"/>
      <c r="BN225" s="191"/>
      <c r="BO225" s="193"/>
      <c r="BP225" s="126">
        <f t="shared" si="206"/>
        <v>-12.5</v>
      </c>
      <c r="BQ225" s="126">
        <f t="shared" si="207"/>
        <v>0</v>
      </c>
      <c r="BR225" s="126">
        <f t="shared" si="208"/>
        <v>0</v>
      </c>
      <c r="BS225" s="126">
        <f t="shared" si="209"/>
        <v>0</v>
      </c>
      <c r="BT225" s="126">
        <f t="shared" si="210"/>
        <v>0</v>
      </c>
      <c r="BU225" s="126">
        <f t="shared" si="211"/>
        <v>-25</v>
      </c>
      <c r="BV225" s="126">
        <f t="shared" si="212"/>
        <v>0</v>
      </c>
      <c r="BW225" s="126">
        <f t="shared" si="213"/>
        <v>0</v>
      </c>
      <c r="BX225" s="126">
        <f t="shared" si="214"/>
        <v>0</v>
      </c>
      <c r="BY225" s="126">
        <f t="shared" si="215"/>
        <v>0</v>
      </c>
      <c r="BZ225" s="126">
        <f t="shared" si="216"/>
        <v>-37.5</v>
      </c>
      <c r="CA225" s="126">
        <f t="shared" si="217"/>
        <v>0</v>
      </c>
      <c r="CB225" s="126">
        <f t="shared" si="218"/>
        <v>0</v>
      </c>
      <c r="CC225" s="126">
        <f t="shared" si="219"/>
        <v>0</v>
      </c>
      <c r="CD225" s="126">
        <f t="shared" si="220"/>
        <v>0</v>
      </c>
      <c r="CE225" s="126">
        <f t="shared" si="221"/>
        <v>-50</v>
      </c>
      <c r="CF225" s="126">
        <f t="shared" si="222"/>
        <v>0</v>
      </c>
      <c r="CG225" s="126">
        <f t="shared" si="223"/>
        <v>0</v>
      </c>
      <c r="CH225" s="126">
        <f t="shared" si="224"/>
        <v>0</v>
      </c>
      <c r="CI225" s="126">
        <f t="shared" si="225"/>
        <v>0</v>
      </c>
      <c r="CJ225" s="126">
        <f t="shared" si="226"/>
        <v>-62.5</v>
      </c>
      <c r="CK225" s="126">
        <f t="shared" si="227"/>
        <v>0</v>
      </c>
      <c r="CL225" s="126">
        <f t="shared" si="228"/>
        <v>0</v>
      </c>
      <c r="CM225" s="126">
        <f t="shared" si="229"/>
        <v>0</v>
      </c>
      <c r="CN225" s="126">
        <f t="shared" si="230"/>
        <v>0</v>
      </c>
      <c r="CO225" s="126">
        <f t="shared" si="231"/>
        <v>-75</v>
      </c>
      <c r="CP225" s="126">
        <f t="shared" si="232"/>
        <v>0</v>
      </c>
      <c r="CQ225" s="126">
        <f t="shared" si="233"/>
        <v>0</v>
      </c>
      <c r="CR225" s="126">
        <f t="shared" si="234"/>
        <v>0</v>
      </c>
      <c r="CS225" s="126">
        <f t="shared" si="235"/>
        <v>0</v>
      </c>
      <c r="CT225" s="126">
        <f t="shared" si="236"/>
        <v>-87.5</v>
      </c>
      <c r="CU225" s="126">
        <f t="shared" si="237"/>
        <v>0</v>
      </c>
      <c r="CV225" s="126">
        <f t="shared" si="238"/>
        <v>0</v>
      </c>
      <c r="CW225" s="126">
        <f t="shared" si="239"/>
        <v>0</v>
      </c>
      <c r="CX225" s="126">
        <f t="shared" si="240"/>
        <v>0</v>
      </c>
      <c r="CY225" s="126">
        <f t="shared" si="241"/>
        <v>-100</v>
      </c>
      <c r="CZ225" s="126">
        <f t="shared" si="242"/>
        <v>0</v>
      </c>
      <c r="DA225" s="126">
        <f t="shared" si="243"/>
        <v>0</v>
      </c>
      <c r="DB225" s="126">
        <f t="shared" si="244"/>
        <v>0</v>
      </c>
      <c r="DC225" s="126">
        <f t="shared" si="245"/>
        <v>0</v>
      </c>
      <c r="DD225" s="126">
        <f t="shared" si="246"/>
        <v>-112.5</v>
      </c>
      <c r="DE225" s="126">
        <f t="shared" si="247"/>
        <v>0</v>
      </c>
      <c r="DF225" s="126">
        <f t="shared" si="248"/>
        <v>0</v>
      </c>
      <c r="DG225" s="126">
        <f t="shared" si="249"/>
        <v>0</v>
      </c>
      <c r="DH225" s="126">
        <f t="shared" si="250"/>
        <v>0</v>
      </c>
      <c r="DI225" s="126">
        <f t="shared" si="251"/>
        <v>-125</v>
      </c>
      <c r="DJ225" s="126">
        <f t="shared" si="252"/>
        <v>0</v>
      </c>
      <c r="DK225" s="126">
        <f t="shared" si="253"/>
        <v>0</v>
      </c>
      <c r="DL225" s="126">
        <f t="shared" si="254"/>
        <v>0</v>
      </c>
      <c r="DM225" s="126">
        <f t="shared" si="255"/>
        <v>0</v>
      </c>
      <c r="DN225" s="126">
        <f t="shared" si="256"/>
        <v>-137.5</v>
      </c>
      <c r="DO225" s="126">
        <f t="shared" si="257"/>
        <v>0</v>
      </c>
      <c r="DP225" s="126">
        <f t="shared" si="258"/>
        <v>0</v>
      </c>
      <c r="DQ225" s="126">
        <f t="shared" si="259"/>
        <v>0</v>
      </c>
      <c r="DR225" s="126">
        <f t="shared" si="260"/>
        <v>0</v>
      </c>
      <c r="DS225" s="126">
        <f t="shared" si="261"/>
        <v>-150</v>
      </c>
      <c r="DT225" s="126">
        <f t="shared" si="262"/>
        <v>0</v>
      </c>
      <c r="DU225" s="126">
        <f t="shared" si="263"/>
        <v>0</v>
      </c>
      <c r="DV225" s="126">
        <f t="shared" si="264"/>
        <v>0</v>
      </c>
      <c r="DW225" s="126">
        <f t="shared" si="265"/>
        <v>0</v>
      </c>
      <c r="DX225" s="119"/>
    </row>
    <row r="226" spans="1:128" s="141" customFormat="1" ht="15" customHeight="1" x14ac:dyDescent="0.25">
      <c r="A226" s="157" t="s">
        <v>563</v>
      </c>
      <c r="B226" s="174" t="s">
        <v>300</v>
      </c>
      <c r="C226" s="174" t="s">
        <v>564</v>
      </c>
      <c r="D226" s="174" t="s">
        <v>565</v>
      </c>
      <c r="E226" s="174">
        <v>12</v>
      </c>
      <c r="F226" s="174">
        <v>100</v>
      </c>
      <c r="G226" s="173">
        <v>-1200</v>
      </c>
      <c r="H226" s="173">
        <v>-1200</v>
      </c>
      <c r="I226" s="147"/>
      <c r="J226" s="145" t="s">
        <v>110</v>
      </c>
      <c r="K226" s="145">
        <v>8.3333333333333329E-2</v>
      </c>
      <c r="L226" s="145">
        <v>8.3333333333333329E-2</v>
      </c>
      <c r="M226" s="145">
        <v>8.3333333333333329E-2</v>
      </c>
      <c r="N226" s="145">
        <v>8.3333333333333329E-2</v>
      </c>
      <c r="O226" s="145">
        <v>8.3333333333333329E-2</v>
      </c>
      <c r="P226" s="145">
        <v>8.3333333333333329E-2</v>
      </c>
      <c r="Q226" s="145">
        <v>8.3333333333333329E-2</v>
      </c>
      <c r="R226" s="145">
        <v>8.3333333333333329E-2</v>
      </c>
      <c r="S226" s="145">
        <v>8.3333333333333329E-2</v>
      </c>
      <c r="T226" s="145">
        <v>8.3333333333333329E-2</v>
      </c>
      <c r="U226" s="145">
        <v>8.3333333333333329E-2</v>
      </c>
      <c r="V226" s="145">
        <v>8.3333333333333329E-2</v>
      </c>
      <c r="W226" s="146">
        <v>1</v>
      </c>
      <c r="X226" s="151">
        <v>-100</v>
      </c>
      <c r="Y226" s="151">
        <v>-100</v>
      </c>
      <c r="Z226" s="151">
        <v>-100</v>
      </c>
      <c r="AA226" s="151">
        <v>-100</v>
      </c>
      <c r="AB226" s="151">
        <v>-100</v>
      </c>
      <c r="AC226" s="151">
        <v>-100</v>
      </c>
      <c r="AD226" s="151">
        <v>-100</v>
      </c>
      <c r="AE226" s="151">
        <v>-100</v>
      </c>
      <c r="AF226" s="151">
        <v>-100</v>
      </c>
      <c r="AG226" s="151">
        <v>-100</v>
      </c>
      <c r="AH226" s="151">
        <v>-100</v>
      </c>
      <c r="AI226" s="151">
        <v>-100</v>
      </c>
      <c r="AJ226" s="145"/>
      <c r="AK226" s="145">
        <v>0.15</v>
      </c>
      <c r="AL226" s="145">
        <v>0.15</v>
      </c>
      <c r="AM226" s="145">
        <v>0.7</v>
      </c>
      <c r="AN226" s="145"/>
      <c r="AO226" s="145"/>
      <c r="AP226" s="145"/>
      <c r="AQ226" s="145"/>
      <c r="AR226" s="145"/>
      <c r="AS226" s="146">
        <v>1</v>
      </c>
      <c r="AT226" s="153">
        <v>0</v>
      </c>
      <c r="AU226" s="153">
        <v>-180</v>
      </c>
      <c r="AV226" s="153">
        <v>-180</v>
      </c>
      <c r="AW226" s="153">
        <v>-840</v>
      </c>
      <c r="AX226" s="153">
        <v>0</v>
      </c>
      <c r="AY226" s="153">
        <v>0</v>
      </c>
      <c r="AZ226" s="153">
        <v>0</v>
      </c>
      <c r="BA226" s="153">
        <v>0</v>
      </c>
      <c r="BB226" s="153">
        <v>0</v>
      </c>
      <c r="BC226" s="153">
        <v>-1200</v>
      </c>
      <c r="BD226" s="154">
        <v>0</v>
      </c>
      <c r="BE226" s="154">
        <v>0</v>
      </c>
      <c r="BF226" s="154">
        <v>-1200</v>
      </c>
      <c r="BG226" s="154">
        <v>0</v>
      </c>
      <c r="BH226" s="154">
        <v>0</v>
      </c>
      <c r="BI226" s="145">
        <v>60610000</v>
      </c>
      <c r="BJ226" s="122"/>
      <c r="BK226" s="122"/>
      <c r="BL226" s="191">
        <f t="shared" ref="BL226" si="267">+BK226+SUM(BU226:BY226)</f>
        <v>-200</v>
      </c>
      <c r="BM226" s="122"/>
      <c r="BN226" s="122"/>
      <c r="BO226" s="122">
        <f t="shared" si="205"/>
        <v>1000</v>
      </c>
      <c r="BP226" s="126">
        <f t="shared" si="206"/>
        <v>0</v>
      </c>
      <c r="BQ226" s="126">
        <f t="shared" si="207"/>
        <v>0</v>
      </c>
      <c r="BR226" s="126">
        <f t="shared" si="208"/>
        <v>-100</v>
      </c>
      <c r="BS226" s="126">
        <f t="shared" si="209"/>
        <v>0</v>
      </c>
      <c r="BT226" s="126">
        <f t="shared" si="210"/>
        <v>0</v>
      </c>
      <c r="BU226" s="126">
        <f t="shared" si="211"/>
        <v>0</v>
      </c>
      <c r="BV226" s="126">
        <f t="shared" si="212"/>
        <v>0</v>
      </c>
      <c r="BW226" s="126">
        <f t="shared" si="213"/>
        <v>-200</v>
      </c>
      <c r="BX226" s="126">
        <f t="shared" si="214"/>
        <v>0</v>
      </c>
      <c r="BY226" s="126">
        <f t="shared" si="215"/>
        <v>0</v>
      </c>
      <c r="BZ226" s="126">
        <f t="shared" si="216"/>
        <v>0</v>
      </c>
      <c r="CA226" s="126">
        <f t="shared" si="217"/>
        <v>0</v>
      </c>
      <c r="CB226" s="126">
        <f t="shared" si="218"/>
        <v>-300</v>
      </c>
      <c r="CC226" s="126">
        <f t="shared" si="219"/>
        <v>0</v>
      </c>
      <c r="CD226" s="126">
        <f t="shared" si="220"/>
        <v>0</v>
      </c>
      <c r="CE226" s="126">
        <f t="shared" si="221"/>
        <v>0</v>
      </c>
      <c r="CF226" s="126">
        <f t="shared" si="222"/>
        <v>0</v>
      </c>
      <c r="CG226" s="126">
        <f t="shared" si="223"/>
        <v>-400</v>
      </c>
      <c r="CH226" s="126">
        <f t="shared" si="224"/>
        <v>0</v>
      </c>
      <c r="CI226" s="126">
        <f t="shared" si="225"/>
        <v>0</v>
      </c>
      <c r="CJ226" s="126">
        <f t="shared" si="226"/>
        <v>0</v>
      </c>
      <c r="CK226" s="126">
        <f t="shared" si="227"/>
        <v>0</v>
      </c>
      <c r="CL226" s="126">
        <f t="shared" si="228"/>
        <v>-500</v>
      </c>
      <c r="CM226" s="126">
        <f t="shared" si="229"/>
        <v>0</v>
      </c>
      <c r="CN226" s="126">
        <f t="shared" si="230"/>
        <v>0</v>
      </c>
      <c r="CO226" s="126">
        <f t="shared" si="231"/>
        <v>0</v>
      </c>
      <c r="CP226" s="126">
        <f t="shared" si="232"/>
        <v>0</v>
      </c>
      <c r="CQ226" s="126">
        <f t="shared" si="233"/>
        <v>-600</v>
      </c>
      <c r="CR226" s="126">
        <f t="shared" si="234"/>
        <v>0</v>
      </c>
      <c r="CS226" s="126">
        <f t="shared" si="235"/>
        <v>0</v>
      </c>
      <c r="CT226" s="126">
        <f t="shared" si="236"/>
        <v>0</v>
      </c>
      <c r="CU226" s="126">
        <f t="shared" si="237"/>
        <v>0</v>
      </c>
      <c r="CV226" s="126">
        <f t="shared" si="238"/>
        <v>-700</v>
      </c>
      <c r="CW226" s="126">
        <f t="shared" si="239"/>
        <v>0</v>
      </c>
      <c r="CX226" s="126">
        <f t="shared" si="240"/>
        <v>0</v>
      </c>
      <c r="CY226" s="126">
        <f t="shared" si="241"/>
        <v>0</v>
      </c>
      <c r="CZ226" s="126">
        <f t="shared" si="242"/>
        <v>0</v>
      </c>
      <c r="DA226" s="126">
        <f t="shared" si="243"/>
        <v>-800</v>
      </c>
      <c r="DB226" s="126">
        <f t="shared" si="244"/>
        <v>0</v>
      </c>
      <c r="DC226" s="126">
        <f t="shared" si="245"/>
        <v>0</v>
      </c>
      <c r="DD226" s="126">
        <f t="shared" si="246"/>
        <v>0</v>
      </c>
      <c r="DE226" s="126">
        <f t="shared" si="247"/>
        <v>0</v>
      </c>
      <c r="DF226" s="126">
        <f t="shared" si="248"/>
        <v>-900</v>
      </c>
      <c r="DG226" s="126">
        <f t="shared" si="249"/>
        <v>0</v>
      </c>
      <c r="DH226" s="126">
        <f t="shared" si="250"/>
        <v>0</v>
      </c>
      <c r="DI226" s="126">
        <f t="shared" si="251"/>
        <v>0</v>
      </c>
      <c r="DJ226" s="126">
        <f t="shared" si="252"/>
        <v>0</v>
      </c>
      <c r="DK226" s="126">
        <f t="shared" si="253"/>
        <v>-1000</v>
      </c>
      <c r="DL226" s="126">
        <f t="shared" si="254"/>
        <v>0</v>
      </c>
      <c r="DM226" s="126">
        <f t="shared" si="255"/>
        <v>0</v>
      </c>
      <c r="DN226" s="126">
        <f t="shared" si="256"/>
        <v>0</v>
      </c>
      <c r="DO226" s="126">
        <f t="shared" si="257"/>
        <v>0</v>
      </c>
      <c r="DP226" s="126">
        <f t="shared" si="258"/>
        <v>-1100</v>
      </c>
      <c r="DQ226" s="126">
        <f t="shared" si="259"/>
        <v>0</v>
      </c>
      <c r="DR226" s="126">
        <f t="shared" si="260"/>
        <v>0</v>
      </c>
      <c r="DS226" s="126">
        <f t="shared" si="261"/>
        <v>0</v>
      </c>
      <c r="DT226" s="126">
        <f t="shared" si="262"/>
        <v>0</v>
      </c>
      <c r="DU226" s="126">
        <f t="shared" si="263"/>
        <v>-1200</v>
      </c>
      <c r="DV226" s="126">
        <f t="shared" si="264"/>
        <v>0</v>
      </c>
      <c r="DW226" s="126">
        <f t="shared" si="265"/>
        <v>0</v>
      </c>
    </row>
    <row r="227" spans="1:128" s="141" customFormat="1" ht="15" customHeight="1" x14ac:dyDescent="0.25">
      <c r="A227" s="157" t="s">
        <v>566</v>
      </c>
      <c r="B227" s="174" t="s">
        <v>416</v>
      </c>
      <c r="C227" s="174" t="s">
        <v>564</v>
      </c>
      <c r="D227" s="174" t="s">
        <v>314</v>
      </c>
      <c r="E227" s="174">
        <v>12</v>
      </c>
      <c r="F227" s="174">
        <v>250</v>
      </c>
      <c r="G227" s="173">
        <v>-3000</v>
      </c>
      <c r="H227" s="173">
        <v>-3000</v>
      </c>
      <c r="I227" s="147" t="s">
        <v>567</v>
      </c>
      <c r="J227" s="145" t="s">
        <v>98</v>
      </c>
      <c r="K227" s="145">
        <v>8.3333333333333329E-2</v>
      </c>
      <c r="L227" s="145">
        <v>8.3333333333333329E-2</v>
      </c>
      <c r="M227" s="145">
        <v>8.3333333333333329E-2</v>
      </c>
      <c r="N227" s="145">
        <v>8.3333333333333329E-2</v>
      </c>
      <c r="O227" s="145">
        <v>8.3333333333333329E-2</v>
      </c>
      <c r="P227" s="145">
        <v>8.3333333333333329E-2</v>
      </c>
      <c r="Q227" s="145">
        <v>8.3333333333333329E-2</v>
      </c>
      <c r="R227" s="145">
        <v>8.3333333333333329E-2</v>
      </c>
      <c r="S227" s="145">
        <v>8.3333333333333329E-2</v>
      </c>
      <c r="T227" s="145">
        <v>8.3333333333333329E-2</v>
      </c>
      <c r="U227" s="145">
        <v>8.3333333333333329E-2</v>
      </c>
      <c r="V227" s="145">
        <v>8.3333333333333329E-2</v>
      </c>
      <c r="W227" s="146">
        <v>1</v>
      </c>
      <c r="X227" s="151">
        <v>-250</v>
      </c>
      <c r="Y227" s="151">
        <v>-250</v>
      </c>
      <c r="Z227" s="151">
        <v>-250</v>
      </c>
      <c r="AA227" s="151">
        <v>-250</v>
      </c>
      <c r="AB227" s="151">
        <v>-250</v>
      </c>
      <c r="AC227" s="151">
        <v>-250</v>
      </c>
      <c r="AD227" s="151">
        <v>-250</v>
      </c>
      <c r="AE227" s="151">
        <v>-250</v>
      </c>
      <c r="AF227" s="151">
        <v>-250</v>
      </c>
      <c r="AG227" s="151">
        <v>-250</v>
      </c>
      <c r="AH227" s="151">
        <v>-250</v>
      </c>
      <c r="AI227" s="151">
        <v>-250</v>
      </c>
      <c r="AJ227" s="145"/>
      <c r="AK227" s="145">
        <v>0.6875</v>
      </c>
      <c r="AL227" s="145">
        <v>0.3125</v>
      </c>
      <c r="AM227" s="145"/>
      <c r="AN227" s="145"/>
      <c r="AO227" s="145"/>
      <c r="AP227" s="145"/>
      <c r="AQ227" s="145"/>
      <c r="AR227" s="145"/>
      <c r="AS227" s="146">
        <v>1</v>
      </c>
      <c r="AT227" s="153">
        <v>0</v>
      </c>
      <c r="AU227" s="153">
        <v>-2062.5</v>
      </c>
      <c r="AV227" s="153">
        <v>-937.5</v>
      </c>
      <c r="AW227" s="153">
        <v>0</v>
      </c>
      <c r="AX227" s="153">
        <v>0</v>
      </c>
      <c r="AY227" s="153">
        <v>0</v>
      </c>
      <c r="AZ227" s="153">
        <v>0</v>
      </c>
      <c r="BA227" s="153">
        <v>0</v>
      </c>
      <c r="BB227" s="153">
        <v>0</v>
      </c>
      <c r="BC227" s="153">
        <v>-3000</v>
      </c>
      <c r="BD227" s="154">
        <v>0</v>
      </c>
      <c r="BE227" s="154">
        <v>0</v>
      </c>
      <c r="BF227" s="154">
        <v>-3000</v>
      </c>
      <c r="BG227" s="154">
        <v>0</v>
      </c>
      <c r="BH227" s="154">
        <v>0</v>
      </c>
      <c r="BI227" s="145">
        <v>60423000</v>
      </c>
      <c r="BJ227" s="122"/>
      <c r="BK227" s="191">
        <v>0</v>
      </c>
      <c r="BL227" s="191">
        <f>+BK227+SUM(BY227:CD227)</f>
        <v>-750</v>
      </c>
      <c r="BM227" s="191"/>
      <c r="BN227" s="191"/>
      <c r="BO227" s="193"/>
      <c r="BP227" s="126">
        <f t="shared" si="206"/>
        <v>0</v>
      </c>
      <c r="BQ227" s="126">
        <f t="shared" si="207"/>
        <v>0</v>
      </c>
      <c r="BR227" s="126">
        <f t="shared" si="208"/>
        <v>-250</v>
      </c>
      <c r="BS227" s="126">
        <f t="shared" si="209"/>
        <v>0</v>
      </c>
      <c r="BT227" s="126">
        <f t="shared" si="210"/>
        <v>0</v>
      </c>
      <c r="BU227" s="126">
        <f t="shared" si="211"/>
        <v>0</v>
      </c>
      <c r="BV227" s="126">
        <f t="shared" si="212"/>
        <v>0</v>
      </c>
      <c r="BW227" s="126">
        <f t="shared" si="213"/>
        <v>-500</v>
      </c>
      <c r="BX227" s="126">
        <f t="shared" si="214"/>
        <v>0</v>
      </c>
      <c r="BY227" s="126">
        <f t="shared" si="215"/>
        <v>0</v>
      </c>
      <c r="BZ227" s="126">
        <f t="shared" si="216"/>
        <v>0</v>
      </c>
      <c r="CA227" s="126">
        <f t="shared" si="217"/>
        <v>0</v>
      </c>
      <c r="CB227" s="126">
        <f t="shared" si="218"/>
        <v>-750</v>
      </c>
      <c r="CC227" s="126">
        <f t="shared" si="219"/>
        <v>0</v>
      </c>
      <c r="CD227" s="126">
        <f t="shared" si="220"/>
        <v>0</v>
      </c>
      <c r="CE227" s="126">
        <f t="shared" si="221"/>
        <v>0</v>
      </c>
      <c r="CF227" s="126">
        <f t="shared" si="222"/>
        <v>0</v>
      </c>
      <c r="CG227" s="126">
        <f t="shared" si="223"/>
        <v>-1000</v>
      </c>
      <c r="CH227" s="126">
        <f t="shared" si="224"/>
        <v>0</v>
      </c>
      <c r="CI227" s="126">
        <f t="shared" si="225"/>
        <v>0</v>
      </c>
      <c r="CJ227" s="126">
        <f t="shared" si="226"/>
        <v>0</v>
      </c>
      <c r="CK227" s="126">
        <f t="shared" si="227"/>
        <v>0</v>
      </c>
      <c r="CL227" s="126">
        <f t="shared" si="228"/>
        <v>-1250</v>
      </c>
      <c r="CM227" s="126">
        <f t="shared" si="229"/>
        <v>0</v>
      </c>
      <c r="CN227" s="126">
        <f t="shared" si="230"/>
        <v>0</v>
      </c>
      <c r="CO227" s="126">
        <f t="shared" si="231"/>
        <v>0</v>
      </c>
      <c r="CP227" s="126">
        <f t="shared" si="232"/>
        <v>0</v>
      </c>
      <c r="CQ227" s="126">
        <f t="shared" si="233"/>
        <v>-1500</v>
      </c>
      <c r="CR227" s="126">
        <f t="shared" si="234"/>
        <v>0</v>
      </c>
      <c r="CS227" s="126">
        <f t="shared" si="235"/>
        <v>0</v>
      </c>
      <c r="CT227" s="126">
        <f t="shared" si="236"/>
        <v>0</v>
      </c>
      <c r="CU227" s="126">
        <f t="shared" si="237"/>
        <v>0</v>
      </c>
      <c r="CV227" s="126">
        <f t="shared" si="238"/>
        <v>-1750</v>
      </c>
      <c r="CW227" s="126">
        <f t="shared" si="239"/>
        <v>0</v>
      </c>
      <c r="CX227" s="126">
        <f t="shared" si="240"/>
        <v>0</v>
      </c>
      <c r="CY227" s="126">
        <f t="shared" si="241"/>
        <v>0</v>
      </c>
      <c r="CZ227" s="126">
        <f t="shared" si="242"/>
        <v>0</v>
      </c>
      <c r="DA227" s="126">
        <f t="shared" si="243"/>
        <v>-2000</v>
      </c>
      <c r="DB227" s="126">
        <f t="shared" si="244"/>
        <v>0</v>
      </c>
      <c r="DC227" s="126">
        <f t="shared" si="245"/>
        <v>0</v>
      </c>
      <c r="DD227" s="126">
        <f t="shared" si="246"/>
        <v>0</v>
      </c>
      <c r="DE227" s="126">
        <f t="shared" si="247"/>
        <v>0</v>
      </c>
      <c r="DF227" s="126">
        <f t="shared" si="248"/>
        <v>-2250</v>
      </c>
      <c r="DG227" s="126">
        <f t="shared" si="249"/>
        <v>0</v>
      </c>
      <c r="DH227" s="126">
        <f t="shared" si="250"/>
        <v>0</v>
      </c>
      <c r="DI227" s="126">
        <f t="shared" si="251"/>
        <v>0</v>
      </c>
      <c r="DJ227" s="126">
        <f t="shared" si="252"/>
        <v>0</v>
      </c>
      <c r="DK227" s="126">
        <f t="shared" si="253"/>
        <v>-2500</v>
      </c>
      <c r="DL227" s="126">
        <f t="shared" si="254"/>
        <v>0</v>
      </c>
      <c r="DM227" s="126">
        <f t="shared" si="255"/>
        <v>0</v>
      </c>
      <c r="DN227" s="126">
        <f t="shared" si="256"/>
        <v>0</v>
      </c>
      <c r="DO227" s="126">
        <f t="shared" si="257"/>
        <v>0</v>
      </c>
      <c r="DP227" s="126">
        <f t="shared" si="258"/>
        <v>-2750</v>
      </c>
      <c r="DQ227" s="126">
        <f t="shared" si="259"/>
        <v>0</v>
      </c>
      <c r="DR227" s="126">
        <f t="shared" si="260"/>
        <v>0</v>
      </c>
      <c r="DS227" s="126">
        <f t="shared" si="261"/>
        <v>0</v>
      </c>
      <c r="DT227" s="126">
        <f t="shared" si="262"/>
        <v>0</v>
      </c>
      <c r="DU227" s="126">
        <f t="shared" si="263"/>
        <v>-3000</v>
      </c>
      <c r="DV227" s="126">
        <f t="shared" si="264"/>
        <v>0</v>
      </c>
      <c r="DW227" s="126">
        <f t="shared" si="265"/>
        <v>0</v>
      </c>
      <c r="DX227" s="119"/>
    </row>
    <row r="228" spans="1:128" s="141" customFormat="1" ht="15" customHeight="1" x14ac:dyDescent="0.25">
      <c r="A228" s="157" t="s">
        <v>568</v>
      </c>
      <c r="B228" s="174" t="s">
        <v>416</v>
      </c>
      <c r="C228" s="174" t="s">
        <v>564</v>
      </c>
      <c r="D228" s="174" t="s">
        <v>265</v>
      </c>
      <c r="E228" s="174">
        <v>1</v>
      </c>
      <c r="F228" s="174">
        <v>8000</v>
      </c>
      <c r="G228" s="173">
        <v>-8000</v>
      </c>
      <c r="H228" s="173">
        <v>-8000.0000000000009</v>
      </c>
      <c r="I228" s="147"/>
      <c r="J228" s="145" t="s">
        <v>98</v>
      </c>
      <c r="K228" s="145">
        <v>8.3333333333333329E-2</v>
      </c>
      <c r="L228" s="145">
        <v>8.3333333333333329E-2</v>
      </c>
      <c r="M228" s="145">
        <v>8.3333333333333329E-2</v>
      </c>
      <c r="N228" s="145">
        <v>8.3333333333333329E-2</v>
      </c>
      <c r="O228" s="145">
        <v>8.3333333333333329E-2</v>
      </c>
      <c r="P228" s="145">
        <v>8.3333333333333329E-2</v>
      </c>
      <c r="Q228" s="145">
        <v>8.3333333333333329E-2</v>
      </c>
      <c r="R228" s="145">
        <v>8.3333333333333329E-2</v>
      </c>
      <c r="S228" s="145">
        <v>8.3333333333333329E-2</v>
      </c>
      <c r="T228" s="145">
        <v>8.3333333333333329E-2</v>
      </c>
      <c r="U228" s="145">
        <v>8.3333333333333329E-2</v>
      </c>
      <c r="V228" s="145">
        <v>8.3333333333333329E-2</v>
      </c>
      <c r="W228" s="146">
        <v>1</v>
      </c>
      <c r="X228" s="151">
        <v>-666.66666666666663</v>
      </c>
      <c r="Y228" s="151">
        <v>-666.66666666666663</v>
      </c>
      <c r="Z228" s="151">
        <v>-666.66666666666663</v>
      </c>
      <c r="AA228" s="151">
        <v>-666.66666666666663</v>
      </c>
      <c r="AB228" s="151">
        <v>-666.66666666666663</v>
      </c>
      <c r="AC228" s="151">
        <v>-666.66666666666663</v>
      </c>
      <c r="AD228" s="151">
        <v>-666.66666666666663</v>
      </c>
      <c r="AE228" s="151">
        <v>-666.66666666666663</v>
      </c>
      <c r="AF228" s="151">
        <v>-666.66666666666663</v>
      </c>
      <c r="AG228" s="151">
        <v>-666.66666666666663</v>
      </c>
      <c r="AH228" s="151">
        <v>-666.66666666666663</v>
      </c>
      <c r="AI228" s="151">
        <v>-666.66666666666663</v>
      </c>
      <c r="AJ228" s="145"/>
      <c r="AK228" s="145">
        <v>0.48686611084411352</v>
      </c>
      <c r="AL228" s="145">
        <v>0.2376642354481168</v>
      </c>
      <c r="AM228" s="145">
        <v>0.16035647405821576</v>
      </c>
      <c r="AN228" s="145">
        <v>0.11511317964955395</v>
      </c>
      <c r="AO228" s="145"/>
      <c r="AP228" s="145"/>
      <c r="AQ228" s="145"/>
      <c r="AR228" s="145"/>
      <c r="AS228" s="146">
        <v>1</v>
      </c>
      <c r="AT228" s="153">
        <v>0</v>
      </c>
      <c r="AU228" s="153">
        <v>-3894.9288867529081</v>
      </c>
      <c r="AV228" s="153">
        <v>-1901.3138835849343</v>
      </c>
      <c r="AW228" s="153">
        <v>-1282.851792465726</v>
      </c>
      <c r="AX228" s="153">
        <v>-920.90543719643154</v>
      </c>
      <c r="AY228" s="153">
        <v>0</v>
      </c>
      <c r="AZ228" s="153">
        <v>0</v>
      </c>
      <c r="BA228" s="153">
        <v>0</v>
      </c>
      <c r="BB228" s="153">
        <v>0</v>
      </c>
      <c r="BC228" s="153">
        <v>-8000</v>
      </c>
      <c r="BD228" s="154">
        <v>0</v>
      </c>
      <c r="BE228" s="154">
        <v>0</v>
      </c>
      <c r="BF228" s="154">
        <v>-8000</v>
      </c>
      <c r="BG228" s="154">
        <v>0</v>
      </c>
      <c r="BH228" s="154">
        <v>0</v>
      </c>
      <c r="BI228" s="145">
        <v>60423000</v>
      </c>
      <c r="BJ228" s="122"/>
      <c r="BK228" s="191">
        <f>+IF('FEUILLE 1'!$BJ228="",SUMIFS('FEUILLE 2'!$P:$P,'FEUILLE 2'!$C:$C,"BLF",'FEUILLE 2'!$K:$K,'FEUILLE 1'!$J228),SUMIFS('FEUILLE 2'!$P:$P,'FEUILLE 2'!$C:$C,"BLF",'FEUILLE 2'!$K:$K,'FEUILLE 1'!$J228,'FEUILLE 2'!$B:$B,'FEUILLE 1'!$BJ228))</f>
        <v>0</v>
      </c>
      <c r="BL228" s="191">
        <f>+BK228+SUM(BY228:CD228)</f>
        <v>-2000</v>
      </c>
      <c r="BM228" s="191"/>
      <c r="BN228" s="191"/>
      <c r="BO228" s="193"/>
      <c r="BP228" s="126">
        <f t="shared" si="206"/>
        <v>0</v>
      </c>
      <c r="BQ228" s="126">
        <f t="shared" si="207"/>
        <v>0</v>
      </c>
      <c r="BR228" s="126">
        <f t="shared" si="208"/>
        <v>-666.66666666666663</v>
      </c>
      <c r="BS228" s="126">
        <f t="shared" si="209"/>
        <v>0</v>
      </c>
      <c r="BT228" s="126">
        <f t="shared" si="210"/>
        <v>0</v>
      </c>
      <c r="BU228" s="126">
        <f t="shared" si="211"/>
        <v>0</v>
      </c>
      <c r="BV228" s="126">
        <f t="shared" si="212"/>
        <v>0</v>
      </c>
      <c r="BW228" s="126">
        <f t="shared" si="213"/>
        <v>-1333.3333333333333</v>
      </c>
      <c r="BX228" s="126">
        <f t="shared" si="214"/>
        <v>0</v>
      </c>
      <c r="BY228" s="126">
        <f t="shared" si="215"/>
        <v>0</v>
      </c>
      <c r="BZ228" s="126">
        <f t="shared" si="216"/>
        <v>0</v>
      </c>
      <c r="CA228" s="126">
        <f t="shared" si="217"/>
        <v>0</v>
      </c>
      <c r="CB228" s="126">
        <f t="shared" si="218"/>
        <v>-2000</v>
      </c>
      <c r="CC228" s="126">
        <f t="shared" si="219"/>
        <v>0</v>
      </c>
      <c r="CD228" s="126">
        <f t="shared" si="220"/>
        <v>0</v>
      </c>
      <c r="CE228" s="126">
        <f t="shared" si="221"/>
        <v>0</v>
      </c>
      <c r="CF228" s="126">
        <f t="shared" si="222"/>
        <v>0</v>
      </c>
      <c r="CG228" s="126">
        <f t="shared" si="223"/>
        <v>-2666.6666666666665</v>
      </c>
      <c r="CH228" s="126">
        <f t="shared" si="224"/>
        <v>0</v>
      </c>
      <c r="CI228" s="126">
        <f t="shared" si="225"/>
        <v>0</v>
      </c>
      <c r="CJ228" s="126">
        <f t="shared" si="226"/>
        <v>0</v>
      </c>
      <c r="CK228" s="126">
        <f t="shared" si="227"/>
        <v>0</v>
      </c>
      <c r="CL228" s="126">
        <f t="shared" si="228"/>
        <v>-3333.333333333333</v>
      </c>
      <c r="CM228" s="126">
        <f t="shared" si="229"/>
        <v>0</v>
      </c>
      <c r="CN228" s="126">
        <f t="shared" si="230"/>
        <v>0</v>
      </c>
      <c r="CO228" s="126">
        <f t="shared" si="231"/>
        <v>0</v>
      </c>
      <c r="CP228" s="126">
        <f t="shared" si="232"/>
        <v>0</v>
      </c>
      <c r="CQ228" s="126">
        <f t="shared" si="233"/>
        <v>-3999.9999999999995</v>
      </c>
      <c r="CR228" s="126">
        <f t="shared" si="234"/>
        <v>0</v>
      </c>
      <c r="CS228" s="126">
        <f t="shared" si="235"/>
        <v>0</v>
      </c>
      <c r="CT228" s="126">
        <f t="shared" si="236"/>
        <v>0</v>
      </c>
      <c r="CU228" s="126">
        <f t="shared" si="237"/>
        <v>0</v>
      </c>
      <c r="CV228" s="126">
        <f t="shared" si="238"/>
        <v>-4666.6666666666661</v>
      </c>
      <c r="CW228" s="126">
        <f t="shared" si="239"/>
        <v>0</v>
      </c>
      <c r="CX228" s="126">
        <f t="shared" si="240"/>
        <v>0</v>
      </c>
      <c r="CY228" s="126">
        <f t="shared" si="241"/>
        <v>0</v>
      </c>
      <c r="CZ228" s="126">
        <f t="shared" si="242"/>
        <v>0</v>
      </c>
      <c r="DA228" s="126">
        <f t="shared" si="243"/>
        <v>-5333.333333333333</v>
      </c>
      <c r="DB228" s="126">
        <f t="shared" si="244"/>
        <v>0</v>
      </c>
      <c r="DC228" s="126">
        <f t="shared" si="245"/>
        <v>0</v>
      </c>
      <c r="DD228" s="126">
        <f t="shared" si="246"/>
        <v>0</v>
      </c>
      <c r="DE228" s="126">
        <f t="shared" si="247"/>
        <v>0</v>
      </c>
      <c r="DF228" s="126">
        <f t="shared" si="248"/>
        <v>-6000</v>
      </c>
      <c r="DG228" s="126">
        <f t="shared" si="249"/>
        <v>0</v>
      </c>
      <c r="DH228" s="126">
        <f t="shared" si="250"/>
        <v>0</v>
      </c>
      <c r="DI228" s="126">
        <f t="shared" si="251"/>
        <v>0</v>
      </c>
      <c r="DJ228" s="126">
        <f t="shared" si="252"/>
        <v>0</v>
      </c>
      <c r="DK228" s="126">
        <f t="shared" si="253"/>
        <v>-6666.666666666667</v>
      </c>
      <c r="DL228" s="126">
        <f t="shared" si="254"/>
        <v>0</v>
      </c>
      <c r="DM228" s="126">
        <f t="shared" si="255"/>
        <v>0</v>
      </c>
      <c r="DN228" s="126">
        <f t="shared" si="256"/>
        <v>0</v>
      </c>
      <c r="DO228" s="126">
        <f t="shared" si="257"/>
        <v>0</v>
      </c>
      <c r="DP228" s="126">
        <f t="shared" si="258"/>
        <v>-7333.3333333333339</v>
      </c>
      <c r="DQ228" s="126">
        <f t="shared" si="259"/>
        <v>0</v>
      </c>
      <c r="DR228" s="126">
        <f t="shared" si="260"/>
        <v>0</v>
      </c>
      <c r="DS228" s="126">
        <f t="shared" si="261"/>
        <v>0</v>
      </c>
      <c r="DT228" s="126">
        <f t="shared" si="262"/>
        <v>0</v>
      </c>
      <c r="DU228" s="126">
        <f t="shared" si="263"/>
        <v>-8000.0000000000009</v>
      </c>
      <c r="DV228" s="126">
        <f t="shared" si="264"/>
        <v>0</v>
      </c>
      <c r="DW228" s="126">
        <f t="shared" si="265"/>
        <v>0</v>
      </c>
      <c r="DX228" s="119"/>
    </row>
    <row r="229" spans="1:128" s="141" customFormat="1" ht="15" customHeight="1" x14ac:dyDescent="0.25">
      <c r="A229" s="157" t="s">
        <v>569</v>
      </c>
      <c r="B229" s="174" t="s">
        <v>416</v>
      </c>
      <c r="C229" s="174" t="s">
        <v>564</v>
      </c>
      <c r="D229" s="174" t="s">
        <v>265</v>
      </c>
      <c r="E229" s="174">
        <v>1</v>
      </c>
      <c r="F229" s="174">
        <v>4000</v>
      </c>
      <c r="G229" s="173">
        <v>-4000</v>
      </c>
      <c r="H229" s="173">
        <v>-4000.0000000000005</v>
      </c>
      <c r="I229" s="147"/>
      <c r="J229" s="145" t="s">
        <v>98</v>
      </c>
      <c r="K229" s="145">
        <v>8.3333333333333329E-2</v>
      </c>
      <c r="L229" s="145">
        <v>8.3333333333333329E-2</v>
      </c>
      <c r="M229" s="145">
        <v>8.3333333333333329E-2</v>
      </c>
      <c r="N229" s="145">
        <v>8.3333333333333329E-2</v>
      </c>
      <c r="O229" s="145">
        <v>8.3333333333333329E-2</v>
      </c>
      <c r="P229" s="145">
        <v>8.3333333333333329E-2</v>
      </c>
      <c r="Q229" s="145">
        <v>8.3333333333333329E-2</v>
      </c>
      <c r="R229" s="145">
        <v>8.3333333333333329E-2</v>
      </c>
      <c r="S229" s="145">
        <v>8.3333333333333329E-2</v>
      </c>
      <c r="T229" s="145">
        <v>8.3333333333333329E-2</v>
      </c>
      <c r="U229" s="145">
        <v>8.3333333333333329E-2</v>
      </c>
      <c r="V229" s="145">
        <v>8.3333333333333329E-2</v>
      </c>
      <c r="W229" s="146">
        <v>1</v>
      </c>
      <c r="X229" s="151">
        <v>-333.33333333333331</v>
      </c>
      <c r="Y229" s="151">
        <v>-333.33333333333331</v>
      </c>
      <c r="Z229" s="151">
        <v>-333.33333333333331</v>
      </c>
      <c r="AA229" s="151">
        <v>-333.33333333333331</v>
      </c>
      <c r="AB229" s="151">
        <v>-333.33333333333331</v>
      </c>
      <c r="AC229" s="151">
        <v>-333.33333333333331</v>
      </c>
      <c r="AD229" s="151">
        <v>-333.33333333333331</v>
      </c>
      <c r="AE229" s="151">
        <v>-333.33333333333331</v>
      </c>
      <c r="AF229" s="151">
        <v>-333.33333333333331</v>
      </c>
      <c r="AG229" s="151">
        <v>-333.33333333333331</v>
      </c>
      <c r="AH229" s="151">
        <v>-333.33333333333331</v>
      </c>
      <c r="AI229" s="151">
        <v>-333.33333333333331</v>
      </c>
      <c r="AJ229" s="145"/>
      <c r="AK229" s="145">
        <v>0.48686611084411352</v>
      </c>
      <c r="AL229" s="145">
        <v>0.2376642354481168</v>
      </c>
      <c r="AM229" s="145">
        <v>0.16035647405821576</v>
      </c>
      <c r="AN229" s="145">
        <v>0.11511317964955395</v>
      </c>
      <c r="AO229" s="145"/>
      <c r="AP229" s="145"/>
      <c r="AQ229" s="145"/>
      <c r="AR229" s="145"/>
      <c r="AS229" s="146">
        <v>1</v>
      </c>
      <c r="AT229" s="153">
        <v>0</v>
      </c>
      <c r="AU229" s="153">
        <v>-1947.464443376454</v>
      </c>
      <c r="AV229" s="153">
        <v>-950.65694179246714</v>
      </c>
      <c r="AW229" s="153">
        <v>-641.42589623286301</v>
      </c>
      <c r="AX229" s="153">
        <v>-460.45271859821577</v>
      </c>
      <c r="AY229" s="153">
        <v>0</v>
      </c>
      <c r="AZ229" s="153">
        <v>0</v>
      </c>
      <c r="BA229" s="153">
        <v>0</v>
      </c>
      <c r="BB229" s="153">
        <v>0</v>
      </c>
      <c r="BC229" s="153">
        <v>-4000</v>
      </c>
      <c r="BD229" s="154">
        <v>0</v>
      </c>
      <c r="BE229" s="154">
        <v>0</v>
      </c>
      <c r="BF229" s="154">
        <v>-4000</v>
      </c>
      <c r="BG229" s="154">
        <v>0</v>
      </c>
      <c r="BH229" s="154">
        <v>0</v>
      </c>
      <c r="BI229" s="145">
        <v>60423000</v>
      </c>
      <c r="BJ229" s="122"/>
      <c r="BK229" s="191">
        <v>0</v>
      </c>
      <c r="BL229" s="191">
        <f>+BK229+SUM(BY229:CD229)</f>
        <v>-1000</v>
      </c>
      <c r="BM229" s="191"/>
      <c r="BN229" s="191"/>
      <c r="BO229" s="193"/>
      <c r="BP229" s="126">
        <f t="shared" si="206"/>
        <v>0</v>
      </c>
      <c r="BQ229" s="126">
        <f t="shared" si="207"/>
        <v>0</v>
      </c>
      <c r="BR229" s="126">
        <f t="shared" si="208"/>
        <v>-333.33333333333331</v>
      </c>
      <c r="BS229" s="126">
        <f t="shared" si="209"/>
        <v>0</v>
      </c>
      <c r="BT229" s="126">
        <f t="shared" si="210"/>
        <v>0</v>
      </c>
      <c r="BU229" s="126">
        <f t="shared" si="211"/>
        <v>0</v>
      </c>
      <c r="BV229" s="126">
        <f t="shared" si="212"/>
        <v>0</v>
      </c>
      <c r="BW229" s="126">
        <f t="shared" si="213"/>
        <v>-666.66666666666663</v>
      </c>
      <c r="BX229" s="126">
        <f t="shared" si="214"/>
        <v>0</v>
      </c>
      <c r="BY229" s="126">
        <f t="shared" si="215"/>
        <v>0</v>
      </c>
      <c r="BZ229" s="126">
        <f t="shared" si="216"/>
        <v>0</v>
      </c>
      <c r="CA229" s="126">
        <f t="shared" si="217"/>
        <v>0</v>
      </c>
      <c r="CB229" s="126">
        <f t="shared" si="218"/>
        <v>-1000</v>
      </c>
      <c r="CC229" s="126">
        <f t="shared" si="219"/>
        <v>0</v>
      </c>
      <c r="CD229" s="126">
        <f t="shared" si="220"/>
        <v>0</v>
      </c>
      <c r="CE229" s="126">
        <f t="shared" si="221"/>
        <v>0</v>
      </c>
      <c r="CF229" s="126">
        <f t="shared" si="222"/>
        <v>0</v>
      </c>
      <c r="CG229" s="126">
        <f t="shared" si="223"/>
        <v>-1333.3333333333333</v>
      </c>
      <c r="CH229" s="126">
        <f t="shared" si="224"/>
        <v>0</v>
      </c>
      <c r="CI229" s="126">
        <f t="shared" si="225"/>
        <v>0</v>
      </c>
      <c r="CJ229" s="126">
        <f t="shared" si="226"/>
        <v>0</v>
      </c>
      <c r="CK229" s="126">
        <f t="shared" si="227"/>
        <v>0</v>
      </c>
      <c r="CL229" s="126">
        <f t="shared" si="228"/>
        <v>-1666.6666666666665</v>
      </c>
      <c r="CM229" s="126">
        <f t="shared" si="229"/>
        <v>0</v>
      </c>
      <c r="CN229" s="126">
        <f t="shared" si="230"/>
        <v>0</v>
      </c>
      <c r="CO229" s="126">
        <f t="shared" si="231"/>
        <v>0</v>
      </c>
      <c r="CP229" s="126">
        <f t="shared" si="232"/>
        <v>0</v>
      </c>
      <c r="CQ229" s="126">
        <f t="shared" si="233"/>
        <v>-1999.9999999999998</v>
      </c>
      <c r="CR229" s="126">
        <f t="shared" si="234"/>
        <v>0</v>
      </c>
      <c r="CS229" s="126">
        <f t="shared" si="235"/>
        <v>0</v>
      </c>
      <c r="CT229" s="126">
        <f t="shared" si="236"/>
        <v>0</v>
      </c>
      <c r="CU229" s="126">
        <f t="shared" si="237"/>
        <v>0</v>
      </c>
      <c r="CV229" s="126">
        <f t="shared" si="238"/>
        <v>-2333.333333333333</v>
      </c>
      <c r="CW229" s="126">
        <f t="shared" si="239"/>
        <v>0</v>
      </c>
      <c r="CX229" s="126">
        <f t="shared" si="240"/>
        <v>0</v>
      </c>
      <c r="CY229" s="126">
        <f t="shared" si="241"/>
        <v>0</v>
      </c>
      <c r="CZ229" s="126">
        <f t="shared" si="242"/>
        <v>0</v>
      </c>
      <c r="DA229" s="126">
        <f t="shared" si="243"/>
        <v>-2666.6666666666665</v>
      </c>
      <c r="DB229" s="126">
        <f t="shared" si="244"/>
        <v>0</v>
      </c>
      <c r="DC229" s="126">
        <f t="shared" si="245"/>
        <v>0</v>
      </c>
      <c r="DD229" s="126">
        <f t="shared" si="246"/>
        <v>0</v>
      </c>
      <c r="DE229" s="126">
        <f t="shared" si="247"/>
        <v>0</v>
      </c>
      <c r="DF229" s="126">
        <f t="shared" si="248"/>
        <v>-3000</v>
      </c>
      <c r="DG229" s="126">
        <f t="shared" si="249"/>
        <v>0</v>
      </c>
      <c r="DH229" s="126">
        <f t="shared" si="250"/>
        <v>0</v>
      </c>
      <c r="DI229" s="126">
        <f t="shared" si="251"/>
        <v>0</v>
      </c>
      <c r="DJ229" s="126">
        <f t="shared" si="252"/>
        <v>0</v>
      </c>
      <c r="DK229" s="126">
        <f t="shared" si="253"/>
        <v>-3333.3333333333335</v>
      </c>
      <c r="DL229" s="126">
        <f t="shared" si="254"/>
        <v>0</v>
      </c>
      <c r="DM229" s="126">
        <f t="shared" si="255"/>
        <v>0</v>
      </c>
      <c r="DN229" s="126">
        <f t="shared" si="256"/>
        <v>0</v>
      </c>
      <c r="DO229" s="126">
        <f t="shared" si="257"/>
        <v>0</v>
      </c>
      <c r="DP229" s="126">
        <f t="shared" si="258"/>
        <v>-3666.666666666667</v>
      </c>
      <c r="DQ229" s="126">
        <f t="shared" si="259"/>
        <v>0</v>
      </c>
      <c r="DR229" s="126">
        <f t="shared" si="260"/>
        <v>0</v>
      </c>
      <c r="DS229" s="126">
        <f t="shared" si="261"/>
        <v>0</v>
      </c>
      <c r="DT229" s="126">
        <f t="shared" si="262"/>
        <v>0</v>
      </c>
      <c r="DU229" s="126">
        <f t="shared" si="263"/>
        <v>-4000.0000000000005</v>
      </c>
      <c r="DV229" s="126">
        <f t="shared" si="264"/>
        <v>0</v>
      </c>
      <c r="DW229" s="126">
        <f t="shared" si="265"/>
        <v>0</v>
      </c>
      <c r="DX229" s="119"/>
    </row>
    <row r="230" spans="1:128" s="118" customFormat="1" ht="15" customHeight="1" x14ac:dyDescent="0.25">
      <c r="A230" s="160" t="s">
        <v>570</v>
      </c>
      <c r="B230" s="160" t="s">
        <v>300</v>
      </c>
      <c r="C230" s="160" t="s">
        <v>570</v>
      </c>
      <c r="D230" s="160" t="s">
        <v>265</v>
      </c>
      <c r="E230" s="160">
        <v>1</v>
      </c>
      <c r="F230" s="160">
        <v>120109.10560000002</v>
      </c>
      <c r="G230" s="166">
        <v>-120109.10560000002</v>
      </c>
      <c r="H230" s="161">
        <v>-120109.10560000005</v>
      </c>
      <c r="I230" s="147"/>
      <c r="J230" s="172" t="s">
        <v>266</v>
      </c>
      <c r="K230" s="172">
        <v>8.3333333333333329E-2</v>
      </c>
      <c r="L230" s="172">
        <v>8.3333333333333329E-2</v>
      </c>
      <c r="M230" s="172">
        <v>8.3333333333333329E-2</v>
      </c>
      <c r="N230" s="172">
        <v>8.3333333333333329E-2</v>
      </c>
      <c r="O230" s="172">
        <v>8.3333333333333329E-2</v>
      </c>
      <c r="P230" s="172">
        <v>8.3333333333333329E-2</v>
      </c>
      <c r="Q230" s="172">
        <v>8.3333333333333329E-2</v>
      </c>
      <c r="R230" s="172">
        <v>8.3333333333333329E-2</v>
      </c>
      <c r="S230" s="172">
        <v>8.3333333333333329E-2</v>
      </c>
      <c r="T230" s="172">
        <v>8.3333333333333329E-2</v>
      </c>
      <c r="U230" s="172">
        <v>8.3333333333333329E-2</v>
      </c>
      <c r="V230" s="172">
        <v>8.3333333333333329E-2</v>
      </c>
      <c r="W230" s="146">
        <v>1</v>
      </c>
      <c r="X230" s="151">
        <v>-10009.092133333335</v>
      </c>
      <c r="Y230" s="151">
        <v>-10009.092133333335</v>
      </c>
      <c r="Z230" s="151">
        <v>-10009.092133333335</v>
      </c>
      <c r="AA230" s="151">
        <v>-10009.092133333335</v>
      </c>
      <c r="AB230" s="151">
        <v>-10009.092133333335</v>
      </c>
      <c r="AC230" s="151">
        <v>-10009.092133333335</v>
      </c>
      <c r="AD230" s="151">
        <v>-10009.092133333335</v>
      </c>
      <c r="AE230" s="151">
        <v>-10009.092133333335</v>
      </c>
      <c r="AF230" s="151">
        <v>-10009.092133333335</v>
      </c>
      <c r="AG230" s="151">
        <v>-10009.092133333335</v>
      </c>
      <c r="AH230" s="151">
        <v>-10009.092133333335</v>
      </c>
      <c r="AI230" s="151">
        <v>-10009.092133333335</v>
      </c>
      <c r="AJ230" s="145"/>
      <c r="AK230" s="145"/>
      <c r="AL230" s="145"/>
      <c r="AM230" s="145"/>
      <c r="AN230" s="145"/>
      <c r="AO230" s="145"/>
      <c r="AP230" s="145"/>
      <c r="AQ230" s="145"/>
      <c r="AR230" s="145">
        <v>1</v>
      </c>
      <c r="AS230" s="146">
        <v>1</v>
      </c>
      <c r="AT230" s="153">
        <v>0</v>
      </c>
      <c r="AU230" s="153">
        <v>0</v>
      </c>
      <c r="AV230" s="153">
        <v>0</v>
      </c>
      <c r="AW230" s="153">
        <v>0</v>
      </c>
      <c r="AX230" s="153">
        <v>0</v>
      </c>
      <c r="AY230" s="153">
        <v>0</v>
      </c>
      <c r="AZ230" s="153">
        <v>0</v>
      </c>
      <c r="BA230" s="153">
        <v>0</v>
      </c>
      <c r="BB230" s="153">
        <v>-120109.10560000002</v>
      </c>
      <c r="BC230" s="153">
        <v>-120109.10560000002</v>
      </c>
      <c r="BD230" s="154">
        <v>0</v>
      </c>
      <c r="BE230" s="154">
        <v>0</v>
      </c>
      <c r="BF230" s="154">
        <v>0</v>
      </c>
      <c r="BG230" s="154">
        <v>0</v>
      </c>
      <c r="BH230" s="154">
        <v>-120109.10560000002</v>
      </c>
      <c r="BI230" s="145">
        <v>61622000</v>
      </c>
      <c r="BJ230" s="122"/>
      <c r="BK230" s="122"/>
      <c r="BL230" s="122"/>
      <c r="BM230" s="122"/>
      <c r="BN230" s="122"/>
      <c r="BO230" s="122">
        <f t="shared" si="205"/>
        <v>100090.92133333338</v>
      </c>
      <c r="BP230" s="126">
        <f t="shared" si="206"/>
        <v>0</v>
      </c>
      <c r="BQ230" s="126">
        <f t="shared" si="207"/>
        <v>0</v>
      </c>
      <c r="BR230" s="126">
        <f t="shared" si="208"/>
        <v>0</v>
      </c>
      <c r="BS230" s="126">
        <f t="shared" si="209"/>
        <v>0</v>
      </c>
      <c r="BT230" s="126">
        <f t="shared" si="210"/>
        <v>-10009.092133333335</v>
      </c>
      <c r="BU230" s="126">
        <f t="shared" si="211"/>
        <v>0</v>
      </c>
      <c r="BV230" s="126">
        <f t="shared" si="212"/>
        <v>0</v>
      </c>
      <c r="BW230" s="126">
        <f t="shared" si="213"/>
        <v>0</v>
      </c>
      <c r="BX230" s="126">
        <f t="shared" si="214"/>
        <v>0</v>
      </c>
      <c r="BY230" s="126">
        <f t="shared" si="215"/>
        <v>-20018.184266666671</v>
      </c>
      <c r="BZ230" s="126">
        <f t="shared" si="216"/>
        <v>0</v>
      </c>
      <c r="CA230" s="126">
        <f t="shared" si="217"/>
        <v>0</v>
      </c>
      <c r="CB230" s="126">
        <f t="shared" si="218"/>
        <v>0</v>
      </c>
      <c r="CC230" s="126">
        <f t="shared" si="219"/>
        <v>0</v>
      </c>
      <c r="CD230" s="126">
        <f t="shared" si="220"/>
        <v>-30027.276400000006</v>
      </c>
      <c r="CE230" s="126">
        <f t="shared" si="221"/>
        <v>0</v>
      </c>
      <c r="CF230" s="126">
        <f t="shared" si="222"/>
        <v>0</v>
      </c>
      <c r="CG230" s="126">
        <f t="shared" si="223"/>
        <v>0</v>
      </c>
      <c r="CH230" s="126">
        <f t="shared" si="224"/>
        <v>0</v>
      </c>
      <c r="CI230" s="126">
        <f t="shared" si="225"/>
        <v>-40036.368533333341</v>
      </c>
      <c r="CJ230" s="126">
        <f t="shared" si="226"/>
        <v>0</v>
      </c>
      <c r="CK230" s="126">
        <f t="shared" si="227"/>
        <v>0</v>
      </c>
      <c r="CL230" s="126">
        <f t="shared" si="228"/>
        <v>0</v>
      </c>
      <c r="CM230" s="126">
        <f t="shared" si="229"/>
        <v>0</v>
      </c>
      <c r="CN230" s="126">
        <f t="shared" si="230"/>
        <v>-50045.46066666668</v>
      </c>
      <c r="CO230" s="126">
        <f t="shared" si="231"/>
        <v>0</v>
      </c>
      <c r="CP230" s="126">
        <f t="shared" si="232"/>
        <v>0</v>
      </c>
      <c r="CQ230" s="126">
        <f t="shared" si="233"/>
        <v>0</v>
      </c>
      <c r="CR230" s="126">
        <f t="shared" si="234"/>
        <v>0</v>
      </c>
      <c r="CS230" s="126">
        <f t="shared" si="235"/>
        <v>-60054.552800000019</v>
      </c>
      <c r="CT230" s="126">
        <f t="shared" si="236"/>
        <v>0</v>
      </c>
      <c r="CU230" s="126">
        <f t="shared" si="237"/>
        <v>0</v>
      </c>
      <c r="CV230" s="126">
        <f t="shared" si="238"/>
        <v>0</v>
      </c>
      <c r="CW230" s="126">
        <f t="shared" si="239"/>
        <v>0</v>
      </c>
      <c r="CX230" s="126">
        <f t="shared" si="240"/>
        <v>-70063.644933333358</v>
      </c>
      <c r="CY230" s="126">
        <f t="shared" si="241"/>
        <v>0</v>
      </c>
      <c r="CZ230" s="126">
        <f t="shared" si="242"/>
        <v>0</v>
      </c>
      <c r="DA230" s="126">
        <f t="shared" si="243"/>
        <v>0</v>
      </c>
      <c r="DB230" s="126">
        <f t="shared" si="244"/>
        <v>0</v>
      </c>
      <c r="DC230" s="126">
        <f t="shared" si="245"/>
        <v>-80072.737066666698</v>
      </c>
      <c r="DD230" s="126">
        <f t="shared" si="246"/>
        <v>0</v>
      </c>
      <c r="DE230" s="126">
        <f t="shared" si="247"/>
        <v>0</v>
      </c>
      <c r="DF230" s="126">
        <f t="shared" si="248"/>
        <v>0</v>
      </c>
      <c r="DG230" s="126">
        <f t="shared" si="249"/>
        <v>0</v>
      </c>
      <c r="DH230" s="126">
        <f t="shared" si="250"/>
        <v>-90081.829200000037</v>
      </c>
      <c r="DI230" s="126">
        <f t="shared" si="251"/>
        <v>0</v>
      </c>
      <c r="DJ230" s="126">
        <f t="shared" si="252"/>
        <v>0</v>
      </c>
      <c r="DK230" s="126">
        <f t="shared" si="253"/>
        <v>0</v>
      </c>
      <c r="DL230" s="126">
        <f t="shared" si="254"/>
        <v>0</v>
      </c>
      <c r="DM230" s="126">
        <f t="shared" si="255"/>
        <v>-100090.92133333338</v>
      </c>
      <c r="DN230" s="126">
        <f t="shared" si="256"/>
        <v>0</v>
      </c>
      <c r="DO230" s="126">
        <f t="shared" si="257"/>
        <v>0</v>
      </c>
      <c r="DP230" s="126">
        <f t="shared" si="258"/>
        <v>0</v>
      </c>
      <c r="DQ230" s="126">
        <f t="shared" si="259"/>
        <v>0</v>
      </c>
      <c r="DR230" s="126">
        <f t="shared" si="260"/>
        <v>-110100.01346666671</v>
      </c>
      <c r="DS230" s="126">
        <f t="shared" si="261"/>
        <v>0</v>
      </c>
      <c r="DT230" s="126">
        <f t="shared" si="262"/>
        <v>0</v>
      </c>
      <c r="DU230" s="126">
        <f t="shared" si="263"/>
        <v>0</v>
      </c>
      <c r="DV230" s="126">
        <f t="shared" si="264"/>
        <v>0</v>
      </c>
      <c r="DW230" s="126">
        <f t="shared" si="265"/>
        <v>-120109.10560000005</v>
      </c>
    </row>
    <row r="231" spans="1:128" s="118" customFormat="1" ht="15" customHeight="1" x14ac:dyDescent="0.25">
      <c r="A231" s="160" t="s">
        <v>571</v>
      </c>
      <c r="B231" s="160" t="s">
        <v>300</v>
      </c>
      <c r="C231" s="160" t="s">
        <v>572</v>
      </c>
      <c r="D231" s="160" t="s">
        <v>289</v>
      </c>
      <c r="E231" s="167">
        <v>0.02</v>
      </c>
      <c r="F231" s="160">
        <v>9123940.8800000008</v>
      </c>
      <c r="G231" s="166">
        <v>-182478.81760000001</v>
      </c>
      <c r="H231" s="161">
        <v>-182478.81760000007</v>
      </c>
      <c r="I231" s="147"/>
      <c r="J231" s="172" t="s">
        <v>266</v>
      </c>
      <c r="K231" s="172">
        <v>8.3333333333333329E-2</v>
      </c>
      <c r="L231" s="172">
        <v>8.3333333333333329E-2</v>
      </c>
      <c r="M231" s="172">
        <v>8.3333333333333329E-2</v>
      </c>
      <c r="N231" s="172">
        <v>8.3333333333333329E-2</v>
      </c>
      <c r="O231" s="172">
        <v>8.3333333333333329E-2</v>
      </c>
      <c r="P231" s="172">
        <v>8.3333333333333329E-2</v>
      </c>
      <c r="Q231" s="172">
        <v>8.3333333333333329E-2</v>
      </c>
      <c r="R231" s="172">
        <v>8.3333333333333329E-2</v>
      </c>
      <c r="S231" s="172">
        <v>8.3333333333333329E-2</v>
      </c>
      <c r="T231" s="172">
        <v>8.3333333333333329E-2</v>
      </c>
      <c r="U231" s="172">
        <v>8.3333333333333329E-2</v>
      </c>
      <c r="V231" s="172">
        <v>8.3333333333333329E-2</v>
      </c>
      <c r="W231" s="146">
        <v>1</v>
      </c>
      <c r="X231" s="151">
        <v>-15206.568133333334</v>
      </c>
      <c r="Y231" s="151">
        <v>-15206.568133333334</v>
      </c>
      <c r="Z231" s="151">
        <v>-15206.568133333334</v>
      </c>
      <c r="AA231" s="151">
        <v>-15206.568133333334</v>
      </c>
      <c r="AB231" s="151">
        <v>-15206.568133333334</v>
      </c>
      <c r="AC231" s="151">
        <v>-15206.568133333334</v>
      </c>
      <c r="AD231" s="151">
        <v>-15206.568133333334</v>
      </c>
      <c r="AE231" s="151">
        <v>-15206.568133333334</v>
      </c>
      <c r="AF231" s="151">
        <v>-15206.568133333334</v>
      </c>
      <c r="AG231" s="151">
        <v>-15206.568133333334</v>
      </c>
      <c r="AH231" s="151">
        <v>-15206.568133333334</v>
      </c>
      <c r="AI231" s="151">
        <v>-15206.568133333334</v>
      </c>
      <c r="AJ231" s="145"/>
      <c r="AK231" s="145"/>
      <c r="AL231" s="145"/>
      <c r="AM231" s="145"/>
      <c r="AN231" s="145"/>
      <c r="AO231" s="145"/>
      <c r="AP231" s="145"/>
      <c r="AQ231" s="145"/>
      <c r="AR231" s="145">
        <v>1</v>
      </c>
      <c r="AS231" s="146">
        <v>1</v>
      </c>
      <c r="AT231" s="153">
        <v>0</v>
      </c>
      <c r="AU231" s="153">
        <v>0</v>
      </c>
      <c r="AV231" s="153">
        <v>0</v>
      </c>
      <c r="AW231" s="153">
        <v>0</v>
      </c>
      <c r="AX231" s="153">
        <v>0</v>
      </c>
      <c r="AY231" s="153">
        <v>0</v>
      </c>
      <c r="AZ231" s="153">
        <v>0</v>
      </c>
      <c r="BA231" s="153">
        <v>0</v>
      </c>
      <c r="BB231" s="153">
        <v>-182478.81760000001</v>
      </c>
      <c r="BC231" s="153">
        <v>-182478.81760000001</v>
      </c>
      <c r="BD231" s="154">
        <v>0</v>
      </c>
      <c r="BE231" s="154">
        <v>0</v>
      </c>
      <c r="BF231" s="154">
        <v>0</v>
      </c>
      <c r="BG231" s="154">
        <v>0</v>
      </c>
      <c r="BH231" s="154">
        <v>-182478.81760000001</v>
      </c>
      <c r="BI231" s="145">
        <v>62265100</v>
      </c>
      <c r="BJ231" s="122"/>
      <c r="BK231" s="122"/>
      <c r="BL231" s="122"/>
      <c r="BM231" s="122"/>
      <c r="BN231" s="122"/>
      <c r="BO231" s="122">
        <f t="shared" si="205"/>
        <v>152065.68133333337</v>
      </c>
      <c r="BP231" s="126">
        <f t="shared" si="206"/>
        <v>0</v>
      </c>
      <c r="BQ231" s="126">
        <f t="shared" si="207"/>
        <v>0</v>
      </c>
      <c r="BR231" s="126">
        <f t="shared" si="208"/>
        <v>0</v>
      </c>
      <c r="BS231" s="126">
        <f t="shared" si="209"/>
        <v>0</v>
      </c>
      <c r="BT231" s="126">
        <f t="shared" si="210"/>
        <v>-15206.568133333334</v>
      </c>
      <c r="BU231" s="126">
        <f t="shared" si="211"/>
        <v>0</v>
      </c>
      <c r="BV231" s="126">
        <f t="shared" si="212"/>
        <v>0</v>
      </c>
      <c r="BW231" s="126">
        <f t="shared" si="213"/>
        <v>0</v>
      </c>
      <c r="BX231" s="126">
        <f t="shared" si="214"/>
        <v>0</v>
      </c>
      <c r="BY231" s="126">
        <f t="shared" si="215"/>
        <v>-30413.136266666668</v>
      </c>
      <c r="BZ231" s="126">
        <f t="shared" si="216"/>
        <v>0</v>
      </c>
      <c r="CA231" s="126">
        <f t="shared" si="217"/>
        <v>0</v>
      </c>
      <c r="CB231" s="126">
        <f t="shared" si="218"/>
        <v>0</v>
      </c>
      <c r="CC231" s="126">
        <f t="shared" si="219"/>
        <v>0</v>
      </c>
      <c r="CD231" s="126">
        <f t="shared" si="220"/>
        <v>-45619.704400000002</v>
      </c>
      <c r="CE231" s="126">
        <f t="shared" si="221"/>
        <v>0</v>
      </c>
      <c r="CF231" s="126">
        <f t="shared" si="222"/>
        <v>0</v>
      </c>
      <c r="CG231" s="126">
        <f t="shared" si="223"/>
        <v>0</v>
      </c>
      <c r="CH231" s="126">
        <f t="shared" si="224"/>
        <v>0</v>
      </c>
      <c r="CI231" s="126">
        <f t="shared" si="225"/>
        <v>-60826.272533333336</v>
      </c>
      <c r="CJ231" s="126">
        <f t="shared" si="226"/>
        <v>0</v>
      </c>
      <c r="CK231" s="126">
        <f t="shared" si="227"/>
        <v>0</v>
      </c>
      <c r="CL231" s="126">
        <f t="shared" si="228"/>
        <v>0</v>
      </c>
      <c r="CM231" s="126">
        <f t="shared" si="229"/>
        <v>0</v>
      </c>
      <c r="CN231" s="126">
        <f t="shared" si="230"/>
        <v>-76032.840666666671</v>
      </c>
      <c r="CO231" s="126">
        <f t="shared" si="231"/>
        <v>0</v>
      </c>
      <c r="CP231" s="126">
        <f t="shared" si="232"/>
        <v>0</v>
      </c>
      <c r="CQ231" s="126">
        <f t="shared" si="233"/>
        <v>0</v>
      </c>
      <c r="CR231" s="126">
        <f t="shared" si="234"/>
        <v>0</v>
      </c>
      <c r="CS231" s="126">
        <f t="shared" si="235"/>
        <v>-91239.408800000005</v>
      </c>
      <c r="CT231" s="126">
        <f t="shared" si="236"/>
        <v>0</v>
      </c>
      <c r="CU231" s="126">
        <f t="shared" si="237"/>
        <v>0</v>
      </c>
      <c r="CV231" s="126">
        <f t="shared" si="238"/>
        <v>0</v>
      </c>
      <c r="CW231" s="126">
        <f t="shared" si="239"/>
        <v>0</v>
      </c>
      <c r="CX231" s="126">
        <f t="shared" si="240"/>
        <v>-106445.97693333334</v>
      </c>
      <c r="CY231" s="126">
        <f t="shared" si="241"/>
        <v>0</v>
      </c>
      <c r="CZ231" s="126">
        <f t="shared" si="242"/>
        <v>0</v>
      </c>
      <c r="DA231" s="126">
        <f t="shared" si="243"/>
        <v>0</v>
      </c>
      <c r="DB231" s="126">
        <f t="shared" si="244"/>
        <v>0</v>
      </c>
      <c r="DC231" s="126">
        <f t="shared" si="245"/>
        <v>-121652.54506666667</v>
      </c>
      <c r="DD231" s="126">
        <f t="shared" si="246"/>
        <v>0</v>
      </c>
      <c r="DE231" s="126">
        <f t="shared" si="247"/>
        <v>0</v>
      </c>
      <c r="DF231" s="126">
        <f t="shared" si="248"/>
        <v>0</v>
      </c>
      <c r="DG231" s="126">
        <f t="shared" si="249"/>
        <v>0</v>
      </c>
      <c r="DH231" s="126">
        <f t="shared" si="250"/>
        <v>-136859.11320000002</v>
      </c>
      <c r="DI231" s="126">
        <f t="shared" si="251"/>
        <v>0</v>
      </c>
      <c r="DJ231" s="126">
        <f t="shared" si="252"/>
        <v>0</v>
      </c>
      <c r="DK231" s="126">
        <f t="shared" si="253"/>
        <v>0</v>
      </c>
      <c r="DL231" s="126">
        <f t="shared" si="254"/>
        <v>0</v>
      </c>
      <c r="DM231" s="126">
        <f t="shared" si="255"/>
        <v>-152065.68133333337</v>
      </c>
      <c r="DN231" s="126">
        <f t="shared" si="256"/>
        <v>0</v>
      </c>
      <c r="DO231" s="126">
        <f t="shared" si="257"/>
        <v>0</v>
      </c>
      <c r="DP231" s="126">
        <f t="shared" si="258"/>
        <v>0</v>
      </c>
      <c r="DQ231" s="126">
        <f t="shared" si="259"/>
        <v>0</v>
      </c>
      <c r="DR231" s="126">
        <f t="shared" si="260"/>
        <v>-167272.24946666672</v>
      </c>
      <c r="DS231" s="126">
        <f t="shared" si="261"/>
        <v>0</v>
      </c>
      <c r="DT231" s="126">
        <f t="shared" si="262"/>
        <v>0</v>
      </c>
      <c r="DU231" s="126">
        <f t="shared" si="263"/>
        <v>0</v>
      </c>
      <c r="DV231" s="126">
        <f t="shared" si="264"/>
        <v>0</v>
      </c>
      <c r="DW231" s="126">
        <f t="shared" si="265"/>
        <v>-182478.81760000007</v>
      </c>
    </row>
    <row r="232" spans="1:128" s="118" customFormat="1" ht="15" customHeight="1" x14ac:dyDescent="0.25">
      <c r="A232" s="160" t="s">
        <v>573</v>
      </c>
      <c r="B232" s="160" t="s">
        <v>300</v>
      </c>
      <c r="C232" s="160" t="s">
        <v>572</v>
      </c>
      <c r="D232" s="160" t="s">
        <v>265</v>
      </c>
      <c r="E232" s="160">
        <v>1</v>
      </c>
      <c r="F232" s="160">
        <v>386299</v>
      </c>
      <c r="G232" s="166">
        <v>-386299</v>
      </c>
      <c r="H232" s="161">
        <v>-386298.99999999994</v>
      </c>
      <c r="I232" s="147"/>
      <c r="J232" s="172" t="s">
        <v>266</v>
      </c>
      <c r="K232" s="172">
        <v>8.3333333333333329E-2</v>
      </c>
      <c r="L232" s="172">
        <v>8.3333333333333329E-2</v>
      </c>
      <c r="M232" s="172">
        <v>8.3333333333333329E-2</v>
      </c>
      <c r="N232" s="172">
        <v>8.3333333333333329E-2</v>
      </c>
      <c r="O232" s="172">
        <v>8.3333333333333329E-2</v>
      </c>
      <c r="P232" s="172">
        <v>8.3333333333333329E-2</v>
      </c>
      <c r="Q232" s="172">
        <v>8.3333333333333329E-2</v>
      </c>
      <c r="R232" s="172">
        <v>8.3333333333333329E-2</v>
      </c>
      <c r="S232" s="172">
        <v>8.3333333333333329E-2</v>
      </c>
      <c r="T232" s="172">
        <v>8.3333333333333329E-2</v>
      </c>
      <c r="U232" s="172">
        <v>8.3333333333333329E-2</v>
      </c>
      <c r="V232" s="172">
        <v>8.3333333333333329E-2</v>
      </c>
      <c r="W232" s="146">
        <v>1</v>
      </c>
      <c r="X232" s="151">
        <v>-32191.583333333332</v>
      </c>
      <c r="Y232" s="151">
        <v>-32191.583333333332</v>
      </c>
      <c r="Z232" s="151">
        <v>-32191.583333333332</v>
      </c>
      <c r="AA232" s="151">
        <v>-32191.583333333332</v>
      </c>
      <c r="AB232" s="151">
        <v>-32191.583333333332</v>
      </c>
      <c r="AC232" s="151">
        <v>-32191.583333333332</v>
      </c>
      <c r="AD232" s="151">
        <v>-32191.583333333332</v>
      </c>
      <c r="AE232" s="151">
        <v>-32191.583333333332</v>
      </c>
      <c r="AF232" s="151">
        <v>-32191.583333333332</v>
      </c>
      <c r="AG232" s="151">
        <v>-32191.583333333332</v>
      </c>
      <c r="AH232" s="151">
        <v>-32191.583333333332</v>
      </c>
      <c r="AI232" s="151">
        <v>-32191.583333333332</v>
      </c>
      <c r="AJ232" s="145"/>
      <c r="AK232" s="145"/>
      <c r="AL232" s="145"/>
      <c r="AM232" s="145"/>
      <c r="AN232" s="145"/>
      <c r="AO232" s="145"/>
      <c r="AP232" s="145"/>
      <c r="AQ232" s="145"/>
      <c r="AR232" s="145">
        <v>1</v>
      </c>
      <c r="AS232" s="146">
        <v>1</v>
      </c>
      <c r="AT232" s="153">
        <v>0</v>
      </c>
      <c r="AU232" s="153">
        <v>0</v>
      </c>
      <c r="AV232" s="153">
        <v>0</v>
      </c>
      <c r="AW232" s="153">
        <v>0</v>
      </c>
      <c r="AX232" s="153">
        <v>0</v>
      </c>
      <c r="AY232" s="153">
        <v>0</v>
      </c>
      <c r="AZ232" s="153">
        <v>0</v>
      </c>
      <c r="BA232" s="153">
        <v>0</v>
      </c>
      <c r="BB232" s="153">
        <v>-386299</v>
      </c>
      <c r="BC232" s="153">
        <v>-386299</v>
      </c>
      <c r="BD232" s="154">
        <v>0</v>
      </c>
      <c r="BE232" s="154">
        <v>0</v>
      </c>
      <c r="BF232" s="154">
        <v>0</v>
      </c>
      <c r="BG232" s="154">
        <v>0</v>
      </c>
      <c r="BH232" s="154">
        <v>-386299</v>
      </c>
      <c r="BI232" s="145">
        <v>62265000</v>
      </c>
      <c r="BJ232" s="122"/>
      <c r="BK232" s="122"/>
      <c r="BL232" s="122"/>
      <c r="BM232" s="122"/>
      <c r="BN232" s="122"/>
      <c r="BO232" s="122">
        <f t="shared" si="205"/>
        <v>321915.83333333331</v>
      </c>
      <c r="BP232" s="126">
        <f t="shared" si="206"/>
        <v>0</v>
      </c>
      <c r="BQ232" s="126">
        <f t="shared" si="207"/>
        <v>0</v>
      </c>
      <c r="BR232" s="126">
        <f t="shared" si="208"/>
        <v>0</v>
      </c>
      <c r="BS232" s="126">
        <f t="shared" si="209"/>
        <v>0</v>
      </c>
      <c r="BT232" s="126">
        <f t="shared" si="210"/>
        <v>-32191.583333333332</v>
      </c>
      <c r="BU232" s="126">
        <f t="shared" si="211"/>
        <v>0</v>
      </c>
      <c r="BV232" s="126">
        <f t="shared" si="212"/>
        <v>0</v>
      </c>
      <c r="BW232" s="126">
        <f t="shared" si="213"/>
        <v>0</v>
      </c>
      <c r="BX232" s="126">
        <f t="shared" si="214"/>
        <v>0</v>
      </c>
      <c r="BY232" s="126">
        <f t="shared" si="215"/>
        <v>-64383.166666666664</v>
      </c>
      <c r="BZ232" s="126">
        <f t="shared" si="216"/>
        <v>0</v>
      </c>
      <c r="CA232" s="126">
        <f t="shared" si="217"/>
        <v>0</v>
      </c>
      <c r="CB232" s="126">
        <f t="shared" si="218"/>
        <v>0</v>
      </c>
      <c r="CC232" s="126">
        <f t="shared" si="219"/>
        <v>0</v>
      </c>
      <c r="CD232" s="126">
        <f t="shared" si="220"/>
        <v>-96574.75</v>
      </c>
      <c r="CE232" s="126">
        <f t="shared" si="221"/>
        <v>0</v>
      </c>
      <c r="CF232" s="126">
        <f t="shared" si="222"/>
        <v>0</v>
      </c>
      <c r="CG232" s="126">
        <f t="shared" si="223"/>
        <v>0</v>
      </c>
      <c r="CH232" s="126">
        <f t="shared" si="224"/>
        <v>0</v>
      </c>
      <c r="CI232" s="126">
        <f t="shared" si="225"/>
        <v>-128766.33333333333</v>
      </c>
      <c r="CJ232" s="126">
        <f t="shared" si="226"/>
        <v>0</v>
      </c>
      <c r="CK232" s="126">
        <f t="shared" si="227"/>
        <v>0</v>
      </c>
      <c r="CL232" s="126">
        <f t="shared" si="228"/>
        <v>0</v>
      </c>
      <c r="CM232" s="126">
        <f t="shared" si="229"/>
        <v>0</v>
      </c>
      <c r="CN232" s="126">
        <f t="shared" si="230"/>
        <v>-160957.91666666666</v>
      </c>
      <c r="CO232" s="126">
        <f t="shared" si="231"/>
        <v>0</v>
      </c>
      <c r="CP232" s="126">
        <f t="shared" si="232"/>
        <v>0</v>
      </c>
      <c r="CQ232" s="126">
        <f t="shared" si="233"/>
        <v>0</v>
      </c>
      <c r="CR232" s="126">
        <f t="shared" si="234"/>
        <v>0</v>
      </c>
      <c r="CS232" s="126">
        <f t="shared" si="235"/>
        <v>-193149.5</v>
      </c>
      <c r="CT232" s="126">
        <f t="shared" si="236"/>
        <v>0</v>
      </c>
      <c r="CU232" s="126">
        <f t="shared" si="237"/>
        <v>0</v>
      </c>
      <c r="CV232" s="126">
        <f t="shared" si="238"/>
        <v>0</v>
      </c>
      <c r="CW232" s="126">
        <f t="shared" si="239"/>
        <v>0</v>
      </c>
      <c r="CX232" s="126">
        <f t="shared" si="240"/>
        <v>-225341.08333333334</v>
      </c>
      <c r="CY232" s="126">
        <f t="shared" si="241"/>
        <v>0</v>
      </c>
      <c r="CZ232" s="126">
        <f t="shared" si="242"/>
        <v>0</v>
      </c>
      <c r="DA232" s="126">
        <f t="shared" si="243"/>
        <v>0</v>
      </c>
      <c r="DB232" s="126">
        <f t="shared" si="244"/>
        <v>0</v>
      </c>
      <c r="DC232" s="126">
        <f t="shared" si="245"/>
        <v>-257532.66666666669</v>
      </c>
      <c r="DD232" s="126">
        <f t="shared" si="246"/>
        <v>0</v>
      </c>
      <c r="DE232" s="126">
        <f t="shared" si="247"/>
        <v>0</v>
      </c>
      <c r="DF232" s="126">
        <f t="shared" si="248"/>
        <v>0</v>
      </c>
      <c r="DG232" s="126">
        <f t="shared" si="249"/>
        <v>0</v>
      </c>
      <c r="DH232" s="126">
        <f t="shared" si="250"/>
        <v>-289724.25</v>
      </c>
      <c r="DI232" s="126">
        <f t="shared" si="251"/>
        <v>0</v>
      </c>
      <c r="DJ232" s="126">
        <f t="shared" si="252"/>
        <v>0</v>
      </c>
      <c r="DK232" s="126">
        <f t="shared" si="253"/>
        <v>0</v>
      </c>
      <c r="DL232" s="126">
        <f t="shared" si="254"/>
        <v>0</v>
      </c>
      <c r="DM232" s="126">
        <f t="shared" si="255"/>
        <v>-321915.83333333331</v>
      </c>
      <c r="DN232" s="126">
        <f t="shared" si="256"/>
        <v>0</v>
      </c>
      <c r="DO232" s="126">
        <f t="shared" si="257"/>
        <v>0</v>
      </c>
      <c r="DP232" s="126">
        <f t="shared" si="258"/>
        <v>0</v>
      </c>
      <c r="DQ232" s="126">
        <f t="shared" si="259"/>
        <v>0</v>
      </c>
      <c r="DR232" s="126">
        <f t="shared" si="260"/>
        <v>-354107.41666666663</v>
      </c>
      <c r="DS232" s="126">
        <f t="shared" si="261"/>
        <v>0</v>
      </c>
      <c r="DT232" s="126">
        <f t="shared" si="262"/>
        <v>0</v>
      </c>
      <c r="DU232" s="126">
        <f t="shared" si="263"/>
        <v>0</v>
      </c>
      <c r="DV232" s="126">
        <f t="shared" si="264"/>
        <v>0</v>
      </c>
      <c r="DW232" s="126">
        <f t="shared" si="265"/>
        <v>-386298.99999999994</v>
      </c>
    </row>
    <row r="233" spans="1:128" s="118" customFormat="1" ht="15" customHeight="1" x14ac:dyDescent="0.25">
      <c r="A233" s="160" t="s">
        <v>574</v>
      </c>
      <c r="B233" s="160" t="s">
        <v>300</v>
      </c>
      <c r="C233" s="160" t="s">
        <v>575</v>
      </c>
      <c r="D233" s="160" t="s">
        <v>265</v>
      </c>
      <c r="E233" s="160">
        <v>1</v>
      </c>
      <c r="F233" s="160"/>
      <c r="G233" s="166">
        <v>0</v>
      </c>
      <c r="H233" s="161">
        <v>0</v>
      </c>
      <c r="I233" s="147"/>
      <c r="J233" s="172" t="s">
        <v>266</v>
      </c>
      <c r="K233" s="172">
        <v>8.3333333333333329E-2</v>
      </c>
      <c r="L233" s="172">
        <v>8.3333333333333329E-2</v>
      </c>
      <c r="M233" s="172">
        <v>8.3333333333333329E-2</v>
      </c>
      <c r="N233" s="172">
        <v>8.3333333333333329E-2</v>
      </c>
      <c r="O233" s="172">
        <v>8.3333333333333329E-2</v>
      </c>
      <c r="P233" s="172">
        <v>8.3333333333333329E-2</v>
      </c>
      <c r="Q233" s="172">
        <v>8.3333333333333329E-2</v>
      </c>
      <c r="R233" s="172">
        <v>8.3333333333333329E-2</v>
      </c>
      <c r="S233" s="172">
        <v>8.3333333333333329E-2</v>
      </c>
      <c r="T233" s="172">
        <v>8.3333333333333329E-2</v>
      </c>
      <c r="U233" s="172">
        <v>8.3333333333333329E-2</v>
      </c>
      <c r="V233" s="172">
        <v>8.3333333333333329E-2</v>
      </c>
      <c r="W233" s="146">
        <v>1</v>
      </c>
      <c r="X233" s="151">
        <v>0</v>
      </c>
      <c r="Y233" s="151">
        <v>0</v>
      </c>
      <c r="Z233" s="151">
        <v>0</v>
      </c>
      <c r="AA233" s="151">
        <v>0</v>
      </c>
      <c r="AB233" s="151">
        <v>0</v>
      </c>
      <c r="AC233" s="151">
        <v>0</v>
      </c>
      <c r="AD233" s="151">
        <v>0</v>
      </c>
      <c r="AE233" s="151">
        <v>0</v>
      </c>
      <c r="AF233" s="151">
        <v>0</v>
      </c>
      <c r="AG233" s="151">
        <v>0</v>
      </c>
      <c r="AH233" s="151">
        <v>0</v>
      </c>
      <c r="AI233" s="151">
        <v>0</v>
      </c>
      <c r="AJ233" s="145"/>
      <c r="AK233" s="145"/>
      <c r="AL233" s="145"/>
      <c r="AM233" s="145"/>
      <c r="AN233" s="145"/>
      <c r="AO233" s="145"/>
      <c r="AP233" s="145"/>
      <c r="AQ233" s="145"/>
      <c r="AR233" s="145">
        <v>1</v>
      </c>
      <c r="AS233" s="146">
        <v>1</v>
      </c>
      <c r="AT233" s="153">
        <v>0</v>
      </c>
      <c r="AU233" s="153">
        <v>0</v>
      </c>
      <c r="AV233" s="153">
        <v>0</v>
      </c>
      <c r="AW233" s="153">
        <v>0</v>
      </c>
      <c r="AX233" s="153">
        <v>0</v>
      </c>
      <c r="AY233" s="153">
        <v>0</v>
      </c>
      <c r="AZ233" s="153">
        <v>0</v>
      </c>
      <c r="BA233" s="153">
        <v>0</v>
      </c>
      <c r="BB233" s="153">
        <v>0</v>
      </c>
      <c r="BC233" s="153">
        <v>0</v>
      </c>
      <c r="BD233" s="154">
        <v>0</v>
      </c>
      <c r="BE233" s="154">
        <v>0</v>
      </c>
      <c r="BF233" s="154">
        <v>0</v>
      </c>
      <c r="BG233" s="154">
        <v>0</v>
      </c>
      <c r="BH233" s="154">
        <v>0</v>
      </c>
      <c r="BI233" s="145">
        <v>0</v>
      </c>
      <c r="BJ233" s="122"/>
      <c r="BK233" s="122"/>
      <c r="BL233" s="122"/>
      <c r="BM233" s="122"/>
      <c r="BN233" s="122"/>
      <c r="BO233" s="122">
        <f t="shared" si="205"/>
        <v>0</v>
      </c>
      <c r="BP233" s="126">
        <f t="shared" si="206"/>
        <v>0</v>
      </c>
      <c r="BQ233" s="126">
        <f t="shared" si="207"/>
        <v>0</v>
      </c>
      <c r="BR233" s="126">
        <f t="shared" si="208"/>
        <v>0</v>
      </c>
      <c r="BS233" s="126">
        <f t="shared" si="209"/>
        <v>0</v>
      </c>
      <c r="BT233" s="126">
        <f t="shared" si="210"/>
        <v>0</v>
      </c>
      <c r="BU233" s="126">
        <f t="shared" si="211"/>
        <v>0</v>
      </c>
      <c r="BV233" s="126">
        <f t="shared" si="212"/>
        <v>0</v>
      </c>
      <c r="BW233" s="126">
        <f t="shared" si="213"/>
        <v>0</v>
      </c>
      <c r="BX233" s="126">
        <f t="shared" si="214"/>
        <v>0</v>
      </c>
      <c r="BY233" s="126">
        <f t="shared" si="215"/>
        <v>0</v>
      </c>
      <c r="BZ233" s="126">
        <f t="shared" si="216"/>
        <v>0</v>
      </c>
      <c r="CA233" s="126">
        <f t="shared" si="217"/>
        <v>0</v>
      </c>
      <c r="CB233" s="126">
        <f t="shared" si="218"/>
        <v>0</v>
      </c>
      <c r="CC233" s="126">
        <f t="shared" si="219"/>
        <v>0</v>
      </c>
      <c r="CD233" s="126">
        <f t="shared" si="220"/>
        <v>0</v>
      </c>
      <c r="CE233" s="126">
        <f t="shared" si="221"/>
        <v>0</v>
      </c>
      <c r="CF233" s="126">
        <f t="shared" si="222"/>
        <v>0</v>
      </c>
      <c r="CG233" s="126">
        <f t="shared" si="223"/>
        <v>0</v>
      </c>
      <c r="CH233" s="126">
        <f t="shared" si="224"/>
        <v>0</v>
      </c>
      <c r="CI233" s="126">
        <f t="shared" si="225"/>
        <v>0</v>
      </c>
      <c r="CJ233" s="126">
        <f t="shared" si="226"/>
        <v>0</v>
      </c>
      <c r="CK233" s="126">
        <f t="shared" si="227"/>
        <v>0</v>
      </c>
      <c r="CL233" s="126">
        <f t="shared" si="228"/>
        <v>0</v>
      </c>
      <c r="CM233" s="126">
        <f t="shared" si="229"/>
        <v>0</v>
      </c>
      <c r="CN233" s="126">
        <f t="shared" si="230"/>
        <v>0</v>
      </c>
      <c r="CO233" s="126">
        <f t="shared" si="231"/>
        <v>0</v>
      </c>
      <c r="CP233" s="126">
        <f t="shared" si="232"/>
        <v>0</v>
      </c>
      <c r="CQ233" s="126">
        <f t="shared" si="233"/>
        <v>0</v>
      </c>
      <c r="CR233" s="126">
        <f t="shared" si="234"/>
        <v>0</v>
      </c>
      <c r="CS233" s="126">
        <f t="shared" si="235"/>
        <v>0</v>
      </c>
      <c r="CT233" s="126">
        <f t="shared" si="236"/>
        <v>0</v>
      </c>
      <c r="CU233" s="126">
        <f t="shared" si="237"/>
        <v>0</v>
      </c>
      <c r="CV233" s="126">
        <f t="shared" si="238"/>
        <v>0</v>
      </c>
      <c r="CW233" s="126">
        <f t="shared" si="239"/>
        <v>0</v>
      </c>
      <c r="CX233" s="126">
        <f t="shared" si="240"/>
        <v>0</v>
      </c>
      <c r="CY233" s="126">
        <f t="shared" si="241"/>
        <v>0</v>
      </c>
      <c r="CZ233" s="126">
        <f t="shared" si="242"/>
        <v>0</v>
      </c>
      <c r="DA233" s="126">
        <f t="shared" si="243"/>
        <v>0</v>
      </c>
      <c r="DB233" s="126">
        <f t="shared" si="244"/>
        <v>0</v>
      </c>
      <c r="DC233" s="126">
        <f t="shared" si="245"/>
        <v>0</v>
      </c>
      <c r="DD233" s="126">
        <f t="shared" si="246"/>
        <v>0</v>
      </c>
      <c r="DE233" s="126">
        <f t="shared" si="247"/>
        <v>0</v>
      </c>
      <c r="DF233" s="126">
        <f t="shared" si="248"/>
        <v>0</v>
      </c>
      <c r="DG233" s="126">
        <f t="shared" si="249"/>
        <v>0</v>
      </c>
      <c r="DH233" s="126">
        <f t="shared" si="250"/>
        <v>0</v>
      </c>
      <c r="DI233" s="126">
        <f t="shared" si="251"/>
        <v>0</v>
      </c>
      <c r="DJ233" s="126">
        <f t="shared" si="252"/>
        <v>0</v>
      </c>
      <c r="DK233" s="126">
        <f t="shared" si="253"/>
        <v>0</v>
      </c>
      <c r="DL233" s="126">
        <f t="shared" si="254"/>
        <v>0</v>
      </c>
      <c r="DM233" s="126">
        <f t="shared" si="255"/>
        <v>0</v>
      </c>
      <c r="DN233" s="126">
        <f t="shared" si="256"/>
        <v>0</v>
      </c>
      <c r="DO233" s="126">
        <f t="shared" si="257"/>
        <v>0</v>
      </c>
      <c r="DP233" s="126">
        <f t="shared" si="258"/>
        <v>0</v>
      </c>
      <c r="DQ233" s="126">
        <f t="shared" si="259"/>
        <v>0</v>
      </c>
      <c r="DR233" s="126">
        <f t="shared" si="260"/>
        <v>0</v>
      </c>
      <c r="DS233" s="126">
        <f t="shared" si="261"/>
        <v>0</v>
      </c>
      <c r="DT233" s="126">
        <f t="shared" si="262"/>
        <v>0</v>
      </c>
      <c r="DU233" s="126">
        <f t="shared" si="263"/>
        <v>0</v>
      </c>
      <c r="DV233" s="126">
        <f t="shared" si="264"/>
        <v>0</v>
      </c>
      <c r="DW233" s="126">
        <f t="shared" si="265"/>
        <v>0</v>
      </c>
    </row>
    <row r="234" spans="1:128" s="118" customFormat="1" ht="15" customHeight="1" x14ac:dyDescent="0.25">
      <c r="A234" s="160" t="s">
        <v>576</v>
      </c>
      <c r="B234" s="160" t="s">
        <v>300</v>
      </c>
      <c r="C234" s="160" t="s">
        <v>576</v>
      </c>
      <c r="D234" s="160" t="s">
        <v>265</v>
      </c>
      <c r="E234" s="160">
        <v>1</v>
      </c>
      <c r="F234" s="160">
        <v>25000</v>
      </c>
      <c r="G234" s="166"/>
      <c r="H234" s="161"/>
      <c r="I234" s="147"/>
      <c r="J234" s="172" t="s">
        <v>266</v>
      </c>
      <c r="K234" s="172">
        <v>8.3333333333333329E-2</v>
      </c>
      <c r="L234" s="172">
        <v>8.3333333333333329E-2</v>
      </c>
      <c r="M234" s="172">
        <v>8.3333333333333329E-2</v>
      </c>
      <c r="N234" s="172">
        <v>8.3333333333333329E-2</v>
      </c>
      <c r="O234" s="172">
        <v>8.3333333333333329E-2</v>
      </c>
      <c r="P234" s="172">
        <v>8.3333333333333329E-2</v>
      </c>
      <c r="Q234" s="172">
        <v>8.3333333333333329E-2</v>
      </c>
      <c r="R234" s="172">
        <v>8.3333333333333329E-2</v>
      </c>
      <c r="S234" s="172">
        <v>8.3333333333333329E-2</v>
      </c>
      <c r="T234" s="172">
        <v>8.3333333333333329E-2</v>
      </c>
      <c r="U234" s="172">
        <v>8.3333333333333329E-2</v>
      </c>
      <c r="V234" s="172">
        <v>8.3333333333333329E-2</v>
      </c>
      <c r="W234" s="146">
        <v>1</v>
      </c>
      <c r="X234" s="151">
        <v>0</v>
      </c>
      <c r="Y234" s="151">
        <v>0</v>
      </c>
      <c r="Z234" s="151">
        <v>0</v>
      </c>
      <c r="AA234" s="151">
        <v>0</v>
      </c>
      <c r="AB234" s="151">
        <v>0</v>
      </c>
      <c r="AC234" s="151">
        <v>0</v>
      </c>
      <c r="AD234" s="151">
        <v>0</v>
      </c>
      <c r="AE234" s="151">
        <v>0</v>
      </c>
      <c r="AF234" s="151">
        <v>0</v>
      </c>
      <c r="AG234" s="151">
        <v>0</v>
      </c>
      <c r="AH234" s="151">
        <v>0</v>
      </c>
      <c r="AI234" s="151">
        <v>0</v>
      </c>
      <c r="AJ234" s="145"/>
      <c r="AK234" s="145"/>
      <c r="AL234" s="145"/>
      <c r="AM234" s="145"/>
      <c r="AN234" s="145"/>
      <c r="AO234" s="145"/>
      <c r="AP234" s="145"/>
      <c r="AQ234" s="145"/>
      <c r="AR234" s="145">
        <v>1</v>
      </c>
      <c r="AS234" s="146">
        <v>1</v>
      </c>
      <c r="AT234" s="153">
        <v>0</v>
      </c>
      <c r="AU234" s="153">
        <v>0</v>
      </c>
      <c r="AV234" s="153">
        <v>0</v>
      </c>
      <c r="AW234" s="153">
        <v>0</v>
      </c>
      <c r="AX234" s="153">
        <v>0</v>
      </c>
      <c r="AY234" s="153">
        <v>0</v>
      </c>
      <c r="AZ234" s="153">
        <v>0</v>
      </c>
      <c r="BA234" s="153">
        <v>0</v>
      </c>
      <c r="BB234" s="153">
        <v>0</v>
      </c>
      <c r="BC234" s="153">
        <v>0</v>
      </c>
      <c r="BD234" s="154">
        <v>0</v>
      </c>
      <c r="BE234" s="154">
        <v>0</v>
      </c>
      <c r="BF234" s="154">
        <v>0</v>
      </c>
      <c r="BG234" s="154">
        <v>0</v>
      </c>
      <c r="BH234" s="154">
        <v>0</v>
      </c>
      <c r="BI234" s="145">
        <v>68150000</v>
      </c>
      <c r="BJ234" s="122"/>
      <c r="BK234" s="122"/>
      <c r="BL234" s="122"/>
      <c r="BM234" s="122"/>
      <c r="BN234" s="122"/>
      <c r="BO234" s="122">
        <f t="shared" si="205"/>
        <v>0</v>
      </c>
      <c r="BP234" s="126">
        <f t="shared" si="206"/>
        <v>0</v>
      </c>
      <c r="BQ234" s="126">
        <f t="shared" si="207"/>
        <v>0</v>
      </c>
      <c r="BR234" s="126">
        <f t="shared" si="208"/>
        <v>0</v>
      </c>
      <c r="BS234" s="126">
        <f t="shared" si="209"/>
        <v>0</v>
      </c>
      <c r="BT234" s="126">
        <f t="shared" si="210"/>
        <v>0</v>
      </c>
      <c r="BU234" s="126">
        <f t="shared" si="211"/>
        <v>0</v>
      </c>
      <c r="BV234" s="126">
        <f t="shared" si="212"/>
        <v>0</v>
      </c>
      <c r="BW234" s="126">
        <f t="shared" si="213"/>
        <v>0</v>
      </c>
      <c r="BX234" s="126">
        <f t="shared" si="214"/>
        <v>0</v>
      </c>
      <c r="BY234" s="126">
        <f t="shared" si="215"/>
        <v>0</v>
      </c>
      <c r="BZ234" s="126">
        <f t="shared" si="216"/>
        <v>0</v>
      </c>
      <c r="CA234" s="126">
        <f t="shared" si="217"/>
        <v>0</v>
      </c>
      <c r="CB234" s="126">
        <f t="shared" si="218"/>
        <v>0</v>
      </c>
      <c r="CC234" s="126">
        <f t="shared" si="219"/>
        <v>0</v>
      </c>
      <c r="CD234" s="126">
        <f t="shared" si="220"/>
        <v>0</v>
      </c>
      <c r="CE234" s="126">
        <f t="shared" si="221"/>
        <v>0</v>
      </c>
      <c r="CF234" s="126">
        <f t="shared" si="222"/>
        <v>0</v>
      </c>
      <c r="CG234" s="126">
        <f t="shared" si="223"/>
        <v>0</v>
      </c>
      <c r="CH234" s="126">
        <f t="shared" si="224"/>
        <v>0</v>
      </c>
      <c r="CI234" s="126">
        <f t="shared" si="225"/>
        <v>0</v>
      </c>
      <c r="CJ234" s="126">
        <f t="shared" si="226"/>
        <v>0</v>
      </c>
      <c r="CK234" s="126">
        <f t="shared" si="227"/>
        <v>0</v>
      </c>
      <c r="CL234" s="126">
        <f t="shared" si="228"/>
        <v>0</v>
      </c>
      <c r="CM234" s="126">
        <f t="shared" si="229"/>
        <v>0</v>
      </c>
      <c r="CN234" s="126">
        <f t="shared" si="230"/>
        <v>0</v>
      </c>
      <c r="CO234" s="126">
        <f t="shared" si="231"/>
        <v>0</v>
      </c>
      <c r="CP234" s="126">
        <f t="shared" si="232"/>
        <v>0</v>
      </c>
      <c r="CQ234" s="126">
        <f t="shared" si="233"/>
        <v>0</v>
      </c>
      <c r="CR234" s="126">
        <f t="shared" si="234"/>
        <v>0</v>
      </c>
      <c r="CS234" s="126">
        <f t="shared" si="235"/>
        <v>0</v>
      </c>
      <c r="CT234" s="126">
        <f t="shared" si="236"/>
        <v>0</v>
      </c>
      <c r="CU234" s="126">
        <f t="shared" si="237"/>
        <v>0</v>
      </c>
      <c r="CV234" s="126">
        <f t="shared" si="238"/>
        <v>0</v>
      </c>
      <c r="CW234" s="126">
        <f t="shared" si="239"/>
        <v>0</v>
      </c>
      <c r="CX234" s="126">
        <f t="shared" si="240"/>
        <v>0</v>
      </c>
      <c r="CY234" s="126">
        <f t="shared" si="241"/>
        <v>0</v>
      </c>
      <c r="CZ234" s="126">
        <f t="shared" si="242"/>
        <v>0</v>
      </c>
      <c r="DA234" s="126">
        <f t="shared" si="243"/>
        <v>0</v>
      </c>
      <c r="DB234" s="126">
        <f t="shared" si="244"/>
        <v>0</v>
      </c>
      <c r="DC234" s="126">
        <f t="shared" si="245"/>
        <v>0</v>
      </c>
      <c r="DD234" s="126">
        <f t="shared" si="246"/>
        <v>0</v>
      </c>
      <c r="DE234" s="126">
        <f t="shared" si="247"/>
        <v>0</v>
      </c>
      <c r="DF234" s="126">
        <f t="shared" si="248"/>
        <v>0</v>
      </c>
      <c r="DG234" s="126">
        <f t="shared" si="249"/>
        <v>0</v>
      </c>
      <c r="DH234" s="126">
        <f t="shared" si="250"/>
        <v>0</v>
      </c>
      <c r="DI234" s="126">
        <f t="shared" si="251"/>
        <v>0</v>
      </c>
      <c r="DJ234" s="126">
        <f t="shared" si="252"/>
        <v>0</v>
      </c>
      <c r="DK234" s="126">
        <f t="shared" si="253"/>
        <v>0</v>
      </c>
      <c r="DL234" s="126">
        <f t="shared" si="254"/>
        <v>0</v>
      </c>
      <c r="DM234" s="126">
        <f t="shared" si="255"/>
        <v>0</v>
      </c>
      <c r="DN234" s="126">
        <f t="shared" si="256"/>
        <v>0</v>
      </c>
      <c r="DO234" s="126">
        <f t="shared" si="257"/>
        <v>0</v>
      </c>
      <c r="DP234" s="126">
        <f t="shared" si="258"/>
        <v>0</v>
      </c>
      <c r="DQ234" s="126">
        <f t="shared" si="259"/>
        <v>0</v>
      </c>
      <c r="DR234" s="126">
        <f t="shared" si="260"/>
        <v>0</v>
      </c>
      <c r="DS234" s="126">
        <f t="shared" si="261"/>
        <v>0</v>
      </c>
      <c r="DT234" s="126">
        <f t="shared" si="262"/>
        <v>0</v>
      </c>
      <c r="DU234" s="126">
        <f t="shared" si="263"/>
        <v>0</v>
      </c>
      <c r="DV234" s="126">
        <f t="shared" si="264"/>
        <v>0</v>
      </c>
      <c r="DW234" s="126">
        <f t="shared" si="265"/>
        <v>0</v>
      </c>
    </row>
    <row r="235" spans="1:128" s="141" customFormat="1" ht="15" customHeight="1" x14ac:dyDescent="0.25">
      <c r="A235" s="174" t="s">
        <v>577</v>
      </c>
      <c r="B235" s="174" t="s">
        <v>578</v>
      </c>
      <c r="C235" s="174" t="s">
        <v>121</v>
      </c>
      <c r="D235" s="174" t="s">
        <v>265</v>
      </c>
      <c r="E235" s="174">
        <v>1</v>
      </c>
      <c r="F235" s="158">
        <v>8091.4253517274883</v>
      </c>
      <c r="G235" s="173">
        <v>9856.7936879400622</v>
      </c>
      <c r="H235" s="158">
        <v>9856.7936879400622</v>
      </c>
      <c r="I235" s="201" t="s">
        <v>579</v>
      </c>
      <c r="J235" s="145" t="s">
        <v>119</v>
      </c>
      <c r="K235" s="190">
        <f>+X235/$H235</f>
        <v>9.261148727703046E-2</v>
      </c>
      <c r="L235" s="190">
        <f t="shared" ref="L235:V246" si="268">+Y235/$H235</f>
        <v>7.6264225932367855E-2</v>
      </c>
      <c r="M235" s="190">
        <f t="shared" si="268"/>
        <v>8.8985973864317502E-2</v>
      </c>
      <c r="N235" s="190">
        <f t="shared" si="268"/>
        <v>7.7730749402123753E-2</v>
      </c>
      <c r="O235" s="190">
        <f t="shared" si="268"/>
        <v>7.5618847698529529E-2</v>
      </c>
      <c r="P235" s="190">
        <f t="shared" si="268"/>
        <v>6.9513498609890284E-2</v>
      </c>
      <c r="Q235" s="190">
        <f t="shared" si="268"/>
        <v>7.4969381184262676E-2</v>
      </c>
      <c r="R235" s="190">
        <f t="shared" si="268"/>
        <v>8.2597707507200621E-2</v>
      </c>
      <c r="S235" s="190">
        <f t="shared" si="268"/>
        <v>8.3905773069262612E-2</v>
      </c>
      <c r="T235" s="190">
        <f t="shared" si="268"/>
        <v>9.2153186688685315E-2</v>
      </c>
      <c r="U235" s="190">
        <f t="shared" si="268"/>
        <v>8.9657704338230476E-2</v>
      </c>
      <c r="V235" s="190">
        <f t="shared" si="268"/>
        <v>9.5991464428098902E-2</v>
      </c>
      <c r="W235" s="146">
        <v>1</v>
      </c>
      <c r="X235" s="180">
        <v>912.8523232229752</v>
      </c>
      <c r="Y235" s="180">
        <v>751.72074078579828</v>
      </c>
      <c r="Z235" s="180">
        <v>877.11638550100406</v>
      </c>
      <c r="AA235" s="180">
        <v>766.1759600657042</v>
      </c>
      <c r="AB235" s="180">
        <v>745.35938068416669</v>
      </c>
      <c r="AC235" s="180">
        <v>685.18021432459682</v>
      </c>
      <c r="AD235" s="180">
        <v>738.95772324581276</v>
      </c>
      <c r="AE235" s="180">
        <v>814.14856199529459</v>
      </c>
      <c r="AF235" s="180">
        <v>827.04189437083892</v>
      </c>
      <c r="AG235" s="180">
        <v>908.3349488765956</v>
      </c>
      <c r="AH235" s="180">
        <v>883.73749419626643</v>
      </c>
      <c r="AI235" s="180">
        <v>946.16806067100833</v>
      </c>
      <c r="AJ235" s="145">
        <v>1</v>
      </c>
      <c r="AK235" s="145"/>
      <c r="AL235" s="145"/>
      <c r="AM235" s="145"/>
      <c r="AN235" s="145"/>
      <c r="AO235" s="145"/>
      <c r="AP235" s="145"/>
      <c r="AQ235" s="145"/>
      <c r="AR235" s="145"/>
      <c r="AS235" s="146">
        <v>1</v>
      </c>
      <c r="AT235" s="153">
        <v>9856.7936879400622</v>
      </c>
      <c r="AU235" s="153">
        <v>0</v>
      </c>
      <c r="AV235" s="153">
        <v>0</v>
      </c>
      <c r="AW235" s="153">
        <v>0</v>
      </c>
      <c r="AX235" s="153">
        <v>0</v>
      </c>
      <c r="AY235" s="153">
        <v>0</v>
      </c>
      <c r="AZ235" s="153">
        <v>0</v>
      </c>
      <c r="BA235" s="153">
        <v>0</v>
      </c>
      <c r="BB235" s="153">
        <v>0</v>
      </c>
      <c r="BC235" s="153">
        <v>9856.7936879400622</v>
      </c>
      <c r="BD235" s="154">
        <v>9856.7936879400622</v>
      </c>
      <c r="BE235" s="154">
        <v>0</v>
      </c>
      <c r="BF235" s="154">
        <v>0</v>
      </c>
      <c r="BG235" s="154">
        <v>0</v>
      </c>
      <c r="BH235" s="154">
        <v>0</v>
      </c>
      <c r="BI235" s="145">
        <v>70131000</v>
      </c>
      <c r="BJ235" s="122"/>
      <c r="BK235" s="122">
        <f>+IF('FEUILLE 1'!$BJ235="",SUMIFS('FEUILLE 2'!$P:$P,'FEUILLE 2'!$C:$C,"FAC",'FEUILLE 2'!$K:$K,'FEUILLE 1'!$J235),SUMIFS('FEUILLE 2'!$P:$P,'FEUILLE 2'!$C:$C,"FAC",'FEUILLE 2'!$K:$K,'FEUILLE 1'!$J235,'FEUILLE 2'!$B:$B,'FEUILLE 1'!$BJ235))</f>
        <v>0</v>
      </c>
      <c r="BL235" s="122"/>
      <c r="BM235" s="122"/>
      <c r="BN235" s="122"/>
      <c r="BO235" s="122">
        <f t="shared" si="205"/>
        <v>0</v>
      </c>
      <c r="BP235" s="126">
        <f t="shared" si="206"/>
        <v>912.8523232229752</v>
      </c>
      <c r="BQ235" s="126">
        <f t="shared" si="207"/>
        <v>0</v>
      </c>
      <c r="BR235" s="126">
        <f t="shared" si="208"/>
        <v>0</v>
      </c>
      <c r="BS235" s="126">
        <f t="shared" si="209"/>
        <v>0</v>
      </c>
      <c r="BT235" s="126">
        <f t="shared" si="210"/>
        <v>0</v>
      </c>
      <c r="BU235" s="126">
        <f t="shared" si="211"/>
        <v>1664.5730640087736</v>
      </c>
      <c r="BV235" s="126">
        <f t="shared" si="212"/>
        <v>0</v>
      </c>
      <c r="BW235" s="126">
        <f t="shared" si="213"/>
        <v>0</v>
      </c>
      <c r="BX235" s="126">
        <f t="shared" si="214"/>
        <v>0</v>
      </c>
      <c r="BY235" s="126">
        <f t="shared" si="215"/>
        <v>0</v>
      </c>
      <c r="BZ235" s="126">
        <f t="shared" si="216"/>
        <v>2541.6894495097777</v>
      </c>
      <c r="CA235" s="126">
        <f t="shared" si="217"/>
        <v>0</v>
      </c>
      <c r="CB235" s="126">
        <f t="shared" si="218"/>
        <v>0</v>
      </c>
      <c r="CC235" s="126">
        <f t="shared" si="219"/>
        <v>0</v>
      </c>
      <c r="CD235" s="126">
        <f t="shared" si="220"/>
        <v>0</v>
      </c>
      <c r="CE235" s="126">
        <f t="shared" si="221"/>
        <v>3307.8654095754819</v>
      </c>
      <c r="CF235" s="126">
        <f t="shared" si="222"/>
        <v>0</v>
      </c>
      <c r="CG235" s="126">
        <f t="shared" si="223"/>
        <v>0</v>
      </c>
      <c r="CH235" s="126">
        <f t="shared" si="224"/>
        <v>0</v>
      </c>
      <c r="CI235" s="126">
        <f t="shared" si="225"/>
        <v>0</v>
      </c>
      <c r="CJ235" s="126">
        <f t="shared" si="226"/>
        <v>4053.2247902596487</v>
      </c>
      <c r="CK235" s="126">
        <f t="shared" si="227"/>
        <v>0</v>
      </c>
      <c r="CL235" s="126">
        <f t="shared" si="228"/>
        <v>0</v>
      </c>
      <c r="CM235" s="126">
        <f t="shared" si="229"/>
        <v>0</v>
      </c>
      <c r="CN235" s="126">
        <f t="shared" si="230"/>
        <v>0</v>
      </c>
      <c r="CO235" s="126">
        <f t="shared" si="231"/>
        <v>4738.405004584245</v>
      </c>
      <c r="CP235" s="126">
        <f t="shared" si="232"/>
        <v>0</v>
      </c>
      <c r="CQ235" s="126">
        <f t="shared" si="233"/>
        <v>0</v>
      </c>
      <c r="CR235" s="126">
        <f t="shared" si="234"/>
        <v>0</v>
      </c>
      <c r="CS235" s="126">
        <f t="shared" si="235"/>
        <v>0</v>
      </c>
      <c r="CT235" s="126">
        <f t="shared" si="236"/>
        <v>5477.3627278300573</v>
      </c>
      <c r="CU235" s="126">
        <f t="shared" si="237"/>
        <v>0</v>
      </c>
      <c r="CV235" s="126">
        <f t="shared" si="238"/>
        <v>0</v>
      </c>
      <c r="CW235" s="126">
        <f t="shared" si="239"/>
        <v>0</v>
      </c>
      <c r="CX235" s="126">
        <f t="shared" si="240"/>
        <v>0</v>
      </c>
      <c r="CY235" s="126">
        <f t="shared" si="241"/>
        <v>6291.5112898253519</v>
      </c>
      <c r="CZ235" s="126">
        <f t="shared" si="242"/>
        <v>0</v>
      </c>
      <c r="DA235" s="126">
        <f t="shared" si="243"/>
        <v>0</v>
      </c>
      <c r="DB235" s="126">
        <f t="shared" si="244"/>
        <v>0</v>
      </c>
      <c r="DC235" s="126">
        <f t="shared" si="245"/>
        <v>0</v>
      </c>
      <c r="DD235" s="126">
        <f t="shared" si="246"/>
        <v>7118.5531841961911</v>
      </c>
      <c r="DE235" s="126">
        <f t="shared" si="247"/>
        <v>0</v>
      </c>
      <c r="DF235" s="126">
        <f t="shared" si="248"/>
        <v>0</v>
      </c>
      <c r="DG235" s="126">
        <f t="shared" si="249"/>
        <v>0</v>
      </c>
      <c r="DH235" s="126">
        <f t="shared" si="250"/>
        <v>0</v>
      </c>
      <c r="DI235" s="126">
        <f t="shared" si="251"/>
        <v>8026.8881330727863</v>
      </c>
      <c r="DJ235" s="126">
        <f t="shared" si="252"/>
        <v>0</v>
      </c>
      <c r="DK235" s="126">
        <f t="shared" si="253"/>
        <v>0</v>
      </c>
      <c r="DL235" s="126">
        <f t="shared" si="254"/>
        <v>0</v>
      </c>
      <c r="DM235" s="126">
        <f t="shared" si="255"/>
        <v>0</v>
      </c>
      <c r="DN235" s="126">
        <f t="shared" si="256"/>
        <v>8910.6256272690534</v>
      </c>
      <c r="DO235" s="126">
        <f t="shared" si="257"/>
        <v>0</v>
      </c>
      <c r="DP235" s="126">
        <f t="shared" si="258"/>
        <v>0</v>
      </c>
      <c r="DQ235" s="126">
        <f t="shared" si="259"/>
        <v>0</v>
      </c>
      <c r="DR235" s="126">
        <f t="shared" si="260"/>
        <v>0</v>
      </c>
      <c r="DS235" s="126">
        <f t="shared" si="261"/>
        <v>9856.7936879400622</v>
      </c>
      <c r="DT235" s="126">
        <f t="shared" si="262"/>
        <v>0</v>
      </c>
      <c r="DU235" s="126">
        <f t="shared" si="263"/>
        <v>0</v>
      </c>
      <c r="DV235" s="126">
        <f t="shared" si="264"/>
        <v>0</v>
      </c>
      <c r="DW235" s="126">
        <f t="shared" si="265"/>
        <v>0</v>
      </c>
    </row>
    <row r="236" spans="1:128" s="141" customFormat="1" ht="15" customHeight="1" x14ac:dyDescent="0.25">
      <c r="A236" s="174" t="s">
        <v>580</v>
      </c>
      <c r="B236" s="174" t="s">
        <v>578</v>
      </c>
      <c r="C236" s="174" t="s">
        <v>121</v>
      </c>
      <c r="D236" s="174" t="s">
        <v>265</v>
      </c>
      <c r="E236" s="174">
        <v>1</v>
      </c>
      <c r="F236" s="158">
        <v>56918.656346906966</v>
      </c>
      <c r="G236" s="173">
        <v>54717.09000690261</v>
      </c>
      <c r="H236" s="158">
        <v>54717.09000690261</v>
      </c>
      <c r="I236" s="201"/>
      <c r="J236" s="145" t="s">
        <v>119</v>
      </c>
      <c r="K236" s="190">
        <f t="shared" ref="K236:K246" si="269">+X236/$H236</f>
        <v>0.12359506406288802</v>
      </c>
      <c r="L236" s="190">
        <f t="shared" si="268"/>
        <v>8.4618940563754852E-2</v>
      </c>
      <c r="M236" s="190">
        <f t="shared" si="268"/>
        <v>9.8620687476180746E-2</v>
      </c>
      <c r="N236" s="190">
        <f t="shared" si="268"/>
        <v>8.3591695874735486E-2</v>
      </c>
      <c r="O236" s="190">
        <f t="shared" si="268"/>
        <v>8.1359096018127672E-2</v>
      </c>
      <c r="P236" s="190">
        <f t="shared" si="268"/>
        <v>6.4231837524588942E-2</v>
      </c>
      <c r="Q236" s="190">
        <f t="shared" si="268"/>
        <v>6.9273183543632766E-2</v>
      </c>
      <c r="R236" s="190">
        <f t="shared" si="268"/>
        <v>7.6321910932275625E-2</v>
      </c>
      <c r="S236" s="190">
        <f t="shared" si="268"/>
        <v>7.2674730760088319E-2</v>
      </c>
      <c r="T236" s="190">
        <f t="shared" si="268"/>
        <v>7.441032231482167E-2</v>
      </c>
      <c r="U236" s="190">
        <f t="shared" si="268"/>
        <v>8.2736644489912081E-2</v>
      </c>
      <c r="V236" s="190">
        <f t="shared" si="268"/>
        <v>8.8565886438993865E-2</v>
      </c>
      <c r="W236" s="146">
        <v>1</v>
      </c>
      <c r="X236" s="180">
        <v>6762.7622447379381</v>
      </c>
      <c r="Y236" s="180">
        <v>4630.1021871157163</v>
      </c>
      <c r="Z236" s="180">
        <v>5396.2370331767952</v>
      </c>
      <c r="AA236" s="180">
        <v>4573.894347007531</v>
      </c>
      <c r="AB236" s="180">
        <v>4451.7329797041239</v>
      </c>
      <c r="AC236" s="180">
        <v>3514.5792351416776</v>
      </c>
      <c r="AD236" s="180">
        <v>3790.4270190216384</v>
      </c>
      <c r="AE236" s="180">
        <v>4176.1128699801293</v>
      </c>
      <c r="AF236" s="180">
        <v>3976.5497842271666</v>
      </c>
      <c r="AG236" s="180">
        <v>4071.5163035427313</v>
      </c>
      <c r="AH236" s="180">
        <v>4527.1084234236223</v>
      </c>
      <c r="AI236" s="180">
        <v>4846.0675798235425</v>
      </c>
      <c r="AJ236" s="145">
        <v>1</v>
      </c>
      <c r="AK236" s="145"/>
      <c r="AL236" s="145"/>
      <c r="AM236" s="145"/>
      <c r="AN236" s="145"/>
      <c r="AO236" s="145"/>
      <c r="AP236" s="145"/>
      <c r="AQ236" s="145"/>
      <c r="AR236" s="145"/>
      <c r="AS236" s="146">
        <v>1</v>
      </c>
      <c r="AT236" s="153">
        <v>54717.09000690261</v>
      </c>
      <c r="AU236" s="153">
        <v>0</v>
      </c>
      <c r="AV236" s="153">
        <v>0</v>
      </c>
      <c r="AW236" s="153">
        <v>0</v>
      </c>
      <c r="AX236" s="153">
        <v>0</v>
      </c>
      <c r="AY236" s="153">
        <v>0</v>
      </c>
      <c r="AZ236" s="153">
        <v>0</v>
      </c>
      <c r="BA236" s="153">
        <v>0</v>
      </c>
      <c r="BB236" s="153">
        <v>0</v>
      </c>
      <c r="BC236" s="153">
        <v>54717.09000690261</v>
      </c>
      <c r="BD236" s="154">
        <v>54717.09000690261</v>
      </c>
      <c r="BE236" s="154">
        <v>0</v>
      </c>
      <c r="BF236" s="154">
        <v>0</v>
      </c>
      <c r="BG236" s="154">
        <v>0</v>
      </c>
      <c r="BH236" s="154">
        <v>0</v>
      </c>
      <c r="BI236" s="145">
        <v>70144000</v>
      </c>
      <c r="BJ236" s="122"/>
      <c r="BK236" s="122">
        <f>+IF('FEUILLE 1'!$BJ236="",SUMIFS('FEUILLE 2'!$P:$P,'FEUILLE 2'!$C:$C,"FAC",'FEUILLE 2'!$K:$K,'FEUILLE 1'!$J236),SUMIFS('FEUILLE 2'!$P:$P,'FEUILLE 2'!$C:$C,"FAC",'FEUILLE 2'!$K:$K,'FEUILLE 1'!$J236,'FEUILLE 2'!$B:$B,'FEUILLE 1'!$BJ236))</f>
        <v>0</v>
      </c>
      <c r="BL236" s="122"/>
      <c r="BM236" s="122"/>
      <c r="BN236" s="122"/>
      <c r="BO236" s="122">
        <f t="shared" si="205"/>
        <v>0</v>
      </c>
      <c r="BP236" s="126">
        <f t="shared" si="206"/>
        <v>6762.7622447379381</v>
      </c>
      <c r="BQ236" s="126">
        <f t="shared" si="207"/>
        <v>0</v>
      </c>
      <c r="BR236" s="126">
        <f t="shared" si="208"/>
        <v>0</v>
      </c>
      <c r="BS236" s="126">
        <f t="shared" si="209"/>
        <v>0</v>
      </c>
      <c r="BT236" s="126">
        <f t="shared" si="210"/>
        <v>0</v>
      </c>
      <c r="BU236" s="126">
        <f t="shared" si="211"/>
        <v>11392.864431853654</v>
      </c>
      <c r="BV236" s="126">
        <f t="shared" si="212"/>
        <v>0</v>
      </c>
      <c r="BW236" s="126">
        <f t="shared" si="213"/>
        <v>0</v>
      </c>
      <c r="BX236" s="126">
        <f t="shared" si="214"/>
        <v>0</v>
      </c>
      <c r="BY236" s="126">
        <f t="shared" si="215"/>
        <v>0</v>
      </c>
      <c r="BZ236" s="126">
        <f t="shared" si="216"/>
        <v>16789.10146503045</v>
      </c>
      <c r="CA236" s="126">
        <f t="shared" si="217"/>
        <v>0</v>
      </c>
      <c r="CB236" s="126">
        <f t="shared" si="218"/>
        <v>0</v>
      </c>
      <c r="CC236" s="126">
        <f t="shared" si="219"/>
        <v>0</v>
      </c>
      <c r="CD236" s="126">
        <f t="shared" si="220"/>
        <v>0</v>
      </c>
      <c r="CE236" s="126">
        <f t="shared" si="221"/>
        <v>21362.995812037982</v>
      </c>
      <c r="CF236" s="126">
        <f t="shared" si="222"/>
        <v>0</v>
      </c>
      <c r="CG236" s="126">
        <f t="shared" si="223"/>
        <v>0</v>
      </c>
      <c r="CH236" s="126">
        <f t="shared" si="224"/>
        <v>0</v>
      </c>
      <c r="CI236" s="126">
        <f t="shared" si="225"/>
        <v>0</v>
      </c>
      <c r="CJ236" s="126">
        <f t="shared" si="226"/>
        <v>25814.728791742105</v>
      </c>
      <c r="CK236" s="126">
        <f t="shared" si="227"/>
        <v>0</v>
      </c>
      <c r="CL236" s="126">
        <f t="shared" si="228"/>
        <v>0</v>
      </c>
      <c r="CM236" s="126">
        <f t="shared" si="229"/>
        <v>0</v>
      </c>
      <c r="CN236" s="126">
        <f t="shared" si="230"/>
        <v>0</v>
      </c>
      <c r="CO236" s="126">
        <f t="shared" si="231"/>
        <v>29329.308026883784</v>
      </c>
      <c r="CP236" s="126">
        <f t="shared" si="232"/>
        <v>0</v>
      </c>
      <c r="CQ236" s="126">
        <f t="shared" si="233"/>
        <v>0</v>
      </c>
      <c r="CR236" s="126">
        <f t="shared" si="234"/>
        <v>0</v>
      </c>
      <c r="CS236" s="126">
        <f t="shared" si="235"/>
        <v>0</v>
      </c>
      <c r="CT236" s="126">
        <f t="shared" si="236"/>
        <v>33119.735045905421</v>
      </c>
      <c r="CU236" s="126">
        <f t="shared" si="237"/>
        <v>0</v>
      </c>
      <c r="CV236" s="126">
        <f t="shared" si="238"/>
        <v>0</v>
      </c>
      <c r="CW236" s="126">
        <f t="shared" si="239"/>
        <v>0</v>
      </c>
      <c r="CX236" s="126">
        <f t="shared" si="240"/>
        <v>0</v>
      </c>
      <c r="CY236" s="126">
        <f t="shared" si="241"/>
        <v>37295.847915885548</v>
      </c>
      <c r="CZ236" s="126">
        <f t="shared" si="242"/>
        <v>0</v>
      </c>
      <c r="DA236" s="126">
        <f t="shared" si="243"/>
        <v>0</v>
      </c>
      <c r="DB236" s="126">
        <f t="shared" si="244"/>
        <v>0</v>
      </c>
      <c r="DC236" s="126">
        <f t="shared" si="245"/>
        <v>0</v>
      </c>
      <c r="DD236" s="126">
        <f t="shared" si="246"/>
        <v>41272.397700112713</v>
      </c>
      <c r="DE236" s="126">
        <f t="shared" si="247"/>
        <v>0</v>
      </c>
      <c r="DF236" s="126">
        <f t="shared" si="248"/>
        <v>0</v>
      </c>
      <c r="DG236" s="126">
        <f t="shared" si="249"/>
        <v>0</v>
      </c>
      <c r="DH236" s="126">
        <f t="shared" si="250"/>
        <v>0</v>
      </c>
      <c r="DI236" s="126">
        <f t="shared" si="251"/>
        <v>45343.914003655445</v>
      </c>
      <c r="DJ236" s="126">
        <f t="shared" si="252"/>
        <v>0</v>
      </c>
      <c r="DK236" s="126">
        <f t="shared" si="253"/>
        <v>0</v>
      </c>
      <c r="DL236" s="126">
        <f t="shared" si="254"/>
        <v>0</v>
      </c>
      <c r="DM236" s="126">
        <f t="shared" si="255"/>
        <v>0</v>
      </c>
      <c r="DN236" s="126">
        <f t="shared" si="256"/>
        <v>49871.022427079064</v>
      </c>
      <c r="DO236" s="126">
        <f t="shared" si="257"/>
        <v>0</v>
      </c>
      <c r="DP236" s="126">
        <f t="shared" si="258"/>
        <v>0</v>
      </c>
      <c r="DQ236" s="126">
        <f t="shared" si="259"/>
        <v>0</v>
      </c>
      <c r="DR236" s="126">
        <f t="shared" si="260"/>
        <v>0</v>
      </c>
      <c r="DS236" s="126">
        <f t="shared" si="261"/>
        <v>54717.09000690261</v>
      </c>
      <c r="DT236" s="126">
        <f t="shared" si="262"/>
        <v>0</v>
      </c>
      <c r="DU236" s="126">
        <f t="shared" si="263"/>
        <v>0</v>
      </c>
      <c r="DV236" s="126">
        <f t="shared" si="264"/>
        <v>0</v>
      </c>
      <c r="DW236" s="126">
        <f t="shared" si="265"/>
        <v>0</v>
      </c>
    </row>
    <row r="237" spans="1:128" s="141" customFormat="1" ht="15" customHeight="1" x14ac:dyDescent="0.25">
      <c r="A237" s="174" t="s">
        <v>581</v>
      </c>
      <c r="B237" s="174" t="s">
        <v>578</v>
      </c>
      <c r="C237" s="174" t="s">
        <v>121</v>
      </c>
      <c r="D237" s="174" t="s">
        <v>265</v>
      </c>
      <c r="E237" s="174">
        <v>1</v>
      </c>
      <c r="F237" s="158">
        <v>121005.43403644503</v>
      </c>
      <c r="G237" s="173">
        <v>94898.388168132224</v>
      </c>
      <c r="H237" s="158">
        <v>94898.388168132224</v>
      </c>
      <c r="I237" s="201"/>
      <c r="J237" s="145" t="s">
        <v>119</v>
      </c>
      <c r="K237" s="190">
        <f t="shared" si="269"/>
        <v>9.5553454351325562E-2</v>
      </c>
      <c r="L237" s="190">
        <f t="shared" si="268"/>
        <v>7.8686327154472255E-2</v>
      </c>
      <c r="M237" s="190">
        <f t="shared" si="268"/>
        <v>9.1699362493464082E-2</v>
      </c>
      <c r="N237" s="190">
        <f t="shared" si="268"/>
        <v>8.0101718670933852E-2</v>
      </c>
      <c r="O237" s="190">
        <f t="shared" si="268"/>
        <v>7.7939050223246681E-2</v>
      </c>
      <c r="P237" s="190">
        <f t="shared" si="268"/>
        <v>7.1777666525930442E-2</v>
      </c>
      <c r="Q237" s="190">
        <f t="shared" si="268"/>
        <v>7.2847517152847152E-2</v>
      </c>
      <c r="R237" s="190">
        <f t="shared" si="268"/>
        <v>8.0259949403772235E-2</v>
      </c>
      <c r="S237" s="190">
        <f t="shared" si="268"/>
        <v>8.153183495210814E-2</v>
      </c>
      <c r="T237" s="190">
        <f t="shared" si="268"/>
        <v>8.9427733127076178E-2</v>
      </c>
      <c r="U237" s="190">
        <f t="shared" si="268"/>
        <v>8.7022559525092108E-2</v>
      </c>
      <c r="V237" s="190">
        <f t="shared" si="268"/>
        <v>9.3152826419731341E-2</v>
      </c>
      <c r="W237" s="146">
        <v>1</v>
      </c>
      <c r="X237" s="180">
        <v>9067.8688018379962</v>
      </c>
      <c r="Y237" s="180">
        <v>7467.2056178297516</v>
      </c>
      <c r="Z237" s="180">
        <v>8702.1216966750198</v>
      </c>
      <c r="AA237" s="180">
        <v>7601.5239913688047</v>
      </c>
      <c r="AB237" s="180">
        <v>7396.2902415412154</v>
      </c>
      <c r="AC237" s="180">
        <v>6811.5848597804979</v>
      </c>
      <c r="AD237" s="180">
        <v>6913.1119598555597</v>
      </c>
      <c r="AE237" s="180">
        <v>7616.5398328738302</v>
      </c>
      <c r="AF237" s="180">
        <v>7737.2397213452477</v>
      </c>
      <c r="AG237" s="180">
        <v>8486.5477312894127</v>
      </c>
      <c r="AH237" s="180">
        <v>8258.3006331965826</v>
      </c>
      <c r="AI237" s="180">
        <v>8840.0530805383078</v>
      </c>
      <c r="AJ237" s="145">
        <v>1</v>
      </c>
      <c r="AK237" s="145"/>
      <c r="AL237" s="145"/>
      <c r="AM237" s="145"/>
      <c r="AN237" s="145"/>
      <c r="AO237" s="145"/>
      <c r="AP237" s="145"/>
      <c r="AQ237" s="145"/>
      <c r="AR237" s="145"/>
      <c r="AS237" s="146">
        <v>1</v>
      </c>
      <c r="AT237" s="153">
        <v>94898.388168132224</v>
      </c>
      <c r="AU237" s="153">
        <v>0</v>
      </c>
      <c r="AV237" s="153">
        <v>0</v>
      </c>
      <c r="AW237" s="153">
        <v>0</v>
      </c>
      <c r="AX237" s="153">
        <v>0</v>
      </c>
      <c r="AY237" s="153">
        <v>0</v>
      </c>
      <c r="AZ237" s="153">
        <v>0</v>
      </c>
      <c r="BA237" s="153">
        <v>0</v>
      </c>
      <c r="BB237" s="153">
        <v>0</v>
      </c>
      <c r="BC237" s="153">
        <v>94898.388168132224</v>
      </c>
      <c r="BD237" s="154">
        <v>94898.388168132224</v>
      </c>
      <c r="BE237" s="154">
        <v>0</v>
      </c>
      <c r="BF237" s="154">
        <v>0</v>
      </c>
      <c r="BG237" s="154">
        <v>0</v>
      </c>
      <c r="BH237" s="154">
        <v>0</v>
      </c>
      <c r="BI237" s="145">
        <v>70155000</v>
      </c>
      <c r="BJ237" s="122"/>
      <c r="BK237" s="122">
        <f>+IF('FEUILLE 1'!$BJ237="",SUMIFS('FEUILLE 2'!$P:$P,'FEUILLE 2'!$C:$C,"FAC",'FEUILLE 2'!$K:$K,'FEUILLE 1'!$J237),SUMIFS('FEUILLE 2'!$P:$P,'FEUILLE 2'!$C:$C,"FAC",'FEUILLE 2'!$K:$K,'FEUILLE 1'!$J237,'FEUILLE 2'!$B:$B,'FEUILLE 1'!$BJ237))</f>
        <v>0</v>
      </c>
      <c r="BL237" s="122"/>
      <c r="BM237" s="122"/>
      <c r="BN237" s="122"/>
      <c r="BO237" s="122">
        <f t="shared" si="205"/>
        <v>0</v>
      </c>
      <c r="BP237" s="126">
        <f t="shared" si="206"/>
        <v>9067.8688018379962</v>
      </c>
      <c r="BQ237" s="126">
        <f t="shared" si="207"/>
        <v>0</v>
      </c>
      <c r="BR237" s="126">
        <f t="shared" si="208"/>
        <v>0</v>
      </c>
      <c r="BS237" s="126">
        <f t="shared" si="209"/>
        <v>0</v>
      </c>
      <c r="BT237" s="126">
        <f t="shared" si="210"/>
        <v>0</v>
      </c>
      <c r="BU237" s="126">
        <f t="shared" si="211"/>
        <v>16535.074419667748</v>
      </c>
      <c r="BV237" s="126">
        <f t="shared" si="212"/>
        <v>0</v>
      </c>
      <c r="BW237" s="126">
        <f t="shared" si="213"/>
        <v>0</v>
      </c>
      <c r="BX237" s="126">
        <f t="shared" si="214"/>
        <v>0</v>
      </c>
      <c r="BY237" s="126">
        <f t="shared" si="215"/>
        <v>0</v>
      </c>
      <c r="BZ237" s="126">
        <f t="shared" si="216"/>
        <v>25237.19611634277</v>
      </c>
      <c r="CA237" s="126">
        <f t="shared" si="217"/>
        <v>0</v>
      </c>
      <c r="CB237" s="126">
        <f t="shared" si="218"/>
        <v>0</v>
      </c>
      <c r="CC237" s="126">
        <f t="shared" si="219"/>
        <v>0</v>
      </c>
      <c r="CD237" s="126">
        <f t="shared" si="220"/>
        <v>0</v>
      </c>
      <c r="CE237" s="126">
        <f t="shared" si="221"/>
        <v>32838.720107711575</v>
      </c>
      <c r="CF237" s="126">
        <f t="shared" si="222"/>
        <v>0</v>
      </c>
      <c r="CG237" s="126">
        <f t="shared" si="223"/>
        <v>0</v>
      </c>
      <c r="CH237" s="126">
        <f t="shared" si="224"/>
        <v>0</v>
      </c>
      <c r="CI237" s="126">
        <f t="shared" si="225"/>
        <v>0</v>
      </c>
      <c r="CJ237" s="126">
        <f t="shared" si="226"/>
        <v>40235.010349252792</v>
      </c>
      <c r="CK237" s="126">
        <f t="shared" si="227"/>
        <v>0</v>
      </c>
      <c r="CL237" s="126">
        <f t="shared" si="228"/>
        <v>0</v>
      </c>
      <c r="CM237" s="126">
        <f t="shared" si="229"/>
        <v>0</v>
      </c>
      <c r="CN237" s="126">
        <f t="shared" si="230"/>
        <v>0</v>
      </c>
      <c r="CO237" s="126">
        <f t="shared" si="231"/>
        <v>47046.595209033287</v>
      </c>
      <c r="CP237" s="126">
        <f t="shared" si="232"/>
        <v>0</v>
      </c>
      <c r="CQ237" s="126">
        <f t="shared" si="233"/>
        <v>0</v>
      </c>
      <c r="CR237" s="126">
        <f t="shared" si="234"/>
        <v>0</v>
      </c>
      <c r="CS237" s="126">
        <f t="shared" si="235"/>
        <v>0</v>
      </c>
      <c r="CT237" s="126">
        <f t="shared" si="236"/>
        <v>53959.707168888846</v>
      </c>
      <c r="CU237" s="126">
        <f t="shared" si="237"/>
        <v>0</v>
      </c>
      <c r="CV237" s="126">
        <f t="shared" si="238"/>
        <v>0</v>
      </c>
      <c r="CW237" s="126">
        <f t="shared" si="239"/>
        <v>0</v>
      </c>
      <c r="CX237" s="126">
        <f t="shared" si="240"/>
        <v>0</v>
      </c>
      <c r="CY237" s="126">
        <f t="shared" si="241"/>
        <v>61576.247001762677</v>
      </c>
      <c r="CZ237" s="126">
        <f t="shared" si="242"/>
        <v>0</v>
      </c>
      <c r="DA237" s="126">
        <f t="shared" si="243"/>
        <v>0</v>
      </c>
      <c r="DB237" s="126">
        <f t="shared" si="244"/>
        <v>0</v>
      </c>
      <c r="DC237" s="126">
        <f t="shared" si="245"/>
        <v>0</v>
      </c>
      <c r="DD237" s="126">
        <f t="shared" si="246"/>
        <v>69313.486723107926</v>
      </c>
      <c r="DE237" s="126">
        <f t="shared" si="247"/>
        <v>0</v>
      </c>
      <c r="DF237" s="126">
        <f t="shared" si="248"/>
        <v>0</v>
      </c>
      <c r="DG237" s="126">
        <f t="shared" si="249"/>
        <v>0</v>
      </c>
      <c r="DH237" s="126">
        <f t="shared" si="250"/>
        <v>0</v>
      </c>
      <c r="DI237" s="126">
        <f t="shared" si="251"/>
        <v>77800.034454397333</v>
      </c>
      <c r="DJ237" s="126">
        <f t="shared" si="252"/>
        <v>0</v>
      </c>
      <c r="DK237" s="126">
        <f t="shared" si="253"/>
        <v>0</v>
      </c>
      <c r="DL237" s="126">
        <f t="shared" si="254"/>
        <v>0</v>
      </c>
      <c r="DM237" s="126">
        <f t="shared" si="255"/>
        <v>0</v>
      </c>
      <c r="DN237" s="126">
        <f t="shared" si="256"/>
        <v>86058.335087593921</v>
      </c>
      <c r="DO237" s="126">
        <f t="shared" si="257"/>
        <v>0</v>
      </c>
      <c r="DP237" s="126">
        <f t="shared" si="258"/>
        <v>0</v>
      </c>
      <c r="DQ237" s="126">
        <f t="shared" si="259"/>
        <v>0</v>
      </c>
      <c r="DR237" s="126">
        <f t="shared" si="260"/>
        <v>0</v>
      </c>
      <c r="DS237" s="126">
        <f t="shared" si="261"/>
        <v>94898.388168132224</v>
      </c>
      <c r="DT237" s="126">
        <f t="shared" si="262"/>
        <v>0</v>
      </c>
      <c r="DU237" s="126">
        <f t="shared" si="263"/>
        <v>0</v>
      </c>
      <c r="DV237" s="126">
        <f t="shared" si="264"/>
        <v>0</v>
      </c>
      <c r="DW237" s="126">
        <f t="shared" si="265"/>
        <v>0</v>
      </c>
    </row>
    <row r="238" spans="1:128" s="141" customFormat="1" ht="15" customHeight="1" x14ac:dyDescent="0.25">
      <c r="A238" s="174" t="s">
        <v>582</v>
      </c>
      <c r="B238" s="174" t="s">
        <v>578</v>
      </c>
      <c r="C238" s="174" t="s">
        <v>121</v>
      </c>
      <c r="D238" s="174" t="s">
        <v>265</v>
      </c>
      <c r="E238" s="174">
        <v>1</v>
      </c>
      <c r="F238" s="158">
        <v>199976.93745143345</v>
      </c>
      <c r="G238" s="173">
        <v>163237.14118960666</v>
      </c>
      <c r="H238" s="158">
        <v>163237.14118960666</v>
      </c>
      <c r="I238" s="201"/>
      <c r="J238" s="145" t="s">
        <v>119</v>
      </c>
      <c r="K238" s="190">
        <f t="shared" si="269"/>
        <v>0.1429653476476262</v>
      </c>
      <c r="L238" s="190">
        <f t="shared" si="268"/>
        <v>0.10219650195691526</v>
      </c>
      <c r="M238" s="190">
        <f t="shared" si="268"/>
        <v>0.11912945896752387</v>
      </c>
      <c r="N238" s="190">
        <f t="shared" si="268"/>
        <v>0.10112117965723512</v>
      </c>
      <c r="O238" s="190">
        <f t="shared" si="268"/>
        <v>9.8373796727514395E-2</v>
      </c>
      <c r="P238" s="190">
        <f t="shared" si="268"/>
        <v>9.0431270135261282E-2</v>
      </c>
      <c r="Q238" s="190">
        <f t="shared" si="268"/>
        <v>6.1337348881105008E-2</v>
      </c>
      <c r="R238" s="190">
        <f t="shared" si="268"/>
        <v>5.6641786645519471E-2</v>
      </c>
      <c r="S238" s="190">
        <f t="shared" si="268"/>
        <v>5.7581659142085025E-2</v>
      </c>
      <c r="T238" s="190">
        <f t="shared" si="268"/>
        <v>6.3158769212502144E-2</v>
      </c>
      <c r="U238" s="190">
        <f t="shared" si="268"/>
        <v>6.1431707828000927E-2</v>
      </c>
      <c r="V238" s="190">
        <f t="shared" si="268"/>
        <v>4.5631173198711267E-2</v>
      </c>
      <c r="W238" s="146">
        <v>1</v>
      </c>
      <c r="X238" s="180">
        <v>23337.254639176757</v>
      </c>
      <c r="Y238" s="180">
        <v>16682.264819024891</v>
      </c>
      <c r="Z238" s="180">
        <v>19446.352313323147</v>
      </c>
      <c r="AA238" s="180">
        <v>16506.73228096767</v>
      </c>
      <c r="AB238" s="180">
        <v>16058.257345766933</v>
      </c>
      <c r="AC238" s="180">
        <v>14761.742011025106</v>
      </c>
      <c r="AD238" s="180">
        <v>10012.5334795011</v>
      </c>
      <c r="AE238" s="180">
        <v>9246.0433238862388</v>
      </c>
      <c r="AF238" s="180">
        <v>9399.4654233083384</v>
      </c>
      <c r="AG238" s="180">
        <v>10309.856927302995</v>
      </c>
      <c r="AH238" s="180">
        <v>10027.936364238052</v>
      </c>
      <c r="AI238" s="180">
        <v>7448.7022620854268</v>
      </c>
      <c r="AJ238" s="145">
        <v>1</v>
      </c>
      <c r="AK238" s="145"/>
      <c r="AL238" s="145"/>
      <c r="AM238" s="145"/>
      <c r="AN238" s="145"/>
      <c r="AO238" s="145"/>
      <c r="AP238" s="145"/>
      <c r="AQ238" s="145"/>
      <c r="AR238" s="145"/>
      <c r="AS238" s="146">
        <v>1</v>
      </c>
      <c r="AT238" s="153">
        <v>163237.14118960666</v>
      </c>
      <c r="AU238" s="153">
        <v>0</v>
      </c>
      <c r="AV238" s="153">
        <v>0</v>
      </c>
      <c r="AW238" s="153">
        <v>0</v>
      </c>
      <c r="AX238" s="153">
        <v>0</v>
      </c>
      <c r="AY238" s="153">
        <v>0</v>
      </c>
      <c r="AZ238" s="153">
        <v>0</v>
      </c>
      <c r="BA238" s="153">
        <v>0</v>
      </c>
      <c r="BB238" s="153">
        <v>0</v>
      </c>
      <c r="BC238" s="153">
        <v>163237.14118960666</v>
      </c>
      <c r="BD238" s="154">
        <v>163237.14118960666</v>
      </c>
      <c r="BE238" s="154">
        <v>0</v>
      </c>
      <c r="BF238" s="154">
        <v>0</v>
      </c>
      <c r="BG238" s="154">
        <v>0</v>
      </c>
      <c r="BH238" s="154">
        <v>0</v>
      </c>
      <c r="BI238" s="145">
        <v>70166000</v>
      </c>
      <c r="BJ238" s="122"/>
      <c r="BK238" s="122">
        <f>+IF('FEUILLE 1'!$BJ238="",SUMIFS('FEUILLE 2'!$P:$P,'FEUILLE 2'!$C:$C,"FAC",'FEUILLE 2'!$K:$K,'FEUILLE 1'!$J238),SUMIFS('FEUILLE 2'!$P:$P,'FEUILLE 2'!$C:$C,"FAC",'FEUILLE 2'!$K:$K,'FEUILLE 1'!$J238,'FEUILLE 2'!$B:$B,'FEUILLE 1'!$BJ238))</f>
        <v>0</v>
      </c>
      <c r="BL238" s="122"/>
      <c r="BM238" s="122"/>
      <c r="BN238" s="122"/>
      <c r="BO238" s="122">
        <f t="shared" si="205"/>
        <v>0</v>
      </c>
      <c r="BP238" s="126">
        <f t="shared" si="206"/>
        <v>23337.254639176757</v>
      </c>
      <c r="BQ238" s="126">
        <f t="shared" si="207"/>
        <v>0</v>
      </c>
      <c r="BR238" s="126">
        <f t="shared" si="208"/>
        <v>0</v>
      </c>
      <c r="BS238" s="126">
        <f t="shared" si="209"/>
        <v>0</v>
      </c>
      <c r="BT238" s="126">
        <f t="shared" si="210"/>
        <v>0</v>
      </c>
      <c r="BU238" s="126">
        <f t="shared" si="211"/>
        <v>40019.519458201648</v>
      </c>
      <c r="BV238" s="126">
        <f t="shared" si="212"/>
        <v>0</v>
      </c>
      <c r="BW238" s="126">
        <f t="shared" si="213"/>
        <v>0</v>
      </c>
      <c r="BX238" s="126">
        <f t="shared" si="214"/>
        <v>0</v>
      </c>
      <c r="BY238" s="126">
        <f t="shared" si="215"/>
        <v>0</v>
      </c>
      <c r="BZ238" s="126">
        <f t="shared" si="216"/>
        <v>59465.871771524791</v>
      </c>
      <c r="CA238" s="126">
        <f t="shared" si="217"/>
        <v>0</v>
      </c>
      <c r="CB238" s="126">
        <f t="shared" si="218"/>
        <v>0</v>
      </c>
      <c r="CC238" s="126">
        <f t="shared" si="219"/>
        <v>0</v>
      </c>
      <c r="CD238" s="126">
        <f t="shared" si="220"/>
        <v>0</v>
      </c>
      <c r="CE238" s="126">
        <f t="shared" si="221"/>
        <v>75972.604052492461</v>
      </c>
      <c r="CF238" s="126">
        <f t="shared" si="222"/>
        <v>0</v>
      </c>
      <c r="CG238" s="126">
        <f t="shared" si="223"/>
        <v>0</v>
      </c>
      <c r="CH238" s="126">
        <f t="shared" si="224"/>
        <v>0</v>
      </c>
      <c r="CI238" s="126">
        <f t="shared" si="225"/>
        <v>0</v>
      </c>
      <c r="CJ238" s="126">
        <f t="shared" si="226"/>
        <v>92030.861398259396</v>
      </c>
      <c r="CK238" s="126">
        <f t="shared" si="227"/>
        <v>0</v>
      </c>
      <c r="CL238" s="126">
        <f t="shared" si="228"/>
        <v>0</v>
      </c>
      <c r="CM238" s="126">
        <f t="shared" si="229"/>
        <v>0</v>
      </c>
      <c r="CN238" s="126">
        <f t="shared" si="230"/>
        <v>0</v>
      </c>
      <c r="CO238" s="126">
        <f t="shared" si="231"/>
        <v>106792.60340928451</v>
      </c>
      <c r="CP238" s="126">
        <f t="shared" si="232"/>
        <v>0</v>
      </c>
      <c r="CQ238" s="126">
        <f t="shared" si="233"/>
        <v>0</v>
      </c>
      <c r="CR238" s="126">
        <f t="shared" si="234"/>
        <v>0</v>
      </c>
      <c r="CS238" s="126">
        <f t="shared" si="235"/>
        <v>0</v>
      </c>
      <c r="CT238" s="126">
        <f t="shared" si="236"/>
        <v>116805.13688878561</v>
      </c>
      <c r="CU238" s="126">
        <f t="shared" si="237"/>
        <v>0</v>
      </c>
      <c r="CV238" s="126">
        <f t="shared" si="238"/>
        <v>0</v>
      </c>
      <c r="CW238" s="126">
        <f t="shared" si="239"/>
        <v>0</v>
      </c>
      <c r="CX238" s="126">
        <f t="shared" si="240"/>
        <v>0</v>
      </c>
      <c r="CY238" s="126">
        <f t="shared" si="241"/>
        <v>126051.18021267184</v>
      </c>
      <c r="CZ238" s="126">
        <f t="shared" si="242"/>
        <v>0</v>
      </c>
      <c r="DA238" s="126">
        <f t="shared" si="243"/>
        <v>0</v>
      </c>
      <c r="DB238" s="126">
        <f t="shared" si="244"/>
        <v>0</v>
      </c>
      <c r="DC238" s="126">
        <f t="shared" si="245"/>
        <v>0</v>
      </c>
      <c r="DD238" s="126">
        <f t="shared" si="246"/>
        <v>135450.64563598018</v>
      </c>
      <c r="DE238" s="126">
        <f t="shared" si="247"/>
        <v>0</v>
      </c>
      <c r="DF238" s="126">
        <f t="shared" si="248"/>
        <v>0</v>
      </c>
      <c r="DG238" s="126">
        <f t="shared" si="249"/>
        <v>0</v>
      </c>
      <c r="DH238" s="126">
        <f t="shared" si="250"/>
        <v>0</v>
      </c>
      <c r="DI238" s="126">
        <f t="shared" si="251"/>
        <v>145760.50256328317</v>
      </c>
      <c r="DJ238" s="126">
        <f t="shared" si="252"/>
        <v>0</v>
      </c>
      <c r="DK238" s="126">
        <f t="shared" si="253"/>
        <v>0</v>
      </c>
      <c r="DL238" s="126">
        <f t="shared" si="254"/>
        <v>0</v>
      </c>
      <c r="DM238" s="126">
        <f t="shared" si="255"/>
        <v>0</v>
      </c>
      <c r="DN238" s="126">
        <f t="shared" si="256"/>
        <v>155788.43892752123</v>
      </c>
      <c r="DO238" s="126">
        <f t="shared" si="257"/>
        <v>0</v>
      </c>
      <c r="DP238" s="126">
        <f t="shared" si="258"/>
        <v>0</v>
      </c>
      <c r="DQ238" s="126">
        <f t="shared" si="259"/>
        <v>0</v>
      </c>
      <c r="DR238" s="126">
        <f t="shared" si="260"/>
        <v>0</v>
      </c>
      <c r="DS238" s="126">
        <f t="shared" si="261"/>
        <v>163237.14118960666</v>
      </c>
      <c r="DT238" s="126">
        <f t="shared" si="262"/>
        <v>0</v>
      </c>
      <c r="DU238" s="126">
        <f t="shared" si="263"/>
        <v>0</v>
      </c>
      <c r="DV238" s="126">
        <f t="shared" si="264"/>
        <v>0</v>
      </c>
      <c r="DW238" s="126">
        <f t="shared" si="265"/>
        <v>0</v>
      </c>
    </row>
    <row r="239" spans="1:128" s="141" customFormat="1" ht="15" customHeight="1" x14ac:dyDescent="0.25">
      <c r="A239" s="174" t="s">
        <v>583</v>
      </c>
      <c r="B239" s="174" t="s">
        <v>578</v>
      </c>
      <c r="C239" s="174" t="s">
        <v>121</v>
      </c>
      <c r="D239" s="174" t="s">
        <v>265</v>
      </c>
      <c r="E239" s="174">
        <v>1</v>
      </c>
      <c r="F239" s="158">
        <v>308197.34158491861</v>
      </c>
      <c r="G239" s="173">
        <v>297531.19814040285</v>
      </c>
      <c r="H239" s="158">
        <v>297531.19814040285</v>
      </c>
      <c r="I239" s="201"/>
      <c r="J239" s="145" t="s">
        <v>119</v>
      </c>
      <c r="K239" s="190">
        <f t="shared" si="269"/>
        <v>9.2635025642545957E-2</v>
      </c>
      <c r="L239" s="190">
        <f t="shared" si="268"/>
        <v>7.6315784890335511E-2</v>
      </c>
      <c r="M239" s="190">
        <f t="shared" si="268"/>
        <v>8.8958149269054265E-2</v>
      </c>
      <c r="N239" s="190">
        <f t="shared" si="268"/>
        <v>7.7714405587710339E-2</v>
      </c>
      <c r="O239" s="190">
        <f t="shared" si="268"/>
        <v>7.5602973234410203E-2</v>
      </c>
      <c r="P239" s="190">
        <f t="shared" si="268"/>
        <v>6.9498929084777589E-2</v>
      </c>
      <c r="Q239" s="190">
        <f t="shared" si="268"/>
        <v>7.4994094760046801E-2</v>
      </c>
      <c r="R239" s="190">
        <f t="shared" si="268"/>
        <v>8.2624963412928146E-2</v>
      </c>
      <c r="S239" s="190">
        <f t="shared" si="268"/>
        <v>8.3933488718619706E-2</v>
      </c>
      <c r="T239" s="190">
        <f t="shared" si="268"/>
        <v>9.206292990775608E-2</v>
      </c>
      <c r="U239" s="190">
        <f t="shared" si="268"/>
        <v>8.9657568943624463E-2</v>
      </c>
      <c r="V239" s="190">
        <f t="shared" si="268"/>
        <v>9.6001686548191106E-2</v>
      </c>
      <c r="W239" s="146">
        <v>1</v>
      </c>
      <c r="X239" s="180">
        <v>27561.810169193639</v>
      </c>
      <c r="Y239" s="180">
        <v>22706.326915446778</v>
      </c>
      <c r="Z239" s="180">
        <v>26467.824736374518</v>
      </c>
      <c r="AA239" s="180">
        <v>23122.460207280674</v>
      </c>
      <c r="AB239" s="180">
        <v>22494.243209410877</v>
      </c>
      <c r="AC239" s="180">
        <v>20678.099640068769</v>
      </c>
      <c r="AD239" s="180">
        <v>22313.082867411631</v>
      </c>
      <c r="AE239" s="180">
        <v>24583.50436055546</v>
      </c>
      <c r="AF239" s="180">
        <v>24972.831462554906</v>
      </c>
      <c r="AG239" s="180">
        <v>27391.593839770594</v>
      </c>
      <c r="AH239" s="180">
        <v>26675.92391015236</v>
      </c>
      <c r="AI239" s="180">
        <v>28563.496822182697</v>
      </c>
      <c r="AJ239" s="145">
        <v>1</v>
      </c>
      <c r="AK239" s="145"/>
      <c r="AL239" s="145"/>
      <c r="AM239" s="145"/>
      <c r="AN239" s="145"/>
      <c r="AO239" s="145"/>
      <c r="AP239" s="145"/>
      <c r="AQ239" s="145"/>
      <c r="AR239" s="145"/>
      <c r="AS239" s="146">
        <v>1</v>
      </c>
      <c r="AT239" s="153">
        <v>297531.19814040285</v>
      </c>
      <c r="AU239" s="153">
        <v>0</v>
      </c>
      <c r="AV239" s="153">
        <v>0</v>
      </c>
      <c r="AW239" s="153">
        <v>0</v>
      </c>
      <c r="AX239" s="153">
        <v>0</v>
      </c>
      <c r="AY239" s="153">
        <v>0</v>
      </c>
      <c r="AZ239" s="153">
        <v>0</v>
      </c>
      <c r="BA239" s="153">
        <v>0</v>
      </c>
      <c r="BB239" s="153">
        <v>0</v>
      </c>
      <c r="BC239" s="153">
        <v>297531.19814040285</v>
      </c>
      <c r="BD239" s="154">
        <v>297531.19814040285</v>
      </c>
      <c r="BE239" s="154">
        <v>0</v>
      </c>
      <c r="BF239" s="154">
        <v>0</v>
      </c>
      <c r="BG239" s="154">
        <v>0</v>
      </c>
      <c r="BH239" s="154">
        <v>0</v>
      </c>
      <c r="BI239" s="145">
        <v>70177000</v>
      </c>
      <c r="BJ239" s="122"/>
      <c r="BK239" s="122">
        <f>+IF('FEUILLE 1'!$BJ239="",SUMIFS('FEUILLE 2'!$P:$P,'FEUILLE 2'!$C:$C,"FAC",'FEUILLE 2'!$K:$K,'FEUILLE 1'!$J239),SUMIFS('FEUILLE 2'!$P:$P,'FEUILLE 2'!$C:$C,"FAC",'FEUILLE 2'!$K:$K,'FEUILLE 1'!$J239,'FEUILLE 2'!$B:$B,'FEUILLE 1'!$BJ239))</f>
        <v>0</v>
      </c>
      <c r="BL239" s="122"/>
      <c r="BM239" s="122"/>
      <c r="BN239" s="122"/>
      <c r="BO239" s="122">
        <f t="shared" si="205"/>
        <v>0</v>
      </c>
      <c r="BP239" s="126">
        <f t="shared" si="206"/>
        <v>27561.810169193639</v>
      </c>
      <c r="BQ239" s="126">
        <f t="shared" si="207"/>
        <v>0</v>
      </c>
      <c r="BR239" s="126">
        <f t="shared" si="208"/>
        <v>0</v>
      </c>
      <c r="BS239" s="126">
        <f t="shared" si="209"/>
        <v>0</v>
      </c>
      <c r="BT239" s="126">
        <f t="shared" si="210"/>
        <v>0</v>
      </c>
      <c r="BU239" s="126">
        <f t="shared" si="211"/>
        <v>50268.137084640417</v>
      </c>
      <c r="BV239" s="126">
        <f t="shared" si="212"/>
        <v>0</v>
      </c>
      <c r="BW239" s="126">
        <f t="shared" si="213"/>
        <v>0</v>
      </c>
      <c r="BX239" s="126">
        <f t="shared" si="214"/>
        <v>0</v>
      </c>
      <c r="BY239" s="126">
        <f t="shared" si="215"/>
        <v>0</v>
      </c>
      <c r="BZ239" s="126">
        <f t="shared" si="216"/>
        <v>76735.961821014935</v>
      </c>
      <c r="CA239" s="126">
        <f t="shared" si="217"/>
        <v>0</v>
      </c>
      <c r="CB239" s="126">
        <f t="shared" si="218"/>
        <v>0</v>
      </c>
      <c r="CC239" s="126">
        <f t="shared" si="219"/>
        <v>0</v>
      </c>
      <c r="CD239" s="126">
        <f t="shared" si="220"/>
        <v>0</v>
      </c>
      <c r="CE239" s="126">
        <f t="shared" si="221"/>
        <v>99858.422028295608</v>
      </c>
      <c r="CF239" s="126">
        <f t="shared" si="222"/>
        <v>0</v>
      </c>
      <c r="CG239" s="126">
        <f t="shared" si="223"/>
        <v>0</v>
      </c>
      <c r="CH239" s="126">
        <f t="shared" si="224"/>
        <v>0</v>
      </c>
      <c r="CI239" s="126">
        <f t="shared" si="225"/>
        <v>0</v>
      </c>
      <c r="CJ239" s="126">
        <f t="shared" si="226"/>
        <v>122352.66523770649</v>
      </c>
      <c r="CK239" s="126">
        <f t="shared" si="227"/>
        <v>0</v>
      </c>
      <c r="CL239" s="126">
        <f t="shared" si="228"/>
        <v>0</v>
      </c>
      <c r="CM239" s="126">
        <f t="shared" si="229"/>
        <v>0</v>
      </c>
      <c r="CN239" s="126">
        <f t="shared" si="230"/>
        <v>0</v>
      </c>
      <c r="CO239" s="126">
        <f t="shared" si="231"/>
        <v>143030.76487777525</v>
      </c>
      <c r="CP239" s="126">
        <f t="shared" si="232"/>
        <v>0</v>
      </c>
      <c r="CQ239" s="126">
        <f t="shared" si="233"/>
        <v>0</v>
      </c>
      <c r="CR239" s="126">
        <f t="shared" si="234"/>
        <v>0</v>
      </c>
      <c r="CS239" s="126">
        <f t="shared" si="235"/>
        <v>0</v>
      </c>
      <c r="CT239" s="126">
        <f t="shared" si="236"/>
        <v>165343.84774518688</v>
      </c>
      <c r="CU239" s="126">
        <f t="shared" si="237"/>
        <v>0</v>
      </c>
      <c r="CV239" s="126">
        <f t="shared" si="238"/>
        <v>0</v>
      </c>
      <c r="CW239" s="126">
        <f t="shared" si="239"/>
        <v>0</v>
      </c>
      <c r="CX239" s="126">
        <f t="shared" si="240"/>
        <v>0</v>
      </c>
      <c r="CY239" s="126">
        <f t="shared" si="241"/>
        <v>189927.35210574235</v>
      </c>
      <c r="CZ239" s="126">
        <f t="shared" si="242"/>
        <v>0</v>
      </c>
      <c r="DA239" s="126">
        <f t="shared" si="243"/>
        <v>0</v>
      </c>
      <c r="DB239" s="126">
        <f t="shared" si="244"/>
        <v>0</v>
      </c>
      <c r="DC239" s="126">
        <f t="shared" si="245"/>
        <v>0</v>
      </c>
      <c r="DD239" s="126">
        <f t="shared" si="246"/>
        <v>214900.18356829725</v>
      </c>
      <c r="DE239" s="126">
        <f t="shared" si="247"/>
        <v>0</v>
      </c>
      <c r="DF239" s="126">
        <f t="shared" si="248"/>
        <v>0</v>
      </c>
      <c r="DG239" s="126">
        <f t="shared" si="249"/>
        <v>0</v>
      </c>
      <c r="DH239" s="126">
        <f t="shared" si="250"/>
        <v>0</v>
      </c>
      <c r="DI239" s="126">
        <f t="shared" si="251"/>
        <v>242291.77740806784</v>
      </c>
      <c r="DJ239" s="126">
        <f t="shared" si="252"/>
        <v>0</v>
      </c>
      <c r="DK239" s="126">
        <f t="shared" si="253"/>
        <v>0</v>
      </c>
      <c r="DL239" s="126">
        <f t="shared" si="254"/>
        <v>0</v>
      </c>
      <c r="DM239" s="126">
        <f t="shared" si="255"/>
        <v>0</v>
      </c>
      <c r="DN239" s="126">
        <f t="shared" si="256"/>
        <v>268967.70131822018</v>
      </c>
      <c r="DO239" s="126">
        <f t="shared" si="257"/>
        <v>0</v>
      </c>
      <c r="DP239" s="126">
        <f t="shared" si="258"/>
        <v>0</v>
      </c>
      <c r="DQ239" s="126">
        <f t="shared" si="259"/>
        <v>0</v>
      </c>
      <c r="DR239" s="126">
        <f t="shared" si="260"/>
        <v>0</v>
      </c>
      <c r="DS239" s="126">
        <f t="shared" si="261"/>
        <v>297531.19814040285</v>
      </c>
      <c r="DT239" s="126">
        <f t="shared" si="262"/>
        <v>0</v>
      </c>
      <c r="DU239" s="126">
        <f t="shared" si="263"/>
        <v>0</v>
      </c>
      <c r="DV239" s="126">
        <f t="shared" si="264"/>
        <v>0</v>
      </c>
      <c r="DW239" s="126">
        <f t="shared" si="265"/>
        <v>0</v>
      </c>
    </row>
    <row r="240" spans="1:128" s="141" customFormat="1" ht="15" customHeight="1" x14ac:dyDescent="0.25">
      <c r="A240" s="174" t="s">
        <v>584</v>
      </c>
      <c r="B240" s="174" t="s">
        <v>578</v>
      </c>
      <c r="C240" s="174" t="s">
        <v>121</v>
      </c>
      <c r="D240" s="174" t="s">
        <v>265</v>
      </c>
      <c r="E240" s="174">
        <v>1</v>
      </c>
      <c r="F240" s="158">
        <v>1231284.8310501594</v>
      </c>
      <c r="G240" s="173">
        <v>1206316.2560079871</v>
      </c>
      <c r="H240" s="158">
        <v>1206316.2560079871</v>
      </c>
      <c r="I240" s="201"/>
      <c r="J240" s="145" t="s">
        <v>119</v>
      </c>
      <c r="K240" s="190">
        <f t="shared" si="269"/>
        <v>9.2239014824276447E-2</v>
      </c>
      <c r="L240" s="190">
        <f t="shared" si="268"/>
        <v>7.6031153864288159E-2</v>
      </c>
      <c r="M240" s="190">
        <f t="shared" si="268"/>
        <v>8.8612898540834234E-2</v>
      </c>
      <c r="N240" s="190">
        <f t="shared" si="268"/>
        <v>7.7474873246332995E-2</v>
      </c>
      <c r="O240" s="190">
        <f t="shared" si="268"/>
        <v>7.5378437349678945E-2</v>
      </c>
      <c r="P240" s="190">
        <f t="shared" si="268"/>
        <v>6.9301500655701398E-2</v>
      </c>
      <c r="Q240" s="190">
        <f t="shared" si="268"/>
        <v>7.523373739508693E-2</v>
      </c>
      <c r="R240" s="190">
        <f t="shared" si="268"/>
        <v>8.2896349096591757E-2</v>
      </c>
      <c r="S240" s="190">
        <f t="shared" si="268"/>
        <v>8.4259263487877364E-2</v>
      </c>
      <c r="T240" s="190">
        <f t="shared" si="268"/>
        <v>9.2420269976916547E-2</v>
      </c>
      <c r="U240" s="190">
        <f t="shared" si="268"/>
        <v>8.9893078579525346E-2</v>
      </c>
      <c r="V240" s="190">
        <f t="shared" si="268"/>
        <v>9.6259422982890017E-2</v>
      </c>
      <c r="W240" s="146">
        <v>1</v>
      </c>
      <c r="X240" s="180">
        <v>111269.42302068639</v>
      </c>
      <c r="Y240" s="180">
        <v>91717.616869535283</v>
      </c>
      <c r="Z240" s="180">
        <v>106895.18000179477</v>
      </c>
      <c r="AA240" s="180">
        <v>93459.199029209776</v>
      </c>
      <c r="AB240" s="180">
        <v>90930.234327397324</v>
      </c>
      <c r="AC240" s="180">
        <v>83599.52680672078</v>
      </c>
      <c r="AD240" s="180">
        <v>90755.680419929355</v>
      </c>
      <c r="AE240" s="180">
        <v>99999.213478931648</v>
      </c>
      <c r="AF240" s="180">
        <v>101643.31926468671</v>
      </c>
      <c r="AG240" s="180">
        <v>111488.07405780134</v>
      </c>
      <c r="AH240" s="180">
        <v>108439.48199308479</v>
      </c>
      <c r="AI240" s="180">
        <v>116119.30673820907</v>
      </c>
      <c r="AJ240" s="145">
        <v>1</v>
      </c>
      <c r="AK240" s="145"/>
      <c r="AL240" s="145"/>
      <c r="AM240" s="145"/>
      <c r="AN240" s="145"/>
      <c r="AO240" s="145"/>
      <c r="AP240" s="145"/>
      <c r="AQ240" s="145"/>
      <c r="AR240" s="145"/>
      <c r="AS240" s="146">
        <v>1</v>
      </c>
      <c r="AT240" s="153">
        <v>1206316.2560079871</v>
      </c>
      <c r="AU240" s="153">
        <v>0</v>
      </c>
      <c r="AV240" s="153">
        <v>0</v>
      </c>
      <c r="AW240" s="153">
        <v>0</v>
      </c>
      <c r="AX240" s="153">
        <v>0</v>
      </c>
      <c r="AY240" s="153">
        <v>0</v>
      </c>
      <c r="AZ240" s="153">
        <v>0</v>
      </c>
      <c r="BA240" s="153">
        <v>0</v>
      </c>
      <c r="BB240" s="153">
        <v>0</v>
      </c>
      <c r="BC240" s="153">
        <v>1206316.2560079871</v>
      </c>
      <c r="BD240" s="154">
        <v>1206316.2560079871</v>
      </c>
      <c r="BE240" s="154">
        <v>0</v>
      </c>
      <c r="BF240" s="154">
        <v>0</v>
      </c>
      <c r="BG240" s="154">
        <v>0</v>
      </c>
      <c r="BH240" s="154">
        <v>0</v>
      </c>
      <c r="BI240" s="145">
        <v>70188000</v>
      </c>
      <c r="BJ240" s="122"/>
      <c r="BK240" s="122">
        <f>+IF('FEUILLE 1'!$BJ240="",SUMIFS('FEUILLE 2'!$P:$P,'FEUILLE 2'!$C:$C,"FAC",'FEUILLE 2'!$K:$K,'FEUILLE 1'!$J240),SUMIFS('FEUILLE 2'!$P:$P,'FEUILLE 2'!$C:$C,"FAC",'FEUILLE 2'!$K:$K,'FEUILLE 1'!$J240,'FEUILLE 2'!$B:$B,'FEUILLE 1'!$BJ240))</f>
        <v>0</v>
      </c>
      <c r="BL240" s="122"/>
      <c r="BM240" s="122"/>
      <c r="BN240" s="122"/>
      <c r="BO240" s="122">
        <f t="shared" si="205"/>
        <v>0</v>
      </c>
      <c r="BP240" s="126">
        <f t="shared" si="206"/>
        <v>111269.42302068639</v>
      </c>
      <c r="BQ240" s="126">
        <f t="shared" si="207"/>
        <v>0</v>
      </c>
      <c r="BR240" s="126">
        <f t="shared" si="208"/>
        <v>0</v>
      </c>
      <c r="BS240" s="126">
        <f t="shared" si="209"/>
        <v>0</v>
      </c>
      <c r="BT240" s="126">
        <f t="shared" si="210"/>
        <v>0</v>
      </c>
      <c r="BU240" s="126">
        <f t="shared" si="211"/>
        <v>202987.03989022167</v>
      </c>
      <c r="BV240" s="126">
        <f t="shared" si="212"/>
        <v>0</v>
      </c>
      <c r="BW240" s="126">
        <f t="shared" si="213"/>
        <v>0</v>
      </c>
      <c r="BX240" s="126">
        <f t="shared" si="214"/>
        <v>0</v>
      </c>
      <c r="BY240" s="126">
        <f t="shared" si="215"/>
        <v>0</v>
      </c>
      <c r="BZ240" s="126">
        <f t="shared" si="216"/>
        <v>309882.21989201644</v>
      </c>
      <c r="CA240" s="126">
        <f t="shared" si="217"/>
        <v>0</v>
      </c>
      <c r="CB240" s="126">
        <f t="shared" si="218"/>
        <v>0</v>
      </c>
      <c r="CC240" s="126">
        <f t="shared" si="219"/>
        <v>0</v>
      </c>
      <c r="CD240" s="126">
        <f t="shared" si="220"/>
        <v>0</v>
      </c>
      <c r="CE240" s="126">
        <f t="shared" si="221"/>
        <v>403341.41892122623</v>
      </c>
      <c r="CF240" s="126">
        <f t="shared" si="222"/>
        <v>0</v>
      </c>
      <c r="CG240" s="126">
        <f t="shared" si="223"/>
        <v>0</v>
      </c>
      <c r="CH240" s="126">
        <f t="shared" si="224"/>
        <v>0</v>
      </c>
      <c r="CI240" s="126">
        <f t="shared" si="225"/>
        <v>0</v>
      </c>
      <c r="CJ240" s="126">
        <f t="shared" si="226"/>
        <v>494271.65324862354</v>
      </c>
      <c r="CK240" s="126">
        <f t="shared" si="227"/>
        <v>0</v>
      </c>
      <c r="CL240" s="126">
        <f t="shared" si="228"/>
        <v>0</v>
      </c>
      <c r="CM240" s="126">
        <f t="shared" si="229"/>
        <v>0</v>
      </c>
      <c r="CN240" s="126">
        <f t="shared" si="230"/>
        <v>0</v>
      </c>
      <c r="CO240" s="126">
        <f t="shared" si="231"/>
        <v>577871.18005534424</v>
      </c>
      <c r="CP240" s="126">
        <f t="shared" si="232"/>
        <v>0</v>
      </c>
      <c r="CQ240" s="126">
        <f t="shared" si="233"/>
        <v>0</v>
      </c>
      <c r="CR240" s="126">
        <f t="shared" si="234"/>
        <v>0</v>
      </c>
      <c r="CS240" s="126">
        <f t="shared" si="235"/>
        <v>0</v>
      </c>
      <c r="CT240" s="126">
        <f t="shared" si="236"/>
        <v>668626.86047527357</v>
      </c>
      <c r="CU240" s="126">
        <f t="shared" si="237"/>
        <v>0</v>
      </c>
      <c r="CV240" s="126">
        <f t="shared" si="238"/>
        <v>0</v>
      </c>
      <c r="CW240" s="126">
        <f t="shared" si="239"/>
        <v>0</v>
      </c>
      <c r="CX240" s="126">
        <f t="shared" si="240"/>
        <v>0</v>
      </c>
      <c r="CY240" s="126">
        <f t="shared" si="241"/>
        <v>768626.07395420526</v>
      </c>
      <c r="CZ240" s="126">
        <f t="shared" si="242"/>
        <v>0</v>
      </c>
      <c r="DA240" s="126">
        <f t="shared" si="243"/>
        <v>0</v>
      </c>
      <c r="DB240" s="126">
        <f t="shared" si="244"/>
        <v>0</v>
      </c>
      <c r="DC240" s="126">
        <f t="shared" si="245"/>
        <v>0</v>
      </c>
      <c r="DD240" s="126">
        <f t="shared" si="246"/>
        <v>870269.39321889193</v>
      </c>
      <c r="DE240" s="126">
        <f t="shared" si="247"/>
        <v>0</v>
      </c>
      <c r="DF240" s="126">
        <f t="shared" si="248"/>
        <v>0</v>
      </c>
      <c r="DG240" s="126">
        <f t="shared" si="249"/>
        <v>0</v>
      </c>
      <c r="DH240" s="126">
        <f t="shared" si="250"/>
        <v>0</v>
      </c>
      <c r="DI240" s="126">
        <f t="shared" si="251"/>
        <v>981757.46727669332</v>
      </c>
      <c r="DJ240" s="126">
        <f t="shared" si="252"/>
        <v>0</v>
      </c>
      <c r="DK240" s="126">
        <f t="shared" si="253"/>
        <v>0</v>
      </c>
      <c r="DL240" s="126">
        <f t="shared" si="254"/>
        <v>0</v>
      </c>
      <c r="DM240" s="126">
        <f t="shared" si="255"/>
        <v>0</v>
      </c>
      <c r="DN240" s="126">
        <f t="shared" si="256"/>
        <v>1090196.9492697781</v>
      </c>
      <c r="DO240" s="126">
        <f t="shared" si="257"/>
        <v>0</v>
      </c>
      <c r="DP240" s="126">
        <f t="shared" si="258"/>
        <v>0</v>
      </c>
      <c r="DQ240" s="126">
        <f t="shared" si="259"/>
        <v>0</v>
      </c>
      <c r="DR240" s="126">
        <f t="shared" si="260"/>
        <v>0</v>
      </c>
      <c r="DS240" s="126">
        <f t="shared" si="261"/>
        <v>1206316.2560079871</v>
      </c>
      <c r="DT240" s="126">
        <f t="shared" si="262"/>
        <v>0</v>
      </c>
      <c r="DU240" s="126">
        <f t="shared" si="263"/>
        <v>0</v>
      </c>
      <c r="DV240" s="126">
        <f t="shared" si="264"/>
        <v>0</v>
      </c>
      <c r="DW240" s="126">
        <f t="shared" si="265"/>
        <v>0</v>
      </c>
    </row>
    <row r="241" spans="1:127" s="141" customFormat="1" ht="15" customHeight="1" x14ac:dyDescent="0.25">
      <c r="A241" s="174" t="s">
        <v>585</v>
      </c>
      <c r="B241" s="174" t="s">
        <v>578</v>
      </c>
      <c r="C241" s="174" t="s">
        <v>121</v>
      </c>
      <c r="D241" s="174" t="s">
        <v>265</v>
      </c>
      <c r="E241" s="174">
        <v>1</v>
      </c>
      <c r="F241" s="158">
        <v>2552651.1195313572</v>
      </c>
      <c r="G241" s="173">
        <v>2483865.1481344001</v>
      </c>
      <c r="H241" s="158">
        <v>2483865.1481344001</v>
      </c>
      <c r="I241" s="201"/>
      <c r="J241" s="145" t="s">
        <v>119</v>
      </c>
      <c r="K241" s="190">
        <f t="shared" si="269"/>
        <v>9.208111675023023E-2</v>
      </c>
      <c r="L241" s="190">
        <f t="shared" si="268"/>
        <v>7.5827031200297254E-2</v>
      </c>
      <c r="M241" s="190">
        <f t="shared" si="268"/>
        <v>8.8367146162687524E-2</v>
      </c>
      <c r="N241" s="190">
        <f t="shared" si="268"/>
        <v>7.7266332942719507E-2</v>
      </c>
      <c r="O241" s="190">
        <f t="shared" si="268"/>
        <v>7.5171415078024426E-2</v>
      </c>
      <c r="P241" s="190">
        <f t="shared" si="268"/>
        <v>6.9103390630992662E-2</v>
      </c>
      <c r="Q241" s="190">
        <f t="shared" si="268"/>
        <v>7.503572648317719E-2</v>
      </c>
      <c r="R241" s="190">
        <f t="shared" si="268"/>
        <v>8.2670846577332716E-2</v>
      </c>
      <c r="S241" s="190">
        <f t="shared" si="268"/>
        <v>8.4015231990405906E-2</v>
      </c>
      <c r="T241" s="190">
        <f t="shared" si="268"/>
        <v>9.2167570707451962E-2</v>
      </c>
      <c r="U241" s="190">
        <f t="shared" si="268"/>
        <v>8.9727659022138626E-2</v>
      </c>
      <c r="V241" s="190">
        <f t="shared" si="268"/>
        <v>9.8566532454542347E-2</v>
      </c>
      <c r="W241" s="146">
        <v>1</v>
      </c>
      <c r="X241" s="180">
        <v>228717.0766971916</v>
      </c>
      <c r="Y241" s="180">
        <v>188344.12008491813</v>
      </c>
      <c r="Z241" s="180">
        <v>219492.07459359802</v>
      </c>
      <c r="AA241" s="180">
        <v>191919.15152056987</v>
      </c>
      <c r="AB241" s="180">
        <v>186715.65804824964</v>
      </c>
      <c r="AC241" s="180">
        <v>171643.50360623992</v>
      </c>
      <c r="AD241" s="180">
        <v>186378.62587650924</v>
      </c>
      <c r="AE241" s="180">
        <v>205343.23458020278</v>
      </c>
      <c r="AF241" s="180">
        <v>208682.50665339557</v>
      </c>
      <c r="AG241" s="180">
        <v>228931.81666845296</v>
      </c>
      <c r="AH241" s="180">
        <v>222871.4050687773</v>
      </c>
      <c r="AI241" s="180">
        <v>244825.97473629599</v>
      </c>
      <c r="AJ241" s="145">
        <v>1</v>
      </c>
      <c r="AK241" s="145"/>
      <c r="AL241" s="145"/>
      <c r="AM241" s="145"/>
      <c r="AN241" s="145"/>
      <c r="AO241" s="145"/>
      <c r="AP241" s="145"/>
      <c r="AQ241" s="145"/>
      <c r="AR241" s="145"/>
      <c r="AS241" s="146">
        <v>1</v>
      </c>
      <c r="AT241" s="153">
        <v>2483865.1481344001</v>
      </c>
      <c r="AU241" s="153">
        <v>0</v>
      </c>
      <c r="AV241" s="153">
        <v>0</v>
      </c>
      <c r="AW241" s="153">
        <v>0</v>
      </c>
      <c r="AX241" s="153">
        <v>0</v>
      </c>
      <c r="AY241" s="153">
        <v>0</v>
      </c>
      <c r="AZ241" s="153">
        <v>0</v>
      </c>
      <c r="BA241" s="153">
        <v>0</v>
      </c>
      <c r="BB241" s="153">
        <v>0</v>
      </c>
      <c r="BC241" s="153">
        <v>2483865.1481344001</v>
      </c>
      <c r="BD241" s="154">
        <v>2483865.1481344001</v>
      </c>
      <c r="BE241" s="154">
        <v>0</v>
      </c>
      <c r="BF241" s="154">
        <v>0</v>
      </c>
      <c r="BG241" s="154">
        <v>0</v>
      </c>
      <c r="BH241" s="154">
        <v>0</v>
      </c>
      <c r="BI241" s="145">
        <v>70199900</v>
      </c>
      <c r="BJ241" s="122"/>
      <c r="BK241" s="122">
        <f>+IF('FEUILLE 1'!$BJ241="",SUMIFS('FEUILLE 2'!$P:$P,'FEUILLE 2'!$C:$C,"FAC",'FEUILLE 2'!$K:$K,'FEUILLE 1'!$J241),SUMIFS('FEUILLE 2'!$P:$P,'FEUILLE 2'!$C:$C,"FAC",'FEUILLE 2'!$K:$K,'FEUILLE 1'!$J241,'FEUILLE 2'!$B:$B,'FEUILLE 1'!$BJ241))</f>
        <v>0</v>
      </c>
      <c r="BL241" s="122"/>
      <c r="BM241" s="122"/>
      <c r="BN241" s="122"/>
      <c r="BO241" s="122">
        <f t="shared" si="205"/>
        <v>0</v>
      </c>
      <c r="BP241" s="126">
        <f t="shared" si="206"/>
        <v>228717.0766971916</v>
      </c>
      <c r="BQ241" s="126">
        <f t="shared" si="207"/>
        <v>0</v>
      </c>
      <c r="BR241" s="126">
        <f t="shared" si="208"/>
        <v>0</v>
      </c>
      <c r="BS241" s="126">
        <f t="shared" si="209"/>
        <v>0</v>
      </c>
      <c r="BT241" s="126">
        <f t="shared" si="210"/>
        <v>0</v>
      </c>
      <c r="BU241" s="126">
        <f t="shared" si="211"/>
        <v>417061.19678210974</v>
      </c>
      <c r="BV241" s="126">
        <f t="shared" si="212"/>
        <v>0</v>
      </c>
      <c r="BW241" s="126">
        <f t="shared" si="213"/>
        <v>0</v>
      </c>
      <c r="BX241" s="126">
        <f t="shared" si="214"/>
        <v>0</v>
      </c>
      <c r="BY241" s="126">
        <f t="shared" si="215"/>
        <v>0</v>
      </c>
      <c r="BZ241" s="126">
        <f t="shared" si="216"/>
        <v>636553.27137570782</v>
      </c>
      <c r="CA241" s="126">
        <f t="shared" si="217"/>
        <v>0</v>
      </c>
      <c r="CB241" s="126">
        <f t="shared" si="218"/>
        <v>0</v>
      </c>
      <c r="CC241" s="126">
        <f t="shared" si="219"/>
        <v>0</v>
      </c>
      <c r="CD241" s="126">
        <f t="shared" si="220"/>
        <v>0</v>
      </c>
      <c r="CE241" s="126">
        <f t="shared" si="221"/>
        <v>828472.42289627763</v>
      </c>
      <c r="CF241" s="126">
        <f t="shared" si="222"/>
        <v>0</v>
      </c>
      <c r="CG241" s="126">
        <f t="shared" si="223"/>
        <v>0</v>
      </c>
      <c r="CH241" s="126">
        <f t="shared" si="224"/>
        <v>0</v>
      </c>
      <c r="CI241" s="126">
        <f t="shared" si="225"/>
        <v>0</v>
      </c>
      <c r="CJ241" s="126">
        <f t="shared" si="226"/>
        <v>1015188.0809445272</v>
      </c>
      <c r="CK241" s="126">
        <f t="shared" si="227"/>
        <v>0</v>
      </c>
      <c r="CL241" s="126">
        <f t="shared" si="228"/>
        <v>0</v>
      </c>
      <c r="CM241" s="126">
        <f t="shared" si="229"/>
        <v>0</v>
      </c>
      <c r="CN241" s="126">
        <f t="shared" si="230"/>
        <v>0</v>
      </c>
      <c r="CO241" s="126">
        <f t="shared" si="231"/>
        <v>1186831.5845507672</v>
      </c>
      <c r="CP241" s="126">
        <f t="shared" si="232"/>
        <v>0</v>
      </c>
      <c r="CQ241" s="126">
        <f t="shared" si="233"/>
        <v>0</v>
      </c>
      <c r="CR241" s="126">
        <f t="shared" si="234"/>
        <v>0</v>
      </c>
      <c r="CS241" s="126">
        <f t="shared" si="235"/>
        <v>0</v>
      </c>
      <c r="CT241" s="126">
        <f t="shared" si="236"/>
        <v>1373210.2104272763</v>
      </c>
      <c r="CU241" s="126">
        <f t="shared" si="237"/>
        <v>0</v>
      </c>
      <c r="CV241" s="126">
        <f t="shared" si="238"/>
        <v>0</v>
      </c>
      <c r="CW241" s="126">
        <f t="shared" si="239"/>
        <v>0</v>
      </c>
      <c r="CX241" s="126">
        <f t="shared" si="240"/>
        <v>0</v>
      </c>
      <c r="CY241" s="126">
        <f t="shared" si="241"/>
        <v>1578553.4450074791</v>
      </c>
      <c r="CZ241" s="126">
        <f t="shared" si="242"/>
        <v>0</v>
      </c>
      <c r="DA241" s="126">
        <f t="shared" si="243"/>
        <v>0</v>
      </c>
      <c r="DB241" s="126">
        <f t="shared" si="244"/>
        <v>0</v>
      </c>
      <c r="DC241" s="126">
        <f t="shared" si="245"/>
        <v>0</v>
      </c>
      <c r="DD241" s="126">
        <f t="shared" si="246"/>
        <v>1787235.9516608745</v>
      </c>
      <c r="DE241" s="126">
        <f t="shared" si="247"/>
        <v>0</v>
      </c>
      <c r="DF241" s="126">
        <f t="shared" si="248"/>
        <v>0</v>
      </c>
      <c r="DG241" s="126">
        <f t="shared" si="249"/>
        <v>0</v>
      </c>
      <c r="DH241" s="126">
        <f t="shared" si="250"/>
        <v>0</v>
      </c>
      <c r="DI241" s="126">
        <f t="shared" si="251"/>
        <v>2016167.7683293275</v>
      </c>
      <c r="DJ241" s="126">
        <f t="shared" si="252"/>
        <v>0</v>
      </c>
      <c r="DK241" s="126">
        <f t="shared" si="253"/>
        <v>0</v>
      </c>
      <c r="DL241" s="126">
        <f t="shared" si="254"/>
        <v>0</v>
      </c>
      <c r="DM241" s="126">
        <f t="shared" si="255"/>
        <v>0</v>
      </c>
      <c r="DN241" s="126">
        <f t="shared" si="256"/>
        <v>2239039.173398105</v>
      </c>
      <c r="DO241" s="126">
        <f t="shared" si="257"/>
        <v>0</v>
      </c>
      <c r="DP241" s="126">
        <f t="shared" si="258"/>
        <v>0</v>
      </c>
      <c r="DQ241" s="126">
        <f t="shared" si="259"/>
        <v>0</v>
      </c>
      <c r="DR241" s="126">
        <f t="shared" si="260"/>
        <v>0</v>
      </c>
      <c r="DS241" s="126">
        <f t="shared" si="261"/>
        <v>2483865.1481344011</v>
      </c>
      <c r="DT241" s="126">
        <f t="shared" si="262"/>
        <v>0</v>
      </c>
      <c r="DU241" s="126">
        <f t="shared" si="263"/>
        <v>0</v>
      </c>
      <c r="DV241" s="126">
        <f t="shared" si="264"/>
        <v>0</v>
      </c>
      <c r="DW241" s="126">
        <f t="shared" si="265"/>
        <v>0</v>
      </c>
    </row>
    <row r="242" spans="1:127" s="141" customFormat="1" ht="15" customHeight="1" x14ac:dyDescent="0.25">
      <c r="A242" s="174" t="s">
        <v>586</v>
      </c>
      <c r="B242" s="174" t="s">
        <v>578</v>
      </c>
      <c r="C242" s="174" t="s">
        <v>121</v>
      </c>
      <c r="D242" s="174" t="s">
        <v>265</v>
      </c>
      <c r="E242" s="174">
        <v>1</v>
      </c>
      <c r="F242" s="158">
        <v>1151053.9425351885</v>
      </c>
      <c r="G242" s="173">
        <v>1109277.1385075054</v>
      </c>
      <c r="H242" s="158">
        <v>1109277.1385075054</v>
      </c>
      <c r="I242" s="201"/>
      <c r="J242" s="145" t="s">
        <v>119</v>
      </c>
      <c r="K242" s="190">
        <f t="shared" si="269"/>
        <v>8.8871559240638637E-2</v>
      </c>
      <c r="L242" s="190">
        <f t="shared" si="268"/>
        <v>7.3197485661115211E-2</v>
      </c>
      <c r="M242" s="190">
        <f t="shared" si="268"/>
        <v>8.5376639970085946E-2</v>
      </c>
      <c r="N242" s="190">
        <f t="shared" si="268"/>
        <v>7.801590801263221E-2</v>
      </c>
      <c r="O242" s="190">
        <f t="shared" si="268"/>
        <v>7.6321608936509772E-2</v>
      </c>
      <c r="P242" s="190">
        <f t="shared" si="268"/>
        <v>7.0543834799210697E-2</v>
      </c>
      <c r="Q242" s="190">
        <f t="shared" si="268"/>
        <v>7.6203085602419965E-2</v>
      </c>
      <c r="R242" s="190">
        <f t="shared" si="268"/>
        <v>8.3964253076688811E-2</v>
      </c>
      <c r="S242" s="190">
        <f t="shared" si="268"/>
        <v>8.5315735217841721E-2</v>
      </c>
      <c r="T242" s="190">
        <f t="shared" si="268"/>
        <v>9.3606988811205535E-2</v>
      </c>
      <c r="U242" s="190">
        <f t="shared" si="268"/>
        <v>9.1078055926735138E-2</v>
      </c>
      <c r="V242" s="190">
        <f t="shared" si="268"/>
        <v>9.7504844744916427E-2</v>
      </c>
      <c r="W242" s="146">
        <v>1</v>
      </c>
      <c r="X242" s="180">
        <v>98583.188929155876</v>
      </c>
      <c r="Y242" s="180">
        <v>81196.297440106035</v>
      </c>
      <c r="Z242" s="180">
        <v>94706.354881402454</v>
      </c>
      <c r="AA242" s="180">
        <v>86541.263198317421</v>
      </c>
      <c r="AB242" s="180">
        <v>84661.815967380418</v>
      </c>
      <c r="AC242" s="180">
        <v>78252.663205414618</v>
      </c>
      <c r="AD242" s="180">
        <v>84530.340742494896</v>
      </c>
      <c r="AE242" s="180">
        <v>93139.626389829369</v>
      </c>
      <c r="AF242" s="180">
        <v>94638.794632111472</v>
      </c>
      <c r="AG242" s="180">
        <v>103836.09269279815</v>
      </c>
      <c r="AH242" s="180">
        <v>101030.80525923529</v>
      </c>
      <c r="AI242" s="180">
        <v>108159.89516925947</v>
      </c>
      <c r="AJ242" s="145">
        <v>1</v>
      </c>
      <c r="AK242" s="145"/>
      <c r="AL242" s="145"/>
      <c r="AM242" s="145"/>
      <c r="AN242" s="145"/>
      <c r="AO242" s="145"/>
      <c r="AP242" s="145"/>
      <c r="AQ242" s="145"/>
      <c r="AR242" s="145"/>
      <c r="AS242" s="146">
        <v>1</v>
      </c>
      <c r="AT242" s="153">
        <v>1109277.1385075054</v>
      </c>
      <c r="AU242" s="153">
        <v>0</v>
      </c>
      <c r="AV242" s="153">
        <v>0</v>
      </c>
      <c r="AW242" s="153">
        <v>0</v>
      </c>
      <c r="AX242" s="153">
        <v>0</v>
      </c>
      <c r="AY242" s="153">
        <v>0</v>
      </c>
      <c r="AZ242" s="153">
        <v>0</v>
      </c>
      <c r="BA242" s="153">
        <v>0</v>
      </c>
      <c r="BB242" s="153">
        <v>0</v>
      </c>
      <c r="BC242" s="153">
        <v>1109277.1385075054</v>
      </c>
      <c r="BD242" s="154">
        <v>1109277.1385075054</v>
      </c>
      <c r="BE242" s="154">
        <v>0</v>
      </c>
      <c r="BF242" s="154">
        <v>0</v>
      </c>
      <c r="BG242" s="154">
        <v>0</v>
      </c>
      <c r="BH242" s="154">
        <v>0</v>
      </c>
      <c r="BI242" s="145">
        <v>70199990</v>
      </c>
      <c r="BJ242" s="122"/>
      <c r="BK242" s="122">
        <f>+IF('FEUILLE 1'!$BJ242="",SUMIFS('FEUILLE 2'!$P:$P,'FEUILLE 2'!$C:$C,"FAC",'FEUILLE 2'!$K:$K,'FEUILLE 1'!$J242),SUMIFS('FEUILLE 2'!$P:$P,'FEUILLE 2'!$C:$C,"FAC",'FEUILLE 2'!$K:$K,'FEUILLE 1'!$J242,'FEUILLE 2'!$B:$B,'FEUILLE 1'!$BJ242))</f>
        <v>0</v>
      </c>
      <c r="BL242" s="122"/>
      <c r="BM242" s="122"/>
      <c r="BN242" s="122"/>
      <c r="BO242" s="122">
        <f t="shared" si="205"/>
        <v>0</v>
      </c>
      <c r="BP242" s="126">
        <f t="shared" si="206"/>
        <v>98583.188929155876</v>
      </c>
      <c r="BQ242" s="126">
        <f t="shared" si="207"/>
        <v>0</v>
      </c>
      <c r="BR242" s="126">
        <f t="shared" si="208"/>
        <v>0</v>
      </c>
      <c r="BS242" s="126">
        <f t="shared" si="209"/>
        <v>0</v>
      </c>
      <c r="BT242" s="126">
        <f t="shared" si="210"/>
        <v>0</v>
      </c>
      <c r="BU242" s="126">
        <f t="shared" si="211"/>
        <v>179779.48636926193</v>
      </c>
      <c r="BV242" s="126">
        <f t="shared" si="212"/>
        <v>0</v>
      </c>
      <c r="BW242" s="126">
        <f t="shared" si="213"/>
        <v>0</v>
      </c>
      <c r="BX242" s="126">
        <f t="shared" si="214"/>
        <v>0</v>
      </c>
      <c r="BY242" s="126">
        <f t="shared" si="215"/>
        <v>0</v>
      </c>
      <c r="BZ242" s="126">
        <f t="shared" si="216"/>
        <v>274485.84125066438</v>
      </c>
      <c r="CA242" s="126">
        <f t="shared" si="217"/>
        <v>0</v>
      </c>
      <c r="CB242" s="126">
        <f t="shared" si="218"/>
        <v>0</v>
      </c>
      <c r="CC242" s="126">
        <f t="shared" si="219"/>
        <v>0</v>
      </c>
      <c r="CD242" s="126">
        <f t="shared" si="220"/>
        <v>0</v>
      </c>
      <c r="CE242" s="126">
        <f t="shared" si="221"/>
        <v>361027.10444898182</v>
      </c>
      <c r="CF242" s="126">
        <f t="shared" si="222"/>
        <v>0</v>
      </c>
      <c r="CG242" s="126">
        <f t="shared" si="223"/>
        <v>0</v>
      </c>
      <c r="CH242" s="126">
        <f t="shared" si="224"/>
        <v>0</v>
      </c>
      <c r="CI242" s="126">
        <f t="shared" si="225"/>
        <v>0</v>
      </c>
      <c r="CJ242" s="126">
        <f t="shared" si="226"/>
        <v>445688.92041636223</v>
      </c>
      <c r="CK242" s="126">
        <f t="shared" si="227"/>
        <v>0</v>
      </c>
      <c r="CL242" s="126">
        <f t="shared" si="228"/>
        <v>0</v>
      </c>
      <c r="CM242" s="126">
        <f t="shared" si="229"/>
        <v>0</v>
      </c>
      <c r="CN242" s="126">
        <f t="shared" si="230"/>
        <v>0</v>
      </c>
      <c r="CO242" s="126">
        <f t="shared" si="231"/>
        <v>523941.5836217769</v>
      </c>
      <c r="CP242" s="126">
        <f t="shared" si="232"/>
        <v>0</v>
      </c>
      <c r="CQ242" s="126">
        <f t="shared" si="233"/>
        <v>0</v>
      </c>
      <c r="CR242" s="126">
        <f t="shared" si="234"/>
        <v>0</v>
      </c>
      <c r="CS242" s="126">
        <f t="shared" si="235"/>
        <v>0</v>
      </c>
      <c r="CT242" s="126">
        <f t="shared" si="236"/>
        <v>608471.92436427181</v>
      </c>
      <c r="CU242" s="126">
        <f t="shared" si="237"/>
        <v>0</v>
      </c>
      <c r="CV242" s="126">
        <f t="shared" si="238"/>
        <v>0</v>
      </c>
      <c r="CW242" s="126">
        <f t="shared" si="239"/>
        <v>0</v>
      </c>
      <c r="CX242" s="126">
        <f t="shared" si="240"/>
        <v>0</v>
      </c>
      <c r="CY242" s="126">
        <f t="shared" si="241"/>
        <v>701611.55075410113</v>
      </c>
      <c r="CZ242" s="126">
        <f t="shared" si="242"/>
        <v>0</v>
      </c>
      <c r="DA242" s="126">
        <f t="shared" si="243"/>
        <v>0</v>
      </c>
      <c r="DB242" s="126">
        <f t="shared" si="244"/>
        <v>0</v>
      </c>
      <c r="DC242" s="126">
        <f t="shared" si="245"/>
        <v>0</v>
      </c>
      <c r="DD242" s="126">
        <f t="shared" si="246"/>
        <v>796250.34538621258</v>
      </c>
      <c r="DE242" s="126">
        <f t="shared" si="247"/>
        <v>0</v>
      </c>
      <c r="DF242" s="126">
        <f t="shared" si="248"/>
        <v>0</v>
      </c>
      <c r="DG242" s="126">
        <f t="shared" si="249"/>
        <v>0</v>
      </c>
      <c r="DH242" s="126">
        <f t="shared" si="250"/>
        <v>0</v>
      </c>
      <c r="DI242" s="126">
        <f t="shared" si="251"/>
        <v>900086.4380790107</v>
      </c>
      <c r="DJ242" s="126">
        <f t="shared" si="252"/>
        <v>0</v>
      </c>
      <c r="DK242" s="126">
        <f t="shared" si="253"/>
        <v>0</v>
      </c>
      <c r="DL242" s="126">
        <f t="shared" si="254"/>
        <v>0</v>
      </c>
      <c r="DM242" s="126">
        <f t="shared" si="255"/>
        <v>0</v>
      </c>
      <c r="DN242" s="126">
        <f t="shared" si="256"/>
        <v>1001117.243338246</v>
      </c>
      <c r="DO242" s="126">
        <f t="shared" si="257"/>
        <v>0</v>
      </c>
      <c r="DP242" s="126">
        <f t="shared" si="258"/>
        <v>0</v>
      </c>
      <c r="DQ242" s="126">
        <f t="shared" si="259"/>
        <v>0</v>
      </c>
      <c r="DR242" s="126">
        <f t="shared" si="260"/>
        <v>0</v>
      </c>
      <c r="DS242" s="126">
        <f t="shared" si="261"/>
        <v>1109277.1385075054</v>
      </c>
      <c r="DT242" s="126">
        <f t="shared" si="262"/>
        <v>0</v>
      </c>
      <c r="DU242" s="126">
        <f t="shared" si="263"/>
        <v>0</v>
      </c>
      <c r="DV242" s="126">
        <f t="shared" si="264"/>
        <v>0</v>
      </c>
      <c r="DW242" s="126">
        <f t="shared" si="265"/>
        <v>0</v>
      </c>
    </row>
    <row r="243" spans="1:127" s="141" customFormat="1" ht="15" customHeight="1" x14ac:dyDescent="0.25">
      <c r="A243" s="174" t="s">
        <v>587</v>
      </c>
      <c r="B243" s="174" t="s">
        <v>578</v>
      </c>
      <c r="C243" s="174" t="s">
        <v>121</v>
      </c>
      <c r="D243" s="174" t="s">
        <v>265</v>
      </c>
      <c r="E243" s="174">
        <v>1</v>
      </c>
      <c r="F243" s="158"/>
      <c r="G243" s="173">
        <v>0</v>
      </c>
      <c r="H243" s="158"/>
      <c r="I243" s="201"/>
      <c r="J243" s="145" t="s">
        <v>119</v>
      </c>
      <c r="K243" s="190"/>
      <c r="L243" s="190"/>
      <c r="M243" s="190"/>
      <c r="N243" s="190"/>
      <c r="O243" s="190"/>
      <c r="P243" s="190"/>
      <c r="Q243" s="190"/>
      <c r="R243" s="190"/>
      <c r="S243" s="190"/>
      <c r="T243" s="190"/>
      <c r="U243" s="190"/>
      <c r="V243" s="190"/>
      <c r="W243" s="146">
        <v>1</v>
      </c>
      <c r="X243" s="152"/>
      <c r="Y243" s="152"/>
      <c r="Z243" s="152"/>
      <c r="AA243" s="152"/>
      <c r="AB243" s="152"/>
      <c r="AC243" s="152"/>
      <c r="AD243" s="180">
        <v>0</v>
      </c>
      <c r="AE243" s="152"/>
      <c r="AF243" s="152"/>
      <c r="AG243" s="152"/>
      <c r="AH243" s="152"/>
      <c r="AI243" s="152"/>
      <c r="AJ243" s="145">
        <v>1</v>
      </c>
      <c r="AK243" s="145"/>
      <c r="AL243" s="145"/>
      <c r="AM243" s="145"/>
      <c r="AN243" s="145"/>
      <c r="AO243" s="145"/>
      <c r="AP243" s="145"/>
      <c r="AQ243" s="145"/>
      <c r="AR243" s="145"/>
      <c r="AS243" s="146">
        <v>1</v>
      </c>
      <c r="AT243" s="153">
        <v>0</v>
      </c>
      <c r="AU243" s="153">
        <v>0</v>
      </c>
      <c r="AV243" s="153">
        <v>0</v>
      </c>
      <c r="AW243" s="153">
        <v>0</v>
      </c>
      <c r="AX243" s="153">
        <v>0</v>
      </c>
      <c r="AY243" s="153">
        <v>0</v>
      </c>
      <c r="AZ243" s="153">
        <v>0</v>
      </c>
      <c r="BA243" s="153">
        <v>0</v>
      </c>
      <c r="BB243" s="153">
        <v>0</v>
      </c>
      <c r="BC243" s="153">
        <v>0</v>
      </c>
      <c r="BD243" s="154">
        <v>0</v>
      </c>
      <c r="BE243" s="154">
        <v>0</v>
      </c>
      <c r="BF243" s="154">
        <v>0</v>
      </c>
      <c r="BG243" s="154">
        <v>0</v>
      </c>
      <c r="BH243" s="154">
        <v>0</v>
      </c>
      <c r="BI243" s="145">
        <v>70166600</v>
      </c>
      <c r="BJ243" s="122"/>
      <c r="BK243" s="122">
        <f>+IF('FEUILLE 1'!$BJ243="",SUMIFS('FEUILLE 2'!$P:$P,'FEUILLE 2'!$C:$C,"FAC",'FEUILLE 2'!$K:$K,'FEUILLE 1'!$J243),SUMIFS('FEUILLE 2'!$P:$P,'FEUILLE 2'!$C:$C,"FAC",'FEUILLE 2'!$K:$K,'FEUILLE 1'!$J243,'FEUILLE 2'!$B:$B,'FEUILLE 1'!$BJ243))</f>
        <v>0</v>
      </c>
      <c r="BL243" s="122"/>
      <c r="BM243" s="122"/>
      <c r="BN243" s="122"/>
      <c r="BO243" s="122">
        <f t="shared" si="205"/>
        <v>0</v>
      </c>
      <c r="BP243" s="126">
        <f t="shared" si="206"/>
        <v>0</v>
      </c>
      <c r="BQ243" s="126">
        <f t="shared" si="207"/>
        <v>0</v>
      </c>
      <c r="BR243" s="126">
        <f t="shared" si="208"/>
        <v>0</v>
      </c>
      <c r="BS243" s="126">
        <f t="shared" si="209"/>
        <v>0</v>
      </c>
      <c r="BT243" s="126">
        <f t="shared" si="210"/>
        <v>0</v>
      </c>
      <c r="BU243" s="126">
        <f t="shared" si="211"/>
        <v>0</v>
      </c>
      <c r="BV243" s="126">
        <f t="shared" si="212"/>
        <v>0</v>
      </c>
      <c r="BW243" s="126">
        <f t="shared" si="213"/>
        <v>0</v>
      </c>
      <c r="BX243" s="126">
        <f t="shared" si="214"/>
        <v>0</v>
      </c>
      <c r="BY243" s="126">
        <f t="shared" si="215"/>
        <v>0</v>
      </c>
      <c r="BZ243" s="126">
        <f t="shared" si="216"/>
        <v>0</v>
      </c>
      <c r="CA243" s="126">
        <f t="shared" si="217"/>
        <v>0</v>
      </c>
      <c r="CB243" s="126">
        <f t="shared" si="218"/>
        <v>0</v>
      </c>
      <c r="CC243" s="126">
        <f t="shared" si="219"/>
        <v>0</v>
      </c>
      <c r="CD243" s="126">
        <f t="shared" si="220"/>
        <v>0</v>
      </c>
      <c r="CE243" s="126">
        <f t="shared" si="221"/>
        <v>0</v>
      </c>
      <c r="CF243" s="126">
        <f t="shared" si="222"/>
        <v>0</v>
      </c>
      <c r="CG243" s="126">
        <f t="shared" si="223"/>
        <v>0</v>
      </c>
      <c r="CH243" s="126">
        <f t="shared" si="224"/>
        <v>0</v>
      </c>
      <c r="CI243" s="126">
        <f t="shared" si="225"/>
        <v>0</v>
      </c>
      <c r="CJ243" s="126">
        <f t="shared" si="226"/>
        <v>0</v>
      </c>
      <c r="CK243" s="126">
        <f t="shared" si="227"/>
        <v>0</v>
      </c>
      <c r="CL243" s="126">
        <f t="shared" si="228"/>
        <v>0</v>
      </c>
      <c r="CM243" s="126">
        <f t="shared" si="229"/>
        <v>0</v>
      </c>
      <c r="CN243" s="126">
        <f t="shared" si="230"/>
        <v>0</v>
      </c>
      <c r="CO243" s="126">
        <f t="shared" si="231"/>
        <v>0</v>
      </c>
      <c r="CP243" s="126">
        <f t="shared" si="232"/>
        <v>0</v>
      </c>
      <c r="CQ243" s="126">
        <f t="shared" si="233"/>
        <v>0</v>
      </c>
      <c r="CR243" s="126">
        <f t="shared" si="234"/>
        <v>0</v>
      </c>
      <c r="CS243" s="126">
        <f t="shared" si="235"/>
        <v>0</v>
      </c>
      <c r="CT243" s="126">
        <f t="shared" si="236"/>
        <v>0</v>
      </c>
      <c r="CU243" s="126">
        <f t="shared" si="237"/>
        <v>0</v>
      </c>
      <c r="CV243" s="126">
        <f t="shared" si="238"/>
        <v>0</v>
      </c>
      <c r="CW243" s="126">
        <f t="shared" si="239"/>
        <v>0</v>
      </c>
      <c r="CX243" s="126">
        <f t="shared" si="240"/>
        <v>0</v>
      </c>
      <c r="CY243" s="126">
        <f t="shared" si="241"/>
        <v>0</v>
      </c>
      <c r="CZ243" s="126">
        <f t="shared" si="242"/>
        <v>0</v>
      </c>
      <c r="DA243" s="126">
        <f t="shared" si="243"/>
        <v>0</v>
      </c>
      <c r="DB243" s="126">
        <f t="shared" si="244"/>
        <v>0</v>
      </c>
      <c r="DC243" s="126">
        <f t="shared" si="245"/>
        <v>0</v>
      </c>
      <c r="DD243" s="126">
        <f t="shared" si="246"/>
        <v>0</v>
      </c>
      <c r="DE243" s="126">
        <f t="shared" si="247"/>
        <v>0</v>
      </c>
      <c r="DF243" s="126">
        <f t="shared" si="248"/>
        <v>0</v>
      </c>
      <c r="DG243" s="126">
        <f t="shared" si="249"/>
        <v>0</v>
      </c>
      <c r="DH243" s="126">
        <f t="shared" si="250"/>
        <v>0</v>
      </c>
      <c r="DI243" s="126">
        <f t="shared" si="251"/>
        <v>0</v>
      </c>
      <c r="DJ243" s="126">
        <f t="shared" si="252"/>
        <v>0</v>
      </c>
      <c r="DK243" s="126">
        <f t="shared" si="253"/>
        <v>0</v>
      </c>
      <c r="DL243" s="126">
        <f t="shared" si="254"/>
        <v>0</v>
      </c>
      <c r="DM243" s="126">
        <f t="shared" si="255"/>
        <v>0</v>
      </c>
      <c r="DN243" s="126">
        <f t="shared" si="256"/>
        <v>0</v>
      </c>
      <c r="DO243" s="126">
        <f t="shared" si="257"/>
        <v>0</v>
      </c>
      <c r="DP243" s="126">
        <f t="shared" si="258"/>
        <v>0</v>
      </c>
      <c r="DQ243" s="126">
        <f t="shared" si="259"/>
        <v>0</v>
      </c>
      <c r="DR243" s="126">
        <f t="shared" si="260"/>
        <v>0</v>
      </c>
      <c r="DS243" s="126">
        <f t="shared" si="261"/>
        <v>0</v>
      </c>
      <c r="DT243" s="126">
        <f t="shared" si="262"/>
        <v>0</v>
      </c>
      <c r="DU243" s="126">
        <f t="shared" si="263"/>
        <v>0</v>
      </c>
      <c r="DV243" s="126">
        <f t="shared" si="264"/>
        <v>0</v>
      </c>
      <c r="DW243" s="126">
        <f t="shared" si="265"/>
        <v>0</v>
      </c>
    </row>
    <row r="244" spans="1:127" s="141" customFormat="1" ht="15" customHeight="1" x14ac:dyDescent="0.25">
      <c r="A244" s="174" t="s">
        <v>588</v>
      </c>
      <c r="B244" s="174" t="s">
        <v>578</v>
      </c>
      <c r="C244" s="174" t="s">
        <v>121</v>
      </c>
      <c r="D244" s="174" t="s">
        <v>265</v>
      </c>
      <c r="E244" s="174">
        <v>1</v>
      </c>
      <c r="F244" s="158">
        <v>949388.71711493214</v>
      </c>
      <c r="G244" s="173">
        <v>927372.33104066493</v>
      </c>
      <c r="H244" s="158">
        <v>927372.33104066493</v>
      </c>
      <c r="I244" s="201"/>
      <c r="J244" s="145" t="s">
        <v>119</v>
      </c>
      <c r="K244" s="190">
        <f t="shared" si="269"/>
        <v>9.2337987894332826E-2</v>
      </c>
      <c r="L244" s="190">
        <f t="shared" si="268"/>
        <v>7.603854803276397E-2</v>
      </c>
      <c r="M244" s="190">
        <f t="shared" si="268"/>
        <v>8.8641118263975749E-2</v>
      </c>
      <c r="N244" s="190">
        <f t="shared" si="268"/>
        <v>7.7524747433635258E-2</v>
      </c>
      <c r="O244" s="190">
        <f t="shared" si="268"/>
        <v>7.5418473629015548E-2</v>
      </c>
      <c r="P244" s="190">
        <f t="shared" si="268"/>
        <v>6.9374059663981025E-2</v>
      </c>
      <c r="Q244" s="190">
        <f t="shared" si="268"/>
        <v>7.518270617209305E-2</v>
      </c>
      <c r="R244" s="190">
        <f t="shared" si="268"/>
        <v>8.2861981618976788E-2</v>
      </c>
      <c r="S244" s="190">
        <f t="shared" si="268"/>
        <v>8.4174266940345313E-2</v>
      </c>
      <c r="T244" s="190">
        <f t="shared" si="268"/>
        <v>9.2327035880274383E-2</v>
      </c>
      <c r="U244" s="190">
        <f t="shared" si="268"/>
        <v>8.9849587706256812E-2</v>
      </c>
      <c r="V244" s="190">
        <f t="shared" si="268"/>
        <v>9.626948676434928E-2</v>
      </c>
      <c r="W244" s="146">
        <v>1</v>
      </c>
      <c r="X244" s="180">
        <v>85631.695077172131</v>
      </c>
      <c r="Y244" s="180">
        <v>70516.045538091887</v>
      </c>
      <c r="Z244" s="180">
        <v>82203.320470514445</v>
      </c>
      <c r="AA244" s="180">
        <v>71894.305740869138</v>
      </c>
      <c r="AB244" s="180">
        <v>69941.005692869061</v>
      </c>
      <c r="AC244" s="180">
        <v>64335.58342434025</v>
      </c>
      <c r="AD244" s="180">
        <v>69722.361476759324</v>
      </c>
      <c r="AE244" s="180">
        <v>76843.909048639238</v>
      </c>
      <c r="AF244" s="180">
        <v>78060.886146107208</v>
      </c>
      <c r="AG244" s="180">
        <v>85621.538482365169</v>
      </c>
      <c r="AH244" s="180">
        <v>83324.021594194055</v>
      </c>
      <c r="AI244" s="180">
        <v>89277.658348743033</v>
      </c>
      <c r="AJ244" s="145">
        <v>1</v>
      </c>
      <c r="AK244" s="145"/>
      <c r="AL244" s="145"/>
      <c r="AM244" s="145"/>
      <c r="AN244" s="145"/>
      <c r="AO244" s="145"/>
      <c r="AP244" s="145"/>
      <c r="AQ244" s="145"/>
      <c r="AR244" s="145"/>
      <c r="AS244" s="146">
        <v>1</v>
      </c>
      <c r="AT244" s="153">
        <v>927372.33104066493</v>
      </c>
      <c r="AU244" s="153">
        <v>0</v>
      </c>
      <c r="AV244" s="153">
        <v>0</v>
      </c>
      <c r="AW244" s="153">
        <v>0</v>
      </c>
      <c r="AX244" s="153">
        <v>0</v>
      </c>
      <c r="AY244" s="153">
        <v>0</v>
      </c>
      <c r="AZ244" s="153">
        <v>0</v>
      </c>
      <c r="BA244" s="153">
        <v>0</v>
      </c>
      <c r="BB244" s="153">
        <v>0</v>
      </c>
      <c r="BC244" s="153">
        <v>927372.33104066493</v>
      </c>
      <c r="BD244" s="154">
        <v>927372.33104066493</v>
      </c>
      <c r="BE244" s="154">
        <v>0</v>
      </c>
      <c r="BF244" s="154">
        <v>0</v>
      </c>
      <c r="BG244" s="154">
        <v>0</v>
      </c>
      <c r="BH244" s="154">
        <v>0</v>
      </c>
      <c r="BI244" s="145">
        <v>70170000</v>
      </c>
      <c r="BJ244" s="122"/>
      <c r="BK244" s="122">
        <f>+IF('FEUILLE 1'!$BJ244="",SUMIFS('FEUILLE 2'!$P:$P,'FEUILLE 2'!$C:$C,"FAC",'FEUILLE 2'!$K:$K,'FEUILLE 1'!$J244),SUMIFS('FEUILLE 2'!$P:$P,'FEUILLE 2'!$C:$C,"FAC",'FEUILLE 2'!$K:$K,'FEUILLE 1'!$J244,'FEUILLE 2'!$B:$B,'FEUILLE 1'!$BJ244))</f>
        <v>0</v>
      </c>
      <c r="BL244" s="122"/>
      <c r="BM244" s="122"/>
      <c r="BN244" s="122"/>
      <c r="BO244" s="122">
        <f t="shared" si="205"/>
        <v>0</v>
      </c>
      <c r="BP244" s="126">
        <f t="shared" si="206"/>
        <v>85631.695077172131</v>
      </c>
      <c r="BQ244" s="126">
        <f t="shared" si="207"/>
        <v>0</v>
      </c>
      <c r="BR244" s="126">
        <f t="shared" si="208"/>
        <v>0</v>
      </c>
      <c r="BS244" s="126">
        <f t="shared" si="209"/>
        <v>0</v>
      </c>
      <c r="BT244" s="126">
        <f t="shared" si="210"/>
        <v>0</v>
      </c>
      <c r="BU244" s="126">
        <f t="shared" si="211"/>
        <v>156147.74061526402</v>
      </c>
      <c r="BV244" s="126">
        <f t="shared" si="212"/>
        <v>0</v>
      </c>
      <c r="BW244" s="126">
        <f t="shared" si="213"/>
        <v>0</v>
      </c>
      <c r="BX244" s="126">
        <f t="shared" si="214"/>
        <v>0</v>
      </c>
      <c r="BY244" s="126">
        <f t="shared" si="215"/>
        <v>0</v>
      </c>
      <c r="BZ244" s="126">
        <f t="shared" si="216"/>
        <v>238351.06108577846</v>
      </c>
      <c r="CA244" s="126">
        <f t="shared" si="217"/>
        <v>0</v>
      </c>
      <c r="CB244" s="126">
        <f t="shared" si="218"/>
        <v>0</v>
      </c>
      <c r="CC244" s="126">
        <f t="shared" si="219"/>
        <v>0</v>
      </c>
      <c r="CD244" s="126">
        <f t="shared" si="220"/>
        <v>0</v>
      </c>
      <c r="CE244" s="126">
        <f t="shared" si="221"/>
        <v>310245.3668266476</v>
      </c>
      <c r="CF244" s="126">
        <f t="shared" si="222"/>
        <v>0</v>
      </c>
      <c r="CG244" s="126">
        <f t="shared" si="223"/>
        <v>0</v>
      </c>
      <c r="CH244" s="126">
        <f t="shared" si="224"/>
        <v>0</v>
      </c>
      <c r="CI244" s="126">
        <f t="shared" si="225"/>
        <v>0</v>
      </c>
      <c r="CJ244" s="126">
        <f t="shared" si="226"/>
        <v>380186.37251951668</v>
      </c>
      <c r="CK244" s="126">
        <f t="shared" si="227"/>
        <v>0</v>
      </c>
      <c r="CL244" s="126">
        <f t="shared" si="228"/>
        <v>0</v>
      </c>
      <c r="CM244" s="126">
        <f t="shared" si="229"/>
        <v>0</v>
      </c>
      <c r="CN244" s="126">
        <f t="shared" si="230"/>
        <v>0</v>
      </c>
      <c r="CO244" s="126">
        <f t="shared" si="231"/>
        <v>444521.95594385691</v>
      </c>
      <c r="CP244" s="126">
        <f t="shared" si="232"/>
        <v>0</v>
      </c>
      <c r="CQ244" s="126">
        <f t="shared" si="233"/>
        <v>0</v>
      </c>
      <c r="CR244" s="126">
        <f t="shared" si="234"/>
        <v>0</v>
      </c>
      <c r="CS244" s="126">
        <f t="shared" si="235"/>
        <v>0</v>
      </c>
      <c r="CT244" s="126">
        <f t="shared" si="236"/>
        <v>514244.31742061622</v>
      </c>
      <c r="CU244" s="126">
        <f t="shared" si="237"/>
        <v>0</v>
      </c>
      <c r="CV244" s="126">
        <f t="shared" si="238"/>
        <v>0</v>
      </c>
      <c r="CW244" s="126">
        <f t="shared" si="239"/>
        <v>0</v>
      </c>
      <c r="CX244" s="126">
        <f t="shared" si="240"/>
        <v>0</v>
      </c>
      <c r="CY244" s="126">
        <f t="shared" si="241"/>
        <v>591088.22646925552</v>
      </c>
      <c r="CZ244" s="126">
        <f t="shared" si="242"/>
        <v>0</v>
      </c>
      <c r="DA244" s="126">
        <f t="shared" si="243"/>
        <v>0</v>
      </c>
      <c r="DB244" s="126">
        <f t="shared" si="244"/>
        <v>0</v>
      </c>
      <c r="DC244" s="126">
        <f t="shared" si="245"/>
        <v>0</v>
      </c>
      <c r="DD244" s="126">
        <f t="shared" si="246"/>
        <v>669149.11261536274</v>
      </c>
      <c r="DE244" s="126">
        <f t="shared" si="247"/>
        <v>0</v>
      </c>
      <c r="DF244" s="126">
        <f t="shared" si="248"/>
        <v>0</v>
      </c>
      <c r="DG244" s="126">
        <f t="shared" si="249"/>
        <v>0</v>
      </c>
      <c r="DH244" s="126">
        <f t="shared" si="250"/>
        <v>0</v>
      </c>
      <c r="DI244" s="126">
        <f t="shared" si="251"/>
        <v>754770.65109772794</v>
      </c>
      <c r="DJ244" s="126">
        <f t="shared" si="252"/>
        <v>0</v>
      </c>
      <c r="DK244" s="126">
        <f t="shared" si="253"/>
        <v>0</v>
      </c>
      <c r="DL244" s="126">
        <f t="shared" si="254"/>
        <v>0</v>
      </c>
      <c r="DM244" s="126">
        <f t="shared" si="255"/>
        <v>0</v>
      </c>
      <c r="DN244" s="126">
        <f t="shared" si="256"/>
        <v>838094.67269192194</v>
      </c>
      <c r="DO244" s="126">
        <f t="shared" si="257"/>
        <v>0</v>
      </c>
      <c r="DP244" s="126">
        <f t="shared" si="258"/>
        <v>0</v>
      </c>
      <c r="DQ244" s="126">
        <f t="shared" si="259"/>
        <v>0</v>
      </c>
      <c r="DR244" s="126">
        <f t="shared" si="260"/>
        <v>0</v>
      </c>
      <c r="DS244" s="126">
        <f t="shared" si="261"/>
        <v>927372.33104066493</v>
      </c>
      <c r="DT244" s="126">
        <f t="shared" si="262"/>
        <v>0</v>
      </c>
      <c r="DU244" s="126">
        <f t="shared" si="263"/>
        <v>0</v>
      </c>
      <c r="DV244" s="126">
        <f t="shared" si="264"/>
        <v>0</v>
      </c>
      <c r="DW244" s="126">
        <f t="shared" si="265"/>
        <v>0</v>
      </c>
    </row>
    <row r="245" spans="1:127" s="141" customFormat="1" ht="15" customHeight="1" x14ac:dyDescent="0.25">
      <c r="A245" s="174" t="s">
        <v>589</v>
      </c>
      <c r="B245" s="174" t="s">
        <v>578</v>
      </c>
      <c r="C245" s="174" t="s">
        <v>121</v>
      </c>
      <c r="D245" s="174" t="s">
        <v>265</v>
      </c>
      <c r="E245" s="174">
        <v>1</v>
      </c>
      <c r="F245" s="158">
        <v>742964.83093610534</v>
      </c>
      <c r="G245" s="173">
        <v>725424.78781952313</v>
      </c>
      <c r="H245" s="158">
        <v>725424.78781952313</v>
      </c>
      <c r="I245" s="201"/>
      <c r="J245" s="145" t="s">
        <v>119</v>
      </c>
      <c r="K245" s="190">
        <f t="shared" si="269"/>
        <v>9.2852149857919092E-2</v>
      </c>
      <c r="L245" s="190">
        <f t="shared" si="268"/>
        <v>7.6463532271508663E-2</v>
      </c>
      <c r="M245" s="190">
        <f t="shared" si="268"/>
        <v>8.91070626189331E-2</v>
      </c>
      <c r="N245" s="190">
        <f t="shared" si="268"/>
        <v>7.7913620907420142E-2</v>
      </c>
      <c r="O245" s="190">
        <f t="shared" si="268"/>
        <v>7.5847224334407937E-2</v>
      </c>
      <c r="P245" s="190">
        <f t="shared" si="268"/>
        <v>6.9723465628189846E-2</v>
      </c>
      <c r="Q245" s="190">
        <f t="shared" si="268"/>
        <v>6.0120119771656974E-2</v>
      </c>
      <c r="R245" s="190">
        <f t="shared" si="268"/>
        <v>8.4619410094170053E-2</v>
      </c>
      <c r="S245" s="190">
        <f t="shared" si="268"/>
        <v>8.6638546623465928E-2</v>
      </c>
      <c r="T245" s="190">
        <f t="shared" si="268"/>
        <v>9.5132744120660834E-2</v>
      </c>
      <c r="U245" s="190">
        <f t="shared" si="268"/>
        <v>9.2531376837439352E-2</v>
      </c>
      <c r="V245" s="190">
        <f t="shared" si="268"/>
        <v>9.9050746934227968E-2</v>
      </c>
      <c r="W245" s="146">
        <v>1</v>
      </c>
      <c r="X245" s="180">
        <v>67357.251109267527</v>
      </c>
      <c r="Y245" s="180">
        <v>55468.541673990432</v>
      </c>
      <c r="Z245" s="180">
        <v>64640.47199356051</v>
      </c>
      <c r="AA245" s="180">
        <v>56520.471915016016</v>
      </c>
      <c r="AB245" s="180">
        <v>55021.456619487653</v>
      </c>
      <c r="AC245" s="180">
        <v>50579.130259371428</v>
      </c>
      <c r="AD245" s="180">
        <v>43612.625129038577</v>
      </c>
      <c r="AE245" s="180">
        <v>61385.017612976524</v>
      </c>
      <c r="AF245" s="180">
        <v>62849.749301319629</v>
      </c>
      <c r="AG245" s="180">
        <v>69011.650718419376</v>
      </c>
      <c r="AH245" s="180">
        <v>67124.554408947777</v>
      </c>
      <c r="AI245" s="180">
        <v>71853.867078127601</v>
      </c>
      <c r="AJ245" s="145">
        <v>1</v>
      </c>
      <c r="AK245" s="145"/>
      <c r="AL245" s="145"/>
      <c r="AM245" s="145"/>
      <c r="AN245" s="145"/>
      <c r="AO245" s="145"/>
      <c r="AP245" s="145"/>
      <c r="AQ245" s="145"/>
      <c r="AR245" s="145"/>
      <c r="AS245" s="146">
        <v>1</v>
      </c>
      <c r="AT245" s="153">
        <v>725424.78781952313</v>
      </c>
      <c r="AU245" s="153">
        <v>0</v>
      </c>
      <c r="AV245" s="153">
        <v>0</v>
      </c>
      <c r="AW245" s="153">
        <v>0</v>
      </c>
      <c r="AX245" s="153">
        <v>0</v>
      </c>
      <c r="AY245" s="153">
        <v>0</v>
      </c>
      <c r="AZ245" s="153">
        <v>0</v>
      </c>
      <c r="BA245" s="153">
        <v>0</v>
      </c>
      <c r="BB245" s="153">
        <v>0</v>
      </c>
      <c r="BC245" s="153">
        <v>725424.78781952313</v>
      </c>
      <c r="BD245" s="154">
        <v>725424.78781952313</v>
      </c>
      <c r="BE245" s="154">
        <v>0</v>
      </c>
      <c r="BF245" s="154">
        <v>0</v>
      </c>
      <c r="BG245" s="154">
        <v>0</v>
      </c>
      <c r="BH245" s="154">
        <v>0</v>
      </c>
      <c r="BI245" s="145">
        <v>70180000</v>
      </c>
      <c r="BJ245" s="122"/>
      <c r="BK245" s="122">
        <f>+IF('FEUILLE 1'!$BJ245="",SUMIFS('FEUILLE 2'!$P:$P,'FEUILLE 2'!$C:$C,"FAC",'FEUILLE 2'!$K:$K,'FEUILLE 1'!$J245),SUMIFS('FEUILLE 2'!$P:$P,'FEUILLE 2'!$C:$C,"FAC",'FEUILLE 2'!$K:$K,'FEUILLE 1'!$J245,'FEUILLE 2'!$B:$B,'FEUILLE 1'!$BJ245))</f>
        <v>0</v>
      </c>
      <c r="BL245" s="122"/>
      <c r="BM245" s="122"/>
      <c r="BN245" s="122"/>
      <c r="BO245" s="122">
        <f t="shared" si="205"/>
        <v>0</v>
      </c>
      <c r="BP245" s="126">
        <f t="shared" si="206"/>
        <v>67357.251109267527</v>
      </c>
      <c r="BQ245" s="126">
        <f t="shared" si="207"/>
        <v>0</v>
      </c>
      <c r="BR245" s="126">
        <f t="shared" si="208"/>
        <v>0</v>
      </c>
      <c r="BS245" s="126">
        <f t="shared" si="209"/>
        <v>0</v>
      </c>
      <c r="BT245" s="126">
        <f t="shared" si="210"/>
        <v>0</v>
      </c>
      <c r="BU245" s="126">
        <f t="shared" si="211"/>
        <v>122825.79278325796</v>
      </c>
      <c r="BV245" s="126">
        <f t="shared" si="212"/>
        <v>0</v>
      </c>
      <c r="BW245" s="126">
        <f t="shared" si="213"/>
        <v>0</v>
      </c>
      <c r="BX245" s="126">
        <f t="shared" si="214"/>
        <v>0</v>
      </c>
      <c r="BY245" s="126">
        <f t="shared" si="215"/>
        <v>0</v>
      </c>
      <c r="BZ245" s="126">
        <f t="shared" si="216"/>
        <v>187466.26477681845</v>
      </c>
      <c r="CA245" s="126">
        <f t="shared" si="217"/>
        <v>0</v>
      </c>
      <c r="CB245" s="126">
        <f t="shared" si="218"/>
        <v>0</v>
      </c>
      <c r="CC245" s="126">
        <f t="shared" si="219"/>
        <v>0</v>
      </c>
      <c r="CD245" s="126">
        <f t="shared" si="220"/>
        <v>0</v>
      </c>
      <c r="CE245" s="126">
        <f t="shared" si="221"/>
        <v>243986.73669183446</v>
      </c>
      <c r="CF245" s="126">
        <f t="shared" si="222"/>
        <v>0</v>
      </c>
      <c r="CG245" s="126">
        <f t="shared" si="223"/>
        <v>0</v>
      </c>
      <c r="CH245" s="126">
        <f t="shared" si="224"/>
        <v>0</v>
      </c>
      <c r="CI245" s="126">
        <f t="shared" si="225"/>
        <v>0</v>
      </c>
      <c r="CJ245" s="126">
        <f t="shared" si="226"/>
        <v>299008.19331132213</v>
      </c>
      <c r="CK245" s="126">
        <f t="shared" si="227"/>
        <v>0</v>
      </c>
      <c r="CL245" s="126">
        <f t="shared" si="228"/>
        <v>0</v>
      </c>
      <c r="CM245" s="126">
        <f t="shared" si="229"/>
        <v>0</v>
      </c>
      <c r="CN245" s="126">
        <f t="shared" si="230"/>
        <v>0</v>
      </c>
      <c r="CO245" s="126">
        <f t="shared" si="231"/>
        <v>349587.32357069355</v>
      </c>
      <c r="CP245" s="126">
        <f t="shared" si="232"/>
        <v>0</v>
      </c>
      <c r="CQ245" s="126">
        <f t="shared" si="233"/>
        <v>0</v>
      </c>
      <c r="CR245" s="126">
        <f t="shared" si="234"/>
        <v>0</v>
      </c>
      <c r="CS245" s="126">
        <f t="shared" si="235"/>
        <v>0</v>
      </c>
      <c r="CT245" s="126">
        <f t="shared" si="236"/>
        <v>393199.94869973214</v>
      </c>
      <c r="CU245" s="126">
        <f t="shared" si="237"/>
        <v>0</v>
      </c>
      <c r="CV245" s="126">
        <f t="shared" si="238"/>
        <v>0</v>
      </c>
      <c r="CW245" s="126">
        <f t="shared" si="239"/>
        <v>0</v>
      </c>
      <c r="CX245" s="126">
        <f t="shared" si="240"/>
        <v>0</v>
      </c>
      <c r="CY245" s="126">
        <f t="shared" si="241"/>
        <v>454584.96631270868</v>
      </c>
      <c r="CZ245" s="126">
        <f t="shared" si="242"/>
        <v>0</v>
      </c>
      <c r="DA245" s="126">
        <f t="shared" si="243"/>
        <v>0</v>
      </c>
      <c r="DB245" s="126">
        <f t="shared" si="244"/>
        <v>0</v>
      </c>
      <c r="DC245" s="126">
        <f t="shared" si="245"/>
        <v>0</v>
      </c>
      <c r="DD245" s="126">
        <f t="shared" si="246"/>
        <v>517434.71561402833</v>
      </c>
      <c r="DE245" s="126">
        <f t="shared" si="247"/>
        <v>0</v>
      </c>
      <c r="DF245" s="126">
        <f t="shared" si="248"/>
        <v>0</v>
      </c>
      <c r="DG245" s="126">
        <f t="shared" si="249"/>
        <v>0</v>
      </c>
      <c r="DH245" s="126">
        <f t="shared" si="250"/>
        <v>0</v>
      </c>
      <c r="DI245" s="126">
        <f t="shared" si="251"/>
        <v>586446.36633244774</v>
      </c>
      <c r="DJ245" s="126">
        <f t="shared" si="252"/>
        <v>0</v>
      </c>
      <c r="DK245" s="126">
        <f t="shared" si="253"/>
        <v>0</v>
      </c>
      <c r="DL245" s="126">
        <f t="shared" si="254"/>
        <v>0</v>
      </c>
      <c r="DM245" s="126">
        <f t="shared" si="255"/>
        <v>0</v>
      </c>
      <c r="DN245" s="126">
        <f t="shared" si="256"/>
        <v>653570.92074139556</v>
      </c>
      <c r="DO245" s="126">
        <f t="shared" si="257"/>
        <v>0</v>
      </c>
      <c r="DP245" s="126">
        <f t="shared" si="258"/>
        <v>0</v>
      </c>
      <c r="DQ245" s="126">
        <f t="shared" si="259"/>
        <v>0</v>
      </c>
      <c r="DR245" s="126">
        <f t="shared" si="260"/>
        <v>0</v>
      </c>
      <c r="DS245" s="126">
        <f t="shared" si="261"/>
        <v>725424.78781952313</v>
      </c>
      <c r="DT245" s="126">
        <f t="shared" si="262"/>
        <v>0</v>
      </c>
      <c r="DU245" s="126">
        <f t="shared" si="263"/>
        <v>0</v>
      </c>
      <c r="DV245" s="126">
        <f t="shared" si="264"/>
        <v>0</v>
      </c>
      <c r="DW245" s="126">
        <f t="shared" si="265"/>
        <v>0</v>
      </c>
    </row>
    <row r="246" spans="1:127" s="141" customFormat="1" ht="15" customHeight="1" x14ac:dyDescent="0.25">
      <c r="A246" s="174" t="s">
        <v>590</v>
      </c>
      <c r="B246" s="174" t="s">
        <v>578</v>
      </c>
      <c r="C246" s="174" t="s">
        <v>121</v>
      </c>
      <c r="D246" s="174" t="s">
        <v>265</v>
      </c>
      <c r="E246" s="174">
        <v>1</v>
      </c>
      <c r="F246" s="158">
        <v>1146682.0649023999</v>
      </c>
      <c r="G246" s="173">
        <v>1116346.5301171613</v>
      </c>
      <c r="H246" s="158">
        <v>1116346.5301171613</v>
      </c>
      <c r="I246" s="201"/>
      <c r="J246" s="145" t="s">
        <v>119</v>
      </c>
      <c r="K246" s="190">
        <f t="shared" si="269"/>
        <v>9.2566416622755332E-2</v>
      </c>
      <c r="L246" s="190">
        <f t="shared" si="268"/>
        <v>7.6228428874943729E-2</v>
      </c>
      <c r="M246" s="190">
        <f t="shared" si="268"/>
        <v>8.883286982748953E-2</v>
      </c>
      <c r="N246" s="190">
        <f t="shared" si="268"/>
        <v>7.7675527298925739E-2</v>
      </c>
      <c r="O246" s="190">
        <f t="shared" si="268"/>
        <v>7.5563656693030903E-2</v>
      </c>
      <c r="P246" s="190">
        <f t="shared" si="268"/>
        <v>6.9464184892162925E-2</v>
      </c>
      <c r="Q246" s="190">
        <f t="shared" si="268"/>
        <v>7.5011323661939341E-2</v>
      </c>
      <c r="R246" s="190">
        <f t="shared" si="268"/>
        <v>8.2643959627465555E-2</v>
      </c>
      <c r="S246" s="190">
        <f t="shared" si="268"/>
        <v>8.3954473675978789E-2</v>
      </c>
      <c r="T246" s="190">
        <f t="shared" si="268"/>
        <v>9.2185639493479063E-2</v>
      </c>
      <c r="U246" s="190">
        <f t="shared" si="268"/>
        <v>8.9709297950024289E-2</v>
      </c>
      <c r="V246" s="190">
        <f t="shared" si="268"/>
        <v>9.6164221381804776E-2</v>
      </c>
      <c r="W246" s="146">
        <v>1</v>
      </c>
      <c r="X246" s="180">
        <v>103336.19800219244</v>
      </c>
      <c r="Y246" s="180">
        <v>85097.342070826257</v>
      </c>
      <c r="Z246" s="180">
        <v>99168.265992267421</v>
      </c>
      <c r="AA246" s="180">
        <v>86712.805375176598</v>
      </c>
      <c r="AB246" s="180">
        <v>84355.225952229463</v>
      </c>
      <c r="AC246" s="180">
        <v>77546.101771783025</v>
      </c>
      <c r="AD246" s="180">
        <v>83738.630889501306</v>
      </c>
      <c r="AE246" s="180">
        <v>92259.297565263943</v>
      </c>
      <c r="AF246" s="180">
        <v>93722.285375991487</v>
      </c>
      <c r="AG246" s="180">
        <v>102911.1187751769</v>
      </c>
      <c r="AH246" s="180">
        <v>100146.66348575619</v>
      </c>
      <c r="AI246" s="180">
        <v>107352.59486099629</v>
      </c>
      <c r="AJ246" s="145">
        <v>1</v>
      </c>
      <c r="AK246" s="145"/>
      <c r="AL246" s="145"/>
      <c r="AM246" s="145"/>
      <c r="AN246" s="145"/>
      <c r="AO246" s="145"/>
      <c r="AP246" s="145"/>
      <c r="AQ246" s="145"/>
      <c r="AR246" s="145"/>
      <c r="AS246" s="146">
        <v>1</v>
      </c>
      <c r="AT246" s="153">
        <v>1116346.5301171613</v>
      </c>
      <c r="AU246" s="153">
        <v>0</v>
      </c>
      <c r="AV246" s="153">
        <v>0</v>
      </c>
      <c r="AW246" s="153">
        <v>0</v>
      </c>
      <c r="AX246" s="153">
        <v>0</v>
      </c>
      <c r="AY246" s="153">
        <v>0</v>
      </c>
      <c r="AZ246" s="153">
        <v>0</v>
      </c>
      <c r="BA246" s="153">
        <v>0</v>
      </c>
      <c r="BB246" s="153">
        <v>0</v>
      </c>
      <c r="BC246" s="153">
        <v>1116346.5301171613</v>
      </c>
      <c r="BD246" s="154">
        <v>1116346.5301171613</v>
      </c>
      <c r="BE246" s="154">
        <v>0</v>
      </c>
      <c r="BF246" s="154">
        <v>0</v>
      </c>
      <c r="BG246" s="154">
        <v>0</v>
      </c>
      <c r="BH246" s="154">
        <v>0</v>
      </c>
      <c r="BI246" s="145">
        <v>70190000</v>
      </c>
      <c r="BJ246" s="122"/>
      <c r="BK246" s="122">
        <f>+IF('FEUILLE 1'!$BJ246="",SUMIFS('FEUILLE 2'!$P:$P,'FEUILLE 2'!$C:$C,"FAC",'FEUILLE 2'!$K:$K,'FEUILLE 1'!$J246),SUMIFS('FEUILLE 2'!$P:$P,'FEUILLE 2'!$C:$C,"FAC",'FEUILLE 2'!$K:$K,'FEUILLE 1'!$J246,'FEUILLE 2'!$B:$B,'FEUILLE 1'!$BJ246))</f>
        <v>0</v>
      </c>
      <c r="BL246" s="122"/>
      <c r="BM246" s="122"/>
      <c r="BN246" s="122"/>
      <c r="BO246" s="122">
        <f t="shared" si="205"/>
        <v>0</v>
      </c>
      <c r="BP246" s="126">
        <f t="shared" si="206"/>
        <v>103336.19800219244</v>
      </c>
      <c r="BQ246" s="126">
        <f t="shared" si="207"/>
        <v>0</v>
      </c>
      <c r="BR246" s="126">
        <f t="shared" si="208"/>
        <v>0</v>
      </c>
      <c r="BS246" s="126">
        <f t="shared" si="209"/>
        <v>0</v>
      </c>
      <c r="BT246" s="126">
        <f t="shared" si="210"/>
        <v>0</v>
      </c>
      <c r="BU246" s="126">
        <f t="shared" si="211"/>
        <v>188433.5400730187</v>
      </c>
      <c r="BV246" s="126">
        <f t="shared" si="212"/>
        <v>0</v>
      </c>
      <c r="BW246" s="126">
        <f t="shared" si="213"/>
        <v>0</v>
      </c>
      <c r="BX246" s="126">
        <f t="shared" si="214"/>
        <v>0</v>
      </c>
      <c r="BY246" s="126">
        <f t="shared" si="215"/>
        <v>0</v>
      </c>
      <c r="BZ246" s="126">
        <f t="shared" si="216"/>
        <v>287601.8060652861</v>
      </c>
      <c r="CA246" s="126">
        <f t="shared" si="217"/>
        <v>0</v>
      </c>
      <c r="CB246" s="126">
        <f t="shared" si="218"/>
        <v>0</v>
      </c>
      <c r="CC246" s="126">
        <f t="shared" si="219"/>
        <v>0</v>
      </c>
      <c r="CD246" s="126">
        <f t="shared" si="220"/>
        <v>0</v>
      </c>
      <c r="CE246" s="126">
        <f t="shared" si="221"/>
        <v>374314.6114404627</v>
      </c>
      <c r="CF246" s="126">
        <f t="shared" si="222"/>
        <v>0</v>
      </c>
      <c r="CG246" s="126">
        <f t="shared" si="223"/>
        <v>0</v>
      </c>
      <c r="CH246" s="126">
        <f t="shared" si="224"/>
        <v>0</v>
      </c>
      <c r="CI246" s="126">
        <f t="shared" si="225"/>
        <v>0</v>
      </c>
      <c r="CJ246" s="126">
        <f t="shared" si="226"/>
        <v>458669.83739269216</v>
      </c>
      <c r="CK246" s="126">
        <f t="shared" si="227"/>
        <v>0</v>
      </c>
      <c r="CL246" s="126">
        <f t="shared" si="228"/>
        <v>0</v>
      </c>
      <c r="CM246" s="126">
        <f t="shared" si="229"/>
        <v>0</v>
      </c>
      <c r="CN246" s="126">
        <f t="shared" si="230"/>
        <v>0</v>
      </c>
      <c r="CO246" s="126">
        <f t="shared" si="231"/>
        <v>536215.93916447519</v>
      </c>
      <c r="CP246" s="126">
        <f t="shared" si="232"/>
        <v>0</v>
      </c>
      <c r="CQ246" s="126">
        <f t="shared" si="233"/>
        <v>0</v>
      </c>
      <c r="CR246" s="126">
        <f t="shared" si="234"/>
        <v>0</v>
      </c>
      <c r="CS246" s="126">
        <f t="shared" si="235"/>
        <v>0</v>
      </c>
      <c r="CT246" s="126">
        <f t="shared" si="236"/>
        <v>619954.57005397649</v>
      </c>
      <c r="CU246" s="126">
        <f t="shared" si="237"/>
        <v>0</v>
      </c>
      <c r="CV246" s="126">
        <f t="shared" si="238"/>
        <v>0</v>
      </c>
      <c r="CW246" s="126">
        <f t="shared" si="239"/>
        <v>0</v>
      </c>
      <c r="CX246" s="126">
        <f t="shared" si="240"/>
        <v>0</v>
      </c>
      <c r="CY246" s="126">
        <f t="shared" si="241"/>
        <v>712213.86761924042</v>
      </c>
      <c r="CZ246" s="126">
        <f t="shared" si="242"/>
        <v>0</v>
      </c>
      <c r="DA246" s="126">
        <f t="shared" si="243"/>
        <v>0</v>
      </c>
      <c r="DB246" s="126">
        <f t="shared" si="244"/>
        <v>0</v>
      </c>
      <c r="DC246" s="126">
        <f t="shared" si="245"/>
        <v>0</v>
      </c>
      <c r="DD246" s="126">
        <f t="shared" si="246"/>
        <v>805936.15299523191</v>
      </c>
      <c r="DE246" s="126">
        <f t="shared" si="247"/>
        <v>0</v>
      </c>
      <c r="DF246" s="126">
        <f t="shared" si="248"/>
        <v>0</v>
      </c>
      <c r="DG246" s="126">
        <f t="shared" si="249"/>
        <v>0</v>
      </c>
      <c r="DH246" s="126">
        <f t="shared" si="250"/>
        <v>0</v>
      </c>
      <c r="DI246" s="126">
        <f t="shared" si="251"/>
        <v>908847.27177040884</v>
      </c>
      <c r="DJ246" s="126">
        <f t="shared" si="252"/>
        <v>0</v>
      </c>
      <c r="DK246" s="126">
        <f t="shared" si="253"/>
        <v>0</v>
      </c>
      <c r="DL246" s="126">
        <f t="shared" si="254"/>
        <v>0</v>
      </c>
      <c r="DM246" s="126">
        <f t="shared" si="255"/>
        <v>0</v>
      </c>
      <c r="DN246" s="126">
        <f t="shared" si="256"/>
        <v>1008993.935256165</v>
      </c>
      <c r="DO246" s="126">
        <f t="shared" si="257"/>
        <v>0</v>
      </c>
      <c r="DP246" s="126">
        <f t="shared" si="258"/>
        <v>0</v>
      </c>
      <c r="DQ246" s="126">
        <f t="shared" si="259"/>
        <v>0</v>
      </c>
      <c r="DR246" s="126">
        <f t="shared" si="260"/>
        <v>0</v>
      </c>
      <c r="DS246" s="126">
        <f t="shared" si="261"/>
        <v>1116346.5301171613</v>
      </c>
      <c r="DT246" s="126">
        <f t="shared" si="262"/>
        <v>0</v>
      </c>
      <c r="DU246" s="126">
        <f t="shared" si="263"/>
        <v>0</v>
      </c>
      <c r="DV246" s="126">
        <f t="shared" si="264"/>
        <v>0</v>
      </c>
      <c r="DW246" s="126">
        <f t="shared" si="265"/>
        <v>0</v>
      </c>
    </row>
    <row r="247" spans="1:127" s="141" customFormat="1" ht="15" customHeight="1" x14ac:dyDescent="0.25">
      <c r="A247" s="174" t="s">
        <v>591</v>
      </c>
      <c r="B247" s="174" t="s">
        <v>592</v>
      </c>
      <c r="C247" s="174" t="s">
        <v>173</v>
      </c>
      <c r="D247" s="174" t="s">
        <v>265</v>
      </c>
      <c r="E247" s="174">
        <v>1</v>
      </c>
      <c r="F247" s="174">
        <v>424015.8</v>
      </c>
      <c r="G247" s="173">
        <v>424015.8</v>
      </c>
      <c r="H247" s="173">
        <v>424015.80000000005</v>
      </c>
      <c r="I247" s="147" t="s">
        <v>912</v>
      </c>
      <c r="J247" s="145" t="s">
        <v>140</v>
      </c>
      <c r="K247" s="145">
        <v>8.3333333333333329E-2</v>
      </c>
      <c r="L247" s="145">
        <v>8.3333333333333329E-2</v>
      </c>
      <c r="M247" s="145">
        <v>8.3333333333333329E-2</v>
      </c>
      <c r="N247" s="145">
        <v>8.3333333333333329E-2</v>
      </c>
      <c r="O247" s="145">
        <v>8.3333333333333329E-2</v>
      </c>
      <c r="P247" s="145">
        <v>8.3333333333333329E-2</v>
      </c>
      <c r="Q247" s="145">
        <v>8.3333333333333329E-2</v>
      </c>
      <c r="R247" s="145">
        <v>8.3333333333333329E-2</v>
      </c>
      <c r="S247" s="145">
        <v>8.3333333333333329E-2</v>
      </c>
      <c r="T247" s="145">
        <v>8.3333333333333329E-2</v>
      </c>
      <c r="U247" s="145">
        <v>8.3333333333333329E-2</v>
      </c>
      <c r="V247" s="145">
        <v>8.3333333333333329E-2</v>
      </c>
      <c r="W247" s="146">
        <v>1</v>
      </c>
      <c r="X247" s="151">
        <v>35334.649999999994</v>
      </c>
      <c r="Y247" s="151">
        <v>35334.649999999994</v>
      </c>
      <c r="Z247" s="151">
        <v>35334.649999999994</v>
      </c>
      <c r="AA247" s="151">
        <v>35334.649999999994</v>
      </c>
      <c r="AB247" s="151">
        <v>35334.649999999994</v>
      </c>
      <c r="AC247" s="151">
        <v>35334.649999999994</v>
      </c>
      <c r="AD247" s="151">
        <v>35334.649999999994</v>
      </c>
      <c r="AE247" s="151">
        <v>35334.649999999994</v>
      </c>
      <c r="AF247" s="151">
        <v>35334.649999999994</v>
      </c>
      <c r="AG247" s="151">
        <v>35334.649999999994</v>
      </c>
      <c r="AH247" s="151">
        <v>35334.649999999994</v>
      </c>
      <c r="AI247" s="151">
        <v>35334.649999999994</v>
      </c>
      <c r="AJ247" s="145"/>
      <c r="AK247" s="145">
        <v>1</v>
      </c>
      <c r="AL247" s="145"/>
      <c r="AM247" s="145"/>
      <c r="AN247" s="145"/>
      <c r="AO247" s="145"/>
      <c r="AP247" s="145"/>
      <c r="AQ247" s="145"/>
      <c r="AR247" s="145"/>
      <c r="AS247" s="146">
        <v>1</v>
      </c>
      <c r="AT247" s="153">
        <v>0</v>
      </c>
      <c r="AU247" s="153">
        <v>424015.8</v>
      </c>
      <c r="AV247" s="153">
        <v>0</v>
      </c>
      <c r="AW247" s="153">
        <v>0</v>
      </c>
      <c r="AX247" s="153">
        <v>0</v>
      </c>
      <c r="AY247" s="153">
        <v>0</v>
      </c>
      <c r="AZ247" s="153">
        <v>0</v>
      </c>
      <c r="BA247" s="153">
        <v>0</v>
      </c>
      <c r="BB247" s="153">
        <v>0</v>
      </c>
      <c r="BC247" s="153">
        <v>424015.8</v>
      </c>
      <c r="BD247" s="154">
        <v>0</v>
      </c>
      <c r="BE247" s="154">
        <v>0</v>
      </c>
      <c r="BF247" s="154">
        <v>424015.8</v>
      </c>
      <c r="BG247" s="154">
        <v>0</v>
      </c>
      <c r="BH247" s="154">
        <v>0</v>
      </c>
      <c r="BI247" s="145">
        <v>70615800</v>
      </c>
      <c r="BJ247" s="122" t="s">
        <v>843</v>
      </c>
      <c r="BK247" s="191">
        <f>+IF('FEUILLE 1'!$BJ247="",SUMIFS('FEUILLE 2'!$P:$P,'FEUILLE 2'!$C:$C,"FAC",'FEUILLE 2'!$K:$K,'FEUILLE 1'!$J247),SUMIFS('FEUILLE 2'!$P:$P,'FEUILLE 2'!$C:$C,"FAC",'FEUILLE 2'!$K:$K,'FEUILLE 1'!$J247,'FEUILLE 2'!$B:$B,'FEUILLE 1'!$BJ247))</f>
        <v>106905.65</v>
      </c>
      <c r="BL247" s="191">
        <f>+BK247-SUM(BZ247:CD247)</f>
        <v>901.70000000001164</v>
      </c>
      <c r="BM247" s="191"/>
      <c r="BN247" s="191"/>
      <c r="BO247" s="191"/>
      <c r="BP247" s="126">
        <f t="shared" si="206"/>
        <v>0</v>
      </c>
      <c r="BQ247" s="126">
        <f t="shared" si="207"/>
        <v>0</v>
      </c>
      <c r="BR247" s="126">
        <f t="shared" si="208"/>
        <v>35334.649999999994</v>
      </c>
      <c r="BS247" s="126">
        <f t="shared" si="209"/>
        <v>0</v>
      </c>
      <c r="BT247" s="126">
        <f t="shared" si="210"/>
        <v>0</v>
      </c>
      <c r="BU247" s="126">
        <f t="shared" si="211"/>
        <v>0</v>
      </c>
      <c r="BV247" s="126">
        <f t="shared" si="212"/>
        <v>0</v>
      </c>
      <c r="BW247" s="126">
        <f t="shared" si="213"/>
        <v>70669.299999999988</v>
      </c>
      <c r="BX247" s="126">
        <f t="shared" si="214"/>
        <v>0</v>
      </c>
      <c r="BY247" s="126">
        <f t="shared" si="215"/>
        <v>0</v>
      </c>
      <c r="BZ247" s="126">
        <f t="shared" si="216"/>
        <v>0</v>
      </c>
      <c r="CA247" s="126">
        <f t="shared" si="217"/>
        <v>0</v>
      </c>
      <c r="CB247" s="126">
        <f t="shared" si="218"/>
        <v>106003.94999999998</v>
      </c>
      <c r="CC247" s="126">
        <f t="shared" si="219"/>
        <v>0</v>
      </c>
      <c r="CD247" s="126">
        <f t="shared" si="220"/>
        <v>0</v>
      </c>
      <c r="CE247" s="126">
        <f t="shared" si="221"/>
        <v>0</v>
      </c>
      <c r="CF247" s="126">
        <f t="shared" si="222"/>
        <v>0</v>
      </c>
      <c r="CG247" s="126">
        <f t="shared" si="223"/>
        <v>141338.59999999998</v>
      </c>
      <c r="CH247" s="126">
        <f t="shared" si="224"/>
        <v>0</v>
      </c>
      <c r="CI247" s="126">
        <f t="shared" si="225"/>
        <v>0</v>
      </c>
      <c r="CJ247" s="126">
        <f t="shared" si="226"/>
        <v>0</v>
      </c>
      <c r="CK247" s="126">
        <f t="shared" si="227"/>
        <v>0</v>
      </c>
      <c r="CL247" s="126">
        <f t="shared" si="228"/>
        <v>176673.24999999997</v>
      </c>
      <c r="CM247" s="126">
        <f t="shared" si="229"/>
        <v>0</v>
      </c>
      <c r="CN247" s="126">
        <f t="shared" si="230"/>
        <v>0</v>
      </c>
      <c r="CO247" s="126">
        <f t="shared" si="231"/>
        <v>0</v>
      </c>
      <c r="CP247" s="126">
        <f t="shared" si="232"/>
        <v>0</v>
      </c>
      <c r="CQ247" s="126">
        <f t="shared" si="233"/>
        <v>212007.89999999997</v>
      </c>
      <c r="CR247" s="126">
        <f t="shared" si="234"/>
        <v>0</v>
      </c>
      <c r="CS247" s="126">
        <f t="shared" si="235"/>
        <v>0</v>
      </c>
      <c r="CT247" s="126">
        <f t="shared" si="236"/>
        <v>0</v>
      </c>
      <c r="CU247" s="126">
        <f t="shared" si="237"/>
        <v>0</v>
      </c>
      <c r="CV247" s="126">
        <f t="shared" si="238"/>
        <v>247342.54999999996</v>
      </c>
      <c r="CW247" s="126">
        <f t="shared" si="239"/>
        <v>0</v>
      </c>
      <c r="CX247" s="126">
        <f t="shared" si="240"/>
        <v>0</v>
      </c>
      <c r="CY247" s="126">
        <f t="shared" si="241"/>
        <v>0</v>
      </c>
      <c r="CZ247" s="126">
        <f t="shared" si="242"/>
        <v>0</v>
      </c>
      <c r="DA247" s="126">
        <f t="shared" si="243"/>
        <v>282677.19999999995</v>
      </c>
      <c r="DB247" s="126">
        <f t="shared" si="244"/>
        <v>0</v>
      </c>
      <c r="DC247" s="126">
        <f t="shared" si="245"/>
        <v>0</v>
      </c>
      <c r="DD247" s="126">
        <f t="shared" si="246"/>
        <v>0</v>
      </c>
      <c r="DE247" s="126">
        <f t="shared" si="247"/>
        <v>0</v>
      </c>
      <c r="DF247" s="126">
        <f t="shared" si="248"/>
        <v>318011.84999999998</v>
      </c>
      <c r="DG247" s="126">
        <f t="shared" si="249"/>
        <v>0</v>
      </c>
      <c r="DH247" s="126">
        <f t="shared" si="250"/>
        <v>0</v>
      </c>
      <c r="DI247" s="126">
        <f t="shared" si="251"/>
        <v>0</v>
      </c>
      <c r="DJ247" s="126">
        <f t="shared" si="252"/>
        <v>0</v>
      </c>
      <c r="DK247" s="126">
        <f t="shared" si="253"/>
        <v>353346.5</v>
      </c>
      <c r="DL247" s="126">
        <f t="shared" si="254"/>
        <v>0</v>
      </c>
      <c r="DM247" s="126">
        <f t="shared" si="255"/>
        <v>0</v>
      </c>
      <c r="DN247" s="126">
        <f t="shared" si="256"/>
        <v>0</v>
      </c>
      <c r="DO247" s="126">
        <f t="shared" si="257"/>
        <v>0</v>
      </c>
      <c r="DP247" s="126">
        <f t="shared" si="258"/>
        <v>388681.15</v>
      </c>
      <c r="DQ247" s="126">
        <f t="shared" si="259"/>
        <v>0</v>
      </c>
      <c r="DR247" s="126">
        <f t="shared" si="260"/>
        <v>0</v>
      </c>
      <c r="DS247" s="126">
        <f t="shared" si="261"/>
        <v>0</v>
      </c>
      <c r="DT247" s="126">
        <f t="shared" si="262"/>
        <v>0</v>
      </c>
      <c r="DU247" s="126">
        <f t="shared" si="263"/>
        <v>424015.80000000005</v>
      </c>
      <c r="DV247" s="126">
        <f t="shared" si="264"/>
        <v>0</v>
      </c>
      <c r="DW247" s="126">
        <f t="shared" si="265"/>
        <v>0</v>
      </c>
    </row>
    <row r="248" spans="1:127" s="141" customFormat="1" ht="15" customHeight="1" x14ac:dyDescent="0.25">
      <c r="A248" s="174" t="s">
        <v>593</v>
      </c>
      <c r="B248" s="174" t="s">
        <v>592</v>
      </c>
      <c r="C248" s="174" t="s">
        <v>173</v>
      </c>
      <c r="D248" s="174" t="s">
        <v>265</v>
      </c>
      <c r="E248" s="174">
        <v>1</v>
      </c>
      <c r="F248" s="174">
        <v>153625.48000000001</v>
      </c>
      <c r="G248" s="173">
        <v>153625.48000000001</v>
      </c>
      <c r="H248" s="173">
        <v>153625.48000000001</v>
      </c>
      <c r="I248" s="147" t="s">
        <v>912</v>
      </c>
      <c r="J248" s="145" t="s">
        <v>140</v>
      </c>
      <c r="K248" s="145">
        <v>8.3333333333333329E-2</v>
      </c>
      <c r="L248" s="145">
        <v>8.3333333333333329E-2</v>
      </c>
      <c r="M248" s="145">
        <v>8.3333333333333329E-2</v>
      </c>
      <c r="N248" s="145">
        <v>8.3333333333333329E-2</v>
      </c>
      <c r="O248" s="145">
        <v>8.3333333333333329E-2</v>
      </c>
      <c r="P248" s="145">
        <v>8.3333333333333329E-2</v>
      </c>
      <c r="Q248" s="145">
        <v>8.3333333333333329E-2</v>
      </c>
      <c r="R248" s="145">
        <v>8.3333333333333329E-2</v>
      </c>
      <c r="S248" s="145">
        <v>8.3333333333333329E-2</v>
      </c>
      <c r="T248" s="145">
        <v>8.3333333333333329E-2</v>
      </c>
      <c r="U248" s="145">
        <v>8.3333333333333329E-2</v>
      </c>
      <c r="V248" s="145">
        <v>8.3333333333333329E-2</v>
      </c>
      <c r="W248" s="146">
        <v>1</v>
      </c>
      <c r="X248" s="151">
        <v>12802.123333333333</v>
      </c>
      <c r="Y248" s="151">
        <v>12802.123333333333</v>
      </c>
      <c r="Z248" s="151">
        <v>12802.123333333333</v>
      </c>
      <c r="AA248" s="151">
        <v>12802.123333333333</v>
      </c>
      <c r="AB248" s="151">
        <v>12802.123333333333</v>
      </c>
      <c r="AC248" s="151">
        <v>12802.123333333333</v>
      </c>
      <c r="AD248" s="151">
        <v>12802.123333333333</v>
      </c>
      <c r="AE248" s="151">
        <v>12802.123333333333</v>
      </c>
      <c r="AF248" s="151">
        <v>12802.123333333333</v>
      </c>
      <c r="AG248" s="151">
        <v>12802.123333333333</v>
      </c>
      <c r="AH248" s="151">
        <v>12802.123333333333</v>
      </c>
      <c r="AI248" s="151">
        <v>12802.123333333333</v>
      </c>
      <c r="AJ248" s="145"/>
      <c r="AK248" s="145"/>
      <c r="AL248" s="145">
        <v>1</v>
      </c>
      <c r="AM248" s="145"/>
      <c r="AN248" s="145"/>
      <c r="AO248" s="145"/>
      <c r="AP248" s="145"/>
      <c r="AQ248" s="145"/>
      <c r="AR248" s="145"/>
      <c r="AS248" s="146">
        <v>1</v>
      </c>
      <c r="AT248" s="153">
        <v>0</v>
      </c>
      <c r="AU248" s="153">
        <v>0</v>
      </c>
      <c r="AV248" s="153">
        <v>153625.48000000001</v>
      </c>
      <c r="AW248" s="153">
        <v>0</v>
      </c>
      <c r="AX248" s="153">
        <v>0</v>
      </c>
      <c r="AY248" s="153">
        <v>0</v>
      </c>
      <c r="AZ248" s="153">
        <v>0</v>
      </c>
      <c r="BA248" s="153">
        <v>0</v>
      </c>
      <c r="BB248" s="153">
        <v>0</v>
      </c>
      <c r="BC248" s="153">
        <v>153625.48000000001</v>
      </c>
      <c r="BD248" s="154">
        <v>0</v>
      </c>
      <c r="BE248" s="154">
        <v>0</v>
      </c>
      <c r="BF248" s="154">
        <v>153625.48000000001</v>
      </c>
      <c r="BG248" s="154">
        <v>0</v>
      </c>
      <c r="BH248" s="154">
        <v>0</v>
      </c>
      <c r="BI248" s="145">
        <v>70615800</v>
      </c>
      <c r="BJ248" s="122" t="s">
        <v>851</v>
      </c>
      <c r="BK248" s="191">
        <f>+IF('FEUILLE 1'!$BJ248="",SUMIFS('FEUILLE 2'!$P:$P,'FEUILLE 2'!$C:$C,"FAC",'FEUILLE 2'!$K:$K,'FEUILLE 1'!$J248),SUMIFS('FEUILLE 2'!$P:$P,'FEUILLE 2'!$C:$C,"FAC",'FEUILLE 2'!$K:$K,'FEUILLE 1'!$J248,'FEUILLE 2'!$B:$B,'FEUILLE 1'!$BJ248))</f>
        <v>0</v>
      </c>
      <c r="BL248" s="191">
        <f t="shared" ref="BL248:BL254" si="270">+BK248-SUM(BZ248:CD248)</f>
        <v>-38406.369999999995</v>
      </c>
      <c r="BM248" s="191"/>
      <c r="BN248" s="191"/>
      <c r="BO248" s="191">
        <f>+BL248</f>
        <v>-38406.369999999995</v>
      </c>
      <c r="BP248" s="126">
        <f t="shared" si="206"/>
        <v>0</v>
      </c>
      <c r="BQ248" s="126">
        <f t="shared" si="207"/>
        <v>0</v>
      </c>
      <c r="BR248" s="126">
        <f t="shared" si="208"/>
        <v>12802.123333333333</v>
      </c>
      <c r="BS248" s="126">
        <f t="shared" si="209"/>
        <v>0</v>
      </c>
      <c r="BT248" s="126">
        <f t="shared" si="210"/>
        <v>0</v>
      </c>
      <c r="BU248" s="126">
        <f t="shared" si="211"/>
        <v>0</v>
      </c>
      <c r="BV248" s="126">
        <f t="shared" si="212"/>
        <v>0</v>
      </c>
      <c r="BW248" s="126">
        <f t="shared" si="213"/>
        <v>25604.246666666666</v>
      </c>
      <c r="BX248" s="126">
        <f t="shared" si="214"/>
        <v>0</v>
      </c>
      <c r="BY248" s="126">
        <f t="shared" si="215"/>
        <v>0</v>
      </c>
      <c r="BZ248" s="126">
        <f t="shared" si="216"/>
        <v>0</v>
      </c>
      <c r="CA248" s="126">
        <f t="shared" si="217"/>
        <v>0</v>
      </c>
      <c r="CB248" s="126">
        <f t="shared" si="218"/>
        <v>38406.369999999995</v>
      </c>
      <c r="CC248" s="126">
        <f t="shared" si="219"/>
        <v>0</v>
      </c>
      <c r="CD248" s="126">
        <f t="shared" si="220"/>
        <v>0</v>
      </c>
      <c r="CE248" s="126">
        <f t="shared" si="221"/>
        <v>0</v>
      </c>
      <c r="CF248" s="126">
        <f t="shared" si="222"/>
        <v>0</v>
      </c>
      <c r="CG248" s="126">
        <f t="shared" si="223"/>
        <v>51208.493333333332</v>
      </c>
      <c r="CH248" s="126">
        <f t="shared" si="224"/>
        <v>0</v>
      </c>
      <c r="CI248" s="126">
        <f t="shared" si="225"/>
        <v>0</v>
      </c>
      <c r="CJ248" s="126">
        <f t="shared" si="226"/>
        <v>0</v>
      </c>
      <c r="CK248" s="126">
        <f t="shared" si="227"/>
        <v>0</v>
      </c>
      <c r="CL248" s="126">
        <f t="shared" si="228"/>
        <v>64010.616666666669</v>
      </c>
      <c r="CM248" s="126">
        <f t="shared" si="229"/>
        <v>0</v>
      </c>
      <c r="CN248" s="126">
        <f t="shared" si="230"/>
        <v>0</v>
      </c>
      <c r="CO248" s="126">
        <f t="shared" si="231"/>
        <v>0</v>
      </c>
      <c r="CP248" s="126">
        <f t="shared" si="232"/>
        <v>0</v>
      </c>
      <c r="CQ248" s="126">
        <f t="shared" si="233"/>
        <v>76812.740000000005</v>
      </c>
      <c r="CR248" s="126">
        <f t="shared" si="234"/>
        <v>0</v>
      </c>
      <c r="CS248" s="126">
        <f t="shared" si="235"/>
        <v>0</v>
      </c>
      <c r="CT248" s="126">
        <f t="shared" si="236"/>
        <v>0</v>
      </c>
      <c r="CU248" s="126">
        <f t="shared" si="237"/>
        <v>0</v>
      </c>
      <c r="CV248" s="126">
        <f t="shared" si="238"/>
        <v>89614.863333333342</v>
      </c>
      <c r="CW248" s="126">
        <f t="shared" si="239"/>
        <v>0</v>
      </c>
      <c r="CX248" s="126">
        <f t="shared" si="240"/>
        <v>0</v>
      </c>
      <c r="CY248" s="126">
        <f t="shared" si="241"/>
        <v>0</v>
      </c>
      <c r="CZ248" s="126">
        <f t="shared" si="242"/>
        <v>0</v>
      </c>
      <c r="DA248" s="126">
        <f t="shared" si="243"/>
        <v>102416.98666666668</v>
      </c>
      <c r="DB248" s="126">
        <f t="shared" si="244"/>
        <v>0</v>
      </c>
      <c r="DC248" s="126">
        <f t="shared" si="245"/>
        <v>0</v>
      </c>
      <c r="DD248" s="126">
        <f t="shared" si="246"/>
        <v>0</v>
      </c>
      <c r="DE248" s="126">
        <f t="shared" si="247"/>
        <v>0</v>
      </c>
      <c r="DF248" s="126">
        <f t="shared" si="248"/>
        <v>115219.11000000002</v>
      </c>
      <c r="DG248" s="126">
        <f t="shared" si="249"/>
        <v>0</v>
      </c>
      <c r="DH248" s="126">
        <f t="shared" si="250"/>
        <v>0</v>
      </c>
      <c r="DI248" s="126">
        <f t="shared" si="251"/>
        <v>0</v>
      </c>
      <c r="DJ248" s="126">
        <f t="shared" si="252"/>
        <v>0</v>
      </c>
      <c r="DK248" s="126">
        <f t="shared" si="253"/>
        <v>128021.23333333335</v>
      </c>
      <c r="DL248" s="126">
        <f t="shared" si="254"/>
        <v>0</v>
      </c>
      <c r="DM248" s="126">
        <f t="shared" si="255"/>
        <v>0</v>
      </c>
      <c r="DN248" s="126">
        <f t="shared" si="256"/>
        <v>0</v>
      </c>
      <c r="DO248" s="126">
        <f t="shared" si="257"/>
        <v>0</v>
      </c>
      <c r="DP248" s="126">
        <f t="shared" si="258"/>
        <v>140823.35666666669</v>
      </c>
      <c r="DQ248" s="126">
        <f t="shared" si="259"/>
        <v>0</v>
      </c>
      <c r="DR248" s="126">
        <f t="shared" si="260"/>
        <v>0</v>
      </c>
      <c r="DS248" s="126">
        <f t="shared" si="261"/>
        <v>0</v>
      </c>
      <c r="DT248" s="126">
        <f t="shared" si="262"/>
        <v>0</v>
      </c>
      <c r="DU248" s="126">
        <f t="shared" si="263"/>
        <v>153625.48000000001</v>
      </c>
      <c r="DV248" s="126">
        <f t="shared" si="264"/>
        <v>0</v>
      </c>
      <c r="DW248" s="126">
        <f t="shared" si="265"/>
        <v>0</v>
      </c>
    </row>
    <row r="249" spans="1:127" s="141" customFormat="1" ht="15" customHeight="1" x14ac:dyDescent="0.25">
      <c r="A249" s="174" t="s">
        <v>594</v>
      </c>
      <c r="B249" s="174" t="s">
        <v>592</v>
      </c>
      <c r="C249" s="174" t="s">
        <v>173</v>
      </c>
      <c r="D249" s="174" t="s">
        <v>265</v>
      </c>
      <c r="E249" s="174">
        <v>1</v>
      </c>
      <c r="F249" s="174">
        <v>195999.08</v>
      </c>
      <c r="G249" s="173">
        <v>195999.08</v>
      </c>
      <c r="H249" s="173">
        <v>195999.07999999996</v>
      </c>
      <c r="I249" s="147" t="s">
        <v>912</v>
      </c>
      <c r="J249" s="145" t="s">
        <v>140</v>
      </c>
      <c r="K249" s="145">
        <v>8.3333333333333329E-2</v>
      </c>
      <c r="L249" s="145">
        <v>8.3333333333333329E-2</v>
      </c>
      <c r="M249" s="145">
        <v>8.3333333333333329E-2</v>
      </c>
      <c r="N249" s="145">
        <v>8.3333333333333329E-2</v>
      </c>
      <c r="O249" s="145">
        <v>8.3333333333333329E-2</v>
      </c>
      <c r="P249" s="145">
        <v>8.3333333333333329E-2</v>
      </c>
      <c r="Q249" s="145">
        <v>8.3333333333333329E-2</v>
      </c>
      <c r="R249" s="145">
        <v>8.3333333333333329E-2</v>
      </c>
      <c r="S249" s="145">
        <v>8.3333333333333329E-2</v>
      </c>
      <c r="T249" s="145">
        <v>8.3333333333333329E-2</v>
      </c>
      <c r="U249" s="145">
        <v>8.3333333333333329E-2</v>
      </c>
      <c r="V249" s="145">
        <v>8.3333333333333329E-2</v>
      </c>
      <c r="W249" s="146">
        <v>1</v>
      </c>
      <c r="X249" s="151">
        <v>16333.256666666664</v>
      </c>
      <c r="Y249" s="151">
        <v>16333.256666666664</v>
      </c>
      <c r="Z249" s="151">
        <v>16333.256666666664</v>
      </c>
      <c r="AA249" s="151">
        <v>16333.256666666664</v>
      </c>
      <c r="AB249" s="151">
        <v>16333.256666666664</v>
      </c>
      <c r="AC249" s="151">
        <v>16333.256666666664</v>
      </c>
      <c r="AD249" s="151">
        <v>16333.256666666664</v>
      </c>
      <c r="AE249" s="151">
        <v>16333.256666666664</v>
      </c>
      <c r="AF249" s="151">
        <v>16333.256666666664</v>
      </c>
      <c r="AG249" s="151">
        <v>16333.256666666664</v>
      </c>
      <c r="AH249" s="151">
        <v>16333.256666666664</v>
      </c>
      <c r="AI249" s="151">
        <v>16333.256666666664</v>
      </c>
      <c r="AJ249" s="145"/>
      <c r="AK249" s="145"/>
      <c r="AL249" s="145"/>
      <c r="AM249" s="145">
        <v>1</v>
      </c>
      <c r="AN249" s="145"/>
      <c r="AO249" s="145"/>
      <c r="AP249" s="145"/>
      <c r="AQ249" s="145"/>
      <c r="AR249" s="145"/>
      <c r="AS249" s="146">
        <v>1</v>
      </c>
      <c r="AT249" s="153">
        <v>0</v>
      </c>
      <c r="AU249" s="153">
        <v>0</v>
      </c>
      <c r="AV249" s="153">
        <v>0</v>
      </c>
      <c r="AW249" s="153">
        <v>195999.08</v>
      </c>
      <c r="AX249" s="153">
        <v>0</v>
      </c>
      <c r="AY249" s="153">
        <v>0</v>
      </c>
      <c r="AZ249" s="153">
        <v>0</v>
      </c>
      <c r="BA249" s="153">
        <v>0</v>
      </c>
      <c r="BB249" s="153">
        <v>0</v>
      </c>
      <c r="BC249" s="153">
        <v>195999.08</v>
      </c>
      <c r="BD249" s="154">
        <v>0</v>
      </c>
      <c r="BE249" s="154">
        <v>0</v>
      </c>
      <c r="BF249" s="154">
        <v>195999.08</v>
      </c>
      <c r="BG249" s="154">
        <v>0</v>
      </c>
      <c r="BH249" s="154">
        <v>0</v>
      </c>
      <c r="BI249" s="145">
        <v>70615800</v>
      </c>
      <c r="BJ249" s="122" t="s">
        <v>844</v>
      </c>
      <c r="BK249" s="191">
        <f>+IF('FEUILLE 1'!$BJ249="",SUMIFS('FEUILLE 2'!$P:$P,'FEUILLE 2'!$C:$C,"FAC",'FEUILLE 2'!$K:$K,'FEUILLE 1'!$J249),SUMIFS('FEUILLE 2'!$P:$P,'FEUILLE 2'!$C:$C,"FAC",'FEUILLE 2'!$K:$K,'FEUILLE 1'!$J249,'FEUILLE 2'!$B:$B,'FEUILLE 1'!$BJ249))</f>
        <v>49411.79</v>
      </c>
      <c r="BL249" s="191">
        <f t="shared" si="270"/>
        <v>412.02000000001135</v>
      </c>
      <c r="BM249" s="191"/>
      <c r="BN249" s="191"/>
      <c r="BO249" s="191">
        <f t="shared" ref="BO249:BO252" si="271">IF(-SUM(BZ249:CD249)-(BK249+BM249+BN249)&lt;0,0,-SUM(BZ249:CD249)-(BK249+BM249+BN249))</f>
        <v>0</v>
      </c>
      <c r="BP249" s="126">
        <f t="shared" si="206"/>
        <v>0</v>
      </c>
      <c r="BQ249" s="126">
        <f t="shared" si="207"/>
        <v>0</v>
      </c>
      <c r="BR249" s="126">
        <f t="shared" si="208"/>
        <v>16333.256666666664</v>
      </c>
      <c r="BS249" s="126">
        <f t="shared" si="209"/>
        <v>0</v>
      </c>
      <c r="BT249" s="126">
        <f t="shared" si="210"/>
        <v>0</v>
      </c>
      <c r="BU249" s="126">
        <f t="shared" si="211"/>
        <v>0</v>
      </c>
      <c r="BV249" s="126">
        <f t="shared" si="212"/>
        <v>0</v>
      </c>
      <c r="BW249" s="126">
        <f t="shared" si="213"/>
        <v>32666.513333333329</v>
      </c>
      <c r="BX249" s="126">
        <f t="shared" si="214"/>
        <v>0</v>
      </c>
      <c r="BY249" s="126">
        <f t="shared" si="215"/>
        <v>0</v>
      </c>
      <c r="BZ249" s="126">
        <f t="shared" si="216"/>
        <v>0</v>
      </c>
      <c r="CA249" s="126">
        <f t="shared" si="217"/>
        <v>0</v>
      </c>
      <c r="CB249" s="126">
        <f t="shared" si="218"/>
        <v>48999.76999999999</v>
      </c>
      <c r="CC249" s="126">
        <f t="shared" si="219"/>
        <v>0</v>
      </c>
      <c r="CD249" s="126">
        <f t="shared" si="220"/>
        <v>0</v>
      </c>
      <c r="CE249" s="126">
        <f t="shared" si="221"/>
        <v>0</v>
      </c>
      <c r="CF249" s="126">
        <f t="shared" si="222"/>
        <v>0</v>
      </c>
      <c r="CG249" s="126">
        <f t="shared" si="223"/>
        <v>65333.026666666658</v>
      </c>
      <c r="CH249" s="126">
        <f t="shared" si="224"/>
        <v>0</v>
      </c>
      <c r="CI249" s="126">
        <f t="shared" si="225"/>
        <v>0</v>
      </c>
      <c r="CJ249" s="126">
        <f t="shared" si="226"/>
        <v>0</v>
      </c>
      <c r="CK249" s="126">
        <f t="shared" si="227"/>
        <v>0</v>
      </c>
      <c r="CL249" s="126">
        <f t="shared" si="228"/>
        <v>81666.283333333326</v>
      </c>
      <c r="CM249" s="126">
        <f t="shared" si="229"/>
        <v>0</v>
      </c>
      <c r="CN249" s="126">
        <f t="shared" si="230"/>
        <v>0</v>
      </c>
      <c r="CO249" s="126">
        <f t="shared" si="231"/>
        <v>0</v>
      </c>
      <c r="CP249" s="126">
        <f t="shared" si="232"/>
        <v>0</v>
      </c>
      <c r="CQ249" s="126">
        <f t="shared" si="233"/>
        <v>97999.54</v>
      </c>
      <c r="CR249" s="126">
        <f t="shared" si="234"/>
        <v>0</v>
      </c>
      <c r="CS249" s="126">
        <f t="shared" si="235"/>
        <v>0</v>
      </c>
      <c r="CT249" s="126">
        <f t="shared" si="236"/>
        <v>0</v>
      </c>
      <c r="CU249" s="126">
        <f t="shared" si="237"/>
        <v>0</v>
      </c>
      <c r="CV249" s="126">
        <f t="shared" si="238"/>
        <v>114332.79666666666</v>
      </c>
      <c r="CW249" s="126">
        <f t="shared" si="239"/>
        <v>0</v>
      </c>
      <c r="CX249" s="126">
        <f t="shared" si="240"/>
        <v>0</v>
      </c>
      <c r="CY249" s="126">
        <f t="shared" si="241"/>
        <v>0</v>
      </c>
      <c r="CZ249" s="126">
        <f t="shared" si="242"/>
        <v>0</v>
      </c>
      <c r="DA249" s="126">
        <f t="shared" si="243"/>
        <v>130666.05333333333</v>
      </c>
      <c r="DB249" s="126">
        <f t="shared" si="244"/>
        <v>0</v>
      </c>
      <c r="DC249" s="126">
        <f t="shared" si="245"/>
        <v>0</v>
      </c>
      <c r="DD249" s="126">
        <f t="shared" si="246"/>
        <v>0</v>
      </c>
      <c r="DE249" s="126">
        <f t="shared" si="247"/>
        <v>0</v>
      </c>
      <c r="DF249" s="126">
        <f t="shared" si="248"/>
        <v>146999.31</v>
      </c>
      <c r="DG249" s="126">
        <f t="shared" si="249"/>
        <v>0</v>
      </c>
      <c r="DH249" s="126">
        <f t="shared" si="250"/>
        <v>0</v>
      </c>
      <c r="DI249" s="126">
        <f t="shared" si="251"/>
        <v>0</v>
      </c>
      <c r="DJ249" s="126">
        <f t="shared" si="252"/>
        <v>0</v>
      </c>
      <c r="DK249" s="126">
        <f t="shared" si="253"/>
        <v>163332.56666666665</v>
      </c>
      <c r="DL249" s="126">
        <f t="shared" si="254"/>
        <v>0</v>
      </c>
      <c r="DM249" s="126">
        <f t="shared" si="255"/>
        <v>0</v>
      </c>
      <c r="DN249" s="126">
        <f t="shared" si="256"/>
        <v>0</v>
      </c>
      <c r="DO249" s="126">
        <f t="shared" si="257"/>
        <v>0</v>
      </c>
      <c r="DP249" s="126">
        <f t="shared" si="258"/>
        <v>179665.8233333333</v>
      </c>
      <c r="DQ249" s="126">
        <f t="shared" si="259"/>
        <v>0</v>
      </c>
      <c r="DR249" s="126">
        <f t="shared" si="260"/>
        <v>0</v>
      </c>
      <c r="DS249" s="126">
        <f t="shared" si="261"/>
        <v>0</v>
      </c>
      <c r="DT249" s="126">
        <f t="shared" si="262"/>
        <v>0</v>
      </c>
      <c r="DU249" s="126">
        <f t="shared" si="263"/>
        <v>195999.07999999996</v>
      </c>
      <c r="DV249" s="126">
        <f t="shared" si="264"/>
        <v>0</v>
      </c>
      <c r="DW249" s="126">
        <f t="shared" si="265"/>
        <v>0</v>
      </c>
    </row>
    <row r="250" spans="1:127" s="141" customFormat="1" ht="15" customHeight="1" x14ac:dyDescent="0.25">
      <c r="A250" s="174" t="s">
        <v>595</v>
      </c>
      <c r="B250" s="174" t="s">
        <v>592</v>
      </c>
      <c r="C250" s="174" t="s">
        <v>173</v>
      </c>
      <c r="D250" s="174" t="s">
        <v>265</v>
      </c>
      <c r="E250" s="174">
        <v>1</v>
      </c>
      <c r="F250" s="174">
        <v>51833.2</v>
      </c>
      <c r="G250" s="173">
        <v>51833.2</v>
      </c>
      <c r="H250" s="173">
        <v>51833.200000000004</v>
      </c>
      <c r="I250" s="147"/>
      <c r="J250" s="145" t="s">
        <v>140</v>
      </c>
      <c r="K250" s="145">
        <v>8.3333333333333329E-2</v>
      </c>
      <c r="L250" s="145">
        <v>8.3333333333333329E-2</v>
      </c>
      <c r="M250" s="145">
        <v>8.3333333333333329E-2</v>
      </c>
      <c r="N250" s="145">
        <v>8.3333333333333329E-2</v>
      </c>
      <c r="O250" s="145">
        <v>8.3333333333333329E-2</v>
      </c>
      <c r="P250" s="145">
        <v>8.3333333333333329E-2</v>
      </c>
      <c r="Q250" s="145">
        <v>8.3333333333333329E-2</v>
      </c>
      <c r="R250" s="145">
        <v>8.3333333333333329E-2</v>
      </c>
      <c r="S250" s="145">
        <v>8.3333333333333329E-2</v>
      </c>
      <c r="T250" s="145">
        <v>8.3333333333333329E-2</v>
      </c>
      <c r="U250" s="145">
        <v>8.3333333333333329E-2</v>
      </c>
      <c r="V250" s="145">
        <v>8.3333333333333329E-2</v>
      </c>
      <c r="W250" s="146">
        <v>1</v>
      </c>
      <c r="X250" s="151">
        <v>4319.4333333333325</v>
      </c>
      <c r="Y250" s="151">
        <v>4319.4333333333325</v>
      </c>
      <c r="Z250" s="151">
        <v>4319.4333333333325</v>
      </c>
      <c r="AA250" s="151">
        <v>4319.4333333333325</v>
      </c>
      <c r="AB250" s="151">
        <v>4319.4333333333325</v>
      </c>
      <c r="AC250" s="151">
        <v>4319.4333333333325</v>
      </c>
      <c r="AD250" s="151">
        <v>4319.4333333333325</v>
      </c>
      <c r="AE250" s="151">
        <v>4319.4333333333325</v>
      </c>
      <c r="AF250" s="151">
        <v>4319.4333333333325</v>
      </c>
      <c r="AG250" s="151">
        <v>4319.4333333333325</v>
      </c>
      <c r="AH250" s="151">
        <v>4319.4333333333325</v>
      </c>
      <c r="AI250" s="151">
        <v>4319.4333333333325</v>
      </c>
      <c r="AJ250" s="145"/>
      <c r="AK250" s="145"/>
      <c r="AL250" s="145"/>
      <c r="AM250" s="145"/>
      <c r="AN250" s="145">
        <v>1</v>
      </c>
      <c r="AO250" s="145"/>
      <c r="AP250" s="145"/>
      <c r="AQ250" s="145"/>
      <c r="AR250" s="145"/>
      <c r="AS250" s="146">
        <v>1</v>
      </c>
      <c r="AT250" s="153">
        <v>0</v>
      </c>
      <c r="AU250" s="153">
        <v>0</v>
      </c>
      <c r="AV250" s="153">
        <v>0</v>
      </c>
      <c r="AW250" s="153">
        <v>0</v>
      </c>
      <c r="AX250" s="153">
        <v>51833.2</v>
      </c>
      <c r="AY250" s="153">
        <v>0</v>
      </c>
      <c r="AZ250" s="153">
        <v>0</v>
      </c>
      <c r="BA250" s="153">
        <v>0</v>
      </c>
      <c r="BB250" s="153">
        <v>0</v>
      </c>
      <c r="BC250" s="153">
        <v>51833.2</v>
      </c>
      <c r="BD250" s="154">
        <v>0</v>
      </c>
      <c r="BE250" s="154">
        <v>0</v>
      </c>
      <c r="BF250" s="154">
        <v>51833.2</v>
      </c>
      <c r="BG250" s="154">
        <v>0</v>
      </c>
      <c r="BH250" s="154">
        <v>0</v>
      </c>
      <c r="BI250" s="145">
        <v>70615800</v>
      </c>
      <c r="BJ250" s="122" t="s">
        <v>852</v>
      </c>
      <c r="BK250" s="191">
        <f>+IF('FEUILLE 1'!$BJ250="",SUMIFS('FEUILLE 2'!$P:$P,'FEUILLE 2'!$C:$C,"FAC",'FEUILLE 2'!$K:$K,'FEUILLE 1'!$J250),SUMIFS('FEUILLE 2'!$P:$P,'FEUILLE 2'!$C:$C,"FAC",'FEUILLE 2'!$K:$K,'FEUILLE 1'!$J250,'FEUILLE 2'!$B:$B,'FEUILLE 1'!$BJ250))</f>
        <v>0</v>
      </c>
      <c r="BL250" s="191">
        <f t="shared" si="270"/>
        <v>-12958.299999999997</v>
      </c>
      <c r="BM250" s="191"/>
      <c r="BN250" s="191"/>
      <c r="BO250" s="191">
        <f>+BL250</f>
        <v>-12958.299999999997</v>
      </c>
      <c r="BP250" s="126">
        <f t="shared" si="206"/>
        <v>0</v>
      </c>
      <c r="BQ250" s="126">
        <f t="shared" si="207"/>
        <v>0</v>
      </c>
      <c r="BR250" s="126">
        <f t="shared" si="208"/>
        <v>4319.4333333333325</v>
      </c>
      <c r="BS250" s="126">
        <f t="shared" si="209"/>
        <v>0</v>
      </c>
      <c r="BT250" s="126">
        <f t="shared" si="210"/>
        <v>0</v>
      </c>
      <c r="BU250" s="126">
        <f t="shared" si="211"/>
        <v>0</v>
      </c>
      <c r="BV250" s="126">
        <f t="shared" si="212"/>
        <v>0</v>
      </c>
      <c r="BW250" s="126">
        <f t="shared" si="213"/>
        <v>8638.866666666665</v>
      </c>
      <c r="BX250" s="126">
        <f t="shared" si="214"/>
        <v>0</v>
      </c>
      <c r="BY250" s="126">
        <f t="shared" si="215"/>
        <v>0</v>
      </c>
      <c r="BZ250" s="126">
        <f t="shared" si="216"/>
        <v>0</v>
      </c>
      <c r="CA250" s="126">
        <f t="shared" si="217"/>
        <v>0</v>
      </c>
      <c r="CB250" s="126">
        <f t="shared" si="218"/>
        <v>12958.299999999997</v>
      </c>
      <c r="CC250" s="126">
        <f t="shared" si="219"/>
        <v>0</v>
      </c>
      <c r="CD250" s="126">
        <f t="shared" si="220"/>
        <v>0</v>
      </c>
      <c r="CE250" s="126">
        <f t="shared" si="221"/>
        <v>0</v>
      </c>
      <c r="CF250" s="126">
        <f t="shared" si="222"/>
        <v>0</v>
      </c>
      <c r="CG250" s="126">
        <f t="shared" si="223"/>
        <v>17277.73333333333</v>
      </c>
      <c r="CH250" s="126">
        <f t="shared" si="224"/>
        <v>0</v>
      </c>
      <c r="CI250" s="126">
        <f t="shared" si="225"/>
        <v>0</v>
      </c>
      <c r="CJ250" s="126">
        <f t="shared" si="226"/>
        <v>0</v>
      </c>
      <c r="CK250" s="126">
        <f t="shared" si="227"/>
        <v>0</v>
      </c>
      <c r="CL250" s="126">
        <f t="shared" si="228"/>
        <v>21597.166666666664</v>
      </c>
      <c r="CM250" s="126">
        <f t="shared" si="229"/>
        <v>0</v>
      </c>
      <c r="CN250" s="126">
        <f t="shared" si="230"/>
        <v>0</v>
      </c>
      <c r="CO250" s="126">
        <f t="shared" si="231"/>
        <v>0</v>
      </c>
      <c r="CP250" s="126">
        <f t="shared" si="232"/>
        <v>0</v>
      </c>
      <c r="CQ250" s="126">
        <f t="shared" si="233"/>
        <v>25916.6</v>
      </c>
      <c r="CR250" s="126">
        <f t="shared" si="234"/>
        <v>0</v>
      </c>
      <c r="CS250" s="126">
        <f t="shared" si="235"/>
        <v>0</v>
      </c>
      <c r="CT250" s="126">
        <f t="shared" si="236"/>
        <v>0</v>
      </c>
      <c r="CU250" s="126">
        <f t="shared" si="237"/>
        <v>0</v>
      </c>
      <c r="CV250" s="126">
        <f t="shared" si="238"/>
        <v>30236.033333333333</v>
      </c>
      <c r="CW250" s="126">
        <f t="shared" si="239"/>
        <v>0</v>
      </c>
      <c r="CX250" s="126">
        <f t="shared" si="240"/>
        <v>0</v>
      </c>
      <c r="CY250" s="126">
        <f t="shared" si="241"/>
        <v>0</v>
      </c>
      <c r="CZ250" s="126">
        <f t="shared" si="242"/>
        <v>0</v>
      </c>
      <c r="DA250" s="126">
        <f t="shared" si="243"/>
        <v>34555.466666666667</v>
      </c>
      <c r="DB250" s="126">
        <f t="shared" si="244"/>
        <v>0</v>
      </c>
      <c r="DC250" s="126">
        <f t="shared" si="245"/>
        <v>0</v>
      </c>
      <c r="DD250" s="126">
        <f t="shared" si="246"/>
        <v>0</v>
      </c>
      <c r="DE250" s="126">
        <f t="shared" si="247"/>
        <v>0</v>
      </c>
      <c r="DF250" s="126">
        <f t="shared" si="248"/>
        <v>38874.9</v>
      </c>
      <c r="DG250" s="126">
        <f t="shared" si="249"/>
        <v>0</v>
      </c>
      <c r="DH250" s="126">
        <f t="shared" si="250"/>
        <v>0</v>
      </c>
      <c r="DI250" s="126">
        <f t="shared" si="251"/>
        <v>0</v>
      </c>
      <c r="DJ250" s="126">
        <f t="shared" si="252"/>
        <v>0</v>
      </c>
      <c r="DK250" s="126">
        <f t="shared" si="253"/>
        <v>43194.333333333336</v>
      </c>
      <c r="DL250" s="126">
        <f t="shared" si="254"/>
        <v>0</v>
      </c>
      <c r="DM250" s="126">
        <f t="shared" si="255"/>
        <v>0</v>
      </c>
      <c r="DN250" s="126">
        <f t="shared" si="256"/>
        <v>0</v>
      </c>
      <c r="DO250" s="126">
        <f t="shared" si="257"/>
        <v>0</v>
      </c>
      <c r="DP250" s="126">
        <f t="shared" si="258"/>
        <v>47513.76666666667</v>
      </c>
      <c r="DQ250" s="126">
        <f t="shared" si="259"/>
        <v>0</v>
      </c>
      <c r="DR250" s="126">
        <f t="shared" si="260"/>
        <v>0</v>
      </c>
      <c r="DS250" s="126">
        <f t="shared" si="261"/>
        <v>0</v>
      </c>
      <c r="DT250" s="126">
        <f t="shared" si="262"/>
        <v>0</v>
      </c>
      <c r="DU250" s="126">
        <f t="shared" si="263"/>
        <v>51833.200000000004</v>
      </c>
      <c r="DV250" s="126">
        <f t="shared" si="264"/>
        <v>0</v>
      </c>
      <c r="DW250" s="126">
        <f t="shared" si="265"/>
        <v>0</v>
      </c>
    </row>
    <row r="251" spans="1:127" s="141" customFormat="1" ht="15" customHeight="1" x14ac:dyDescent="0.25">
      <c r="A251" s="174" t="s">
        <v>596</v>
      </c>
      <c r="B251" s="174" t="s">
        <v>592</v>
      </c>
      <c r="C251" s="174" t="s">
        <v>173</v>
      </c>
      <c r="D251" s="174" t="s">
        <v>265</v>
      </c>
      <c r="E251" s="174">
        <v>1</v>
      </c>
      <c r="F251" s="174">
        <v>1128</v>
      </c>
      <c r="G251" s="173">
        <v>1128</v>
      </c>
      <c r="H251" s="173">
        <v>1128</v>
      </c>
      <c r="I251" s="147" t="s">
        <v>912</v>
      </c>
      <c r="J251" s="145" t="s">
        <v>140</v>
      </c>
      <c r="K251" s="145">
        <v>8.3333333333333329E-2</v>
      </c>
      <c r="L251" s="145">
        <v>8.3333333333333329E-2</v>
      </c>
      <c r="M251" s="145">
        <v>8.3333333333333329E-2</v>
      </c>
      <c r="N251" s="145">
        <v>8.3333333333333329E-2</v>
      </c>
      <c r="O251" s="145">
        <v>8.3333333333333329E-2</v>
      </c>
      <c r="P251" s="145">
        <v>8.3333333333333329E-2</v>
      </c>
      <c r="Q251" s="145">
        <v>8.3333333333333329E-2</v>
      </c>
      <c r="R251" s="145">
        <v>8.3333333333333329E-2</v>
      </c>
      <c r="S251" s="145">
        <v>8.3333333333333329E-2</v>
      </c>
      <c r="T251" s="145">
        <v>8.3333333333333329E-2</v>
      </c>
      <c r="U251" s="145">
        <v>8.3333333333333329E-2</v>
      </c>
      <c r="V251" s="145">
        <v>8.3333333333333329E-2</v>
      </c>
      <c r="W251" s="146">
        <v>1</v>
      </c>
      <c r="X251" s="151">
        <v>94</v>
      </c>
      <c r="Y251" s="151">
        <v>94</v>
      </c>
      <c r="Z251" s="151">
        <v>94</v>
      </c>
      <c r="AA251" s="151">
        <v>94</v>
      </c>
      <c r="AB251" s="151">
        <v>94</v>
      </c>
      <c r="AC251" s="151">
        <v>94</v>
      </c>
      <c r="AD251" s="151">
        <v>94</v>
      </c>
      <c r="AE251" s="151">
        <v>94</v>
      </c>
      <c r="AF251" s="151">
        <v>94</v>
      </c>
      <c r="AG251" s="151">
        <v>94</v>
      </c>
      <c r="AH251" s="151">
        <v>94</v>
      </c>
      <c r="AI251" s="151">
        <v>94</v>
      </c>
      <c r="AJ251" s="145"/>
      <c r="AK251" s="145"/>
      <c r="AL251" s="145"/>
      <c r="AM251" s="145"/>
      <c r="AN251" s="145"/>
      <c r="AO251" s="145"/>
      <c r="AP251" s="145">
        <v>1</v>
      </c>
      <c r="AQ251" s="145"/>
      <c r="AR251" s="145"/>
      <c r="AS251" s="146">
        <v>1</v>
      </c>
      <c r="AT251" s="153">
        <v>0</v>
      </c>
      <c r="AU251" s="153">
        <v>0</v>
      </c>
      <c r="AV251" s="153">
        <v>0</v>
      </c>
      <c r="AW251" s="153">
        <v>0</v>
      </c>
      <c r="AX251" s="153">
        <v>0</v>
      </c>
      <c r="AY251" s="153">
        <v>0</v>
      </c>
      <c r="AZ251" s="153">
        <v>1128</v>
      </c>
      <c r="BA251" s="153">
        <v>0</v>
      </c>
      <c r="BB251" s="153">
        <v>0</v>
      </c>
      <c r="BC251" s="153">
        <v>1128</v>
      </c>
      <c r="BD251" s="154">
        <v>0</v>
      </c>
      <c r="BE251" s="154">
        <v>0</v>
      </c>
      <c r="BF251" s="154">
        <v>1128</v>
      </c>
      <c r="BG251" s="154">
        <v>0</v>
      </c>
      <c r="BH251" s="154">
        <v>0</v>
      </c>
      <c r="BI251" s="145">
        <v>70615800</v>
      </c>
      <c r="BJ251" s="122" t="s">
        <v>927</v>
      </c>
      <c r="BK251" s="191">
        <f>+IF('FEUILLE 1'!$BJ251="",SUMIFS('FEUILLE 2'!$P:$P,'FEUILLE 2'!$C:$C,"FAC",'FEUILLE 2'!$K:$K,'FEUILLE 1'!$J251),SUMIFS('FEUILLE 2'!$P:$P,'FEUILLE 2'!$C:$C,"FAC",'FEUILLE 2'!$K:$K,'FEUILLE 1'!$J251,'FEUILLE 2'!$B:$B,'FEUILLE 1'!$BJ251))</f>
        <v>0</v>
      </c>
      <c r="BL251" s="191">
        <f t="shared" si="270"/>
        <v>-282</v>
      </c>
      <c r="BM251" s="191"/>
      <c r="BN251" s="191"/>
      <c r="BO251" s="191">
        <f t="shared" si="271"/>
        <v>0</v>
      </c>
      <c r="BP251" s="126">
        <f t="shared" si="206"/>
        <v>0</v>
      </c>
      <c r="BQ251" s="126">
        <f t="shared" si="207"/>
        <v>0</v>
      </c>
      <c r="BR251" s="126">
        <f t="shared" si="208"/>
        <v>94</v>
      </c>
      <c r="BS251" s="126">
        <f t="shared" si="209"/>
        <v>0</v>
      </c>
      <c r="BT251" s="126">
        <f t="shared" si="210"/>
        <v>0</v>
      </c>
      <c r="BU251" s="126">
        <f t="shared" si="211"/>
        <v>0</v>
      </c>
      <c r="BV251" s="126">
        <f t="shared" si="212"/>
        <v>0</v>
      </c>
      <c r="BW251" s="126">
        <f t="shared" si="213"/>
        <v>188</v>
      </c>
      <c r="BX251" s="126">
        <f t="shared" si="214"/>
        <v>0</v>
      </c>
      <c r="BY251" s="126">
        <f t="shared" si="215"/>
        <v>0</v>
      </c>
      <c r="BZ251" s="126">
        <f t="shared" si="216"/>
        <v>0</v>
      </c>
      <c r="CA251" s="126">
        <f t="shared" si="217"/>
        <v>0</v>
      </c>
      <c r="CB251" s="126">
        <f t="shared" si="218"/>
        <v>282</v>
      </c>
      <c r="CC251" s="126">
        <f t="shared" si="219"/>
        <v>0</v>
      </c>
      <c r="CD251" s="126">
        <f t="shared" si="220"/>
        <v>0</v>
      </c>
      <c r="CE251" s="126">
        <f t="shared" si="221"/>
        <v>0</v>
      </c>
      <c r="CF251" s="126">
        <f t="shared" si="222"/>
        <v>0</v>
      </c>
      <c r="CG251" s="126">
        <f t="shared" si="223"/>
        <v>376</v>
      </c>
      <c r="CH251" s="126">
        <f t="shared" si="224"/>
        <v>0</v>
      </c>
      <c r="CI251" s="126">
        <f t="shared" si="225"/>
        <v>0</v>
      </c>
      <c r="CJ251" s="126">
        <f t="shared" si="226"/>
        <v>0</v>
      </c>
      <c r="CK251" s="126">
        <f t="shared" si="227"/>
        <v>0</v>
      </c>
      <c r="CL251" s="126">
        <f t="shared" si="228"/>
        <v>470</v>
      </c>
      <c r="CM251" s="126">
        <f t="shared" si="229"/>
        <v>0</v>
      </c>
      <c r="CN251" s="126">
        <f t="shared" si="230"/>
        <v>0</v>
      </c>
      <c r="CO251" s="126">
        <f t="shared" si="231"/>
        <v>0</v>
      </c>
      <c r="CP251" s="126">
        <f t="shared" si="232"/>
        <v>0</v>
      </c>
      <c r="CQ251" s="126">
        <f t="shared" si="233"/>
        <v>564</v>
      </c>
      <c r="CR251" s="126">
        <f t="shared" si="234"/>
        <v>0</v>
      </c>
      <c r="CS251" s="126">
        <f t="shared" si="235"/>
        <v>0</v>
      </c>
      <c r="CT251" s="126">
        <f t="shared" si="236"/>
        <v>0</v>
      </c>
      <c r="CU251" s="126">
        <f t="shared" si="237"/>
        <v>0</v>
      </c>
      <c r="CV251" s="126">
        <f t="shared" si="238"/>
        <v>658</v>
      </c>
      <c r="CW251" s="126">
        <f t="shared" si="239"/>
        <v>0</v>
      </c>
      <c r="CX251" s="126">
        <f t="shared" si="240"/>
        <v>0</v>
      </c>
      <c r="CY251" s="126">
        <f t="shared" si="241"/>
        <v>0</v>
      </c>
      <c r="CZ251" s="126">
        <f t="shared" si="242"/>
        <v>0</v>
      </c>
      <c r="DA251" s="126">
        <f t="shared" si="243"/>
        <v>752</v>
      </c>
      <c r="DB251" s="126">
        <f t="shared" si="244"/>
        <v>0</v>
      </c>
      <c r="DC251" s="126">
        <f t="shared" si="245"/>
        <v>0</v>
      </c>
      <c r="DD251" s="126">
        <f t="shared" si="246"/>
        <v>0</v>
      </c>
      <c r="DE251" s="126">
        <f t="shared" si="247"/>
        <v>0</v>
      </c>
      <c r="DF251" s="126">
        <f t="shared" si="248"/>
        <v>846</v>
      </c>
      <c r="DG251" s="126">
        <f t="shared" si="249"/>
        <v>0</v>
      </c>
      <c r="DH251" s="126">
        <f t="shared" si="250"/>
        <v>0</v>
      </c>
      <c r="DI251" s="126">
        <f t="shared" si="251"/>
        <v>0</v>
      </c>
      <c r="DJ251" s="126">
        <f t="shared" si="252"/>
        <v>0</v>
      </c>
      <c r="DK251" s="126">
        <f t="shared" si="253"/>
        <v>940</v>
      </c>
      <c r="DL251" s="126">
        <f t="shared" si="254"/>
        <v>0</v>
      </c>
      <c r="DM251" s="126">
        <f t="shared" si="255"/>
        <v>0</v>
      </c>
      <c r="DN251" s="126">
        <f t="shared" si="256"/>
        <v>0</v>
      </c>
      <c r="DO251" s="126">
        <f t="shared" si="257"/>
        <v>0</v>
      </c>
      <c r="DP251" s="126">
        <f t="shared" si="258"/>
        <v>1034</v>
      </c>
      <c r="DQ251" s="126">
        <f t="shared" si="259"/>
        <v>0</v>
      </c>
      <c r="DR251" s="126">
        <f t="shared" si="260"/>
        <v>0</v>
      </c>
      <c r="DS251" s="126">
        <f t="shared" si="261"/>
        <v>0</v>
      </c>
      <c r="DT251" s="126">
        <f t="shared" si="262"/>
        <v>0</v>
      </c>
      <c r="DU251" s="126">
        <f t="shared" si="263"/>
        <v>1128</v>
      </c>
      <c r="DV251" s="126">
        <f t="shared" si="264"/>
        <v>0</v>
      </c>
      <c r="DW251" s="126">
        <f t="shared" si="265"/>
        <v>0</v>
      </c>
    </row>
    <row r="252" spans="1:127" s="141" customFormat="1" ht="15" customHeight="1" x14ac:dyDescent="0.25">
      <c r="A252" s="174" t="s">
        <v>597</v>
      </c>
      <c r="B252" s="174" t="s">
        <v>592</v>
      </c>
      <c r="C252" s="174" t="s">
        <v>173</v>
      </c>
      <c r="D252" s="174" t="s">
        <v>265</v>
      </c>
      <c r="E252" s="174">
        <v>1</v>
      </c>
      <c r="F252" s="174">
        <v>3659.62</v>
      </c>
      <c r="G252" s="173">
        <v>3659.62</v>
      </c>
      <c r="H252" s="173">
        <v>3659.6199999999994</v>
      </c>
      <c r="I252" s="147" t="s">
        <v>912</v>
      </c>
      <c r="J252" s="145" t="s">
        <v>140</v>
      </c>
      <c r="K252" s="145">
        <v>8.3333333333333329E-2</v>
      </c>
      <c r="L252" s="145">
        <v>8.3333333333333329E-2</v>
      </c>
      <c r="M252" s="145">
        <v>8.3333333333333329E-2</v>
      </c>
      <c r="N252" s="145">
        <v>8.3333333333333329E-2</v>
      </c>
      <c r="O252" s="145">
        <v>8.3333333333333329E-2</v>
      </c>
      <c r="P252" s="145">
        <v>8.3333333333333329E-2</v>
      </c>
      <c r="Q252" s="145">
        <v>8.3333333333333329E-2</v>
      </c>
      <c r="R252" s="145">
        <v>8.3333333333333329E-2</v>
      </c>
      <c r="S252" s="145">
        <v>8.3333333333333329E-2</v>
      </c>
      <c r="T252" s="145">
        <v>8.3333333333333329E-2</v>
      </c>
      <c r="U252" s="145">
        <v>8.3333333333333329E-2</v>
      </c>
      <c r="V252" s="145">
        <v>8.3333333333333329E-2</v>
      </c>
      <c r="W252" s="146">
        <v>1</v>
      </c>
      <c r="X252" s="151">
        <v>304.96833333333331</v>
      </c>
      <c r="Y252" s="151">
        <v>304.96833333333331</v>
      </c>
      <c r="Z252" s="151">
        <v>304.96833333333331</v>
      </c>
      <c r="AA252" s="151">
        <v>304.96833333333331</v>
      </c>
      <c r="AB252" s="151">
        <v>304.96833333333331</v>
      </c>
      <c r="AC252" s="151">
        <v>304.96833333333331</v>
      </c>
      <c r="AD252" s="151">
        <v>304.96833333333331</v>
      </c>
      <c r="AE252" s="151">
        <v>304.96833333333331</v>
      </c>
      <c r="AF252" s="151">
        <v>304.96833333333331</v>
      </c>
      <c r="AG252" s="151">
        <v>304.96833333333331</v>
      </c>
      <c r="AH252" s="151">
        <v>304.96833333333331</v>
      </c>
      <c r="AI252" s="151">
        <v>304.96833333333331</v>
      </c>
      <c r="AJ252" s="145"/>
      <c r="AK252" s="145"/>
      <c r="AL252" s="145"/>
      <c r="AM252" s="145"/>
      <c r="AN252" s="145"/>
      <c r="AO252" s="145"/>
      <c r="AP252" s="145">
        <v>1</v>
      </c>
      <c r="AQ252" s="145"/>
      <c r="AR252" s="145"/>
      <c r="AS252" s="146">
        <v>1</v>
      </c>
      <c r="AT252" s="153">
        <v>0</v>
      </c>
      <c r="AU252" s="153">
        <v>0</v>
      </c>
      <c r="AV252" s="153">
        <v>0</v>
      </c>
      <c r="AW252" s="153">
        <v>0</v>
      </c>
      <c r="AX252" s="153">
        <v>0</v>
      </c>
      <c r="AY252" s="153">
        <v>0</v>
      </c>
      <c r="AZ252" s="153">
        <v>3659.62</v>
      </c>
      <c r="BA252" s="153">
        <v>0</v>
      </c>
      <c r="BB252" s="153">
        <v>0</v>
      </c>
      <c r="BC252" s="153">
        <v>3659.62</v>
      </c>
      <c r="BD252" s="154">
        <v>0</v>
      </c>
      <c r="BE252" s="154">
        <v>0</v>
      </c>
      <c r="BF252" s="154">
        <v>3659.62</v>
      </c>
      <c r="BG252" s="154">
        <v>0</v>
      </c>
      <c r="BH252" s="154">
        <v>0</v>
      </c>
      <c r="BI252" s="145">
        <v>70615800</v>
      </c>
      <c r="BJ252" s="122" t="s">
        <v>928</v>
      </c>
      <c r="BK252" s="191">
        <f>+IF('FEUILLE 1'!$BJ252="",SUMIFS('FEUILLE 2'!$P:$P,'FEUILLE 2'!$C:$C,"FAC",'FEUILLE 2'!$K:$K,'FEUILLE 1'!$J252),SUMIFS('FEUILLE 2'!$P:$P,'FEUILLE 2'!$C:$C,"FAC",'FEUILLE 2'!$K:$K,'FEUILLE 1'!$J252,'FEUILLE 2'!$B:$B,'FEUILLE 1'!$BJ252))</f>
        <v>0</v>
      </c>
      <c r="BL252" s="191">
        <f t="shared" si="270"/>
        <v>-914.90499999999997</v>
      </c>
      <c r="BM252" s="191"/>
      <c r="BN252" s="191"/>
      <c r="BO252" s="191">
        <f t="shared" si="271"/>
        <v>0</v>
      </c>
      <c r="BP252" s="126">
        <f t="shared" si="206"/>
        <v>0</v>
      </c>
      <c r="BQ252" s="126">
        <f t="shared" si="207"/>
        <v>0</v>
      </c>
      <c r="BR252" s="126">
        <f t="shared" si="208"/>
        <v>304.96833333333331</v>
      </c>
      <c r="BS252" s="126">
        <f t="shared" si="209"/>
        <v>0</v>
      </c>
      <c r="BT252" s="126">
        <f t="shared" si="210"/>
        <v>0</v>
      </c>
      <c r="BU252" s="126">
        <f t="shared" si="211"/>
        <v>0</v>
      </c>
      <c r="BV252" s="126">
        <f t="shared" si="212"/>
        <v>0</v>
      </c>
      <c r="BW252" s="126">
        <f t="shared" si="213"/>
        <v>609.93666666666661</v>
      </c>
      <c r="BX252" s="126">
        <f t="shared" si="214"/>
        <v>0</v>
      </c>
      <c r="BY252" s="126">
        <f t="shared" si="215"/>
        <v>0</v>
      </c>
      <c r="BZ252" s="126">
        <f t="shared" si="216"/>
        <v>0</v>
      </c>
      <c r="CA252" s="126">
        <f t="shared" si="217"/>
        <v>0</v>
      </c>
      <c r="CB252" s="126">
        <f t="shared" si="218"/>
        <v>914.90499999999997</v>
      </c>
      <c r="CC252" s="126">
        <f t="shared" si="219"/>
        <v>0</v>
      </c>
      <c r="CD252" s="126">
        <f t="shared" si="220"/>
        <v>0</v>
      </c>
      <c r="CE252" s="126">
        <f t="shared" si="221"/>
        <v>0</v>
      </c>
      <c r="CF252" s="126">
        <f t="shared" si="222"/>
        <v>0</v>
      </c>
      <c r="CG252" s="126">
        <f t="shared" si="223"/>
        <v>1219.8733333333332</v>
      </c>
      <c r="CH252" s="126">
        <f t="shared" si="224"/>
        <v>0</v>
      </c>
      <c r="CI252" s="126">
        <f t="shared" si="225"/>
        <v>0</v>
      </c>
      <c r="CJ252" s="126">
        <f t="shared" si="226"/>
        <v>0</v>
      </c>
      <c r="CK252" s="126">
        <f t="shared" si="227"/>
        <v>0</v>
      </c>
      <c r="CL252" s="126">
        <f t="shared" si="228"/>
        <v>1524.8416666666665</v>
      </c>
      <c r="CM252" s="126">
        <f t="shared" si="229"/>
        <v>0</v>
      </c>
      <c r="CN252" s="126">
        <f t="shared" si="230"/>
        <v>0</v>
      </c>
      <c r="CO252" s="126">
        <f t="shared" si="231"/>
        <v>0</v>
      </c>
      <c r="CP252" s="126">
        <f t="shared" si="232"/>
        <v>0</v>
      </c>
      <c r="CQ252" s="126">
        <f t="shared" si="233"/>
        <v>1829.8099999999997</v>
      </c>
      <c r="CR252" s="126">
        <f t="shared" si="234"/>
        <v>0</v>
      </c>
      <c r="CS252" s="126">
        <f t="shared" si="235"/>
        <v>0</v>
      </c>
      <c r="CT252" s="126">
        <f t="shared" si="236"/>
        <v>0</v>
      </c>
      <c r="CU252" s="126">
        <f t="shared" si="237"/>
        <v>0</v>
      </c>
      <c r="CV252" s="126">
        <f t="shared" si="238"/>
        <v>2134.7783333333332</v>
      </c>
      <c r="CW252" s="126">
        <f t="shared" si="239"/>
        <v>0</v>
      </c>
      <c r="CX252" s="126">
        <f t="shared" si="240"/>
        <v>0</v>
      </c>
      <c r="CY252" s="126">
        <f t="shared" si="241"/>
        <v>0</v>
      </c>
      <c r="CZ252" s="126">
        <f t="shared" si="242"/>
        <v>0</v>
      </c>
      <c r="DA252" s="126">
        <f t="shared" si="243"/>
        <v>2439.7466666666664</v>
      </c>
      <c r="DB252" s="126">
        <f t="shared" si="244"/>
        <v>0</v>
      </c>
      <c r="DC252" s="126">
        <f t="shared" si="245"/>
        <v>0</v>
      </c>
      <c r="DD252" s="126">
        <f t="shared" si="246"/>
        <v>0</v>
      </c>
      <c r="DE252" s="126">
        <f t="shared" si="247"/>
        <v>0</v>
      </c>
      <c r="DF252" s="126">
        <f t="shared" si="248"/>
        <v>2744.7149999999997</v>
      </c>
      <c r="DG252" s="126">
        <f t="shared" si="249"/>
        <v>0</v>
      </c>
      <c r="DH252" s="126">
        <f t="shared" si="250"/>
        <v>0</v>
      </c>
      <c r="DI252" s="126">
        <f t="shared" si="251"/>
        <v>0</v>
      </c>
      <c r="DJ252" s="126">
        <f t="shared" si="252"/>
        <v>0</v>
      </c>
      <c r="DK252" s="126">
        <f t="shared" si="253"/>
        <v>3049.6833333333329</v>
      </c>
      <c r="DL252" s="126">
        <f t="shared" si="254"/>
        <v>0</v>
      </c>
      <c r="DM252" s="126">
        <f t="shared" si="255"/>
        <v>0</v>
      </c>
      <c r="DN252" s="126">
        <f t="shared" si="256"/>
        <v>0</v>
      </c>
      <c r="DO252" s="126">
        <f t="shared" si="257"/>
        <v>0</v>
      </c>
      <c r="DP252" s="126">
        <f t="shared" si="258"/>
        <v>3354.6516666666662</v>
      </c>
      <c r="DQ252" s="126">
        <f t="shared" si="259"/>
        <v>0</v>
      </c>
      <c r="DR252" s="126">
        <f t="shared" si="260"/>
        <v>0</v>
      </c>
      <c r="DS252" s="126">
        <f t="shared" si="261"/>
        <v>0</v>
      </c>
      <c r="DT252" s="126">
        <f t="shared" si="262"/>
        <v>0</v>
      </c>
      <c r="DU252" s="126">
        <f t="shared" si="263"/>
        <v>3659.6199999999994</v>
      </c>
      <c r="DV252" s="126">
        <f t="shared" si="264"/>
        <v>0</v>
      </c>
      <c r="DW252" s="126">
        <f t="shared" si="265"/>
        <v>0</v>
      </c>
    </row>
    <row r="253" spans="1:127" s="141" customFormat="1" ht="15" customHeight="1" x14ac:dyDescent="0.25">
      <c r="A253" s="174" t="s">
        <v>598</v>
      </c>
      <c r="B253" s="174" t="s">
        <v>592</v>
      </c>
      <c r="C253" s="174" t="s">
        <v>173</v>
      </c>
      <c r="D253" s="174" t="s">
        <v>265</v>
      </c>
      <c r="E253" s="174">
        <v>1</v>
      </c>
      <c r="F253" s="174">
        <v>3406.9</v>
      </c>
      <c r="G253" s="173">
        <v>3406.9</v>
      </c>
      <c r="H253" s="173">
        <v>3406.8999999999996</v>
      </c>
      <c r="I253" s="147" t="s">
        <v>912</v>
      </c>
      <c r="J253" s="145" t="s">
        <v>140</v>
      </c>
      <c r="K253" s="145">
        <v>8.3333333333333329E-2</v>
      </c>
      <c r="L253" s="145">
        <v>8.3333333333333329E-2</v>
      </c>
      <c r="M253" s="145">
        <v>8.3333333333333329E-2</v>
      </c>
      <c r="N253" s="145">
        <v>8.3333333333333329E-2</v>
      </c>
      <c r="O253" s="145">
        <v>8.3333333333333329E-2</v>
      </c>
      <c r="P253" s="145">
        <v>8.3333333333333329E-2</v>
      </c>
      <c r="Q253" s="145">
        <v>8.3333333333333329E-2</v>
      </c>
      <c r="R253" s="145">
        <v>8.3333333333333329E-2</v>
      </c>
      <c r="S253" s="145">
        <v>8.3333333333333329E-2</v>
      </c>
      <c r="T253" s="145">
        <v>8.3333333333333329E-2</v>
      </c>
      <c r="U253" s="145">
        <v>8.3333333333333329E-2</v>
      </c>
      <c r="V253" s="145">
        <v>8.3333333333333329E-2</v>
      </c>
      <c r="W253" s="146">
        <v>1</v>
      </c>
      <c r="X253" s="151">
        <v>283.9083333333333</v>
      </c>
      <c r="Y253" s="151">
        <v>283.9083333333333</v>
      </c>
      <c r="Z253" s="151">
        <v>283.9083333333333</v>
      </c>
      <c r="AA253" s="151">
        <v>283.9083333333333</v>
      </c>
      <c r="AB253" s="151">
        <v>283.9083333333333</v>
      </c>
      <c r="AC253" s="151">
        <v>283.9083333333333</v>
      </c>
      <c r="AD253" s="151">
        <v>283.9083333333333</v>
      </c>
      <c r="AE253" s="151">
        <v>283.9083333333333</v>
      </c>
      <c r="AF253" s="151">
        <v>283.9083333333333</v>
      </c>
      <c r="AG253" s="151">
        <v>283.9083333333333</v>
      </c>
      <c r="AH253" s="151">
        <v>283.9083333333333</v>
      </c>
      <c r="AI253" s="151">
        <v>283.9083333333333</v>
      </c>
      <c r="AJ253" s="145"/>
      <c r="AK253" s="145"/>
      <c r="AL253" s="145"/>
      <c r="AM253" s="145"/>
      <c r="AN253" s="145"/>
      <c r="AO253" s="145"/>
      <c r="AP253" s="145">
        <v>1</v>
      </c>
      <c r="AQ253" s="145"/>
      <c r="AR253" s="145"/>
      <c r="AS253" s="146">
        <v>1</v>
      </c>
      <c r="AT253" s="153">
        <v>0</v>
      </c>
      <c r="AU253" s="153">
        <v>0</v>
      </c>
      <c r="AV253" s="153">
        <v>0</v>
      </c>
      <c r="AW253" s="153">
        <v>0</v>
      </c>
      <c r="AX253" s="153">
        <v>0</v>
      </c>
      <c r="AY253" s="153">
        <v>0</v>
      </c>
      <c r="AZ253" s="153">
        <v>3406.9</v>
      </c>
      <c r="BA253" s="153">
        <v>0</v>
      </c>
      <c r="BB253" s="153">
        <v>0</v>
      </c>
      <c r="BC253" s="153">
        <v>3406.9</v>
      </c>
      <c r="BD253" s="154">
        <v>0</v>
      </c>
      <c r="BE253" s="154">
        <v>0</v>
      </c>
      <c r="BF253" s="154">
        <v>3406.9</v>
      </c>
      <c r="BG253" s="154">
        <v>0</v>
      </c>
      <c r="BH253" s="154">
        <v>0</v>
      </c>
      <c r="BI253" s="145">
        <v>70615800</v>
      </c>
      <c r="BJ253" s="122" t="s">
        <v>929</v>
      </c>
      <c r="BK253" s="191">
        <f>+IF('FEUILLE 1'!$BJ253="",SUMIFS('FEUILLE 2'!$P:$P,'FEUILLE 2'!$C:$C,"FAC",'FEUILLE 2'!$K:$K,'FEUILLE 1'!$J253),SUMIFS('FEUILLE 2'!$P:$P,'FEUILLE 2'!$C:$C,"FAC",'FEUILLE 2'!$K:$K,'FEUILLE 1'!$J253,'FEUILLE 2'!$B:$B,'FEUILLE 1'!$BJ253))</f>
        <v>0</v>
      </c>
      <c r="BL253" s="191">
        <f t="shared" si="270"/>
        <v>-851.72499999999991</v>
      </c>
      <c r="BM253" s="191"/>
      <c r="BN253" s="191"/>
      <c r="BO253" s="191">
        <f>+BL253</f>
        <v>-851.72499999999991</v>
      </c>
      <c r="BP253" s="126">
        <f t="shared" si="206"/>
        <v>0</v>
      </c>
      <c r="BQ253" s="126">
        <f t="shared" si="207"/>
        <v>0</v>
      </c>
      <c r="BR253" s="126">
        <f t="shared" si="208"/>
        <v>283.9083333333333</v>
      </c>
      <c r="BS253" s="126">
        <f t="shared" si="209"/>
        <v>0</v>
      </c>
      <c r="BT253" s="126">
        <f t="shared" si="210"/>
        <v>0</v>
      </c>
      <c r="BU253" s="126">
        <f t="shared" si="211"/>
        <v>0</v>
      </c>
      <c r="BV253" s="126">
        <f t="shared" si="212"/>
        <v>0</v>
      </c>
      <c r="BW253" s="126">
        <f t="shared" si="213"/>
        <v>567.81666666666661</v>
      </c>
      <c r="BX253" s="126">
        <f t="shared" si="214"/>
        <v>0</v>
      </c>
      <c r="BY253" s="126">
        <f t="shared" si="215"/>
        <v>0</v>
      </c>
      <c r="BZ253" s="126">
        <f t="shared" si="216"/>
        <v>0</v>
      </c>
      <c r="CA253" s="126">
        <f t="shared" si="217"/>
        <v>0</v>
      </c>
      <c r="CB253" s="126">
        <f t="shared" si="218"/>
        <v>851.72499999999991</v>
      </c>
      <c r="CC253" s="126">
        <f t="shared" si="219"/>
        <v>0</v>
      </c>
      <c r="CD253" s="126">
        <f t="shared" si="220"/>
        <v>0</v>
      </c>
      <c r="CE253" s="126">
        <f t="shared" si="221"/>
        <v>0</v>
      </c>
      <c r="CF253" s="126">
        <f t="shared" si="222"/>
        <v>0</v>
      </c>
      <c r="CG253" s="126">
        <f t="shared" si="223"/>
        <v>1135.6333333333332</v>
      </c>
      <c r="CH253" s="126">
        <f t="shared" si="224"/>
        <v>0</v>
      </c>
      <c r="CI253" s="126">
        <f t="shared" si="225"/>
        <v>0</v>
      </c>
      <c r="CJ253" s="126">
        <f t="shared" si="226"/>
        <v>0</v>
      </c>
      <c r="CK253" s="126">
        <f t="shared" si="227"/>
        <v>0</v>
      </c>
      <c r="CL253" s="126">
        <f t="shared" si="228"/>
        <v>1419.5416666666665</v>
      </c>
      <c r="CM253" s="126">
        <f t="shared" si="229"/>
        <v>0</v>
      </c>
      <c r="CN253" s="126">
        <f t="shared" si="230"/>
        <v>0</v>
      </c>
      <c r="CO253" s="126">
        <f t="shared" si="231"/>
        <v>0</v>
      </c>
      <c r="CP253" s="126">
        <f t="shared" si="232"/>
        <v>0</v>
      </c>
      <c r="CQ253" s="126">
        <f t="shared" si="233"/>
        <v>1703.4499999999998</v>
      </c>
      <c r="CR253" s="126">
        <f t="shared" si="234"/>
        <v>0</v>
      </c>
      <c r="CS253" s="126">
        <f t="shared" si="235"/>
        <v>0</v>
      </c>
      <c r="CT253" s="126">
        <f t="shared" si="236"/>
        <v>0</v>
      </c>
      <c r="CU253" s="126">
        <f t="shared" si="237"/>
        <v>0</v>
      </c>
      <c r="CV253" s="126">
        <f t="shared" si="238"/>
        <v>1987.3583333333331</v>
      </c>
      <c r="CW253" s="126">
        <f t="shared" si="239"/>
        <v>0</v>
      </c>
      <c r="CX253" s="126">
        <f t="shared" si="240"/>
        <v>0</v>
      </c>
      <c r="CY253" s="126">
        <f t="shared" si="241"/>
        <v>0</v>
      </c>
      <c r="CZ253" s="126">
        <f t="shared" si="242"/>
        <v>0</v>
      </c>
      <c r="DA253" s="126">
        <f t="shared" si="243"/>
        <v>2271.2666666666664</v>
      </c>
      <c r="DB253" s="126">
        <f t="shared" si="244"/>
        <v>0</v>
      </c>
      <c r="DC253" s="126">
        <f t="shared" si="245"/>
        <v>0</v>
      </c>
      <c r="DD253" s="126">
        <f t="shared" si="246"/>
        <v>0</v>
      </c>
      <c r="DE253" s="126">
        <f t="shared" si="247"/>
        <v>0</v>
      </c>
      <c r="DF253" s="126">
        <f t="shared" si="248"/>
        <v>2555.1749999999997</v>
      </c>
      <c r="DG253" s="126">
        <f t="shared" si="249"/>
        <v>0</v>
      </c>
      <c r="DH253" s="126">
        <f t="shared" si="250"/>
        <v>0</v>
      </c>
      <c r="DI253" s="126">
        <f t="shared" si="251"/>
        <v>0</v>
      </c>
      <c r="DJ253" s="126">
        <f t="shared" si="252"/>
        <v>0</v>
      </c>
      <c r="DK253" s="126">
        <f t="shared" si="253"/>
        <v>2839.083333333333</v>
      </c>
      <c r="DL253" s="126">
        <f t="shared" si="254"/>
        <v>0</v>
      </c>
      <c r="DM253" s="126">
        <f t="shared" si="255"/>
        <v>0</v>
      </c>
      <c r="DN253" s="126">
        <f t="shared" si="256"/>
        <v>0</v>
      </c>
      <c r="DO253" s="126">
        <f t="shared" si="257"/>
        <v>0</v>
      </c>
      <c r="DP253" s="126">
        <f t="shared" si="258"/>
        <v>3122.9916666666663</v>
      </c>
      <c r="DQ253" s="126">
        <f t="shared" si="259"/>
        <v>0</v>
      </c>
      <c r="DR253" s="126">
        <f t="shared" si="260"/>
        <v>0</v>
      </c>
      <c r="DS253" s="126">
        <f t="shared" si="261"/>
        <v>0</v>
      </c>
      <c r="DT253" s="126">
        <f t="shared" si="262"/>
        <v>0</v>
      </c>
      <c r="DU253" s="126">
        <f t="shared" si="263"/>
        <v>3406.8999999999996</v>
      </c>
      <c r="DV253" s="126">
        <f t="shared" si="264"/>
        <v>0</v>
      </c>
      <c r="DW253" s="126">
        <f t="shared" si="265"/>
        <v>0</v>
      </c>
    </row>
    <row r="254" spans="1:127" s="141" customFormat="1" ht="15" customHeight="1" x14ac:dyDescent="0.25">
      <c r="A254" s="174" t="s">
        <v>599</v>
      </c>
      <c r="B254" s="174" t="s">
        <v>592</v>
      </c>
      <c r="C254" s="174" t="s">
        <v>173</v>
      </c>
      <c r="D254" s="174" t="s">
        <v>265</v>
      </c>
      <c r="E254" s="174">
        <v>1</v>
      </c>
      <c r="F254" s="174">
        <v>4171.2199999999993</v>
      </c>
      <c r="G254" s="173">
        <v>4171.2199999999993</v>
      </c>
      <c r="H254" s="173">
        <v>4171.2199999999984</v>
      </c>
      <c r="I254" s="147" t="s">
        <v>912</v>
      </c>
      <c r="J254" s="145" t="s">
        <v>140</v>
      </c>
      <c r="K254" s="145">
        <v>8.3333333333333329E-2</v>
      </c>
      <c r="L254" s="145">
        <v>8.3333333333333329E-2</v>
      </c>
      <c r="M254" s="145">
        <v>8.3333333333333329E-2</v>
      </c>
      <c r="N254" s="145">
        <v>8.3333333333333329E-2</v>
      </c>
      <c r="O254" s="145">
        <v>8.3333333333333329E-2</v>
      </c>
      <c r="P254" s="145">
        <v>8.3333333333333329E-2</v>
      </c>
      <c r="Q254" s="145">
        <v>8.3333333333333329E-2</v>
      </c>
      <c r="R254" s="145">
        <v>8.3333333333333329E-2</v>
      </c>
      <c r="S254" s="145">
        <v>8.3333333333333329E-2</v>
      </c>
      <c r="T254" s="145">
        <v>8.3333333333333329E-2</v>
      </c>
      <c r="U254" s="145">
        <v>8.3333333333333329E-2</v>
      </c>
      <c r="V254" s="145">
        <v>8.3333333333333329E-2</v>
      </c>
      <c r="W254" s="146">
        <v>1</v>
      </c>
      <c r="X254" s="151">
        <v>347.60166666666657</v>
      </c>
      <c r="Y254" s="151">
        <v>347.60166666666657</v>
      </c>
      <c r="Z254" s="151">
        <v>347.60166666666657</v>
      </c>
      <c r="AA254" s="151">
        <v>347.60166666666657</v>
      </c>
      <c r="AB254" s="151">
        <v>347.60166666666657</v>
      </c>
      <c r="AC254" s="151">
        <v>347.60166666666657</v>
      </c>
      <c r="AD254" s="151">
        <v>347.60166666666657</v>
      </c>
      <c r="AE254" s="151">
        <v>347.60166666666657</v>
      </c>
      <c r="AF254" s="151">
        <v>347.60166666666657</v>
      </c>
      <c r="AG254" s="151">
        <v>347.60166666666657</v>
      </c>
      <c r="AH254" s="151">
        <v>347.60166666666657</v>
      </c>
      <c r="AI254" s="151">
        <v>347.60166666666657</v>
      </c>
      <c r="AJ254" s="145"/>
      <c r="AK254" s="145"/>
      <c r="AL254" s="145"/>
      <c r="AM254" s="145"/>
      <c r="AN254" s="145"/>
      <c r="AO254" s="145"/>
      <c r="AP254" s="145">
        <v>1</v>
      </c>
      <c r="AQ254" s="145"/>
      <c r="AR254" s="145"/>
      <c r="AS254" s="146">
        <v>1</v>
      </c>
      <c r="AT254" s="153">
        <v>0</v>
      </c>
      <c r="AU254" s="153">
        <v>0</v>
      </c>
      <c r="AV254" s="153">
        <v>0</v>
      </c>
      <c r="AW254" s="153">
        <v>0</v>
      </c>
      <c r="AX254" s="153">
        <v>0</v>
      </c>
      <c r="AY254" s="153">
        <v>0</v>
      </c>
      <c r="AZ254" s="153">
        <v>4171.2199999999993</v>
      </c>
      <c r="BA254" s="153">
        <v>0</v>
      </c>
      <c r="BB254" s="153">
        <v>0</v>
      </c>
      <c r="BC254" s="153">
        <v>4171.2199999999993</v>
      </c>
      <c r="BD254" s="154">
        <v>0</v>
      </c>
      <c r="BE254" s="154">
        <v>0</v>
      </c>
      <c r="BF254" s="154">
        <v>4171.2199999999993</v>
      </c>
      <c r="BG254" s="154">
        <v>0</v>
      </c>
      <c r="BH254" s="154">
        <v>0</v>
      </c>
      <c r="BI254" s="145">
        <v>70615800</v>
      </c>
      <c r="BJ254" s="122"/>
      <c r="BK254" s="195">
        <f>+IF('FEUILLE 1'!$BJ254="",SUMIFS('FEUILLE 2'!$P:$P,'FEUILLE 2'!$C:$C,"FAC",'FEUILLE 2'!$K:$K,'FEUILLE 1'!$J254),SUMIFS('FEUILLE 2'!$P:$P,'FEUILLE 2'!$C:$C,"FAC",'FEUILLE 2'!$K:$K,'FEUILLE 1'!$J254,'FEUILLE 2'!$B:$B,'FEUILLE 1'!$BJ254))-SUM(BK247:BK253)</f>
        <v>0</v>
      </c>
      <c r="BL254" s="191">
        <f t="shared" si="270"/>
        <v>-1042.8049999999998</v>
      </c>
      <c r="BM254" s="191"/>
      <c r="BN254" s="191"/>
      <c r="BO254" s="191">
        <f>+BL254</f>
        <v>-1042.8049999999998</v>
      </c>
      <c r="BP254" s="126">
        <f t="shared" si="206"/>
        <v>0</v>
      </c>
      <c r="BQ254" s="126">
        <f t="shared" si="207"/>
        <v>0</v>
      </c>
      <c r="BR254" s="126">
        <f t="shared" si="208"/>
        <v>347.60166666666657</v>
      </c>
      <c r="BS254" s="126">
        <f t="shared" si="209"/>
        <v>0</v>
      </c>
      <c r="BT254" s="126">
        <f t="shared" si="210"/>
        <v>0</v>
      </c>
      <c r="BU254" s="126">
        <f t="shared" si="211"/>
        <v>0</v>
      </c>
      <c r="BV254" s="126">
        <f t="shared" si="212"/>
        <v>0</v>
      </c>
      <c r="BW254" s="126">
        <f t="shared" si="213"/>
        <v>695.20333333333315</v>
      </c>
      <c r="BX254" s="126">
        <f t="shared" si="214"/>
        <v>0</v>
      </c>
      <c r="BY254" s="126">
        <f t="shared" si="215"/>
        <v>0</v>
      </c>
      <c r="BZ254" s="126">
        <f t="shared" si="216"/>
        <v>0</v>
      </c>
      <c r="CA254" s="126">
        <f t="shared" si="217"/>
        <v>0</v>
      </c>
      <c r="CB254" s="126">
        <f t="shared" si="218"/>
        <v>1042.8049999999998</v>
      </c>
      <c r="CC254" s="126">
        <f t="shared" si="219"/>
        <v>0</v>
      </c>
      <c r="CD254" s="126">
        <f t="shared" si="220"/>
        <v>0</v>
      </c>
      <c r="CE254" s="126">
        <f t="shared" si="221"/>
        <v>0</v>
      </c>
      <c r="CF254" s="126">
        <f t="shared" si="222"/>
        <v>0</v>
      </c>
      <c r="CG254" s="126">
        <f t="shared" si="223"/>
        <v>1390.4066666666663</v>
      </c>
      <c r="CH254" s="126">
        <f t="shared" si="224"/>
        <v>0</v>
      </c>
      <c r="CI254" s="126">
        <f t="shared" si="225"/>
        <v>0</v>
      </c>
      <c r="CJ254" s="126">
        <f t="shared" si="226"/>
        <v>0</v>
      </c>
      <c r="CK254" s="126">
        <f t="shared" si="227"/>
        <v>0</v>
      </c>
      <c r="CL254" s="126">
        <f t="shared" si="228"/>
        <v>1738.0083333333328</v>
      </c>
      <c r="CM254" s="126">
        <f t="shared" si="229"/>
        <v>0</v>
      </c>
      <c r="CN254" s="126">
        <f t="shared" si="230"/>
        <v>0</v>
      </c>
      <c r="CO254" s="126">
        <f t="shared" si="231"/>
        <v>0</v>
      </c>
      <c r="CP254" s="126">
        <f t="shared" si="232"/>
        <v>0</v>
      </c>
      <c r="CQ254" s="126">
        <f t="shared" si="233"/>
        <v>2085.6099999999992</v>
      </c>
      <c r="CR254" s="126">
        <f t="shared" si="234"/>
        <v>0</v>
      </c>
      <c r="CS254" s="126">
        <f t="shared" si="235"/>
        <v>0</v>
      </c>
      <c r="CT254" s="126">
        <f t="shared" si="236"/>
        <v>0</v>
      </c>
      <c r="CU254" s="126">
        <f t="shared" si="237"/>
        <v>0</v>
      </c>
      <c r="CV254" s="126">
        <f t="shared" si="238"/>
        <v>2433.2116666666657</v>
      </c>
      <c r="CW254" s="126">
        <f t="shared" si="239"/>
        <v>0</v>
      </c>
      <c r="CX254" s="126">
        <f t="shared" si="240"/>
        <v>0</v>
      </c>
      <c r="CY254" s="126">
        <f t="shared" si="241"/>
        <v>0</v>
      </c>
      <c r="CZ254" s="126">
        <f t="shared" si="242"/>
        <v>0</v>
      </c>
      <c r="DA254" s="126">
        <f t="shared" si="243"/>
        <v>2780.8133333333321</v>
      </c>
      <c r="DB254" s="126">
        <f t="shared" si="244"/>
        <v>0</v>
      </c>
      <c r="DC254" s="126">
        <f t="shared" si="245"/>
        <v>0</v>
      </c>
      <c r="DD254" s="126">
        <f t="shared" si="246"/>
        <v>0</v>
      </c>
      <c r="DE254" s="126">
        <f t="shared" si="247"/>
        <v>0</v>
      </c>
      <c r="DF254" s="126">
        <f t="shared" si="248"/>
        <v>3128.4149999999986</v>
      </c>
      <c r="DG254" s="126">
        <f t="shared" si="249"/>
        <v>0</v>
      </c>
      <c r="DH254" s="126">
        <f t="shared" si="250"/>
        <v>0</v>
      </c>
      <c r="DI254" s="126">
        <f t="shared" si="251"/>
        <v>0</v>
      </c>
      <c r="DJ254" s="126">
        <f t="shared" si="252"/>
        <v>0</v>
      </c>
      <c r="DK254" s="126">
        <f t="shared" si="253"/>
        <v>3476.0166666666651</v>
      </c>
      <c r="DL254" s="126">
        <f t="shared" si="254"/>
        <v>0</v>
      </c>
      <c r="DM254" s="126">
        <f t="shared" si="255"/>
        <v>0</v>
      </c>
      <c r="DN254" s="126">
        <f t="shared" si="256"/>
        <v>0</v>
      </c>
      <c r="DO254" s="126">
        <f t="shared" si="257"/>
        <v>0</v>
      </c>
      <c r="DP254" s="126">
        <f t="shared" si="258"/>
        <v>3823.6183333333315</v>
      </c>
      <c r="DQ254" s="126">
        <f t="shared" si="259"/>
        <v>0</v>
      </c>
      <c r="DR254" s="126">
        <f t="shared" si="260"/>
        <v>0</v>
      </c>
      <c r="DS254" s="126">
        <f t="shared" si="261"/>
        <v>0</v>
      </c>
      <c r="DT254" s="126">
        <f t="shared" si="262"/>
        <v>0</v>
      </c>
      <c r="DU254" s="126">
        <f t="shared" si="263"/>
        <v>4171.2199999999984</v>
      </c>
      <c r="DV254" s="126">
        <f t="shared" si="264"/>
        <v>0</v>
      </c>
      <c r="DW254" s="126">
        <f t="shared" si="265"/>
        <v>0</v>
      </c>
    </row>
    <row r="255" spans="1:127" s="141" customFormat="1" ht="15" customHeight="1" x14ac:dyDescent="0.25">
      <c r="A255" s="174" t="s">
        <v>600</v>
      </c>
      <c r="B255" s="174" t="s">
        <v>300</v>
      </c>
      <c r="C255" s="174" t="s">
        <v>173</v>
      </c>
      <c r="D255" s="174" t="s">
        <v>265</v>
      </c>
      <c r="E255" s="174">
        <v>1</v>
      </c>
      <c r="F255" s="174">
        <v>500</v>
      </c>
      <c r="G255" s="173">
        <v>-500</v>
      </c>
      <c r="H255" s="173">
        <v>-500</v>
      </c>
      <c r="I255" s="147"/>
      <c r="J255" s="148" t="s">
        <v>110</v>
      </c>
      <c r="K255" s="145"/>
      <c r="L255" s="145"/>
      <c r="M255" s="145"/>
      <c r="N255" s="145"/>
      <c r="O255" s="145"/>
      <c r="P255" s="145">
        <v>0.5</v>
      </c>
      <c r="Q255" s="145"/>
      <c r="R255" s="145"/>
      <c r="S255" s="145"/>
      <c r="T255" s="145"/>
      <c r="U255" s="145"/>
      <c r="V255" s="145">
        <v>0.5</v>
      </c>
      <c r="W255" s="146">
        <v>1</v>
      </c>
      <c r="X255" s="151">
        <v>0</v>
      </c>
      <c r="Y255" s="151">
        <v>0</v>
      </c>
      <c r="Z255" s="151">
        <v>0</v>
      </c>
      <c r="AA255" s="151">
        <v>0</v>
      </c>
      <c r="AB255" s="151">
        <v>0</v>
      </c>
      <c r="AC255" s="151">
        <v>-250</v>
      </c>
      <c r="AD255" s="151">
        <v>0</v>
      </c>
      <c r="AE255" s="151">
        <v>0</v>
      </c>
      <c r="AF255" s="151">
        <v>0</v>
      </c>
      <c r="AG255" s="151">
        <v>0</v>
      </c>
      <c r="AH255" s="151">
        <v>0</v>
      </c>
      <c r="AI255" s="151">
        <v>-250</v>
      </c>
      <c r="AJ255" s="145"/>
      <c r="AK255" s="145"/>
      <c r="AL255" s="145"/>
      <c r="AM255" s="145"/>
      <c r="AN255" s="145"/>
      <c r="AO255" s="145"/>
      <c r="AP255" s="145"/>
      <c r="AQ255" s="145"/>
      <c r="AR255" s="145">
        <v>1</v>
      </c>
      <c r="AS255" s="146">
        <v>1</v>
      </c>
      <c r="AT255" s="153">
        <v>0</v>
      </c>
      <c r="AU255" s="153">
        <v>0</v>
      </c>
      <c r="AV255" s="153">
        <v>0</v>
      </c>
      <c r="AW255" s="153">
        <v>0</v>
      </c>
      <c r="AX255" s="153">
        <v>0</v>
      </c>
      <c r="AY255" s="153">
        <v>0</v>
      </c>
      <c r="AZ255" s="153">
        <v>0</v>
      </c>
      <c r="BA255" s="153">
        <v>0</v>
      </c>
      <c r="BB255" s="153">
        <v>-500</v>
      </c>
      <c r="BC255" s="153">
        <v>-500</v>
      </c>
      <c r="BD255" s="154">
        <v>0</v>
      </c>
      <c r="BE255" s="154">
        <v>0</v>
      </c>
      <c r="BF255" s="154">
        <v>0</v>
      </c>
      <c r="BG255" s="154">
        <v>0</v>
      </c>
      <c r="BH255" s="154">
        <v>-500</v>
      </c>
      <c r="BI255" s="145">
        <v>60610000</v>
      </c>
      <c r="BJ255" s="122"/>
      <c r="BK255" s="122"/>
      <c r="BL255" s="122"/>
      <c r="BM255" s="122"/>
      <c r="BN255" s="122"/>
      <c r="BO255" s="122">
        <f t="shared" ref="BO255:BO316" si="272">IF(-SUM(DI255:DM255)-(BK255+BM255+BN255)&lt;0,0,-SUM(DI255:DM255)-(BK255+BM255+BN255))</f>
        <v>250</v>
      </c>
      <c r="BP255" s="126">
        <f t="shared" si="206"/>
        <v>0</v>
      </c>
      <c r="BQ255" s="126">
        <f t="shared" si="207"/>
        <v>0</v>
      </c>
      <c r="BR255" s="126">
        <f t="shared" si="208"/>
        <v>0</v>
      </c>
      <c r="BS255" s="126">
        <f t="shared" si="209"/>
        <v>0</v>
      </c>
      <c r="BT255" s="126">
        <f t="shared" si="210"/>
        <v>0</v>
      </c>
      <c r="BU255" s="126">
        <f t="shared" si="211"/>
        <v>0</v>
      </c>
      <c r="BV255" s="126">
        <f t="shared" si="212"/>
        <v>0</v>
      </c>
      <c r="BW255" s="126">
        <f t="shared" si="213"/>
        <v>0</v>
      </c>
      <c r="BX255" s="126">
        <f t="shared" si="214"/>
        <v>0</v>
      </c>
      <c r="BY255" s="126">
        <f t="shared" si="215"/>
        <v>0</v>
      </c>
      <c r="BZ255" s="126">
        <f t="shared" si="216"/>
        <v>0</v>
      </c>
      <c r="CA255" s="126">
        <f t="shared" si="217"/>
        <v>0</v>
      </c>
      <c r="CB255" s="126">
        <f t="shared" si="218"/>
        <v>0</v>
      </c>
      <c r="CC255" s="126">
        <f t="shared" si="219"/>
        <v>0</v>
      </c>
      <c r="CD255" s="126">
        <f t="shared" si="220"/>
        <v>0</v>
      </c>
      <c r="CE255" s="126">
        <f t="shared" si="221"/>
        <v>0</v>
      </c>
      <c r="CF255" s="126">
        <f t="shared" si="222"/>
        <v>0</v>
      </c>
      <c r="CG255" s="126">
        <f t="shared" si="223"/>
        <v>0</v>
      </c>
      <c r="CH255" s="126">
        <f t="shared" si="224"/>
        <v>0</v>
      </c>
      <c r="CI255" s="126">
        <f t="shared" si="225"/>
        <v>0</v>
      </c>
      <c r="CJ255" s="126">
        <f t="shared" si="226"/>
        <v>0</v>
      </c>
      <c r="CK255" s="126">
        <f t="shared" si="227"/>
        <v>0</v>
      </c>
      <c r="CL255" s="126">
        <f t="shared" si="228"/>
        <v>0</v>
      </c>
      <c r="CM255" s="126">
        <f t="shared" si="229"/>
        <v>0</v>
      </c>
      <c r="CN255" s="126">
        <f t="shared" si="230"/>
        <v>0</v>
      </c>
      <c r="CO255" s="126">
        <f t="shared" si="231"/>
        <v>0</v>
      </c>
      <c r="CP255" s="126">
        <f t="shared" si="232"/>
        <v>0</v>
      </c>
      <c r="CQ255" s="126">
        <f t="shared" si="233"/>
        <v>0</v>
      </c>
      <c r="CR255" s="126">
        <f t="shared" si="234"/>
        <v>0</v>
      </c>
      <c r="CS255" s="126">
        <f t="shared" si="235"/>
        <v>-250</v>
      </c>
      <c r="CT255" s="126">
        <f t="shared" si="236"/>
        <v>0</v>
      </c>
      <c r="CU255" s="126">
        <f t="shared" si="237"/>
        <v>0</v>
      </c>
      <c r="CV255" s="126">
        <f t="shared" si="238"/>
        <v>0</v>
      </c>
      <c r="CW255" s="126">
        <f t="shared" si="239"/>
        <v>0</v>
      </c>
      <c r="CX255" s="126">
        <f t="shared" si="240"/>
        <v>-250</v>
      </c>
      <c r="CY255" s="126">
        <f t="shared" si="241"/>
        <v>0</v>
      </c>
      <c r="CZ255" s="126">
        <f t="shared" si="242"/>
        <v>0</v>
      </c>
      <c r="DA255" s="126">
        <f t="shared" si="243"/>
        <v>0</v>
      </c>
      <c r="DB255" s="126">
        <f t="shared" si="244"/>
        <v>0</v>
      </c>
      <c r="DC255" s="126">
        <f t="shared" si="245"/>
        <v>-250</v>
      </c>
      <c r="DD255" s="126">
        <f t="shared" si="246"/>
        <v>0</v>
      </c>
      <c r="DE255" s="126">
        <f t="shared" si="247"/>
        <v>0</v>
      </c>
      <c r="DF255" s="126">
        <f t="shared" si="248"/>
        <v>0</v>
      </c>
      <c r="DG255" s="126">
        <f t="shared" si="249"/>
        <v>0</v>
      </c>
      <c r="DH255" s="126">
        <f t="shared" si="250"/>
        <v>-250</v>
      </c>
      <c r="DI255" s="126">
        <f t="shared" si="251"/>
        <v>0</v>
      </c>
      <c r="DJ255" s="126">
        <f t="shared" si="252"/>
        <v>0</v>
      </c>
      <c r="DK255" s="126">
        <f t="shared" si="253"/>
        <v>0</v>
      </c>
      <c r="DL255" s="126">
        <f t="shared" si="254"/>
        <v>0</v>
      </c>
      <c r="DM255" s="126">
        <f t="shared" si="255"/>
        <v>-250</v>
      </c>
      <c r="DN255" s="126">
        <f t="shared" si="256"/>
        <v>0</v>
      </c>
      <c r="DO255" s="126">
        <f t="shared" si="257"/>
        <v>0</v>
      </c>
      <c r="DP255" s="126">
        <f t="shared" si="258"/>
        <v>0</v>
      </c>
      <c r="DQ255" s="126">
        <f t="shared" si="259"/>
        <v>0</v>
      </c>
      <c r="DR255" s="126">
        <f t="shared" si="260"/>
        <v>-250</v>
      </c>
      <c r="DS255" s="126">
        <f t="shared" si="261"/>
        <v>0</v>
      </c>
      <c r="DT255" s="126">
        <f t="shared" si="262"/>
        <v>0</v>
      </c>
      <c r="DU255" s="126">
        <f t="shared" si="263"/>
        <v>0</v>
      </c>
      <c r="DV255" s="126">
        <f t="shared" si="264"/>
        <v>0</v>
      </c>
      <c r="DW255" s="126">
        <f t="shared" si="265"/>
        <v>-500</v>
      </c>
    </row>
    <row r="256" spans="1:127" s="141" customFormat="1" ht="15" customHeight="1" x14ac:dyDescent="0.25">
      <c r="A256" s="163" t="s">
        <v>601</v>
      </c>
      <c r="B256" s="163" t="s">
        <v>578</v>
      </c>
      <c r="C256" s="163" t="s">
        <v>602</v>
      </c>
      <c r="D256" s="163" t="s">
        <v>265</v>
      </c>
      <c r="E256" s="163">
        <v>0</v>
      </c>
      <c r="F256" s="163"/>
      <c r="G256" s="164">
        <v>0</v>
      </c>
      <c r="H256" s="164">
        <v>0</v>
      </c>
      <c r="I256" s="147"/>
      <c r="J256" s="148" t="s">
        <v>137</v>
      </c>
      <c r="K256" s="145">
        <v>8.3333333333333329E-2</v>
      </c>
      <c r="L256" s="145">
        <v>8.3333333333333329E-2</v>
      </c>
      <c r="M256" s="145">
        <v>8.3333333333333329E-2</v>
      </c>
      <c r="N256" s="145">
        <v>8.3333333333333329E-2</v>
      </c>
      <c r="O256" s="145">
        <v>8.3333333333333329E-2</v>
      </c>
      <c r="P256" s="145">
        <v>8.3333333333333329E-2</v>
      </c>
      <c r="Q256" s="145">
        <v>8.3333333333333329E-2</v>
      </c>
      <c r="R256" s="145">
        <v>8.3333333333333329E-2</v>
      </c>
      <c r="S256" s="145">
        <v>8.3333333333333329E-2</v>
      </c>
      <c r="T256" s="145">
        <v>8.3333333333333329E-2</v>
      </c>
      <c r="U256" s="145">
        <v>8.3333333333333329E-2</v>
      </c>
      <c r="V256" s="145">
        <v>8.3333333333333329E-2</v>
      </c>
      <c r="W256" s="146">
        <v>1</v>
      </c>
      <c r="X256" s="151">
        <v>0</v>
      </c>
      <c r="Y256" s="151">
        <v>0</v>
      </c>
      <c r="Z256" s="151">
        <v>0</v>
      </c>
      <c r="AA256" s="151">
        <v>0</v>
      </c>
      <c r="AB256" s="151">
        <v>0</v>
      </c>
      <c r="AC256" s="151">
        <v>0</v>
      </c>
      <c r="AD256" s="151">
        <v>0</v>
      </c>
      <c r="AE256" s="151">
        <v>0</v>
      </c>
      <c r="AF256" s="151">
        <v>0</v>
      </c>
      <c r="AG256" s="151">
        <v>0</v>
      </c>
      <c r="AH256" s="151">
        <v>0</v>
      </c>
      <c r="AI256" s="151">
        <v>0</v>
      </c>
      <c r="AJ256" s="145"/>
      <c r="AK256" s="145"/>
      <c r="AL256" s="145"/>
      <c r="AM256" s="145"/>
      <c r="AN256" s="145"/>
      <c r="AO256" s="145">
        <v>1</v>
      </c>
      <c r="AP256" s="145"/>
      <c r="AQ256" s="145"/>
      <c r="AR256" s="145"/>
      <c r="AS256" s="146">
        <v>1</v>
      </c>
      <c r="AT256" s="153">
        <v>0</v>
      </c>
      <c r="AU256" s="153">
        <v>0</v>
      </c>
      <c r="AV256" s="153">
        <v>0</v>
      </c>
      <c r="AW256" s="153">
        <v>0</v>
      </c>
      <c r="AX256" s="153">
        <v>0</v>
      </c>
      <c r="AY256" s="153">
        <v>0</v>
      </c>
      <c r="AZ256" s="153">
        <v>0</v>
      </c>
      <c r="BA256" s="153">
        <v>0</v>
      </c>
      <c r="BB256" s="153">
        <v>0</v>
      </c>
      <c r="BC256" s="153">
        <v>0</v>
      </c>
      <c r="BD256" s="154">
        <v>0</v>
      </c>
      <c r="BE256" s="154">
        <v>0</v>
      </c>
      <c r="BF256" s="154">
        <v>0</v>
      </c>
      <c r="BG256" s="154">
        <v>0</v>
      </c>
      <c r="BH256" s="154">
        <v>0</v>
      </c>
      <c r="BI256" s="145">
        <v>70195000</v>
      </c>
      <c r="BJ256" s="122"/>
      <c r="BK256" s="122">
        <f>+IF('FEUILLE 1'!$BJ256="",SUMIFS('FEUILLE 2'!$P:$P,'FEUILLE 2'!$C:$C,"FAC",'FEUILLE 2'!$K:$K,'FEUILLE 1'!$J256),SUMIFS('FEUILLE 2'!$P:$P,'FEUILLE 2'!$C:$C,"FAC",'FEUILLE 2'!$K:$K,'FEUILLE 1'!$J256,'FEUILLE 2'!$B:$B,'FEUILLE 1'!$BJ256))</f>
        <v>790</v>
      </c>
      <c r="BL256" s="122"/>
      <c r="BM256" s="122"/>
      <c r="BN256" s="122"/>
      <c r="BO256" s="122">
        <f t="shared" si="272"/>
        <v>0</v>
      </c>
      <c r="BP256" s="126">
        <f t="shared" si="206"/>
        <v>0</v>
      </c>
      <c r="BQ256" s="126">
        <f t="shared" si="207"/>
        <v>0</v>
      </c>
      <c r="BR256" s="126">
        <f t="shared" si="208"/>
        <v>0</v>
      </c>
      <c r="BS256" s="126">
        <f t="shared" si="209"/>
        <v>0</v>
      </c>
      <c r="BT256" s="126">
        <f t="shared" si="210"/>
        <v>0</v>
      </c>
      <c r="BU256" s="126">
        <f t="shared" si="211"/>
        <v>0</v>
      </c>
      <c r="BV256" s="126">
        <f t="shared" si="212"/>
        <v>0</v>
      </c>
      <c r="BW256" s="126">
        <f t="shared" si="213"/>
        <v>0</v>
      </c>
      <c r="BX256" s="126">
        <f t="shared" si="214"/>
        <v>0</v>
      </c>
      <c r="BY256" s="126">
        <f t="shared" si="215"/>
        <v>0</v>
      </c>
      <c r="BZ256" s="126">
        <f t="shared" si="216"/>
        <v>0</v>
      </c>
      <c r="CA256" s="126">
        <f t="shared" si="217"/>
        <v>0</v>
      </c>
      <c r="CB256" s="126">
        <f t="shared" si="218"/>
        <v>0</v>
      </c>
      <c r="CC256" s="126">
        <f t="shared" si="219"/>
        <v>0</v>
      </c>
      <c r="CD256" s="126">
        <f t="shared" si="220"/>
        <v>0</v>
      </c>
      <c r="CE256" s="126">
        <f t="shared" si="221"/>
        <v>0</v>
      </c>
      <c r="CF256" s="126">
        <f t="shared" si="222"/>
        <v>0</v>
      </c>
      <c r="CG256" s="126">
        <f t="shared" si="223"/>
        <v>0</v>
      </c>
      <c r="CH256" s="126">
        <f t="shared" si="224"/>
        <v>0</v>
      </c>
      <c r="CI256" s="126">
        <f t="shared" si="225"/>
        <v>0</v>
      </c>
      <c r="CJ256" s="126">
        <f t="shared" si="226"/>
        <v>0</v>
      </c>
      <c r="CK256" s="126">
        <f t="shared" si="227"/>
        <v>0</v>
      </c>
      <c r="CL256" s="126">
        <f t="shared" si="228"/>
        <v>0</v>
      </c>
      <c r="CM256" s="126">
        <f t="shared" si="229"/>
        <v>0</v>
      </c>
      <c r="CN256" s="126">
        <f t="shared" si="230"/>
        <v>0</v>
      </c>
      <c r="CO256" s="126">
        <f t="shared" si="231"/>
        <v>0</v>
      </c>
      <c r="CP256" s="126">
        <f t="shared" si="232"/>
        <v>0</v>
      </c>
      <c r="CQ256" s="126">
        <f t="shared" si="233"/>
        <v>0</v>
      </c>
      <c r="CR256" s="126">
        <f t="shared" si="234"/>
        <v>0</v>
      </c>
      <c r="CS256" s="126">
        <f t="shared" si="235"/>
        <v>0</v>
      </c>
      <c r="CT256" s="126">
        <f t="shared" si="236"/>
        <v>0</v>
      </c>
      <c r="CU256" s="126">
        <f t="shared" si="237"/>
        <v>0</v>
      </c>
      <c r="CV256" s="126">
        <f t="shared" si="238"/>
        <v>0</v>
      </c>
      <c r="CW256" s="126">
        <f t="shared" si="239"/>
        <v>0</v>
      </c>
      <c r="CX256" s="126">
        <f t="shared" si="240"/>
        <v>0</v>
      </c>
      <c r="CY256" s="126">
        <f t="shared" si="241"/>
        <v>0</v>
      </c>
      <c r="CZ256" s="126">
        <f t="shared" si="242"/>
        <v>0</v>
      </c>
      <c r="DA256" s="126">
        <f t="shared" si="243"/>
        <v>0</v>
      </c>
      <c r="DB256" s="126">
        <f t="shared" si="244"/>
        <v>0</v>
      </c>
      <c r="DC256" s="126">
        <f t="shared" si="245"/>
        <v>0</v>
      </c>
      <c r="DD256" s="126">
        <f t="shared" si="246"/>
        <v>0</v>
      </c>
      <c r="DE256" s="126">
        <f t="shared" si="247"/>
        <v>0</v>
      </c>
      <c r="DF256" s="126">
        <f t="shared" si="248"/>
        <v>0</v>
      </c>
      <c r="DG256" s="126">
        <f t="shared" si="249"/>
        <v>0</v>
      </c>
      <c r="DH256" s="126">
        <f t="shared" si="250"/>
        <v>0</v>
      </c>
      <c r="DI256" s="126">
        <f t="shared" si="251"/>
        <v>0</v>
      </c>
      <c r="DJ256" s="126">
        <f t="shared" si="252"/>
        <v>0</v>
      </c>
      <c r="DK256" s="126">
        <f t="shared" si="253"/>
        <v>0</v>
      </c>
      <c r="DL256" s="126">
        <f t="shared" si="254"/>
        <v>0</v>
      </c>
      <c r="DM256" s="126">
        <f t="shared" si="255"/>
        <v>0</v>
      </c>
      <c r="DN256" s="126">
        <f t="shared" si="256"/>
        <v>0</v>
      </c>
      <c r="DO256" s="126">
        <f t="shared" si="257"/>
        <v>0</v>
      </c>
      <c r="DP256" s="126">
        <f t="shared" si="258"/>
        <v>0</v>
      </c>
      <c r="DQ256" s="126">
        <f t="shared" si="259"/>
        <v>0</v>
      </c>
      <c r="DR256" s="126">
        <f t="shared" si="260"/>
        <v>0</v>
      </c>
      <c r="DS256" s="126">
        <f t="shared" si="261"/>
        <v>0</v>
      </c>
      <c r="DT256" s="126">
        <f t="shared" si="262"/>
        <v>0</v>
      </c>
      <c r="DU256" s="126">
        <f t="shared" si="263"/>
        <v>0</v>
      </c>
      <c r="DV256" s="126">
        <f t="shared" si="264"/>
        <v>0</v>
      </c>
      <c r="DW256" s="126">
        <f t="shared" si="265"/>
        <v>0</v>
      </c>
    </row>
    <row r="257" spans="1:131" s="141" customFormat="1" ht="15" customHeight="1" x14ac:dyDescent="0.25">
      <c r="A257" s="163" t="s">
        <v>603</v>
      </c>
      <c r="B257" s="163" t="s">
        <v>578</v>
      </c>
      <c r="C257" s="163" t="s">
        <v>602</v>
      </c>
      <c r="D257" s="163" t="s">
        <v>265</v>
      </c>
      <c r="E257" s="163">
        <v>0</v>
      </c>
      <c r="F257" s="163">
        <v>34151.760000000002</v>
      </c>
      <c r="G257" s="164">
        <v>0</v>
      </c>
      <c r="H257" s="164">
        <v>0</v>
      </c>
      <c r="I257" s="147"/>
      <c r="J257" s="148" t="s">
        <v>137</v>
      </c>
      <c r="K257" s="145">
        <v>8.3333333333333329E-2</v>
      </c>
      <c r="L257" s="145">
        <v>8.3333333333333329E-2</v>
      </c>
      <c r="M257" s="145">
        <v>8.3333333333333329E-2</v>
      </c>
      <c r="N257" s="145">
        <v>8.3333333333333329E-2</v>
      </c>
      <c r="O257" s="145">
        <v>8.3333333333333329E-2</v>
      </c>
      <c r="P257" s="145">
        <v>8.3333333333333329E-2</v>
      </c>
      <c r="Q257" s="145">
        <v>8.3333333333333329E-2</v>
      </c>
      <c r="R257" s="145">
        <v>8.3333333333333329E-2</v>
      </c>
      <c r="S257" s="145">
        <v>8.3333333333333329E-2</v>
      </c>
      <c r="T257" s="145">
        <v>8.3333333333333329E-2</v>
      </c>
      <c r="U257" s="145">
        <v>8.3333333333333329E-2</v>
      </c>
      <c r="V257" s="145">
        <v>8.3333333333333329E-2</v>
      </c>
      <c r="W257" s="146">
        <v>1</v>
      </c>
      <c r="X257" s="151">
        <v>0</v>
      </c>
      <c r="Y257" s="151">
        <v>0</v>
      </c>
      <c r="Z257" s="151">
        <v>0</v>
      </c>
      <c r="AA257" s="151">
        <v>0</v>
      </c>
      <c r="AB257" s="151">
        <v>0</v>
      </c>
      <c r="AC257" s="151">
        <v>0</v>
      </c>
      <c r="AD257" s="151">
        <v>0</v>
      </c>
      <c r="AE257" s="151">
        <v>0</v>
      </c>
      <c r="AF257" s="151">
        <v>0</v>
      </c>
      <c r="AG257" s="151">
        <v>0</v>
      </c>
      <c r="AH257" s="151">
        <v>0</v>
      </c>
      <c r="AI257" s="151">
        <v>0</v>
      </c>
      <c r="AJ257" s="145"/>
      <c r="AK257" s="145"/>
      <c r="AL257" s="145"/>
      <c r="AM257" s="145"/>
      <c r="AN257" s="145"/>
      <c r="AO257" s="145">
        <v>1</v>
      </c>
      <c r="AP257" s="145"/>
      <c r="AQ257" s="145"/>
      <c r="AR257" s="145"/>
      <c r="AS257" s="146">
        <v>1</v>
      </c>
      <c r="AT257" s="153">
        <v>0</v>
      </c>
      <c r="AU257" s="153">
        <v>0</v>
      </c>
      <c r="AV257" s="153">
        <v>0</v>
      </c>
      <c r="AW257" s="153">
        <v>0</v>
      </c>
      <c r="AX257" s="153">
        <v>0</v>
      </c>
      <c r="AY257" s="153">
        <v>0</v>
      </c>
      <c r="AZ257" s="153">
        <v>0</v>
      </c>
      <c r="BA257" s="153">
        <v>0</v>
      </c>
      <c r="BB257" s="153">
        <v>0</v>
      </c>
      <c r="BC257" s="153">
        <v>0</v>
      </c>
      <c r="BD257" s="154">
        <v>0</v>
      </c>
      <c r="BE257" s="154">
        <v>0</v>
      </c>
      <c r="BF257" s="154">
        <v>0</v>
      </c>
      <c r="BG257" s="154">
        <v>0</v>
      </c>
      <c r="BH257" s="154">
        <v>0</v>
      </c>
      <c r="BI257" s="145">
        <v>70196000</v>
      </c>
      <c r="BJ257" s="122"/>
      <c r="BK257" s="122">
        <f>+IF('FEUILLE 1'!$BJ257="",SUMIFS('FEUILLE 2'!$P:$P,'FEUILLE 2'!$C:$C,"FAC",'FEUILLE 2'!$K:$K,'FEUILLE 1'!$J257),SUMIFS('FEUILLE 2'!$P:$P,'FEUILLE 2'!$C:$C,"FAC",'FEUILLE 2'!$K:$K,'FEUILLE 1'!$J257,'FEUILLE 2'!$B:$B,'FEUILLE 1'!$BJ257))</f>
        <v>790</v>
      </c>
      <c r="BL257" s="122"/>
      <c r="BM257" s="122"/>
      <c r="BN257" s="122"/>
      <c r="BO257" s="122">
        <f t="shared" si="272"/>
        <v>0</v>
      </c>
      <c r="BP257" s="126">
        <f t="shared" si="206"/>
        <v>0</v>
      </c>
      <c r="BQ257" s="126">
        <f t="shared" si="207"/>
        <v>0</v>
      </c>
      <c r="BR257" s="126">
        <f t="shared" si="208"/>
        <v>0</v>
      </c>
      <c r="BS257" s="126">
        <f t="shared" si="209"/>
        <v>0</v>
      </c>
      <c r="BT257" s="126">
        <f t="shared" si="210"/>
        <v>0</v>
      </c>
      <c r="BU257" s="126">
        <f t="shared" si="211"/>
        <v>0</v>
      </c>
      <c r="BV257" s="126">
        <f t="shared" si="212"/>
        <v>0</v>
      </c>
      <c r="BW257" s="126">
        <f t="shared" si="213"/>
        <v>0</v>
      </c>
      <c r="BX257" s="126">
        <f t="shared" si="214"/>
        <v>0</v>
      </c>
      <c r="BY257" s="126">
        <f t="shared" si="215"/>
        <v>0</v>
      </c>
      <c r="BZ257" s="126">
        <f t="shared" si="216"/>
        <v>0</v>
      </c>
      <c r="CA257" s="126">
        <f t="shared" si="217"/>
        <v>0</v>
      </c>
      <c r="CB257" s="126">
        <f t="shared" si="218"/>
        <v>0</v>
      </c>
      <c r="CC257" s="126">
        <f t="shared" si="219"/>
        <v>0</v>
      </c>
      <c r="CD257" s="126">
        <f t="shared" si="220"/>
        <v>0</v>
      </c>
      <c r="CE257" s="126">
        <f t="shared" si="221"/>
        <v>0</v>
      </c>
      <c r="CF257" s="126">
        <f t="shared" si="222"/>
        <v>0</v>
      </c>
      <c r="CG257" s="126">
        <f t="shared" si="223"/>
        <v>0</v>
      </c>
      <c r="CH257" s="126">
        <f t="shared" si="224"/>
        <v>0</v>
      </c>
      <c r="CI257" s="126">
        <f t="shared" si="225"/>
        <v>0</v>
      </c>
      <c r="CJ257" s="126">
        <f t="shared" si="226"/>
        <v>0</v>
      </c>
      <c r="CK257" s="126">
        <f t="shared" si="227"/>
        <v>0</v>
      </c>
      <c r="CL257" s="126">
        <f t="shared" si="228"/>
        <v>0</v>
      </c>
      <c r="CM257" s="126">
        <f t="shared" si="229"/>
        <v>0</v>
      </c>
      <c r="CN257" s="126">
        <f t="shared" si="230"/>
        <v>0</v>
      </c>
      <c r="CO257" s="126">
        <f t="shared" si="231"/>
        <v>0</v>
      </c>
      <c r="CP257" s="126">
        <f t="shared" si="232"/>
        <v>0</v>
      </c>
      <c r="CQ257" s="126">
        <f t="shared" si="233"/>
        <v>0</v>
      </c>
      <c r="CR257" s="126">
        <f t="shared" si="234"/>
        <v>0</v>
      </c>
      <c r="CS257" s="126">
        <f t="shared" si="235"/>
        <v>0</v>
      </c>
      <c r="CT257" s="126">
        <f t="shared" si="236"/>
        <v>0</v>
      </c>
      <c r="CU257" s="126">
        <f t="shared" si="237"/>
        <v>0</v>
      </c>
      <c r="CV257" s="126">
        <f t="shared" si="238"/>
        <v>0</v>
      </c>
      <c r="CW257" s="126">
        <f t="shared" si="239"/>
        <v>0</v>
      </c>
      <c r="CX257" s="126">
        <f t="shared" si="240"/>
        <v>0</v>
      </c>
      <c r="CY257" s="126">
        <f t="shared" si="241"/>
        <v>0</v>
      </c>
      <c r="CZ257" s="126">
        <f t="shared" si="242"/>
        <v>0</v>
      </c>
      <c r="DA257" s="126">
        <f t="shared" si="243"/>
        <v>0</v>
      </c>
      <c r="DB257" s="126">
        <f t="shared" si="244"/>
        <v>0</v>
      </c>
      <c r="DC257" s="126">
        <f t="shared" si="245"/>
        <v>0</v>
      </c>
      <c r="DD257" s="126">
        <f t="shared" si="246"/>
        <v>0</v>
      </c>
      <c r="DE257" s="126">
        <f t="shared" si="247"/>
        <v>0</v>
      </c>
      <c r="DF257" s="126">
        <f t="shared" si="248"/>
        <v>0</v>
      </c>
      <c r="DG257" s="126">
        <f t="shared" si="249"/>
        <v>0</v>
      </c>
      <c r="DH257" s="126">
        <f t="shared" si="250"/>
        <v>0</v>
      </c>
      <c r="DI257" s="126">
        <f t="shared" si="251"/>
        <v>0</v>
      </c>
      <c r="DJ257" s="126">
        <f t="shared" si="252"/>
        <v>0</v>
      </c>
      <c r="DK257" s="126">
        <f t="shared" si="253"/>
        <v>0</v>
      </c>
      <c r="DL257" s="126">
        <f t="shared" si="254"/>
        <v>0</v>
      </c>
      <c r="DM257" s="126">
        <f t="shared" si="255"/>
        <v>0</v>
      </c>
      <c r="DN257" s="126">
        <f t="shared" si="256"/>
        <v>0</v>
      </c>
      <c r="DO257" s="126">
        <f t="shared" si="257"/>
        <v>0</v>
      </c>
      <c r="DP257" s="126">
        <f t="shared" si="258"/>
        <v>0</v>
      </c>
      <c r="DQ257" s="126">
        <f t="shared" si="259"/>
        <v>0</v>
      </c>
      <c r="DR257" s="126">
        <f t="shared" si="260"/>
        <v>0</v>
      </c>
      <c r="DS257" s="126">
        <f t="shared" si="261"/>
        <v>0</v>
      </c>
      <c r="DT257" s="126">
        <f t="shared" si="262"/>
        <v>0</v>
      </c>
      <c r="DU257" s="126">
        <f t="shared" si="263"/>
        <v>0</v>
      </c>
      <c r="DV257" s="126">
        <f t="shared" si="264"/>
        <v>0</v>
      </c>
      <c r="DW257" s="126">
        <f t="shared" si="265"/>
        <v>0</v>
      </c>
    </row>
    <row r="258" spans="1:131" s="141" customFormat="1" ht="15" customHeight="1" x14ac:dyDescent="0.25">
      <c r="A258" s="163" t="s">
        <v>604</v>
      </c>
      <c r="B258" s="163" t="s">
        <v>578</v>
      </c>
      <c r="C258" s="163" t="s">
        <v>602</v>
      </c>
      <c r="D258" s="163" t="s">
        <v>265</v>
      </c>
      <c r="E258" s="163">
        <v>0</v>
      </c>
      <c r="F258" s="163">
        <v>69120.36</v>
      </c>
      <c r="G258" s="164">
        <v>0</v>
      </c>
      <c r="H258" s="164">
        <v>0</v>
      </c>
      <c r="I258" s="147"/>
      <c r="J258" s="148" t="s">
        <v>137</v>
      </c>
      <c r="K258" s="145">
        <v>8.3333333333333329E-2</v>
      </c>
      <c r="L258" s="145">
        <v>8.3333333333333329E-2</v>
      </c>
      <c r="M258" s="145">
        <v>8.3333333333333329E-2</v>
      </c>
      <c r="N258" s="145">
        <v>8.3333333333333329E-2</v>
      </c>
      <c r="O258" s="145">
        <v>8.3333333333333329E-2</v>
      </c>
      <c r="P258" s="145">
        <v>8.3333333333333329E-2</v>
      </c>
      <c r="Q258" s="145">
        <v>8.3333333333333329E-2</v>
      </c>
      <c r="R258" s="145">
        <v>8.3333333333333329E-2</v>
      </c>
      <c r="S258" s="145">
        <v>8.3333333333333329E-2</v>
      </c>
      <c r="T258" s="145">
        <v>8.3333333333333329E-2</v>
      </c>
      <c r="U258" s="145">
        <v>8.3333333333333329E-2</v>
      </c>
      <c r="V258" s="145">
        <v>8.3333333333333329E-2</v>
      </c>
      <c r="W258" s="146">
        <v>1</v>
      </c>
      <c r="X258" s="151">
        <v>0</v>
      </c>
      <c r="Y258" s="151">
        <v>0</v>
      </c>
      <c r="Z258" s="151">
        <v>0</v>
      </c>
      <c r="AA258" s="151">
        <v>0</v>
      </c>
      <c r="AB258" s="151">
        <v>0</v>
      </c>
      <c r="AC258" s="151">
        <v>0</v>
      </c>
      <c r="AD258" s="151">
        <v>0</v>
      </c>
      <c r="AE258" s="151">
        <v>0</v>
      </c>
      <c r="AF258" s="151">
        <v>0</v>
      </c>
      <c r="AG258" s="151">
        <v>0</v>
      </c>
      <c r="AH258" s="151">
        <v>0</v>
      </c>
      <c r="AI258" s="151">
        <v>0</v>
      </c>
      <c r="AJ258" s="145"/>
      <c r="AK258" s="145"/>
      <c r="AL258" s="145"/>
      <c r="AM258" s="145"/>
      <c r="AN258" s="145"/>
      <c r="AO258" s="145">
        <v>1</v>
      </c>
      <c r="AP258" s="145"/>
      <c r="AQ258" s="145"/>
      <c r="AR258" s="145"/>
      <c r="AS258" s="146">
        <v>1</v>
      </c>
      <c r="AT258" s="153">
        <v>0</v>
      </c>
      <c r="AU258" s="153">
        <v>0</v>
      </c>
      <c r="AV258" s="153">
        <v>0</v>
      </c>
      <c r="AW258" s="153">
        <v>0</v>
      </c>
      <c r="AX258" s="153">
        <v>0</v>
      </c>
      <c r="AY258" s="153">
        <v>0</v>
      </c>
      <c r="AZ258" s="153">
        <v>0</v>
      </c>
      <c r="BA258" s="153">
        <v>0</v>
      </c>
      <c r="BB258" s="153">
        <v>0</v>
      </c>
      <c r="BC258" s="153">
        <v>0</v>
      </c>
      <c r="BD258" s="154">
        <v>0</v>
      </c>
      <c r="BE258" s="154">
        <v>0</v>
      </c>
      <c r="BF258" s="154">
        <v>0</v>
      </c>
      <c r="BG258" s="154">
        <v>0</v>
      </c>
      <c r="BH258" s="154">
        <v>0</v>
      </c>
      <c r="BI258" s="145">
        <v>70197000</v>
      </c>
      <c r="BJ258" s="122"/>
      <c r="BK258" s="122">
        <f>+IF('FEUILLE 1'!$BJ258="",SUMIFS('FEUILLE 2'!$P:$P,'FEUILLE 2'!$C:$C,"FAC",'FEUILLE 2'!$K:$K,'FEUILLE 1'!$J258),SUMIFS('FEUILLE 2'!$P:$P,'FEUILLE 2'!$C:$C,"FAC",'FEUILLE 2'!$K:$K,'FEUILLE 1'!$J258,'FEUILLE 2'!$B:$B,'FEUILLE 1'!$BJ258))</f>
        <v>790</v>
      </c>
      <c r="BL258" s="122"/>
      <c r="BM258" s="122"/>
      <c r="BN258" s="122"/>
      <c r="BO258" s="122">
        <f t="shared" si="272"/>
        <v>0</v>
      </c>
      <c r="BP258" s="126">
        <f t="shared" si="206"/>
        <v>0</v>
      </c>
      <c r="BQ258" s="126">
        <f t="shared" si="207"/>
        <v>0</v>
      </c>
      <c r="BR258" s="126">
        <f t="shared" si="208"/>
        <v>0</v>
      </c>
      <c r="BS258" s="126">
        <f t="shared" si="209"/>
        <v>0</v>
      </c>
      <c r="BT258" s="126">
        <f t="shared" si="210"/>
        <v>0</v>
      </c>
      <c r="BU258" s="126">
        <f t="shared" si="211"/>
        <v>0</v>
      </c>
      <c r="BV258" s="126">
        <f t="shared" si="212"/>
        <v>0</v>
      </c>
      <c r="BW258" s="126">
        <f t="shared" si="213"/>
        <v>0</v>
      </c>
      <c r="BX258" s="126">
        <f t="shared" si="214"/>
        <v>0</v>
      </c>
      <c r="BY258" s="126">
        <f t="shared" si="215"/>
        <v>0</v>
      </c>
      <c r="BZ258" s="126">
        <f t="shared" si="216"/>
        <v>0</v>
      </c>
      <c r="CA258" s="126">
        <f t="shared" si="217"/>
        <v>0</v>
      </c>
      <c r="CB258" s="126">
        <f t="shared" si="218"/>
        <v>0</v>
      </c>
      <c r="CC258" s="126">
        <f t="shared" si="219"/>
        <v>0</v>
      </c>
      <c r="CD258" s="126">
        <f t="shared" si="220"/>
        <v>0</v>
      </c>
      <c r="CE258" s="126">
        <f t="shared" si="221"/>
        <v>0</v>
      </c>
      <c r="CF258" s="126">
        <f t="shared" si="222"/>
        <v>0</v>
      </c>
      <c r="CG258" s="126">
        <f t="shared" si="223"/>
        <v>0</v>
      </c>
      <c r="CH258" s="126">
        <f t="shared" si="224"/>
        <v>0</v>
      </c>
      <c r="CI258" s="126">
        <f t="shared" si="225"/>
        <v>0</v>
      </c>
      <c r="CJ258" s="126">
        <f t="shared" si="226"/>
        <v>0</v>
      </c>
      <c r="CK258" s="126">
        <f t="shared" si="227"/>
        <v>0</v>
      </c>
      <c r="CL258" s="126">
        <f t="shared" si="228"/>
        <v>0</v>
      </c>
      <c r="CM258" s="126">
        <f t="shared" si="229"/>
        <v>0</v>
      </c>
      <c r="CN258" s="126">
        <f t="shared" si="230"/>
        <v>0</v>
      </c>
      <c r="CO258" s="126">
        <f t="shared" si="231"/>
        <v>0</v>
      </c>
      <c r="CP258" s="126">
        <f t="shared" si="232"/>
        <v>0</v>
      </c>
      <c r="CQ258" s="126">
        <f t="shared" si="233"/>
        <v>0</v>
      </c>
      <c r="CR258" s="126">
        <f t="shared" si="234"/>
        <v>0</v>
      </c>
      <c r="CS258" s="126">
        <f t="shared" si="235"/>
        <v>0</v>
      </c>
      <c r="CT258" s="126">
        <f t="shared" si="236"/>
        <v>0</v>
      </c>
      <c r="CU258" s="126">
        <f t="shared" si="237"/>
        <v>0</v>
      </c>
      <c r="CV258" s="126">
        <f t="shared" si="238"/>
        <v>0</v>
      </c>
      <c r="CW258" s="126">
        <f t="shared" si="239"/>
        <v>0</v>
      </c>
      <c r="CX258" s="126">
        <f t="shared" si="240"/>
        <v>0</v>
      </c>
      <c r="CY258" s="126">
        <f t="shared" si="241"/>
        <v>0</v>
      </c>
      <c r="CZ258" s="126">
        <f t="shared" si="242"/>
        <v>0</v>
      </c>
      <c r="DA258" s="126">
        <f t="shared" si="243"/>
        <v>0</v>
      </c>
      <c r="DB258" s="126">
        <f t="shared" si="244"/>
        <v>0</v>
      </c>
      <c r="DC258" s="126">
        <f t="shared" si="245"/>
        <v>0</v>
      </c>
      <c r="DD258" s="126">
        <f t="shared" si="246"/>
        <v>0</v>
      </c>
      <c r="DE258" s="126">
        <f t="shared" si="247"/>
        <v>0</v>
      </c>
      <c r="DF258" s="126">
        <f t="shared" si="248"/>
        <v>0</v>
      </c>
      <c r="DG258" s="126">
        <f t="shared" si="249"/>
        <v>0</v>
      </c>
      <c r="DH258" s="126">
        <f t="shared" si="250"/>
        <v>0</v>
      </c>
      <c r="DI258" s="126">
        <f t="shared" si="251"/>
        <v>0</v>
      </c>
      <c r="DJ258" s="126">
        <f t="shared" si="252"/>
        <v>0</v>
      </c>
      <c r="DK258" s="126">
        <f t="shared" si="253"/>
        <v>0</v>
      </c>
      <c r="DL258" s="126">
        <f t="shared" si="254"/>
        <v>0</v>
      </c>
      <c r="DM258" s="126">
        <f t="shared" si="255"/>
        <v>0</v>
      </c>
      <c r="DN258" s="126">
        <f t="shared" si="256"/>
        <v>0</v>
      </c>
      <c r="DO258" s="126">
        <f t="shared" si="257"/>
        <v>0</v>
      </c>
      <c r="DP258" s="126">
        <f t="shared" si="258"/>
        <v>0</v>
      </c>
      <c r="DQ258" s="126">
        <f t="shared" si="259"/>
        <v>0</v>
      </c>
      <c r="DR258" s="126">
        <f t="shared" si="260"/>
        <v>0</v>
      </c>
      <c r="DS258" s="126">
        <f t="shared" si="261"/>
        <v>0</v>
      </c>
      <c r="DT258" s="126">
        <f t="shared" si="262"/>
        <v>0</v>
      </c>
      <c r="DU258" s="126">
        <f t="shared" si="263"/>
        <v>0</v>
      </c>
      <c r="DV258" s="126">
        <f t="shared" si="264"/>
        <v>0</v>
      </c>
      <c r="DW258" s="126">
        <f t="shared" si="265"/>
        <v>0</v>
      </c>
    </row>
    <row r="259" spans="1:131" s="141" customFormat="1" ht="15" customHeight="1" x14ac:dyDescent="0.25">
      <c r="A259" s="163" t="s">
        <v>605</v>
      </c>
      <c r="B259" s="163" t="s">
        <v>578</v>
      </c>
      <c r="C259" s="163" t="s">
        <v>602</v>
      </c>
      <c r="D259" s="163" t="s">
        <v>265</v>
      </c>
      <c r="E259" s="163">
        <v>0</v>
      </c>
      <c r="F259" s="163">
        <v>39398.28</v>
      </c>
      <c r="G259" s="164">
        <v>0</v>
      </c>
      <c r="H259" s="164">
        <v>0</v>
      </c>
      <c r="I259" s="147"/>
      <c r="J259" s="148" t="s">
        <v>137</v>
      </c>
      <c r="K259" s="145">
        <v>8.3333333333333329E-2</v>
      </c>
      <c r="L259" s="145">
        <v>8.3333333333333329E-2</v>
      </c>
      <c r="M259" s="145">
        <v>8.3333333333333329E-2</v>
      </c>
      <c r="N259" s="145">
        <v>8.3333333333333329E-2</v>
      </c>
      <c r="O259" s="145">
        <v>8.3333333333333329E-2</v>
      </c>
      <c r="P259" s="145">
        <v>8.3333333333333329E-2</v>
      </c>
      <c r="Q259" s="145">
        <v>8.3333333333333329E-2</v>
      </c>
      <c r="R259" s="145">
        <v>8.3333333333333329E-2</v>
      </c>
      <c r="S259" s="145">
        <v>8.3333333333333329E-2</v>
      </c>
      <c r="T259" s="145">
        <v>8.3333333333333329E-2</v>
      </c>
      <c r="U259" s="145">
        <v>8.3333333333333329E-2</v>
      </c>
      <c r="V259" s="145">
        <v>8.3333333333333329E-2</v>
      </c>
      <c r="W259" s="146">
        <v>1</v>
      </c>
      <c r="X259" s="151">
        <v>0</v>
      </c>
      <c r="Y259" s="151">
        <v>0</v>
      </c>
      <c r="Z259" s="151">
        <v>0</v>
      </c>
      <c r="AA259" s="151">
        <v>0</v>
      </c>
      <c r="AB259" s="151">
        <v>0</v>
      </c>
      <c r="AC259" s="151">
        <v>0</v>
      </c>
      <c r="AD259" s="151">
        <v>0</v>
      </c>
      <c r="AE259" s="151">
        <v>0</v>
      </c>
      <c r="AF259" s="151">
        <v>0</v>
      </c>
      <c r="AG259" s="151">
        <v>0</v>
      </c>
      <c r="AH259" s="151">
        <v>0</v>
      </c>
      <c r="AI259" s="151">
        <v>0</v>
      </c>
      <c r="AJ259" s="145"/>
      <c r="AK259" s="145"/>
      <c r="AL259" s="145"/>
      <c r="AM259" s="145"/>
      <c r="AN259" s="145"/>
      <c r="AO259" s="145">
        <v>1</v>
      </c>
      <c r="AP259" s="145"/>
      <c r="AQ259" s="145"/>
      <c r="AR259" s="145"/>
      <c r="AS259" s="146">
        <v>1</v>
      </c>
      <c r="AT259" s="153">
        <v>0</v>
      </c>
      <c r="AU259" s="153">
        <v>0</v>
      </c>
      <c r="AV259" s="153">
        <v>0</v>
      </c>
      <c r="AW259" s="153">
        <v>0</v>
      </c>
      <c r="AX259" s="153">
        <v>0</v>
      </c>
      <c r="AY259" s="153">
        <v>0</v>
      </c>
      <c r="AZ259" s="153">
        <v>0</v>
      </c>
      <c r="BA259" s="153">
        <v>0</v>
      </c>
      <c r="BB259" s="153">
        <v>0</v>
      </c>
      <c r="BC259" s="153">
        <v>0</v>
      </c>
      <c r="BD259" s="154">
        <v>0</v>
      </c>
      <c r="BE259" s="154">
        <v>0</v>
      </c>
      <c r="BF259" s="154">
        <v>0</v>
      </c>
      <c r="BG259" s="154">
        <v>0</v>
      </c>
      <c r="BH259" s="154">
        <v>0</v>
      </c>
      <c r="BI259" s="145">
        <v>70198000</v>
      </c>
      <c r="BJ259" s="122"/>
      <c r="BK259" s="122">
        <f>+IF('FEUILLE 1'!$BJ259="",SUMIFS('FEUILLE 2'!$P:$P,'FEUILLE 2'!$C:$C,"FAC",'FEUILLE 2'!$K:$K,'FEUILLE 1'!$J259),SUMIFS('FEUILLE 2'!$P:$P,'FEUILLE 2'!$C:$C,"FAC",'FEUILLE 2'!$K:$K,'FEUILLE 1'!$J259,'FEUILLE 2'!$B:$B,'FEUILLE 1'!$BJ259))</f>
        <v>790</v>
      </c>
      <c r="BL259" s="122"/>
      <c r="BM259" s="122"/>
      <c r="BN259" s="122"/>
      <c r="BO259" s="122">
        <f t="shared" si="272"/>
        <v>0</v>
      </c>
      <c r="BP259" s="126">
        <f t="shared" si="206"/>
        <v>0</v>
      </c>
      <c r="BQ259" s="126">
        <f t="shared" si="207"/>
        <v>0</v>
      </c>
      <c r="BR259" s="126">
        <f t="shared" si="208"/>
        <v>0</v>
      </c>
      <c r="BS259" s="126">
        <f t="shared" si="209"/>
        <v>0</v>
      </c>
      <c r="BT259" s="126">
        <f t="shared" si="210"/>
        <v>0</v>
      </c>
      <c r="BU259" s="126">
        <f t="shared" si="211"/>
        <v>0</v>
      </c>
      <c r="BV259" s="126">
        <f t="shared" si="212"/>
        <v>0</v>
      </c>
      <c r="BW259" s="126">
        <f t="shared" si="213"/>
        <v>0</v>
      </c>
      <c r="BX259" s="126">
        <f t="shared" si="214"/>
        <v>0</v>
      </c>
      <c r="BY259" s="126">
        <f t="shared" si="215"/>
        <v>0</v>
      </c>
      <c r="BZ259" s="126">
        <f t="shared" si="216"/>
        <v>0</v>
      </c>
      <c r="CA259" s="126">
        <f t="shared" si="217"/>
        <v>0</v>
      </c>
      <c r="CB259" s="126">
        <f t="shared" si="218"/>
        <v>0</v>
      </c>
      <c r="CC259" s="126">
        <f t="shared" si="219"/>
        <v>0</v>
      </c>
      <c r="CD259" s="126">
        <f t="shared" si="220"/>
        <v>0</v>
      </c>
      <c r="CE259" s="126">
        <f t="shared" si="221"/>
        <v>0</v>
      </c>
      <c r="CF259" s="126">
        <f t="shared" si="222"/>
        <v>0</v>
      </c>
      <c r="CG259" s="126">
        <f t="shared" si="223"/>
        <v>0</v>
      </c>
      <c r="CH259" s="126">
        <f t="shared" si="224"/>
        <v>0</v>
      </c>
      <c r="CI259" s="126">
        <f t="shared" si="225"/>
        <v>0</v>
      </c>
      <c r="CJ259" s="126">
        <f t="shared" si="226"/>
        <v>0</v>
      </c>
      <c r="CK259" s="126">
        <f t="shared" si="227"/>
        <v>0</v>
      </c>
      <c r="CL259" s="126">
        <f t="shared" si="228"/>
        <v>0</v>
      </c>
      <c r="CM259" s="126">
        <f t="shared" si="229"/>
        <v>0</v>
      </c>
      <c r="CN259" s="126">
        <f t="shared" si="230"/>
        <v>0</v>
      </c>
      <c r="CO259" s="126">
        <f t="shared" si="231"/>
        <v>0</v>
      </c>
      <c r="CP259" s="126">
        <f t="shared" si="232"/>
        <v>0</v>
      </c>
      <c r="CQ259" s="126">
        <f t="shared" si="233"/>
        <v>0</v>
      </c>
      <c r="CR259" s="126">
        <f t="shared" si="234"/>
        <v>0</v>
      </c>
      <c r="CS259" s="126">
        <f t="shared" si="235"/>
        <v>0</v>
      </c>
      <c r="CT259" s="126">
        <f t="shared" si="236"/>
        <v>0</v>
      </c>
      <c r="CU259" s="126">
        <f t="shared" si="237"/>
        <v>0</v>
      </c>
      <c r="CV259" s="126">
        <f t="shared" si="238"/>
        <v>0</v>
      </c>
      <c r="CW259" s="126">
        <f t="shared" si="239"/>
        <v>0</v>
      </c>
      <c r="CX259" s="126">
        <f t="shared" si="240"/>
        <v>0</v>
      </c>
      <c r="CY259" s="126">
        <f t="shared" si="241"/>
        <v>0</v>
      </c>
      <c r="CZ259" s="126">
        <f t="shared" si="242"/>
        <v>0</v>
      </c>
      <c r="DA259" s="126">
        <f t="shared" si="243"/>
        <v>0</v>
      </c>
      <c r="DB259" s="126">
        <f t="shared" si="244"/>
        <v>0</v>
      </c>
      <c r="DC259" s="126">
        <f t="shared" si="245"/>
        <v>0</v>
      </c>
      <c r="DD259" s="126">
        <f t="shared" si="246"/>
        <v>0</v>
      </c>
      <c r="DE259" s="126">
        <f t="shared" si="247"/>
        <v>0</v>
      </c>
      <c r="DF259" s="126">
        <f t="shared" si="248"/>
        <v>0</v>
      </c>
      <c r="DG259" s="126">
        <f t="shared" si="249"/>
        <v>0</v>
      </c>
      <c r="DH259" s="126">
        <f t="shared" si="250"/>
        <v>0</v>
      </c>
      <c r="DI259" s="126">
        <f t="shared" si="251"/>
        <v>0</v>
      </c>
      <c r="DJ259" s="126">
        <f t="shared" si="252"/>
        <v>0</v>
      </c>
      <c r="DK259" s="126">
        <f t="shared" si="253"/>
        <v>0</v>
      </c>
      <c r="DL259" s="126">
        <f t="shared" si="254"/>
        <v>0</v>
      </c>
      <c r="DM259" s="126">
        <f t="shared" si="255"/>
        <v>0</v>
      </c>
      <c r="DN259" s="126">
        <f t="shared" si="256"/>
        <v>0</v>
      </c>
      <c r="DO259" s="126">
        <f t="shared" si="257"/>
        <v>0</v>
      </c>
      <c r="DP259" s="126">
        <f t="shared" si="258"/>
        <v>0</v>
      </c>
      <c r="DQ259" s="126">
        <f t="shared" si="259"/>
        <v>0</v>
      </c>
      <c r="DR259" s="126">
        <f t="shared" si="260"/>
        <v>0</v>
      </c>
      <c r="DS259" s="126">
        <f t="shared" si="261"/>
        <v>0</v>
      </c>
      <c r="DT259" s="126">
        <f t="shared" si="262"/>
        <v>0</v>
      </c>
      <c r="DU259" s="126">
        <f t="shared" si="263"/>
        <v>0</v>
      </c>
      <c r="DV259" s="126">
        <f t="shared" si="264"/>
        <v>0</v>
      </c>
      <c r="DW259" s="126">
        <f t="shared" si="265"/>
        <v>0</v>
      </c>
    </row>
    <row r="260" spans="1:131" s="141" customFormat="1" ht="15" customHeight="1" x14ac:dyDescent="0.25">
      <c r="A260" s="163" t="s">
        <v>606</v>
      </c>
      <c r="B260" s="163" t="s">
        <v>578</v>
      </c>
      <c r="C260" s="163" t="s">
        <v>602</v>
      </c>
      <c r="D260" s="163" t="s">
        <v>265</v>
      </c>
      <c r="E260" s="163">
        <v>0</v>
      </c>
      <c r="F260" s="163">
        <v>68452.800000000003</v>
      </c>
      <c r="G260" s="164">
        <v>0</v>
      </c>
      <c r="H260" s="164">
        <v>0</v>
      </c>
      <c r="I260" s="147"/>
      <c r="J260" s="148" t="s">
        <v>137</v>
      </c>
      <c r="K260" s="145">
        <v>8.3333333333333329E-2</v>
      </c>
      <c r="L260" s="145">
        <v>8.3333333333333329E-2</v>
      </c>
      <c r="M260" s="145">
        <v>8.3333333333333329E-2</v>
      </c>
      <c r="N260" s="145">
        <v>8.3333333333333329E-2</v>
      </c>
      <c r="O260" s="145">
        <v>8.3333333333333329E-2</v>
      </c>
      <c r="P260" s="145">
        <v>8.3333333333333329E-2</v>
      </c>
      <c r="Q260" s="145">
        <v>8.3333333333333329E-2</v>
      </c>
      <c r="R260" s="145">
        <v>8.3333333333333329E-2</v>
      </c>
      <c r="S260" s="145">
        <v>8.3333333333333329E-2</v>
      </c>
      <c r="T260" s="145">
        <v>8.3333333333333329E-2</v>
      </c>
      <c r="U260" s="145">
        <v>8.3333333333333329E-2</v>
      </c>
      <c r="V260" s="145">
        <v>8.3333333333333329E-2</v>
      </c>
      <c r="W260" s="146">
        <v>1</v>
      </c>
      <c r="X260" s="151">
        <v>0</v>
      </c>
      <c r="Y260" s="151">
        <v>0</v>
      </c>
      <c r="Z260" s="151">
        <v>0</v>
      </c>
      <c r="AA260" s="151">
        <v>0</v>
      </c>
      <c r="AB260" s="151">
        <v>0</v>
      </c>
      <c r="AC260" s="151">
        <v>0</v>
      </c>
      <c r="AD260" s="151">
        <v>0</v>
      </c>
      <c r="AE260" s="151">
        <v>0</v>
      </c>
      <c r="AF260" s="151">
        <v>0</v>
      </c>
      <c r="AG260" s="151">
        <v>0</v>
      </c>
      <c r="AH260" s="151">
        <v>0</v>
      </c>
      <c r="AI260" s="151">
        <v>0</v>
      </c>
      <c r="AJ260" s="145"/>
      <c r="AK260" s="145"/>
      <c r="AL260" s="145"/>
      <c r="AM260" s="145"/>
      <c r="AN260" s="145"/>
      <c r="AO260" s="145">
        <v>1</v>
      </c>
      <c r="AP260" s="145"/>
      <c r="AQ260" s="145"/>
      <c r="AR260" s="145"/>
      <c r="AS260" s="146">
        <v>1</v>
      </c>
      <c r="AT260" s="153">
        <v>0</v>
      </c>
      <c r="AU260" s="153">
        <v>0</v>
      </c>
      <c r="AV260" s="153">
        <v>0</v>
      </c>
      <c r="AW260" s="153">
        <v>0</v>
      </c>
      <c r="AX260" s="153">
        <v>0</v>
      </c>
      <c r="AY260" s="153">
        <v>0</v>
      </c>
      <c r="AZ260" s="153">
        <v>0</v>
      </c>
      <c r="BA260" s="153">
        <v>0</v>
      </c>
      <c r="BB260" s="153">
        <v>0</v>
      </c>
      <c r="BC260" s="153">
        <v>0</v>
      </c>
      <c r="BD260" s="154">
        <v>0</v>
      </c>
      <c r="BE260" s="154">
        <v>0</v>
      </c>
      <c r="BF260" s="154">
        <v>0</v>
      </c>
      <c r="BG260" s="154">
        <v>0</v>
      </c>
      <c r="BH260" s="154">
        <v>0</v>
      </c>
      <c r="BI260" s="145">
        <v>70199000</v>
      </c>
      <c r="BJ260" s="122"/>
      <c r="BK260" s="122">
        <f>+IF('FEUILLE 1'!$BJ260="",SUMIFS('FEUILLE 2'!$P:$P,'FEUILLE 2'!$C:$C,"FAC",'FEUILLE 2'!$K:$K,'FEUILLE 1'!$J260),SUMIFS('FEUILLE 2'!$P:$P,'FEUILLE 2'!$C:$C,"FAC",'FEUILLE 2'!$K:$K,'FEUILLE 1'!$J260,'FEUILLE 2'!$B:$B,'FEUILLE 1'!$BJ260))</f>
        <v>790</v>
      </c>
      <c r="BL260" s="122"/>
      <c r="BM260" s="122"/>
      <c r="BN260" s="122"/>
      <c r="BO260" s="122">
        <f t="shared" si="272"/>
        <v>0</v>
      </c>
      <c r="BP260" s="126">
        <f t="shared" si="206"/>
        <v>0</v>
      </c>
      <c r="BQ260" s="126">
        <f t="shared" si="207"/>
        <v>0</v>
      </c>
      <c r="BR260" s="126">
        <f t="shared" si="208"/>
        <v>0</v>
      </c>
      <c r="BS260" s="126">
        <f t="shared" si="209"/>
        <v>0</v>
      </c>
      <c r="BT260" s="126">
        <f t="shared" si="210"/>
        <v>0</v>
      </c>
      <c r="BU260" s="126">
        <f t="shared" si="211"/>
        <v>0</v>
      </c>
      <c r="BV260" s="126">
        <f t="shared" si="212"/>
        <v>0</v>
      </c>
      <c r="BW260" s="126">
        <f t="shared" si="213"/>
        <v>0</v>
      </c>
      <c r="BX260" s="126">
        <f t="shared" si="214"/>
        <v>0</v>
      </c>
      <c r="BY260" s="126">
        <f t="shared" si="215"/>
        <v>0</v>
      </c>
      <c r="BZ260" s="126">
        <f t="shared" si="216"/>
        <v>0</v>
      </c>
      <c r="CA260" s="126">
        <f t="shared" si="217"/>
        <v>0</v>
      </c>
      <c r="CB260" s="126">
        <f t="shared" si="218"/>
        <v>0</v>
      </c>
      <c r="CC260" s="126">
        <f t="shared" si="219"/>
        <v>0</v>
      </c>
      <c r="CD260" s="126">
        <f t="shared" si="220"/>
        <v>0</v>
      </c>
      <c r="CE260" s="126">
        <f t="shared" si="221"/>
        <v>0</v>
      </c>
      <c r="CF260" s="126">
        <f t="shared" si="222"/>
        <v>0</v>
      </c>
      <c r="CG260" s="126">
        <f t="shared" si="223"/>
        <v>0</v>
      </c>
      <c r="CH260" s="126">
        <f t="shared" si="224"/>
        <v>0</v>
      </c>
      <c r="CI260" s="126">
        <f t="shared" si="225"/>
        <v>0</v>
      </c>
      <c r="CJ260" s="126">
        <f t="shared" si="226"/>
        <v>0</v>
      </c>
      <c r="CK260" s="126">
        <f t="shared" si="227"/>
        <v>0</v>
      </c>
      <c r="CL260" s="126">
        <f t="shared" si="228"/>
        <v>0</v>
      </c>
      <c r="CM260" s="126">
        <f t="shared" si="229"/>
        <v>0</v>
      </c>
      <c r="CN260" s="126">
        <f t="shared" si="230"/>
        <v>0</v>
      </c>
      <c r="CO260" s="126">
        <f t="shared" si="231"/>
        <v>0</v>
      </c>
      <c r="CP260" s="126">
        <f t="shared" si="232"/>
        <v>0</v>
      </c>
      <c r="CQ260" s="126">
        <f t="shared" si="233"/>
        <v>0</v>
      </c>
      <c r="CR260" s="126">
        <f t="shared" si="234"/>
        <v>0</v>
      </c>
      <c r="CS260" s="126">
        <f t="shared" si="235"/>
        <v>0</v>
      </c>
      <c r="CT260" s="126">
        <f t="shared" si="236"/>
        <v>0</v>
      </c>
      <c r="CU260" s="126">
        <f t="shared" si="237"/>
        <v>0</v>
      </c>
      <c r="CV260" s="126">
        <f t="shared" si="238"/>
        <v>0</v>
      </c>
      <c r="CW260" s="126">
        <f t="shared" si="239"/>
        <v>0</v>
      </c>
      <c r="CX260" s="126">
        <f t="shared" si="240"/>
        <v>0</v>
      </c>
      <c r="CY260" s="126">
        <f t="shared" si="241"/>
        <v>0</v>
      </c>
      <c r="CZ260" s="126">
        <f t="shared" si="242"/>
        <v>0</v>
      </c>
      <c r="DA260" s="126">
        <f t="shared" si="243"/>
        <v>0</v>
      </c>
      <c r="DB260" s="126">
        <f t="shared" si="244"/>
        <v>0</v>
      </c>
      <c r="DC260" s="126">
        <f t="shared" si="245"/>
        <v>0</v>
      </c>
      <c r="DD260" s="126">
        <f t="shared" si="246"/>
        <v>0</v>
      </c>
      <c r="DE260" s="126">
        <f t="shared" si="247"/>
        <v>0</v>
      </c>
      <c r="DF260" s="126">
        <f t="shared" si="248"/>
        <v>0</v>
      </c>
      <c r="DG260" s="126">
        <f t="shared" si="249"/>
        <v>0</v>
      </c>
      <c r="DH260" s="126">
        <f t="shared" si="250"/>
        <v>0</v>
      </c>
      <c r="DI260" s="126">
        <f t="shared" si="251"/>
        <v>0</v>
      </c>
      <c r="DJ260" s="126">
        <f t="shared" si="252"/>
        <v>0</v>
      </c>
      <c r="DK260" s="126">
        <f t="shared" si="253"/>
        <v>0</v>
      </c>
      <c r="DL260" s="126">
        <f t="shared" si="254"/>
        <v>0</v>
      </c>
      <c r="DM260" s="126">
        <f t="shared" si="255"/>
        <v>0</v>
      </c>
      <c r="DN260" s="126">
        <f t="shared" si="256"/>
        <v>0</v>
      </c>
      <c r="DO260" s="126">
        <f t="shared" si="257"/>
        <v>0</v>
      </c>
      <c r="DP260" s="126">
        <f t="shared" si="258"/>
        <v>0</v>
      </c>
      <c r="DQ260" s="126">
        <f t="shared" si="259"/>
        <v>0</v>
      </c>
      <c r="DR260" s="126">
        <f t="shared" si="260"/>
        <v>0</v>
      </c>
      <c r="DS260" s="126">
        <f t="shared" si="261"/>
        <v>0</v>
      </c>
      <c r="DT260" s="126">
        <f t="shared" si="262"/>
        <v>0</v>
      </c>
      <c r="DU260" s="126">
        <f t="shared" si="263"/>
        <v>0</v>
      </c>
      <c r="DV260" s="126">
        <f t="shared" si="264"/>
        <v>0</v>
      </c>
      <c r="DW260" s="126">
        <f t="shared" si="265"/>
        <v>0</v>
      </c>
    </row>
    <row r="261" spans="1:131" s="141" customFormat="1" ht="15" customHeight="1" x14ac:dyDescent="0.25">
      <c r="A261" s="163" t="s">
        <v>607</v>
      </c>
      <c r="B261" s="163" t="s">
        <v>578</v>
      </c>
      <c r="C261" s="163" t="s">
        <v>602</v>
      </c>
      <c r="D261" s="163" t="s">
        <v>265</v>
      </c>
      <c r="E261" s="163">
        <v>0</v>
      </c>
      <c r="F261" s="163">
        <v>30366.6</v>
      </c>
      <c r="G261" s="164">
        <v>0</v>
      </c>
      <c r="H261" s="164">
        <v>0</v>
      </c>
      <c r="I261" s="147"/>
      <c r="J261" s="148" t="s">
        <v>137</v>
      </c>
      <c r="K261" s="145">
        <v>8.3333333333333329E-2</v>
      </c>
      <c r="L261" s="145">
        <v>8.3333333333333329E-2</v>
      </c>
      <c r="M261" s="145">
        <v>8.3333333333333329E-2</v>
      </c>
      <c r="N261" s="145">
        <v>8.3333333333333329E-2</v>
      </c>
      <c r="O261" s="145">
        <v>8.3333333333333329E-2</v>
      </c>
      <c r="P261" s="145">
        <v>8.3333333333333329E-2</v>
      </c>
      <c r="Q261" s="145">
        <v>8.3333333333333329E-2</v>
      </c>
      <c r="R261" s="145">
        <v>8.3333333333333329E-2</v>
      </c>
      <c r="S261" s="145">
        <v>8.3333333333333329E-2</v>
      </c>
      <c r="T261" s="145">
        <v>8.3333333333333329E-2</v>
      </c>
      <c r="U261" s="145">
        <v>8.3333333333333329E-2</v>
      </c>
      <c r="V261" s="145">
        <v>8.3333333333333329E-2</v>
      </c>
      <c r="W261" s="146">
        <v>1</v>
      </c>
      <c r="X261" s="151">
        <v>0</v>
      </c>
      <c r="Y261" s="151">
        <v>0</v>
      </c>
      <c r="Z261" s="151">
        <v>0</v>
      </c>
      <c r="AA261" s="151">
        <v>0</v>
      </c>
      <c r="AB261" s="151">
        <v>0</v>
      </c>
      <c r="AC261" s="151">
        <v>0</v>
      </c>
      <c r="AD261" s="151">
        <v>0</v>
      </c>
      <c r="AE261" s="151">
        <v>0</v>
      </c>
      <c r="AF261" s="151">
        <v>0</v>
      </c>
      <c r="AG261" s="151">
        <v>0</v>
      </c>
      <c r="AH261" s="151">
        <v>0</v>
      </c>
      <c r="AI261" s="151">
        <v>0</v>
      </c>
      <c r="AJ261" s="145"/>
      <c r="AK261" s="145"/>
      <c r="AL261" s="145"/>
      <c r="AM261" s="145"/>
      <c r="AN261" s="145"/>
      <c r="AO261" s="145">
        <v>1</v>
      </c>
      <c r="AP261" s="145"/>
      <c r="AQ261" s="145"/>
      <c r="AR261" s="145"/>
      <c r="AS261" s="146">
        <v>1</v>
      </c>
      <c r="AT261" s="153">
        <v>0</v>
      </c>
      <c r="AU261" s="153">
        <v>0</v>
      </c>
      <c r="AV261" s="153">
        <v>0</v>
      </c>
      <c r="AW261" s="153">
        <v>0</v>
      </c>
      <c r="AX261" s="153">
        <v>0</v>
      </c>
      <c r="AY261" s="153">
        <v>0</v>
      </c>
      <c r="AZ261" s="153">
        <v>0</v>
      </c>
      <c r="BA261" s="153">
        <v>0</v>
      </c>
      <c r="BB261" s="153">
        <v>0</v>
      </c>
      <c r="BC261" s="153">
        <v>0</v>
      </c>
      <c r="BD261" s="154">
        <v>0</v>
      </c>
      <c r="BE261" s="154">
        <v>0</v>
      </c>
      <c r="BF261" s="154">
        <v>0</v>
      </c>
      <c r="BG261" s="154">
        <v>0</v>
      </c>
      <c r="BH261" s="154">
        <v>0</v>
      </c>
      <c r="BI261" s="145">
        <v>70100000</v>
      </c>
      <c r="BJ261" s="122"/>
      <c r="BK261" s="122">
        <f>+IF('FEUILLE 1'!$BJ261="",SUMIFS('FEUILLE 2'!$P:$P,'FEUILLE 2'!$C:$C,"FAC",'FEUILLE 2'!$K:$K,'FEUILLE 1'!$J261),SUMIFS('FEUILLE 2'!$P:$P,'FEUILLE 2'!$C:$C,"FAC",'FEUILLE 2'!$K:$K,'FEUILLE 1'!$J261,'FEUILLE 2'!$B:$B,'FEUILLE 1'!$BJ261))</f>
        <v>790</v>
      </c>
      <c r="BL261" s="122"/>
      <c r="BM261" s="122"/>
      <c r="BN261" s="122"/>
      <c r="BO261" s="122">
        <f t="shared" si="272"/>
        <v>0</v>
      </c>
      <c r="BP261" s="126">
        <f t="shared" ref="BP261:BP336" si="273">+$BD261*$K261</f>
        <v>0</v>
      </c>
      <c r="BQ261" s="126">
        <f t="shared" ref="BQ261:BQ336" si="274">+$BE261*$K261</f>
        <v>0</v>
      </c>
      <c r="BR261" s="126">
        <f t="shared" ref="BR261:BR336" si="275">+$BF261*$K261</f>
        <v>0</v>
      </c>
      <c r="BS261" s="126">
        <f t="shared" ref="BS261:BS336" si="276">+$BG261*$K261</f>
        <v>0</v>
      </c>
      <c r="BT261" s="126">
        <f t="shared" ref="BT261:BT336" si="277">+$BH261*$K261</f>
        <v>0</v>
      </c>
      <c r="BU261" s="126">
        <f t="shared" si="211"/>
        <v>0</v>
      </c>
      <c r="BV261" s="126">
        <f t="shared" si="212"/>
        <v>0</v>
      </c>
      <c r="BW261" s="126">
        <f t="shared" si="213"/>
        <v>0</v>
      </c>
      <c r="BX261" s="126">
        <f t="shared" si="214"/>
        <v>0</v>
      </c>
      <c r="BY261" s="126">
        <f t="shared" si="215"/>
        <v>0</v>
      </c>
      <c r="BZ261" s="126">
        <f t="shared" si="216"/>
        <v>0</v>
      </c>
      <c r="CA261" s="126">
        <f t="shared" si="217"/>
        <v>0</v>
      </c>
      <c r="CB261" s="126">
        <f t="shared" si="218"/>
        <v>0</v>
      </c>
      <c r="CC261" s="126">
        <f t="shared" si="219"/>
        <v>0</v>
      </c>
      <c r="CD261" s="126">
        <f t="shared" si="220"/>
        <v>0</v>
      </c>
      <c r="CE261" s="126">
        <f t="shared" si="221"/>
        <v>0</v>
      </c>
      <c r="CF261" s="126">
        <f t="shared" si="222"/>
        <v>0</v>
      </c>
      <c r="CG261" s="126">
        <f t="shared" si="223"/>
        <v>0</v>
      </c>
      <c r="CH261" s="126">
        <f t="shared" si="224"/>
        <v>0</v>
      </c>
      <c r="CI261" s="126">
        <f t="shared" si="225"/>
        <v>0</v>
      </c>
      <c r="CJ261" s="126">
        <f t="shared" si="226"/>
        <v>0</v>
      </c>
      <c r="CK261" s="126">
        <f t="shared" si="227"/>
        <v>0</v>
      </c>
      <c r="CL261" s="126">
        <f t="shared" si="228"/>
        <v>0</v>
      </c>
      <c r="CM261" s="126">
        <f t="shared" si="229"/>
        <v>0</v>
      </c>
      <c r="CN261" s="126">
        <f t="shared" si="230"/>
        <v>0</v>
      </c>
      <c r="CO261" s="126">
        <f t="shared" si="231"/>
        <v>0</v>
      </c>
      <c r="CP261" s="126">
        <f t="shared" si="232"/>
        <v>0</v>
      </c>
      <c r="CQ261" s="126">
        <f t="shared" si="233"/>
        <v>0</v>
      </c>
      <c r="CR261" s="126">
        <f t="shared" si="234"/>
        <v>0</v>
      </c>
      <c r="CS261" s="126">
        <f t="shared" si="235"/>
        <v>0</v>
      </c>
      <c r="CT261" s="126">
        <f t="shared" si="236"/>
        <v>0</v>
      </c>
      <c r="CU261" s="126">
        <f t="shared" si="237"/>
        <v>0</v>
      </c>
      <c r="CV261" s="126">
        <f t="shared" si="238"/>
        <v>0</v>
      </c>
      <c r="CW261" s="126">
        <f t="shared" si="239"/>
        <v>0</v>
      </c>
      <c r="CX261" s="126">
        <f t="shared" si="240"/>
        <v>0</v>
      </c>
      <c r="CY261" s="126">
        <f t="shared" si="241"/>
        <v>0</v>
      </c>
      <c r="CZ261" s="126">
        <f t="shared" si="242"/>
        <v>0</v>
      </c>
      <c r="DA261" s="126">
        <f t="shared" si="243"/>
        <v>0</v>
      </c>
      <c r="DB261" s="126">
        <f t="shared" si="244"/>
        <v>0</v>
      </c>
      <c r="DC261" s="126">
        <f t="shared" si="245"/>
        <v>0</v>
      </c>
      <c r="DD261" s="126">
        <f t="shared" si="246"/>
        <v>0</v>
      </c>
      <c r="DE261" s="126">
        <f t="shared" si="247"/>
        <v>0</v>
      </c>
      <c r="DF261" s="126">
        <f t="shared" si="248"/>
        <v>0</v>
      </c>
      <c r="DG261" s="126">
        <f t="shared" si="249"/>
        <v>0</v>
      </c>
      <c r="DH261" s="126">
        <f t="shared" si="250"/>
        <v>0</v>
      </c>
      <c r="DI261" s="126">
        <f t="shared" si="251"/>
        <v>0</v>
      </c>
      <c r="DJ261" s="126">
        <f t="shared" si="252"/>
        <v>0</v>
      </c>
      <c r="DK261" s="126">
        <f t="shared" si="253"/>
        <v>0</v>
      </c>
      <c r="DL261" s="126">
        <f t="shared" si="254"/>
        <v>0</v>
      </c>
      <c r="DM261" s="126">
        <f t="shared" si="255"/>
        <v>0</v>
      </c>
      <c r="DN261" s="126">
        <f t="shared" si="256"/>
        <v>0</v>
      </c>
      <c r="DO261" s="126">
        <f t="shared" si="257"/>
        <v>0</v>
      </c>
      <c r="DP261" s="126">
        <f t="shared" si="258"/>
        <v>0</v>
      </c>
      <c r="DQ261" s="126">
        <f t="shared" si="259"/>
        <v>0</v>
      </c>
      <c r="DR261" s="126">
        <f t="shared" si="260"/>
        <v>0</v>
      </c>
      <c r="DS261" s="126">
        <f t="shared" si="261"/>
        <v>0</v>
      </c>
      <c r="DT261" s="126">
        <f t="shared" si="262"/>
        <v>0</v>
      </c>
      <c r="DU261" s="126">
        <f t="shared" si="263"/>
        <v>0</v>
      </c>
      <c r="DV261" s="126">
        <f t="shared" si="264"/>
        <v>0</v>
      </c>
      <c r="DW261" s="126">
        <f t="shared" si="265"/>
        <v>0</v>
      </c>
    </row>
    <row r="262" spans="1:131" s="141" customFormat="1" ht="15" customHeight="1" x14ac:dyDescent="0.25">
      <c r="A262" s="163" t="s">
        <v>608</v>
      </c>
      <c r="B262" s="163" t="s">
        <v>578</v>
      </c>
      <c r="C262" s="163" t="s">
        <v>602</v>
      </c>
      <c r="D262" s="163" t="s">
        <v>265</v>
      </c>
      <c r="E262" s="163">
        <v>0</v>
      </c>
      <c r="F262" s="163">
        <v>33345.839999999997</v>
      </c>
      <c r="G262" s="164">
        <v>0</v>
      </c>
      <c r="H262" s="164">
        <v>0</v>
      </c>
      <c r="I262" s="147"/>
      <c r="J262" s="148" t="s">
        <v>137</v>
      </c>
      <c r="K262" s="145">
        <v>8.3333333333333329E-2</v>
      </c>
      <c r="L262" s="145">
        <v>8.3333333333333329E-2</v>
      </c>
      <c r="M262" s="145">
        <v>8.3333333333333329E-2</v>
      </c>
      <c r="N262" s="145">
        <v>8.3333333333333329E-2</v>
      </c>
      <c r="O262" s="145">
        <v>8.3333333333333329E-2</v>
      </c>
      <c r="P262" s="145">
        <v>8.3333333333333329E-2</v>
      </c>
      <c r="Q262" s="145">
        <v>8.3333333333333329E-2</v>
      </c>
      <c r="R262" s="145">
        <v>8.3333333333333329E-2</v>
      </c>
      <c r="S262" s="145">
        <v>8.3333333333333329E-2</v>
      </c>
      <c r="T262" s="145">
        <v>8.3333333333333329E-2</v>
      </c>
      <c r="U262" s="145">
        <v>8.3333333333333329E-2</v>
      </c>
      <c r="V262" s="145">
        <v>8.3333333333333329E-2</v>
      </c>
      <c r="W262" s="146">
        <v>1</v>
      </c>
      <c r="X262" s="151">
        <v>0</v>
      </c>
      <c r="Y262" s="151">
        <v>0</v>
      </c>
      <c r="Z262" s="151">
        <v>0</v>
      </c>
      <c r="AA262" s="151">
        <v>0</v>
      </c>
      <c r="AB262" s="151">
        <v>0</v>
      </c>
      <c r="AC262" s="151">
        <v>0</v>
      </c>
      <c r="AD262" s="151">
        <v>0</v>
      </c>
      <c r="AE262" s="151">
        <v>0</v>
      </c>
      <c r="AF262" s="151">
        <v>0</v>
      </c>
      <c r="AG262" s="151">
        <v>0</v>
      </c>
      <c r="AH262" s="151">
        <v>0</v>
      </c>
      <c r="AI262" s="151">
        <v>0</v>
      </c>
      <c r="AJ262" s="145"/>
      <c r="AK262" s="145"/>
      <c r="AL262" s="145"/>
      <c r="AM262" s="145"/>
      <c r="AN262" s="145"/>
      <c r="AO262" s="145">
        <v>1</v>
      </c>
      <c r="AP262" s="145"/>
      <c r="AQ262" s="145"/>
      <c r="AR262" s="145"/>
      <c r="AS262" s="146">
        <v>1</v>
      </c>
      <c r="AT262" s="153">
        <v>0</v>
      </c>
      <c r="AU262" s="153">
        <v>0</v>
      </c>
      <c r="AV262" s="153">
        <v>0</v>
      </c>
      <c r="AW262" s="153">
        <v>0</v>
      </c>
      <c r="AX262" s="153">
        <v>0</v>
      </c>
      <c r="AY262" s="153">
        <v>0</v>
      </c>
      <c r="AZ262" s="153">
        <v>0</v>
      </c>
      <c r="BA262" s="153">
        <v>0</v>
      </c>
      <c r="BB262" s="153">
        <v>0</v>
      </c>
      <c r="BC262" s="153">
        <v>0</v>
      </c>
      <c r="BD262" s="154">
        <v>0</v>
      </c>
      <c r="BE262" s="154">
        <v>0</v>
      </c>
      <c r="BF262" s="154">
        <v>0</v>
      </c>
      <c r="BG262" s="154">
        <v>0</v>
      </c>
      <c r="BH262" s="154">
        <v>0</v>
      </c>
      <c r="BI262" s="145">
        <v>70110000</v>
      </c>
      <c r="BJ262" s="122"/>
      <c r="BK262" s="122">
        <f>+IF('FEUILLE 1'!$BJ262="",SUMIFS('FEUILLE 2'!$P:$P,'FEUILLE 2'!$C:$C,"FAC",'FEUILLE 2'!$K:$K,'FEUILLE 1'!$J262),SUMIFS('FEUILLE 2'!$P:$P,'FEUILLE 2'!$C:$C,"FAC",'FEUILLE 2'!$K:$K,'FEUILLE 1'!$J262,'FEUILLE 2'!$B:$B,'FEUILLE 1'!$BJ262))</f>
        <v>790</v>
      </c>
      <c r="BL262" s="122"/>
      <c r="BM262" s="122"/>
      <c r="BN262" s="122"/>
      <c r="BO262" s="122">
        <f t="shared" si="272"/>
        <v>0</v>
      </c>
      <c r="BP262" s="126">
        <f t="shared" si="273"/>
        <v>0</v>
      </c>
      <c r="BQ262" s="126">
        <f t="shared" si="274"/>
        <v>0</v>
      </c>
      <c r="BR262" s="126">
        <f t="shared" si="275"/>
        <v>0</v>
      </c>
      <c r="BS262" s="126">
        <f t="shared" si="276"/>
        <v>0</v>
      </c>
      <c r="BT262" s="126">
        <f t="shared" si="277"/>
        <v>0</v>
      </c>
      <c r="BU262" s="126">
        <f t="shared" ref="BU262:BU335" si="278">BP262+$BD262*$L262</f>
        <v>0</v>
      </c>
      <c r="BV262" s="126">
        <f t="shared" ref="BV262:BV335" si="279">BQ262+$BE262*$L262</f>
        <v>0</v>
      </c>
      <c r="BW262" s="126">
        <f t="shared" ref="BW262:BW335" si="280">BR262+$BF262*$L262</f>
        <v>0</v>
      </c>
      <c r="BX262" s="126">
        <f t="shared" ref="BX262:BX335" si="281">BS262+$BG262*$L262</f>
        <v>0</v>
      </c>
      <c r="BY262" s="126">
        <f t="shared" ref="BY262:BY335" si="282">BT262+$BH262*$L262</f>
        <v>0</v>
      </c>
      <c r="BZ262" s="126">
        <f t="shared" ref="BZ262:BZ335" si="283">BU262+$BD262*$M262</f>
        <v>0</v>
      </c>
      <c r="CA262" s="126">
        <f t="shared" ref="CA262:CA335" si="284">BV262+$BE262*$M262</f>
        <v>0</v>
      </c>
      <c r="CB262" s="126">
        <f t="shared" ref="CB262:CB335" si="285">BW262+$BF262*$M262</f>
        <v>0</v>
      </c>
      <c r="CC262" s="126">
        <f t="shared" ref="CC262:CC335" si="286">BX262+$BG262*$M262</f>
        <v>0</v>
      </c>
      <c r="CD262" s="126">
        <f t="shared" ref="CD262:CD335" si="287">BY262+$BH262*$M262</f>
        <v>0</v>
      </c>
      <c r="CE262" s="126">
        <f t="shared" ref="CE262:CE335" si="288">BZ262+$BD262*$N262</f>
        <v>0</v>
      </c>
      <c r="CF262" s="126">
        <f t="shared" ref="CF262:CF335" si="289">CA262+$BE262*$N262</f>
        <v>0</v>
      </c>
      <c r="CG262" s="126">
        <f t="shared" ref="CG262:CG335" si="290">CB262+$BF262*$N262</f>
        <v>0</v>
      </c>
      <c r="CH262" s="126">
        <f t="shared" ref="CH262:CH335" si="291">CC262+$BG262*$N262</f>
        <v>0</v>
      </c>
      <c r="CI262" s="126">
        <f t="shared" ref="CI262:CI335" si="292">CD262+$BH262*$N262</f>
        <v>0</v>
      </c>
      <c r="CJ262" s="126">
        <f t="shared" ref="CJ262:CJ335" si="293">CE262+$BD262*$O262</f>
        <v>0</v>
      </c>
      <c r="CK262" s="126">
        <f t="shared" ref="CK262:CK335" si="294">CF262+$BE262*$O262</f>
        <v>0</v>
      </c>
      <c r="CL262" s="126">
        <f t="shared" ref="CL262:CL335" si="295">CG262+$BF262*$O262</f>
        <v>0</v>
      </c>
      <c r="CM262" s="126">
        <f t="shared" ref="CM262:CM335" si="296">CH262+$BG262*$O262</f>
        <v>0</v>
      </c>
      <c r="CN262" s="126">
        <f t="shared" ref="CN262:CN335" si="297">CI262+$BH262*$O262</f>
        <v>0</v>
      </c>
      <c r="CO262" s="126">
        <f t="shared" ref="CO262:CO335" si="298">CJ262+$BD262*$P262</f>
        <v>0</v>
      </c>
      <c r="CP262" s="126">
        <f t="shared" ref="CP262:CP335" si="299">CK262+$BE262*$P262</f>
        <v>0</v>
      </c>
      <c r="CQ262" s="126">
        <f t="shared" ref="CQ262:CQ335" si="300">CL262+$BF262*$P262</f>
        <v>0</v>
      </c>
      <c r="CR262" s="126">
        <f t="shared" ref="CR262:CR335" si="301">CM262+$BG262*$P262</f>
        <v>0</v>
      </c>
      <c r="CS262" s="126">
        <f t="shared" ref="CS262:CS335" si="302">CN262+$BH262*$P262</f>
        <v>0</v>
      </c>
      <c r="CT262" s="126">
        <f t="shared" ref="CT262:CT335" si="303">CO262+$BD262*$Q262</f>
        <v>0</v>
      </c>
      <c r="CU262" s="126">
        <f t="shared" ref="CU262:CU335" si="304">CP262+$BE262*$Q262</f>
        <v>0</v>
      </c>
      <c r="CV262" s="126">
        <f t="shared" ref="CV262:CV335" si="305">CQ262+$BF262*$Q262</f>
        <v>0</v>
      </c>
      <c r="CW262" s="126">
        <f t="shared" ref="CW262:CW335" si="306">CR262+$BG262*$Q262</f>
        <v>0</v>
      </c>
      <c r="CX262" s="126">
        <f t="shared" ref="CX262:CX335" si="307">CS262+$BH262*$Q262</f>
        <v>0</v>
      </c>
      <c r="CY262" s="126">
        <f t="shared" ref="CY262:CY335" si="308">CT262+$BD262*$R262</f>
        <v>0</v>
      </c>
      <c r="CZ262" s="126">
        <f t="shared" ref="CZ262:CZ335" si="309">CU262+$BE262*$R262</f>
        <v>0</v>
      </c>
      <c r="DA262" s="126">
        <f t="shared" ref="DA262:DA335" si="310">CV262+$BF262*$R262</f>
        <v>0</v>
      </c>
      <c r="DB262" s="126">
        <f t="shared" ref="DB262:DB335" si="311">CW262+$BG262*$R262</f>
        <v>0</v>
      </c>
      <c r="DC262" s="126">
        <f t="shared" ref="DC262:DC335" si="312">CX262+$BH262*$R262</f>
        <v>0</v>
      </c>
      <c r="DD262" s="126">
        <f t="shared" ref="DD262:DD335" si="313">CY262+$BD262*$S262</f>
        <v>0</v>
      </c>
      <c r="DE262" s="126">
        <f t="shared" ref="DE262:DE335" si="314">CZ262+$BE262*$S262</f>
        <v>0</v>
      </c>
      <c r="DF262" s="126">
        <f t="shared" ref="DF262:DF335" si="315">DA262+$BF262*$S262</f>
        <v>0</v>
      </c>
      <c r="DG262" s="126">
        <f t="shared" ref="DG262:DG335" si="316">DB262+$BG262*$S262</f>
        <v>0</v>
      </c>
      <c r="DH262" s="126">
        <f t="shared" ref="DH262:DH335" si="317">DC262+$BH262*$S262</f>
        <v>0</v>
      </c>
      <c r="DI262" s="126">
        <f t="shared" ref="DI262:DI335" si="318">DD262+$BD262*$T262</f>
        <v>0</v>
      </c>
      <c r="DJ262" s="126">
        <f t="shared" ref="DJ262:DJ335" si="319">DE262+$BE262*$T262</f>
        <v>0</v>
      </c>
      <c r="DK262" s="126">
        <f t="shared" ref="DK262:DK335" si="320">DF262+$BF262*$T262</f>
        <v>0</v>
      </c>
      <c r="DL262" s="126">
        <f t="shared" ref="DL262:DL335" si="321">DG262+$BG262*$T262</f>
        <v>0</v>
      </c>
      <c r="DM262" s="126">
        <f t="shared" ref="DM262:DM335" si="322">DH262+$BH262*$T262</f>
        <v>0</v>
      </c>
      <c r="DN262" s="126">
        <f t="shared" ref="DN262:DN335" si="323">DI262+$BD262*$U262</f>
        <v>0</v>
      </c>
      <c r="DO262" s="126">
        <f t="shared" ref="DO262:DO335" si="324">DJ262+$BE262*$U262</f>
        <v>0</v>
      </c>
      <c r="DP262" s="126">
        <f t="shared" ref="DP262:DP335" si="325">DK262+$BF262*$U262</f>
        <v>0</v>
      </c>
      <c r="DQ262" s="126">
        <f t="shared" ref="DQ262:DQ335" si="326">DL262+$BG262*$U262</f>
        <v>0</v>
      </c>
      <c r="DR262" s="126">
        <f t="shared" ref="DR262:DR335" si="327">DM262+$BH262*$U262</f>
        <v>0</v>
      </c>
      <c r="DS262" s="126">
        <f t="shared" ref="DS262:DS335" si="328">DN262+$BD262*$V262</f>
        <v>0</v>
      </c>
      <c r="DT262" s="126">
        <f t="shared" ref="DT262:DT335" si="329">DO262+$BE262*$V262</f>
        <v>0</v>
      </c>
      <c r="DU262" s="126">
        <f t="shared" ref="DU262:DU335" si="330">DP262+$BF262*$V262</f>
        <v>0</v>
      </c>
      <c r="DV262" s="126">
        <f t="shared" ref="DV262:DV335" si="331">DQ262+$BG262*$V262</f>
        <v>0</v>
      </c>
      <c r="DW262" s="126">
        <f t="shared" ref="DW262:DW335" si="332">DR262+$BH262*$V262</f>
        <v>0</v>
      </c>
    </row>
    <row r="263" spans="1:131" s="141" customFormat="1" ht="15" customHeight="1" x14ac:dyDescent="0.25">
      <c r="A263" s="163" t="s">
        <v>608</v>
      </c>
      <c r="B263" s="163" t="s">
        <v>578</v>
      </c>
      <c r="C263" s="163" t="s">
        <v>602</v>
      </c>
      <c r="D263" s="163" t="s">
        <v>265</v>
      </c>
      <c r="E263" s="163">
        <v>0</v>
      </c>
      <c r="F263" s="163">
        <v>0</v>
      </c>
      <c r="G263" s="164">
        <v>0</v>
      </c>
      <c r="H263" s="164">
        <v>0</v>
      </c>
      <c r="I263" s="147"/>
      <c r="J263" s="148" t="s">
        <v>137</v>
      </c>
      <c r="K263" s="145">
        <v>8.3333333333333329E-2</v>
      </c>
      <c r="L263" s="145">
        <v>8.3333333333333329E-2</v>
      </c>
      <c r="M263" s="145">
        <v>8.3333333333333329E-2</v>
      </c>
      <c r="N263" s="145">
        <v>8.3333333333333329E-2</v>
      </c>
      <c r="O263" s="145">
        <v>8.3333333333333329E-2</v>
      </c>
      <c r="P263" s="145">
        <v>8.3333333333333329E-2</v>
      </c>
      <c r="Q263" s="145">
        <v>8.3333333333333329E-2</v>
      </c>
      <c r="R263" s="145">
        <v>8.3333333333333329E-2</v>
      </c>
      <c r="S263" s="145">
        <v>8.3333333333333329E-2</v>
      </c>
      <c r="T263" s="145">
        <v>8.3333333333333329E-2</v>
      </c>
      <c r="U263" s="145">
        <v>8.3333333333333329E-2</v>
      </c>
      <c r="V263" s="145">
        <v>8.3333333333333329E-2</v>
      </c>
      <c r="W263" s="146">
        <v>1</v>
      </c>
      <c r="X263" s="151">
        <v>0</v>
      </c>
      <c r="Y263" s="151">
        <v>0</v>
      </c>
      <c r="Z263" s="151">
        <v>0</v>
      </c>
      <c r="AA263" s="151">
        <v>0</v>
      </c>
      <c r="AB263" s="151">
        <v>0</v>
      </c>
      <c r="AC263" s="151">
        <v>0</v>
      </c>
      <c r="AD263" s="151">
        <v>0</v>
      </c>
      <c r="AE263" s="151">
        <v>0</v>
      </c>
      <c r="AF263" s="151">
        <v>0</v>
      </c>
      <c r="AG263" s="151">
        <v>0</v>
      </c>
      <c r="AH263" s="151">
        <v>0</v>
      </c>
      <c r="AI263" s="151">
        <v>0</v>
      </c>
      <c r="AJ263" s="145"/>
      <c r="AK263" s="145"/>
      <c r="AL263" s="145"/>
      <c r="AM263" s="145"/>
      <c r="AN263" s="145"/>
      <c r="AO263" s="145">
        <v>1</v>
      </c>
      <c r="AP263" s="145"/>
      <c r="AQ263" s="145"/>
      <c r="AR263" s="145"/>
      <c r="AS263" s="146">
        <v>1</v>
      </c>
      <c r="AT263" s="153">
        <v>0</v>
      </c>
      <c r="AU263" s="153">
        <v>0</v>
      </c>
      <c r="AV263" s="153">
        <v>0</v>
      </c>
      <c r="AW263" s="153">
        <v>0</v>
      </c>
      <c r="AX263" s="153">
        <v>0</v>
      </c>
      <c r="AY263" s="153">
        <v>0</v>
      </c>
      <c r="AZ263" s="153">
        <v>0</v>
      </c>
      <c r="BA263" s="153">
        <v>0</v>
      </c>
      <c r="BB263" s="153">
        <v>0</v>
      </c>
      <c r="BC263" s="153">
        <v>0</v>
      </c>
      <c r="BD263" s="154">
        <v>0</v>
      </c>
      <c r="BE263" s="154">
        <v>0</v>
      </c>
      <c r="BF263" s="154">
        <v>0</v>
      </c>
      <c r="BG263" s="154">
        <v>0</v>
      </c>
      <c r="BH263" s="154">
        <v>0</v>
      </c>
      <c r="BI263" s="145">
        <v>70110000</v>
      </c>
      <c r="BJ263" s="122"/>
      <c r="BK263" s="122">
        <f>+IF('FEUILLE 1'!$BJ263="",SUMIFS('FEUILLE 2'!$P:$P,'FEUILLE 2'!$C:$C,"FAC",'FEUILLE 2'!$K:$K,'FEUILLE 1'!$J263),SUMIFS('FEUILLE 2'!$P:$P,'FEUILLE 2'!$C:$C,"FAC",'FEUILLE 2'!$K:$K,'FEUILLE 1'!$J263,'FEUILLE 2'!$B:$B,'FEUILLE 1'!$BJ263))</f>
        <v>790</v>
      </c>
      <c r="BL263" s="122"/>
      <c r="BM263" s="122"/>
      <c r="BN263" s="122"/>
      <c r="BO263" s="122">
        <f t="shared" si="272"/>
        <v>0</v>
      </c>
      <c r="BP263" s="126">
        <f t="shared" si="273"/>
        <v>0</v>
      </c>
      <c r="BQ263" s="126">
        <f t="shared" si="274"/>
        <v>0</v>
      </c>
      <c r="BR263" s="126">
        <f t="shared" si="275"/>
        <v>0</v>
      </c>
      <c r="BS263" s="126">
        <f t="shared" si="276"/>
        <v>0</v>
      </c>
      <c r="BT263" s="126">
        <f t="shared" si="277"/>
        <v>0</v>
      </c>
      <c r="BU263" s="126">
        <f t="shared" si="278"/>
        <v>0</v>
      </c>
      <c r="BV263" s="126">
        <f t="shared" si="279"/>
        <v>0</v>
      </c>
      <c r="BW263" s="126">
        <f t="shared" si="280"/>
        <v>0</v>
      </c>
      <c r="BX263" s="126">
        <f t="shared" si="281"/>
        <v>0</v>
      </c>
      <c r="BY263" s="126">
        <f t="shared" si="282"/>
        <v>0</v>
      </c>
      <c r="BZ263" s="126">
        <f t="shared" si="283"/>
        <v>0</v>
      </c>
      <c r="CA263" s="126">
        <f t="shared" si="284"/>
        <v>0</v>
      </c>
      <c r="CB263" s="126">
        <f t="shared" si="285"/>
        <v>0</v>
      </c>
      <c r="CC263" s="126">
        <f t="shared" si="286"/>
        <v>0</v>
      </c>
      <c r="CD263" s="126">
        <f t="shared" si="287"/>
        <v>0</v>
      </c>
      <c r="CE263" s="126">
        <f t="shared" si="288"/>
        <v>0</v>
      </c>
      <c r="CF263" s="126">
        <f t="shared" si="289"/>
        <v>0</v>
      </c>
      <c r="CG263" s="126">
        <f t="shared" si="290"/>
        <v>0</v>
      </c>
      <c r="CH263" s="126">
        <f t="shared" si="291"/>
        <v>0</v>
      </c>
      <c r="CI263" s="126">
        <f t="shared" si="292"/>
        <v>0</v>
      </c>
      <c r="CJ263" s="126">
        <f t="shared" si="293"/>
        <v>0</v>
      </c>
      <c r="CK263" s="126">
        <f t="shared" si="294"/>
        <v>0</v>
      </c>
      <c r="CL263" s="126">
        <f t="shared" si="295"/>
        <v>0</v>
      </c>
      <c r="CM263" s="126">
        <f t="shared" si="296"/>
        <v>0</v>
      </c>
      <c r="CN263" s="126">
        <f t="shared" si="297"/>
        <v>0</v>
      </c>
      <c r="CO263" s="126">
        <f t="shared" si="298"/>
        <v>0</v>
      </c>
      <c r="CP263" s="126">
        <f t="shared" si="299"/>
        <v>0</v>
      </c>
      <c r="CQ263" s="126">
        <f t="shared" si="300"/>
        <v>0</v>
      </c>
      <c r="CR263" s="126">
        <f t="shared" si="301"/>
        <v>0</v>
      </c>
      <c r="CS263" s="126">
        <f t="shared" si="302"/>
        <v>0</v>
      </c>
      <c r="CT263" s="126">
        <f t="shared" si="303"/>
        <v>0</v>
      </c>
      <c r="CU263" s="126">
        <f t="shared" si="304"/>
        <v>0</v>
      </c>
      <c r="CV263" s="126">
        <f t="shared" si="305"/>
        <v>0</v>
      </c>
      <c r="CW263" s="126">
        <f t="shared" si="306"/>
        <v>0</v>
      </c>
      <c r="CX263" s="126">
        <f t="shared" si="307"/>
        <v>0</v>
      </c>
      <c r="CY263" s="126">
        <f t="shared" si="308"/>
        <v>0</v>
      </c>
      <c r="CZ263" s="126">
        <f t="shared" si="309"/>
        <v>0</v>
      </c>
      <c r="DA263" s="126">
        <f t="shared" si="310"/>
        <v>0</v>
      </c>
      <c r="DB263" s="126">
        <f t="shared" si="311"/>
        <v>0</v>
      </c>
      <c r="DC263" s="126">
        <f t="shared" si="312"/>
        <v>0</v>
      </c>
      <c r="DD263" s="126">
        <f t="shared" si="313"/>
        <v>0</v>
      </c>
      <c r="DE263" s="126">
        <f t="shared" si="314"/>
        <v>0</v>
      </c>
      <c r="DF263" s="126">
        <f t="shared" si="315"/>
        <v>0</v>
      </c>
      <c r="DG263" s="126">
        <f t="shared" si="316"/>
        <v>0</v>
      </c>
      <c r="DH263" s="126">
        <f t="shared" si="317"/>
        <v>0</v>
      </c>
      <c r="DI263" s="126">
        <f t="shared" si="318"/>
        <v>0</v>
      </c>
      <c r="DJ263" s="126">
        <f t="shared" si="319"/>
        <v>0</v>
      </c>
      <c r="DK263" s="126">
        <f t="shared" si="320"/>
        <v>0</v>
      </c>
      <c r="DL263" s="126">
        <f t="shared" si="321"/>
        <v>0</v>
      </c>
      <c r="DM263" s="126">
        <f t="shared" si="322"/>
        <v>0</v>
      </c>
      <c r="DN263" s="126">
        <f t="shared" si="323"/>
        <v>0</v>
      </c>
      <c r="DO263" s="126">
        <f t="shared" si="324"/>
        <v>0</v>
      </c>
      <c r="DP263" s="126">
        <f t="shared" si="325"/>
        <v>0</v>
      </c>
      <c r="DQ263" s="126">
        <f t="shared" si="326"/>
        <v>0</v>
      </c>
      <c r="DR263" s="126">
        <f t="shared" si="327"/>
        <v>0</v>
      </c>
      <c r="DS263" s="126">
        <f t="shared" si="328"/>
        <v>0</v>
      </c>
      <c r="DT263" s="126">
        <f t="shared" si="329"/>
        <v>0</v>
      </c>
      <c r="DU263" s="126">
        <f t="shared" si="330"/>
        <v>0</v>
      </c>
      <c r="DV263" s="126">
        <f t="shared" si="331"/>
        <v>0</v>
      </c>
      <c r="DW263" s="126">
        <f t="shared" si="332"/>
        <v>0</v>
      </c>
    </row>
    <row r="264" spans="1:131" s="141" customFormat="1" ht="15" customHeight="1" x14ac:dyDescent="0.25">
      <c r="A264" s="163" t="s">
        <v>609</v>
      </c>
      <c r="B264" s="163" t="s">
        <v>578</v>
      </c>
      <c r="C264" s="163" t="s">
        <v>602</v>
      </c>
      <c r="D264" s="163" t="s">
        <v>265</v>
      </c>
      <c r="E264" s="163">
        <v>1</v>
      </c>
      <c r="F264" s="163">
        <v>17632.320000000003</v>
      </c>
      <c r="G264" s="164"/>
      <c r="H264" s="164"/>
      <c r="I264" s="147"/>
      <c r="J264" s="148" t="s">
        <v>137</v>
      </c>
      <c r="K264" s="145">
        <v>8.3333333333333329E-2</v>
      </c>
      <c r="L264" s="145">
        <v>8.3333333333333329E-2</v>
      </c>
      <c r="M264" s="145">
        <v>8.3333333333333329E-2</v>
      </c>
      <c r="N264" s="145">
        <v>8.3333333333333329E-2</v>
      </c>
      <c r="O264" s="145">
        <v>8.3333333333333329E-2</v>
      </c>
      <c r="P264" s="145">
        <v>8.3333333333333329E-2</v>
      </c>
      <c r="Q264" s="145">
        <v>8.3333333333333329E-2</v>
      </c>
      <c r="R264" s="145">
        <v>8.3333333333333329E-2</v>
      </c>
      <c r="S264" s="145">
        <v>8.3333333333333329E-2</v>
      </c>
      <c r="T264" s="145">
        <v>8.3333333333333329E-2</v>
      </c>
      <c r="U264" s="145">
        <v>8.3333333333333329E-2</v>
      </c>
      <c r="V264" s="145">
        <v>8.3333333333333329E-2</v>
      </c>
      <c r="W264" s="146">
        <v>1</v>
      </c>
      <c r="X264" s="151"/>
      <c r="Y264" s="151"/>
      <c r="Z264" s="151"/>
      <c r="AA264" s="151"/>
      <c r="AB264" s="151"/>
      <c r="AC264" s="151"/>
      <c r="AD264" s="151"/>
      <c r="AE264" s="151"/>
      <c r="AF264" s="151"/>
      <c r="AG264" s="151"/>
      <c r="AH264" s="151"/>
      <c r="AI264" s="151"/>
      <c r="AJ264" s="145"/>
      <c r="AK264" s="145"/>
      <c r="AL264" s="145"/>
      <c r="AM264" s="145"/>
      <c r="AN264" s="145"/>
      <c r="AO264" s="145">
        <v>1</v>
      </c>
      <c r="AP264" s="145"/>
      <c r="AQ264" s="145"/>
      <c r="AR264" s="145"/>
      <c r="AS264" s="146">
        <v>1</v>
      </c>
      <c r="AT264" s="153">
        <v>0</v>
      </c>
      <c r="AU264" s="153">
        <v>0</v>
      </c>
      <c r="AV264" s="153">
        <v>0</v>
      </c>
      <c r="AW264" s="153">
        <v>0</v>
      </c>
      <c r="AX264" s="153">
        <v>0</v>
      </c>
      <c r="AY264" s="153">
        <v>0</v>
      </c>
      <c r="AZ264" s="153">
        <v>0</v>
      </c>
      <c r="BA264" s="153">
        <v>0</v>
      </c>
      <c r="BB264" s="153">
        <v>0</v>
      </c>
      <c r="BC264" s="153">
        <v>0</v>
      </c>
      <c r="BD264" s="154">
        <v>0</v>
      </c>
      <c r="BE264" s="154">
        <v>0</v>
      </c>
      <c r="BF264" s="154">
        <v>0</v>
      </c>
      <c r="BG264" s="154">
        <v>0</v>
      </c>
      <c r="BH264" s="154">
        <v>0</v>
      </c>
      <c r="BI264" s="145">
        <v>70120000</v>
      </c>
      <c r="BJ264" s="122"/>
      <c r="BK264" s="122">
        <f>+IF('FEUILLE 1'!$BJ264="",SUMIFS('FEUILLE 2'!$P:$P,'FEUILLE 2'!$C:$C,"FAC",'FEUILLE 2'!$K:$K,'FEUILLE 1'!$J264),SUMIFS('FEUILLE 2'!$P:$P,'FEUILLE 2'!$C:$C,"FAC",'FEUILLE 2'!$K:$K,'FEUILLE 1'!$J264,'FEUILLE 2'!$B:$B,'FEUILLE 1'!$BJ264))</f>
        <v>790</v>
      </c>
      <c r="BL264" s="122"/>
      <c r="BM264" s="122"/>
      <c r="BN264" s="122"/>
      <c r="BO264" s="122">
        <f t="shared" si="272"/>
        <v>0</v>
      </c>
      <c r="BP264" s="126">
        <f t="shared" si="273"/>
        <v>0</v>
      </c>
      <c r="BQ264" s="126">
        <f t="shared" si="274"/>
        <v>0</v>
      </c>
      <c r="BR264" s="126">
        <f t="shared" si="275"/>
        <v>0</v>
      </c>
      <c r="BS264" s="126">
        <f t="shared" si="276"/>
        <v>0</v>
      </c>
      <c r="BT264" s="126">
        <f t="shared" si="277"/>
        <v>0</v>
      </c>
      <c r="BU264" s="126">
        <f t="shared" si="278"/>
        <v>0</v>
      </c>
      <c r="BV264" s="126">
        <f t="shared" si="279"/>
        <v>0</v>
      </c>
      <c r="BW264" s="126">
        <f t="shared" si="280"/>
        <v>0</v>
      </c>
      <c r="BX264" s="126">
        <f t="shared" si="281"/>
        <v>0</v>
      </c>
      <c r="BY264" s="126">
        <f t="shared" si="282"/>
        <v>0</v>
      </c>
      <c r="BZ264" s="126">
        <f t="shared" si="283"/>
        <v>0</v>
      </c>
      <c r="CA264" s="126">
        <f t="shared" si="284"/>
        <v>0</v>
      </c>
      <c r="CB264" s="126">
        <f t="shared" si="285"/>
        <v>0</v>
      </c>
      <c r="CC264" s="126">
        <f t="shared" si="286"/>
        <v>0</v>
      </c>
      <c r="CD264" s="126">
        <f t="shared" si="287"/>
        <v>0</v>
      </c>
      <c r="CE264" s="126">
        <f t="shared" si="288"/>
        <v>0</v>
      </c>
      <c r="CF264" s="126">
        <f t="shared" si="289"/>
        <v>0</v>
      </c>
      <c r="CG264" s="126">
        <f t="shared" si="290"/>
        <v>0</v>
      </c>
      <c r="CH264" s="126">
        <f t="shared" si="291"/>
        <v>0</v>
      </c>
      <c r="CI264" s="126">
        <f t="shared" si="292"/>
        <v>0</v>
      </c>
      <c r="CJ264" s="126">
        <f t="shared" si="293"/>
        <v>0</v>
      </c>
      <c r="CK264" s="126">
        <f t="shared" si="294"/>
        <v>0</v>
      </c>
      <c r="CL264" s="126">
        <f t="shared" si="295"/>
        <v>0</v>
      </c>
      <c r="CM264" s="126">
        <f t="shared" si="296"/>
        <v>0</v>
      </c>
      <c r="CN264" s="126">
        <f t="shared" si="297"/>
        <v>0</v>
      </c>
      <c r="CO264" s="126">
        <f t="shared" si="298"/>
        <v>0</v>
      </c>
      <c r="CP264" s="126">
        <f t="shared" si="299"/>
        <v>0</v>
      </c>
      <c r="CQ264" s="126">
        <f t="shared" si="300"/>
        <v>0</v>
      </c>
      <c r="CR264" s="126">
        <f t="shared" si="301"/>
        <v>0</v>
      </c>
      <c r="CS264" s="126">
        <f t="shared" si="302"/>
        <v>0</v>
      </c>
      <c r="CT264" s="126">
        <f t="shared" si="303"/>
        <v>0</v>
      </c>
      <c r="CU264" s="126">
        <f t="shared" si="304"/>
        <v>0</v>
      </c>
      <c r="CV264" s="126">
        <f t="shared" si="305"/>
        <v>0</v>
      </c>
      <c r="CW264" s="126">
        <f t="shared" si="306"/>
        <v>0</v>
      </c>
      <c r="CX264" s="126">
        <f t="shared" si="307"/>
        <v>0</v>
      </c>
      <c r="CY264" s="126">
        <f t="shared" si="308"/>
        <v>0</v>
      </c>
      <c r="CZ264" s="126">
        <f t="shared" si="309"/>
        <v>0</v>
      </c>
      <c r="DA264" s="126">
        <f t="shared" si="310"/>
        <v>0</v>
      </c>
      <c r="DB264" s="126">
        <f t="shared" si="311"/>
        <v>0</v>
      </c>
      <c r="DC264" s="126">
        <f t="shared" si="312"/>
        <v>0</v>
      </c>
      <c r="DD264" s="126">
        <f t="shared" si="313"/>
        <v>0</v>
      </c>
      <c r="DE264" s="126">
        <f t="shared" si="314"/>
        <v>0</v>
      </c>
      <c r="DF264" s="126">
        <f t="shared" si="315"/>
        <v>0</v>
      </c>
      <c r="DG264" s="126">
        <f t="shared" si="316"/>
        <v>0</v>
      </c>
      <c r="DH264" s="126">
        <f t="shared" si="317"/>
        <v>0</v>
      </c>
      <c r="DI264" s="126">
        <f t="shared" si="318"/>
        <v>0</v>
      </c>
      <c r="DJ264" s="126">
        <f t="shared" si="319"/>
        <v>0</v>
      </c>
      <c r="DK264" s="126">
        <f t="shared" si="320"/>
        <v>0</v>
      </c>
      <c r="DL264" s="126">
        <f t="shared" si="321"/>
        <v>0</v>
      </c>
      <c r="DM264" s="126">
        <f t="shared" si="322"/>
        <v>0</v>
      </c>
      <c r="DN264" s="126">
        <f t="shared" si="323"/>
        <v>0</v>
      </c>
      <c r="DO264" s="126">
        <f t="shared" si="324"/>
        <v>0</v>
      </c>
      <c r="DP264" s="126">
        <f t="shared" si="325"/>
        <v>0</v>
      </c>
      <c r="DQ264" s="126">
        <f t="shared" si="326"/>
        <v>0</v>
      </c>
      <c r="DR264" s="126">
        <f t="shared" si="327"/>
        <v>0</v>
      </c>
      <c r="DS264" s="126">
        <f t="shared" si="328"/>
        <v>0</v>
      </c>
      <c r="DT264" s="126">
        <f t="shared" si="329"/>
        <v>0</v>
      </c>
      <c r="DU264" s="126">
        <f t="shared" si="330"/>
        <v>0</v>
      </c>
      <c r="DV264" s="126">
        <f t="shared" si="331"/>
        <v>0</v>
      </c>
      <c r="DW264" s="126">
        <f t="shared" si="332"/>
        <v>0</v>
      </c>
    </row>
    <row r="265" spans="1:131" s="141" customFormat="1" ht="15" customHeight="1" x14ac:dyDescent="0.25">
      <c r="A265" s="163" t="s">
        <v>610</v>
      </c>
      <c r="B265" s="163" t="s">
        <v>578</v>
      </c>
      <c r="C265" s="163" t="s">
        <v>602</v>
      </c>
      <c r="D265" s="163" t="s">
        <v>265</v>
      </c>
      <c r="E265" s="163">
        <v>1</v>
      </c>
      <c r="F265" s="163">
        <v>33953.279999999999</v>
      </c>
      <c r="G265" s="164">
        <v>33953.279999999999</v>
      </c>
      <c r="H265" s="164">
        <v>33953.279999999992</v>
      </c>
      <c r="I265" s="147"/>
      <c r="J265" s="148" t="s">
        <v>137</v>
      </c>
      <c r="K265" s="145">
        <v>8.3333333333333329E-2</v>
      </c>
      <c r="L265" s="145">
        <v>8.3333333333333329E-2</v>
      </c>
      <c r="M265" s="145">
        <v>8.3333333333333329E-2</v>
      </c>
      <c r="N265" s="145">
        <v>8.3333333333333329E-2</v>
      </c>
      <c r="O265" s="145">
        <v>8.3333333333333329E-2</v>
      </c>
      <c r="P265" s="145">
        <v>8.3333333333333329E-2</v>
      </c>
      <c r="Q265" s="145">
        <v>8.3333333333333329E-2</v>
      </c>
      <c r="R265" s="145">
        <v>8.3333333333333329E-2</v>
      </c>
      <c r="S265" s="145">
        <v>8.3333333333333329E-2</v>
      </c>
      <c r="T265" s="145">
        <v>8.3333333333333329E-2</v>
      </c>
      <c r="U265" s="145">
        <v>8.3333333333333329E-2</v>
      </c>
      <c r="V265" s="145">
        <v>8.3333333333333329E-2</v>
      </c>
      <c r="W265" s="146">
        <v>1</v>
      </c>
      <c r="X265" s="151">
        <v>2829.4399999999996</v>
      </c>
      <c r="Y265" s="151">
        <v>2829.4399999999996</v>
      </c>
      <c r="Z265" s="151">
        <v>2829.4399999999996</v>
      </c>
      <c r="AA265" s="151">
        <v>2829.4399999999996</v>
      </c>
      <c r="AB265" s="151">
        <v>2829.4399999999996</v>
      </c>
      <c r="AC265" s="151">
        <v>2829.4399999999996</v>
      </c>
      <c r="AD265" s="151">
        <v>2829.4399999999996</v>
      </c>
      <c r="AE265" s="151">
        <v>2829.4399999999996</v>
      </c>
      <c r="AF265" s="151">
        <v>2829.4399999999996</v>
      </c>
      <c r="AG265" s="151">
        <v>2829.4399999999996</v>
      </c>
      <c r="AH265" s="151">
        <v>2829.4399999999996</v>
      </c>
      <c r="AI265" s="151">
        <v>2829.4399999999996</v>
      </c>
      <c r="AJ265" s="145"/>
      <c r="AK265" s="145"/>
      <c r="AL265" s="145"/>
      <c r="AM265" s="145"/>
      <c r="AN265" s="145"/>
      <c r="AO265" s="145">
        <v>1</v>
      </c>
      <c r="AP265" s="145"/>
      <c r="AQ265" s="145"/>
      <c r="AR265" s="145"/>
      <c r="AS265" s="146">
        <v>1</v>
      </c>
      <c r="AT265" s="153">
        <v>0</v>
      </c>
      <c r="AU265" s="153">
        <v>0</v>
      </c>
      <c r="AV265" s="153">
        <v>0</v>
      </c>
      <c r="AW265" s="153">
        <v>0</v>
      </c>
      <c r="AX265" s="153">
        <v>0</v>
      </c>
      <c r="AY265" s="153">
        <v>33953.279999999999</v>
      </c>
      <c r="AZ265" s="153">
        <v>0</v>
      </c>
      <c r="BA265" s="153">
        <v>0</v>
      </c>
      <c r="BB265" s="153">
        <v>0</v>
      </c>
      <c r="BC265" s="153">
        <v>33953.279999999999</v>
      </c>
      <c r="BD265" s="154">
        <v>0</v>
      </c>
      <c r="BE265" s="154">
        <v>33953.279999999999</v>
      </c>
      <c r="BF265" s="154">
        <v>0</v>
      </c>
      <c r="BG265" s="154">
        <v>0</v>
      </c>
      <c r="BH265" s="154">
        <v>0</v>
      </c>
      <c r="BI265" s="145">
        <v>70130000</v>
      </c>
      <c r="BJ265" s="122"/>
      <c r="BK265" s="122">
        <f>+IF('FEUILLE 1'!$BJ265="",SUMIFS('FEUILLE 2'!$P:$P,'FEUILLE 2'!$C:$C,"FAC",'FEUILLE 2'!$K:$K,'FEUILLE 1'!$J265),SUMIFS('FEUILLE 2'!$P:$P,'FEUILLE 2'!$C:$C,"FAC",'FEUILLE 2'!$K:$K,'FEUILLE 1'!$J265,'FEUILLE 2'!$B:$B,'FEUILLE 1'!$BJ265))</f>
        <v>790</v>
      </c>
      <c r="BL265" s="122"/>
      <c r="BM265" s="122"/>
      <c r="BN265" s="122"/>
      <c r="BO265" s="122">
        <f t="shared" si="272"/>
        <v>0</v>
      </c>
      <c r="BP265" s="126">
        <f t="shared" si="273"/>
        <v>0</v>
      </c>
      <c r="BQ265" s="126">
        <f t="shared" si="274"/>
        <v>2829.4399999999996</v>
      </c>
      <c r="BR265" s="126">
        <f t="shared" si="275"/>
        <v>0</v>
      </c>
      <c r="BS265" s="126">
        <f t="shared" si="276"/>
        <v>0</v>
      </c>
      <c r="BT265" s="126">
        <f t="shared" si="277"/>
        <v>0</v>
      </c>
      <c r="BU265" s="126">
        <f t="shared" si="278"/>
        <v>0</v>
      </c>
      <c r="BV265" s="126">
        <f t="shared" si="279"/>
        <v>5658.8799999999992</v>
      </c>
      <c r="BW265" s="126">
        <f t="shared" si="280"/>
        <v>0</v>
      </c>
      <c r="BX265" s="126">
        <f t="shared" si="281"/>
        <v>0</v>
      </c>
      <c r="BY265" s="126">
        <f t="shared" si="282"/>
        <v>0</v>
      </c>
      <c r="BZ265" s="126">
        <f t="shared" si="283"/>
        <v>0</v>
      </c>
      <c r="CA265" s="126">
        <f t="shared" si="284"/>
        <v>8488.32</v>
      </c>
      <c r="CB265" s="126">
        <f t="shared" si="285"/>
        <v>0</v>
      </c>
      <c r="CC265" s="126">
        <f t="shared" si="286"/>
        <v>0</v>
      </c>
      <c r="CD265" s="126">
        <f t="shared" si="287"/>
        <v>0</v>
      </c>
      <c r="CE265" s="126">
        <f t="shared" si="288"/>
        <v>0</v>
      </c>
      <c r="CF265" s="126">
        <f t="shared" si="289"/>
        <v>11317.759999999998</v>
      </c>
      <c r="CG265" s="126">
        <f t="shared" si="290"/>
        <v>0</v>
      </c>
      <c r="CH265" s="126">
        <f t="shared" si="291"/>
        <v>0</v>
      </c>
      <c r="CI265" s="126">
        <f t="shared" si="292"/>
        <v>0</v>
      </c>
      <c r="CJ265" s="126">
        <f t="shared" si="293"/>
        <v>0</v>
      </c>
      <c r="CK265" s="126">
        <f t="shared" si="294"/>
        <v>14147.199999999997</v>
      </c>
      <c r="CL265" s="126">
        <f t="shared" si="295"/>
        <v>0</v>
      </c>
      <c r="CM265" s="126">
        <f t="shared" si="296"/>
        <v>0</v>
      </c>
      <c r="CN265" s="126">
        <f t="shared" si="297"/>
        <v>0</v>
      </c>
      <c r="CO265" s="126">
        <f t="shared" si="298"/>
        <v>0</v>
      </c>
      <c r="CP265" s="126">
        <f t="shared" si="299"/>
        <v>16976.639999999996</v>
      </c>
      <c r="CQ265" s="126">
        <f t="shared" si="300"/>
        <v>0</v>
      </c>
      <c r="CR265" s="126">
        <f t="shared" si="301"/>
        <v>0</v>
      </c>
      <c r="CS265" s="126">
        <f t="shared" si="302"/>
        <v>0</v>
      </c>
      <c r="CT265" s="126">
        <f t="shared" si="303"/>
        <v>0</v>
      </c>
      <c r="CU265" s="126">
        <f t="shared" si="304"/>
        <v>19806.079999999994</v>
      </c>
      <c r="CV265" s="126">
        <f t="shared" si="305"/>
        <v>0</v>
      </c>
      <c r="CW265" s="126">
        <f t="shared" si="306"/>
        <v>0</v>
      </c>
      <c r="CX265" s="126">
        <f t="shared" si="307"/>
        <v>0</v>
      </c>
      <c r="CY265" s="126">
        <f t="shared" si="308"/>
        <v>0</v>
      </c>
      <c r="CZ265" s="126">
        <f t="shared" si="309"/>
        <v>22635.519999999993</v>
      </c>
      <c r="DA265" s="126">
        <f t="shared" si="310"/>
        <v>0</v>
      </c>
      <c r="DB265" s="126">
        <f t="shared" si="311"/>
        <v>0</v>
      </c>
      <c r="DC265" s="126">
        <f t="shared" si="312"/>
        <v>0</v>
      </c>
      <c r="DD265" s="126">
        <f t="shared" si="313"/>
        <v>0</v>
      </c>
      <c r="DE265" s="126">
        <f t="shared" si="314"/>
        <v>25464.959999999992</v>
      </c>
      <c r="DF265" s="126">
        <f t="shared" si="315"/>
        <v>0</v>
      </c>
      <c r="DG265" s="126">
        <f t="shared" si="316"/>
        <v>0</v>
      </c>
      <c r="DH265" s="126">
        <f t="shared" si="317"/>
        <v>0</v>
      </c>
      <c r="DI265" s="126">
        <f t="shared" si="318"/>
        <v>0</v>
      </c>
      <c r="DJ265" s="126">
        <f t="shared" si="319"/>
        <v>28294.399999999991</v>
      </c>
      <c r="DK265" s="126">
        <f t="shared" si="320"/>
        <v>0</v>
      </c>
      <c r="DL265" s="126">
        <f t="shared" si="321"/>
        <v>0</v>
      </c>
      <c r="DM265" s="126">
        <f t="shared" si="322"/>
        <v>0</v>
      </c>
      <c r="DN265" s="126">
        <f t="shared" si="323"/>
        <v>0</v>
      </c>
      <c r="DO265" s="126">
        <f t="shared" si="324"/>
        <v>31123.839999999989</v>
      </c>
      <c r="DP265" s="126">
        <f t="shared" si="325"/>
        <v>0</v>
      </c>
      <c r="DQ265" s="126">
        <f t="shared" si="326"/>
        <v>0</v>
      </c>
      <c r="DR265" s="126">
        <f t="shared" si="327"/>
        <v>0</v>
      </c>
      <c r="DS265" s="126">
        <f t="shared" si="328"/>
        <v>0</v>
      </c>
      <c r="DT265" s="126">
        <f t="shared" si="329"/>
        <v>33953.279999999992</v>
      </c>
      <c r="DU265" s="126">
        <f t="shared" si="330"/>
        <v>0</v>
      </c>
      <c r="DV265" s="126">
        <f t="shared" si="331"/>
        <v>0</v>
      </c>
      <c r="DW265" s="126">
        <f t="shared" si="332"/>
        <v>0</v>
      </c>
    </row>
    <row r="266" spans="1:131" s="141" customFormat="1" ht="15" customHeight="1" x14ac:dyDescent="0.25">
      <c r="A266" s="163" t="s">
        <v>611</v>
      </c>
      <c r="B266" s="163" t="s">
        <v>578</v>
      </c>
      <c r="C266" s="163" t="s">
        <v>602</v>
      </c>
      <c r="D266" s="163" t="s">
        <v>265</v>
      </c>
      <c r="E266" s="163">
        <v>1</v>
      </c>
      <c r="F266" s="163">
        <v>12086.04</v>
      </c>
      <c r="G266" s="164">
        <v>12086.04</v>
      </c>
      <c r="H266" s="164">
        <v>12086.04</v>
      </c>
      <c r="I266" s="147"/>
      <c r="J266" s="148" t="s">
        <v>137</v>
      </c>
      <c r="K266" s="145">
        <v>8.3333333333333329E-2</v>
      </c>
      <c r="L266" s="145">
        <v>8.3333333333333329E-2</v>
      </c>
      <c r="M266" s="145">
        <v>8.3333333333333329E-2</v>
      </c>
      <c r="N266" s="145">
        <v>8.3333333333333329E-2</v>
      </c>
      <c r="O266" s="145">
        <v>8.3333333333333329E-2</v>
      </c>
      <c r="P266" s="145">
        <v>8.3333333333333329E-2</v>
      </c>
      <c r="Q266" s="145">
        <v>8.3333333333333329E-2</v>
      </c>
      <c r="R266" s="145">
        <v>8.3333333333333329E-2</v>
      </c>
      <c r="S266" s="145">
        <v>8.3333333333333329E-2</v>
      </c>
      <c r="T266" s="145">
        <v>8.3333333333333329E-2</v>
      </c>
      <c r="U266" s="145">
        <v>8.3333333333333329E-2</v>
      </c>
      <c r="V266" s="145">
        <v>8.3333333333333329E-2</v>
      </c>
      <c r="W266" s="146">
        <v>1</v>
      </c>
      <c r="X266" s="151">
        <v>1007.1700000000001</v>
      </c>
      <c r="Y266" s="151">
        <v>1007.1700000000001</v>
      </c>
      <c r="Z266" s="151">
        <v>1007.1700000000001</v>
      </c>
      <c r="AA266" s="151">
        <v>1007.1700000000001</v>
      </c>
      <c r="AB266" s="151">
        <v>1007.1700000000001</v>
      </c>
      <c r="AC266" s="151">
        <v>1007.1700000000001</v>
      </c>
      <c r="AD266" s="151">
        <v>1007.1700000000001</v>
      </c>
      <c r="AE266" s="151">
        <v>1007.1700000000001</v>
      </c>
      <c r="AF266" s="151">
        <v>1007.1700000000001</v>
      </c>
      <c r="AG266" s="151">
        <v>1007.1700000000001</v>
      </c>
      <c r="AH266" s="151">
        <v>1007.1700000000001</v>
      </c>
      <c r="AI266" s="151">
        <v>1007.1700000000001</v>
      </c>
      <c r="AJ266" s="145"/>
      <c r="AK266" s="145"/>
      <c r="AL266" s="145"/>
      <c r="AM266" s="145"/>
      <c r="AN266" s="145"/>
      <c r="AO266" s="145">
        <v>1</v>
      </c>
      <c r="AP266" s="145"/>
      <c r="AQ266" s="145"/>
      <c r="AR266" s="145"/>
      <c r="AS266" s="146">
        <v>1</v>
      </c>
      <c r="AT266" s="153">
        <v>0</v>
      </c>
      <c r="AU266" s="153">
        <v>0</v>
      </c>
      <c r="AV266" s="153">
        <v>0</v>
      </c>
      <c r="AW266" s="153">
        <v>0</v>
      </c>
      <c r="AX266" s="153">
        <v>0</v>
      </c>
      <c r="AY266" s="153">
        <v>12086.04</v>
      </c>
      <c r="AZ266" s="153">
        <v>0</v>
      </c>
      <c r="BA266" s="153">
        <v>0</v>
      </c>
      <c r="BB266" s="153">
        <v>0</v>
      </c>
      <c r="BC266" s="153">
        <v>12086.04</v>
      </c>
      <c r="BD266" s="154">
        <v>0</v>
      </c>
      <c r="BE266" s="154">
        <v>12086.04</v>
      </c>
      <c r="BF266" s="154">
        <v>0</v>
      </c>
      <c r="BG266" s="154">
        <v>0</v>
      </c>
      <c r="BH266" s="154">
        <v>0</v>
      </c>
      <c r="BI266" s="145">
        <v>70140000</v>
      </c>
      <c r="BJ266" s="122"/>
      <c r="BK266" s="122">
        <f>+IF('FEUILLE 1'!$BJ266="",SUMIFS('FEUILLE 2'!$P:$P,'FEUILLE 2'!$C:$C,"FAC",'FEUILLE 2'!$K:$K,'FEUILLE 1'!$J266),SUMIFS('FEUILLE 2'!$P:$P,'FEUILLE 2'!$C:$C,"FAC",'FEUILLE 2'!$K:$K,'FEUILLE 1'!$J266,'FEUILLE 2'!$B:$B,'FEUILLE 1'!$BJ266))</f>
        <v>790</v>
      </c>
      <c r="BL266" s="122"/>
      <c r="BM266" s="122"/>
      <c r="BN266" s="122"/>
      <c r="BO266" s="122">
        <f t="shared" si="272"/>
        <v>0</v>
      </c>
      <c r="BP266" s="126">
        <f t="shared" si="273"/>
        <v>0</v>
      </c>
      <c r="BQ266" s="126">
        <f t="shared" si="274"/>
        <v>1007.1700000000001</v>
      </c>
      <c r="BR266" s="126">
        <f t="shared" si="275"/>
        <v>0</v>
      </c>
      <c r="BS266" s="126">
        <f t="shared" si="276"/>
        <v>0</v>
      </c>
      <c r="BT266" s="126">
        <f t="shared" si="277"/>
        <v>0</v>
      </c>
      <c r="BU266" s="126">
        <f t="shared" si="278"/>
        <v>0</v>
      </c>
      <c r="BV266" s="126">
        <f t="shared" si="279"/>
        <v>2014.3400000000001</v>
      </c>
      <c r="BW266" s="126">
        <f t="shared" si="280"/>
        <v>0</v>
      </c>
      <c r="BX266" s="126">
        <f t="shared" si="281"/>
        <v>0</v>
      </c>
      <c r="BY266" s="126">
        <f t="shared" si="282"/>
        <v>0</v>
      </c>
      <c r="BZ266" s="126">
        <f t="shared" si="283"/>
        <v>0</v>
      </c>
      <c r="CA266" s="126">
        <f t="shared" si="284"/>
        <v>3021.51</v>
      </c>
      <c r="CB266" s="126">
        <f t="shared" si="285"/>
        <v>0</v>
      </c>
      <c r="CC266" s="126">
        <f t="shared" si="286"/>
        <v>0</v>
      </c>
      <c r="CD266" s="126">
        <f t="shared" si="287"/>
        <v>0</v>
      </c>
      <c r="CE266" s="126">
        <f t="shared" si="288"/>
        <v>0</v>
      </c>
      <c r="CF266" s="126">
        <f t="shared" si="289"/>
        <v>4028.6800000000003</v>
      </c>
      <c r="CG266" s="126">
        <f t="shared" si="290"/>
        <v>0</v>
      </c>
      <c r="CH266" s="126">
        <f t="shared" si="291"/>
        <v>0</v>
      </c>
      <c r="CI266" s="126">
        <f t="shared" si="292"/>
        <v>0</v>
      </c>
      <c r="CJ266" s="126">
        <f t="shared" si="293"/>
        <v>0</v>
      </c>
      <c r="CK266" s="126">
        <f t="shared" si="294"/>
        <v>5035.8500000000004</v>
      </c>
      <c r="CL266" s="126">
        <f t="shared" si="295"/>
        <v>0</v>
      </c>
      <c r="CM266" s="126">
        <f t="shared" si="296"/>
        <v>0</v>
      </c>
      <c r="CN266" s="126">
        <f t="shared" si="297"/>
        <v>0</v>
      </c>
      <c r="CO266" s="126">
        <f t="shared" si="298"/>
        <v>0</v>
      </c>
      <c r="CP266" s="126">
        <f t="shared" si="299"/>
        <v>6043.02</v>
      </c>
      <c r="CQ266" s="126">
        <f t="shared" si="300"/>
        <v>0</v>
      </c>
      <c r="CR266" s="126">
        <f t="shared" si="301"/>
        <v>0</v>
      </c>
      <c r="CS266" s="126">
        <f t="shared" si="302"/>
        <v>0</v>
      </c>
      <c r="CT266" s="126">
        <f t="shared" si="303"/>
        <v>0</v>
      </c>
      <c r="CU266" s="126">
        <f t="shared" si="304"/>
        <v>7050.1900000000005</v>
      </c>
      <c r="CV266" s="126">
        <f t="shared" si="305"/>
        <v>0</v>
      </c>
      <c r="CW266" s="126">
        <f t="shared" si="306"/>
        <v>0</v>
      </c>
      <c r="CX266" s="126">
        <f t="shared" si="307"/>
        <v>0</v>
      </c>
      <c r="CY266" s="126">
        <f t="shared" si="308"/>
        <v>0</v>
      </c>
      <c r="CZ266" s="126">
        <f t="shared" si="309"/>
        <v>8057.3600000000006</v>
      </c>
      <c r="DA266" s="126">
        <f t="shared" si="310"/>
        <v>0</v>
      </c>
      <c r="DB266" s="126">
        <f t="shared" si="311"/>
        <v>0</v>
      </c>
      <c r="DC266" s="126">
        <f t="shared" si="312"/>
        <v>0</v>
      </c>
      <c r="DD266" s="126">
        <f t="shared" si="313"/>
        <v>0</v>
      </c>
      <c r="DE266" s="126">
        <f t="shared" si="314"/>
        <v>9064.5300000000007</v>
      </c>
      <c r="DF266" s="126">
        <f t="shared" si="315"/>
        <v>0</v>
      </c>
      <c r="DG266" s="126">
        <f t="shared" si="316"/>
        <v>0</v>
      </c>
      <c r="DH266" s="126">
        <f t="shared" si="317"/>
        <v>0</v>
      </c>
      <c r="DI266" s="126">
        <f t="shared" si="318"/>
        <v>0</v>
      </c>
      <c r="DJ266" s="126">
        <f t="shared" si="319"/>
        <v>10071.700000000001</v>
      </c>
      <c r="DK266" s="126">
        <f t="shared" si="320"/>
        <v>0</v>
      </c>
      <c r="DL266" s="126">
        <f t="shared" si="321"/>
        <v>0</v>
      </c>
      <c r="DM266" s="126">
        <f t="shared" si="322"/>
        <v>0</v>
      </c>
      <c r="DN266" s="126">
        <f t="shared" si="323"/>
        <v>0</v>
      </c>
      <c r="DO266" s="126">
        <f t="shared" si="324"/>
        <v>11078.87</v>
      </c>
      <c r="DP266" s="126">
        <f t="shared" si="325"/>
        <v>0</v>
      </c>
      <c r="DQ266" s="126">
        <f t="shared" si="326"/>
        <v>0</v>
      </c>
      <c r="DR266" s="126">
        <f t="shared" si="327"/>
        <v>0</v>
      </c>
      <c r="DS266" s="126">
        <f t="shared" si="328"/>
        <v>0</v>
      </c>
      <c r="DT266" s="126">
        <f t="shared" si="329"/>
        <v>12086.04</v>
      </c>
      <c r="DU266" s="126">
        <f t="shared" si="330"/>
        <v>0</v>
      </c>
      <c r="DV266" s="126">
        <f t="shared" si="331"/>
        <v>0</v>
      </c>
      <c r="DW266" s="126">
        <f t="shared" si="332"/>
        <v>0</v>
      </c>
    </row>
    <row r="267" spans="1:131" s="141" customFormat="1" ht="15" customHeight="1" x14ac:dyDescent="0.25">
      <c r="A267" s="163" t="s">
        <v>612</v>
      </c>
      <c r="B267" s="163" t="s">
        <v>578</v>
      </c>
      <c r="C267" s="163" t="s">
        <v>602</v>
      </c>
      <c r="D267" s="163" t="s">
        <v>265</v>
      </c>
      <c r="E267" s="163">
        <v>1</v>
      </c>
      <c r="F267" s="163">
        <v>7563.52</v>
      </c>
      <c r="G267" s="164">
        <v>7563.52</v>
      </c>
      <c r="H267" s="164">
        <v>7563.5199999999977</v>
      </c>
      <c r="I267" s="147"/>
      <c r="J267" s="148" t="s">
        <v>137</v>
      </c>
      <c r="K267" s="145">
        <v>8.3333333333333329E-2</v>
      </c>
      <c r="L267" s="145">
        <v>8.3333333333333329E-2</v>
      </c>
      <c r="M267" s="145">
        <v>8.3333333333333329E-2</v>
      </c>
      <c r="N267" s="145">
        <v>8.3333333333333329E-2</v>
      </c>
      <c r="O267" s="145">
        <v>8.3333333333333329E-2</v>
      </c>
      <c r="P267" s="145">
        <v>8.3333333333333329E-2</v>
      </c>
      <c r="Q267" s="145">
        <v>8.3333333333333329E-2</v>
      </c>
      <c r="R267" s="145">
        <v>8.3333333333333329E-2</v>
      </c>
      <c r="S267" s="145">
        <v>8.3333333333333329E-2</v>
      </c>
      <c r="T267" s="145">
        <v>8.3333333333333329E-2</v>
      </c>
      <c r="U267" s="145">
        <v>8.3333333333333329E-2</v>
      </c>
      <c r="V267" s="145">
        <v>8.3333333333333329E-2</v>
      </c>
      <c r="W267" s="146">
        <v>1</v>
      </c>
      <c r="X267" s="151">
        <v>630.29333333333329</v>
      </c>
      <c r="Y267" s="151">
        <v>630.29333333333329</v>
      </c>
      <c r="Z267" s="151">
        <v>630.29333333333329</v>
      </c>
      <c r="AA267" s="151">
        <v>630.29333333333329</v>
      </c>
      <c r="AB267" s="151">
        <v>630.29333333333329</v>
      </c>
      <c r="AC267" s="151">
        <v>630.29333333333329</v>
      </c>
      <c r="AD267" s="151">
        <v>630.29333333333329</v>
      </c>
      <c r="AE267" s="151">
        <v>630.29333333333329</v>
      </c>
      <c r="AF267" s="151">
        <v>630.29333333333329</v>
      </c>
      <c r="AG267" s="151">
        <v>630.29333333333329</v>
      </c>
      <c r="AH267" s="151">
        <v>630.29333333333329</v>
      </c>
      <c r="AI267" s="151">
        <v>630.29333333333329</v>
      </c>
      <c r="AJ267" s="145"/>
      <c r="AK267" s="145"/>
      <c r="AL267" s="145"/>
      <c r="AM267" s="145"/>
      <c r="AN267" s="145"/>
      <c r="AO267" s="145">
        <v>1</v>
      </c>
      <c r="AP267" s="145"/>
      <c r="AQ267" s="145"/>
      <c r="AR267" s="145"/>
      <c r="AS267" s="146">
        <v>1</v>
      </c>
      <c r="AT267" s="153">
        <v>0</v>
      </c>
      <c r="AU267" s="153">
        <v>0</v>
      </c>
      <c r="AV267" s="153">
        <v>0</v>
      </c>
      <c r="AW267" s="153">
        <v>0</v>
      </c>
      <c r="AX267" s="153">
        <v>0</v>
      </c>
      <c r="AY267" s="153">
        <v>7563.52</v>
      </c>
      <c r="AZ267" s="153">
        <v>0</v>
      </c>
      <c r="BA267" s="153">
        <v>0</v>
      </c>
      <c r="BB267" s="153">
        <v>0</v>
      </c>
      <c r="BC267" s="153">
        <v>7563.52</v>
      </c>
      <c r="BD267" s="154">
        <v>0</v>
      </c>
      <c r="BE267" s="154">
        <v>7563.52</v>
      </c>
      <c r="BF267" s="154">
        <v>0</v>
      </c>
      <c r="BG267" s="154">
        <v>0</v>
      </c>
      <c r="BH267" s="154">
        <v>0</v>
      </c>
      <c r="BI267" s="145">
        <v>70150000</v>
      </c>
      <c r="BJ267" s="122"/>
      <c r="BK267" s="122">
        <f>+IF('FEUILLE 1'!$BJ267="",SUMIFS('FEUILLE 2'!$P:$P,'FEUILLE 2'!$C:$C,"FAC",'FEUILLE 2'!$K:$K,'FEUILLE 1'!$J267),SUMIFS('FEUILLE 2'!$P:$P,'FEUILLE 2'!$C:$C,"FAC",'FEUILLE 2'!$K:$K,'FEUILLE 1'!$J267,'FEUILLE 2'!$B:$B,'FEUILLE 1'!$BJ267))</f>
        <v>790</v>
      </c>
      <c r="BL267" s="122"/>
      <c r="BM267" s="122"/>
      <c r="BN267" s="122"/>
      <c r="BO267" s="122">
        <f t="shared" si="272"/>
        <v>0</v>
      </c>
      <c r="BP267" s="126">
        <f t="shared" si="273"/>
        <v>0</v>
      </c>
      <c r="BQ267" s="126">
        <f t="shared" si="274"/>
        <v>630.29333333333329</v>
      </c>
      <c r="BR267" s="126">
        <f t="shared" si="275"/>
        <v>0</v>
      </c>
      <c r="BS267" s="126">
        <f t="shared" si="276"/>
        <v>0</v>
      </c>
      <c r="BT267" s="126">
        <f t="shared" si="277"/>
        <v>0</v>
      </c>
      <c r="BU267" s="126">
        <f t="shared" si="278"/>
        <v>0</v>
      </c>
      <c r="BV267" s="126">
        <f t="shared" si="279"/>
        <v>1260.5866666666666</v>
      </c>
      <c r="BW267" s="126">
        <f t="shared" si="280"/>
        <v>0</v>
      </c>
      <c r="BX267" s="126">
        <f t="shared" si="281"/>
        <v>0</v>
      </c>
      <c r="BY267" s="126">
        <f t="shared" si="282"/>
        <v>0</v>
      </c>
      <c r="BZ267" s="126">
        <f t="shared" si="283"/>
        <v>0</v>
      </c>
      <c r="CA267" s="126">
        <f t="shared" si="284"/>
        <v>1890.8799999999999</v>
      </c>
      <c r="CB267" s="126">
        <f t="shared" si="285"/>
        <v>0</v>
      </c>
      <c r="CC267" s="126">
        <f t="shared" si="286"/>
        <v>0</v>
      </c>
      <c r="CD267" s="126">
        <f t="shared" si="287"/>
        <v>0</v>
      </c>
      <c r="CE267" s="126">
        <f t="shared" si="288"/>
        <v>0</v>
      </c>
      <c r="CF267" s="126">
        <f t="shared" si="289"/>
        <v>2521.1733333333332</v>
      </c>
      <c r="CG267" s="126">
        <f t="shared" si="290"/>
        <v>0</v>
      </c>
      <c r="CH267" s="126">
        <f t="shared" si="291"/>
        <v>0</v>
      </c>
      <c r="CI267" s="126">
        <f t="shared" si="292"/>
        <v>0</v>
      </c>
      <c r="CJ267" s="126">
        <f t="shared" si="293"/>
        <v>0</v>
      </c>
      <c r="CK267" s="126">
        <f t="shared" si="294"/>
        <v>3151.4666666666662</v>
      </c>
      <c r="CL267" s="126">
        <f t="shared" si="295"/>
        <v>0</v>
      </c>
      <c r="CM267" s="126">
        <f t="shared" si="296"/>
        <v>0</v>
      </c>
      <c r="CN267" s="126">
        <f t="shared" si="297"/>
        <v>0</v>
      </c>
      <c r="CO267" s="126">
        <f t="shared" si="298"/>
        <v>0</v>
      </c>
      <c r="CP267" s="126">
        <f t="shared" si="299"/>
        <v>3781.7599999999993</v>
      </c>
      <c r="CQ267" s="126">
        <f t="shared" si="300"/>
        <v>0</v>
      </c>
      <c r="CR267" s="126">
        <f t="shared" si="301"/>
        <v>0</v>
      </c>
      <c r="CS267" s="126">
        <f t="shared" si="302"/>
        <v>0</v>
      </c>
      <c r="CT267" s="126">
        <f t="shared" si="303"/>
        <v>0</v>
      </c>
      <c r="CU267" s="126">
        <f t="shared" si="304"/>
        <v>4412.0533333333324</v>
      </c>
      <c r="CV267" s="126">
        <f t="shared" si="305"/>
        <v>0</v>
      </c>
      <c r="CW267" s="126">
        <f t="shared" si="306"/>
        <v>0</v>
      </c>
      <c r="CX267" s="126">
        <f t="shared" si="307"/>
        <v>0</v>
      </c>
      <c r="CY267" s="126">
        <f t="shared" si="308"/>
        <v>0</v>
      </c>
      <c r="CZ267" s="126">
        <f t="shared" si="309"/>
        <v>5042.3466666666654</v>
      </c>
      <c r="DA267" s="126">
        <f t="shared" si="310"/>
        <v>0</v>
      </c>
      <c r="DB267" s="126">
        <f t="shared" si="311"/>
        <v>0</v>
      </c>
      <c r="DC267" s="126">
        <f t="shared" si="312"/>
        <v>0</v>
      </c>
      <c r="DD267" s="126">
        <f t="shared" si="313"/>
        <v>0</v>
      </c>
      <c r="DE267" s="126">
        <f t="shared" si="314"/>
        <v>5672.6399999999985</v>
      </c>
      <c r="DF267" s="126">
        <f t="shared" si="315"/>
        <v>0</v>
      </c>
      <c r="DG267" s="126">
        <f t="shared" si="316"/>
        <v>0</v>
      </c>
      <c r="DH267" s="126">
        <f t="shared" si="317"/>
        <v>0</v>
      </c>
      <c r="DI267" s="126">
        <f t="shared" si="318"/>
        <v>0</v>
      </c>
      <c r="DJ267" s="126">
        <f t="shared" si="319"/>
        <v>6302.9333333333316</v>
      </c>
      <c r="DK267" s="126">
        <f t="shared" si="320"/>
        <v>0</v>
      </c>
      <c r="DL267" s="126">
        <f t="shared" si="321"/>
        <v>0</v>
      </c>
      <c r="DM267" s="126">
        <f t="shared" si="322"/>
        <v>0</v>
      </c>
      <c r="DN267" s="126">
        <f t="shared" si="323"/>
        <v>0</v>
      </c>
      <c r="DO267" s="126">
        <f t="shared" si="324"/>
        <v>6933.2266666666646</v>
      </c>
      <c r="DP267" s="126">
        <f t="shared" si="325"/>
        <v>0</v>
      </c>
      <c r="DQ267" s="126">
        <f t="shared" si="326"/>
        <v>0</v>
      </c>
      <c r="DR267" s="126">
        <f t="shared" si="327"/>
        <v>0</v>
      </c>
      <c r="DS267" s="126">
        <f t="shared" si="328"/>
        <v>0</v>
      </c>
      <c r="DT267" s="126">
        <f t="shared" si="329"/>
        <v>7563.5199999999977</v>
      </c>
      <c r="DU267" s="126">
        <f t="shared" si="330"/>
        <v>0</v>
      </c>
      <c r="DV267" s="126">
        <f t="shared" si="331"/>
        <v>0</v>
      </c>
      <c r="DW267" s="126">
        <f t="shared" si="332"/>
        <v>0</v>
      </c>
    </row>
    <row r="268" spans="1:131" s="141" customFormat="1" ht="15" customHeight="1" x14ac:dyDescent="0.25">
      <c r="A268" s="163" t="s">
        <v>613</v>
      </c>
      <c r="B268" s="163" t="s">
        <v>578</v>
      </c>
      <c r="C268" s="163" t="s">
        <v>602</v>
      </c>
      <c r="D268" s="163" t="s">
        <v>265</v>
      </c>
      <c r="E268" s="163">
        <v>1</v>
      </c>
      <c r="F268" s="163">
        <v>4570.08</v>
      </c>
      <c r="G268" s="164">
        <v>4570.08</v>
      </c>
      <c r="H268" s="164">
        <v>4570.0800000000008</v>
      </c>
      <c r="I268" s="147"/>
      <c r="J268" s="148" t="s">
        <v>137</v>
      </c>
      <c r="K268" s="145">
        <v>8.3333333333333329E-2</v>
      </c>
      <c r="L268" s="145">
        <v>8.3333333333333329E-2</v>
      </c>
      <c r="M268" s="145">
        <v>8.3333333333333329E-2</v>
      </c>
      <c r="N268" s="145">
        <v>8.3333333333333329E-2</v>
      </c>
      <c r="O268" s="145">
        <v>8.3333333333333329E-2</v>
      </c>
      <c r="P268" s="145">
        <v>8.3333333333333329E-2</v>
      </c>
      <c r="Q268" s="145">
        <v>8.3333333333333329E-2</v>
      </c>
      <c r="R268" s="145">
        <v>8.3333333333333329E-2</v>
      </c>
      <c r="S268" s="145">
        <v>8.3333333333333329E-2</v>
      </c>
      <c r="T268" s="145">
        <v>8.3333333333333329E-2</v>
      </c>
      <c r="U268" s="145">
        <v>8.3333333333333329E-2</v>
      </c>
      <c r="V268" s="145">
        <v>8.3333333333333329E-2</v>
      </c>
      <c r="W268" s="146">
        <v>1</v>
      </c>
      <c r="X268" s="151">
        <v>380.84</v>
      </c>
      <c r="Y268" s="151">
        <v>380.84</v>
      </c>
      <c r="Z268" s="151">
        <v>380.84</v>
      </c>
      <c r="AA268" s="151">
        <v>380.84</v>
      </c>
      <c r="AB268" s="151">
        <v>380.84</v>
      </c>
      <c r="AC268" s="151">
        <v>380.84</v>
      </c>
      <c r="AD268" s="151">
        <v>380.84</v>
      </c>
      <c r="AE268" s="151">
        <v>380.84</v>
      </c>
      <c r="AF268" s="151">
        <v>380.84</v>
      </c>
      <c r="AG268" s="151">
        <v>380.84</v>
      </c>
      <c r="AH268" s="151">
        <v>380.84</v>
      </c>
      <c r="AI268" s="151">
        <v>380.84</v>
      </c>
      <c r="AJ268" s="145"/>
      <c r="AK268" s="145"/>
      <c r="AL268" s="145"/>
      <c r="AM268" s="145"/>
      <c r="AN268" s="145"/>
      <c r="AO268" s="145">
        <v>1</v>
      </c>
      <c r="AP268" s="145"/>
      <c r="AQ268" s="145"/>
      <c r="AR268" s="145"/>
      <c r="AS268" s="146">
        <v>1</v>
      </c>
      <c r="AT268" s="153">
        <v>0</v>
      </c>
      <c r="AU268" s="153">
        <v>0</v>
      </c>
      <c r="AV268" s="153">
        <v>0</v>
      </c>
      <c r="AW268" s="153">
        <v>0</v>
      </c>
      <c r="AX268" s="153">
        <v>0</v>
      </c>
      <c r="AY268" s="153">
        <v>4570.08</v>
      </c>
      <c r="AZ268" s="153">
        <v>0</v>
      </c>
      <c r="BA268" s="153">
        <v>0</v>
      </c>
      <c r="BB268" s="153">
        <v>0</v>
      </c>
      <c r="BC268" s="153">
        <v>4570.08</v>
      </c>
      <c r="BD268" s="154">
        <v>0</v>
      </c>
      <c r="BE268" s="154">
        <v>4570.08</v>
      </c>
      <c r="BF268" s="154">
        <v>0</v>
      </c>
      <c r="BG268" s="154">
        <v>0</v>
      </c>
      <c r="BH268" s="154">
        <v>0</v>
      </c>
      <c r="BI268" s="145">
        <v>70160000</v>
      </c>
      <c r="BJ268" s="122"/>
      <c r="BK268" s="122">
        <f>+IF('FEUILLE 1'!$BJ268="",SUMIFS('FEUILLE 2'!$P:$P,'FEUILLE 2'!$C:$C,"FAC",'FEUILLE 2'!$K:$K,'FEUILLE 1'!$J268),SUMIFS('FEUILLE 2'!$P:$P,'FEUILLE 2'!$C:$C,"FAC",'FEUILLE 2'!$K:$K,'FEUILLE 1'!$J268,'FEUILLE 2'!$B:$B,'FEUILLE 1'!$BJ268))</f>
        <v>790</v>
      </c>
      <c r="BL268" s="122"/>
      <c r="BM268" s="122"/>
      <c r="BN268" s="122"/>
      <c r="BO268" s="122">
        <f t="shared" si="272"/>
        <v>0</v>
      </c>
      <c r="BP268" s="126">
        <f t="shared" si="273"/>
        <v>0</v>
      </c>
      <c r="BQ268" s="126">
        <f t="shared" si="274"/>
        <v>380.84</v>
      </c>
      <c r="BR268" s="126">
        <f t="shared" si="275"/>
        <v>0</v>
      </c>
      <c r="BS268" s="126">
        <f t="shared" si="276"/>
        <v>0</v>
      </c>
      <c r="BT268" s="126">
        <f t="shared" si="277"/>
        <v>0</v>
      </c>
      <c r="BU268" s="126">
        <f t="shared" si="278"/>
        <v>0</v>
      </c>
      <c r="BV268" s="126">
        <f t="shared" si="279"/>
        <v>761.68</v>
      </c>
      <c r="BW268" s="126">
        <f t="shared" si="280"/>
        <v>0</v>
      </c>
      <c r="BX268" s="126">
        <f t="shared" si="281"/>
        <v>0</v>
      </c>
      <c r="BY268" s="126">
        <f t="shared" si="282"/>
        <v>0</v>
      </c>
      <c r="BZ268" s="126">
        <f t="shared" si="283"/>
        <v>0</v>
      </c>
      <c r="CA268" s="126">
        <f t="shared" si="284"/>
        <v>1142.52</v>
      </c>
      <c r="CB268" s="126">
        <f t="shared" si="285"/>
        <v>0</v>
      </c>
      <c r="CC268" s="126">
        <f t="shared" si="286"/>
        <v>0</v>
      </c>
      <c r="CD268" s="126">
        <f t="shared" si="287"/>
        <v>0</v>
      </c>
      <c r="CE268" s="126">
        <f t="shared" si="288"/>
        <v>0</v>
      </c>
      <c r="CF268" s="126">
        <f t="shared" si="289"/>
        <v>1523.36</v>
      </c>
      <c r="CG268" s="126">
        <f t="shared" si="290"/>
        <v>0</v>
      </c>
      <c r="CH268" s="126">
        <f t="shared" si="291"/>
        <v>0</v>
      </c>
      <c r="CI268" s="126">
        <f t="shared" si="292"/>
        <v>0</v>
      </c>
      <c r="CJ268" s="126">
        <f t="shared" si="293"/>
        <v>0</v>
      </c>
      <c r="CK268" s="126">
        <f t="shared" si="294"/>
        <v>1904.1999999999998</v>
      </c>
      <c r="CL268" s="126">
        <f t="shared" si="295"/>
        <v>0</v>
      </c>
      <c r="CM268" s="126">
        <f t="shared" si="296"/>
        <v>0</v>
      </c>
      <c r="CN268" s="126">
        <f t="shared" si="297"/>
        <v>0</v>
      </c>
      <c r="CO268" s="126">
        <f t="shared" si="298"/>
        <v>0</v>
      </c>
      <c r="CP268" s="126">
        <f t="shared" si="299"/>
        <v>2285.04</v>
      </c>
      <c r="CQ268" s="126">
        <f t="shared" si="300"/>
        <v>0</v>
      </c>
      <c r="CR268" s="126">
        <f t="shared" si="301"/>
        <v>0</v>
      </c>
      <c r="CS268" s="126">
        <f t="shared" si="302"/>
        <v>0</v>
      </c>
      <c r="CT268" s="126">
        <f t="shared" si="303"/>
        <v>0</v>
      </c>
      <c r="CU268" s="126">
        <f t="shared" si="304"/>
        <v>2665.88</v>
      </c>
      <c r="CV268" s="126">
        <f t="shared" si="305"/>
        <v>0</v>
      </c>
      <c r="CW268" s="126">
        <f t="shared" si="306"/>
        <v>0</v>
      </c>
      <c r="CX268" s="126">
        <f t="shared" si="307"/>
        <v>0</v>
      </c>
      <c r="CY268" s="126">
        <f t="shared" si="308"/>
        <v>0</v>
      </c>
      <c r="CZ268" s="126">
        <f t="shared" si="309"/>
        <v>3046.7200000000003</v>
      </c>
      <c r="DA268" s="126">
        <f t="shared" si="310"/>
        <v>0</v>
      </c>
      <c r="DB268" s="126">
        <f t="shared" si="311"/>
        <v>0</v>
      </c>
      <c r="DC268" s="126">
        <f t="shared" si="312"/>
        <v>0</v>
      </c>
      <c r="DD268" s="126">
        <f t="shared" si="313"/>
        <v>0</v>
      </c>
      <c r="DE268" s="126">
        <f t="shared" si="314"/>
        <v>3427.5600000000004</v>
      </c>
      <c r="DF268" s="126">
        <f t="shared" si="315"/>
        <v>0</v>
      </c>
      <c r="DG268" s="126">
        <f t="shared" si="316"/>
        <v>0</v>
      </c>
      <c r="DH268" s="126">
        <f t="shared" si="317"/>
        <v>0</v>
      </c>
      <c r="DI268" s="126">
        <f t="shared" si="318"/>
        <v>0</v>
      </c>
      <c r="DJ268" s="126">
        <f t="shared" si="319"/>
        <v>3808.4000000000005</v>
      </c>
      <c r="DK268" s="126">
        <f t="shared" si="320"/>
        <v>0</v>
      </c>
      <c r="DL268" s="126">
        <f t="shared" si="321"/>
        <v>0</v>
      </c>
      <c r="DM268" s="126">
        <f t="shared" si="322"/>
        <v>0</v>
      </c>
      <c r="DN268" s="126">
        <f t="shared" si="323"/>
        <v>0</v>
      </c>
      <c r="DO268" s="126">
        <f t="shared" si="324"/>
        <v>4189.2400000000007</v>
      </c>
      <c r="DP268" s="126">
        <f t="shared" si="325"/>
        <v>0</v>
      </c>
      <c r="DQ268" s="126">
        <f t="shared" si="326"/>
        <v>0</v>
      </c>
      <c r="DR268" s="126">
        <f t="shared" si="327"/>
        <v>0</v>
      </c>
      <c r="DS268" s="126">
        <f t="shared" si="328"/>
        <v>0</v>
      </c>
      <c r="DT268" s="126">
        <f t="shared" si="329"/>
        <v>4570.0800000000008</v>
      </c>
      <c r="DU268" s="126">
        <f t="shared" si="330"/>
        <v>0</v>
      </c>
      <c r="DV268" s="126">
        <f t="shared" si="331"/>
        <v>0</v>
      </c>
      <c r="DW268" s="126">
        <f t="shared" si="332"/>
        <v>0</v>
      </c>
    </row>
    <row r="269" spans="1:131" s="141" customFormat="1" ht="15" customHeight="1" x14ac:dyDescent="0.25">
      <c r="A269" s="163" t="s">
        <v>614</v>
      </c>
      <c r="B269" s="163" t="s">
        <v>592</v>
      </c>
      <c r="C269" s="163" t="s">
        <v>615</v>
      </c>
      <c r="D269" s="163" t="s">
        <v>314</v>
      </c>
      <c r="E269" s="163">
        <v>0</v>
      </c>
      <c r="F269" s="163">
        <v>250</v>
      </c>
      <c r="G269" s="164">
        <v>0</v>
      </c>
      <c r="H269" s="164">
        <v>0</v>
      </c>
      <c r="I269" s="147"/>
      <c r="J269" s="145" t="s">
        <v>137</v>
      </c>
      <c r="K269" s="145">
        <v>8.3333333333333329E-2</v>
      </c>
      <c r="L269" s="145">
        <v>8.3333333333333329E-2</v>
      </c>
      <c r="M269" s="145">
        <v>8.3333333333333329E-2</v>
      </c>
      <c r="N269" s="145">
        <v>8.3333333333333329E-2</v>
      </c>
      <c r="O269" s="145">
        <v>8.3333333333333329E-2</v>
      </c>
      <c r="P269" s="145">
        <v>8.3333333333333329E-2</v>
      </c>
      <c r="Q269" s="145">
        <v>8.3333333333333329E-2</v>
      </c>
      <c r="R269" s="145">
        <v>8.3333333333333329E-2</v>
      </c>
      <c r="S269" s="145">
        <v>8.3333333333333329E-2</v>
      </c>
      <c r="T269" s="145">
        <v>8.3333333333333329E-2</v>
      </c>
      <c r="U269" s="145">
        <v>8.3333333333333329E-2</v>
      </c>
      <c r="V269" s="145">
        <v>8.3333333333333329E-2</v>
      </c>
      <c r="W269" s="146">
        <v>1</v>
      </c>
      <c r="X269" s="151">
        <v>0</v>
      </c>
      <c r="Y269" s="151">
        <v>0</v>
      </c>
      <c r="Z269" s="151">
        <v>0</v>
      </c>
      <c r="AA269" s="151">
        <v>0</v>
      </c>
      <c r="AB269" s="151">
        <v>0</v>
      </c>
      <c r="AC269" s="151">
        <v>0</v>
      </c>
      <c r="AD269" s="151">
        <v>0</v>
      </c>
      <c r="AE269" s="151">
        <v>0</v>
      </c>
      <c r="AF269" s="151">
        <v>0</v>
      </c>
      <c r="AG269" s="151">
        <v>0</v>
      </c>
      <c r="AH269" s="151">
        <v>0</v>
      </c>
      <c r="AI269" s="151">
        <v>0</v>
      </c>
      <c r="AJ269" s="145"/>
      <c r="AK269" s="145"/>
      <c r="AL269" s="145"/>
      <c r="AM269" s="145"/>
      <c r="AN269" s="145"/>
      <c r="AO269" s="145"/>
      <c r="AP269" s="145">
        <v>1</v>
      </c>
      <c r="AQ269" s="145"/>
      <c r="AR269" s="145"/>
      <c r="AS269" s="146">
        <v>1</v>
      </c>
      <c r="AT269" s="153">
        <v>0</v>
      </c>
      <c r="AU269" s="153">
        <v>0</v>
      </c>
      <c r="AV269" s="153">
        <v>0</v>
      </c>
      <c r="AW269" s="153">
        <v>0</v>
      </c>
      <c r="AX269" s="153">
        <v>0</v>
      </c>
      <c r="AY269" s="153">
        <v>0</v>
      </c>
      <c r="AZ269" s="153">
        <v>0</v>
      </c>
      <c r="BA269" s="153">
        <v>0</v>
      </c>
      <c r="BB269" s="153">
        <v>0</v>
      </c>
      <c r="BC269" s="153">
        <v>0</v>
      </c>
      <c r="BD269" s="154">
        <v>0</v>
      </c>
      <c r="BE269" s="154">
        <v>0</v>
      </c>
      <c r="BF269" s="154">
        <v>0</v>
      </c>
      <c r="BG269" s="154">
        <v>0</v>
      </c>
      <c r="BH269" s="154">
        <v>0</v>
      </c>
      <c r="BI269" s="145">
        <v>70615800</v>
      </c>
      <c r="BJ269" s="122"/>
      <c r="BK269" s="122"/>
      <c r="BL269" s="191">
        <f t="shared" ref="BL269:BL271" si="333">+BK269+SUM(BU269:BY269)</f>
        <v>0</v>
      </c>
      <c r="BM269" s="191"/>
      <c r="BN269" s="191"/>
      <c r="BO269" s="191">
        <f t="shared" si="272"/>
        <v>0</v>
      </c>
      <c r="BP269" s="126">
        <f t="shared" si="273"/>
        <v>0</v>
      </c>
      <c r="BQ269" s="126">
        <f t="shared" si="274"/>
        <v>0</v>
      </c>
      <c r="BR269" s="126">
        <f t="shared" si="275"/>
        <v>0</v>
      </c>
      <c r="BS269" s="126">
        <f t="shared" si="276"/>
        <v>0</v>
      </c>
      <c r="BT269" s="126">
        <f t="shared" si="277"/>
        <v>0</v>
      </c>
      <c r="BU269" s="126">
        <f t="shared" si="278"/>
        <v>0</v>
      </c>
      <c r="BV269" s="126">
        <f t="shared" si="279"/>
        <v>0</v>
      </c>
      <c r="BW269" s="126">
        <f t="shared" si="280"/>
        <v>0</v>
      </c>
      <c r="BX269" s="126">
        <f t="shared" si="281"/>
        <v>0</v>
      </c>
      <c r="BY269" s="126">
        <f t="shared" si="282"/>
        <v>0</v>
      </c>
      <c r="BZ269" s="126">
        <f t="shared" si="283"/>
        <v>0</v>
      </c>
      <c r="CA269" s="126">
        <f t="shared" si="284"/>
        <v>0</v>
      </c>
      <c r="CB269" s="126">
        <f t="shared" si="285"/>
        <v>0</v>
      </c>
      <c r="CC269" s="126">
        <f t="shared" si="286"/>
        <v>0</v>
      </c>
      <c r="CD269" s="126">
        <f t="shared" si="287"/>
        <v>0</v>
      </c>
      <c r="CE269" s="126">
        <f t="shared" si="288"/>
        <v>0</v>
      </c>
      <c r="CF269" s="126">
        <f t="shared" si="289"/>
        <v>0</v>
      </c>
      <c r="CG269" s="126">
        <f t="shared" si="290"/>
        <v>0</v>
      </c>
      <c r="CH269" s="126">
        <f t="shared" si="291"/>
        <v>0</v>
      </c>
      <c r="CI269" s="126">
        <f t="shared" si="292"/>
        <v>0</v>
      </c>
      <c r="CJ269" s="126">
        <f t="shared" si="293"/>
        <v>0</v>
      </c>
      <c r="CK269" s="126">
        <f t="shared" si="294"/>
        <v>0</v>
      </c>
      <c r="CL269" s="126">
        <f t="shared" si="295"/>
        <v>0</v>
      </c>
      <c r="CM269" s="126">
        <f t="shared" si="296"/>
        <v>0</v>
      </c>
      <c r="CN269" s="126">
        <f t="shared" si="297"/>
        <v>0</v>
      </c>
      <c r="CO269" s="126">
        <f t="shared" si="298"/>
        <v>0</v>
      </c>
      <c r="CP269" s="126">
        <f t="shared" si="299"/>
        <v>0</v>
      </c>
      <c r="CQ269" s="126">
        <f t="shared" si="300"/>
        <v>0</v>
      </c>
      <c r="CR269" s="126">
        <f t="shared" si="301"/>
        <v>0</v>
      </c>
      <c r="CS269" s="126">
        <f t="shared" si="302"/>
        <v>0</v>
      </c>
      <c r="CT269" s="126">
        <f t="shared" si="303"/>
        <v>0</v>
      </c>
      <c r="CU269" s="126">
        <f t="shared" si="304"/>
        <v>0</v>
      </c>
      <c r="CV269" s="126">
        <f t="shared" si="305"/>
        <v>0</v>
      </c>
      <c r="CW269" s="126">
        <f t="shared" si="306"/>
        <v>0</v>
      </c>
      <c r="CX269" s="126">
        <f t="shared" si="307"/>
        <v>0</v>
      </c>
      <c r="CY269" s="126">
        <f t="shared" si="308"/>
        <v>0</v>
      </c>
      <c r="CZ269" s="126">
        <f t="shared" si="309"/>
        <v>0</v>
      </c>
      <c r="DA269" s="126">
        <f t="shared" si="310"/>
        <v>0</v>
      </c>
      <c r="DB269" s="126">
        <f t="shared" si="311"/>
        <v>0</v>
      </c>
      <c r="DC269" s="126">
        <f t="shared" si="312"/>
        <v>0</v>
      </c>
      <c r="DD269" s="126">
        <f t="shared" si="313"/>
        <v>0</v>
      </c>
      <c r="DE269" s="126">
        <f t="shared" si="314"/>
        <v>0</v>
      </c>
      <c r="DF269" s="126">
        <f t="shared" si="315"/>
        <v>0</v>
      </c>
      <c r="DG269" s="126">
        <f t="shared" si="316"/>
        <v>0</v>
      </c>
      <c r="DH269" s="126">
        <f t="shared" si="317"/>
        <v>0</v>
      </c>
      <c r="DI269" s="126">
        <f t="shared" si="318"/>
        <v>0</v>
      </c>
      <c r="DJ269" s="126">
        <f t="shared" si="319"/>
        <v>0</v>
      </c>
      <c r="DK269" s="126">
        <f t="shared" si="320"/>
        <v>0</v>
      </c>
      <c r="DL269" s="126">
        <f t="shared" si="321"/>
        <v>0</v>
      </c>
      <c r="DM269" s="126">
        <f t="shared" si="322"/>
        <v>0</v>
      </c>
      <c r="DN269" s="126">
        <f t="shared" si="323"/>
        <v>0</v>
      </c>
      <c r="DO269" s="126">
        <f t="shared" si="324"/>
        <v>0</v>
      </c>
      <c r="DP269" s="126">
        <f t="shared" si="325"/>
        <v>0</v>
      </c>
      <c r="DQ269" s="126">
        <f t="shared" si="326"/>
        <v>0</v>
      </c>
      <c r="DR269" s="126">
        <f t="shared" si="327"/>
        <v>0</v>
      </c>
      <c r="DS269" s="126">
        <f t="shared" si="328"/>
        <v>0</v>
      </c>
      <c r="DT269" s="126">
        <f t="shared" si="329"/>
        <v>0</v>
      </c>
      <c r="DU269" s="126">
        <f t="shared" si="330"/>
        <v>0</v>
      </c>
      <c r="DV269" s="126">
        <f t="shared" si="331"/>
        <v>0</v>
      </c>
      <c r="DW269" s="126">
        <f t="shared" si="332"/>
        <v>0</v>
      </c>
    </row>
    <row r="270" spans="1:131" s="141" customFormat="1" ht="15" customHeight="1" x14ac:dyDescent="0.25">
      <c r="A270" s="163" t="s">
        <v>614</v>
      </c>
      <c r="B270" s="163" t="s">
        <v>592</v>
      </c>
      <c r="C270" s="163" t="s">
        <v>616</v>
      </c>
      <c r="D270" s="163" t="s">
        <v>314</v>
      </c>
      <c r="E270" s="163">
        <v>0</v>
      </c>
      <c r="F270" s="163">
        <v>6451</v>
      </c>
      <c r="G270" s="164">
        <v>0</v>
      </c>
      <c r="H270" s="164">
        <v>0</v>
      </c>
      <c r="I270" s="147"/>
      <c r="J270" s="145" t="s">
        <v>137</v>
      </c>
      <c r="K270" s="145">
        <v>8.3333333333333329E-2</v>
      </c>
      <c r="L270" s="145">
        <v>8.3333333333333329E-2</v>
      </c>
      <c r="M270" s="145">
        <v>8.3333333333333329E-2</v>
      </c>
      <c r="N270" s="145">
        <v>8.3333333333333329E-2</v>
      </c>
      <c r="O270" s="145">
        <v>8.3333333333333329E-2</v>
      </c>
      <c r="P270" s="145">
        <v>8.3333333333333329E-2</v>
      </c>
      <c r="Q270" s="145">
        <v>8.3333333333333329E-2</v>
      </c>
      <c r="R270" s="145">
        <v>8.3333333333333329E-2</v>
      </c>
      <c r="S270" s="145">
        <v>8.3333333333333329E-2</v>
      </c>
      <c r="T270" s="145">
        <v>8.3333333333333329E-2</v>
      </c>
      <c r="U270" s="145">
        <v>8.3333333333333329E-2</v>
      </c>
      <c r="V270" s="145">
        <v>8.3333333333333329E-2</v>
      </c>
      <c r="W270" s="146">
        <v>1</v>
      </c>
      <c r="X270" s="151">
        <v>0</v>
      </c>
      <c r="Y270" s="151">
        <v>0</v>
      </c>
      <c r="Z270" s="151">
        <v>0</v>
      </c>
      <c r="AA270" s="151">
        <v>0</v>
      </c>
      <c r="AB270" s="151">
        <v>0</v>
      </c>
      <c r="AC270" s="151">
        <v>0</v>
      </c>
      <c r="AD270" s="151">
        <v>0</v>
      </c>
      <c r="AE270" s="151">
        <v>0</v>
      </c>
      <c r="AF270" s="151">
        <v>0</v>
      </c>
      <c r="AG270" s="151">
        <v>0</v>
      </c>
      <c r="AH270" s="151">
        <v>0</v>
      </c>
      <c r="AI270" s="151">
        <v>0</v>
      </c>
      <c r="AJ270" s="145"/>
      <c r="AK270" s="145"/>
      <c r="AL270" s="145"/>
      <c r="AM270" s="145"/>
      <c r="AN270" s="145"/>
      <c r="AO270" s="145"/>
      <c r="AP270" s="145">
        <v>1</v>
      </c>
      <c r="AQ270" s="145"/>
      <c r="AR270" s="145"/>
      <c r="AS270" s="146">
        <v>1</v>
      </c>
      <c r="AT270" s="153">
        <v>0</v>
      </c>
      <c r="AU270" s="153">
        <v>0</v>
      </c>
      <c r="AV270" s="153">
        <v>0</v>
      </c>
      <c r="AW270" s="153">
        <v>0</v>
      </c>
      <c r="AX270" s="153">
        <v>0</v>
      </c>
      <c r="AY270" s="153">
        <v>0</v>
      </c>
      <c r="AZ270" s="153">
        <v>0</v>
      </c>
      <c r="BA270" s="153">
        <v>0</v>
      </c>
      <c r="BB270" s="153">
        <v>0</v>
      </c>
      <c r="BC270" s="153">
        <v>0</v>
      </c>
      <c r="BD270" s="154">
        <v>0</v>
      </c>
      <c r="BE270" s="154">
        <v>0</v>
      </c>
      <c r="BF270" s="154">
        <v>0</v>
      </c>
      <c r="BG270" s="154">
        <v>0</v>
      </c>
      <c r="BH270" s="154">
        <v>0</v>
      </c>
      <c r="BI270" s="145">
        <v>70615800</v>
      </c>
      <c r="BJ270" s="122"/>
      <c r="BK270" s="122"/>
      <c r="BL270" s="191">
        <f t="shared" si="333"/>
        <v>0</v>
      </c>
      <c r="BM270" s="191"/>
      <c r="BN270" s="191"/>
      <c r="BO270" s="191">
        <f t="shared" si="272"/>
        <v>0</v>
      </c>
      <c r="BP270" s="126">
        <f t="shared" si="273"/>
        <v>0</v>
      </c>
      <c r="BQ270" s="126">
        <f t="shared" si="274"/>
        <v>0</v>
      </c>
      <c r="BR270" s="126">
        <f t="shared" si="275"/>
        <v>0</v>
      </c>
      <c r="BS270" s="126">
        <f t="shared" si="276"/>
        <v>0</v>
      </c>
      <c r="BT270" s="126">
        <f t="shared" si="277"/>
        <v>0</v>
      </c>
      <c r="BU270" s="126">
        <f t="shared" si="278"/>
        <v>0</v>
      </c>
      <c r="BV270" s="126">
        <f t="shared" si="279"/>
        <v>0</v>
      </c>
      <c r="BW270" s="126">
        <f t="shared" si="280"/>
        <v>0</v>
      </c>
      <c r="BX270" s="126">
        <f t="shared" si="281"/>
        <v>0</v>
      </c>
      <c r="BY270" s="126">
        <f t="shared" si="282"/>
        <v>0</v>
      </c>
      <c r="BZ270" s="126">
        <f t="shared" si="283"/>
        <v>0</v>
      </c>
      <c r="CA270" s="126">
        <f t="shared" si="284"/>
        <v>0</v>
      </c>
      <c r="CB270" s="126">
        <f t="shared" si="285"/>
        <v>0</v>
      </c>
      <c r="CC270" s="126">
        <f t="shared" si="286"/>
        <v>0</v>
      </c>
      <c r="CD270" s="126">
        <f t="shared" si="287"/>
        <v>0</v>
      </c>
      <c r="CE270" s="126">
        <f t="shared" si="288"/>
        <v>0</v>
      </c>
      <c r="CF270" s="126">
        <f t="shared" si="289"/>
        <v>0</v>
      </c>
      <c r="CG270" s="126">
        <f t="shared" si="290"/>
        <v>0</v>
      </c>
      <c r="CH270" s="126">
        <f t="shared" si="291"/>
        <v>0</v>
      </c>
      <c r="CI270" s="126">
        <f t="shared" si="292"/>
        <v>0</v>
      </c>
      <c r="CJ270" s="126">
        <f t="shared" si="293"/>
        <v>0</v>
      </c>
      <c r="CK270" s="126">
        <f t="shared" si="294"/>
        <v>0</v>
      </c>
      <c r="CL270" s="126">
        <f t="shared" si="295"/>
        <v>0</v>
      </c>
      <c r="CM270" s="126">
        <f t="shared" si="296"/>
        <v>0</v>
      </c>
      <c r="CN270" s="126">
        <f t="shared" si="297"/>
        <v>0</v>
      </c>
      <c r="CO270" s="126">
        <f t="shared" si="298"/>
        <v>0</v>
      </c>
      <c r="CP270" s="126">
        <f t="shared" si="299"/>
        <v>0</v>
      </c>
      <c r="CQ270" s="126">
        <f t="shared" si="300"/>
        <v>0</v>
      </c>
      <c r="CR270" s="126">
        <f t="shared" si="301"/>
        <v>0</v>
      </c>
      <c r="CS270" s="126">
        <f t="shared" si="302"/>
        <v>0</v>
      </c>
      <c r="CT270" s="126">
        <f t="shared" si="303"/>
        <v>0</v>
      </c>
      <c r="CU270" s="126">
        <f t="shared" si="304"/>
        <v>0</v>
      </c>
      <c r="CV270" s="126">
        <f t="shared" si="305"/>
        <v>0</v>
      </c>
      <c r="CW270" s="126">
        <f t="shared" si="306"/>
        <v>0</v>
      </c>
      <c r="CX270" s="126">
        <f t="shared" si="307"/>
        <v>0</v>
      </c>
      <c r="CY270" s="126">
        <f t="shared" si="308"/>
        <v>0</v>
      </c>
      <c r="CZ270" s="126">
        <f t="shared" si="309"/>
        <v>0</v>
      </c>
      <c r="DA270" s="126">
        <f t="shared" si="310"/>
        <v>0</v>
      </c>
      <c r="DB270" s="126">
        <f t="shared" si="311"/>
        <v>0</v>
      </c>
      <c r="DC270" s="126">
        <f t="shared" si="312"/>
        <v>0</v>
      </c>
      <c r="DD270" s="126">
        <f t="shared" si="313"/>
        <v>0</v>
      </c>
      <c r="DE270" s="126">
        <f t="shared" si="314"/>
        <v>0</v>
      </c>
      <c r="DF270" s="126">
        <f t="shared" si="315"/>
        <v>0</v>
      </c>
      <c r="DG270" s="126">
        <f t="shared" si="316"/>
        <v>0</v>
      </c>
      <c r="DH270" s="126">
        <f t="shared" si="317"/>
        <v>0</v>
      </c>
      <c r="DI270" s="126">
        <f t="shared" si="318"/>
        <v>0</v>
      </c>
      <c r="DJ270" s="126">
        <f t="shared" si="319"/>
        <v>0</v>
      </c>
      <c r="DK270" s="126">
        <f t="shared" si="320"/>
        <v>0</v>
      </c>
      <c r="DL270" s="126">
        <f t="shared" si="321"/>
        <v>0</v>
      </c>
      <c r="DM270" s="126">
        <f t="shared" si="322"/>
        <v>0</v>
      </c>
      <c r="DN270" s="126">
        <f t="shared" si="323"/>
        <v>0</v>
      </c>
      <c r="DO270" s="126">
        <f t="shared" si="324"/>
        <v>0</v>
      </c>
      <c r="DP270" s="126">
        <f t="shared" si="325"/>
        <v>0</v>
      </c>
      <c r="DQ270" s="126">
        <f t="shared" si="326"/>
        <v>0</v>
      </c>
      <c r="DR270" s="126">
        <f t="shared" si="327"/>
        <v>0</v>
      </c>
      <c r="DS270" s="126">
        <f t="shared" si="328"/>
        <v>0</v>
      </c>
      <c r="DT270" s="126">
        <f t="shared" si="329"/>
        <v>0</v>
      </c>
      <c r="DU270" s="126">
        <f t="shared" si="330"/>
        <v>0</v>
      </c>
      <c r="DV270" s="126">
        <f t="shared" si="331"/>
        <v>0</v>
      </c>
      <c r="DW270" s="126">
        <f t="shared" si="332"/>
        <v>0</v>
      </c>
    </row>
    <row r="271" spans="1:131" s="141" customFormat="1" ht="15" customHeight="1" x14ac:dyDescent="0.25">
      <c r="A271" s="163" t="s">
        <v>617</v>
      </c>
      <c r="B271" s="163" t="s">
        <v>592</v>
      </c>
      <c r="C271" s="163" t="s">
        <v>618</v>
      </c>
      <c r="D271" s="163" t="s">
        <v>265</v>
      </c>
      <c r="E271" s="163">
        <v>0</v>
      </c>
      <c r="F271" s="163">
        <v>472.33</v>
      </c>
      <c r="G271" s="164">
        <v>0</v>
      </c>
      <c r="H271" s="164">
        <v>0</v>
      </c>
      <c r="I271" s="147"/>
      <c r="J271" s="145">
        <v>706000</v>
      </c>
      <c r="K271" s="145">
        <v>8.3333333333333329E-2</v>
      </c>
      <c r="L271" s="145">
        <v>8.3333333333333329E-2</v>
      </c>
      <c r="M271" s="145">
        <v>8.3333333333333329E-2</v>
      </c>
      <c r="N271" s="145">
        <v>8.3333333333333329E-2</v>
      </c>
      <c r="O271" s="145">
        <v>8.3333333333333329E-2</v>
      </c>
      <c r="P271" s="145">
        <v>8.3333333333333329E-2</v>
      </c>
      <c r="Q271" s="145">
        <v>8.3333333333333329E-2</v>
      </c>
      <c r="R271" s="145">
        <v>8.3333333333333329E-2</v>
      </c>
      <c r="S271" s="145">
        <v>8.3333333333333329E-2</v>
      </c>
      <c r="T271" s="145">
        <v>8.3333333333333329E-2</v>
      </c>
      <c r="U271" s="145">
        <v>8.3333333333333329E-2</v>
      </c>
      <c r="V271" s="145">
        <v>8.3333333333333329E-2</v>
      </c>
      <c r="W271" s="146">
        <v>1</v>
      </c>
      <c r="X271" s="151">
        <v>0</v>
      </c>
      <c r="Y271" s="151">
        <v>0</v>
      </c>
      <c r="Z271" s="151">
        <v>0</v>
      </c>
      <c r="AA271" s="151">
        <v>0</v>
      </c>
      <c r="AB271" s="151">
        <v>0</v>
      </c>
      <c r="AC271" s="151">
        <v>0</v>
      </c>
      <c r="AD271" s="151">
        <v>0</v>
      </c>
      <c r="AE271" s="151">
        <v>0</v>
      </c>
      <c r="AF271" s="151">
        <v>0</v>
      </c>
      <c r="AG271" s="151">
        <v>0</v>
      </c>
      <c r="AH271" s="151">
        <v>0</v>
      </c>
      <c r="AI271" s="151">
        <v>0</v>
      </c>
      <c r="AJ271" s="145">
        <v>1</v>
      </c>
      <c r="AK271" s="145"/>
      <c r="AL271" s="145"/>
      <c r="AM271" s="145"/>
      <c r="AN271" s="145"/>
      <c r="AO271" s="145"/>
      <c r="AP271" s="145"/>
      <c r="AQ271" s="145"/>
      <c r="AR271" s="145"/>
      <c r="AS271" s="146">
        <v>1</v>
      </c>
      <c r="AT271" s="153">
        <v>0</v>
      </c>
      <c r="AU271" s="153">
        <v>0</v>
      </c>
      <c r="AV271" s="153">
        <v>0</v>
      </c>
      <c r="AW271" s="153">
        <v>0</v>
      </c>
      <c r="AX271" s="153">
        <v>0</v>
      </c>
      <c r="AY271" s="153">
        <v>0</v>
      </c>
      <c r="AZ271" s="153">
        <v>0</v>
      </c>
      <c r="BA271" s="153">
        <v>0</v>
      </c>
      <c r="BB271" s="153">
        <v>0</v>
      </c>
      <c r="BC271" s="153">
        <v>0</v>
      </c>
      <c r="BD271" s="154">
        <v>0</v>
      </c>
      <c r="BE271" s="154">
        <v>0</v>
      </c>
      <c r="BF271" s="154">
        <v>0</v>
      </c>
      <c r="BG271" s="154">
        <v>0</v>
      </c>
      <c r="BH271" s="154">
        <v>0</v>
      </c>
      <c r="BI271" s="145">
        <v>70615800</v>
      </c>
      <c r="BJ271" s="122"/>
      <c r="BK271" s="122">
        <f>+IF('FEUILLE 1'!$BJ271="",SUMIFS('FEUILLE 2'!$P:$P,'FEUILLE 2'!$C:$C,"FAC",'FEUILLE 2'!$K:$K,'FEUILLE 1'!$J271),SUMIFS('FEUILLE 2'!$P:$P,'FEUILLE 2'!$C:$C,"FAC",'FEUILLE 2'!$K:$K,'FEUILLE 1'!$J271,'FEUILLE 2'!$B:$B,'FEUILLE 1'!$BJ271))</f>
        <v>0</v>
      </c>
      <c r="BL271" s="191">
        <f t="shared" si="333"/>
        <v>0</v>
      </c>
      <c r="BM271" s="191"/>
      <c r="BN271" s="191"/>
      <c r="BO271" s="191">
        <f t="shared" si="272"/>
        <v>0</v>
      </c>
      <c r="BP271" s="126">
        <f t="shared" si="273"/>
        <v>0</v>
      </c>
      <c r="BQ271" s="126">
        <f t="shared" si="274"/>
        <v>0</v>
      </c>
      <c r="BR271" s="126">
        <f t="shared" si="275"/>
        <v>0</v>
      </c>
      <c r="BS271" s="126">
        <f t="shared" si="276"/>
        <v>0</v>
      </c>
      <c r="BT271" s="126">
        <f t="shared" si="277"/>
        <v>0</v>
      </c>
      <c r="BU271" s="126">
        <f t="shared" si="278"/>
        <v>0</v>
      </c>
      <c r="BV271" s="126">
        <f t="shared" si="279"/>
        <v>0</v>
      </c>
      <c r="BW271" s="126">
        <f t="shared" si="280"/>
        <v>0</v>
      </c>
      <c r="BX271" s="126">
        <f t="shared" si="281"/>
        <v>0</v>
      </c>
      <c r="BY271" s="126">
        <f t="shared" si="282"/>
        <v>0</v>
      </c>
      <c r="BZ271" s="126">
        <f t="shared" si="283"/>
        <v>0</v>
      </c>
      <c r="CA271" s="126">
        <f t="shared" si="284"/>
        <v>0</v>
      </c>
      <c r="CB271" s="126">
        <f t="shared" si="285"/>
        <v>0</v>
      </c>
      <c r="CC271" s="126">
        <f t="shared" si="286"/>
        <v>0</v>
      </c>
      <c r="CD271" s="126">
        <f t="shared" si="287"/>
        <v>0</v>
      </c>
      <c r="CE271" s="126">
        <f t="shared" si="288"/>
        <v>0</v>
      </c>
      <c r="CF271" s="126">
        <f t="shared" si="289"/>
        <v>0</v>
      </c>
      <c r="CG271" s="126">
        <f t="shared" si="290"/>
        <v>0</v>
      </c>
      <c r="CH271" s="126">
        <f t="shared" si="291"/>
        <v>0</v>
      </c>
      <c r="CI271" s="126">
        <f t="shared" si="292"/>
        <v>0</v>
      </c>
      <c r="CJ271" s="126">
        <f t="shared" si="293"/>
        <v>0</v>
      </c>
      <c r="CK271" s="126">
        <f t="shared" si="294"/>
        <v>0</v>
      </c>
      <c r="CL271" s="126">
        <f t="shared" si="295"/>
        <v>0</v>
      </c>
      <c r="CM271" s="126">
        <f t="shared" si="296"/>
        <v>0</v>
      </c>
      <c r="CN271" s="126">
        <f t="shared" si="297"/>
        <v>0</v>
      </c>
      <c r="CO271" s="126">
        <f t="shared" si="298"/>
        <v>0</v>
      </c>
      <c r="CP271" s="126">
        <f t="shared" si="299"/>
        <v>0</v>
      </c>
      <c r="CQ271" s="126">
        <f t="shared" si="300"/>
        <v>0</v>
      </c>
      <c r="CR271" s="126">
        <f t="shared" si="301"/>
        <v>0</v>
      </c>
      <c r="CS271" s="126">
        <f t="shared" si="302"/>
        <v>0</v>
      </c>
      <c r="CT271" s="126">
        <f t="shared" si="303"/>
        <v>0</v>
      </c>
      <c r="CU271" s="126">
        <f t="shared" si="304"/>
        <v>0</v>
      </c>
      <c r="CV271" s="126">
        <f t="shared" si="305"/>
        <v>0</v>
      </c>
      <c r="CW271" s="126">
        <f t="shared" si="306"/>
        <v>0</v>
      </c>
      <c r="CX271" s="126">
        <f t="shared" si="307"/>
        <v>0</v>
      </c>
      <c r="CY271" s="126">
        <f t="shared" si="308"/>
        <v>0</v>
      </c>
      <c r="CZ271" s="126">
        <f t="shared" si="309"/>
        <v>0</v>
      </c>
      <c r="DA271" s="126">
        <f t="shared" si="310"/>
        <v>0</v>
      </c>
      <c r="DB271" s="126">
        <f t="shared" si="311"/>
        <v>0</v>
      </c>
      <c r="DC271" s="126">
        <f t="shared" si="312"/>
        <v>0</v>
      </c>
      <c r="DD271" s="126">
        <f t="shared" si="313"/>
        <v>0</v>
      </c>
      <c r="DE271" s="126">
        <f t="shared" si="314"/>
        <v>0</v>
      </c>
      <c r="DF271" s="126">
        <f t="shared" si="315"/>
        <v>0</v>
      </c>
      <c r="DG271" s="126">
        <f t="shared" si="316"/>
        <v>0</v>
      </c>
      <c r="DH271" s="126">
        <f t="shared" si="317"/>
        <v>0</v>
      </c>
      <c r="DI271" s="126">
        <f t="shared" si="318"/>
        <v>0</v>
      </c>
      <c r="DJ271" s="126">
        <f t="shared" si="319"/>
        <v>0</v>
      </c>
      <c r="DK271" s="126">
        <f t="shared" si="320"/>
        <v>0</v>
      </c>
      <c r="DL271" s="126">
        <f t="shared" si="321"/>
        <v>0</v>
      </c>
      <c r="DM271" s="126">
        <f t="shared" si="322"/>
        <v>0</v>
      </c>
      <c r="DN271" s="126">
        <f t="shared" si="323"/>
        <v>0</v>
      </c>
      <c r="DO271" s="126">
        <f t="shared" si="324"/>
        <v>0</v>
      </c>
      <c r="DP271" s="126">
        <f t="shared" si="325"/>
        <v>0</v>
      </c>
      <c r="DQ271" s="126">
        <f t="shared" si="326"/>
        <v>0</v>
      </c>
      <c r="DR271" s="126">
        <f t="shared" si="327"/>
        <v>0</v>
      </c>
      <c r="DS271" s="126">
        <f t="shared" si="328"/>
        <v>0</v>
      </c>
      <c r="DT271" s="126">
        <f t="shared" si="329"/>
        <v>0</v>
      </c>
      <c r="DU271" s="126">
        <f t="shared" si="330"/>
        <v>0</v>
      </c>
      <c r="DV271" s="126">
        <f t="shared" si="331"/>
        <v>0</v>
      </c>
      <c r="DW271" s="126">
        <f t="shared" si="332"/>
        <v>0</v>
      </c>
    </row>
    <row r="272" spans="1:131" s="141" customFormat="1" ht="15" customHeight="1" x14ac:dyDescent="0.25">
      <c r="A272" s="174" t="s">
        <v>619</v>
      </c>
      <c r="B272" s="174" t="s">
        <v>416</v>
      </c>
      <c r="C272" s="174" t="s">
        <v>620</v>
      </c>
      <c r="D272" s="174" t="s">
        <v>265</v>
      </c>
      <c r="E272" s="174">
        <v>1</v>
      </c>
      <c r="F272" s="174">
        <v>4400.04</v>
      </c>
      <c r="G272" s="173">
        <v>-4400.04</v>
      </c>
      <c r="H272" s="173">
        <v>-4400.04</v>
      </c>
      <c r="I272" s="147" t="s">
        <v>912</v>
      </c>
      <c r="J272" s="145" t="s">
        <v>74</v>
      </c>
      <c r="K272" s="145">
        <v>8.3333333333333329E-2</v>
      </c>
      <c r="L272" s="145">
        <v>8.3333333333333329E-2</v>
      </c>
      <c r="M272" s="145">
        <v>8.3333333333333329E-2</v>
      </c>
      <c r="N272" s="145">
        <v>8.3333333333333329E-2</v>
      </c>
      <c r="O272" s="145">
        <v>8.3333333333333329E-2</v>
      </c>
      <c r="P272" s="145">
        <v>8.3333333333333329E-2</v>
      </c>
      <c r="Q272" s="145">
        <v>8.3333333333333329E-2</v>
      </c>
      <c r="R272" s="145">
        <v>8.3333333333333329E-2</v>
      </c>
      <c r="S272" s="145">
        <v>8.3333333333333329E-2</v>
      </c>
      <c r="T272" s="145">
        <v>8.3333333333333329E-2</v>
      </c>
      <c r="U272" s="145">
        <v>8.3333333333333329E-2</v>
      </c>
      <c r="V272" s="145">
        <v>8.3333333333333329E-2</v>
      </c>
      <c r="W272" s="146">
        <v>1</v>
      </c>
      <c r="X272" s="151">
        <v>-366.66999999999996</v>
      </c>
      <c r="Y272" s="151">
        <v>-366.66999999999996</v>
      </c>
      <c r="Z272" s="151">
        <v>-366.66999999999996</v>
      </c>
      <c r="AA272" s="151">
        <v>-366.66999999999996</v>
      </c>
      <c r="AB272" s="151">
        <v>-366.66999999999996</v>
      </c>
      <c r="AC272" s="151">
        <v>-366.66999999999996</v>
      </c>
      <c r="AD272" s="151">
        <v>-366.66999999999996</v>
      </c>
      <c r="AE272" s="151">
        <v>-366.66999999999996</v>
      </c>
      <c r="AF272" s="151">
        <v>-366.66999999999996</v>
      </c>
      <c r="AG272" s="151">
        <v>-366.66999999999996</v>
      </c>
      <c r="AH272" s="151">
        <v>-366.66999999999996</v>
      </c>
      <c r="AI272" s="151">
        <v>-366.66999999999996</v>
      </c>
      <c r="AJ272" s="145"/>
      <c r="AK272" s="145">
        <v>1</v>
      </c>
      <c r="AL272" s="145"/>
      <c r="AM272" s="145"/>
      <c r="AN272" s="145"/>
      <c r="AO272" s="145"/>
      <c r="AP272" s="145"/>
      <c r="AQ272" s="145"/>
      <c r="AR272" s="145"/>
      <c r="AS272" s="146">
        <v>1</v>
      </c>
      <c r="AT272" s="153">
        <v>0</v>
      </c>
      <c r="AU272" s="153">
        <v>-4400.04</v>
      </c>
      <c r="AV272" s="153">
        <v>0</v>
      </c>
      <c r="AW272" s="153">
        <v>0</v>
      </c>
      <c r="AX272" s="153">
        <v>0</v>
      </c>
      <c r="AY272" s="153">
        <v>0</v>
      </c>
      <c r="AZ272" s="153">
        <v>0</v>
      </c>
      <c r="BA272" s="153">
        <v>0</v>
      </c>
      <c r="BB272" s="153">
        <v>0</v>
      </c>
      <c r="BC272" s="153">
        <v>-4400.04</v>
      </c>
      <c r="BD272" s="154">
        <v>0</v>
      </c>
      <c r="BE272" s="154">
        <v>0</v>
      </c>
      <c r="BF272" s="154">
        <v>-4400.04</v>
      </c>
      <c r="BG272" s="154">
        <v>0</v>
      </c>
      <c r="BH272" s="154">
        <v>0</v>
      </c>
      <c r="BI272" s="145">
        <v>60423000</v>
      </c>
      <c r="BJ272" s="122" t="s">
        <v>843</v>
      </c>
      <c r="BK272" s="191">
        <f>+IF('FEUILLE 1'!$BJ272="",SUMIFS('FEUILLE 2'!$P:$P,'FEUILLE 2'!$C:$C,"BLF",'FEUILLE 2'!$K:$K,'FEUILLE 1'!$J272),SUMIFS('FEUILLE 2'!$P:$P,'FEUILLE 2'!$C:$C,"BLF",'FEUILLE 2'!$K:$K,'FEUILLE 1'!$J272,'FEUILLE 2'!$B:$B,'FEUILLE 1'!$BJ272))</f>
        <v>366.67</v>
      </c>
      <c r="BL272" s="191">
        <f>+BK272+SUM(BY272:CD272)</f>
        <v>-733.33999999999969</v>
      </c>
      <c r="BM272" s="191">
        <v>-366.67</v>
      </c>
      <c r="BN272" s="191"/>
      <c r="BO272" s="197">
        <f t="shared" ref="BO272:BO275" si="334">IF(-SUM(BZ272:CD272)-(BK272+BM272+BN272)&lt;0,0,-SUM(BZ272:CD272)-(BK272+BM272+BN272))</f>
        <v>1100.0099999999998</v>
      </c>
      <c r="BP272" s="126">
        <f t="shared" si="273"/>
        <v>0</v>
      </c>
      <c r="BQ272" s="126">
        <f t="shared" si="274"/>
        <v>0</v>
      </c>
      <c r="BR272" s="126">
        <f t="shared" si="275"/>
        <v>-366.66999999999996</v>
      </c>
      <c r="BS272" s="126">
        <f t="shared" si="276"/>
        <v>0</v>
      </c>
      <c r="BT272" s="126">
        <f t="shared" si="277"/>
        <v>0</v>
      </c>
      <c r="BU272" s="126">
        <f t="shared" si="278"/>
        <v>0</v>
      </c>
      <c r="BV272" s="126">
        <f t="shared" si="279"/>
        <v>0</v>
      </c>
      <c r="BW272" s="126">
        <f t="shared" si="280"/>
        <v>-733.33999999999992</v>
      </c>
      <c r="BX272" s="126">
        <f t="shared" si="281"/>
        <v>0</v>
      </c>
      <c r="BY272" s="126">
        <f t="shared" si="282"/>
        <v>0</v>
      </c>
      <c r="BZ272" s="126">
        <f t="shared" si="283"/>
        <v>0</v>
      </c>
      <c r="CA272" s="126">
        <f t="shared" si="284"/>
        <v>0</v>
      </c>
      <c r="CB272" s="126">
        <f t="shared" si="285"/>
        <v>-1100.0099999999998</v>
      </c>
      <c r="CC272" s="126">
        <f t="shared" si="286"/>
        <v>0</v>
      </c>
      <c r="CD272" s="126">
        <f t="shared" si="287"/>
        <v>0</v>
      </c>
      <c r="CE272" s="126">
        <f t="shared" si="288"/>
        <v>0</v>
      </c>
      <c r="CF272" s="126">
        <f t="shared" si="289"/>
        <v>0</v>
      </c>
      <c r="CG272" s="126">
        <f t="shared" si="290"/>
        <v>-1466.6799999999998</v>
      </c>
      <c r="CH272" s="126">
        <f t="shared" si="291"/>
        <v>0</v>
      </c>
      <c r="CI272" s="126">
        <f t="shared" si="292"/>
        <v>0</v>
      </c>
      <c r="CJ272" s="126">
        <f t="shared" si="293"/>
        <v>0</v>
      </c>
      <c r="CK272" s="126">
        <f t="shared" si="294"/>
        <v>0</v>
      </c>
      <c r="CL272" s="126">
        <f t="shared" si="295"/>
        <v>-1833.35</v>
      </c>
      <c r="CM272" s="126">
        <f t="shared" si="296"/>
        <v>0</v>
      </c>
      <c r="CN272" s="126">
        <f t="shared" si="297"/>
        <v>0</v>
      </c>
      <c r="CO272" s="126">
        <f t="shared" si="298"/>
        <v>0</v>
      </c>
      <c r="CP272" s="126">
        <f t="shared" si="299"/>
        <v>0</v>
      </c>
      <c r="CQ272" s="126">
        <f t="shared" si="300"/>
        <v>-2200.02</v>
      </c>
      <c r="CR272" s="126">
        <f t="shared" si="301"/>
        <v>0</v>
      </c>
      <c r="CS272" s="126">
        <f t="shared" si="302"/>
        <v>0</v>
      </c>
      <c r="CT272" s="126">
        <f t="shared" si="303"/>
        <v>0</v>
      </c>
      <c r="CU272" s="126">
        <f t="shared" si="304"/>
        <v>0</v>
      </c>
      <c r="CV272" s="126">
        <f t="shared" si="305"/>
        <v>-2566.69</v>
      </c>
      <c r="CW272" s="126">
        <f t="shared" si="306"/>
        <v>0</v>
      </c>
      <c r="CX272" s="126">
        <f t="shared" si="307"/>
        <v>0</v>
      </c>
      <c r="CY272" s="126">
        <f t="shared" si="308"/>
        <v>0</v>
      </c>
      <c r="CZ272" s="126">
        <f t="shared" si="309"/>
        <v>0</v>
      </c>
      <c r="DA272" s="126">
        <f t="shared" si="310"/>
        <v>-2933.36</v>
      </c>
      <c r="DB272" s="126">
        <f t="shared" si="311"/>
        <v>0</v>
      </c>
      <c r="DC272" s="126">
        <f t="shared" si="312"/>
        <v>0</v>
      </c>
      <c r="DD272" s="126">
        <f t="shared" si="313"/>
        <v>0</v>
      </c>
      <c r="DE272" s="126">
        <f t="shared" si="314"/>
        <v>0</v>
      </c>
      <c r="DF272" s="126">
        <f t="shared" si="315"/>
        <v>-3300.03</v>
      </c>
      <c r="DG272" s="126">
        <f t="shared" si="316"/>
        <v>0</v>
      </c>
      <c r="DH272" s="126">
        <f t="shared" si="317"/>
        <v>0</v>
      </c>
      <c r="DI272" s="126">
        <f t="shared" si="318"/>
        <v>0</v>
      </c>
      <c r="DJ272" s="126">
        <f t="shared" si="319"/>
        <v>0</v>
      </c>
      <c r="DK272" s="126">
        <f t="shared" si="320"/>
        <v>-3666.7000000000003</v>
      </c>
      <c r="DL272" s="126">
        <f t="shared" si="321"/>
        <v>0</v>
      </c>
      <c r="DM272" s="126">
        <f t="shared" si="322"/>
        <v>0</v>
      </c>
      <c r="DN272" s="126">
        <f t="shared" si="323"/>
        <v>0</v>
      </c>
      <c r="DO272" s="126">
        <f t="shared" si="324"/>
        <v>0</v>
      </c>
      <c r="DP272" s="126">
        <f t="shared" si="325"/>
        <v>-4033.3700000000003</v>
      </c>
      <c r="DQ272" s="126">
        <f t="shared" si="326"/>
        <v>0</v>
      </c>
      <c r="DR272" s="126">
        <f t="shared" si="327"/>
        <v>0</v>
      </c>
      <c r="DS272" s="126">
        <f t="shared" si="328"/>
        <v>0</v>
      </c>
      <c r="DT272" s="126">
        <f t="shared" si="329"/>
        <v>0</v>
      </c>
      <c r="DU272" s="126">
        <f t="shared" si="330"/>
        <v>-4400.04</v>
      </c>
      <c r="DV272" s="126">
        <f t="shared" si="331"/>
        <v>0</v>
      </c>
      <c r="DW272" s="126">
        <f t="shared" si="332"/>
        <v>0</v>
      </c>
      <c r="DX272" s="119"/>
      <c r="EA272" s="127">
        <f>+BO272</f>
        <v>1100.0099999999998</v>
      </c>
    </row>
    <row r="273" spans="1:131" s="141" customFormat="1" ht="15" customHeight="1" x14ac:dyDescent="0.25">
      <c r="A273" s="174" t="s">
        <v>619</v>
      </c>
      <c r="B273" s="174" t="s">
        <v>416</v>
      </c>
      <c r="C273" s="174" t="s">
        <v>621</v>
      </c>
      <c r="D273" s="174" t="s">
        <v>265</v>
      </c>
      <c r="E273" s="174">
        <v>1</v>
      </c>
      <c r="F273" s="174">
        <v>2200.08</v>
      </c>
      <c r="G273" s="173">
        <v>-2200.08</v>
      </c>
      <c r="H273" s="173">
        <v>-2200.0799999999995</v>
      </c>
      <c r="I273" s="147" t="s">
        <v>912</v>
      </c>
      <c r="J273" s="145" t="s">
        <v>74</v>
      </c>
      <c r="K273" s="145">
        <v>8.3333333333333329E-2</v>
      </c>
      <c r="L273" s="145">
        <v>8.3333333333333329E-2</v>
      </c>
      <c r="M273" s="145">
        <v>8.3333333333333329E-2</v>
      </c>
      <c r="N273" s="145">
        <v>8.3333333333333329E-2</v>
      </c>
      <c r="O273" s="145">
        <v>8.3333333333333329E-2</v>
      </c>
      <c r="P273" s="145">
        <v>8.3333333333333329E-2</v>
      </c>
      <c r="Q273" s="145">
        <v>8.3333333333333329E-2</v>
      </c>
      <c r="R273" s="145">
        <v>8.3333333333333329E-2</v>
      </c>
      <c r="S273" s="145">
        <v>8.3333333333333329E-2</v>
      </c>
      <c r="T273" s="145">
        <v>8.3333333333333329E-2</v>
      </c>
      <c r="U273" s="145">
        <v>8.3333333333333329E-2</v>
      </c>
      <c r="V273" s="145">
        <v>8.3333333333333329E-2</v>
      </c>
      <c r="W273" s="146">
        <v>1</v>
      </c>
      <c r="X273" s="151">
        <v>-183.33999999999997</v>
      </c>
      <c r="Y273" s="151">
        <v>-183.33999999999997</v>
      </c>
      <c r="Z273" s="151">
        <v>-183.33999999999997</v>
      </c>
      <c r="AA273" s="151">
        <v>-183.33999999999997</v>
      </c>
      <c r="AB273" s="151">
        <v>-183.33999999999997</v>
      </c>
      <c r="AC273" s="151">
        <v>-183.33999999999997</v>
      </c>
      <c r="AD273" s="151">
        <v>-183.33999999999997</v>
      </c>
      <c r="AE273" s="151">
        <v>-183.33999999999997</v>
      </c>
      <c r="AF273" s="151">
        <v>-183.33999999999997</v>
      </c>
      <c r="AG273" s="151">
        <v>-183.33999999999997</v>
      </c>
      <c r="AH273" s="151">
        <v>-183.33999999999997</v>
      </c>
      <c r="AI273" s="151">
        <v>-183.33999999999997</v>
      </c>
      <c r="AJ273" s="145"/>
      <c r="AK273" s="145"/>
      <c r="AL273" s="145">
        <v>1</v>
      </c>
      <c r="AM273" s="145"/>
      <c r="AN273" s="145"/>
      <c r="AO273" s="145"/>
      <c r="AP273" s="145"/>
      <c r="AQ273" s="145"/>
      <c r="AR273" s="145"/>
      <c r="AS273" s="146">
        <v>1</v>
      </c>
      <c r="AT273" s="153">
        <v>0</v>
      </c>
      <c r="AU273" s="153">
        <v>0</v>
      </c>
      <c r="AV273" s="153">
        <v>-2200.08</v>
      </c>
      <c r="AW273" s="153">
        <v>0</v>
      </c>
      <c r="AX273" s="153">
        <v>0</v>
      </c>
      <c r="AY273" s="153">
        <v>0</v>
      </c>
      <c r="AZ273" s="153">
        <v>0</v>
      </c>
      <c r="BA273" s="153">
        <v>0</v>
      </c>
      <c r="BB273" s="153">
        <v>0</v>
      </c>
      <c r="BC273" s="153">
        <v>-2200.08</v>
      </c>
      <c r="BD273" s="154">
        <v>0</v>
      </c>
      <c r="BE273" s="154">
        <v>0</v>
      </c>
      <c r="BF273" s="154">
        <v>-2200.08</v>
      </c>
      <c r="BG273" s="154">
        <v>0</v>
      </c>
      <c r="BH273" s="154">
        <v>0</v>
      </c>
      <c r="BI273" s="145">
        <v>60423000</v>
      </c>
      <c r="BJ273" s="122" t="s">
        <v>851</v>
      </c>
      <c r="BK273" s="197">
        <f>+IF('FEUILLE 1'!$BJ273="",SUMIFS('FEUILLE 2'!$P:$P,'FEUILLE 2'!$C:$C,"BLF",'FEUILLE 2'!$K:$K,'FEUILLE 1'!$J273),SUMIFS('FEUILLE 2'!$P:$P,'FEUILLE 2'!$C:$C,"BLF",'FEUILLE 2'!$K:$K,'FEUILLE 1'!$J273,'FEUILLE 2'!$B:$B,'FEUILLE 1'!$BJ273))</f>
        <v>1100.04</v>
      </c>
      <c r="BL273" s="191">
        <f>+BK273+SUM(BY273:CD273)</f>
        <v>550.02</v>
      </c>
      <c r="BM273" s="191"/>
      <c r="BN273" s="191"/>
      <c r="BO273" s="193">
        <f t="shared" si="334"/>
        <v>0</v>
      </c>
      <c r="BP273" s="126">
        <f t="shared" si="273"/>
        <v>0</v>
      </c>
      <c r="BQ273" s="126">
        <f t="shared" si="274"/>
        <v>0</v>
      </c>
      <c r="BR273" s="126">
        <f t="shared" si="275"/>
        <v>-183.33999999999997</v>
      </c>
      <c r="BS273" s="126">
        <f t="shared" si="276"/>
        <v>0</v>
      </c>
      <c r="BT273" s="126">
        <f t="shared" si="277"/>
        <v>0</v>
      </c>
      <c r="BU273" s="126">
        <f t="shared" si="278"/>
        <v>0</v>
      </c>
      <c r="BV273" s="126">
        <f t="shared" si="279"/>
        <v>0</v>
      </c>
      <c r="BW273" s="126">
        <f t="shared" si="280"/>
        <v>-366.67999999999995</v>
      </c>
      <c r="BX273" s="126">
        <f t="shared" si="281"/>
        <v>0</v>
      </c>
      <c r="BY273" s="126">
        <f t="shared" si="282"/>
        <v>0</v>
      </c>
      <c r="BZ273" s="126">
        <f t="shared" si="283"/>
        <v>0</v>
      </c>
      <c r="CA273" s="126">
        <f t="shared" si="284"/>
        <v>0</v>
      </c>
      <c r="CB273" s="126">
        <f t="shared" si="285"/>
        <v>-550.02</v>
      </c>
      <c r="CC273" s="126">
        <f t="shared" si="286"/>
        <v>0</v>
      </c>
      <c r="CD273" s="126">
        <f t="shared" si="287"/>
        <v>0</v>
      </c>
      <c r="CE273" s="126">
        <f t="shared" si="288"/>
        <v>0</v>
      </c>
      <c r="CF273" s="126">
        <f t="shared" si="289"/>
        <v>0</v>
      </c>
      <c r="CG273" s="126">
        <f t="shared" si="290"/>
        <v>-733.3599999999999</v>
      </c>
      <c r="CH273" s="126">
        <f t="shared" si="291"/>
        <v>0</v>
      </c>
      <c r="CI273" s="126">
        <f t="shared" si="292"/>
        <v>0</v>
      </c>
      <c r="CJ273" s="126">
        <f t="shared" si="293"/>
        <v>0</v>
      </c>
      <c r="CK273" s="126">
        <f t="shared" si="294"/>
        <v>0</v>
      </c>
      <c r="CL273" s="126">
        <f t="shared" si="295"/>
        <v>-916.69999999999982</v>
      </c>
      <c r="CM273" s="126">
        <f t="shared" si="296"/>
        <v>0</v>
      </c>
      <c r="CN273" s="126">
        <f t="shared" si="297"/>
        <v>0</v>
      </c>
      <c r="CO273" s="126">
        <f t="shared" si="298"/>
        <v>0</v>
      </c>
      <c r="CP273" s="126">
        <f t="shared" si="299"/>
        <v>0</v>
      </c>
      <c r="CQ273" s="126">
        <f t="shared" si="300"/>
        <v>-1100.0399999999997</v>
      </c>
      <c r="CR273" s="126">
        <f t="shared" si="301"/>
        <v>0</v>
      </c>
      <c r="CS273" s="126">
        <f t="shared" si="302"/>
        <v>0</v>
      </c>
      <c r="CT273" s="126">
        <f t="shared" si="303"/>
        <v>0</v>
      </c>
      <c r="CU273" s="126">
        <f t="shared" si="304"/>
        <v>0</v>
      </c>
      <c r="CV273" s="126">
        <f t="shared" si="305"/>
        <v>-1283.3799999999997</v>
      </c>
      <c r="CW273" s="126">
        <f t="shared" si="306"/>
        <v>0</v>
      </c>
      <c r="CX273" s="126">
        <f t="shared" si="307"/>
        <v>0</v>
      </c>
      <c r="CY273" s="126">
        <f t="shared" si="308"/>
        <v>0</v>
      </c>
      <c r="CZ273" s="126">
        <f t="shared" si="309"/>
        <v>0</v>
      </c>
      <c r="DA273" s="126">
        <f t="shared" si="310"/>
        <v>-1466.7199999999996</v>
      </c>
      <c r="DB273" s="126">
        <f t="shared" si="311"/>
        <v>0</v>
      </c>
      <c r="DC273" s="126">
        <f t="shared" si="312"/>
        <v>0</v>
      </c>
      <c r="DD273" s="126">
        <f t="shared" si="313"/>
        <v>0</v>
      </c>
      <c r="DE273" s="126">
        <f t="shared" si="314"/>
        <v>0</v>
      </c>
      <c r="DF273" s="126">
        <f t="shared" si="315"/>
        <v>-1650.0599999999995</v>
      </c>
      <c r="DG273" s="126">
        <f t="shared" si="316"/>
        <v>0</v>
      </c>
      <c r="DH273" s="126">
        <f t="shared" si="317"/>
        <v>0</v>
      </c>
      <c r="DI273" s="126">
        <f t="shared" si="318"/>
        <v>0</v>
      </c>
      <c r="DJ273" s="126">
        <f t="shared" si="319"/>
        <v>0</v>
      </c>
      <c r="DK273" s="126">
        <f t="shared" si="320"/>
        <v>-1833.3999999999994</v>
      </c>
      <c r="DL273" s="126">
        <f t="shared" si="321"/>
        <v>0</v>
      </c>
      <c r="DM273" s="126">
        <f t="shared" si="322"/>
        <v>0</v>
      </c>
      <c r="DN273" s="126">
        <f t="shared" si="323"/>
        <v>0</v>
      </c>
      <c r="DO273" s="126">
        <f t="shared" si="324"/>
        <v>0</v>
      </c>
      <c r="DP273" s="126">
        <f t="shared" si="325"/>
        <v>-2016.7399999999993</v>
      </c>
      <c r="DQ273" s="126">
        <f t="shared" si="326"/>
        <v>0</v>
      </c>
      <c r="DR273" s="126">
        <f t="shared" si="327"/>
        <v>0</v>
      </c>
      <c r="DS273" s="126">
        <f t="shared" si="328"/>
        <v>0</v>
      </c>
      <c r="DT273" s="126">
        <f t="shared" si="329"/>
        <v>0</v>
      </c>
      <c r="DU273" s="126">
        <f t="shared" si="330"/>
        <v>-2200.0799999999995</v>
      </c>
      <c r="DV273" s="126">
        <f t="shared" si="331"/>
        <v>0</v>
      </c>
      <c r="DW273" s="126">
        <f t="shared" si="332"/>
        <v>0</v>
      </c>
      <c r="DX273" s="119"/>
    </row>
    <row r="274" spans="1:131" s="141" customFormat="1" ht="15" customHeight="1" x14ac:dyDescent="0.25">
      <c r="A274" s="174" t="s">
        <v>619</v>
      </c>
      <c r="B274" s="174" t="s">
        <v>416</v>
      </c>
      <c r="C274" s="174" t="s">
        <v>622</v>
      </c>
      <c r="D274" s="174" t="s">
        <v>265</v>
      </c>
      <c r="E274" s="174">
        <v>1</v>
      </c>
      <c r="F274" s="174">
        <v>2200.08</v>
      </c>
      <c r="G274" s="173">
        <v>-2200.08</v>
      </c>
      <c r="H274" s="173">
        <v>-2200.0799999999995</v>
      </c>
      <c r="I274" s="147" t="s">
        <v>912</v>
      </c>
      <c r="J274" s="145" t="s">
        <v>74</v>
      </c>
      <c r="K274" s="145">
        <v>8.3333333333333329E-2</v>
      </c>
      <c r="L274" s="145">
        <v>8.3333333333333329E-2</v>
      </c>
      <c r="M274" s="145">
        <v>8.3333333333333329E-2</v>
      </c>
      <c r="N274" s="145">
        <v>8.3333333333333329E-2</v>
      </c>
      <c r="O274" s="145">
        <v>8.3333333333333329E-2</v>
      </c>
      <c r="P274" s="145">
        <v>8.3333333333333329E-2</v>
      </c>
      <c r="Q274" s="145">
        <v>8.3333333333333329E-2</v>
      </c>
      <c r="R274" s="145">
        <v>8.3333333333333329E-2</v>
      </c>
      <c r="S274" s="145">
        <v>8.3333333333333329E-2</v>
      </c>
      <c r="T274" s="145">
        <v>8.3333333333333329E-2</v>
      </c>
      <c r="U274" s="145">
        <v>8.3333333333333329E-2</v>
      </c>
      <c r="V274" s="145">
        <v>8.3333333333333329E-2</v>
      </c>
      <c r="W274" s="146">
        <v>1</v>
      </c>
      <c r="X274" s="151">
        <v>-183.33999999999997</v>
      </c>
      <c r="Y274" s="151">
        <v>-183.33999999999997</v>
      </c>
      <c r="Z274" s="151">
        <v>-183.33999999999997</v>
      </c>
      <c r="AA274" s="151">
        <v>-183.33999999999997</v>
      </c>
      <c r="AB274" s="151">
        <v>-183.33999999999997</v>
      </c>
      <c r="AC274" s="151">
        <v>-183.33999999999997</v>
      </c>
      <c r="AD274" s="151">
        <v>-183.33999999999997</v>
      </c>
      <c r="AE274" s="151">
        <v>-183.33999999999997</v>
      </c>
      <c r="AF274" s="151">
        <v>-183.33999999999997</v>
      </c>
      <c r="AG274" s="151">
        <v>-183.33999999999997</v>
      </c>
      <c r="AH274" s="151">
        <v>-183.33999999999997</v>
      </c>
      <c r="AI274" s="151">
        <v>-183.33999999999997</v>
      </c>
      <c r="AJ274" s="145"/>
      <c r="AK274" s="145"/>
      <c r="AL274" s="145"/>
      <c r="AM274" s="145">
        <v>1</v>
      </c>
      <c r="AN274" s="145"/>
      <c r="AO274" s="145"/>
      <c r="AP274" s="145"/>
      <c r="AQ274" s="145"/>
      <c r="AR274" s="145"/>
      <c r="AS274" s="146">
        <v>1</v>
      </c>
      <c r="AT274" s="153">
        <v>0</v>
      </c>
      <c r="AU274" s="153">
        <v>0</v>
      </c>
      <c r="AV274" s="153">
        <v>0</v>
      </c>
      <c r="AW274" s="153">
        <v>-2200.08</v>
      </c>
      <c r="AX274" s="153">
        <v>0</v>
      </c>
      <c r="AY274" s="153">
        <v>0</v>
      </c>
      <c r="AZ274" s="153">
        <v>0</v>
      </c>
      <c r="BA274" s="153">
        <v>0</v>
      </c>
      <c r="BB274" s="153">
        <v>0</v>
      </c>
      <c r="BC274" s="153">
        <v>-2200.08</v>
      </c>
      <c r="BD274" s="154">
        <v>0</v>
      </c>
      <c r="BE274" s="154">
        <v>0</v>
      </c>
      <c r="BF274" s="154">
        <v>-2200.08</v>
      </c>
      <c r="BG274" s="154">
        <v>0</v>
      </c>
      <c r="BH274" s="154">
        <v>0</v>
      </c>
      <c r="BI274" s="145">
        <v>60423000</v>
      </c>
      <c r="BJ274" s="122" t="s">
        <v>844</v>
      </c>
      <c r="BK274" s="191">
        <f>+IF('FEUILLE 1'!$BJ274="",SUMIFS('FEUILLE 2'!$P:$P,'FEUILLE 2'!$C:$C,"BLF",'FEUILLE 2'!$K:$K,'FEUILLE 1'!$J274),SUMIFS('FEUILLE 2'!$P:$P,'FEUILLE 2'!$C:$C,"BLF",'FEUILLE 2'!$K:$K,'FEUILLE 1'!$J274,'FEUILLE 2'!$B:$B,'FEUILLE 1'!$BJ274))</f>
        <v>183.34</v>
      </c>
      <c r="BL274" s="191">
        <f>+BK274+SUM(BY274:CD274)</f>
        <v>-366.67999999999995</v>
      </c>
      <c r="BM274" s="191">
        <v>-183.34</v>
      </c>
      <c r="BN274" s="191"/>
      <c r="BO274" s="193">
        <f t="shared" si="334"/>
        <v>550.02</v>
      </c>
      <c r="BP274" s="126">
        <f t="shared" si="273"/>
        <v>0</v>
      </c>
      <c r="BQ274" s="126">
        <f t="shared" si="274"/>
        <v>0</v>
      </c>
      <c r="BR274" s="126">
        <f t="shared" si="275"/>
        <v>-183.33999999999997</v>
      </c>
      <c r="BS274" s="126">
        <f t="shared" si="276"/>
        <v>0</v>
      </c>
      <c r="BT274" s="126">
        <f t="shared" si="277"/>
        <v>0</v>
      </c>
      <c r="BU274" s="126">
        <f t="shared" si="278"/>
        <v>0</v>
      </c>
      <c r="BV274" s="126">
        <f t="shared" si="279"/>
        <v>0</v>
      </c>
      <c r="BW274" s="126">
        <f t="shared" si="280"/>
        <v>-366.67999999999995</v>
      </c>
      <c r="BX274" s="126">
        <f t="shared" si="281"/>
        <v>0</v>
      </c>
      <c r="BY274" s="126">
        <f t="shared" si="282"/>
        <v>0</v>
      </c>
      <c r="BZ274" s="126">
        <f t="shared" si="283"/>
        <v>0</v>
      </c>
      <c r="CA274" s="126">
        <f t="shared" si="284"/>
        <v>0</v>
      </c>
      <c r="CB274" s="126">
        <f t="shared" si="285"/>
        <v>-550.02</v>
      </c>
      <c r="CC274" s="126">
        <f t="shared" si="286"/>
        <v>0</v>
      </c>
      <c r="CD274" s="126">
        <f t="shared" si="287"/>
        <v>0</v>
      </c>
      <c r="CE274" s="126">
        <f t="shared" si="288"/>
        <v>0</v>
      </c>
      <c r="CF274" s="126">
        <f t="shared" si="289"/>
        <v>0</v>
      </c>
      <c r="CG274" s="126">
        <f t="shared" si="290"/>
        <v>-733.3599999999999</v>
      </c>
      <c r="CH274" s="126">
        <f t="shared" si="291"/>
        <v>0</v>
      </c>
      <c r="CI274" s="126">
        <f t="shared" si="292"/>
        <v>0</v>
      </c>
      <c r="CJ274" s="126">
        <f t="shared" si="293"/>
        <v>0</v>
      </c>
      <c r="CK274" s="126">
        <f t="shared" si="294"/>
        <v>0</v>
      </c>
      <c r="CL274" s="126">
        <f t="shared" si="295"/>
        <v>-916.69999999999982</v>
      </c>
      <c r="CM274" s="126">
        <f t="shared" si="296"/>
        <v>0</v>
      </c>
      <c r="CN274" s="126">
        <f t="shared" si="297"/>
        <v>0</v>
      </c>
      <c r="CO274" s="126">
        <f t="shared" si="298"/>
        <v>0</v>
      </c>
      <c r="CP274" s="126">
        <f t="shared" si="299"/>
        <v>0</v>
      </c>
      <c r="CQ274" s="126">
        <f t="shared" si="300"/>
        <v>-1100.0399999999997</v>
      </c>
      <c r="CR274" s="126">
        <f t="shared" si="301"/>
        <v>0</v>
      </c>
      <c r="CS274" s="126">
        <f t="shared" si="302"/>
        <v>0</v>
      </c>
      <c r="CT274" s="126">
        <f t="shared" si="303"/>
        <v>0</v>
      </c>
      <c r="CU274" s="126">
        <f t="shared" si="304"/>
        <v>0</v>
      </c>
      <c r="CV274" s="126">
        <f t="shared" si="305"/>
        <v>-1283.3799999999997</v>
      </c>
      <c r="CW274" s="126">
        <f t="shared" si="306"/>
        <v>0</v>
      </c>
      <c r="CX274" s="126">
        <f t="shared" si="307"/>
        <v>0</v>
      </c>
      <c r="CY274" s="126">
        <f t="shared" si="308"/>
        <v>0</v>
      </c>
      <c r="CZ274" s="126">
        <f t="shared" si="309"/>
        <v>0</v>
      </c>
      <c r="DA274" s="126">
        <f t="shared" si="310"/>
        <v>-1466.7199999999996</v>
      </c>
      <c r="DB274" s="126">
        <f t="shared" si="311"/>
        <v>0</v>
      </c>
      <c r="DC274" s="126">
        <f t="shared" si="312"/>
        <v>0</v>
      </c>
      <c r="DD274" s="126">
        <f t="shared" si="313"/>
        <v>0</v>
      </c>
      <c r="DE274" s="126">
        <f t="shared" si="314"/>
        <v>0</v>
      </c>
      <c r="DF274" s="126">
        <f t="shared" si="315"/>
        <v>-1650.0599999999995</v>
      </c>
      <c r="DG274" s="126">
        <f t="shared" si="316"/>
        <v>0</v>
      </c>
      <c r="DH274" s="126">
        <f t="shared" si="317"/>
        <v>0</v>
      </c>
      <c r="DI274" s="126">
        <f t="shared" si="318"/>
        <v>0</v>
      </c>
      <c r="DJ274" s="126">
        <f t="shared" si="319"/>
        <v>0</v>
      </c>
      <c r="DK274" s="126">
        <f t="shared" si="320"/>
        <v>-1833.3999999999994</v>
      </c>
      <c r="DL274" s="126">
        <f t="shared" si="321"/>
        <v>0</v>
      </c>
      <c r="DM274" s="126">
        <f t="shared" si="322"/>
        <v>0</v>
      </c>
      <c r="DN274" s="126">
        <f t="shared" si="323"/>
        <v>0</v>
      </c>
      <c r="DO274" s="126">
        <f t="shared" si="324"/>
        <v>0</v>
      </c>
      <c r="DP274" s="126">
        <f t="shared" si="325"/>
        <v>-2016.7399999999993</v>
      </c>
      <c r="DQ274" s="126">
        <f t="shared" si="326"/>
        <v>0</v>
      </c>
      <c r="DR274" s="126">
        <f t="shared" si="327"/>
        <v>0</v>
      </c>
      <c r="DS274" s="126">
        <f t="shared" si="328"/>
        <v>0</v>
      </c>
      <c r="DT274" s="126">
        <f t="shared" si="329"/>
        <v>0</v>
      </c>
      <c r="DU274" s="126">
        <f t="shared" si="330"/>
        <v>-2200.0799999999995</v>
      </c>
      <c r="DV274" s="126">
        <f t="shared" si="331"/>
        <v>0</v>
      </c>
      <c r="DW274" s="126">
        <f t="shared" si="332"/>
        <v>0</v>
      </c>
      <c r="DX274" s="119"/>
      <c r="EA274" s="127">
        <f>+BO274</f>
        <v>550.02</v>
      </c>
    </row>
    <row r="275" spans="1:131" s="141" customFormat="1" ht="15" customHeight="1" x14ac:dyDescent="0.25">
      <c r="A275" s="174" t="s">
        <v>619</v>
      </c>
      <c r="B275" s="174" t="s">
        <v>416</v>
      </c>
      <c r="C275" s="174" t="s">
        <v>623</v>
      </c>
      <c r="D275" s="174" t="s">
        <v>265</v>
      </c>
      <c r="E275" s="174">
        <v>1</v>
      </c>
      <c r="F275" s="174">
        <v>276</v>
      </c>
      <c r="G275" s="173">
        <v>-276</v>
      </c>
      <c r="H275" s="173">
        <v>-276</v>
      </c>
      <c r="I275" s="147" t="s">
        <v>912</v>
      </c>
      <c r="J275" s="145" t="s">
        <v>74</v>
      </c>
      <c r="K275" s="145">
        <v>8.3333333333333329E-2</v>
      </c>
      <c r="L275" s="145">
        <v>8.3333333333333329E-2</v>
      </c>
      <c r="M275" s="145">
        <v>8.3333333333333329E-2</v>
      </c>
      <c r="N275" s="145">
        <v>8.3333333333333329E-2</v>
      </c>
      <c r="O275" s="145">
        <v>8.3333333333333329E-2</v>
      </c>
      <c r="P275" s="145">
        <v>8.3333333333333329E-2</v>
      </c>
      <c r="Q275" s="145">
        <v>8.3333333333333329E-2</v>
      </c>
      <c r="R275" s="145">
        <v>8.3333333333333329E-2</v>
      </c>
      <c r="S275" s="145">
        <v>8.3333333333333329E-2</v>
      </c>
      <c r="T275" s="145">
        <v>8.3333333333333329E-2</v>
      </c>
      <c r="U275" s="145">
        <v>8.3333333333333329E-2</v>
      </c>
      <c r="V275" s="145">
        <v>8.3333333333333329E-2</v>
      </c>
      <c r="W275" s="146">
        <v>1</v>
      </c>
      <c r="X275" s="151">
        <v>-23</v>
      </c>
      <c r="Y275" s="151">
        <v>-23</v>
      </c>
      <c r="Z275" s="151">
        <v>-23</v>
      </c>
      <c r="AA275" s="151">
        <v>-23</v>
      </c>
      <c r="AB275" s="151">
        <v>-23</v>
      </c>
      <c r="AC275" s="151">
        <v>-23</v>
      </c>
      <c r="AD275" s="151">
        <v>-23</v>
      </c>
      <c r="AE275" s="151">
        <v>-23</v>
      </c>
      <c r="AF275" s="151">
        <v>-23</v>
      </c>
      <c r="AG275" s="151">
        <v>-23</v>
      </c>
      <c r="AH275" s="151">
        <v>-23</v>
      </c>
      <c r="AI275" s="151">
        <v>-23</v>
      </c>
      <c r="AJ275" s="145">
        <v>1</v>
      </c>
      <c r="AK275" s="145"/>
      <c r="AL275" s="145"/>
      <c r="AM275" s="145"/>
      <c r="AN275" s="145"/>
      <c r="AO275" s="145"/>
      <c r="AP275" s="145"/>
      <c r="AQ275" s="145"/>
      <c r="AR275" s="145"/>
      <c r="AS275" s="146">
        <v>1</v>
      </c>
      <c r="AT275" s="153"/>
      <c r="AU275" s="153"/>
      <c r="AV275" s="153"/>
      <c r="AW275" s="153"/>
      <c r="AX275" s="153"/>
      <c r="AY275" s="153"/>
      <c r="AZ275" s="153"/>
      <c r="BA275" s="153"/>
      <c r="BB275" s="153"/>
      <c r="BC275" s="153"/>
      <c r="BD275" s="154"/>
      <c r="BE275" s="154"/>
      <c r="BF275" s="154"/>
      <c r="BG275" s="154"/>
      <c r="BH275" s="154"/>
      <c r="BI275" s="145">
        <v>60423000</v>
      </c>
      <c r="BJ275" s="122"/>
      <c r="BK275" s="195"/>
      <c r="BL275" s="191">
        <f>+BK275+SUM(BY275:CD275)</f>
        <v>0</v>
      </c>
      <c r="BM275" s="191"/>
      <c r="BN275" s="191"/>
      <c r="BO275" s="193">
        <f t="shared" si="334"/>
        <v>0</v>
      </c>
      <c r="BP275" s="126">
        <f t="shared" si="273"/>
        <v>0</v>
      </c>
      <c r="BQ275" s="126">
        <f t="shared" si="274"/>
        <v>0</v>
      </c>
      <c r="BR275" s="126">
        <f t="shared" si="275"/>
        <v>0</v>
      </c>
      <c r="BS275" s="126">
        <f t="shared" si="276"/>
        <v>0</v>
      </c>
      <c r="BT275" s="126">
        <f t="shared" si="277"/>
        <v>0</v>
      </c>
      <c r="BU275" s="126">
        <f t="shared" si="278"/>
        <v>0</v>
      </c>
      <c r="BV275" s="126">
        <f t="shared" si="279"/>
        <v>0</v>
      </c>
      <c r="BW275" s="126">
        <f t="shared" si="280"/>
        <v>0</v>
      </c>
      <c r="BX275" s="126">
        <f t="shared" si="281"/>
        <v>0</v>
      </c>
      <c r="BY275" s="126">
        <f t="shared" si="282"/>
        <v>0</v>
      </c>
      <c r="BZ275" s="126">
        <f t="shared" si="283"/>
        <v>0</v>
      </c>
      <c r="CA275" s="126">
        <f t="shared" si="284"/>
        <v>0</v>
      </c>
      <c r="CB275" s="126">
        <f t="shared" si="285"/>
        <v>0</v>
      </c>
      <c r="CC275" s="126">
        <f t="shared" si="286"/>
        <v>0</v>
      </c>
      <c r="CD275" s="126">
        <f t="shared" si="287"/>
        <v>0</v>
      </c>
      <c r="CE275" s="126">
        <f t="shared" si="288"/>
        <v>0</v>
      </c>
      <c r="CF275" s="126">
        <f t="shared" si="289"/>
        <v>0</v>
      </c>
      <c r="CG275" s="126">
        <f t="shared" si="290"/>
        <v>0</v>
      </c>
      <c r="CH275" s="126">
        <f t="shared" si="291"/>
        <v>0</v>
      </c>
      <c r="CI275" s="126">
        <f t="shared" si="292"/>
        <v>0</v>
      </c>
      <c r="CJ275" s="126">
        <f t="shared" si="293"/>
        <v>0</v>
      </c>
      <c r="CK275" s="126">
        <f t="shared" si="294"/>
        <v>0</v>
      </c>
      <c r="CL275" s="126">
        <f t="shared" si="295"/>
        <v>0</v>
      </c>
      <c r="CM275" s="126">
        <f t="shared" si="296"/>
        <v>0</v>
      </c>
      <c r="CN275" s="126">
        <f t="shared" si="297"/>
        <v>0</v>
      </c>
      <c r="CO275" s="126">
        <f t="shared" si="298"/>
        <v>0</v>
      </c>
      <c r="CP275" s="126">
        <f t="shared" si="299"/>
        <v>0</v>
      </c>
      <c r="CQ275" s="126">
        <f t="shared" si="300"/>
        <v>0</v>
      </c>
      <c r="CR275" s="126">
        <f t="shared" si="301"/>
        <v>0</v>
      </c>
      <c r="CS275" s="126">
        <f t="shared" si="302"/>
        <v>0</v>
      </c>
      <c r="CT275" s="126">
        <f t="shared" si="303"/>
        <v>0</v>
      </c>
      <c r="CU275" s="126">
        <f t="shared" si="304"/>
        <v>0</v>
      </c>
      <c r="CV275" s="126">
        <f t="shared" si="305"/>
        <v>0</v>
      </c>
      <c r="CW275" s="126">
        <f t="shared" si="306"/>
        <v>0</v>
      </c>
      <c r="CX275" s="126">
        <f t="shared" si="307"/>
        <v>0</v>
      </c>
      <c r="CY275" s="126">
        <f t="shared" si="308"/>
        <v>0</v>
      </c>
      <c r="CZ275" s="126">
        <f t="shared" si="309"/>
        <v>0</v>
      </c>
      <c r="DA275" s="126">
        <f t="shared" si="310"/>
        <v>0</v>
      </c>
      <c r="DB275" s="126">
        <f t="shared" si="311"/>
        <v>0</v>
      </c>
      <c r="DC275" s="126">
        <f t="shared" si="312"/>
        <v>0</v>
      </c>
      <c r="DD275" s="126">
        <f t="shared" si="313"/>
        <v>0</v>
      </c>
      <c r="DE275" s="126">
        <f t="shared" si="314"/>
        <v>0</v>
      </c>
      <c r="DF275" s="126">
        <f t="shared" si="315"/>
        <v>0</v>
      </c>
      <c r="DG275" s="126">
        <f t="shared" si="316"/>
        <v>0</v>
      </c>
      <c r="DH275" s="126">
        <f t="shared" si="317"/>
        <v>0</v>
      </c>
      <c r="DI275" s="126">
        <f t="shared" si="318"/>
        <v>0</v>
      </c>
      <c r="DJ275" s="126">
        <f t="shared" si="319"/>
        <v>0</v>
      </c>
      <c r="DK275" s="126">
        <f t="shared" si="320"/>
        <v>0</v>
      </c>
      <c r="DL275" s="126">
        <f t="shared" si="321"/>
        <v>0</v>
      </c>
      <c r="DM275" s="126">
        <f t="shared" si="322"/>
        <v>0</v>
      </c>
      <c r="DN275" s="126">
        <f t="shared" si="323"/>
        <v>0</v>
      </c>
      <c r="DO275" s="126">
        <f t="shared" si="324"/>
        <v>0</v>
      </c>
      <c r="DP275" s="126">
        <f t="shared" si="325"/>
        <v>0</v>
      </c>
      <c r="DQ275" s="126">
        <f t="shared" si="326"/>
        <v>0</v>
      </c>
      <c r="DR275" s="126">
        <f t="shared" si="327"/>
        <v>0</v>
      </c>
      <c r="DS275" s="126">
        <f t="shared" si="328"/>
        <v>0</v>
      </c>
      <c r="DT275" s="126">
        <f t="shared" si="329"/>
        <v>0</v>
      </c>
      <c r="DU275" s="126">
        <f t="shared" si="330"/>
        <v>0</v>
      </c>
      <c r="DV275" s="126">
        <f t="shared" si="331"/>
        <v>0</v>
      </c>
      <c r="DW275" s="126">
        <f t="shared" si="332"/>
        <v>0</v>
      </c>
      <c r="DX275" s="119"/>
    </row>
    <row r="276" spans="1:131" s="141" customFormat="1" ht="15" customHeight="1" x14ac:dyDescent="0.25">
      <c r="A276" s="174" t="s">
        <v>624</v>
      </c>
      <c r="B276" s="174" t="s">
        <v>416</v>
      </c>
      <c r="C276" s="174" t="s">
        <v>625</v>
      </c>
      <c r="D276" s="174" t="s">
        <v>265</v>
      </c>
      <c r="E276" s="174">
        <v>1</v>
      </c>
      <c r="F276" s="174">
        <v>4000</v>
      </c>
      <c r="G276" s="173">
        <v>-4000</v>
      </c>
      <c r="H276" s="173">
        <v>-4000.0000000000005</v>
      </c>
      <c r="I276" s="147"/>
      <c r="J276" s="145" t="s">
        <v>938</v>
      </c>
      <c r="K276" s="145">
        <v>8.3333333333333329E-2</v>
      </c>
      <c r="L276" s="145">
        <v>8.3333333333333329E-2</v>
      </c>
      <c r="M276" s="145">
        <v>8.3333333333333329E-2</v>
      </c>
      <c r="N276" s="145">
        <v>8.3333333333333329E-2</v>
      </c>
      <c r="O276" s="145">
        <v>8.3333333333333329E-2</v>
      </c>
      <c r="P276" s="145">
        <v>8.3333333333333329E-2</v>
      </c>
      <c r="Q276" s="145">
        <v>8.3333333333333329E-2</v>
      </c>
      <c r="R276" s="145">
        <v>8.3333333333333329E-2</v>
      </c>
      <c r="S276" s="145">
        <v>8.3333333333333329E-2</v>
      </c>
      <c r="T276" s="145">
        <v>8.3333333333333329E-2</v>
      </c>
      <c r="U276" s="145">
        <v>8.3333333333333329E-2</v>
      </c>
      <c r="V276" s="145">
        <v>8.3333333333333329E-2</v>
      </c>
      <c r="W276" s="146">
        <v>1</v>
      </c>
      <c r="X276" s="151">
        <v>-333.33333333333331</v>
      </c>
      <c r="Y276" s="151">
        <v>-333.33333333333331</v>
      </c>
      <c r="Z276" s="151">
        <v>-333.33333333333331</v>
      </c>
      <c r="AA276" s="151">
        <v>-333.33333333333331</v>
      </c>
      <c r="AB276" s="151">
        <v>-333.33333333333331</v>
      </c>
      <c r="AC276" s="151">
        <v>-333.33333333333331</v>
      </c>
      <c r="AD276" s="151">
        <v>-333.33333333333331</v>
      </c>
      <c r="AE276" s="151">
        <v>-333.33333333333331</v>
      </c>
      <c r="AF276" s="151">
        <v>-333.33333333333331</v>
      </c>
      <c r="AG276" s="151">
        <v>-333.33333333333331</v>
      </c>
      <c r="AH276" s="151">
        <v>-333.33333333333331</v>
      </c>
      <c r="AI276" s="151">
        <v>-333.33333333333331</v>
      </c>
      <c r="AJ276" s="145">
        <v>1</v>
      </c>
      <c r="AK276" s="145"/>
      <c r="AL276" s="145"/>
      <c r="AM276" s="145"/>
      <c r="AN276" s="145"/>
      <c r="AO276" s="145"/>
      <c r="AP276" s="145"/>
      <c r="AQ276" s="145"/>
      <c r="AR276" s="145"/>
      <c r="AS276" s="146">
        <v>1</v>
      </c>
      <c r="AT276" s="153">
        <v>-4000</v>
      </c>
      <c r="AU276" s="153">
        <v>0</v>
      </c>
      <c r="AV276" s="153">
        <v>0</v>
      </c>
      <c r="AW276" s="153">
        <v>0</v>
      </c>
      <c r="AX276" s="153">
        <v>0</v>
      </c>
      <c r="AY276" s="153">
        <v>0</v>
      </c>
      <c r="AZ276" s="153">
        <v>0</v>
      </c>
      <c r="BA276" s="153">
        <v>0</v>
      </c>
      <c r="BB276" s="153">
        <v>0</v>
      </c>
      <c r="BC276" s="153">
        <v>-4000</v>
      </c>
      <c r="BD276" s="154">
        <v>-4000</v>
      </c>
      <c r="BE276" s="154">
        <v>0</v>
      </c>
      <c r="BF276" s="154">
        <v>0</v>
      </c>
      <c r="BG276" s="154">
        <v>0</v>
      </c>
      <c r="BH276" s="154">
        <v>0</v>
      </c>
      <c r="BI276" s="145">
        <v>60423000</v>
      </c>
      <c r="BJ276" s="122"/>
      <c r="BK276" s="191">
        <f>+IF('FEUILLE 1'!$BJ276="",SUMIFS('FEUILLE 2'!$P:$P,'FEUILLE 2'!$C:$C,"BLF",'FEUILLE 2'!$K:$K,'FEUILLE 1'!$J276),SUMIFS('FEUILLE 2'!$P:$P,'FEUILLE 2'!$C:$C,"BLF",'FEUILLE 2'!$K:$K,'FEUILLE 1'!$J276,'FEUILLE 2'!$B:$B,'FEUILLE 1'!$BJ276))-BK301</f>
        <v>0</v>
      </c>
      <c r="BL276" s="191">
        <f>+BK276+SUM(BY276:CD276)</f>
        <v>-1000</v>
      </c>
      <c r="BM276" s="191"/>
      <c r="BN276" s="191"/>
      <c r="BO276" s="193"/>
      <c r="BP276" s="126">
        <f t="shared" si="273"/>
        <v>-333.33333333333331</v>
      </c>
      <c r="BQ276" s="126">
        <f t="shared" si="274"/>
        <v>0</v>
      </c>
      <c r="BR276" s="126">
        <f t="shared" si="275"/>
        <v>0</v>
      </c>
      <c r="BS276" s="126">
        <f t="shared" si="276"/>
        <v>0</v>
      </c>
      <c r="BT276" s="126">
        <f t="shared" si="277"/>
        <v>0</v>
      </c>
      <c r="BU276" s="126">
        <f t="shared" si="278"/>
        <v>-666.66666666666663</v>
      </c>
      <c r="BV276" s="126">
        <f t="shared" si="279"/>
        <v>0</v>
      </c>
      <c r="BW276" s="126">
        <f t="shared" si="280"/>
        <v>0</v>
      </c>
      <c r="BX276" s="126">
        <f t="shared" si="281"/>
        <v>0</v>
      </c>
      <c r="BY276" s="126">
        <f t="shared" si="282"/>
        <v>0</v>
      </c>
      <c r="BZ276" s="126">
        <f t="shared" si="283"/>
        <v>-1000</v>
      </c>
      <c r="CA276" s="126">
        <f t="shared" si="284"/>
        <v>0</v>
      </c>
      <c r="CB276" s="126">
        <f t="shared" si="285"/>
        <v>0</v>
      </c>
      <c r="CC276" s="126">
        <f t="shared" si="286"/>
        <v>0</v>
      </c>
      <c r="CD276" s="126">
        <f t="shared" si="287"/>
        <v>0</v>
      </c>
      <c r="CE276" s="126">
        <f t="shared" si="288"/>
        <v>-1333.3333333333333</v>
      </c>
      <c r="CF276" s="126">
        <f t="shared" si="289"/>
        <v>0</v>
      </c>
      <c r="CG276" s="126">
        <f t="shared" si="290"/>
        <v>0</v>
      </c>
      <c r="CH276" s="126">
        <f t="shared" si="291"/>
        <v>0</v>
      </c>
      <c r="CI276" s="126">
        <f t="shared" si="292"/>
        <v>0</v>
      </c>
      <c r="CJ276" s="126">
        <f t="shared" si="293"/>
        <v>-1666.6666666666665</v>
      </c>
      <c r="CK276" s="126">
        <f t="shared" si="294"/>
        <v>0</v>
      </c>
      <c r="CL276" s="126">
        <f t="shared" si="295"/>
        <v>0</v>
      </c>
      <c r="CM276" s="126">
        <f t="shared" si="296"/>
        <v>0</v>
      </c>
      <c r="CN276" s="126">
        <f t="shared" si="297"/>
        <v>0</v>
      </c>
      <c r="CO276" s="126">
        <f t="shared" si="298"/>
        <v>-1999.9999999999998</v>
      </c>
      <c r="CP276" s="126">
        <f t="shared" si="299"/>
        <v>0</v>
      </c>
      <c r="CQ276" s="126">
        <f t="shared" si="300"/>
        <v>0</v>
      </c>
      <c r="CR276" s="126">
        <f t="shared" si="301"/>
        <v>0</v>
      </c>
      <c r="CS276" s="126">
        <f t="shared" si="302"/>
        <v>0</v>
      </c>
      <c r="CT276" s="126">
        <f t="shared" si="303"/>
        <v>-2333.333333333333</v>
      </c>
      <c r="CU276" s="126">
        <f t="shared" si="304"/>
        <v>0</v>
      </c>
      <c r="CV276" s="126">
        <f t="shared" si="305"/>
        <v>0</v>
      </c>
      <c r="CW276" s="126">
        <f t="shared" si="306"/>
        <v>0</v>
      </c>
      <c r="CX276" s="126">
        <f t="shared" si="307"/>
        <v>0</v>
      </c>
      <c r="CY276" s="126">
        <f t="shared" si="308"/>
        <v>-2666.6666666666665</v>
      </c>
      <c r="CZ276" s="126">
        <f t="shared" si="309"/>
        <v>0</v>
      </c>
      <c r="DA276" s="126">
        <f t="shared" si="310"/>
        <v>0</v>
      </c>
      <c r="DB276" s="126">
        <f t="shared" si="311"/>
        <v>0</v>
      </c>
      <c r="DC276" s="126">
        <f t="shared" si="312"/>
        <v>0</v>
      </c>
      <c r="DD276" s="126">
        <f t="shared" si="313"/>
        <v>-3000</v>
      </c>
      <c r="DE276" s="126">
        <f t="shared" si="314"/>
        <v>0</v>
      </c>
      <c r="DF276" s="126">
        <f t="shared" si="315"/>
        <v>0</v>
      </c>
      <c r="DG276" s="126">
        <f t="shared" si="316"/>
        <v>0</v>
      </c>
      <c r="DH276" s="126">
        <f t="shared" si="317"/>
        <v>0</v>
      </c>
      <c r="DI276" s="126">
        <f t="shared" si="318"/>
        <v>-3333.3333333333335</v>
      </c>
      <c r="DJ276" s="126">
        <f t="shared" si="319"/>
        <v>0</v>
      </c>
      <c r="DK276" s="126">
        <f t="shared" si="320"/>
        <v>0</v>
      </c>
      <c r="DL276" s="126">
        <f t="shared" si="321"/>
        <v>0</v>
      </c>
      <c r="DM276" s="126">
        <f t="shared" si="322"/>
        <v>0</v>
      </c>
      <c r="DN276" s="126">
        <f t="shared" si="323"/>
        <v>-3666.666666666667</v>
      </c>
      <c r="DO276" s="126">
        <f t="shared" si="324"/>
        <v>0</v>
      </c>
      <c r="DP276" s="126">
        <f t="shared" si="325"/>
        <v>0</v>
      </c>
      <c r="DQ276" s="126">
        <f t="shared" si="326"/>
        <v>0</v>
      </c>
      <c r="DR276" s="126">
        <f t="shared" si="327"/>
        <v>0</v>
      </c>
      <c r="DS276" s="126">
        <f t="shared" si="328"/>
        <v>-4000.0000000000005</v>
      </c>
      <c r="DT276" s="126">
        <f t="shared" si="329"/>
        <v>0</v>
      </c>
      <c r="DU276" s="126">
        <f t="shared" si="330"/>
        <v>0</v>
      </c>
      <c r="DV276" s="126">
        <f t="shared" si="331"/>
        <v>0</v>
      </c>
      <c r="DW276" s="126">
        <f t="shared" si="332"/>
        <v>0</v>
      </c>
      <c r="DX276" s="119"/>
    </row>
    <row r="277" spans="1:131" s="141" customFormat="1" ht="15" customHeight="1" x14ac:dyDescent="0.25">
      <c r="A277" s="163" t="s">
        <v>626</v>
      </c>
      <c r="B277" s="163" t="s">
        <v>416</v>
      </c>
      <c r="C277" s="163" t="s">
        <v>627</v>
      </c>
      <c r="D277" s="163" t="s">
        <v>265</v>
      </c>
      <c r="E277" s="163">
        <v>0</v>
      </c>
      <c r="F277" s="163">
        <v>1500</v>
      </c>
      <c r="G277" s="164">
        <v>0</v>
      </c>
      <c r="H277" s="164">
        <v>0</v>
      </c>
      <c r="I277" s="147"/>
      <c r="J277" s="145" t="s">
        <v>30</v>
      </c>
      <c r="K277" s="145">
        <v>8.3333333333333329E-2</v>
      </c>
      <c r="L277" s="145">
        <v>8.3333333333333329E-2</v>
      </c>
      <c r="M277" s="145">
        <v>8.3333333333333329E-2</v>
      </c>
      <c r="N277" s="145">
        <v>8.3333333333333329E-2</v>
      </c>
      <c r="O277" s="145">
        <v>8.3333333333333329E-2</v>
      </c>
      <c r="P277" s="145">
        <v>8.3333333333333329E-2</v>
      </c>
      <c r="Q277" s="145">
        <v>8.3333333333333329E-2</v>
      </c>
      <c r="R277" s="145">
        <v>8.3333333333333329E-2</v>
      </c>
      <c r="S277" s="145">
        <v>8.3333333333333329E-2</v>
      </c>
      <c r="T277" s="145">
        <v>8.3333333333333329E-2</v>
      </c>
      <c r="U277" s="145">
        <v>8.3333333333333329E-2</v>
      </c>
      <c r="V277" s="145">
        <v>8.3333333333333329E-2</v>
      </c>
      <c r="W277" s="146">
        <v>1</v>
      </c>
      <c r="X277" s="151">
        <v>0</v>
      </c>
      <c r="Y277" s="151">
        <v>0</v>
      </c>
      <c r="Z277" s="151">
        <v>0</v>
      </c>
      <c r="AA277" s="151">
        <v>0</v>
      </c>
      <c r="AB277" s="151">
        <v>0</v>
      </c>
      <c r="AC277" s="151">
        <v>0</v>
      </c>
      <c r="AD277" s="151">
        <v>0</v>
      </c>
      <c r="AE277" s="151">
        <v>0</v>
      </c>
      <c r="AF277" s="151">
        <v>0</v>
      </c>
      <c r="AG277" s="151">
        <v>0</v>
      </c>
      <c r="AH277" s="151">
        <v>0</v>
      </c>
      <c r="AI277" s="151">
        <v>0</v>
      </c>
      <c r="AJ277" s="145"/>
      <c r="AK277" s="145"/>
      <c r="AL277" s="145"/>
      <c r="AM277" s="145"/>
      <c r="AN277" s="145"/>
      <c r="AO277" s="145"/>
      <c r="AP277" s="145"/>
      <c r="AQ277" s="145"/>
      <c r="AR277" s="145">
        <v>1</v>
      </c>
      <c r="AS277" s="146">
        <v>1</v>
      </c>
      <c r="AT277" s="153">
        <v>0</v>
      </c>
      <c r="AU277" s="153">
        <v>0</v>
      </c>
      <c r="AV277" s="153">
        <v>0</v>
      </c>
      <c r="AW277" s="153">
        <v>0</v>
      </c>
      <c r="AX277" s="153">
        <v>0</v>
      </c>
      <c r="AY277" s="153">
        <v>0</v>
      </c>
      <c r="AZ277" s="153">
        <v>0</v>
      </c>
      <c r="BA277" s="153">
        <v>0</v>
      </c>
      <c r="BB277" s="153">
        <v>0</v>
      </c>
      <c r="BC277" s="153">
        <v>0</v>
      </c>
      <c r="BD277" s="154">
        <v>0</v>
      </c>
      <c r="BE277" s="154">
        <v>0</v>
      </c>
      <c r="BF277" s="154">
        <v>0</v>
      </c>
      <c r="BG277" s="154">
        <v>0</v>
      </c>
      <c r="BH277" s="154">
        <v>0</v>
      </c>
      <c r="BI277" s="145">
        <v>62482000</v>
      </c>
      <c r="BJ277" s="122"/>
      <c r="BK277" s="122">
        <f>+IF('FEUILLE 1'!$BJ277="",SUMIFS('FEUILLE 2'!$P:$P,'FEUILLE 2'!$C:$C,"BLF",'FEUILLE 2'!$K:$K,'FEUILLE 1'!$J277),SUMIFS('FEUILLE 2'!$P:$P,'FEUILLE 2'!$C:$C,"BLF",'FEUILLE 2'!$K:$K,'FEUILLE 1'!$J277,'FEUILLE 2'!$B:$B,'FEUILLE 1'!$BJ277))</f>
        <v>0</v>
      </c>
      <c r="BL277" s="122"/>
      <c r="BM277" s="122"/>
      <c r="BN277" s="122"/>
      <c r="BO277" s="122">
        <f t="shared" si="272"/>
        <v>0</v>
      </c>
      <c r="BP277" s="126">
        <f t="shared" si="273"/>
        <v>0</v>
      </c>
      <c r="BQ277" s="126">
        <f t="shared" si="274"/>
        <v>0</v>
      </c>
      <c r="BR277" s="126">
        <f t="shared" si="275"/>
        <v>0</v>
      </c>
      <c r="BS277" s="126">
        <f t="shared" si="276"/>
        <v>0</v>
      </c>
      <c r="BT277" s="126">
        <f t="shared" si="277"/>
        <v>0</v>
      </c>
      <c r="BU277" s="126">
        <f t="shared" si="278"/>
        <v>0</v>
      </c>
      <c r="BV277" s="126">
        <f t="shared" si="279"/>
        <v>0</v>
      </c>
      <c r="BW277" s="126">
        <f t="shared" si="280"/>
        <v>0</v>
      </c>
      <c r="BX277" s="126">
        <f t="shared" si="281"/>
        <v>0</v>
      </c>
      <c r="BY277" s="126">
        <f t="shared" si="282"/>
        <v>0</v>
      </c>
      <c r="BZ277" s="126">
        <f t="shared" si="283"/>
        <v>0</v>
      </c>
      <c r="CA277" s="126">
        <f t="shared" si="284"/>
        <v>0</v>
      </c>
      <c r="CB277" s="126">
        <f t="shared" si="285"/>
        <v>0</v>
      </c>
      <c r="CC277" s="126">
        <f t="shared" si="286"/>
        <v>0</v>
      </c>
      <c r="CD277" s="126">
        <f t="shared" si="287"/>
        <v>0</v>
      </c>
      <c r="CE277" s="126">
        <f t="shared" si="288"/>
        <v>0</v>
      </c>
      <c r="CF277" s="126">
        <f t="shared" si="289"/>
        <v>0</v>
      </c>
      <c r="CG277" s="126">
        <f t="shared" si="290"/>
        <v>0</v>
      </c>
      <c r="CH277" s="126">
        <f t="shared" si="291"/>
        <v>0</v>
      </c>
      <c r="CI277" s="126">
        <f t="shared" si="292"/>
        <v>0</v>
      </c>
      <c r="CJ277" s="126">
        <f t="shared" si="293"/>
        <v>0</v>
      </c>
      <c r="CK277" s="126">
        <f t="shared" si="294"/>
        <v>0</v>
      </c>
      <c r="CL277" s="126">
        <f t="shared" si="295"/>
        <v>0</v>
      </c>
      <c r="CM277" s="126">
        <f t="shared" si="296"/>
        <v>0</v>
      </c>
      <c r="CN277" s="126">
        <f t="shared" si="297"/>
        <v>0</v>
      </c>
      <c r="CO277" s="126">
        <f t="shared" si="298"/>
        <v>0</v>
      </c>
      <c r="CP277" s="126">
        <f t="shared" si="299"/>
        <v>0</v>
      </c>
      <c r="CQ277" s="126">
        <f t="shared" si="300"/>
        <v>0</v>
      </c>
      <c r="CR277" s="126">
        <f t="shared" si="301"/>
        <v>0</v>
      </c>
      <c r="CS277" s="126">
        <f t="shared" si="302"/>
        <v>0</v>
      </c>
      <c r="CT277" s="126">
        <f t="shared" si="303"/>
        <v>0</v>
      </c>
      <c r="CU277" s="126">
        <f t="shared" si="304"/>
        <v>0</v>
      </c>
      <c r="CV277" s="126">
        <f t="shared" si="305"/>
        <v>0</v>
      </c>
      <c r="CW277" s="126">
        <f t="shared" si="306"/>
        <v>0</v>
      </c>
      <c r="CX277" s="126">
        <f t="shared" si="307"/>
        <v>0</v>
      </c>
      <c r="CY277" s="126">
        <f t="shared" si="308"/>
        <v>0</v>
      </c>
      <c r="CZ277" s="126">
        <f t="shared" si="309"/>
        <v>0</v>
      </c>
      <c r="DA277" s="126">
        <f t="shared" si="310"/>
        <v>0</v>
      </c>
      <c r="DB277" s="126">
        <f t="shared" si="311"/>
        <v>0</v>
      </c>
      <c r="DC277" s="126">
        <f t="shared" si="312"/>
        <v>0</v>
      </c>
      <c r="DD277" s="126">
        <f t="shared" si="313"/>
        <v>0</v>
      </c>
      <c r="DE277" s="126">
        <f t="shared" si="314"/>
        <v>0</v>
      </c>
      <c r="DF277" s="126">
        <f t="shared" si="315"/>
        <v>0</v>
      </c>
      <c r="DG277" s="126">
        <f t="shared" si="316"/>
        <v>0</v>
      </c>
      <c r="DH277" s="126">
        <f t="shared" si="317"/>
        <v>0</v>
      </c>
      <c r="DI277" s="126">
        <f t="shared" si="318"/>
        <v>0</v>
      </c>
      <c r="DJ277" s="126">
        <f t="shared" si="319"/>
        <v>0</v>
      </c>
      <c r="DK277" s="126">
        <f t="shared" si="320"/>
        <v>0</v>
      </c>
      <c r="DL277" s="126">
        <f t="shared" si="321"/>
        <v>0</v>
      </c>
      <c r="DM277" s="126">
        <f t="shared" si="322"/>
        <v>0</v>
      </c>
      <c r="DN277" s="126">
        <f t="shared" si="323"/>
        <v>0</v>
      </c>
      <c r="DO277" s="126">
        <f t="shared" si="324"/>
        <v>0</v>
      </c>
      <c r="DP277" s="126">
        <f t="shared" si="325"/>
        <v>0</v>
      </c>
      <c r="DQ277" s="126">
        <f t="shared" si="326"/>
        <v>0</v>
      </c>
      <c r="DR277" s="126">
        <f t="shared" si="327"/>
        <v>0</v>
      </c>
      <c r="DS277" s="126">
        <f t="shared" si="328"/>
        <v>0</v>
      </c>
      <c r="DT277" s="126">
        <f t="shared" si="329"/>
        <v>0</v>
      </c>
      <c r="DU277" s="126">
        <f t="shared" si="330"/>
        <v>0</v>
      </c>
      <c r="DV277" s="126">
        <f t="shared" si="331"/>
        <v>0</v>
      </c>
      <c r="DW277" s="126">
        <f t="shared" si="332"/>
        <v>0</v>
      </c>
    </row>
    <row r="278" spans="1:131" s="141" customFormat="1" ht="15" customHeight="1" x14ac:dyDescent="0.25">
      <c r="A278" s="174" t="s">
        <v>628</v>
      </c>
      <c r="B278" s="174" t="s">
        <v>592</v>
      </c>
      <c r="C278" s="174"/>
      <c r="D278" s="174" t="s">
        <v>295</v>
      </c>
      <c r="E278" s="174">
        <v>0.15</v>
      </c>
      <c r="F278" s="174">
        <v>69000</v>
      </c>
      <c r="G278" s="173">
        <v>10350</v>
      </c>
      <c r="H278" s="173">
        <v>10350</v>
      </c>
      <c r="I278" s="147" t="s">
        <v>629</v>
      </c>
      <c r="J278" s="148" t="s">
        <v>266</v>
      </c>
      <c r="K278" s="145"/>
      <c r="L278" s="145"/>
      <c r="M278" s="145"/>
      <c r="N278" s="145"/>
      <c r="O278" s="145"/>
      <c r="P278" s="145"/>
      <c r="Q278" s="145"/>
      <c r="R278" s="145"/>
      <c r="S278" s="145"/>
      <c r="T278" s="145"/>
      <c r="U278" s="145"/>
      <c r="V278" s="145">
        <v>1</v>
      </c>
      <c r="W278" s="146">
        <v>1</v>
      </c>
      <c r="X278" s="151">
        <v>0</v>
      </c>
      <c r="Y278" s="151">
        <v>0</v>
      </c>
      <c r="Z278" s="151">
        <v>0</v>
      </c>
      <c r="AA278" s="151">
        <v>0</v>
      </c>
      <c r="AB278" s="151">
        <v>0</v>
      </c>
      <c r="AC278" s="151">
        <v>0</v>
      </c>
      <c r="AD278" s="151">
        <v>0</v>
      </c>
      <c r="AE278" s="151">
        <v>0</v>
      </c>
      <c r="AF278" s="151">
        <v>0</v>
      </c>
      <c r="AG278" s="151">
        <v>0</v>
      </c>
      <c r="AH278" s="151">
        <v>0</v>
      </c>
      <c r="AI278" s="151">
        <v>10350</v>
      </c>
      <c r="AJ278" s="145"/>
      <c r="AK278" s="145"/>
      <c r="AL278" s="145"/>
      <c r="AM278" s="145"/>
      <c r="AN278" s="145"/>
      <c r="AO278" s="145"/>
      <c r="AP278" s="145"/>
      <c r="AQ278" s="145"/>
      <c r="AR278" s="145">
        <v>1</v>
      </c>
      <c r="AS278" s="146">
        <v>1</v>
      </c>
      <c r="AT278" s="153">
        <v>0</v>
      </c>
      <c r="AU278" s="153">
        <v>0</v>
      </c>
      <c r="AV278" s="153">
        <v>0</v>
      </c>
      <c r="AW278" s="153">
        <v>0</v>
      </c>
      <c r="AX278" s="153">
        <v>0</v>
      </c>
      <c r="AY278" s="153">
        <v>0</v>
      </c>
      <c r="AZ278" s="153">
        <v>0</v>
      </c>
      <c r="BA278" s="153">
        <v>0</v>
      </c>
      <c r="BB278" s="153">
        <v>10350</v>
      </c>
      <c r="BC278" s="153">
        <v>10350</v>
      </c>
      <c r="BD278" s="154">
        <v>0</v>
      </c>
      <c r="BE278" s="154">
        <v>0</v>
      </c>
      <c r="BF278" s="154">
        <v>0</v>
      </c>
      <c r="BG278" s="154">
        <v>0</v>
      </c>
      <c r="BH278" s="154">
        <v>10350</v>
      </c>
      <c r="BI278" s="145">
        <v>70820000</v>
      </c>
      <c r="BJ278" s="122"/>
      <c r="BK278" s="122">
        <f>+IF('FEUILLE 1'!$BJ278="",SUMIFS('FEUILLE 2'!$P:$P,'FEUILLE 2'!$C:$C,"FAC",'FEUILLE 2'!$K:$K,'FEUILLE 1'!$J278),SUMIFS('FEUILLE 2'!$P:$P,'FEUILLE 2'!$C:$C,"FAC",'FEUILLE 2'!$K:$K,'FEUILLE 1'!$J278,'FEUILLE 2'!$B:$B,'FEUILLE 1'!$BJ278))</f>
        <v>0</v>
      </c>
      <c r="BL278" s="191">
        <f t="shared" ref="BL278:BL289" si="335">+BK278+SUM(BU278:BY278)</f>
        <v>0</v>
      </c>
      <c r="BM278" s="191"/>
      <c r="BN278" s="191"/>
      <c r="BO278" s="191">
        <f t="shared" si="272"/>
        <v>0</v>
      </c>
      <c r="BP278" s="126">
        <f t="shared" si="273"/>
        <v>0</v>
      </c>
      <c r="BQ278" s="126">
        <f t="shared" si="274"/>
        <v>0</v>
      </c>
      <c r="BR278" s="126">
        <f t="shared" si="275"/>
        <v>0</v>
      </c>
      <c r="BS278" s="126">
        <f t="shared" si="276"/>
        <v>0</v>
      </c>
      <c r="BT278" s="126">
        <f t="shared" si="277"/>
        <v>0</v>
      </c>
      <c r="BU278" s="126">
        <f t="shared" si="278"/>
        <v>0</v>
      </c>
      <c r="BV278" s="126">
        <f t="shared" si="279"/>
        <v>0</v>
      </c>
      <c r="BW278" s="126">
        <f t="shared" si="280"/>
        <v>0</v>
      </c>
      <c r="BX278" s="126">
        <f t="shared" si="281"/>
        <v>0</v>
      </c>
      <c r="BY278" s="126">
        <f t="shared" si="282"/>
        <v>0</v>
      </c>
      <c r="BZ278" s="126">
        <f t="shared" si="283"/>
        <v>0</v>
      </c>
      <c r="CA278" s="126">
        <f t="shared" si="284"/>
        <v>0</v>
      </c>
      <c r="CB278" s="126">
        <f t="shared" si="285"/>
        <v>0</v>
      </c>
      <c r="CC278" s="126">
        <f t="shared" si="286"/>
        <v>0</v>
      </c>
      <c r="CD278" s="126">
        <f t="shared" si="287"/>
        <v>0</v>
      </c>
      <c r="CE278" s="126">
        <f t="shared" si="288"/>
        <v>0</v>
      </c>
      <c r="CF278" s="126">
        <f t="shared" si="289"/>
        <v>0</v>
      </c>
      <c r="CG278" s="126">
        <f t="shared" si="290"/>
        <v>0</v>
      </c>
      <c r="CH278" s="126">
        <f t="shared" si="291"/>
        <v>0</v>
      </c>
      <c r="CI278" s="126">
        <f t="shared" si="292"/>
        <v>0</v>
      </c>
      <c r="CJ278" s="126">
        <f t="shared" si="293"/>
        <v>0</v>
      </c>
      <c r="CK278" s="126">
        <f t="shared" si="294"/>
        <v>0</v>
      </c>
      <c r="CL278" s="126">
        <f t="shared" si="295"/>
        <v>0</v>
      </c>
      <c r="CM278" s="126">
        <f t="shared" si="296"/>
        <v>0</v>
      </c>
      <c r="CN278" s="126">
        <f t="shared" si="297"/>
        <v>0</v>
      </c>
      <c r="CO278" s="126">
        <f t="shared" si="298"/>
        <v>0</v>
      </c>
      <c r="CP278" s="126">
        <f t="shared" si="299"/>
        <v>0</v>
      </c>
      <c r="CQ278" s="126">
        <f t="shared" si="300"/>
        <v>0</v>
      </c>
      <c r="CR278" s="126">
        <f t="shared" si="301"/>
        <v>0</v>
      </c>
      <c r="CS278" s="126">
        <f t="shared" si="302"/>
        <v>0</v>
      </c>
      <c r="CT278" s="126">
        <f t="shared" si="303"/>
        <v>0</v>
      </c>
      <c r="CU278" s="126">
        <f t="shared" si="304"/>
        <v>0</v>
      </c>
      <c r="CV278" s="126">
        <f t="shared" si="305"/>
        <v>0</v>
      </c>
      <c r="CW278" s="126">
        <f t="shared" si="306"/>
        <v>0</v>
      </c>
      <c r="CX278" s="126">
        <f t="shared" si="307"/>
        <v>0</v>
      </c>
      <c r="CY278" s="126">
        <f t="shared" si="308"/>
        <v>0</v>
      </c>
      <c r="CZ278" s="126">
        <f t="shared" si="309"/>
        <v>0</v>
      </c>
      <c r="DA278" s="126">
        <f t="shared" si="310"/>
        <v>0</v>
      </c>
      <c r="DB278" s="126">
        <f t="shared" si="311"/>
        <v>0</v>
      </c>
      <c r="DC278" s="126">
        <f t="shared" si="312"/>
        <v>0</v>
      </c>
      <c r="DD278" s="126">
        <f t="shared" si="313"/>
        <v>0</v>
      </c>
      <c r="DE278" s="126">
        <f t="shared" si="314"/>
        <v>0</v>
      </c>
      <c r="DF278" s="126">
        <f t="shared" si="315"/>
        <v>0</v>
      </c>
      <c r="DG278" s="126">
        <f t="shared" si="316"/>
        <v>0</v>
      </c>
      <c r="DH278" s="126">
        <f t="shared" si="317"/>
        <v>0</v>
      </c>
      <c r="DI278" s="126">
        <f t="shared" si="318"/>
        <v>0</v>
      </c>
      <c r="DJ278" s="126">
        <f t="shared" si="319"/>
        <v>0</v>
      </c>
      <c r="DK278" s="126">
        <f t="shared" si="320"/>
        <v>0</v>
      </c>
      <c r="DL278" s="126">
        <f t="shared" si="321"/>
        <v>0</v>
      </c>
      <c r="DM278" s="126">
        <f t="shared" si="322"/>
        <v>0</v>
      </c>
      <c r="DN278" s="126">
        <f t="shared" si="323"/>
        <v>0</v>
      </c>
      <c r="DO278" s="126">
        <f t="shared" si="324"/>
        <v>0</v>
      </c>
      <c r="DP278" s="126">
        <f t="shared" si="325"/>
        <v>0</v>
      </c>
      <c r="DQ278" s="126">
        <f t="shared" si="326"/>
        <v>0</v>
      </c>
      <c r="DR278" s="126">
        <f t="shared" si="327"/>
        <v>0</v>
      </c>
      <c r="DS278" s="126">
        <f t="shared" si="328"/>
        <v>0</v>
      </c>
      <c r="DT278" s="126">
        <f t="shared" si="329"/>
        <v>0</v>
      </c>
      <c r="DU278" s="126">
        <f t="shared" si="330"/>
        <v>0</v>
      </c>
      <c r="DV278" s="126">
        <f t="shared" si="331"/>
        <v>0</v>
      </c>
      <c r="DW278" s="126">
        <f t="shared" si="332"/>
        <v>10350</v>
      </c>
    </row>
    <row r="279" spans="1:131" s="141" customFormat="1" ht="15" customHeight="1" x14ac:dyDescent="0.25">
      <c r="A279" s="174" t="s">
        <v>630</v>
      </c>
      <c r="B279" s="174" t="s">
        <v>416</v>
      </c>
      <c r="C279" s="174" t="s">
        <v>631</v>
      </c>
      <c r="D279" s="174" t="s">
        <v>265</v>
      </c>
      <c r="E279" s="174">
        <v>0</v>
      </c>
      <c r="F279" s="174">
        <v>8000</v>
      </c>
      <c r="G279" s="173">
        <v>0</v>
      </c>
      <c r="H279" s="173">
        <v>0</v>
      </c>
      <c r="I279" s="147"/>
      <c r="J279" s="145"/>
      <c r="K279" s="145">
        <v>8.3333333333333329E-2</v>
      </c>
      <c r="L279" s="145">
        <v>8.3333333333333329E-2</v>
      </c>
      <c r="M279" s="145">
        <v>8.3333333333333329E-2</v>
      </c>
      <c r="N279" s="145">
        <v>8.3333333333333329E-2</v>
      </c>
      <c r="O279" s="145">
        <v>8.3333333333333329E-2</v>
      </c>
      <c r="P279" s="145">
        <v>8.3333333333333329E-2</v>
      </c>
      <c r="Q279" s="145">
        <v>8.3333333333333329E-2</v>
      </c>
      <c r="R279" s="145">
        <v>8.3333333333333329E-2</v>
      </c>
      <c r="S279" s="145">
        <v>8.3333333333333329E-2</v>
      </c>
      <c r="T279" s="145">
        <v>8.3333333333333329E-2</v>
      </c>
      <c r="U279" s="145">
        <v>8.3333333333333329E-2</v>
      </c>
      <c r="V279" s="145">
        <v>8.3333333333333329E-2</v>
      </c>
      <c r="W279" s="146">
        <v>1</v>
      </c>
      <c r="X279" s="151">
        <v>0</v>
      </c>
      <c r="Y279" s="151">
        <v>0</v>
      </c>
      <c r="Z279" s="151">
        <v>0</v>
      </c>
      <c r="AA279" s="151">
        <v>0</v>
      </c>
      <c r="AB279" s="151">
        <v>0</v>
      </c>
      <c r="AC279" s="151">
        <v>0</v>
      </c>
      <c r="AD279" s="151">
        <v>0</v>
      </c>
      <c r="AE279" s="151">
        <v>0</v>
      </c>
      <c r="AF279" s="151">
        <v>0</v>
      </c>
      <c r="AG279" s="151">
        <v>0</v>
      </c>
      <c r="AH279" s="151">
        <v>0</v>
      </c>
      <c r="AI279" s="151">
        <v>0</v>
      </c>
      <c r="AJ279" s="145"/>
      <c r="AK279" s="145"/>
      <c r="AL279" s="145"/>
      <c r="AM279" s="145"/>
      <c r="AN279" s="145"/>
      <c r="AO279" s="145"/>
      <c r="AP279" s="145"/>
      <c r="AQ279" s="145"/>
      <c r="AR279" s="145">
        <v>1</v>
      </c>
      <c r="AS279" s="146">
        <v>1</v>
      </c>
      <c r="AT279" s="153">
        <v>0</v>
      </c>
      <c r="AU279" s="153">
        <v>0</v>
      </c>
      <c r="AV279" s="153">
        <v>0</v>
      </c>
      <c r="AW279" s="153">
        <v>0</v>
      </c>
      <c r="AX279" s="153">
        <v>0</v>
      </c>
      <c r="AY279" s="153">
        <v>0</v>
      </c>
      <c r="AZ279" s="153">
        <v>0</v>
      </c>
      <c r="BA279" s="153">
        <v>0</v>
      </c>
      <c r="BB279" s="153">
        <v>0</v>
      </c>
      <c r="BC279" s="153">
        <v>0</v>
      </c>
      <c r="BD279" s="154">
        <v>0</v>
      </c>
      <c r="BE279" s="154">
        <v>0</v>
      </c>
      <c r="BF279" s="154">
        <v>0</v>
      </c>
      <c r="BG279" s="154">
        <v>0</v>
      </c>
      <c r="BH279" s="154">
        <v>0</v>
      </c>
      <c r="BI279" s="145">
        <v>60423000</v>
      </c>
      <c r="BJ279" s="122"/>
      <c r="BK279" s="191"/>
      <c r="BL279" s="191">
        <f>+BK279+SUM(BY279:CD279)</f>
        <v>0</v>
      </c>
      <c r="BM279" s="191"/>
      <c r="BN279" s="191"/>
      <c r="BO279" s="193">
        <f>IF(-SUM(BZ279:CD279)-(BK279+BM279+BN279)&lt;0,0,-SUM(BZ279:CD279)-(BK279+BM279+BN279))</f>
        <v>0</v>
      </c>
      <c r="BP279" s="126">
        <f t="shared" si="273"/>
        <v>0</v>
      </c>
      <c r="BQ279" s="126">
        <f t="shared" si="274"/>
        <v>0</v>
      </c>
      <c r="BR279" s="126">
        <f t="shared" si="275"/>
        <v>0</v>
      </c>
      <c r="BS279" s="126">
        <f t="shared" si="276"/>
        <v>0</v>
      </c>
      <c r="BT279" s="126">
        <f t="shared" si="277"/>
        <v>0</v>
      </c>
      <c r="BU279" s="126">
        <f t="shared" si="278"/>
        <v>0</v>
      </c>
      <c r="BV279" s="126">
        <f t="shared" si="279"/>
        <v>0</v>
      </c>
      <c r="BW279" s="126">
        <f t="shared" si="280"/>
        <v>0</v>
      </c>
      <c r="BX279" s="126">
        <f t="shared" si="281"/>
        <v>0</v>
      </c>
      <c r="BY279" s="126">
        <f t="shared" si="282"/>
        <v>0</v>
      </c>
      <c r="BZ279" s="126">
        <f t="shared" si="283"/>
        <v>0</v>
      </c>
      <c r="CA279" s="126">
        <f t="shared" si="284"/>
        <v>0</v>
      </c>
      <c r="CB279" s="126">
        <f t="shared" si="285"/>
        <v>0</v>
      </c>
      <c r="CC279" s="126">
        <f t="shared" si="286"/>
        <v>0</v>
      </c>
      <c r="CD279" s="126">
        <f t="shared" si="287"/>
        <v>0</v>
      </c>
      <c r="CE279" s="126">
        <f t="shared" si="288"/>
        <v>0</v>
      </c>
      <c r="CF279" s="126">
        <f t="shared" si="289"/>
        <v>0</v>
      </c>
      <c r="CG279" s="126">
        <f t="shared" si="290"/>
        <v>0</v>
      </c>
      <c r="CH279" s="126">
        <f t="shared" si="291"/>
        <v>0</v>
      </c>
      <c r="CI279" s="126">
        <f t="shared" si="292"/>
        <v>0</v>
      </c>
      <c r="CJ279" s="126">
        <f t="shared" si="293"/>
        <v>0</v>
      </c>
      <c r="CK279" s="126">
        <f t="shared" si="294"/>
        <v>0</v>
      </c>
      <c r="CL279" s="126">
        <f t="shared" si="295"/>
        <v>0</v>
      </c>
      <c r="CM279" s="126">
        <f t="shared" si="296"/>
        <v>0</v>
      </c>
      <c r="CN279" s="126">
        <f t="shared" si="297"/>
        <v>0</v>
      </c>
      <c r="CO279" s="126">
        <f t="shared" si="298"/>
        <v>0</v>
      </c>
      <c r="CP279" s="126">
        <f t="shared" si="299"/>
        <v>0</v>
      </c>
      <c r="CQ279" s="126">
        <f t="shared" si="300"/>
        <v>0</v>
      </c>
      <c r="CR279" s="126">
        <f t="shared" si="301"/>
        <v>0</v>
      </c>
      <c r="CS279" s="126">
        <f t="shared" si="302"/>
        <v>0</v>
      </c>
      <c r="CT279" s="126">
        <f t="shared" si="303"/>
        <v>0</v>
      </c>
      <c r="CU279" s="126">
        <f t="shared" si="304"/>
        <v>0</v>
      </c>
      <c r="CV279" s="126">
        <f t="shared" si="305"/>
        <v>0</v>
      </c>
      <c r="CW279" s="126">
        <f t="shared" si="306"/>
        <v>0</v>
      </c>
      <c r="CX279" s="126">
        <f t="shared" si="307"/>
        <v>0</v>
      </c>
      <c r="CY279" s="126">
        <f t="shared" si="308"/>
        <v>0</v>
      </c>
      <c r="CZ279" s="126">
        <f t="shared" si="309"/>
        <v>0</v>
      </c>
      <c r="DA279" s="126">
        <f t="shared" si="310"/>
        <v>0</v>
      </c>
      <c r="DB279" s="126">
        <f t="shared" si="311"/>
        <v>0</v>
      </c>
      <c r="DC279" s="126">
        <f t="shared" si="312"/>
        <v>0</v>
      </c>
      <c r="DD279" s="126">
        <f t="shared" si="313"/>
        <v>0</v>
      </c>
      <c r="DE279" s="126">
        <f t="shared" si="314"/>
        <v>0</v>
      </c>
      <c r="DF279" s="126">
        <f t="shared" si="315"/>
        <v>0</v>
      </c>
      <c r="DG279" s="126">
        <f t="shared" si="316"/>
        <v>0</v>
      </c>
      <c r="DH279" s="126">
        <f t="shared" si="317"/>
        <v>0</v>
      </c>
      <c r="DI279" s="126">
        <f t="shared" si="318"/>
        <v>0</v>
      </c>
      <c r="DJ279" s="126">
        <f t="shared" si="319"/>
        <v>0</v>
      </c>
      <c r="DK279" s="126">
        <f t="shared" si="320"/>
        <v>0</v>
      </c>
      <c r="DL279" s="126">
        <f t="shared" si="321"/>
        <v>0</v>
      </c>
      <c r="DM279" s="126">
        <f t="shared" si="322"/>
        <v>0</v>
      </c>
      <c r="DN279" s="126">
        <f t="shared" si="323"/>
        <v>0</v>
      </c>
      <c r="DO279" s="126">
        <f t="shared" si="324"/>
        <v>0</v>
      </c>
      <c r="DP279" s="126">
        <f t="shared" si="325"/>
        <v>0</v>
      </c>
      <c r="DQ279" s="126">
        <f t="shared" si="326"/>
        <v>0</v>
      </c>
      <c r="DR279" s="126">
        <f t="shared" si="327"/>
        <v>0</v>
      </c>
      <c r="DS279" s="126">
        <f t="shared" si="328"/>
        <v>0</v>
      </c>
      <c r="DT279" s="126">
        <f t="shared" si="329"/>
        <v>0</v>
      </c>
      <c r="DU279" s="126">
        <f t="shared" si="330"/>
        <v>0</v>
      </c>
      <c r="DV279" s="126">
        <f t="shared" si="331"/>
        <v>0</v>
      </c>
      <c r="DW279" s="126">
        <f t="shared" si="332"/>
        <v>0</v>
      </c>
      <c r="DX279" s="119"/>
    </row>
    <row r="280" spans="1:131" s="141" customFormat="1" ht="15" customHeight="1" x14ac:dyDescent="0.25">
      <c r="A280" s="174" t="s">
        <v>632</v>
      </c>
      <c r="B280" s="174" t="s">
        <v>592</v>
      </c>
      <c r="C280" s="174" t="s">
        <v>551</v>
      </c>
      <c r="D280" s="174" t="s">
        <v>265</v>
      </c>
      <c r="E280" s="174">
        <v>1</v>
      </c>
      <c r="F280" s="174">
        <v>1580</v>
      </c>
      <c r="G280" s="173">
        <v>1580</v>
      </c>
      <c r="H280" s="173">
        <v>1580</v>
      </c>
      <c r="I280" s="147"/>
      <c r="J280" s="145" t="s">
        <v>137</v>
      </c>
      <c r="K280" s="145"/>
      <c r="L280" s="145"/>
      <c r="M280" s="145"/>
      <c r="N280" s="145"/>
      <c r="O280" s="145"/>
      <c r="P280" s="145"/>
      <c r="Q280" s="145"/>
      <c r="R280" s="145"/>
      <c r="S280" s="145"/>
      <c r="T280" s="145"/>
      <c r="U280" s="145"/>
      <c r="V280" s="145">
        <v>1</v>
      </c>
      <c r="W280" s="146">
        <v>1</v>
      </c>
      <c r="X280" s="151">
        <v>0</v>
      </c>
      <c r="Y280" s="151">
        <v>0</v>
      </c>
      <c r="Z280" s="151">
        <v>0</v>
      </c>
      <c r="AA280" s="151">
        <v>0</v>
      </c>
      <c r="AB280" s="151">
        <v>0</v>
      </c>
      <c r="AC280" s="151">
        <v>0</v>
      </c>
      <c r="AD280" s="151">
        <v>0</v>
      </c>
      <c r="AE280" s="151">
        <v>0</v>
      </c>
      <c r="AF280" s="151">
        <v>0</v>
      </c>
      <c r="AG280" s="151">
        <v>0</v>
      </c>
      <c r="AH280" s="151">
        <v>0</v>
      </c>
      <c r="AI280" s="151">
        <v>1580</v>
      </c>
      <c r="AJ280" s="145"/>
      <c r="AK280" s="145"/>
      <c r="AL280" s="145"/>
      <c r="AM280" s="145"/>
      <c r="AN280" s="145"/>
      <c r="AO280" s="145"/>
      <c r="AP280" s="145">
        <v>1</v>
      </c>
      <c r="AQ280" s="145"/>
      <c r="AR280" s="145"/>
      <c r="AS280" s="146">
        <v>1</v>
      </c>
      <c r="AT280" s="153">
        <v>0</v>
      </c>
      <c r="AU280" s="153">
        <v>0</v>
      </c>
      <c r="AV280" s="153">
        <v>0</v>
      </c>
      <c r="AW280" s="153">
        <v>0</v>
      </c>
      <c r="AX280" s="153">
        <v>0</v>
      </c>
      <c r="AY280" s="153">
        <v>0</v>
      </c>
      <c r="AZ280" s="153">
        <v>1580</v>
      </c>
      <c r="BA280" s="153">
        <v>0</v>
      </c>
      <c r="BB280" s="153">
        <v>0</v>
      </c>
      <c r="BC280" s="153">
        <v>1580</v>
      </c>
      <c r="BD280" s="154">
        <v>0</v>
      </c>
      <c r="BE280" s="154">
        <v>0</v>
      </c>
      <c r="BF280" s="154">
        <v>1580</v>
      </c>
      <c r="BG280" s="154">
        <v>0</v>
      </c>
      <c r="BH280" s="154">
        <v>0</v>
      </c>
      <c r="BI280" s="145">
        <v>70615800</v>
      </c>
      <c r="BJ280" s="122"/>
      <c r="BK280" s="122">
        <f>+IF('FEUILLE 1'!$BJ280="",SUMIFS('FEUILLE 2'!$P:$P,'FEUILLE 2'!$C:$C,"FAC",'FEUILLE 2'!$K:$K,'FEUILLE 1'!$J280),SUMIFS('FEUILLE 2'!$P:$P,'FEUILLE 2'!$C:$C,"FAC",'FEUILLE 2'!$K:$K,'FEUILLE 1'!$J280,'FEUILLE 2'!$B:$B,'FEUILLE 1'!$BJ280))</f>
        <v>790</v>
      </c>
      <c r="BL280" s="191">
        <f t="shared" si="335"/>
        <v>790</v>
      </c>
      <c r="BM280" s="191"/>
      <c r="BN280" s="191"/>
      <c r="BO280" s="191">
        <f t="shared" si="272"/>
        <v>0</v>
      </c>
      <c r="BP280" s="126">
        <f t="shared" si="273"/>
        <v>0</v>
      </c>
      <c r="BQ280" s="126">
        <f t="shared" si="274"/>
        <v>0</v>
      </c>
      <c r="BR280" s="126">
        <f t="shared" si="275"/>
        <v>0</v>
      </c>
      <c r="BS280" s="126">
        <f t="shared" si="276"/>
        <v>0</v>
      </c>
      <c r="BT280" s="126">
        <f t="shared" si="277"/>
        <v>0</v>
      </c>
      <c r="BU280" s="126">
        <f t="shared" si="278"/>
        <v>0</v>
      </c>
      <c r="BV280" s="126">
        <f t="shared" si="279"/>
        <v>0</v>
      </c>
      <c r="BW280" s="126">
        <f t="shared" si="280"/>
        <v>0</v>
      </c>
      <c r="BX280" s="126">
        <f t="shared" si="281"/>
        <v>0</v>
      </c>
      <c r="BY280" s="126">
        <f t="shared" si="282"/>
        <v>0</v>
      </c>
      <c r="BZ280" s="126">
        <f t="shared" si="283"/>
        <v>0</v>
      </c>
      <c r="CA280" s="126">
        <f t="shared" si="284"/>
        <v>0</v>
      </c>
      <c r="CB280" s="126">
        <f t="shared" si="285"/>
        <v>0</v>
      </c>
      <c r="CC280" s="126">
        <f t="shared" si="286"/>
        <v>0</v>
      </c>
      <c r="CD280" s="126">
        <f t="shared" si="287"/>
        <v>0</v>
      </c>
      <c r="CE280" s="126">
        <f t="shared" si="288"/>
        <v>0</v>
      </c>
      <c r="CF280" s="126">
        <f t="shared" si="289"/>
        <v>0</v>
      </c>
      <c r="CG280" s="126">
        <f t="shared" si="290"/>
        <v>0</v>
      </c>
      <c r="CH280" s="126">
        <f t="shared" si="291"/>
        <v>0</v>
      </c>
      <c r="CI280" s="126">
        <f t="shared" si="292"/>
        <v>0</v>
      </c>
      <c r="CJ280" s="126">
        <f t="shared" si="293"/>
        <v>0</v>
      </c>
      <c r="CK280" s="126">
        <f t="shared" si="294"/>
        <v>0</v>
      </c>
      <c r="CL280" s="126">
        <f t="shared" si="295"/>
        <v>0</v>
      </c>
      <c r="CM280" s="126">
        <f t="shared" si="296"/>
        <v>0</v>
      </c>
      <c r="CN280" s="126">
        <f t="shared" si="297"/>
        <v>0</v>
      </c>
      <c r="CO280" s="126">
        <f t="shared" si="298"/>
        <v>0</v>
      </c>
      <c r="CP280" s="126">
        <f t="shared" si="299"/>
        <v>0</v>
      </c>
      <c r="CQ280" s="126">
        <f t="shared" si="300"/>
        <v>0</v>
      </c>
      <c r="CR280" s="126">
        <f t="shared" si="301"/>
        <v>0</v>
      </c>
      <c r="CS280" s="126">
        <f t="shared" si="302"/>
        <v>0</v>
      </c>
      <c r="CT280" s="126">
        <f t="shared" si="303"/>
        <v>0</v>
      </c>
      <c r="CU280" s="126">
        <f t="shared" si="304"/>
        <v>0</v>
      </c>
      <c r="CV280" s="126">
        <f t="shared" si="305"/>
        <v>0</v>
      </c>
      <c r="CW280" s="126">
        <f t="shared" si="306"/>
        <v>0</v>
      </c>
      <c r="CX280" s="126">
        <f t="shared" si="307"/>
        <v>0</v>
      </c>
      <c r="CY280" s="126">
        <f t="shared" si="308"/>
        <v>0</v>
      </c>
      <c r="CZ280" s="126">
        <f t="shared" si="309"/>
        <v>0</v>
      </c>
      <c r="DA280" s="126">
        <f t="shared" si="310"/>
        <v>0</v>
      </c>
      <c r="DB280" s="126">
        <f t="shared" si="311"/>
        <v>0</v>
      </c>
      <c r="DC280" s="126">
        <f t="shared" si="312"/>
        <v>0</v>
      </c>
      <c r="DD280" s="126">
        <f t="shared" si="313"/>
        <v>0</v>
      </c>
      <c r="DE280" s="126">
        <f t="shared" si="314"/>
        <v>0</v>
      </c>
      <c r="DF280" s="126">
        <f t="shared" si="315"/>
        <v>0</v>
      </c>
      <c r="DG280" s="126">
        <f t="shared" si="316"/>
        <v>0</v>
      </c>
      <c r="DH280" s="126">
        <f t="shared" si="317"/>
        <v>0</v>
      </c>
      <c r="DI280" s="126">
        <f t="shared" si="318"/>
        <v>0</v>
      </c>
      <c r="DJ280" s="126">
        <f t="shared" si="319"/>
        <v>0</v>
      </c>
      <c r="DK280" s="126">
        <f t="shared" si="320"/>
        <v>0</v>
      </c>
      <c r="DL280" s="126">
        <f t="shared" si="321"/>
        <v>0</v>
      </c>
      <c r="DM280" s="126">
        <f t="shared" si="322"/>
        <v>0</v>
      </c>
      <c r="DN280" s="126">
        <f t="shared" si="323"/>
        <v>0</v>
      </c>
      <c r="DO280" s="126">
        <f t="shared" si="324"/>
        <v>0</v>
      </c>
      <c r="DP280" s="126">
        <f t="shared" si="325"/>
        <v>0</v>
      </c>
      <c r="DQ280" s="126">
        <f t="shared" si="326"/>
        <v>0</v>
      </c>
      <c r="DR280" s="126">
        <f t="shared" si="327"/>
        <v>0</v>
      </c>
      <c r="DS280" s="126">
        <f t="shared" si="328"/>
        <v>0</v>
      </c>
      <c r="DT280" s="126">
        <f t="shared" si="329"/>
        <v>0</v>
      </c>
      <c r="DU280" s="126">
        <f t="shared" si="330"/>
        <v>1580</v>
      </c>
      <c r="DV280" s="126">
        <f t="shared" si="331"/>
        <v>0</v>
      </c>
      <c r="DW280" s="126">
        <f t="shared" si="332"/>
        <v>0</v>
      </c>
    </row>
    <row r="281" spans="1:131" s="141" customFormat="1" ht="15" customHeight="1" x14ac:dyDescent="0.25">
      <c r="A281" s="157" t="s">
        <v>633</v>
      </c>
      <c r="B281" s="174" t="s">
        <v>416</v>
      </c>
      <c r="C281" s="174" t="s">
        <v>634</v>
      </c>
      <c r="D281" s="174" t="s">
        <v>265</v>
      </c>
      <c r="E281" s="174">
        <v>12</v>
      </c>
      <c r="F281" s="174">
        <v>1000</v>
      </c>
      <c r="G281" s="173">
        <v>-12000</v>
      </c>
      <c r="H281" s="173">
        <v>-12000</v>
      </c>
      <c r="I281" s="147" t="s">
        <v>912</v>
      </c>
      <c r="J281" s="145" t="s">
        <v>65</v>
      </c>
      <c r="K281" s="145">
        <v>8.3333333333333329E-2</v>
      </c>
      <c r="L281" s="145">
        <v>8.3333333333333329E-2</v>
      </c>
      <c r="M281" s="145">
        <v>8.3333333333333329E-2</v>
      </c>
      <c r="N281" s="145">
        <v>8.3333333333333329E-2</v>
      </c>
      <c r="O281" s="145">
        <v>8.3333333333333329E-2</v>
      </c>
      <c r="P281" s="145">
        <v>8.3333333333333329E-2</v>
      </c>
      <c r="Q281" s="145">
        <v>8.3333333333333329E-2</v>
      </c>
      <c r="R281" s="145">
        <v>8.3333333333333329E-2</v>
      </c>
      <c r="S281" s="145">
        <v>8.3333333333333329E-2</v>
      </c>
      <c r="T281" s="145">
        <v>8.3333333333333329E-2</v>
      </c>
      <c r="U281" s="145">
        <v>8.3333333333333329E-2</v>
      </c>
      <c r="V281" s="145">
        <v>8.3333333333333329E-2</v>
      </c>
      <c r="W281" s="146">
        <v>1</v>
      </c>
      <c r="X281" s="151">
        <v>-1000</v>
      </c>
      <c r="Y281" s="151">
        <v>-1000</v>
      </c>
      <c r="Z281" s="151">
        <v>-1000</v>
      </c>
      <c r="AA281" s="151">
        <v>-1000</v>
      </c>
      <c r="AB281" s="151">
        <v>-1000</v>
      </c>
      <c r="AC281" s="151">
        <v>-1000</v>
      </c>
      <c r="AD281" s="151">
        <v>-1000</v>
      </c>
      <c r="AE281" s="151">
        <v>-1000</v>
      </c>
      <c r="AF281" s="151">
        <v>-1000</v>
      </c>
      <c r="AG281" s="151">
        <v>-1000</v>
      </c>
      <c r="AH281" s="151">
        <v>-1000</v>
      </c>
      <c r="AI281" s="151">
        <v>-1000</v>
      </c>
      <c r="AJ281" s="145"/>
      <c r="AK281" s="145"/>
      <c r="AL281" s="145"/>
      <c r="AM281" s="145">
        <v>1</v>
      </c>
      <c r="AN281" s="145"/>
      <c r="AO281" s="145"/>
      <c r="AP281" s="145"/>
      <c r="AQ281" s="145"/>
      <c r="AR281" s="145"/>
      <c r="AS281" s="146">
        <v>1</v>
      </c>
      <c r="AT281" s="153">
        <v>0</v>
      </c>
      <c r="AU281" s="153">
        <v>0</v>
      </c>
      <c r="AV281" s="153">
        <v>0</v>
      </c>
      <c r="AW281" s="153">
        <v>-12000</v>
      </c>
      <c r="AX281" s="153">
        <v>0</v>
      </c>
      <c r="AY281" s="153">
        <v>0</v>
      </c>
      <c r="AZ281" s="153">
        <v>0</v>
      </c>
      <c r="BA281" s="153">
        <v>0</v>
      </c>
      <c r="BB281" s="153">
        <v>0</v>
      </c>
      <c r="BC281" s="153">
        <v>-12000</v>
      </c>
      <c r="BD281" s="154">
        <v>0</v>
      </c>
      <c r="BE281" s="154">
        <v>0</v>
      </c>
      <c r="BF281" s="154">
        <v>-12000</v>
      </c>
      <c r="BG281" s="154">
        <v>0</v>
      </c>
      <c r="BH281" s="154">
        <v>0</v>
      </c>
      <c r="BI281" s="145">
        <v>60423000</v>
      </c>
      <c r="BJ281" s="122" t="s">
        <v>844</v>
      </c>
      <c r="BK281" s="191">
        <f>+IF('FEUILLE 1'!$BJ281="",SUMIFS('FEUILLE 2'!$P:$P,'FEUILLE 2'!$C:$C,"BLF",'FEUILLE 2'!$K:$K,'FEUILLE 1'!$J281),SUMIFS('FEUILLE 2'!$P:$P,'FEUILLE 2'!$C:$C,"BLF",'FEUILLE 2'!$K:$K,'FEUILLE 1'!$J281,'FEUILLE 2'!$B:$B,'FEUILLE 1'!$BJ281))</f>
        <v>2012.4</v>
      </c>
      <c r="BL281" s="194">
        <f>+BK281+SUM(BY281:CD281)</f>
        <v>-987.59999999999991</v>
      </c>
      <c r="BM281" s="191"/>
      <c r="BN281" s="191"/>
      <c r="BO281" s="193">
        <f>IF(-SUM(BZ281:CD281)-(BK281+BM281+BN281)&lt;0,0,-SUM(BZ281:CD281)-(BK281+BM281+BN281))</f>
        <v>987.59999999999991</v>
      </c>
      <c r="BP281" s="126">
        <f t="shared" si="273"/>
        <v>0</v>
      </c>
      <c r="BQ281" s="126">
        <f t="shared" si="274"/>
        <v>0</v>
      </c>
      <c r="BR281" s="126">
        <f t="shared" si="275"/>
        <v>-1000</v>
      </c>
      <c r="BS281" s="126">
        <f t="shared" si="276"/>
        <v>0</v>
      </c>
      <c r="BT281" s="126">
        <f t="shared" si="277"/>
        <v>0</v>
      </c>
      <c r="BU281" s="126">
        <f t="shared" si="278"/>
        <v>0</v>
      </c>
      <c r="BV281" s="126">
        <f t="shared" si="279"/>
        <v>0</v>
      </c>
      <c r="BW281" s="126">
        <f t="shared" si="280"/>
        <v>-2000</v>
      </c>
      <c r="BX281" s="126">
        <f t="shared" si="281"/>
        <v>0</v>
      </c>
      <c r="BY281" s="126">
        <f t="shared" si="282"/>
        <v>0</v>
      </c>
      <c r="BZ281" s="126">
        <f t="shared" si="283"/>
        <v>0</v>
      </c>
      <c r="CA281" s="126">
        <f t="shared" si="284"/>
        <v>0</v>
      </c>
      <c r="CB281" s="126">
        <f t="shared" si="285"/>
        <v>-3000</v>
      </c>
      <c r="CC281" s="126">
        <f t="shared" si="286"/>
        <v>0</v>
      </c>
      <c r="CD281" s="126">
        <f t="shared" si="287"/>
        <v>0</v>
      </c>
      <c r="CE281" s="126">
        <f t="shared" si="288"/>
        <v>0</v>
      </c>
      <c r="CF281" s="126">
        <f t="shared" si="289"/>
        <v>0</v>
      </c>
      <c r="CG281" s="126">
        <f t="shared" si="290"/>
        <v>-4000</v>
      </c>
      <c r="CH281" s="126">
        <f t="shared" si="291"/>
        <v>0</v>
      </c>
      <c r="CI281" s="126">
        <f t="shared" si="292"/>
        <v>0</v>
      </c>
      <c r="CJ281" s="126">
        <f t="shared" si="293"/>
        <v>0</v>
      </c>
      <c r="CK281" s="126">
        <f t="shared" si="294"/>
        <v>0</v>
      </c>
      <c r="CL281" s="126">
        <f t="shared" si="295"/>
        <v>-5000</v>
      </c>
      <c r="CM281" s="126">
        <f t="shared" si="296"/>
        <v>0</v>
      </c>
      <c r="CN281" s="126">
        <f t="shared" si="297"/>
        <v>0</v>
      </c>
      <c r="CO281" s="126">
        <f t="shared" si="298"/>
        <v>0</v>
      </c>
      <c r="CP281" s="126">
        <f t="shared" si="299"/>
        <v>0</v>
      </c>
      <c r="CQ281" s="126">
        <f t="shared" si="300"/>
        <v>-6000</v>
      </c>
      <c r="CR281" s="126">
        <f t="shared" si="301"/>
        <v>0</v>
      </c>
      <c r="CS281" s="126">
        <f t="shared" si="302"/>
        <v>0</v>
      </c>
      <c r="CT281" s="126">
        <f t="shared" si="303"/>
        <v>0</v>
      </c>
      <c r="CU281" s="126">
        <f t="shared" si="304"/>
        <v>0</v>
      </c>
      <c r="CV281" s="126">
        <f t="shared" si="305"/>
        <v>-7000</v>
      </c>
      <c r="CW281" s="126">
        <f t="shared" si="306"/>
        <v>0</v>
      </c>
      <c r="CX281" s="126">
        <f t="shared" si="307"/>
        <v>0</v>
      </c>
      <c r="CY281" s="126">
        <f t="shared" si="308"/>
        <v>0</v>
      </c>
      <c r="CZ281" s="126">
        <f t="shared" si="309"/>
        <v>0</v>
      </c>
      <c r="DA281" s="126">
        <f t="shared" si="310"/>
        <v>-8000</v>
      </c>
      <c r="DB281" s="126">
        <f t="shared" si="311"/>
        <v>0</v>
      </c>
      <c r="DC281" s="126">
        <f t="shared" si="312"/>
        <v>0</v>
      </c>
      <c r="DD281" s="126">
        <f t="shared" si="313"/>
        <v>0</v>
      </c>
      <c r="DE281" s="126">
        <f t="shared" si="314"/>
        <v>0</v>
      </c>
      <c r="DF281" s="126">
        <f t="shared" si="315"/>
        <v>-9000</v>
      </c>
      <c r="DG281" s="126">
        <f t="shared" si="316"/>
        <v>0</v>
      </c>
      <c r="DH281" s="126">
        <f t="shared" si="317"/>
        <v>0</v>
      </c>
      <c r="DI281" s="126">
        <f t="shared" si="318"/>
        <v>0</v>
      </c>
      <c r="DJ281" s="126">
        <f t="shared" si="319"/>
        <v>0</v>
      </c>
      <c r="DK281" s="126">
        <f t="shared" si="320"/>
        <v>-10000</v>
      </c>
      <c r="DL281" s="126">
        <f t="shared" si="321"/>
        <v>0</v>
      </c>
      <c r="DM281" s="126">
        <f t="shared" si="322"/>
        <v>0</v>
      </c>
      <c r="DN281" s="126">
        <f t="shared" si="323"/>
        <v>0</v>
      </c>
      <c r="DO281" s="126">
        <f t="shared" si="324"/>
        <v>0</v>
      </c>
      <c r="DP281" s="126">
        <f t="shared" si="325"/>
        <v>-11000</v>
      </c>
      <c r="DQ281" s="126">
        <f t="shared" si="326"/>
        <v>0</v>
      </c>
      <c r="DR281" s="126">
        <f t="shared" si="327"/>
        <v>0</v>
      </c>
      <c r="DS281" s="126">
        <f t="shared" si="328"/>
        <v>0</v>
      </c>
      <c r="DT281" s="126">
        <f t="shared" si="329"/>
        <v>0</v>
      </c>
      <c r="DU281" s="126">
        <f t="shared" si="330"/>
        <v>-12000</v>
      </c>
      <c r="DV281" s="126">
        <f t="shared" si="331"/>
        <v>0</v>
      </c>
      <c r="DW281" s="126">
        <f t="shared" si="332"/>
        <v>0</v>
      </c>
      <c r="DX281" s="119"/>
      <c r="EA281" s="127">
        <f>+BO281</f>
        <v>987.59999999999991</v>
      </c>
    </row>
    <row r="282" spans="1:131" s="141" customFormat="1" ht="15" customHeight="1" x14ac:dyDescent="0.25">
      <c r="A282" s="174" t="s">
        <v>635</v>
      </c>
      <c r="B282" s="174" t="s">
        <v>300</v>
      </c>
      <c r="C282" s="174" t="s">
        <v>636</v>
      </c>
      <c r="D282" s="174" t="s">
        <v>295</v>
      </c>
      <c r="E282" s="174">
        <v>72</v>
      </c>
      <c r="F282" s="174">
        <v>18</v>
      </c>
      <c r="G282" s="173">
        <v>-1296</v>
      </c>
      <c r="H282" s="173">
        <v>-1296</v>
      </c>
      <c r="I282" s="147"/>
      <c r="J282" s="145" t="s">
        <v>104</v>
      </c>
      <c r="K282" s="145">
        <v>8.3333333333333329E-2</v>
      </c>
      <c r="L282" s="145">
        <v>8.3333333333333329E-2</v>
      </c>
      <c r="M282" s="145">
        <v>8.3333333333333329E-2</v>
      </c>
      <c r="N282" s="145">
        <v>8.3333333333333329E-2</v>
      </c>
      <c r="O282" s="145">
        <v>8.3333333333333329E-2</v>
      </c>
      <c r="P282" s="145">
        <v>8.3333333333333329E-2</v>
      </c>
      <c r="Q282" s="145">
        <v>8.3333333333333329E-2</v>
      </c>
      <c r="R282" s="145">
        <v>8.3333333333333329E-2</v>
      </c>
      <c r="S282" s="145">
        <v>8.3333333333333329E-2</v>
      </c>
      <c r="T282" s="145">
        <v>8.3333333333333329E-2</v>
      </c>
      <c r="U282" s="145">
        <v>8.3333333333333329E-2</v>
      </c>
      <c r="V282" s="145">
        <v>8.3333333333333329E-2</v>
      </c>
      <c r="W282" s="146">
        <v>1</v>
      </c>
      <c r="X282" s="151">
        <v>-108</v>
      </c>
      <c r="Y282" s="151">
        <v>-108</v>
      </c>
      <c r="Z282" s="151">
        <v>-108</v>
      </c>
      <c r="AA282" s="151">
        <v>-108</v>
      </c>
      <c r="AB282" s="151">
        <v>-108</v>
      </c>
      <c r="AC282" s="151">
        <v>-108</v>
      </c>
      <c r="AD282" s="151">
        <v>-108</v>
      </c>
      <c r="AE282" s="151">
        <v>-108</v>
      </c>
      <c r="AF282" s="151">
        <v>-108</v>
      </c>
      <c r="AG282" s="151">
        <v>-108</v>
      </c>
      <c r="AH282" s="151">
        <v>-108</v>
      </c>
      <c r="AI282" s="151">
        <v>-108</v>
      </c>
      <c r="AJ282" s="145">
        <v>0.65865567925978707</v>
      </c>
      <c r="AK282" s="145">
        <v>0.160508877270998</v>
      </c>
      <c r="AL282" s="145">
        <v>7.8352587599718096E-2</v>
      </c>
      <c r="AM282" s="145">
        <v>5.2865946183018001E-2</v>
      </c>
      <c r="AN282" s="145">
        <v>3.7950243019811598E-2</v>
      </c>
      <c r="AO282" s="145"/>
      <c r="AP282" s="145">
        <v>1.16666666666667E-2</v>
      </c>
      <c r="AQ282" s="145"/>
      <c r="AR282" s="145"/>
      <c r="AS282" s="146">
        <v>0.99999999999999944</v>
      </c>
      <c r="AT282" s="153">
        <v>-853.61776032068406</v>
      </c>
      <c r="AU282" s="153">
        <v>-208.01950494321341</v>
      </c>
      <c r="AV282" s="153">
        <v>-101.54495352923465</v>
      </c>
      <c r="AW282" s="153">
        <v>-68.514266253191323</v>
      </c>
      <c r="AX282" s="153">
        <v>-49.183514953675832</v>
      </c>
      <c r="AY282" s="153">
        <v>0</v>
      </c>
      <c r="AZ282" s="153">
        <v>-15.120000000000044</v>
      </c>
      <c r="BA282" s="153">
        <v>0</v>
      </c>
      <c r="BB282" s="153">
        <v>0</v>
      </c>
      <c r="BC282" s="153">
        <v>-1295.9999999999993</v>
      </c>
      <c r="BD282" s="154">
        <v>-853.61776032068406</v>
      </c>
      <c r="BE282" s="154">
        <v>0</v>
      </c>
      <c r="BF282" s="154">
        <v>-442.38223967931532</v>
      </c>
      <c r="BG282" s="154">
        <v>0</v>
      </c>
      <c r="BH282" s="154">
        <v>0</v>
      </c>
      <c r="BI282" s="145">
        <v>62663000</v>
      </c>
      <c r="BJ282" s="122"/>
      <c r="BK282" s="122"/>
      <c r="BL282" s="191">
        <f t="shared" si="335"/>
        <v>-215.99999999999989</v>
      </c>
      <c r="BM282" s="191"/>
      <c r="BN282" s="122"/>
      <c r="BO282" s="193">
        <f t="shared" ref="BO282" si="336">IF(-SUM(DS282:DW282)-(BK282+BM282+BN282)&lt;0,0,-SUM(DS282:DW282)-(BK282+BM282+BN282))</f>
        <v>1295.9999999999993</v>
      </c>
      <c r="BP282" s="126">
        <f t="shared" si="273"/>
        <v>-71.134813360056995</v>
      </c>
      <c r="BQ282" s="126">
        <f t="shared" si="274"/>
        <v>0</v>
      </c>
      <c r="BR282" s="126">
        <f t="shared" si="275"/>
        <v>-36.865186639942941</v>
      </c>
      <c r="BS282" s="126">
        <f t="shared" si="276"/>
        <v>0</v>
      </c>
      <c r="BT282" s="126">
        <f t="shared" si="277"/>
        <v>0</v>
      </c>
      <c r="BU282" s="126">
        <f t="shared" si="278"/>
        <v>-142.26962672011399</v>
      </c>
      <c r="BV282" s="126">
        <f t="shared" si="279"/>
        <v>0</v>
      </c>
      <c r="BW282" s="126">
        <f t="shared" si="280"/>
        <v>-73.730373279885882</v>
      </c>
      <c r="BX282" s="126">
        <f t="shared" si="281"/>
        <v>0</v>
      </c>
      <c r="BY282" s="126">
        <f t="shared" si="282"/>
        <v>0</v>
      </c>
      <c r="BZ282" s="126">
        <f t="shared" si="283"/>
        <v>-213.40444008017099</v>
      </c>
      <c r="CA282" s="126">
        <f t="shared" si="284"/>
        <v>0</v>
      </c>
      <c r="CB282" s="126">
        <f t="shared" si="285"/>
        <v>-110.59555991982882</v>
      </c>
      <c r="CC282" s="126">
        <f t="shared" si="286"/>
        <v>0</v>
      </c>
      <c r="CD282" s="126">
        <f t="shared" si="287"/>
        <v>0</v>
      </c>
      <c r="CE282" s="126">
        <f t="shared" si="288"/>
        <v>-284.53925344022798</v>
      </c>
      <c r="CF282" s="126">
        <f t="shared" si="289"/>
        <v>0</v>
      </c>
      <c r="CG282" s="126">
        <f t="shared" si="290"/>
        <v>-147.46074655977176</v>
      </c>
      <c r="CH282" s="126">
        <f t="shared" si="291"/>
        <v>0</v>
      </c>
      <c r="CI282" s="126">
        <f t="shared" si="292"/>
        <v>0</v>
      </c>
      <c r="CJ282" s="126">
        <f t="shared" si="293"/>
        <v>-355.674066800285</v>
      </c>
      <c r="CK282" s="126">
        <f t="shared" si="294"/>
        <v>0</v>
      </c>
      <c r="CL282" s="126">
        <f t="shared" si="295"/>
        <v>-184.32593319971471</v>
      </c>
      <c r="CM282" s="126">
        <f t="shared" si="296"/>
        <v>0</v>
      </c>
      <c r="CN282" s="126">
        <f t="shared" si="297"/>
        <v>0</v>
      </c>
      <c r="CO282" s="126">
        <f t="shared" si="298"/>
        <v>-426.80888016034203</v>
      </c>
      <c r="CP282" s="126">
        <f t="shared" si="299"/>
        <v>0</v>
      </c>
      <c r="CQ282" s="126">
        <f t="shared" si="300"/>
        <v>-221.19111983965766</v>
      </c>
      <c r="CR282" s="126">
        <f t="shared" si="301"/>
        <v>0</v>
      </c>
      <c r="CS282" s="126">
        <f t="shared" si="302"/>
        <v>0</v>
      </c>
      <c r="CT282" s="126">
        <f t="shared" si="303"/>
        <v>-497.94369352039905</v>
      </c>
      <c r="CU282" s="126">
        <f t="shared" si="304"/>
        <v>0</v>
      </c>
      <c r="CV282" s="126">
        <f t="shared" si="305"/>
        <v>-258.05630647960061</v>
      </c>
      <c r="CW282" s="126">
        <f t="shared" si="306"/>
        <v>0</v>
      </c>
      <c r="CX282" s="126">
        <f t="shared" si="307"/>
        <v>0</v>
      </c>
      <c r="CY282" s="126">
        <f t="shared" si="308"/>
        <v>-569.07850688045608</v>
      </c>
      <c r="CZ282" s="126">
        <f t="shared" si="309"/>
        <v>0</v>
      </c>
      <c r="DA282" s="126">
        <f t="shared" si="310"/>
        <v>-294.92149311954353</v>
      </c>
      <c r="DB282" s="126">
        <f t="shared" si="311"/>
        <v>0</v>
      </c>
      <c r="DC282" s="126">
        <f t="shared" si="312"/>
        <v>0</v>
      </c>
      <c r="DD282" s="126">
        <f t="shared" si="313"/>
        <v>-640.2133202405131</v>
      </c>
      <c r="DE282" s="126">
        <f t="shared" si="314"/>
        <v>0</v>
      </c>
      <c r="DF282" s="126">
        <f t="shared" si="315"/>
        <v>-331.78667975948645</v>
      </c>
      <c r="DG282" s="126">
        <f t="shared" si="316"/>
        <v>0</v>
      </c>
      <c r="DH282" s="126">
        <f t="shared" si="317"/>
        <v>0</v>
      </c>
      <c r="DI282" s="126">
        <f t="shared" si="318"/>
        <v>-711.34813360057012</v>
      </c>
      <c r="DJ282" s="126">
        <f t="shared" si="319"/>
        <v>0</v>
      </c>
      <c r="DK282" s="126">
        <f t="shared" si="320"/>
        <v>-368.65186639942937</v>
      </c>
      <c r="DL282" s="126">
        <f t="shared" si="321"/>
        <v>0</v>
      </c>
      <c r="DM282" s="126">
        <f t="shared" si="322"/>
        <v>0</v>
      </c>
      <c r="DN282" s="126">
        <f t="shared" si="323"/>
        <v>-782.48294696062715</v>
      </c>
      <c r="DO282" s="126">
        <f t="shared" si="324"/>
        <v>0</v>
      </c>
      <c r="DP282" s="126">
        <f t="shared" si="325"/>
        <v>-405.51705303937229</v>
      </c>
      <c r="DQ282" s="126">
        <f t="shared" si="326"/>
        <v>0</v>
      </c>
      <c r="DR282" s="126">
        <f t="shared" si="327"/>
        <v>0</v>
      </c>
      <c r="DS282" s="126">
        <f t="shared" si="328"/>
        <v>-853.61776032068417</v>
      </c>
      <c r="DT282" s="126">
        <f t="shared" si="329"/>
        <v>0</v>
      </c>
      <c r="DU282" s="126">
        <f t="shared" si="330"/>
        <v>-442.38223967931521</v>
      </c>
      <c r="DV282" s="126">
        <f t="shared" si="331"/>
        <v>0</v>
      </c>
      <c r="DW282" s="126">
        <f t="shared" si="332"/>
        <v>0</v>
      </c>
      <c r="DX282" s="119"/>
    </row>
    <row r="283" spans="1:131" s="141" customFormat="1" ht="15" customHeight="1" x14ac:dyDescent="0.25">
      <c r="A283" s="174" t="s">
        <v>637</v>
      </c>
      <c r="B283" s="174" t="s">
        <v>300</v>
      </c>
      <c r="C283" s="174" t="s">
        <v>638</v>
      </c>
      <c r="D283" s="174" t="s">
        <v>314</v>
      </c>
      <c r="E283" s="168">
        <v>1</v>
      </c>
      <c r="F283" s="174">
        <v>600</v>
      </c>
      <c r="G283" s="173">
        <v>-600</v>
      </c>
      <c r="H283" s="173">
        <v>-600</v>
      </c>
      <c r="I283" s="147"/>
      <c r="J283" s="145" t="s">
        <v>7</v>
      </c>
      <c r="K283" s="145"/>
      <c r="L283" s="145"/>
      <c r="M283" s="145"/>
      <c r="N283" s="145"/>
      <c r="O283" s="145">
        <v>1</v>
      </c>
      <c r="P283" s="145"/>
      <c r="Q283" s="145"/>
      <c r="R283" s="145"/>
      <c r="S283" s="145"/>
      <c r="T283" s="145"/>
      <c r="U283" s="145"/>
      <c r="V283" s="145"/>
      <c r="W283" s="146">
        <v>1</v>
      </c>
      <c r="X283" s="151">
        <v>0</v>
      </c>
      <c r="Y283" s="151">
        <v>0</v>
      </c>
      <c r="Z283" s="151">
        <v>0</v>
      </c>
      <c r="AA283" s="151">
        <v>0</v>
      </c>
      <c r="AB283" s="151">
        <v>-600</v>
      </c>
      <c r="AC283" s="151">
        <v>0</v>
      </c>
      <c r="AD283" s="151">
        <v>0</v>
      </c>
      <c r="AE283" s="151">
        <v>0</v>
      </c>
      <c r="AF283" s="151">
        <v>0</v>
      </c>
      <c r="AG283" s="151">
        <v>0</v>
      </c>
      <c r="AH283" s="151">
        <v>0</v>
      </c>
      <c r="AI283" s="151">
        <v>0</v>
      </c>
      <c r="AJ283" s="145">
        <v>0.65865567925978707</v>
      </c>
      <c r="AK283" s="145">
        <v>0.160508877270998</v>
      </c>
      <c r="AL283" s="145">
        <v>7.8352587599718096E-2</v>
      </c>
      <c r="AM283" s="145">
        <v>5.2865946183018001E-2</v>
      </c>
      <c r="AN283" s="145">
        <v>3.7950243019811598E-2</v>
      </c>
      <c r="AO283" s="145"/>
      <c r="AP283" s="145">
        <v>1.16666666666667E-2</v>
      </c>
      <c r="AQ283" s="145"/>
      <c r="AR283" s="145"/>
      <c r="AS283" s="146">
        <v>0.99999999999999944</v>
      </c>
      <c r="AT283" s="153">
        <v>-395.19340755587223</v>
      </c>
      <c r="AU283" s="153">
        <v>-96.305326362598791</v>
      </c>
      <c r="AV283" s="153">
        <v>-47.011552559830861</v>
      </c>
      <c r="AW283" s="153">
        <v>-31.7195677098108</v>
      </c>
      <c r="AX283" s="153">
        <v>-22.770145811886959</v>
      </c>
      <c r="AY283" s="153">
        <v>0</v>
      </c>
      <c r="AZ283" s="153">
        <v>-7.0000000000000204</v>
      </c>
      <c r="BA283" s="153">
        <v>0</v>
      </c>
      <c r="BB283" s="153">
        <v>0</v>
      </c>
      <c r="BC283" s="153">
        <v>-599.99999999999966</v>
      </c>
      <c r="BD283" s="154">
        <v>-395.19340755587223</v>
      </c>
      <c r="BE283" s="154">
        <v>0</v>
      </c>
      <c r="BF283" s="154">
        <v>-204.80659244412743</v>
      </c>
      <c r="BG283" s="154">
        <v>0</v>
      </c>
      <c r="BH283" s="154">
        <v>0</v>
      </c>
      <c r="BI283" s="145">
        <v>62630000</v>
      </c>
      <c r="BJ283" s="122"/>
      <c r="BK283" s="122">
        <f>+IF('FEUILLE 1'!$BJ283="",SUMIFS('FEUILLE 2'!$P:$P,'FEUILLE 2'!$C:$C,"BLF",'FEUILLE 2'!$K:$K,'FEUILLE 1'!$J283),SUMIFS('FEUILLE 2'!$P:$P,'FEUILLE 2'!$C:$C,"BLF",'FEUILLE 2'!$K:$K,'FEUILLE 1'!$J283,'FEUILLE 2'!$B:$B,'FEUILLE 1'!$BJ283))</f>
        <v>0</v>
      </c>
      <c r="BL283" s="191">
        <f t="shared" si="335"/>
        <v>0</v>
      </c>
      <c r="BM283" s="122"/>
      <c r="BN283" s="122"/>
      <c r="BO283" s="122">
        <f t="shared" si="272"/>
        <v>599.99999999999966</v>
      </c>
      <c r="BP283" s="126">
        <f t="shared" si="273"/>
        <v>0</v>
      </c>
      <c r="BQ283" s="126">
        <f t="shared" si="274"/>
        <v>0</v>
      </c>
      <c r="BR283" s="126">
        <f t="shared" si="275"/>
        <v>0</v>
      </c>
      <c r="BS283" s="126">
        <f t="shared" si="276"/>
        <v>0</v>
      </c>
      <c r="BT283" s="126">
        <f t="shared" si="277"/>
        <v>0</v>
      </c>
      <c r="BU283" s="126">
        <f t="shared" si="278"/>
        <v>0</v>
      </c>
      <c r="BV283" s="126">
        <f t="shared" si="279"/>
        <v>0</v>
      </c>
      <c r="BW283" s="126">
        <f t="shared" si="280"/>
        <v>0</v>
      </c>
      <c r="BX283" s="126">
        <f t="shared" si="281"/>
        <v>0</v>
      </c>
      <c r="BY283" s="126">
        <f t="shared" si="282"/>
        <v>0</v>
      </c>
      <c r="BZ283" s="126">
        <f t="shared" si="283"/>
        <v>0</v>
      </c>
      <c r="CA283" s="126">
        <f t="shared" si="284"/>
        <v>0</v>
      </c>
      <c r="CB283" s="126">
        <f t="shared" si="285"/>
        <v>0</v>
      </c>
      <c r="CC283" s="126">
        <f t="shared" si="286"/>
        <v>0</v>
      </c>
      <c r="CD283" s="126">
        <f t="shared" si="287"/>
        <v>0</v>
      </c>
      <c r="CE283" s="126">
        <f t="shared" si="288"/>
        <v>0</v>
      </c>
      <c r="CF283" s="126">
        <f t="shared" si="289"/>
        <v>0</v>
      </c>
      <c r="CG283" s="126">
        <f t="shared" si="290"/>
        <v>0</v>
      </c>
      <c r="CH283" s="126">
        <f t="shared" si="291"/>
        <v>0</v>
      </c>
      <c r="CI283" s="126">
        <f t="shared" si="292"/>
        <v>0</v>
      </c>
      <c r="CJ283" s="126">
        <f t="shared" si="293"/>
        <v>-395.19340755587223</v>
      </c>
      <c r="CK283" s="126">
        <f t="shared" si="294"/>
        <v>0</v>
      </c>
      <c r="CL283" s="126">
        <f t="shared" si="295"/>
        <v>-204.80659244412743</v>
      </c>
      <c r="CM283" s="126">
        <f t="shared" si="296"/>
        <v>0</v>
      </c>
      <c r="CN283" s="126">
        <f t="shared" si="297"/>
        <v>0</v>
      </c>
      <c r="CO283" s="126">
        <f t="shared" si="298"/>
        <v>-395.19340755587223</v>
      </c>
      <c r="CP283" s="126">
        <f t="shared" si="299"/>
        <v>0</v>
      </c>
      <c r="CQ283" s="126">
        <f t="shared" si="300"/>
        <v>-204.80659244412743</v>
      </c>
      <c r="CR283" s="126">
        <f t="shared" si="301"/>
        <v>0</v>
      </c>
      <c r="CS283" s="126">
        <f t="shared" si="302"/>
        <v>0</v>
      </c>
      <c r="CT283" s="126">
        <f t="shared" si="303"/>
        <v>-395.19340755587223</v>
      </c>
      <c r="CU283" s="126">
        <f t="shared" si="304"/>
        <v>0</v>
      </c>
      <c r="CV283" s="126">
        <f t="shared" si="305"/>
        <v>-204.80659244412743</v>
      </c>
      <c r="CW283" s="126">
        <f t="shared" si="306"/>
        <v>0</v>
      </c>
      <c r="CX283" s="126">
        <f t="shared" si="307"/>
        <v>0</v>
      </c>
      <c r="CY283" s="126">
        <f t="shared" si="308"/>
        <v>-395.19340755587223</v>
      </c>
      <c r="CZ283" s="126">
        <f t="shared" si="309"/>
        <v>0</v>
      </c>
      <c r="DA283" s="126">
        <f t="shared" si="310"/>
        <v>-204.80659244412743</v>
      </c>
      <c r="DB283" s="126">
        <f t="shared" si="311"/>
        <v>0</v>
      </c>
      <c r="DC283" s="126">
        <f t="shared" si="312"/>
        <v>0</v>
      </c>
      <c r="DD283" s="126">
        <f t="shared" si="313"/>
        <v>-395.19340755587223</v>
      </c>
      <c r="DE283" s="126">
        <f t="shared" si="314"/>
        <v>0</v>
      </c>
      <c r="DF283" s="126">
        <f t="shared" si="315"/>
        <v>-204.80659244412743</v>
      </c>
      <c r="DG283" s="126">
        <f t="shared" si="316"/>
        <v>0</v>
      </c>
      <c r="DH283" s="126">
        <f t="shared" si="317"/>
        <v>0</v>
      </c>
      <c r="DI283" s="126">
        <f t="shared" si="318"/>
        <v>-395.19340755587223</v>
      </c>
      <c r="DJ283" s="126">
        <f t="shared" si="319"/>
        <v>0</v>
      </c>
      <c r="DK283" s="126">
        <f t="shared" si="320"/>
        <v>-204.80659244412743</v>
      </c>
      <c r="DL283" s="126">
        <f t="shared" si="321"/>
        <v>0</v>
      </c>
      <c r="DM283" s="126">
        <f t="shared" si="322"/>
        <v>0</v>
      </c>
      <c r="DN283" s="126">
        <f t="shared" si="323"/>
        <v>-395.19340755587223</v>
      </c>
      <c r="DO283" s="126">
        <f t="shared" si="324"/>
        <v>0</v>
      </c>
      <c r="DP283" s="126">
        <f t="shared" si="325"/>
        <v>-204.80659244412743</v>
      </c>
      <c r="DQ283" s="126">
        <f t="shared" si="326"/>
        <v>0</v>
      </c>
      <c r="DR283" s="126">
        <f t="shared" si="327"/>
        <v>0</v>
      </c>
      <c r="DS283" s="126">
        <f t="shared" si="328"/>
        <v>-395.19340755587223</v>
      </c>
      <c r="DT283" s="126">
        <f t="shared" si="329"/>
        <v>0</v>
      </c>
      <c r="DU283" s="126">
        <f t="shared" si="330"/>
        <v>-204.80659244412743</v>
      </c>
      <c r="DV283" s="126">
        <f t="shared" si="331"/>
        <v>0</v>
      </c>
      <c r="DW283" s="126">
        <f t="shared" si="332"/>
        <v>0</v>
      </c>
    </row>
    <row r="284" spans="1:131" s="141" customFormat="1" ht="15" customHeight="1" x14ac:dyDescent="0.25">
      <c r="A284" s="174" t="s">
        <v>639</v>
      </c>
      <c r="B284" s="174" t="s">
        <v>416</v>
      </c>
      <c r="C284" s="174" t="s">
        <v>640</v>
      </c>
      <c r="D284" s="174" t="s">
        <v>314</v>
      </c>
      <c r="E284" s="174">
        <v>1</v>
      </c>
      <c r="F284" s="174">
        <v>2349.04</v>
      </c>
      <c r="G284" s="173">
        <v>-2349.04</v>
      </c>
      <c r="H284" s="173">
        <v>-2349.04</v>
      </c>
      <c r="I284" s="147" t="s">
        <v>912</v>
      </c>
      <c r="J284" s="145" t="s">
        <v>86</v>
      </c>
      <c r="K284" s="145">
        <v>8.3333333333333329E-2</v>
      </c>
      <c r="L284" s="145">
        <v>8.3333333333333329E-2</v>
      </c>
      <c r="M284" s="145">
        <v>8.3333333333333329E-2</v>
      </c>
      <c r="N284" s="145">
        <v>8.3333333333333329E-2</v>
      </c>
      <c r="O284" s="145">
        <v>8.3333333333333329E-2</v>
      </c>
      <c r="P284" s="145">
        <v>8.3333333333333329E-2</v>
      </c>
      <c r="Q284" s="145">
        <v>8.3333333333333329E-2</v>
      </c>
      <c r="R284" s="145">
        <v>8.3333333333333329E-2</v>
      </c>
      <c r="S284" s="145">
        <v>8.3333333333333329E-2</v>
      </c>
      <c r="T284" s="145">
        <v>8.3333333333333329E-2</v>
      </c>
      <c r="U284" s="145">
        <v>8.3333333333333329E-2</v>
      </c>
      <c r="V284" s="145">
        <v>8.3333333333333329E-2</v>
      </c>
      <c r="W284" s="146">
        <v>1</v>
      </c>
      <c r="X284" s="151">
        <v>-195.75333333333333</v>
      </c>
      <c r="Y284" s="151">
        <v>-195.75333333333333</v>
      </c>
      <c r="Z284" s="151">
        <v>-195.75333333333333</v>
      </c>
      <c r="AA284" s="151">
        <v>-195.75333333333333</v>
      </c>
      <c r="AB284" s="151">
        <v>-195.75333333333333</v>
      </c>
      <c r="AC284" s="151">
        <v>-195.75333333333333</v>
      </c>
      <c r="AD284" s="151">
        <v>-195.75333333333333</v>
      </c>
      <c r="AE284" s="151">
        <v>-195.75333333333333</v>
      </c>
      <c r="AF284" s="151">
        <v>-195.75333333333333</v>
      </c>
      <c r="AG284" s="151">
        <v>-195.75333333333333</v>
      </c>
      <c r="AH284" s="151">
        <v>-195.75333333333333</v>
      </c>
      <c r="AI284" s="151">
        <v>-195.75333333333333</v>
      </c>
      <c r="AJ284" s="145"/>
      <c r="AK284" s="184">
        <v>0.46761295822676896</v>
      </c>
      <c r="AL284" s="184">
        <v>0.26684143222506396</v>
      </c>
      <c r="AM284" s="184">
        <v>0.26554560954816708</v>
      </c>
      <c r="AN284" s="145">
        <v>0</v>
      </c>
      <c r="AO284" s="145"/>
      <c r="AP284" s="145"/>
      <c r="AQ284" s="145"/>
      <c r="AR284" s="145"/>
      <c r="AS284" s="146">
        <v>1</v>
      </c>
      <c r="AT284" s="153">
        <v>0</v>
      </c>
      <c r="AU284" s="153">
        <v>-1098.4415433930094</v>
      </c>
      <c r="AV284" s="153">
        <v>-626.8211979539642</v>
      </c>
      <c r="AW284" s="153">
        <v>-623.77725865302637</v>
      </c>
      <c r="AX284" s="153">
        <v>0</v>
      </c>
      <c r="AY284" s="153">
        <v>0</v>
      </c>
      <c r="AZ284" s="153">
        <v>0</v>
      </c>
      <c r="BA284" s="153">
        <v>0</v>
      </c>
      <c r="BB284" s="153">
        <v>0</v>
      </c>
      <c r="BC284" s="153">
        <v>-2349.04</v>
      </c>
      <c r="BD284" s="154">
        <v>0</v>
      </c>
      <c r="BE284" s="154">
        <v>0</v>
      </c>
      <c r="BF284" s="154">
        <v>-2349.04</v>
      </c>
      <c r="BG284" s="154">
        <v>0</v>
      </c>
      <c r="BH284" s="154">
        <v>0</v>
      </c>
      <c r="BI284" s="145">
        <v>60423000</v>
      </c>
      <c r="BJ284" s="122"/>
      <c r="BK284" s="191"/>
      <c r="BL284" s="194">
        <f>+BK284+SUM(BY284:CD284)</f>
        <v>-587.26</v>
      </c>
      <c r="BM284" s="191"/>
      <c r="BN284" s="191"/>
      <c r="BO284" s="193">
        <f t="shared" ref="BO284" si="337">IF(-SUM(BZ284:CD284)-(BK284+BM284+BN284)&lt;0,0,-SUM(BZ284:CD284)-(BK284+BM284+BN284))</f>
        <v>587.26</v>
      </c>
      <c r="BP284" s="126">
        <f t="shared" si="273"/>
        <v>0</v>
      </c>
      <c r="BQ284" s="126">
        <f t="shared" si="274"/>
        <v>0</v>
      </c>
      <c r="BR284" s="126">
        <f t="shared" si="275"/>
        <v>-195.75333333333333</v>
      </c>
      <c r="BS284" s="126">
        <f t="shared" si="276"/>
        <v>0</v>
      </c>
      <c r="BT284" s="126">
        <f t="shared" si="277"/>
        <v>0</v>
      </c>
      <c r="BU284" s="126">
        <f t="shared" si="278"/>
        <v>0</v>
      </c>
      <c r="BV284" s="126">
        <f t="shared" si="279"/>
        <v>0</v>
      </c>
      <c r="BW284" s="126">
        <f t="shared" si="280"/>
        <v>-391.50666666666666</v>
      </c>
      <c r="BX284" s="126">
        <f t="shared" si="281"/>
        <v>0</v>
      </c>
      <c r="BY284" s="126">
        <f t="shared" si="282"/>
        <v>0</v>
      </c>
      <c r="BZ284" s="126">
        <f t="shared" si="283"/>
        <v>0</v>
      </c>
      <c r="CA284" s="126">
        <f t="shared" si="284"/>
        <v>0</v>
      </c>
      <c r="CB284" s="126">
        <f t="shared" si="285"/>
        <v>-587.26</v>
      </c>
      <c r="CC284" s="126">
        <f t="shared" si="286"/>
        <v>0</v>
      </c>
      <c r="CD284" s="126">
        <f t="shared" si="287"/>
        <v>0</v>
      </c>
      <c r="CE284" s="126">
        <f t="shared" si="288"/>
        <v>0</v>
      </c>
      <c r="CF284" s="126">
        <f t="shared" si="289"/>
        <v>0</v>
      </c>
      <c r="CG284" s="126">
        <f t="shared" si="290"/>
        <v>-783.01333333333332</v>
      </c>
      <c r="CH284" s="126">
        <f t="shared" si="291"/>
        <v>0</v>
      </c>
      <c r="CI284" s="126">
        <f t="shared" si="292"/>
        <v>0</v>
      </c>
      <c r="CJ284" s="126">
        <f t="shared" si="293"/>
        <v>0</v>
      </c>
      <c r="CK284" s="126">
        <f t="shared" si="294"/>
        <v>0</v>
      </c>
      <c r="CL284" s="126">
        <f t="shared" si="295"/>
        <v>-978.76666666666665</v>
      </c>
      <c r="CM284" s="126">
        <f t="shared" si="296"/>
        <v>0</v>
      </c>
      <c r="CN284" s="126">
        <f t="shared" si="297"/>
        <v>0</v>
      </c>
      <c r="CO284" s="126">
        <f t="shared" si="298"/>
        <v>0</v>
      </c>
      <c r="CP284" s="126">
        <f t="shared" si="299"/>
        <v>0</v>
      </c>
      <c r="CQ284" s="126">
        <f t="shared" si="300"/>
        <v>-1174.52</v>
      </c>
      <c r="CR284" s="126">
        <f t="shared" si="301"/>
        <v>0</v>
      </c>
      <c r="CS284" s="126">
        <f t="shared" si="302"/>
        <v>0</v>
      </c>
      <c r="CT284" s="126">
        <f t="shared" si="303"/>
        <v>0</v>
      </c>
      <c r="CU284" s="126">
        <f t="shared" si="304"/>
        <v>0</v>
      </c>
      <c r="CV284" s="126">
        <f t="shared" si="305"/>
        <v>-1370.2733333333333</v>
      </c>
      <c r="CW284" s="126">
        <f t="shared" si="306"/>
        <v>0</v>
      </c>
      <c r="CX284" s="126">
        <f t="shared" si="307"/>
        <v>0</v>
      </c>
      <c r="CY284" s="126">
        <f t="shared" si="308"/>
        <v>0</v>
      </c>
      <c r="CZ284" s="126">
        <f t="shared" si="309"/>
        <v>0</v>
      </c>
      <c r="DA284" s="126">
        <f t="shared" si="310"/>
        <v>-1566.0266666666666</v>
      </c>
      <c r="DB284" s="126">
        <f t="shared" si="311"/>
        <v>0</v>
      </c>
      <c r="DC284" s="126">
        <f t="shared" si="312"/>
        <v>0</v>
      </c>
      <c r="DD284" s="126">
        <f t="shared" si="313"/>
        <v>0</v>
      </c>
      <c r="DE284" s="126">
        <f t="shared" si="314"/>
        <v>0</v>
      </c>
      <c r="DF284" s="126">
        <f t="shared" si="315"/>
        <v>-1761.78</v>
      </c>
      <c r="DG284" s="126">
        <f t="shared" si="316"/>
        <v>0</v>
      </c>
      <c r="DH284" s="126">
        <f t="shared" si="317"/>
        <v>0</v>
      </c>
      <c r="DI284" s="126">
        <f t="shared" si="318"/>
        <v>0</v>
      </c>
      <c r="DJ284" s="126">
        <f t="shared" si="319"/>
        <v>0</v>
      </c>
      <c r="DK284" s="126">
        <f t="shared" si="320"/>
        <v>-1957.5333333333333</v>
      </c>
      <c r="DL284" s="126">
        <f t="shared" si="321"/>
        <v>0</v>
      </c>
      <c r="DM284" s="126">
        <f t="shared" si="322"/>
        <v>0</v>
      </c>
      <c r="DN284" s="126">
        <f t="shared" si="323"/>
        <v>0</v>
      </c>
      <c r="DO284" s="126">
        <f t="shared" si="324"/>
        <v>0</v>
      </c>
      <c r="DP284" s="126">
        <f t="shared" si="325"/>
        <v>-2153.2866666666669</v>
      </c>
      <c r="DQ284" s="126">
        <f t="shared" si="326"/>
        <v>0</v>
      </c>
      <c r="DR284" s="126">
        <f t="shared" si="327"/>
        <v>0</v>
      </c>
      <c r="DS284" s="126">
        <f t="shared" si="328"/>
        <v>0</v>
      </c>
      <c r="DT284" s="126">
        <f t="shared" si="329"/>
        <v>0</v>
      </c>
      <c r="DU284" s="126">
        <f t="shared" si="330"/>
        <v>-2349.04</v>
      </c>
      <c r="DV284" s="126">
        <f t="shared" si="331"/>
        <v>0</v>
      </c>
      <c r="DW284" s="126">
        <f t="shared" si="332"/>
        <v>0</v>
      </c>
      <c r="DX284" s="119"/>
      <c r="EA284" s="127">
        <f>+BO284</f>
        <v>587.26</v>
      </c>
    </row>
    <row r="285" spans="1:131" s="141" customFormat="1" ht="15" customHeight="1" x14ac:dyDescent="0.25">
      <c r="A285" s="174" t="s">
        <v>641</v>
      </c>
      <c r="B285" s="174" t="s">
        <v>416</v>
      </c>
      <c r="C285" s="174" t="s">
        <v>640</v>
      </c>
      <c r="D285" s="174" t="s">
        <v>314</v>
      </c>
      <c r="E285" s="174">
        <v>1</v>
      </c>
      <c r="F285" s="174">
        <v>3984</v>
      </c>
      <c r="G285" s="173">
        <v>-3984</v>
      </c>
      <c r="H285" s="173">
        <v>-3984</v>
      </c>
      <c r="I285" s="147" t="s">
        <v>912</v>
      </c>
      <c r="J285" s="145" t="s">
        <v>86</v>
      </c>
      <c r="K285" s="145">
        <v>8.3333333333333329E-2</v>
      </c>
      <c r="L285" s="145">
        <v>8.3333333333333329E-2</v>
      </c>
      <c r="M285" s="145">
        <v>8.3333333333333329E-2</v>
      </c>
      <c r="N285" s="145">
        <v>8.3333333333333329E-2</v>
      </c>
      <c r="O285" s="145">
        <v>8.3333333333333329E-2</v>
      </c>
      <c r="P285" s="145">
        <v>8.3333333333333329E-2</v>
      </c>
      <c r="Q285" s="145">
        <v>8.3333333333333329E-2</v>
      </c>
      <c r="R285" s="145">
        <v>8.3333333333333329E-2</v>
      </c>
      <c r="S285" s="145">
        <v>8.3333333333333329E-2</v>
      </c>
      <c r="T285" s="145">
        <v>8.3333333333333329E-2</v>
      </c>
      <c r="U285" s="145">
        <v>8.3333333333333329E-2</v>
      </c>
      <c r="V285" s="145">
        <v>8.3333333333333329E-2</v>
      </c>
      <c r="W285" s="146">
        <v>1</v>
      </c>
      <c r="X285" s="151">
        <v>-332</v>
      </c>
      <c r="Y285" s="151">
        <v>-332</v>
      </c>
      <c r="Z285" s="151">
        <v>-332</v>
      </c>
      <c r="AA285" s="151">
        <v>-332</v>
      </c>
      <c r="AB285" s="151">
        <v>-332</v>
      </c>
      <c r="AC285" s="151">
        <v>-332</v>
      </c>
      <c r="AD285" s="151">
        <v>-332</v>
      </c>
      <c r="AE285" s="151">
        <v>-332</v>
      </c>
      <c r="AF285" s="151">
        <v>-332</v>
      </c>
      <c r="AG285" s="151">
        <v>-332</v>
      </c>
      <c r="AH285" s="151">
        <v>-332</v>
      </c>
      <c r="AI285" s="151">
        <v>-332</v>
      </c>
      <c r="AJ285" s="145">
        <v>1</v>
      </c>
      <c r="AK285" s="145"/>
      <c r="AL285" s="145"/>
      <c r="AM285" s="145"/>
      <c r="AN285" s="145"/>
      <c r="AO285" s="145"/>
      <c r="AP285" s="145"/>
      <c r="AQ285" s="145"/>
      <c r="AR285" s="145"/>
      <c r="AS285" s="146">
        <v>1</v>
      </c>
      <c r="AT285" s="153">
        <v>-3984</v>
      </c>
      <c r="AU285" s="153">
        <v>0</v>
      </c>
      <c r="AV285" s="153">
        <v>0</v>
      </c>
      <c r="AW285" s="153">
        <v>0</v>
      </c>
      <c r="AX285" s="153">
        <v>0</v>
      </c>
      <c r="AY285" s="153">
        <v>0</v>
      </c>
      <c r="AZ285" s="153">
        <v>0</v>
      </c>
      <c r="BA285" s="153">
        <v>0</v>
      </c>
      <c r="BB285" s="153">
        <v>0</v>
      </c>
      <c r="BC285" s="153">
        <v>-3984</v>
      </c>
      <c r="BD285" s="154">
        <v>-3984</v>
      </c>
      <c r="BE285" s="154">
        <v>0</v>
      </c>
      <c r="BF285" s="154">
        <v>0</v>
      </c>
      <c r="BG285" s="154">
        <v>0</v>
      </c>
      <c r="BH285" s="154">
        <v>0</v>
      </c>
      <c r="BI285" s="145">
        <v>60423000</v>
      </c>
      <c r="BJ285" s="122"/>
      <c r="BK285" s="191">
        <f>+IF('FEUILLE 1'!$BJ285="",SUMIFS('FEUILLE 2'!$P:$P,'FEUILLE 2'!$C:$C,"BLF",'FEUILLE 2'!$K:$K,'FEUILLE 1'!$J285),SUMIFS('FEUILLE 2'!$P:$P,'FEUILLE 2'!$C:$C,"BLF",'FEUILLE 2'!$K:$K,'FEUILLE 1'!$J285,'FEUILLE 2'!$B:$B,'FEUILLE 1'!$BJ285))</f>
        <v>626.01</v>
      </c>
      <c r="BL285" s="194">
        <f>+BK285+SUM(BY285:CD285)</f>
        <v>-369.99</v>
      </c>
      <c r="BM285" s="191">
        <v>-2209</v>
      </c>
      <c r="BN285" s="191"/>
      <c r="BO285" s="194">
        <f>-BZ285</f>
        <v>996</v>
      </c>
      <c r="BP285" s="126">
        <f t="shared" si="273"/>
        <v>-332</v>
      </c>
      <c r="BQ285" s="126">
        <f t="shared" si="274"/>
        <v>0</v>
      </c>
      <c r="BR285" s="126">
        <f t="shared" si="275"/>
        <v>0</v>
      </c>
      <c r="BS285" s="126">
        <f t="shared" si="276"/>
        <v>0</v>
      </c>
      <c r="BT285" s="126">
        <f t="shared" si="277"/>
        <v>0</v>
      </c>
      <c r="BU285" s="126">
        <f t="shared" si="278"/>
        <v>-664</v>
      </c>
      <c r="BV285" s="126">
        <f t="shared" si="279"/>
        <v>0</v>
      </c>
      <c r="BW285" s="126">
        <f t="shared" si="280"/>
        <v>0</v>
      </c>
      <c r="BX285" s="126">
        <f t="shared" si="281"/>
        <v>0</v>
      </c>
      <c r="BY285" s="126">
        <f t="shared" si="282"/>
        <v>0</v>
      </c>
      <c r="BZ285" s="126">
        <f t="shared" si="283"/>
        <v>-996</v>
      </c>
      <c r="CA285" s="126">
        <f t="shared" si="284"/>
        <v>0</v>
      </c>
      <c r="CB285" s="126">
        <f t="shared" si="285"/>
        <v>0</v>
      </c>
      <c r="CC285" s="126">
        <f t="shared" si="286"/>
        <v>0</v>
      </c>
      <c r="CD285" s="126">
        <f t="shared" si="287"/>
        <v>0</v>
      </c>
      <c r="CE285" s="126">
        <f t="shared" si="288"/>
        <v>-1328</v>
      </c>
      <c r="CF285" s="126">
        <f t="shared" si="289"/>
        <v>0</v>
      </c>
      <c r="CG285" s="126">
        <f t="shared" si="290"/>
        <v>0</v>
      </c>
      <c r="CH285" s="126">
        <f t="shared" si="291"/>
        <v>0</v>
      </c>
      <c r="CI285" s="126">
        <f t="shared" si="292"/>
        <v>0</v>
      </c>
      <c r="CJ285" s="126">
        <f t="shared" si="293"/>
        <v>-1660</v>
      </c>
      <c r="CK285" s="126">
        <f t="shared" si="294"/>
        <v>0</v>
      </c>
      <c r="CL285" s="126">
        <f t="shared" si="295"/>
        <v>0</v>
      </c>
      <c r="CM285" s="126">
        <f t="shared" si="296"/>
        <v>0</v>
      </c>
      <c r="CN285" s="126">
        <f t="shared" si="297"/>
        <v>0</v>
      </c>
      <c r="CO285" s="126">
        <f t="shared" si="298"/>
        <v>-1992</v>
      </c>
      <c r="CP285" s="126">
        <f t="shared" si="299"/>
        <v>0</v>
      </c>
      <c r="CQ285" s="126">
        <f t="shared" si="300"/>
        <v>0</v>
      </c>
      <c r="CR285" s="126">
        <f t="shared" si="301"/>
        <v>0</v>
      </c>
      <c r="CS285" s="126">
        <f t="shared" si="302"/>
        <v>0</v>
      </c>
      <c r="CT285" s="126">
        <f t="shared" si="303"/>
        <v>-2324</v>
      </c>
      <c r="CU285" s="126">
        <f t="shared" si="304"/>
        <v>0</v>
      </c>
      <c r="CV285" s="126">
        <f t="shared" si="305"/>
        <v>0</v>
      </c>
      <c r="CW285" s="126">
        <f t="shared" si="306"/>
        <v>0</v>
      </c>
      <c r="CX285" s="126">
        <f t="shared" si="307"/>
        <v>0</v>
      </c>
      <c r="CY285" s="126">
        <f t="shared" si="308"/>
        <v>-2656</v>
      </c>
      <c r="CZ285" s="126">
        <f t="shared" si="309"/>
        <v>0</v>
      </c>
      <c r="DA285" s="126">
        <f t="shared" si="310"/>
        <v>0</v>
      </c>
      <c r="DB285" s="126">
        <f t="shared" si="311"/>
        <v>0</v>
      </c>
      <c r="DC285" s="126">
        <f t="shared" si="312"/>
        <v>0</v>
      </c>
      <c r="DD285" s="126">
        <f t="shared" si="313"/>
        <v>-2988</v>
      </c>
      <c r="DE285" s="126">
        <f t="shared" si="314"/>
        <v>0</v>
      </c>
      <c r="DF285" s="126">
        <f t="shared" si="315"/>
        <v>0</v>
      </c>
      <c r="DG285" s="126">
        <f t="shared" si="316"/>
        <v>0</v>
      </c>
      <c r="DH285" s="126">
        <f t="shared" si="317"/>
        <v>0</v>
      </c>
      <c r="DI285" s="126">
        <f t="shared" si="318"/>
        <v>-3320</v>
      </c>
      <c r="DJ285" s="126">
        <f t="shared" si="319"/>
        <v>0</v>
      </c>
      <c r="DK285" s="126">
        <f t="shared" si="320"/>
        <v>0</v>
      </c>
      <c r="DL285" s="126">
        <f t="shared" si="321"/>
        <v>0</v>
      </c>
      <c r="DM285" s="126">
        <f t="shared" si="322"/>
        <v>0</v>
      </c>
      <c r="DN285" s="126">
        <f t="shared" si="323"/>
        <v>-3652</v>
      </c>
      <c r="DO285" s="126">
        <f t="shared" si="324"/>
        <v>0</v>
      </c>
      <c r="DP285" s="126">
        <f t="shared" si="325"/>
        <v>0</v>
      </c>
      <c r="DQ285" s="126">
        <f t="shared" si="326"/>
        <v>0</v>
      </c>
      <c r="DR285" s="126">
        <f t="shared" si="327"/>
        <v>0</v>
      </c>
      <c r="DS285" s="126">
        <f t="shared" si="328"/>
        <v>-3984</v>
      </c>
      <c r="DT285" s="126">
        <f t="shared" si="329"/>
        <v>0</v>
      </c>
      <c r="DU285" s="126">
        <f t="shared" si="330"/>
        <v>0</v>
      </c>
      <c r="DV285" s="126">
        <f t="shared" si="331"/>
        <v>0</v>
      </c>
      <c r="DW285" s="126">
        <f t="shared" si="332"/>
        <v>0</v>
      </c>
      <c r="DX285" s="119"/>
      <c r="DY285" s="126">
        <f>+BO285</f>
        <v>996</v>
      </c>
    </row>
    <row r="286" spans="1:131" s="141" customFormat="1" ht="15" customHeight="1" x14ac:dyDescent="0.25">
      <c r="A286" s="174" t="s">
        <v>642</v>
      </c>
      <c r="B286" s="174" t="s">
        <v>592</v>
      </c>
      <c r="C286" s="174"/>
      <c r="D286" s="174" t="s">
        <v>265</v>
      </c>
      <c r="E286" s="174">
        <v>1</v>
      </c>
      <c r="F286" s="174">
        <v>30000</v>
      </c>
      <c r="G286" s="173">
        <v>30000</v>
      </c>
      <c r="H286" s="173">
        <v>30000</v>
      </c>
      <c r="I286" s="147"/>
      <c r="J286" s="145" t="s">
        <v>143</v>
      </c>
      <c r="K286" s="145"/>
      <c r="L286" s="145"/>
      <c r="M286" s="145"/>
      <c r="N286" s="145"/>
      <c r="O286" s="145"/>
      <c r="P286" s="145"/>
      <c r="Q286" s="145"/>
      <c r="R286" s="145"/>
      <c r="S286" s="145"/>
      <c r="T286" s="145"/>
      <c r="U286" s="145"/>
      <c r="V286" s="145">
        <v>1</v>
      </c>
      <c r="W286" s="146">
        <v>1</v>
      </c>
      <c r="X286" s="151">
        <v>0</v>
      </c>
      <c r="Y286" s="151">
        <v>0</v>
      </c>
      <c r="Z286" s="151">
        <v>0</v>
      </c>
      <c r="AA286" s="151">
        <v>0</v>
      </c>
      <c r="AB286" s="151">
        <v>0</v>
      </c>
      <c r="AC286" s="151">
        <v>0</v>
      </c>
      <c r="AD286" s="151">
        <v>0</v>
      </c>
      <c r="AE286" s="151">
        <v>0</v>
      </c>
      <c r="AF286" s="151">
        <v>0</v>
      </c>
      <c r="AG286" s="151">
        <v>0</v>
      </c>
      <c r="AH286" s="151">
        <v>0</v>
      </c>
      <c r="AI286" s="151">
        <v>30000</v>
      </c>
      <c r="AJ286" s="145"/>
      <c r="AK286" s="145">
        <v>1</v>
      </c>
      <c r="AL286" s="145"/>
      <c r="AM286" s="145"/>
      <c r="AN286" s="145"/>
      <c r="AO286" s="145"/>
      <c r="AP286" s="145"/>
      <c r="AQ286" s="145"/>
      <c r="AR286" s="145"/>
      <c r="AS286" s="146">
        <v>1</v>
      </c>
      <c r="AT286" s="153">
        <v>0</v>
      </c>
      <c r="AU286" s="153">
        <v>30000</v>
      </c>
      <c r="AV286" s="153">
        <v>0</v>
      </c>
      <c r="AW286" s="153">
        <v>0</v>
      </c>
      <c r="AX286" s="153">
        <v>0</v>
      </c>
      <c r="AY286" s="153">
        <v>0</v>
      </c>
      <c r="AZ286" s="153">
        <v>0</v>
      </c>
      <c r="BA286" s="153">
        <v>0</v>
      </c>
      <c r="BB286" s="153">
        <v>0</v>
      </c>
      <c r="BC286" s="153">
        <v>30000</v>
      </c>
      <c r="BD286" s="154">
        <v>0</v>
      </c>
      <c r="BE286" s="154">
        <v>0</v>
      </c>
      <c r="BF286" s="154">
        <v>30000</v>
      </c>
      <c r="BG286" s="154">
        <v>0</v>
      </c>
      <c r="BH286" s="154">
        <v>0</v>
      </c>
      <c r="BI286" s="145">
        <v>70600000</v>
      </c>
      <c r="BJ286" s="122" t="s">
        <v>843</v>
      </c>
      <c r="BK286" s="122"/>
      <c r="BL286" s="191">
        <f t="shared" si="335"/>
        <v>0</v>
      </c>
      <c r="BM286" s="191"/>
      <c r="BN286" s="191"/>
      <c r="BO286" s="191">
        <f t="shared" si="272"/>
        <v>0</v>
      </c>
      <c r="BP286" s="126">
        <f t="shared" si="273"/>
        <v>0</v>
      </c>
      <c r="BQ286" s="126">
        <f t="shared" si="274"/>
        <v>0</v>
      </c>
      <c r="BR286" s="126">
        <f t="shared" si="275"/>
        <v>0</v>
      </c>
      <c r="BS286" s="126">
        <f t="shared" si="276"/>
        <v>0</v>
      </c>
      <c r="BT286" s="126">
        <f t="shared" si="277"/>
        <v>0</v>
      </c>
      <c r="BU286" s="126">
        <f t="shared" si="278"/>
        <v>0</v>
      </c>
      <c r="BV286" s="126">
        <f t="shared" si="279"/>
        <v>0</v>
      </c>
      <c r="BW286" s="126">
        <f t="shared" si="280"/>
        <v>0</v>
      </c>
      <c r="BX286" s="126">
        <f t="shared" si="281"/>
        <v>0</v>
      </c>
      <c r="BY286" s="126">
        <f t="shared" si="282"/>
        <v>0</v>
      </c>
      <c r="BZ286" s="126">
        <f t="shared" si="283"/>
        <v>0</v>
      </c>
      <c r="CA286" s="126">
        <f t="shared" si="284"/>
        <v>0</v>
      </c>
      <c r="CB286" s="126">
        <f t="shared" si="285"/>
        <v>0</v>
      </c>
      <c r="CC286" s="126">
        <f t="shared" si="286"/>
        <v>0</v>
      </c>
      <c r="CD286" s="126">
        <f t="shared" si="287"/>
        <v>0</v>
      </c>
      <c r="CE286" s="126">
        <f t="shared" si="288"/>
        <v>0</v>
      </c>
      <c r="CF286" s="126">
        <f t="shared" si="289"/>
        <v>0</v>
      </c>
      <c r="CG286" s="126">
        <f t="shared" si="290"/>
        <v>0</v>
      </c>
      <c r="CH286" s="126">
        <f t="shared" si="291"/>
        <v>0</v>
      </c>
      <c r="CI286" s="126">
        <f t="shared" si="292"/>
        <v>0</v>
      </c>
      <c r="CJ286" s="126">
        <f t="shared" si="293"/>
        <v>0</v>
      </c>
      <c r="CK286" s="126">
        <f t="shared" si="294"/>
        <v>0</v>
      </c>
      <c r="CL286" s="126">
        <f t="shared" si="295"/>
        <v>0</v>
      </c>
      <c r="CM286" s="126">
        <f t="shared" si="296"/>
        <v>0</v>
      </c>
      <c r="CN286" s="126">
        <f t="shared" si="297"/>
        <v>0</v>
      </c>
      <c r="CO286" s="126">
        <f t="shared" si="298"/>
        <v>0</v>
      </c>
      <c r="CP286" s="126">
        <f t="shared" si="299"/>
        <v>0</v>
      </c>
      <c r="CQ286" s="126">
        <f t="shared" si="300"/>
        <v>0</v>
      </c>
      <c r="CR286" s="126">
        <f t="shared" si="301"/>
        <v>0</v>
      </c>
      <c r="CS286" s="126">
        <f t="shared" si="302"/>
        <v>0</v>
      </c>
      <c r="CT286" s="126">
        <f t="shared" si="303"/>
        <v>0</v>
      </c>
      <c r="CU286" s="126">
        <f t="shared" si="304"/>
        <v>0</v>
      </c>
      <c r="CV286" s="126">
        <f t="shared" si="305"/>
        <v>0</v>
      </c>
      <c r="CW286" s="126">
        <f t="shared" si="306"/>
        <v>0</v>
      </c>
      <c r="CX286" s="126">
        <f t="shared" si="307"/>
        <v>0</v>
      </c>
      <c r="CY286" s="126">
        <f t="shared" si="308"/>
        <v>0</v>
      </c>
      <c r="CZ286" s="126">
        <f t="shared" si="309"/>
        <v>0</v>
      </c>
      <c r="DA286" s="126">
        <f t="shared" si="310"/>
        <v>0</v>
      </c>
      <c r="DB286" s="126">
        <f t="shared" si="311"/>
        <v>0</v>
      </c>
      <c r="DC286" s="126">
        <f t="shared" si="312"/>
        <v>0</v>
      </c>
      <c r="DD286" s="126">
        <f t="shared" si="313"/>
        <v>0</v>
      </c>
      <c r="DE286" s="126">
        <f t="shared" si="314"/>
        <v>0</v>
      </c>
      <c r="DF286" s="126">
        <f t="shared" si="315"/>
        <v>0</v>
      </c>
      <c r="DG286" s="126">
        <f t="shared" si="316"/>
        <v>0</v>
      </c>
      <c r="DH286" s="126">
        <f t="shared" si="317"/>
        <v>0</v>
      </c>
      <c r="DI286" s="126">
        <f t="shared" si="318"/>
        <v>0</v>
      </c>
      <c r="DJ286" s="126">
        <f t="shared" si="319"/>
        <v>0</v>
      </c>
      <c r="DK286" s="126">
        <f t="shared" si="320"/>
        <v>0</v>
      </c>
      <c r="DL286" s="126">
        <f t="shared" si="321"/>
        <v>0</v>
      </c>
      <c r="DM286" s="126">
        <f t="shared" si="322"/>
        <v>0</v>
      </c>
      <c r="DN286" s="126">
        <f t="shared" si="323"/>
        <v>0</v>
      </c>
      <c r="DO286" s="126">
        <f t="shared" si="324"/>
        <v>0</v>
      </c>
      <c r="DP286" s="126">
        <f t="shared" si="325"/>
        <v>0</v>
      </c>
      <c r="DQ286" s="126">
        <f t="shared" si="326"/>
        <v>0</v>
      </c>
      <c r="DR286" s="126">
        <f t="shared" si="327"/>
        <v>0</v>
      </c>
      <c r="DS286" s="126">
        <f t="shared" si="328"/>
        <v>0</v>
      </c>
      <c r="DT286" s="126">
        <f t="shared" si="329"/>
        <v>0</v>
      </c>
      <c r="DU286" s="126">
        <f t="shared" si="330"/>
        <v>30000</v>
      </c>
      <c r="DV286" s="126">
        <f t="shared" si="331"/>
        <v>0</v>
      </c>
      <c r="DW286" s="126">
        <f t="shared" si="332"/>
        <v>0</v>
      </c>
    </row>
    <row r="287" spans="1:131" s="141" customFormat="1" ht="15" customHeight="1" x14ac:dyDescent="0.25">
      <c r="A287" s="174" t="s">
        <v>643</v>
      </c>
      <c r="B287" s="174" t="s">
        <v>592</v>
      </c>
      <c r="C287" s="174"/>
      <c r="D287" s="174" t="s">
        <v>265</v>
      </c>
      <c r="E287" s="174">
        <v>1</v>
      </c>
      <c r="F287" s="174">
        <v>3000</v>
      </c>
      <c r="G287" s="173">
        <v>3000</v>
      </c>
      <c r="H287" s="173">
        <v>3000</v>
      </c>
      <c r="I287" s="147"/>
      <c r="J287" s="145" t="s">
        <v>143</v>
      </c>
      <c r="K287" s="145"/>
      <c r="L287" s="145"/>
      <c r="M287" s="145"/>
      <c r="N287" s="145"/>
      <c r="O287" s="145"/>
      <c r="P287" s="145"/>
      <c r="Q287" s="145"/>
      <c r="R287" s="145"/>
      <c r="S287" s="145"/>
      <c r="T287" s="145"/>
      <c r="U287" s="145"/>
      <c r="V287" s="145">
        <v>1</v>
      </c>
      <c r="W287" s="146">
        <v>1</v>
      </c>
      <c r="X287" s="151">
        <v>0</v>
      </c>
      <c r="Y287" s="151">
        <v>0</v>
      </c>
      <c r="Z287" s="151">
        <v>0</v>
      </c>
      <c r="AA287" s="151">
        <v>0</v>
      </c>
      <c r="AB287" s="151">
        <v>0</v>
      </c>
      <c r="AC287" s="151">
        <v>0</v>
      </c>
      <c r="AD287" s="151">
        <v>0</v>
      </c>
      <c r="AE287" s="151">
        <v>0</v>
      </c>
      <c r="AF287" s="151">
        <v>0</v>
      </c>
      <c r="AG287" s="151">
        <v>0</v>
      </c>
      <c r="AH287" s="151">
        <v>0</v>
      </c>
      <c r="AI287" s="151">
        <v>3000</v>
      </c>
      <c r="AJ287" s="145"/>
      <c r="AK287" s="145"/>
      <c r="AL287" s="145">
        <v>1</v>
      </c>
      <c r="AM287" s="145"/>
      <c r="AN287" s="145"/>
      <c r="AO287" s="145"/>
      <c r="AP287" s="145"/>
      <c r="AQ287" s="145"/>
      <c r="AR287" s="145"/>
      <c r="AS287" s="146">
        <v>1</v>
      </c>
      <c r="AT287" s="153">
        <v>0</v>
      </c>
      <c r="AU287" s="153">
        <v>0</v>
      </c>
      <c r="AV287" s="153">
        <v>3000</v>
      </c>
      <c r="AW287" s="153">
        <v>0</v>
      </c>
      <c r="AX287" s="153">
        <v>0</v>
      </c>
      <c r="AY287" s="153">
        <v>0</v>
      </c>
      <c r="AZ287" s="153">
        <v>0</v>
      </c>
      <c r="BA287" s="153">
        <v>0</v>
      </c>
      <c r="BB287" s="153">
        <v>0</v>
      </c>
      <c r="BC287" s="153">
        <v>3000</v>
      </c>
      <c r="BD287" s="154">
        <v>0</v>
      </c>
      <c r="BE287" s="154">
        <v>0</v>
      </c>
      <c r="BF287" s="154">
        <v>3000</v>
      </c>
      <c r="BG287" s="154">
        <v>0</v>
      </c>
      <c r="BH287" s="154">
        <v>0</v>
      </c>
      <c r="BI287" s="145">
        <v>70600000</v>
      </c>
      <c r="BJ287" s="122" t="s">
        <v>851</v>
      </c>
      <c r="BK287" s="122"/>
      <c r="BL287" s="191">
        <f t="shared" si="335"/>
        <v>0</v>
      </c>
      <c r="BM287" s="191"/>
      <c r="BN287" s="191"/>
      <c r="BO287" s="191">
        <f t="shared" si="272"/>
        <v>0</v>
      </c>
      <c r="BP287" s="126">
        <f t="shared" si="273"/>
        <v>0</v>
      </c>
      <c r="BQ287" s="126">
        <f t="shared" si="274"/>
        <v>0</v>
      </c>
      <c r="BR287" s="126">
        <f t="shared" si="275"/>
        <v>0</v>
      </c>
      <c r="BS287" s="126">
        <f t="shared" si="276"/>
        <v>0</v>
      </c>
      <c r="BT287" s="126">
        <f t="shared" si="277"/>
        <v>0</v>
      </c>
      <c r="BU287" s="126">
        <f t="shared" si="278"/>
        <v>0</v>
      </c>
      <c r="BV287" s="126">
        <f t="shared" si="279"/>
        <v>0</v>
      </c>
      <c r="BW287" s="126">
        <f t="shared" si="280"/>
        <v>0</v>
      </c>
      <c r="BX287" s="126">
        <f t="shared" si="281"/>
        <v>0</v>
      </c>
      <c r="BY287" s="126">
        <f t="shared" si="282"/>
        <v>0</v>
      </c>
      <c r="BZ287" s="126">
        <f t="shared" si="283"/>
        <v>0</v>
      </c>
      <c r="CA287" s="126">
        <f t="shared" si="284"/>
        <v>0</v>
      </c>
      <c r="CB287" s="126">
        <f t="shared" si="285"/>
        <v>0</v>
      </c>
      <c r="CC287" s="126">
        <f t="shared" si="286"/>
        <v>0</v>
      </c>
      <c r="CD287" s="126">
        <f t="shared" si="287"/>
        <v>0</v>
      </c>
      <c r="CE287" s="126">
        <f t="shared" si="288"/>
        <v>0</v>
      </c>
      <c r="CF287" s="126">
        <f t="shared" si="289"/>
        <v>0</v>
      </c>
      <c r="CG287" s="126">
        <f t="shared" si="290"/>
        <v>0</v>
      </c>
      <c r="CH287" s="126">
        <f t="shared" si="291"/>
        <v>0</v>
      </c>
      <c r="CI287" s="126">
        <f t="shared" si="292"/>
        <v>0</v>
      </c>
      <c r="CJ287" s="126">
        <f t="shared" si="293"/>
        <v>0</v>
      </c>
      <c r="CK287" s="126">
        <f t="shared" si="294"/>
        <v>0</v>
      </c>
      <c r="CL287" s="126">
        <f t="shared" si="295"/>
        <v>0</v>
      </c>
      <c r="CM287" s="126">
        <f t="shared" si="296"/>
        <v>0</v>
      </c>
      <c r="CN287" s="126">
        <f t="shared" si="297"/>
        <v>0</v>
      </c>
      <c r="CO287" s="126">
        <f t="shared" si="298"/>
        <v>0</v>
      </c>
      <c r="CP287" s="126">
        <f t="shared" si="299"/>
        <v>0</v>
      </c>
      <c r="CQ287" s="126">
        <f t="shared" si="300"/>
        <v>0</v>
      </c>
      <c r="CR287" s="126">
        <f t="shared" si="301"/>
        <v>0</v>
      </c>
      <c r="CS287" s="126">
        <f t="shared" si="302"/>
        <v>0</v>
      </c>
      <c r="CT287" s="126">
        <f t="shared" si="303"/>
        <v>0</v>
      </c>
      <c r="CU287" s="126">
        <f t="shared" si="304"/>
        <v>0</v>
      </c>
      <c r="CV287" s="126">
        <f t="shared" si="305"/>
        <v>0</v>
      </c>
      <c r="CW287" s="126">
        <f t="shared" si="306"/>
        <v>0</v>
      </c>
      <c r="CX287" s="126">
        <f t="shared" si="307"/>
        <v>0</v>
      </c>
      <c r="CY287" s="126">
        <f t="shared" si="308"/>
        <v>0</v>
      </c>
      <c r="CZ287" s="126">
        <f t="shared" si="309"/>
        <v>0</v>
      </c>
      <c r="DA287" s="126">
        <f t="shared" si="310"/>
        <v>0</v>
      </c>
      <c r="DB287" s="126">
        <f t="shared" si="311"/>
        <v>0</v>
      </c>
      <c r="DC287" s="126">
        <f t="shared" si="312"/>
        <v>0</v>
      </c>
      <c r="DD287" s="126">
        <f t="shared" si="313"/>
        <v>0</v>
      </c>
      <c r="DE287" s="126">
        <f t="shared" si="314"/>
        <v>0</v>
      </c>
      <c r="DF287" s="126">
        <f t="shared" si="315"/>
        <v>0</v>
      </c>
      <c r="DG287" s="126">
        <f t="shared" si="316"/>
        <v>0</v>
      </c>
      <c r="DH287" s="126">
        <f t="shared" si="317"/>
        <v>0</v>
      </c>
      <c r="DI287" s="126">
        <f t="shared" si="318"/>
        <v>0</v>
      </c>
      <c r="DJ287" s="126">
        <f t="shared" si="319"/>
        <v>0</v>
      </c>
      <c r="DK287" s="126">
        <f t="shared" si="320"/>
        <v>0</v>
      </c>
      <c r="DL287" s="126">
        <f t="shared" si="321"/>
        <v>0</v>
      </c>
      <c r="DM287" s="126">
        <f t="shared" si="322"/>
        <v>0</v>
      </c>
      <c r="DN287" s="126">
        <f t="shared" si="323"/>
        <v>0</v>
      </c>
      <c r="DO287" s="126">
        <f t="shared" si="324"/>
        <v>0</v>
      </c>
      <c r="DP287" s="126">
        <f t="shared" si="325"/>
        <v>0</v>
      </c>
      <c r="DQ287" s="126">
        <f t="shared" si="326"/>
        <v>0</v>
      </c>
      <c r="DR287" s="126">
        <f t="shared" si="327"/>
        <v>0</v>
      </c>
      <c r="DS287" s="126">
        <f t="shared" si="328"/>
        <v>0</v>
      </c>
      <c r="DT287" s="126">
        <f t="shared" si="329"/>
        <v>0</v>
      </c>
      <c r="DU287" s="126">
        <f t="shared" si="330"/>
        <v>3000</v>
      </c>
      <c r="DV287" s="126">
        <f t="shared" si="331"/>
        <v>0</v>
      </c>
      <c r="DW287" s="126">
        <f t="shared" si="332"/>
        <v>0</v>
      </c>
    </row>
    <row r="288" spans="1:131" s="141" customFormat="1" ht="15" customHeight="1" x14ac:dyDescent="0.25">
      <c r="A288" s="174" t="s">
        <v>644</v>
      </c>
      <c r="B288" s="174" t="s">
        <v>592</v>
      </c>
      <c r="C288" s="174"/>
      <c r="D288" s="174" t="s">
        <v>265</v>
      </c>
      <c r="E288" s="174">
        <v>1</v>
      </c>
      <c r="F288" s="174">
        <v>18000</v>
      </c>
      <c r="G288" s="173">
        <v>18000</v>
      </c>
      <c r="H288" s="173">
        <v>18000</v>
      </c>
      <c r="I288" s="147"/>
      <c r="J288" s="145" t="s">
        <v>143</v>
      </c>
      <c r="K288" s="145"/>
      <c r="L288" s="145"/>
      <c r="M288" s="145"/>
      <c r="N288" s="145"/>
      <c r="O288" s="145"/>
      <c r="P288" s="145"/>
      <c r="Q288" s="145"/>
      <c r="R288" s="145"/>
      <c r="S288" s="145"/>
      <c r="T288" s="145"/>
      <c r="U288" s="145"/>
      <c r="V288" s="145">
        <v>1</v>
      </c>
      <c r="W288" s="146">
        <v>1</v>
      </c>
      <c r="X288" s="151">
        <v>0</v>
      </c>
      <c r="Y288" s="151">
        <v>0</v>
      </c>
      <c r="Z288" s="151">
        <v>0</v>
      </c>
      <c r="AA288" s="151">
        <v>0</v>
      </c>
      <c r="AB288" s="151">
        <v>0</v>
      </c>
      <c r="AC288" s="151">
        <v>0</v>
      </c>
      <c r="AD288" s="151">
        <v>0</v>
      </c>
      <c r="AE288" s="151">
        <v>0</v>
      </c>
      <c r="AF288" s="151">
        <v>0</v>
      </c>
      <c r="AG288" s="151">
        <v>0</v>
      </c>
      <c r="AH288" s="151">
        <v>0</v>
      </c>
      <c r="AI288" s="151">
        <v>18000</v>
      </c>
      <c r="AJ288" s="145"/>
      <c r="AK288" s="145"/>
      <c r="AL288" s="145"/>
      <c r="AM288" s="145">
        <v>1</v>
      </c>
      <c r="AN288" s="145"/>
      <c r="AO288" s="145"/>
      <c r="AP288" s="145"/>
      <c r="AQ288" s="145"/>
      <c r="AR288" s="145"/>
      <c r="AS288" s="146">
        <v>1</v>
      </c>
      <c r="AT288" s="153">
        <v>0</v>
      </c>
      <c r="AU288" s="153">
        <v>0</v>
      </c>
      <c r="AV288" s="153">
        <v>0</v>
      </c>
      <c r="AW288" s="153">
        <v>18000</v>
      </c>
      <c r="AX288" s="153">
        <v>0</v>
      </c>
      <c r="AY288" s="153">
        <v>0</v>
      </c>
      <c r="AZ288" s="153">
        <v>0</v>
      </c>
      <c r="BA288" s="153">
        <v>0</v>
      </c>
      <c r="BB288" s="153">
        <v>0</v>
      </c>
      <c r="BC288" s="153">
        <v>18000</v>
      </c>
      <c r="BD288" s="154">
        <v>0</v>
      </c>
      <c r="BE288" s="154">
        <v>0</v>
      </c>
      <c r="BF288" s="154">
        <v>18000</v>
      </c>
      <c r="BG288" s="154">
        <v>0</v>
      </c>
      <c r="BH288" s="154">
        <v>0</v>
      </c>
      <c r="BI288" s="145">
        <v>70600000</v>
      </c>
      <c r="BJ288" s="122" t="s">
        <v>844</v>
      </c>
      <c r="BK288" s="122"/>
      <c r="BL288" s="191">
        <f t="shared" si="335"/>
        <v>0</v>
      </c>
      <c r="BM288" s="191"/>
      <c r="BN288" s="191"/>
      <c r="BO288" s="191">
        <f t="shared" si="272"/>
        <v>0</v>
      </c>
      <c r="BP288" s="126">
        <f t="shared" si="273"/>
        <v>0</v>
      </c>
      <c r="BQ288" s="126">
        <f t="shared" si="274"/>
        <v>0</v>
      </c>
      <c r="BR288" s="126">
        <f t="shared" si="275"/>
        <v>0</v>
      </c>
      <c r="BS288" s="126">
        <f t="shared" si="276"/>
        <v>0</v>
      </c>
      <c r="BT288" s="126">
        <f t="shared" si="277"/>
        <v>0</v>
      </c>
      <c r="BU288" s="126">
        <f t="shared" si="278"/>
        <v>0</v>
      </c>
      <c r="BV288" s="126">
        <f t="shared" si="279"/>
        <v>0</v>
      </c>
      <c r="BW288" s="126">
        <f t="shared" si="280"/>
        <v>0</v>
      </c>
      <c r="BX288" s="126">
        <f t="shared" si="281"/>
        <v>0</v>
      </c>
      <c r="BY288" s="126">
        <f t="shared" si="282"/>
        <v>0</v>
      </c>
      <c r="BZ288" s="126">
        <f t="shared" si="283"/>
        <v>0</v>
      </c>
      <c r="CA288" s="126">
        <f t="shared" si="284"/>
        <v>0</v>
      </c>
      <c r="CB288" s="126">
        <f t="shared" si="285"/>
        <v>0</v>
      </c>
      <c r="CC288" s="126">
        <f t="shared" si="286"/>
        <v>0</v>
      </c>
      <c r="CD288" s="126">
        <f t="shared" si="287"/>
        <v>0</v>
      </c>
      <c r="CE288" s="126">
        <f t="shared" si="288"/>
        <v>0</v>
      </c>
      <c r="CF288" s="126">
        <f t="shared" si="289"/>
        <v>0</v>
      </c>
      <c r="CG288" s="126">
        <f t="shared" si="290"/>
        <v>0</v>
      </c>
      <c r="CH288" s="126">
        <f t="shared" si="291"/>
        <v>0</v>
      </c>
      <c r="CI288" s="126">
        <f t="shared" si="292"/>
        <v>0</v>
      </c>
      <c r="CJ288" s="126">
        <f t="shared" si="293"/>
        <v>0</v>
      </c>
      <c r="CK288" s="126">
        <f t="shared" si="294"/>
        <v>0</v>
      </c>
      <c r="CL288" s="126">
        <f t="shared" si="295"/>
        <v>0</v>
      </c>
      <c r="CM288" s="126">
        <f t="shared" si="296"/>
        <v>0</v>
      </c>
      <c r="CN288" s="126">
        <f t="shared" si="297"/>
        <v>0</v>
      </c>
      <c r="CO288" s="126">
        <f t="shared" si="298"/>
        <v>0</v>
      </c>
      <c r="CP288" s="126">
        <f t="shared" si="299"/>
        <v>0</v>
      </c>
      <c r="CQ288" s="126">
        <f t="shared" si="300"/>
        <v>0</v>
      </c>
      <c r="CR288" s="126">
        <f t="shared" si="301"/>
        <v>0</v>
      </c>
      <c r="CS288" s="126">
        <f t="shared" si="302"/>
        <v>0</v>
      </c>
      <c r="CT288" s="126">
        <f t="shared" si="303"/>
        <v>0</v>
      </c>
      <c r="CU288" s="126">
        <f t="shared" si="304"/>
        <v>0</v>
      </c>
      <c r="CV288" s="126">
        <f t="shared" si="305"/>
        <v>0</v>
      </c>
      <c r="CW288" s="126">
        <f t="shared" si="306"/>
        <v>0</v>
      </c>
      <c r="CX288" s="126">
        <f t="shared" si="307"/>
        <v>0</v>
      </c>
      <c r="CY288" s="126">
        <f t="shared" si="308"/>
        <v>0</v>
      </c>
      <c r="CZ288" s="126">
        <f t="shared" si="309"/>
        <v>0</v>
      </c>
      <c r="DA288" s="126">
        <f t="shared" si="310"/>
        <v>0</v>
      </c>
      <c r="DB288" s="126">
        <f t="shared" si="311"/>
        <v>0</v>
      </c>
      <c r="DC288" s="126">
        <f t="shared" si="312"/>
        <v>0</v>
      </c>
      <c r="DD288" s="126">
        <f t="shared" si="313"/>
        <v>0</v>
      </c>
      <c r="DE288" s="126">
        <f t="shared" si="314"/>
        <v>0</v>
      </c>
      <c r="DF288" s="126">
        <f t="shared" si="315"/>
        <v>0</v>
      </c>
      <c r="DG288" s="126">
        <f t="shared" si="316"/>
        <v>0</v>
      </c>
      <c r="DH288" s="126">
        <f t="shared" si="317"/>
        <v>0</v>
      </c>
      <c r="DI288" s="126">
        <f t="shared" si="318"/>
        <v>0</v>
      </c>
      <c r="DJ288" s="126">
        <f t="shared" si="319"/>
        <v>0</v>
      </c>
      <c r="DK288" s="126">
        <f t="shared" si="320"/>
        <v>0</v>
      </c>
      <c r="DL288" s="126">
        <f t="shared" si="321"/>
        <v>0</v>
      </c>
      <c r="DM288" s="126">
        <f t="shared" si="322"/>
        <v>0</v>
      </c>
      <c r="DN288" s="126">
        <f t="shared" si="323"/>
        <v>0</v>
      </c>
      <c r="DO288" s="126">
        <f t="shared" si="324"/>
        <v>0</v>
      </c>
      <c r="DP288" s="126">
        <f t="shared" si="325"/>
        <v>0</v>
      </c>
      <c r="DQ288" s="126">
        <f t="shared" si="326"/>
        <v>0</v>
      </c>
      <c r="DR288" s="126">
        <f t="shared" si="327"/>
        <v>0</v>
      </c>
      <c r="DS288" s="126">
        <f t="shared" si="328"/>
        <v>0</v>
      </c>
      <c r="DT288" s="126">
        <f t="shared" si="329"/>
        <v>0</v>
      </c>
      <c r="DU288" s="126">
        <f t="shared" si="330"/>
        <v>18000</v>
      </c>
      <c r="DV288" s="126">
        <f t="shared" si="331"/>
        <v>0</v>
      </c>
      <c r="DW288" s="126">
        <f t="shared" si="332"/>
        <v>0</v>
      </c>
    </row>
    <row r="289" spans="1:131" s="141" customFormat="1" ht="15" customHeight="1" x14ac:dyDescent="0.25">
      <c r="A289" s="174" t="s">
        <v>645</v>
      </c>
      <c r="B289" s="174" t="s">
        <v>592</v>
      </c>
      <c r="C289" s="174"/>
      <c r="D289" s="174" t="s">
        <v>265</v>
      </c>
      <c r="E289" s="174">
        <v>1</v>
      </c>
      <c r="F289" s="174">
        <v>3000</v>
      </c>
      <c r="G289" s="173">
        <v>3000</v>
      </c>
      <c r="H289" s="173">
        <v>3000</v>
      </c>
      <c r="I289" s="147"/>
      <c r="J289" s="145" t="s">
        <v>143</v>
      </c>
      <c r="K289" s="145"/>
      <c r="L289" s="145"/>
      <c r="M289" s="145"/>
      <c r="N289" s="145"/>
      <c r="O289" s="145"/>
      <c r="P289" s="145"/>
      <c r="Q289" s="145"/>
      <c r="R289" s="145"/>
      <c r="S289" s="145"/>
      <c r="T289" s="145"/>
      <c r="U289" s="145"/>
      <c r="V289" s="145">
        <v>1</v>
      </c>
      <c r="W289" s="146">
        <v>1</v>
      </c>
      <c r="X289" s="151">
        <v>0</v>
      </c>
      <c r="Y289" s="151">
        <v>0</v>
      </c>
      <c r="Z289" s="151">
        <v>0</v>
      </c>
      <c r="AA289" s="151">
        <v>0</v>
      </c>
      <c r="AB289" s="151">
        <v>0</v>
      </c>
      <c r="AC289" s="151">
        <v>0</v>
      </c>
      <c r="AD289" s="151">
        <v>0</v>
      </c>
      <c r="AE289" s="151">
        <v>0</v>
      </c>
      <c r="AF289" s="151">
        <v>0</v>
      </c>
      <c r="AG289" s="151">
        <v>0</v>
      </c>
      <c r="AH289" s="151">
        <v>0</v>
      </c>
      <c r="AI289" s="151">
        <v>3000</v>
      </c>
      <c r="AJ289" s="145"/>
      <c r="AK289" s="145"/>
      <c r="AL289" s="145"/>
      <c r="AM289" s="145"/>
      <c r="AN289" s="145">
        <v>1</v>
      </c>
      <c r="AO289" s="145"/>
      <c r="AP289" s="145"/>
      <c r="AQ289" s="145"/>
      <c r="AR289" s="145"/>
      <c r="AS289" s="146">
        <v>1</v>
      </c>
      <c r="AT289" s="153">
        <v>0</v>
      </c>
      <c r="AU289" s="153">
        <v>0</v>
      </c>
      <c r="AV289" s="153">
        <v>0</v>
      </c>
      <c r="AW289" s="153">
        <v>0</v>
      </c>
      <c r="AX289" s="153">
        <v>3000</v>
      </c>
      <c r="AY289" s="153">
        <v>0</v>
      </c>
      <c r="AZ289" s="153">
        <v>0</v>
      </c>
      <c r="BA289" s="153">
        <v>0</v>
      </c>
      <c r="BB289" s="153">
        <v>0</v>
      </c>
      <c r="BC289" s="153">
        <v>3000</v>
      </c>
      <c r="BD289" s="154">
        <v>0</v>
      </c>
      <c r="BE289" s="154">
        <v>0</v>
      </c>
      <c r="BF289" s="154">
        <v>3000</v>
      </c>
      <c r="BG289" s="154">
        <v>0</v>
      </c>
      <c r="BH289" s="154">
        <v>0</v>
      </c>
      <c r="BI289" s="145">
        <v>70600000</v>
      </c>
      <c r="BJ289" s="122" t="s">
        <v>852</v>
      </c>
      <c r="BK289" s="122"/>
      <c r="BL289" s="191">
        <f t="shared" si="335"/>
        <v>0</v>
      </c>
      <c r="BM289" s="191"/>
      <c r="BN289" s="191"/>
      <c r="BO289" s="191">
        <f t="shared" si="272"/>
        <v>0</v>
      </c>
      <c r="BP289" s="126">
        <f t="shared" si="273"/>
        <v>0</v>
      </c>
      <c r="BQ289" s="126">
        <f t="shared" si="274"/>
        <v>0</v>
      </c>
      <c r="BR289" s="126">
        <f t="shared" si="275"/>
        <v>0</v>
      </c>
      <c r="BS289" s="126">
        <f t="shared" si="276"/>
        <v>0</v>
      </c>
      <c r="BT289" s="126">
        <f t="shared" si="277"/>
        <v>0</v>
      </c>
      <c r="BU289" s="126">
        <f t="shared" si="278"/>
        <v>0</v>
      </c>
      <c r="BV289" s="126">
        <f t="shared" si="279"/>
        <v>0</v>
      </c>
      <c r="BW289" s="126">
        <f t="shared" si="280"/>
        <v>0</v>
      </c>
      <c r="BX289" s="126">
        <f t="shared" si="281"/>
        <v>0</v>
      </c>
      <c r="BY289" s="126">
        <f t="shared" si="282"/>
        <v>0</v>
      </c>
      <c r="BZ289" s="126">
        <f t="shared" si="283"/>
        <v>0</v>
      </c>
      <c r="CA289" s="126">
        <f t="shared" si="284"/>
        <v>0</v>
      </c>
      <c r="CB289" s="126">
        <f t="shared" si="285"/>
        <v>0</v>
      </c>
      <c r="CC289" s="126">
        <f t="shared" si="286"/>
        <v>0</v>
      </c>
      <c r="CD289" s="126">
        <f t="shared" si="287"/>
        <v>0</v>
      </c>
      <c r="CE289" s="126">
        <f t="shared" si="288"/>
        <v>0</v>
      </c>
      <c r="CF289" s="126">
        <f t="shared" si="289"/>
        <v>0</v>
      </c>
      <c r="CG289" s="126">
        <f t="shared" si="290"/>
        <v>0</v>
      </c>
      <c r="CH289" s="126">
        <f t="shared" si="291"/>
        <v>0</v>
      </c>
      <c r="CI289" s="126">
        <f t="shared" si="292"/>
        <v>0</v>
      </c>
      <c r="CJ289" s="126">
        <f t="shared" si="293"/>
        <v>0</v>
      </c>
      <c r="CK289" s="126">
        <f t="shared" si="294"/>
        <v>0</v>
      </c>
      <c r="CL289" s="126">
        <f t="shared" si="295"/>
        <v>0</v>
      </c>
      <c r="CM289" s="126">
        <f t="shared" si="296"/>
        <v>0</v>
      </c>
      <c r="CN289" s="126">
        <f t="shared" si="297"/>
        <v>0</v>
      </c>
      <c r="CO289" s="126">
        <f t="shared" si="298"/>
        <v>0</v>
      </c>
      <c r="CP289" s="126">
        <f t="shared" si="299"/>
        <v>0</v>
      </c>
      <c r="CQ289" s="126">
        <f t="shared" si="300"/>
        <v>0</v>
      </c>
      <c r="CR289" s="126">
        <f t="shared" si="301"/>
        <v>0</v>
      </c>
      <c r="CS289" s="126">
        <f t="shared" si="302"/>
        <v>0</v>
      </c>
      <c r="CT289" s="126">
        <f t="shared" si="303"/>
        <v>0</v>
      </c>
      <c r="CU289" s="126">
        <f t="shared" si="304"/>
        <v>0</v>
      </c>
      <c r="CV289" s="126">
        <f t="shared" si="305"/>
        <v>0</v>
      </c>
      <c r="CW289" s="126">
        <f t="shared" si="306"/>
        <v>0</v>
      </c>
      <c r="CX289" s="126">
        <f t="shared" si="307"/>
        <v>0</v>
      </c>
      <c r="CY289" s="126">
        <f t="shared" si="308"/>
        <v>0</v>
      </c>
      <c r="CZ289" s="126">
        <f t="shared" si="309"/>
        <v>0</v>
      </c>
      <c r="DA289" s="126">
        <f t="shared" si="310"/>
        <v>0</v>
      </c>
      <c r="DB289" s="126">
        <f t="shared" si="311"/>
        <v>0</v>
      </c>
      <c r="DC289" s="126">
        <f t="shared" si="312"/>
        <v>0</v>
      </c>
      <c r="DD289" s="126">
        <f t="shared" si="313"/>
        <v>0</v>
      </c>
      <c r="DE289" s="126">
        <f t="shared" si="314"/>
        <v>0</v>
      </c>
      <c r="DF289" s="126">
        <f t="shared" si="315"/>
        <v>0</v>
      </c>
      <c r="DG289" s="126">
        <f t="shared" si="316"/>
        <v>0</v>
      </c>
      <c r="DH289" s="126">
        <f t="shared" si="317"/>
        <v>0</v>
      </c>
      <c r="DI289" s="126">
        <f t="shared" si="318"/>
        <v>0</v>
      </c>
      <c r="DJ289" s="126">
        <f t="shared" si="319"/>
        <v>0</v>
      </c>
      <c r="DK289" s="126">
        <f t="shared" si="320"/>
        <v>0</v>
      </c>
      <c r="DL289" s="126">
        <f t="shared" si="321"/>
        <v>0</v>
      </c>
      <c r="DM289" s="126">
        <f t="shared" si="322"/>
        <v>0</v>
      </c>
      <c r="DN289" s="126">
        <f t="shared" si="323"/>
        <v>0</v>
      </c>
      <c r="DO289" s="126">
        <f t="shared" si="324"/>
        <v>0</v>
      </c>
      <c r="DP289" s="126">
        <f t="shared" si="325"/>
        <v>0</v>
      </c>
      <c r="DQ289" s="126">
        <f t="shared" si="326"/>
        <v>0</v>
      </c>
      <c r="DR289" s="126">
        <f t="shared" si="327"/>
        <v>0</v>
      </c>
      <c r="DS289" s="126">
        <f t="shared" si="328"/>
        <v>0</v>
      </c>
      <c r="DT289" s="126">
        <f t="shared" si="329"/>
        <v>0</v>
      </c>
      <c r="DU289" s="126">
        <f t="shared" si="330"/>
        <v>3000</v>
      </c>
      <c r="DV289" s="126">
        <f t="shared" si="331"/>
        <v>0</v>
      </c>
      <c r="DW289" s="126">
        <f t="shared" si="332"/>
        <v>0</v>
      </c>
    </row>
    <row r="290" spans="1:131" s="141" customFormat="1" x14ac:dyDescent="0.25">
      <c r="A290" s="174" t="s">
        <v>646</v>
      </c>
      <c r="B290" s="174" t="s">
        <v>416</v>
      </c>
      <c r="C290" s="174"/>
      <c r="D290" s="174" t="s">
        <v>265</v>
      </c>
      <c r="E290" s="174">
        <v>1</v>
      </c>
      <c r="F290" s="174">
        <v>4500</v>
      </c>
      <c r="G290" s="173">
        <v>-4500</v>
      </c>
      <c r="H290" s="173">
        <v>-4500</v>
      </c>
      <c r="I290" s="147"/>
      <c r="J290" s="145" t="s">
        <v>940</v>
      </c>
      <c r="K290" s="145">
        <v>8.3333333333333329E-2</v>
      </c>
      <c r="L290" s="145">
        <v>8.3333333333333329E-2</v>
      </c>
      <c r="M290" s="145">
        <v>8.3333333333333329E-2</v>
      </c>
      <c r="N290" s="145">
        <v>8.3333333333333329E-2</v>
      </c>
      <c r="O290" s="145">
        <v>8.3333333333333329E-2</v>
      </c>
      <c r="P290" s="145">
        <v>8.3333333333333329E-2</v>
      </c>
      <c r="Q290" s="145">
        <v>8.3333333333333329E-2</v>
      </c>
      <c r="R290" s="145">
        <v>8.3333333333333329E-2</v>
      </c>
      <c r="S290" s="145">
        <v>8.3333333333333329E-2</v>
      </c>
      <c r="T290" s="145">
        <v>8.3333333333333329E-2</v>
      </c>
      <c r="U290" s="145">
        <v>8.3333333333333329E-2</v>
      </c>
      <c r="V290" s="145">
        <v>8.3333333333333329E-2</v>
      </c>
      <c r="W290" s="146">
        <v>1</v>
      </c>
      <c r="X290" s="151">
        <v>-375</v>
      </c>
      <c r="Y290" s="151">
        <v>-375</v>
      </c>
      <c r="Z290" s="151">
        <v>-375</v>
      </c>
      <c r="AA290" s="151">
        <v>-375</v>
      </c>
      <c r="AB290" s="151">
        <v>-375</v>
      </c>
      <c r="AC290" s="151">
        <v>-375</v>
      </c>
      <c r="AD290" s="151">
        <v>-375</v>
      </c>
      <c r="AE290" s="151">
        <v>-375</v>
      </c>
      <c r="AF290" s="151">
        <v>-375</v>
      </c>
      <c r="AG290" s="151">
        <v>-375</v>
      </c>
      <c r="AH290" s="151">
        <v>-375</v>
      </c>
      <c r="AI290" s="151">
        <v>-375</v>
      </c>
      <c r="AJ290" s="145">
        <v>1</v>
      </c>
      <c r="AK290" s="145"/>
      <c r="AL290" s="145"/>
      <c r="AM290" s="145"/>
      <c r="AN290" s="145"/>
      <c r="AO290" s="145"/>
      <c r="AP290" s="145"/>
      <c r="AQ290" s="145"/>
      <c r="AR290" s="145"/>
      <c r="AS290" s="146">
        <v>1</v>
      </c>
      <c r="AT290" s="153">
        <v>-4500</v>
      </c>
      <c r="AU290" s="153">
        <v>0</v>
      </c>
      <c r="AV290" s="153">
        <v>0</v>
      </c>
      <c r="AW290" s="153">
        <v>0</v>
      </c>
      <c r="AX290" s="153">
        <v>0</v>
      </c>
      <c r="AY290" s="153">
        <v>0</v>
      </c>
      <c r="AZ290" s="153">
        <v>0</v>
      </c>
      <c r="BA290" s="153">
        <v>0</v>
      </c>
      <c r="BB290" s="153">
        <v>0</v>
      </c>
      <c r="BC290" s="153">
        <v>-4500</v>
      </c>
      <c r="BD290" s="154">
        <v>-4500</v>
      </c>
      <c r="BE290" s="154">
        <v>0</v>
      </c>
      <c r="BF290" s="154">
        <v>0</v>
      </c>
      <c r="BG290" s="154">
        <v>0</v>
      </c>
      <c r="BH290" s="154">
        <v>0</v>
      </c>
      <c r="BI290" s="145">
        <v>60423000</v>
      </c>
      <c r="BJ290" s="122"/>
      <c r="BK290" s="191">
        <f>+IF('FEUILLE 1'!$BJ290="",SUMIFS('FEUILLE 2'!$P:$P,'FEUILLE 2'!$C:$C,"BLF",'FEUILLE 2'!$K:$K,'FEUILLE 1'!$J290),SUMIFS('FEUILLE 2'!$P:$P,'FEUILLE 2'!$C:$C,"BLF",'FEUILLE 2'!$K:$K,'FEUILLE 1'!$J290,'FEUILLE 2'!$B:$B,'FEUILLE 1'!$BJ290))</f>
        <v>1901.0350000000001</v>
      </c>
      <c r="BL290" s="191">
        <f>+BK290+SUM(BY290:CD290)</f>
        <v>776.03500000000008</v>
      </c>
      <c r="BM290" s="191">
        <v>-1901</v>
      </c>
      <c r="BN290" s="191"/>
      <c r="BO290" s="193"/>
      <c r="BP290" s="126">
        <f t="shared" si="273"/>
        <v>-375</v>
      </c>
      <c r="BQ290" s="126">
        <f t="shared" si="274"/>
        <v>0</v>
      </c>
      <c r="BR290" s="126">
        <f t="shared" si="275"/>
        <v>0</v>
      </c>
      <c r="BS290" s="126">
        <f t="shared" si="276"/>
        <v>0</v>
      </c>
      <c r="BT290" s="126">
        <f t="shared" si="277"/>
        <v>0</v>
      </c>
      <c r="BU290" s="126">
        <f t="shared" si="278"/>
        <v>-750</v>
      </c>
      <c r="BV290" s="126">
        <f t="shared" si="279"/>
        <v>0</v>
      </c>
      <c r="BW290" s="126">
        <f t="shared" si="280"/>
        <v>0</v>
      </c>
      <c r="BX290" s="126">
        <f t="shared" si="281"/>
        <v>0</v>
      </c>
      <c r="BY290" s="126">
        <f t="shared" si="282"/>
        <v>0</v>
      </c>
      <c r="BZ290" s="126">
        <f t="shared" si="283"/>
        <v>-1125</v>
      </c>
      <c r="CA290" s="126">
        <f t="shared" si="284"/>
        <v>0</v>
      </c>
      <c r="CB290" s="126">
        <f t="shared" si="285"/>
        <v>0</v>
      </c>
      <c r="CC290" s="126">
        <f t="shared" si="286"/>
        <v>0</v>
      </c>
      <c r="CD290" s="126">
        <f t="shared" si="287"/>
        <v>0</v>
      </c>
      <c r="CE290" s="126">
        <f t="shared" si="288"/>
        <v>-1500</v>
      </c>
      <c r="CF290" s="126">
        <f t="shared" si="289"/>
        <v>0</v>
      </c>
      <c r="CG290" s="126">
        <f t="shared" si="290"/>
        <v>0</v>
      </c>
      <c r="CH290" s="126">
        <f t="shared" si="291"/>
        <v>0</v>
      </c>
      <c r="CI290" s="126">
        <f t="shared" si="292"/>
        <v>0</v>
      </c>
      <c r="CJ290" s="126">
        <f t="shared" si="293"/>
        <v>-1875</v>
      </c>
      <c r="CK290" s="126">
        <f t="shared" si="294"/>
        <v>0</v>
      </c>
      <c r="CL290" s="126">
        <f t="shared" si="295"/>
        <v>0</v>
      </c>
      <c r="CM290" s="126">
        <f t="shared" si="296"/>
        <v>0</v>
      </c>
      <c r="CN290" s="126">
        <f t="shared" si="297"/>
        <v>0</v>
      </c>
      <c r="CO290" s="126">
        <f t="shared" si="298"/>
        <v>-2250</v>
      </c>
      <c r="CP290" s="126">
        <f t="shared" si="299"/>
        <v>0</v>
      </c>
      <c r="CQ290" s="126">
        <f t="shared" si="300"/>
        <v>0</v>
      </c>
      <c r="CR290" s="126">
        <f t="shared" si="301"/>
        <v>0</v>
      </c>
      <c r="CS290" s="126">
        <f t="shared" si="302"/>
        <v>0</v>
      </c>
      <c r="CT290" s="126">
        <f t="shared" si="303"/>
        <v>-2625</v>
      </c>
      <c r="CU290" s="126">
        <f t="shared" si="304"/>
        <v>0</v>
      </c>
      <c r="CV290" s="126">
        <f t="shared" si="305"/>
        <v>0</v>
      </c>
      <c r="CW290" s="126">
        <f t="shared" si="306"/>
        <v>0</v>
      </c>
      <c r="CX290" s="126">
        <f t="shared" si="307"/>
        <v>0</v>
      </c>
      <c r="CY290" s="126">
        <f t="shared" si="308"/>
        <v>-3000</v>
      </c>
      <c r="CZ290" s="126">
        <f t="shared" si="309"/>
        <v>0</v>
      </c>
      <c r="DA290" s="126">
        <f t="shared" si="310"/>
        <v>0</v>
      </c>
      <c r="DB290" s="126">
        <f t="shared" si="311"/>
        <v>0</v>
      </c>
      <c r="DC290" s="126">
        <f t="shared" si="312"/>
        <v>0</v>
      </c>
      <c r="DD290" s="126">
        <f t="shared" si="313"/>
        <v>-3375</v>
      </c>
      <c r="DE290" s="126">
        <f t="shared" si="314"/>
        <v>0</v>
      </c>
      <c r="DF290" s="126">
        <f t="shared" si="315"/>
        <v>0</v>
      </c>
      <c r="DG290" s="126">
        <f t="shared" si="316"/>
        <v>0</v>
      </c>
      <c r="DH290" s="126">
        <f t="shared" si="317"/>
        <v>0</v>
      </c>
      <c r="DI290" s="126">
        <f t="shared" si="318"/>
        <v>-3750</v>
      </c>
      <c r="DJ290" s="126">
        <f t="shared" si="319"/>
        <v>0</v>
      </c>
      <c r="DK290" s="126">
        <f t="shared" si="320"/>
        <v>0</v>
      </c>
      <c r="DL290" s="126">
        <f t="shared" si="321"/>
        <v>0</v>
      </c>
      <c r="DM290" s="126">
        <f t="shared" si="322"/>
        <v>0</v>
      </c>
      <c r="DN290" s="126">
        <f t="shared" si="323"/>
        <v>-4125</v>
      </c>
      <c r="DO290" s="126">
        <f t="shared" si="324"/>
        <v>0</v>
      </c>
      <c r="DP290" s="126">
        <f t="shared" si="325"/>
        <v>0</v>
      </c>
      <c r="DQ290" s="126">
        <f t="shared" si="326"/>
        <v>0</v>
      </c>
      <c r="DR290" s="126">
        <f t="shared" si="327"/>
        <v>0</v>
      </c>
      <c r="DS290" s="126">
        <f t="shared" si="328"/>
        <v>-4500</v>
      </c>
      <c r="DT290" s="126">
        <f t="shared" si="329"/>
        <v>0</v>
      </c>
      <c r="DU290" s="126">
        <f t="shared" si="330"/>
        <v>0</v>
      </c>
      <c r="DV290" s="126">
        <f t="shared" si="331"/>
        <v>0</v>
      </c>
      <c r="DW290" s="126">
        <f t="shared" si="332"/>
        <v>0</v>
      </c>
      <c r="DX290" s="119"/>
    </row>
    <row r="291" spans="1:131" s="141" customFormat="1" ht="15" customHeight="1" x14ac:dyDescent="0.25">
      <c r="A291" s="174" t="s">
        <v>647</v>
      </c>
      <c r="B291" s="174" t="s">
        <v>416</v>
      </c>
      <c r="C291" s="174" t="s">
        <v>634</v>
      </c>
      <c r="D291" s="174" t="s">
        <v>314</v>
      </c>
      <c r="E291" s="174">
        <v>4</v>
      </c>
      <c r="F291" s="174">
        <v>900</v>
      </c>
      <c r="G291" s="173">
        <v>-3600</v>
      </c>
      <c r="H291" s="173">
        <v>-3600</v>
      </c>
      <c r="I291" s="147"/>
      <c r="J291" s="145" t="s">
        <v>65</v>
      </c>
      <c r="K291" s="145">
        <v>8.3333333333333329E-2</v>
      </c>
      <c r="L291" s="145">
        <v>8.3333333333333329E-2</v>
      </c>
      <c r="M291" s="145">
        <v>8.3333333333333329E-2</v>
      </c>
      <c r="N291" s="145">
        <v>8.3333333333333329E-2</v>
      </c>
      <c r="O291" s="145">
        <v>8.3333333333333329E-2</v>
      </c>
      <c r="P291" s="145">
        <v>8.3333333333333329E-2</v>
      </c>
      <c r="Q291" s="145">
        <v>8.3333333333333329E-2</v>
      </c>
      <c r="R291" s="145">
        <v>8.3333333333333329E-2</v>
      </c>
      <c r="S291" s="145">
        <v>8.3333333333333329E-2</v>
      </c>
      <c r="T291" s="145">
        <v>8.3333333333333329E-2</v>
      </c>
      <c r="U291" s="145">
        <v>8.3333333333333329E-2</v>
      </c>
      <c r="V291" s="145">
        <v>8.3333333333333329E-2</v>
      </c>
      <c r="W291" s="146">
        <v>1</v>
      </c>
      <c r="X291" s="151">
        <v>-300</v>
      </c>
      <c r="Y291" s="151">
        <v>-300</v>
      </c>
      <c r="Z291" s="151">
        <v>-300</v>
      </c>
      <c r="AA291" s="151">
        <v>-300</v>
      </c>
      <c r="AB291" s="151">
        <v>-300</v>
      </c>
      <c r="AC291" s="151">
        <v>-300</v>
      </c>
      <c r="AD291" s="151">
        <v>-300</v>
      </c>
      <c r="AE291" s="151">
        <v>-300</v>
      </c>
      <c r="AF291" s="151">
        <v>-300</v>
      </c>
      <c r="AG291" s="151">
        <v>-300</v>
      </c>
      <c r="AH291" s="151">
        <v>-300</v>
      </c>
      <c r="AI291" s="151">
        <v>-300</v>
      </c>
      <c r="AJ291" s="145">
        <v>1</v>
      </c>
      <c r="AK291" s="145"/>
      <c r="AL291" s="145"/>
      <c r="AM291" s="145"/>
      <c r="AN291" s="145"/>
      <c r="AO291" s="145"/>
      <c r="AP291" s="145"/>
      <c r="AQ291" s="145"/>
      <c r="AR291" s="145"/>
      <c r="AS291" s="146">
        <v>1</v>
      </c>
      <c r="AT291" s="153">
        <v>-3600</v>
      </c>
      <c r="AU291" s="153">
        <v>0</v>
      </c>
      <c r="AV291" s="153">
        <v>0</v>
      </c>
      <c r="AW291" s="153">
        <v>0</v>
      </c>
      <c r="AX291" s="153">
        <v>0</v>
      </c>
      <c r="AY291" s="153">
        <v>0</v>
      </c>
      <c r="AZ291" s="153">
        <v>0</v>
      </c>
      <c r="BA291" s="153">
        <v>0</v>
      </c>
      <c r="BB291" s="153">
        <v>0</v>
      </c>
      <c r="BC291" s="153">
        <v>-3600</v>
      </c>
      <c r="BD291" s="154">
        <v>-3600</v>
      </c>
      <c r="BE291" s="154">
        <v>0</v>
      </c>
      <c r="BF291" s="154">
        <v>0</v>
      </c>
      <c r="BG291" s="154">
        <v>0</v>
      </c>
      <c r="BH291" s="154">
        <v>0</v>
      </c>
      <c r="BI291" s="145">
        <v>60423000</v>
      </c>
      <c r="BJ291" s="122" t="s">
        <v>850</v>
      </c>
      <c r="BK291" s="191">
        <f>+IF('FEUILLE 1'!$BJ291="",SUMIFS('FEUILLE 2'!$P:$P,'FEUILLE 2'!$C:$C,"BLF",'FEUILLE 2'!$K:$K,'FEUILLE 1'!$J291),SUMIFS('FEUILLE 2'!$P:$P,'FEUILLE 2'!$C:$C,"BLF",'FEUILLE 2'!$K:$K,'FEUILLE 1'!$J291,'FEUILLE 2'!$B:$B,'FEUILLE 1'!$BJ291))</f>
        <v>912.64</v>
      </c>
      <c r="BL291" s="194">
        <f>+BK291+SUM(BY291:CD291)</f>
        <v>12.639999999999986</v>
      </c>
      <c r="BM291" s="191">
        <v>-900</v>
      </c>
      <c r="BN291" s="191"/>
      <c r="BO291" s="193">
        <f t="shared" ref="BO291:BO297" si="338">IF(-SUM(BZ291:CD291)-(BK291+BM291+BN291)&lt;0,0,-SUM(BZ291:CD291)-(BK291+BM291+BN291))</f>
        <v>887.36</v>
      </c>
      <c r="BP291" s="126">
        <f t="shared" si="273"/>
        <v>-300</v>
      </c>
      <c r="BQ291" s="126">
        <f t="shared" si="274"/>
        <v>0</v>
      </c>
      <c r="BR291" s="126">
        <f t="shared" si="275"/>
        <v>0</v>
      </c>
      <c r="BS291" s="126">
        <f t="shared" si="276"/>
        <v>0</v>
      </c>
      <c r="BT291" s="126">
        <f t="shared" si="277"/>
        <v>0</v>
      </c>
      <c r="BU291" s="126">
        <f t="shared" si="278"/>
        <v>-600</v>
      </c>
      <c r="BV291" s="126">
        <f t="shared" si="279"/>
        <v>0</v>
      </c>
      <c r="BW291" s="126">
        <f t="shared" si="280"/>
        <v>0</v>
      </c>
      <c r="BX291" s="126">
        <f t="shared" si="281"/>
        <v>0</v>
      </c>
      <c r="BY291" s="126">
        <f t="shared" si="282"/>
        <v>0</v>
      </c>
      <c r="BZ291" s="126">
        <f t="shared" si="283"/>
        <v>-900</v>
      </c>
      <c r="CA291" s="126">
        <f t="shared" si="284"/>
        <v>0</v>
      </c>
      <c r="CB291" s="126">
        <f t="shared" si="285"/>
        <v>0</v>
      </c>
      <c r="CC291" s="126">
        <f t="shared" si="286"/>
        <v>0</v>
      </c>
      <c r="CD291" s="126">
        <f t="shared" si="287"/>
        <v>0</v>
      </c>
      <c r="CE291" s="126">
        <f t="shared" si="288"/>
        <v>-1200</v>
      </c>
      <c r="CF291" s="126">
        <f t="shared" si="289"/>
        <v>0</v>
      </c>
      <c r="CG291" s="126">
        <f t="shared" si="290"/>
        <v>0</v>
      </c>
      <c r="CH291" s="126">
        <f t="shared" si="291"/>
        <v>0</v>
      </c>
      <c r="CI291" s="126">
        <f t="shared" si="292"/>
        <v>0</v>
      </c>
      <c r="CJ291" s="126">
        <f t="shared" si="293"/>
        <v>-1500</v>
      </c>
      <c r="CK291" s="126">
        <f t="shared" si="294"/>
        <v>0</v>
      </c>
      <c r="CL291" s="126">
        <f t="shared" si="295"/>
        <v>0</v>
      </c>
      <c r="CM291" s="126">
        <f t="shared" si="296"/>
        <v>0</v>
      </c>
      <c r="CN291" s="126">
        <f t="shared" si="297"/>
        <v>0</v>
      </c>
      <c r="CO291" s="126">
        <f t="shared" si="298"/>
        <v>-1800</v>
      </c>
      <c r="CP291" s="126">
        <f t="shared" si="299"/>
        <v>0</v>
      </c>
      <c r="CQ291" s="126">
        <f t="shared" si="300"/>
        <v>0</v>
      </c>
      <c r="CR291" s="126">
        <f t="shared" si="301"/>
        <v>0</v>
      </c>
      <c r="CS291" s="126">
        <f t="shared" si="302"/>
        <v>0</v>
      </c>
      <c r="CT291" s="126">
        <f t="shared" si="303"/>
        <v>-2100</v>
      </c>
      <c r="CU291" s="126">
        <f t="shared" si="304"/>
        <v>0</v>
      </c>
      <c r="CV291" s="126">
        <f t="shared" si="305"/>
        <v>0</v>
      </c>
      <c r="CW291" s="126">
        <f t="shared" si="306"/>
        <v>0</v>
      </c>
      <c r="CX291" s="126">
        <f t="shared" si="307"/>
        <v>0</v>
      </c>
      <c r="CY291" s="126">
        <f t="shared" si="308"/>
        <v>-2400</v>
      </c>
      <c r="CZ291" s="126">
        <f t="shared" si="309"/>
        <v>0</v>
      </c>
      <c r="DA291" s="126">
        <f t="shared" si="310"/>
        <v>0</v>
      </c>
      <c r="DB291" s="126">
        <f t="shared" si="311"/>
        <v>0</v>
      </c>
      <c r="DC291" s="126">
        <f t="shared" si="312"/>
        <v>0</v>
      </c>
      <c r="DD291" s="126">
        <f t="shared" si="313"/>
        <v>-2700</v>
      </c>
      <c r="DE291" s="126">
        <f t="shared" si="314"/>
        <v>0</v>
      </c>
      <c r="DF291" s="126">
        <f t="shared" si="315"/>
        <v>0</v>
      </c>
      <c r="DG291" s="126">
        <f t="shared" si="316"/>
        <v>0</v>
      </c>
      <c r="DH291" s="126">
        <f t="shared" si="317"/>
        <v>0</v>
      </c>
      <c r="DI291" s="126">
        <f t="shared" si="318"/>
        <v>-3000</v>
      </c>
      <c r="DJ291" s="126">
        <f t="shared" si="319"/>
        <v>0</v>
      </c>
      <c r="DK291" s="126">
        <f t="shared" si="320"/>
        <v>0</v>
      </c>
      <c r="DL291" s="126">
        <f t="shared" si="321"/>
        <v>0</v>
      </c>
      <c r="DM291" s="126">
        <f t="shared" si="322"/>
        <v>0</v>
      </c>
      <c r="DN291" s="126">
        <f t="shared" si="323"/>
        <v>-3300</v>
      </c>
      <c r="DO291" s="126">
        <f t="shared" si="324"/>
        <v>0</v>
      </c>
      <c r="DP291" s="126">
        <f t="shared" si="325"/>
        <v>0</v>
      </c>
      <c r="DQ291" s="126">
        <f t="shared" si="326"/>
        <v>0</v>
      </c>
      <c r="DR291" s="126">
        <f t="shared" si="327"/>
        <v>0</v>
      </c>
      <c r="DS291" s="126">
        <f t="shared" si="328"/>
        <v>-3600</v>
      </c>
      <c r="DT291" s="126">
        <f t="shared" si="329"/>
        <v>0</v>
      </c>
      <c r="DU291" s="126">
        <f t="shared" si="330"/>
        <v>0</v>
      </c>
      <c r="DV291" s="126">
        <f t="shared" si="331"/>
        <v>0</v>
      </c>
      <c r="DW291" s="126">
        <f t="shared" si="332"/>
        <v>0</v>
      </c>
      <c r="DX291" s="119"/>
      <c r="DY291" s="127">
        <f>+BO291</f>
        <v>887.36</v>
      </c>
    </row>
    <row r="292" spans="1:131" s="141" customFormat="1" ht="15" customHeight="1" x14ac:dyDescent="0.25">
      <c r="A292" s="174" t="s">
        <v>648</v>
      </c>
      <c r="B292" s="174" t="s">
        <v>416</v>
      </c>
      <c r="C292" s="174" t="s">
        <v>634</v>
      </c>
      <c r="D292" s="174" t="s">
        <v>314</v>
      </c>
      <c r="E292" s="174">
        <v>0</v>
      </c>
      <c r="F292" s="174">
        <v>200</v>
      </c>
      <c r="G292" s="173">
        <v>0</v>
      </c>
      <c r="H292" s="173">
        <v>0</v>
      </c>
      <c r="I292" s="147" t="s">
        <v>912</v>
      </c>
      <c r="J292" s="145" t="s">
        <v>65</v>
      </c>
      <c r="K292" s="145">
        <v>8.3333333333333329E-2</v>
      </c>
      <c r="L292" s="145">
        <v>8.3333333333333329E-2</v>
      </c>
      <c r="M292" s="145">
        <v>8.3333333333333329E-2</v>
      </c>
      <c r="N292" s="145">
        <v>8.3333333333333329E-2</v>
      </c>
      <c r="O292" s="145">
        <v>8.3333333333333329E-2</v>
      </c>
      <c r="P292" s="145">
        <v>8.3333333333333329E-2</v>
      </c>
      <c r="Q292" s="145">
        <v>8.3333333333333329E-2</v>
      </c>
      <c r="R292" s="145">
        <v>8.3333333333333329E-2</v>
      </c>
      <c r="S292" s="145">
        <v>8.3333333333333329E-2</v>
      </c>
      <c r="T292" s="145">
        <v>8.3333333333333329E-2</v>
      </c>
      <c r="U292" s="145">
        <v>8.3333333333333329E-2</v>
      </c>
      <c r="V292" s="145">
        <v>8.3333333333333329E-2</v>
      </c>
      <c r="W292" s="146">
        <v>1</v>
      </c>
      <c r="X292" s="151">
        <v>0</v>
      </c>
      <c r="Y292" s="151">
        <v>0</v>
      </c>
      <c r="Z292" s="151">
        <v>0</v>
      </c>
      <c r="AA292" s="151">
        <v>0</v>
      </c>
      <c r="AB292" s="151">
        <v>0</v>
      </c>
      <c r="AC292" s="151">
        <v>0</v>
      </c>
      <c r="AD292" s="151">
        <v>0</v>
      </c>
      <c r="AE292" s="151">
        <v>0</v>
      </c>
      <c r="AF292" s="151">
        <v>0</v>
      </c>
      <c r="AG292" s="151">
        <v>0</v>
      </c>
      <c r="AH292" s="151">
        <v>0</v>
      </c>
      <c r="AI292" s="151">
        <v>0</v>
      </c>
      <c r="AJ292" s="145">
        <v>1</v>
      </c>
      <c r="AK292" s="145"/>
      <c r="AL292" s="145"/>
      <c r="AM292" s="145"/>
      <c r="AN292" s="145"/>
      <c r="AO292" s="145"/>
      <c r="AP292" s="145"/>
      <c r="AQ292" s="145"/>
      <c r="AR292" s="145"/>
      <c r="AS292" s="146">
        <v>1</v>
      </c>
      <c r="AT292" s="153">
        <v>0</v>
      </c>
      <c r="AU292" s="153">
        <v>0</v>
      </c>
      <c r="AV292" s="153">
        <v>0</v>
      </c>
      <c r="AW292" s="153">
        <v>0</v>
      </c>
      <c r="AX292" s="153">
        <v>0</v>
      </c>
      <c r="AY292" s="153">
        <v>0</v>
      </c>
      <c r="AZ292" s="153">
        <v>0</v>
      </c>
      <c r="BA292" s="153">
        <v>0</v>
      </c>
      <c r="BB292" s="153">
        <v>0</v>
      </c>
      <c r="BC292" s="153">
        <v>0</v>
      </c>
      <c r="BD292" s="154">
        <v>0</v>
      </c>
      <c r="BE292" s="154">
        <v>0</v>
      </c>
      <c r="BF292" s="154">
        <v>0</v>
      </c>
      <c r="BG292" s="154">
        <v>0</v>
      </c>
      <c r="BH292" s="154">
        <v>0</v>
      </c>
      <c r="BI292" s="145">
        <v>60423000</v>
      </c>
      <c r="BJ292" s="122" t="s">
        <v>849</v>
      </c>
      <c r="BK292" s="191">
        <f>+IF('FEUILLE 1'!$BJ292="",SUMIFS('FEUILLE 2'!$P:$P,'FEUILLE 2'!$C:$C,"BLF",'FEUILLE 2'!$K:$K,'FEUILLE 1'!$J292),SUMIFS('FEUILLE 2'!$P:$P,'FEUILLE 2'!$C:$C,"BLF",'FEUILLE 2'!$K:$K,'FEUILLE 1'!$J292,'FEUILLE 2'!$B:$B,'FEUILLE 1'!$BJ292))</f>
        <v>0</v>
      </c>
      <c r="BL292" s="191">
        <f>+BK292+SUM(BY292:CD292)</f>
        <v>0</v>
      </c>
      <c r="BM292" s="191"/>
      <c r="BN292" s="191"/>
      <c r="BO292" s="193">
        <f t="shared" si="338"/>
        <v>0</v>
      </c>
      <c r="BP292" s="126">
        <f t="shared" si="273"/>
        <v>0</v>
      </c>
      <c r="BQ292" s="126">
        <f t="shared" si="274"/>
        <v>0</v>
      </c>
      <c r="BR292" s="126">
        <f t="shared" si="275"/>
        <v>0</v>
      </c>
      <c r="BS292" s="126">
        <f t="shared" si="276"/>
        <v>0</v>
      </c>
      <c r="BT292" s="126">
        <f t="shared" si="277"/>
        <v>0</v>
      </c>
      <c r="BU292" s="126">
        <f t="shared" si="278"/>
        <v>0</v>
      </c>
      <c r="BV292" s="126">
        <f t="shared" si="279"/>
        <v>0</v>
      </c>
      <c r="BW292" s="126">
        <f t="shared" si="280"/>
        <v>0</v>
      </c>
      <c r="BX292" s="126">
        <f t="shared" si="281"/>
        <v>0</v>
      </c>
      <c r="BY292" s="126">
        <f t="shared" si="282"/>
        <v>0</v>
      </c>
      <c r="BZ292" s="126">
        <f t="shared" si="283"/>
        <v>0</v>
      </c>
      <c r="CA292" s="126">
        <f t="shared" si="284"/>
        <v>0</v>
      </c>
      <c r="CB292" s="126">
        <f t="shared" si="285"/>
        <v>0</v>
      </c>
      <c r="CC292" s="126">
        <f t="shared" si="286"/>
        <v>0</v>
      </c>
      <c r="CD292" s="126">
        <f t="shared" si="287"/>
        <v>0</v>
      </c>
      <c r="CE292" s="126">
        <f t="shared" si="288"/>
        <v>0</v>
      </c>
      <c r="CF292" s="126">
        <f t="shared" si="289"/>
        <v>0</v>
      </c>
      <c r="CG292" s="126">
        <f t="shared" si="290"/>
        <v>0</v>
      </c>
      <c r="CH292" s="126">
        <f t="shared" si="291"/>
        <v>0</v>
      </c>
      <c r="CI292" s="126">
        <f t="shared" si="292"/>
        <v>0</v>
      </c>
      <c r="CJ292" s="126">
        <f t="shared" si="293"/>
        <v>0</v>
      </c>
      <c r="CK292" s="126">
        <f t="shared" si="294"/>
        <v>0</v>
      </c>
      <c r="CL292" s="126">
        <f t="shared" si="295"/>
        <v>0</v>
      </c>
      <c r="CM292" s="126">
        <f t="shared" si="296"/>
        <v>0</v>
      </c>
      <c r="CN292" s="126">
        <f t="shared" si="297"/>
        <v>0</v>
      </c>
      <c r="CO292" s="126">
        <f t="shared" si="298"/>
        <v>0</v>
      </c>
      <c r="CP292" s="126">
        <f t="shared" si="299"/>
        <v>0</v>
      </c>
      <c r="CQ292" s="126">
        <f t="shared" si="300"/>
        <v>0</v>
      </c>
      <c r="CR292" s="126">
        <f t="shared" si="301"/>
        <v>0</v>
      </c>
      <c r="CS292" s="126">
        <f t="shared" si="302"/>
        <v>0</v>
      </c>
      <c r="CT292" s="126">
        <f t="shared" si="303"/>
        <v>0</v>
      </c>
      <c r="CU292" s="126">
        <f t="shared" si="304"/>
        <v>0</v>
      </c>
      <c r="CV292" s="126">
        <f t="shared" si="305"/>
        <v>0</v>
      </c>
      <c r="CW292" s="126">
        <f t="shared" si="306"/>
        <v>0</v>
      </c>
      <c r="CX292" s="126">
        <f t="shared" si="307"/>
        <v>0</v>
      </c>
      <c r="CY292" s="126">
        <f t="shared" si="308"/>
        <v>0</v>
      </c>
      <c r="CZ292" s="126">
        <f t="shared" si="309"/>
        <v>0</v>
      </c>
      <c r="DA292" s="126">
        <f t="shared" si="310"/>
        <v>0</v>
      </c>
      <c r="DB292" s="126">
        <f t="shared" si="311"/>
        <v>0</v>
      </c>
      <c r="DC292" s="126">
        <f t="shared" si="312"/>
        <v>0</v>
      </c>
      <c r="DD292" s="126">
        <f t="shared" si="313"/>
        <v>0</v>
      </c>
      <c r="DE292" s="126">
        <f t="shared" si="314"/>
        <v>0</v>
      </c>
      <c r="DF292" s="126">
        <f t="shared" si="315"/>
        <v>0</v>
      </c>
      <c r="DG292" s="126">
        <f t="shared" si="316"/>
        <v>0</v>
      </c>
      <c r="DH292" s="126">
        <f t="shared" si="317"/>
        <v>0</v>
      </c>
      <c r="DI292" s="126">
        <f t="shared" si="318"/>
        <v>0</v>
      </c>
      <c r="DJ292" s="126">
        <f t="shared" si="319"/>
        <v>0</v>
      </c>
      <c r="DK292" s="126">
        <f t="shared" si="320"/>
        <v>0</v>
      </c>
      <c r="DL292" s="126">
        <f t="shared" si="321"/>
        <v>0</v>
      </c>
      <c r="DM292" s="126">
        <f t="shared" si="322"/>
        <v>0</v>
      </c>
      <c r="DN292" s="126">
        <f t="shared" si="323"/>
        <v>0</v>
      </c>
      <c r="DO292" s="126">
        <f t="shared" si="324"/>
        <v>0</v>
      </c>
      <c r="DP292" s="126">
        <f t="shared" si="325"/>
        <v>0</v>
      </c>
      <c r="DQ292" s="126">
        <f t="shared" si="326"/>
        <v>0</v>
      </c>
      <c r="DR292" s="126">
        <f t="shared" si="327"/>
        <v>0</v>
      </c>
      <c r="DS292" s="126">
        <f t="shared" si="328"/>
        <v>0</v>
      </c>
      <c r="DT292" s="126">
        <f t="shared" si="329"/>
        <v>0</v>
      </c>
      <c r="DU292" s="126">
        <f t="shared" si="330"/>
        <v>0</v>
      </c>
      <c r="DV292" s="126">
        <f t="shared" si="331"/>
        <v>0</v>
      </c>
      <c r="DW292" s="126">
        <f t="shared" si="332"/>
        <v>0</v>
      </c>
      <c r="DX292" s="119"/>
    </row>
    <row r="293" spans="1:131" s="141" customFormat="1" ht="15" customHeight="1" x14ac:dyDescent="0.25">
      <c r="A293" s="174" t="s">
        <v>649</v>
      </c>
      <c r="B293" s="174" t="s">
        <v>416</v>
      </c>
      <c r="C293" s="174" t="s">
        <v>634</v>
      </c>
      <c r="D293" s="174" t="s">
        <v>314</v>
      </c>
      <c r="E293" s="174">
        <v>0</v>
      </c>
      <c r="F293" s="174">
        <v>200</v>
      </c>
      <c r="G293" s="173">
        <v>0</v>
      </c>
      <c r="H293" s="173">
        <v>0</v>
      </c>
      <c r="I293" s="147" t="s">
        <v>912</v>
      </c>
      <c r="J293" s="145" t="s">
        <v>65</v>
      </c>
      <c r="K293" s="145">
        <v>8.3333333333333329E-2</v>
      </c>
      <c r="L293" s="145">
        <v>8.3333333333333329E-2</v>
      </c>
      <c r="M293" s="145">
        <v>8.3333333333333329E-2</v>
      </c>
      <c r="N293" s="145">
        <v>8.3333333333333329E-2</v>
      </c>
      <c r="O293" s="145">
        <v>8.3333333333333329E-2</v>
      </c>
      <c r="P293" s="145">
        <v>8.3333333333333329E-2</v>
      </c>
      <c r="Q293" s="145">
        <v>8.3333333333333329E-2</v>
      </c>
      <c r="R293" s="145">
        <v>8.3333333333333329E-2</v>
      </c>
      <c r="S293" s="145">
        <v>8.3333333333333329E-2</v>
      </c>
      <c r="T293" s="145">
        <v>8.3333333333333329E-2</v>
      </c>
      <c r="U293" s="145">
        <v>8.3333333333333329E-2</v>
      </c>
      <c r="V293" s="145">
        <v>8.3333333333333329E-2</v>
      </c>
      <c r="W293" s="146">
        <v>1</v>
      </c>
      <c r="X293" s="151">
        <v>0</v>
      </c>
      <c r="Y293" s="151">
        <v>0</v>
      </c>
      <c r="Z293" s="151">
        <v>0</v>
      </c>
      <c r="AA293" s="151">
        <v>0</v>
      </c>
      <c r="AB293" s="151">
        <v>0</v>
      </c>
      <c r="AC293" s="151">
        <v>0</v>
      </c>
      <c r="AD293" s="151">
        <v>0</v>
      </c>
      <c r="AE293" s="151">
        <v>0</v>
      </c>
      <c r="AF293" s="151">
        <v>0</v>
      </c>
      <c r="AG293" s="151">
        <v>0</v>
      </c>
      <c r="AH293" s="151">
        <v>0</v>
      </c>
      <c r="AI293" s="151">
        <v>0</v>
      </c>
      <c r="AJ293" s="145">
        <v>1</v>
      </c>
      <c r="AK293" s="145"/>
      <c r="AL293" s="145"/>
      <c r="AM293" s="145"/>
      <c r="AN293" s="145"/>
      <c r="AO293" s="145"/>
      <c r="AP293" s="145"/>
      <c r="AQ293" s="145"/>
      <c r="AR293" s="145"/>
      <c r="AS293" s="146">
        <v>1</v>
      </c>
      <c r="AT293" s="153">
        <v>0</v>
      </c>
      <c r="AU293" s="153">
        <v>0</v>
      </c>
      <c r="AV293" s="153">
        <v>0</v>
      </c>
      <c r="AW293" s="153">
        <v>0</v>
      </c>
      <c r="AX293" s="153">
        <v>0</v>
      </c>
      <c r="AY293" s="153">
        <v>0</v>
      </c>
      <c r="AZ293" s="153">
        <v>0</v>
      </c>
      <c r="BA293" s="153">
        <v>0</v>
      </c>
      <c r="BB293" s="153">
        <v>0</v>
      </c>
      <c r="BC293" s="153">
        <v>0</v>
      </c>
      <c r="BD293" s="154">
        <v>0</v>
      </c>
      <c r="BE293" s="154">
        <v>0</v>
      </c>
      <c r="BF293" s="154">
        <v>0</v>
      </c>
      <c r="BG293" s="154">
        <v>0</v>
      </c>
      <c r="BH293" s="154">
        <v>0</v>
      </c>
      <c r="BI293" s="145">
        <v>60423000</v>
      </c>
      <c r="BJ293" s="122" t="s">
        <v>845</v>
      </c>
      <c r="BK293" s="191">
        <f>+IF('FEUILLE 1'!$BJ293="",SUMIFS('FEUILLE 2'!$P:$P,'FEUILLE 2'!$C:$C,"BLF",'FEUILLE 2'!$K:$K,'FEUILLE 1'!$J293),SUMIFS('FEUILLE 2'!$P:$P,'FEUILLE 2'!$C:$C,"BLF",'FEUILLE 2'!$K:$K,'FEUILLE 1'!$J293,'FEUILLE 2'!$B:$B,'FEUILLE 1'!$BJ293))</f>
        <v>0</v>
      </c>
      <c r="BL293" s="191">
        <f>+BK293+SUM(BY293:CD293)</f>
        <v>0</v>
      </c>
      <c r="BM293" s="191"/>
      <c r="BN293" s="191"/>
      <c r="BO293" s="193">
        <f t="shared" si="338"/>
        <v>0</v>
      </c>
      <c r="BP293" s="126">
        <f t="shared" si="273"/>
        <v>0</v>
      </c>
      <c r="BQ293" s="126">
        <f t="shared" si="274"/>
        <v>0</v>
      </c>
      <c r="BR293" s="126">
        <f t="shared" si="275"/>
        <v>0</v>
      </c>
      <c r="BS293" s="126">
        <f t="shared" si="276"/>
        <v>0</v>
      </c>
      <c r="BT293" s="126">
        <f t="shared" si="277"/>
        <v>0</v>
      </c>
      <c r="BU293" s="126">
        <f t="shared" si="278"/>
        <v>0</v>
      </c>
      <c r="BV293" s="126">
        <f t="shared" si="279"/>
        <v>0</v>
      </c>
      <c r="BW293" s="126">
        <f t="shared" si="280"/>
        <v>0</v>
      </c>
      <c r="BX293" s="126">
        <f t="shared" si="281"/>
        <v>0</v>
      </c>
      <c r="BY293" s="126">
        <f t="shared" si="282"/>
        <v>0</v>
      </c>
      <c r="BZ293" s="126">
        <f t="shared" si="283"/>
        <v>0</v>
      </c>
      <c r="CA293" s="126">
        <f t="shared" si="284"/>
        <v>0</v>
      </c>
      <c r="CB293" s="126">
        <f t="shared" si="285"/>
        <v>0</v>
      </c>
      <c r="CC293" s="126">
        <f t="shared" si="286"/>
        <v>0</v>
      </c>
      <c r="CD293" s="126">
        <f t="shared" si="287"/>
        <v>0</v>
      </c>
      <c r="CE293" s="126">
        <f t="shared" si="288"/>
        <v>0</v>
      </c>
      <c r="CF293" s="126">
        <f t="shared" si="289"/>
        <v>0</v>
      </c>
      <c r="CG293" s="126">
        <f t="shared" si="290"/>
        <v>0</v>
      </c>
      <c r="CH293" s="126">
        <f t="shared" si="291"/>
        <v>0</v>
      </c>
      <c r="CI293" s="126">
        <f t="shared" si="292"/>
        <v>0</v>
      </c>
      <c r="CJ293" s="126">
        <f t="shared" si="293"/>
        <v>0</v>
      </c>
      <c r="CK293" s="126">
        <f t="shared" si="294"/>
        <v>0</v>
      </c>
      <c r="CL293" s="126">
        <f t="shared" si="295"/>
        <v>0</v>
      </c>
      <c r="CM293" s="126">
        <f t="shared" si="296"/>
        <v>0</v>
      </c>
      <c r="CN293" s="126">
        <f t="shared" si="297"/>
        <v>0</v>
      </c>
      <c r="CO293" s="126">
        <f t="shared" si="298"/>
        <v>0</v>
      </c>
      <c r="CP293" s="126">
        <f t="shared" si="299"/>
        <v>0</v>
      </c>
      <c r="CQ293" s="126">
        <f t="shared" si="300"/>
        <v>0</v>
      </c>
      <c r="CR293" s="126">
        <f t="shared" si="301"/>
        <v>0</v>
      </c>
      <c r="CS293" s="126">
        <f t="shared" si="302"/>
        <v>0</v>
      </c>
      <c r="CT293" s="126">
        <f t="shared" si="303"/>
        <v>0</v>
      </c>
      <c r="CU293" s="126">
        <f t="shared" si="304"/>
        <v>0</v>
      </c>
      <c r="CV293" s="126">
        <f t="shared" si="305"/>
        <v>0</v>
      </c>
      <c r="CW293" s="126">
        <f t="shared" si="306"/>
        <v>0</v>
      </c>
      <c r="CX293" s="126">
        <f t="shared" si="307"/>
        <v>0</v>
      </c>
      <c r="CY293" s="126">
        <f t="shared" si="308"/>
        <v>0</v>
      </c>
      <c r="CZ293" s="126">
        <f t="shared" si="309"/>
        <v>0</v>
      </c>
      <c r="DA293" s="126">
        <f t="shared" si="310"/>
        <v>0</v>
      </c>
      <c r="DB293" s="126">
        <f t="shared" si="311"/>
        <v>0</v>
      </c>
      <c r="DC293" s="126">
        <f t="shared" si="312"/>
        <v>0</v>
      </c>
      <c r="DD293" s="126">
        <f t="shared" si="313"/>
        <v>0</v>
      </c>
      <c r="DE293" s="126">
        <f t="shared" si="314"/>
        <v>0</v>
      </c>
      <c r="DF293" s="126">
        <f t="shared" si="315"/>
        <v>0</v>
      </c>
      <c r="DG293" s="126">
        <f t="shared" si="316"/>
        <v>0</v>
      </c>
      <c r="DH293" s="126">
        <f t="shared" si="317"/>
        <v>0</v>
      </c>
      <c r="DI293" s="126">
        <f t="shared" si="318"/>
        <v>0</v>
      </c>
      <c r="DJ293" s="126">
        <f t="shared" si="319"/>
        <v>0</v>
      </c>
      <c r="DK293" s="126">
        <f t="shared" si="320"/>
        <v>0</v>
      </c>
      <c r="DL293" s="126">
        <f t="shared" si="321"/>
        <v>0</v>
      </c>
      <c r="DM293" s="126">
        <f t="shared" si="322"/>
        <v>0</v>
      </c>
      <c r="DN293" s="126">
        <f t="shared" si="323"/>
        <v>0</v>
      </c>
      <c r="DO293" s="126">
        <f t="shared" si="324"/>
        <v>0</v>
      </c>
      <c r="DP293" s="126">
        <f t="shared" si="325"/>
        <v>0</v>
      </c>
      <c r="DQ293" s="126">
        <f t="shared" si="326"/>
        <v>0</v>
      </c>
      <c r="DR293" s="126">
        <f t="shared" si="327"/>
        <v>0</v>
      </c>
      <c r="DS293" s="126">
        <f t="shared" si="328"/>
        <v>0</v>
      </c>
      <c r="DT293" s="126">
        <f t="shared" si="329"/>
        <v>0</v>
      </c>
      <c r="DU293" s="126">
        <f t="shared" si="330"/>
        <v>0</v>
      </c>
      <c r="DV293" s="126">
        <f t="shared" si="331"/>
        <v>0</v>
      </c>
      <c r="DW293" s="126">
        <f t="shared" si="332"/>
        <v>0</v>
      </c>
      <c r="DX293" s="119"/>
    </row>
    <row r="294" spans="1:131" s="141" customFormat="1" ht="15" customHeight="1" x14ac:dyDescent="0.25">
      <c r="A294" s="174" t="s">
        <v>650</v>
      </c>
      <c r="B294" s="174" t="s">
        <v>416</v>
      </c>
      <c r="C294" s="174" t="s">
        <v>651</v>
      </c>
      <c r="D294" s="174" t="s">
        <v>265</v>
      </c>
      <c r="E294" s="174">
        <v>0</v>
      </c>
      <c r="F294" s="174">
        <v>12000</v>
      </c>
      <c r="G294" s="173">
        <v>0</v>
      </c>
      <c r="H294" s="173">
        <v>0</v>
      </c>
      <c r="I294" s="145"/>
      <c r="J294" s="145" t="s">
        <v>89</v>
      </c>
      <c r="K294" s="145">
        <v>8.3333333333333329E-2</v>
      </c>
      <c r="L294" s="145">
        <v>8.3333333333333329E-2</v>
      </c>
      <c r="M294" s="145">
        <v>8.3333333333333329E-2</v>
      </c>
      <c r="N294" s="145">
        <v>8.3333333333333329E-2</v>
      </c>
      <c r="O294" s="145">
        <v>8.3333333333333329E-2</v>
      </c>
      <c r="P294" s="145">
        <v>8.3333333333333329E-2</v>
      </c>
      <c r="Q294" s="145">
        <v>8.3333333333333329E-2</v>
      </c>
      <c r="R294" s="145">
        <v>8.3333333333333329E-2</v>
      </c>
      <c r="S294" s="145">
        <v>8.3333333333333329E-2</v>
      </c>
      <c r="T294" s="145">
        <v>8.3333333333333329E-2</v>
      </c>
      <c r="U294" s="145">
        <v>8.3333333333333329E-2</v>
      </c>
      <c r="V294" s="145">
        <v>8.3333333333333329E-2</v>
      </c>
      <c r="W294" s="146">
        <v>1</v>
      </c>
      <c r="X294" s="151">
        <v>0</v>
      </c>
      <c r="Y294" s="151">
        <v>0</v>
      </c>
      <c r="Z294" s="151">
        <v>0</v>
      </c>
      <c r="AA294" s="151">
        <v>0</v>
      </c>
      <c r="AB294" s="151">
        <v>0</v>
      </c>
      <c r="AC294" s="151">
        <v>0</v>
      </c>
      <c r="AD294" s="151">
        <v>0</v>
      </c>
      <c r="AE294" s="151">
        <v>0</v>
      </c>
      <c r="AF294" s="151">
        <v>0</v>
      </c>
      <c r="AG294" s="151">
        <v>0</v>
      </c>
      <c r="AH294" s="151">
        <v>0</v>
      </c>
      <c r="AI294" s="151">
        <v>0</v>
      </c>
      <c r="AJ294" s="145"/>
      <c r="AK294" s="145"/>
      <c r="AL294" s="145"/>
      <c r="AM294" s="145"/>
      <c r="AN294" s="145"/>
      <c r="AO294" s="145"/>
      <c r="AP294" s="145"/>
      <c r="AQ294" s="145"/>
      <c r="AR294" s="145">
        <v>1</v>
      </c>
      <c r="AS294" s="146">
        <v>1</v>
      </c>
      <c r="AT294" s="153">
        <v>0</v>
      </c>
      <c r="AU294" s="153">
        <v>0</v>
      </c>
      <c r="AV294" s="153">
        <v>0</v>
      </c>
      <c r="AW294" s="153">
        <v>0</v>
      </c>
      <c r="AX294" s="153">
        <v>0</v>
      </c>
      <c r="AY294" s="153">
        <v>0</v>
      </c>
      <c r="AZ294" s="153">
        <v>0</v>
      </c>
      <c r="BA294" s="153">
        <v>0</v>
      </c>
      <c r="BB294" s="153">
        <v>0</v>
      </c>
      <c r="BC294" s="153">
        <v>0</v>
      </c>
      <c r="BD294" s="154">
        <v>0</v>
      </c>
      <c r="BE294" s="154">
        <v>0</v>
      </c>
      <c r="BF294" s="154">
        <v>0</v>
      </c>
      <c r="BG294" s="154">
        <v>0</v>
      </c>
      <c r="BH294" s="154">
        <v>0</v>
      </c>
      <c r="BI294" s="145">
        <v>60423000</v>
      </c>
      <c r="BJ294" s="122"/>
      <c r="BK294" s="191">
        <f>+IF('FEUILLE 1'!$BJ294="",SUMIFS('FEUILLE 2'!$P:$P,'FEUILLE 2'!$C:$C,"BLF",'FEUILLE 2'!$K:$K,'FEUILLE 1'!$J294),SUMIFS('FEUILLE 2'!$P:$P,'FEUILLE 2'!$C:$C,"BLF",'FEUILLE 2'!$K:$K,'FEUILLE 1'!$J294,'FEUILLE 2'!$B:$B,'FEUILLE 1'!$BJ294))</f>
        <v>0</v>
      </c>
      <c r="BL294" s="191">
        <f>+BK294+SUM(BY294:CD294)</f>
        <v>0</v>
      </c>
      <c r="BM294" s="191"/>
      <c r="BN294" s="191"/>
      <c r="BO294" s="193">
        <f t="shared" si="338"/>
        <v>0</v>
      </c>
      <c r="BP294" s="126">
        <f t="shared" si="273"/>
        <v>0</v>
      </c>
      <c r="BQ294" s="126">
        <f t="shared" si="274"/>
        <v>0</v>
      </c>
      <c r="BR294" s="126">
        <f t="shared" si="275"/>
        <v>0</v>
      </c>
      <c r="BS294" s="126">
        <f t="shared" si="276"/>
        <v>0</v>
      </c>
      <c r="BT294" s="126">
        <f t="shared" si="277"/>
        <v>0</v>
      </c>
      <c r="BU294" s="126">
        <f t="shared" si="278"/>
        <v>0</v>
      </c>
      <c r="BV294" s="126">
        <f t="shared" si="279"/>
        <v>0</v>
      </c>
      <c r="BW294" s="126">
        <f t="shared" si="280"/>
        <v>0</v>
      </c>
      <c r="BX294" s="126">
        <f t="shared" si="281"/>
        <v>0</v>
      </c>
      <c r="BY294" s="126">
        <f t="shared" si="282"/>
        <v>0</v>
      </c>
      <c r="BZ294" s="126">
        <f t="shared" si="283"/>
        <v>0</v>
      </c>
      <c r="CA294" s="126">
        <f t="shared" si="284"/>
        <v>0</v>
      </c>
      <c r="CB294" s="126">
        <f t="shared" si="285"/>
        <v>0</v>
      </c>
      <c r="CC294" s="126">
        <f t="shared" si="286"/>
        <v>0</v>
      </c>
      <c r="CD294" s="126">
        <f t="shared" si="287"/>
        <v>0</v>
      </c>
      <c r="CE294" s="126">
        <f t="shared" si="288"/>
        <v>0</v>
      </c>
      <c r="CF294" s="126">
        <f t="shared" si="289"/>
        <v>0</v>
      </c>
      <c r="CG294" s="126">
        <f t="shared" si="290"/>
        <v>0</v>
      </c>
      <c r="CH294" s="126">
        <f t="shared" si="291"/>
        <v>0</v>
      </c>
      <c r="CI294" s="126">
        <f t="shared" si="292"/>
        <v>0</v>
      </c>
      <c r="CJ294" s="126">
        <f t="shared" si="293"/>
        <v>0</v>
      </c>
      <c r="CK294" s="126">
        <f t="shared" si="294"/>
        <v>0</v>
      </c>
      <c r="CL294" s="126">
        <f t="shared" si="295"/>
        <v>0</v>
      </c>
      <c r="CM294" s="126">
        <f t="shared" si="296"/>
        <v>0</v>
      </c>
      <c r="CN294" s="126">
        <f t="shared" si="297"/>
        <v>0</v>
      </c>
      <c r="CO294" s="126">
        <f t="shared" si="298"/>
        <v>0</v>
      </c>
      <c r="CP294" s="126">
        <f t="shared" si="299"/>
        <v>0</v>
      </c>
      <c r="CQ294" s="126">
        <f t="shared" si="300"/>
        <v>0</v>
      </c>
      <c r="CR294" s="126">
        <f t="shared" si="301"/>
        <v>0</v>
      </c>
      <c r="CS294" s="126">
        <f t="shared" si="302"/>
        <v>0</v>
      </c>
      <c r="CT294" s="126">
        <f t="shared" si="303"/>
        <v>0</v>
      </c>
      <c r="CU294" s="126">
        <f t="shared" si="304"/>
        <v>0</v>
      </c>
      <c r="CV294" s="126">
        <f t="shared" si="305"/>
        <v>0</v>
      </c>
      <c r="CW294" s="126">
        <f t="shared" si="306"/>
        <v>0</v>
      </c>
      <c r="CX294" s="126">
        <f t="shared" si="307"/>
        <v>0</v>
      </c>
      <c r="CY294" s="126">
        <f t="shared" si="308"/>
        <v>0</v>
      </c>
      <c r="CZ294" s="126">
        <f t="shared" si="309"/>
        <v>0</v>
      </c>
      <c r="DA294" s="126">
        <f t="shared" si="310"/>
        <v>0</v>
      </c>
      <c r="DB294" s="126">
        <f t="shared" si="311"/>
        <v>0</v>
      </c>
      <c r="DC294" s="126">
        <f t="shared" si="312"/>
        <v>0</v>
      </c>
      <c r="DD294" s="126">
        <f t="shared" si="313"/>
        <v>0</v>
      </c>
      <c r="DE294" s="126">
        <f t="shared" si="314"/>
        <v>0</v>
      </c>
      <c r="DF294" s="126">
        <f t="shared" si="315"/>
        <v>0</v>
      </c>
      <c r="DG294" s="126">
        <f t="shared" si="316"/>
        <v>0</v>
      </c>
      <c r="DH294" s="126">
        <f t="shared" si="317"/>
        <v>0</v>
      </c>
      <c r="DI294" s="126">
        <f t="shared" si="318"/>
        <v>0</v>
      </c>
      <c r="DJ294" s="126">
        <f t="shared" si="319"/>
        <v>0</v>
      </c>
      <c r="DK294" s="126">
        <f t="shared" si="320"/>
        <v>0</v>
      </c>
      <c r="DL294" s="126">
        <f t="shared" si="321"/>
        <v>0</v>
      </c>
      <c r="DM294" s="126">
        <f t="shared" si="322"/>
        <v>0</v>
      </c>
      <c r="DN294" s="126">
        <f t="shared" si="323"/>
        <v>0</v>
      </c>
      <c r="DO294" s="126">
        <f t="shared" si="324"/>
        <v>0</v>
      </c>
      <c r="DP294" s="126">
        <f t="shared" si="325"/>
        <v>0</v>
      </c>
      <c r="DQ294" s="126">
        <f t="shared" si="326"/>
        <v>0</v>
      </c>
      <c r="DR294" s="126">
        <f t="shared" si="327"/>
        <v>0</v>
      </c>
      <c r="DS294" s="126">
        <f t="shared" si="328"/>
        <v>0</v>
      </c>
      <c r="DT294" s="126">
        <f t="shared" si="329"/>
        <v>0</v>
      </c>
      <c r="DU294" s="126">
        <f t="shared" si="330"/>
        <v>0</v>
      </c>
      <c r="DV294" s="126">
        <f t="shared" si="331"/>
        <v>0</v>
      </c>
      <c r="DW294" s="126">
        <f t="shared" si="332"/>
        <v>0</v>
      </c>
      <c r="DX294" s="119"/>
    </row>
    <row r="295" spans="1:131" s="141" customFormat="1" ht="15" customHeight="1" x14ac:dyDescent="0.25">
      <c r="A295" s="174" t="s">
        <v>652</v>
      </c>
      <c r="B295" s="174" t="s">
        <v>476</v>
      </c>
      <c r="C295" s="174" t="s">
        <v>653</v>
      </c>
      <c r="D295" s="174" t="s">
        <v>265</v>
      </c>
      <c r="E295" s="174">
        <v>0</v>
      </c>
      <c r="F295" s="174">
        <v>10000</v>
      </c>
      <c r="G295" s="173">
        <v>0</v>
      </c>
      <c r="H295" s="173">
        <v>0</v>
      </c>
      <c r="I295" s="145"/>
      <c r="J295" s="145" t="s">
        <v>488</v>
      </c>
      <c r="K295" s="145"/>
      <c r="L295" s="145"/>
      <c r="M295" s="145"/>
      <c r="N295" s="145">
        <v>1</v>
      </c>
      <c r="O295" s="145"/>
      <c r="P295" s="145"/>
      <c r="Q295" s="145"/>
      <c r="R295" s="145"/>
      <c r="S295" s="145"/>
      <c r="T295" s="145"/>
      <c r="U295" s="145"/>
      <c r="V295" s="145"/>
      <c r="W295" s="146">
        <v>1</v>
      </c>
      <c r="X295" s="155">
        <v>0</v>
      </c>
      <c r="Y295" s="155">
        <v>0</v>
      </c>
      <c r="Z295" s="151">
        <v>0</v>
      </c>
      <c r="AA295" s="155">
        <v>0</v>
      </c>
      <c r="AB295" s="155">
        <v>0</v>
      </c>
      <c r="AC295" s="155">
        <v>0</v>
      </c>
      <c r="AD295" s="155">
        <v>0</v>
      </c>
      <c r="AE295" s="155">
        <v>0</v>
      </c>
      <c r="AF295" s="155">
        <v>0</v>
      </c>
      <c r="AG295" s="155">
        <v>0</v>
      </c>
      <c r="AH295" s="155">
        <v>0</v>
      </c>
      <c r="AI295" s="155">
        <v>0</v>
      </c>
      <c r="AJ295" s="145">
        <v>1</v>
      </c>
      <c r="AK295" s="145"/>
      <c r="AL295" s="145"/>
      <c r="AM295" s="145"/>
      <c r="AN295" s="145"/>
      <c r="AO295" s="145"/>
      <c r="AP295" s="145"/>
      <c r="AQ295" s="145"/>
      <c r="AR295" s="145"/>
      <c r="AS295" s="146">
        <v>1</v>
      </c>
      <c r="AT295" s="153">
        <v>0</v>
      </c>
      <c r="AU295" s="153">
        <v>0</v>
      </c>
      <c r="AV295" s="153">
        <v>0</v>
      </c>
      <c r="AW295" s="153">
        <v>0</v>
      </c>
      <c r="AX295" s="153">
        <v>0</v>
      </c>
      <c r="AY295" s="153">
        <v>0</v>
      </c>
      <c r="AZ295" s="153">
        <v>0</v>
      </c>
      <c r="BA295" s="153">
        <v>0</v>
      </c>
      <c r="BB295" s="153">
        <v>0</v>
      </c>
      <c r="BC295" s="153">
        <v>0</v>
      </c>
      <c r="BD295" s="154">
        <v>0</v>
      </c>
      <c r="BE295" s="154">
        <v>0</v>
      </c>
      <c r="BF295" s="154">
        <v>0</v>
      </c>
      <c r="BG295" s="154">
        <v>0</v>
      </c>
      <c r="BH295" s="154">
        <v>0</v>
      </c>
      <c r="BI295" s="145">
        <v>60122000</v>
      </c>
      <c r="BJ295" s="122"/>
      <c r="BK295" s="122"/>
      <c r="BL295" s="122"/>
      <c r="BM295" s="122"/>
      <c r="BN295" s="122"/>
      <c r="BO295" s="193">
        <f t="shared" si="338"/>
        <v>0</v>
      </c>
      <c r="BP295" s="126">
        <f t="shared" si="273"/>
        <v>0</v>
      </c>
      <c r="BQ295" s="126">
        <f t="shared" si="274"/>
        <v>0</v>
      </c>
      <c r="BR295" s="126">
        <f t="shared" si="275"/>
        <v>0</v>
      </c>
      <c r="BS295" s="126">
        <f t="shared" si="276"/>
        <v>0</v>
      </c>
      <c r="BT295" s="126">
        <f t="shared" si="277"/>
        <v>0</v>
      </c>
      <c r="BU295" s="126">
        <f t="shared" si="278"/>
        <v>0</v>
      </c>
      <c r="BV295" s="126">
        <f t="shared" si="279"/>
        <v>0</v>
      </c>
      <c r="BW295" s="126">
        <f t="shared" si="280"/>
        <v>0</v>
      </c>
      <c r="BX295" s="126">
        <f t="shared" si="281"/>
        <v>0</v>
      </c>
      <c r="BY295" s="126">
        <f t="shared" si="282"/>
        <v>0</v>
      </c>
      <c r="BZ295" s="126">
        <f t="shared" si="283"/>
        <v>0</v>
      </c>
      <c r="CA295" s="126">
        <f t="shared" si="284"/>
        <v>0</v>
      </c>
      <c r="CB295" s="126">
        <f t="shared" si="285"/>
        <v>0</v>
      </c>
      <c r="CC295" s="126">
        <f t="shared" si="286"/>
        <v>0</v>
      </c>
      <c r="CD295" s="126">
        <f t="shared" si="287"/>
        <v>0</v>
      </c>
      <c r="CE295" s="126">
        <f t="shared" si="288"/>
        <v>0</v>
      </c>
      <c r="CF295" s="126">
        <f t="shared" si="289"/>
        <v>0</v>
      </c>
      <c r="CG295" s="126">
        <f t="shared" si="290"/>
        <v>0</v>
      </c>
      <c r="CH295" s="126">
        <f t="shared" si="291"/>
        <v>0</v>
      </c>
      <c r="CI295" s="126">
        <f t="shared" si="292"/>
        <v>0</v>
      </c>
      <c r="CJ295" s="126">
        <f t="shared" si="293"/>
        <v>0</v>
      </c>
      <c r="CK295" s="126">
        <f t="shared" si="294"/>
        <v>0</v>
      </c>
      <c r="CL295" s="126">
        <f t="shared" si="295"/>
        <v>0</v>
      </c>
      <c r="CM295" s="126">
        <f t="shared" si="296"/>
        <v>0</v>
      </c>
      <c r="CN295" s="126">
        <f t="shared" si="297"/>
        <v>0</v>
      </c>
      <c r="CO295" s="126">
        <f t="shared" si="298"/>
        <v>0</v>
      </c>
      <c r="CP295" s="126">
        <f t="shared" si="299"/>
        <v>0</v>
      </c>
      <c r="CQ295" s="126">
        <f t="shared" si="300"/>
        <v>0</v>
      </c>
      <c r="CR295" s="126">
        <f t="shared" si="301"/>
        <v>0</v>
      </c>
      <c r="CS295" s="126">
        <f t="shared" si="302"/>
        <v>0</v>
      </c>
      <c r="CT295" s="126">
        <f t="shared" si="303"/>
        <v>0</v>
      </c>
      <c r="CU295" s="126">
        <f t="shared" si="304"/>
        <v>0</v>
      </c>
      <c r="CV295" s="126">
        <f t="shared" si="305"/>
        <v>0</v>
      </c>
      <c r="CW295" s="126">
        <f t="shared" si="306"/>
        <v>0</v>
      </c>
      <c r="CX295" s="126">
        <f t="shared" si="307"/>
        <v>0</v>
      </c>
      <c r="CY295" s="126">
        <f t="shared" si="308"/>
        <v>0</v>
      </c>
      <c r="CZ295" s="126">
        <f t="shared" si="309"/>
        <v>0</v>
      </c>
      <c r="DA295" s="126">
        <f t="shared" si="310"/>
        <v>0</v>
      </c>
      <c r="DB295" s="126">
        <f t="shared" si="311"/>
        <v>0</v>
      </c>
      <c r="DC295" s="126">
        <f t="shared" si="312"/>
        <v>0</v>
      </c>
      <c r="DD295" s="126">
        <f t="shared" si="313"/>
        <v>0</v>
      </c>
      <c r="DE295" s="126">
        <f t="shared" si="314"/>
        <v>0</v>
      </c>
      <c r="DF295" s="126">
        <f t="shared" si="315"/>
        <v>0</v>
      </c>
      <c r="DG295" s="126">
        <f t="shared" si="316"/>
        <v>0</v>
      </c>
      <c r="DH295" s="126">
        <f t="shared" si="317"/>
        <v>0</v>
      </c>
      <c r="DI295" s="126">
        <f t="shared" si="318"/>
        <v>0</v>
      </c>
      <c r="DJ295" s="126">
        <f t="shared" si="319"/>
        <v>0</v>
      </c>
      <c r="DK295" s="126">
        <f t="shared" si="320"/>
        <v>0</v>
      </c>
      <c r="DL295" s="126">
        <f t="shared" si="321"/>
        <v>0</v>
      </c>
      <c r="DM295" s="126">
        <f t="shared" si="322"/>
        <v>0</v>
      </c>
      <c r="DN295" s="126">
        <f t="shared" si="323"/>
        <v>0</v>
      </c>
      <c r="DO295" s="126">
        <f t="shared" si="324"/>
        <v>0</v>
      </c>
      <c r="DP295" s="126">
        <f t="shared" si="325"/>
        <v>0</v>
      </c>
      <c r="DQ295" s="126">
        <f t="shared" si="326"/>
        <v>0</v>
      </c>
      <c r="DR295" s="126">
        <f t="shared" si="327"/>
        <v>0</v>
      </c>
      <c r="DS295" s="126">
        <f t="shared" si="328"/>
        <v>0</v>
      </c>
      <c r="DT295" s="126">
        <f t="shared" si="329"/>
        <v>0</v>
      </c>
      <c r="DU295" s="126">
        <f t="shared" si="330"/>
        <v>0</v>
      </c>
      <c r="DV295" s="126">
        <f t="shared" si="331"/>
        <v>0</v>
      </c>
      <c r="DW295" s="126">
        <f t="shared" si="332"/>
        <v>0</v>
      </c>
    </row>
    <row r="296" spans="1:131" s="141" customFormat="1" ht="15" customHeight="1" x14ac:dyDescent="0.25">
      <c r="A296" s="174" t="s">
        <v>654</v>
      </c>
      <c r="B296" s="174" t="s">
        <v>476</v>
      </c>
      <c r="C296" s="174" t="s">
        <v>655</v>
      </c>
      <c r="D296" s="174" t="s">
        <v>265</v>
      </c>
      <c r="E296" s="168">
        <v>0</v>
      </c>
      <c r="F296" s="174">
        <v>10000</v>
      </c>
      <c r="G296" s="173">
        <v>0</v>
      </c>
      <c r="H296" s="173">
        <v>0</v>
      </c>
      <c r="I296" s="145"/>
      <c r="J296" s="145" t="s">
        <v>488</v>
      </c>
      <c r="K296" s="145"/>
      <c r="L296" s="145"/>
      <c r="M296" s="145"/>
      <c r="N296" s="145"/>
      <c r="O296" s="145"/>
      <c r="P296" s="145"/>
      <c r="Q296" s="145"/>
      <c r="R296" s="145"/>
      <c r="S296" s="145">
        <v>1</v>
      </c>
      <c r="T296" s="145"/>
      <c r="U296" s="145"/>
      <c r="V296" s="145"/>
      <c r="W296" s="146">
        <v>1</v>
      </c>
      <c r="X296" s="155">
        <v>0</v>
      </c>
      <c r="Y296" s="155">
        <v>0</v>
      </c>
      <c r="Z296" s="151">
        <v>0</v>
      </c>
      <c r="AA296" s="155">
        <v>0</v>
      </c>
      <c r="AB296" s="155">
        <v>0</v>
      </c>
      <c r="AC296" s="155">
        <v>0</v>
      </c>
      <c r="AD296" s="155">
        <v>0</v>
      </c>
      <c r="AE296" s="155">
        <v>0</v>
      </c>
      <c r="AF296" s="155">
        <v>0</v>
      </c>
      <c r="AG296" s="155">
        <v>0</v>
      </c>
      <c r="AH296" s="155">
        <v>0</v>
      </c>
      <c r="AI296" s="155">
        <v>0</v>
      </c>
      <c r="AJ296" s="145">
        <v>1</v>
      </c>
      <c r="AK296" s="145"/>
      <c r="AL296" s="145"/>
      <c r="AM296" s="145"/>
      <c r="AN296" s="145"/>
      <c r="AO296" s="145"/>
      <c r="AP296" s="145"/>
      <c r="AQ296" s="145"/>
      <c r="AR296" s="145"/>
      <c r="AS296" s="146">
        <v>1</v>
      </c>
      <c r="AT296" s="153">
        <v>0</v>
      </c>
      <c r="AU296" s="153">
        <v>0</v>
      </c>
      <c r="AV296" s="153">
        <v>0</v>
      </c>
      <c r="AW296" s="153">
        <v>0</v>
      </c>
      <c r="AX296" s="153">
        <v>0</v>
      </c>
      <c r="AY296" s="153">
        <v>0</v>
      </c>
      <c r="AZ296" s="153">
        <v>0</v>
      </c>
      <c r="BA296" s="153">
        <v>0</v>
      </c>
      <c r="BB296" s="153">
        <v>0</v>
      </c>
      <c r="BC296" s="153">
        <v>0</v>
      </c>
      <c r="BD296" s="154">
        <v>0</v>
      </c>
      <c r="BE296" s="154">
        <v>0</v>
      </c>
      <c r="BF296" s="154">
        <v>0</v>
      </c>
      <c r="BG296" s="154">
        <v>0</v>
      </c>
      <c r="BH296" s="154">
        <v>0</v>
      </c>
      <c r="BI296" s="145">
        <v>60122000</v>
      </c>
      <c r="BJ296" s="122"/>
      <c r="BK296" s="122"/>
      <c r="BL296" s="122"/>
      <c r="BM296" s="122"/>
      <c r="BN296" s="122"/>
      <c r="BO296" s="193">
        <f t="shared" si="338"/>
        <v>0</v>
      </c>
      <c r="BP296" s="126">
        <f t="shared" si="273"/>
        <v>0</v>
      </c>
      <c r="BQ296" s="126">
        <f t="shared" si="274"/>
        <v>0</v>
      </c>
      <c r="BR296" s="126">
        <f t="shared" si="275"/>
        <v>0</v>
      </c>
      <c r="BS296" s="126">
        <f t="shared" si="276"/>
        <v>0</v>
      </c>
      <c r="BT296" s="126">
        <f t="shared" si="277"/>
        <v>0</v>
      </c>
      <c r="BU296" s="126">
        <f t="shared" si="278"/>
        <v>0</v>
      </c>
      <c r="BV296" s="126">
        <f t="shared" si="279"/>
        <v>0</v>
      </c>
      <c r="BW296" s="126">
        <f t="shared" si="280"/>
        <v>0</v>
      </c>
      <c r="BX296" s="126">
        <f t="shared" si="281"/>
        <v>0</v>
      </c>
      <c r="BY296" s="126">
        <f t="shared" si="282"/>
        <v>0</v>
      </c>
      <c r="BZ296" s="126">
        <f t="shared" si="283"/>
        <v>0</v>
      </c>
      <c r="CA296" s="126">
        <f t="shared" si="284"/>
        <v>0</v>
      </c>
      <c r="CB296" s="126">
        <f t="shared" si="285"/>
        <v>0</v>
      </c>
      <c r="CC296" s="126">
        <f t="shared" si="286"/>
        <v>0</v>
      </c>
      <c r="CD296" s="126">
        <f t="shared" si="287"/>
        <v>0</v>
      </c>
      <c r="CE296" s="126">
        <f t="shared" si="288"/>
        <v>0</v>
      </c>
      <c r="CF296" s="126">
        <f t="shared" si="289"/>
        <v>0</v>
      </c>
      <c r="CG296" s="126">
        <f t="shared" si="290"/>
        <v>0</v>
      </c>
      <c r="CH296" s="126">
        <f t="shared" si="291"/>
        <v>0</v>
      </c>
      <c r="CI296" s="126">
        <f t="shared" si="292"/>
        <v>0</v>
      </c>
      <c r="CJ296" s="126">
        <f t="shared" si="293"/>
        <v>0</v>
      </c>
      <c r="CK296" s="126">
        <f t="shared" si="294"/>
        <v>0</v>
      </c>
      <c r="CL296" s="126">
        <f t="shared" si="295"/>
        <v>0</v>
      </c>
      <c r="CM296" s="126">
        <f t="shared" si="296"/>
        <v>0</v>
      </c>
      <c r="CN296" s="126">
        <f t="shared" si="297"/>
        <v>0</v>
      </c>
      <c r="CO296" s="126">
        <f t="shared" si="298"/>
        <v>0</v>
      </c>
      <c r="CP296" s="126">
        <f t="shared" si="299"/>
        <v>0</v>
      </c>
      <c r="CQ296" s="126">
        <f t="shared" si="300"/>
        <v>0</v>
      </c>
      <c r="CR296" s="126">
        <f t="shared" si="301"/>
        <v>0</v>
      </c>
      <c r="CS296" s="126">
        <f t="shared" si="302"/>
        <v>0</v>
      </c>
      <c r="CT296" s="126">
        <f t="shared" si="303"/>
        <v>0</v>
      </c>
      <c r="CU296" s="126">
        <f t="shared" si="304"/>
        <v>0</v>
      </c>
      <c r="CV296" s="126">
        <f t="shared" si="305"/>
        <v>0</v>
      </c>
      <c r="CW296" s="126">
        <f t="shared" si="306"/>
        <v>0</v>
      </c>
      <c r="CX296" s="126">
        <f t="shared" si="307"/>
        <v>0</v>
      </c>
      <c r="CY296" s="126">
        <f t="shared" si="308"/>
        <v>0</v>
      </c>
      <c r="CZ296" s="126">
        <f t="shared" si="309"/>
        <v>0</v>
      </c>
      <c r="DA296" s="126">
        <f t="shared" si="310"/>
        <v>0</v>
      </c>
      <c r="DB296" s="126">
        <f t="shared" si="311"/>
        <v>0</v>
      </c>
      <c r="DC296" s="126">
        <f t="shared" si="312"/>
        <v>0</v>
      </c>
      <c r="DD296" s="126">
        <f t="shared" si="313"/>
        <v>0</v>
      </c>
      <c r="DE296" s="126">
        <f t="shared" si="314"/>
        <v>0</v>
      </c>
      <c r="DF296" s="126">
        <f t="shared" si="315"/>
        <v>0</v>
      </c>
      <c r="DG296" s="126">
        <f t="shared" si="316"/>
        <v>0</v>
      </c>
      <c r="DH296" s="126">
        <f t="shared" si="317"/>
        <v>0</v>
      </c>
      <c r="DI296" s="126">
        <f t="shared" si="318"/>
        <v>0</v>
      </c>
      <c r="DJ296" s="126">
        <f t="shared" si="319"/>
        <v>0</v>
      </c>
      <c r="DK296" s="126">
        <f t="shared" si="320"/>
        <v>0</v>
      </c>
      <c r="DL296" s="126">
        <f t="shared" si="321"/>
        <v>0</v>
      </c>
      <c r="DM296" s="126">
        <f t="shared" si="322"/>
        <v>0</v>
      </c>
      <c r="DN296" s="126">
        <f t="shared" si="323"/>
        <v>0</v>
      </c>
      <c r="DO296" s="126">
        <f t="shared" si="324"/>
        <v>0</v>
      </c>
      <c r="DP296" s="126">
        <f t="shared" si="325"/>
        <v>0</v>
      </c>
      <c r="DQ296" s="126">
        <f t="shared" si="326"/>
        <v>0</v>
      </c>
      <c r="DR296" s="126">
        <f t="shared" si="327"/>
        <v>0</v>
      </c>
      <c r="DS296" s="126">
        <f t="shared" si="328"/>
        <v>0</v>
      </c>
      <c r="DT296" s="126">
        <f t="shared" si="329"/>
        <v>0</v>
      </c>
      <c r="DU296" s="126">
        <f t="shared" si="330"/>
        <v>0</v>
      </c>
      <c r="DV296" s="126">
        <f t="shared" si="331"/>
        <v>0</v>
      </c>
      <c r="DW296" s="126">
        <f t="shared" si="332"/>
        <v>0</v>
      </c>
    </row>
    <row r="297" spans="1:131" s="141" customFormat="1" ht="15" customHeight="1" x14ac:dyDescent="0.25">
      <c r="A297" s="174" t="s">
        <v>656</v>
      </c>
      <c r="B297" s="174" t="s">
        <v>476</v>
      </c>
      <c r="C297" s="174" t="s">
        <v>657</v>
      </c>
      <c r="D297" s="174" t="s">
        <v>265</v>
      </c>
      <c r="E297" s="168">
        <v>0</v>
      </c>
      <c r="F297" s="174">
        <v>5000</v>
      </c>
      <c r="G297" s="173">
        <v>0</v>
      </c>
      <c r="H297" s="173">
        <v>0</v>
      </c>
      <c r="I297" s="145"/>
      <c r="J297" s="145" t="s">
        <v>13</v>
      </c>
      <c r="K297" s="145"/>
      <c r="L297" s="145"/>
      <c r="M297" s="145"/>
      <c r="N297" s="145">
        <v>0.25</v>
      </c>
      <c r="O297" s="145"/>
      <c r="P297" s="145">
        <v>0.25</v>
      </c>
      <c r="Q297" s="145"/>
      <c r="R297" s="145"/>
      <c r="S297" s="145">
        <v>0.25</v>
      </c>
      <c r="T297" s="145"/>
      <c r="U297" s="145"/>
      <c r="V297" s="145">
        <v>0.25</v>
      </c>
      <c r="W297" s="146">
        <v>1</v>
      </c>
      <c r="X297" s="155">
        <v>0</v>
      </c>
      <c r="Y297" s="155">
        <v>0</v>
      </c>
      <c r="Z297" s="151">
        <v>0</v>
      </c>
      <c r="AA297" s="155">
        <v>0</v>
      </c>
      <c r="AB297" s="155">
        <v>0</v>
      </c>
      <c r="AC297" s="155">
        <v>0</v>
      </c>
      <c r="AD297" s="155">
        <v>0</v>
      </c>
      <c r="AE297" s="155">
        <v>0</v>
      </c>
      <c r="AF297" s="155">
        <v>0</v>
      </c>
      <c r="AG297" s="155">
        <v>0</v>
      </c>
      <c r="AH297" s="155">
        <v>0</v>
      </c>
      <c r="AI297" s="155">
        <v>0</v>
      </c>
      <c r="AJ297" s="145"/>
      <c r="AK297" s="145"/>
      <c r="AL297" s="145"/>
      <c r="AM297" s="145"/>
      <c r="AN297" s="145"/>
      <c r="AO297" s="145"/>
      <c r="AP297" s="145"/>
      <c r="AQ297" s="145"/>
      <c r="AR297" s="145">
        <v>1</v>
      </c>
      <c r="AS297" s="146">
        <v>1</v>
      </c>
      <c r="AT297" s="153">
        <v>0</v>
      </c>
      <c r="AU297" s="153">
        <v>0</v>
      </c>
      <c r="AV297" s="153">
        <v>0</v>
      </c>
      <c r="AW297" s="153">
        <v>0</v>
      </c>
      <c r="AX297" s="153">
        <v>0</v>
      </c>
      <c r="AY297" s="153">
        <v>0</v>
      </c>
      <c r="AZ297" s="153">
        <v>0</v>
      </c>
      <c r="BA297" s="153">
        <v>0</v>
      </c>
      <c r="BB297" s="153">
        <v>0</v>
      </c>
      <c r="BC297" s="153">
        <v>0</v>
      </c>
      <c r="BD297" s="154">
        <v>0</v>
      </c>
      <c r="BE297" s="154">
        <v>0</v>
      </c>
      <c r="BF297" s="154">
        <v>0</v>
      </c>
      <c r="BG297" s="154">
        <v>0</v>
      </c>
      <c r="BH297" s="154">
        <v>0</v>
      </c>
      <c r="BI297" s="145">
        <v>60122000</v>
      </c>
      <c r="BJ297" s="122"/>
      <c r="BK297" s="122">
        <f>+IF('FEUILLE 1'!$BJ297="",SUMIFS('FEUILLE 2'!$P:$P,'FEUILLE 2'!$C:$C,"BLF",'FEUILLE 2'!$K:$K,'FEUILLE 1'!$J297),SUMIFS('FEUILLE 2'!$P:$P,'FEUILLE 2'!$C:$C,"BLF",'FEUILLE 2'!$K:$K,'FEUILLE 1'!$J297,'FEUILLE 2'!$B:$B,'FEUILLE 1'!$BJ297))</f>
        <v>0</v>
      </c>
      <c r="BL297" s="122"/>
      <c r="BM297" s="122"/>
      <c r="BN297" s="122"/>
      <c r="BO297" s="193">
        <f t="shared" si="338"/>
        <v>0</v>
      </c>
      <c r="BP297" s="126">
        <f t="shared" si="273"/>
        <v>0</v>
      </c>
      <c r="BQ297" s="126">
        <f t="shared" si="274"/>
        <v>0</v>
      </c>
      <c r="BR297" s="126">
        <f t="shared" si="275"/>
        <v>0</v>
      </c>
      <c r="BS297" s="126">
        <f t="shared" si="276"/>
        <v>0</v>
      </c>
      <c r="BT297" s="126">
        <f t="shared" si="277"/>
        <v>0</v>
      </c>
      <c r="BU297" s="126">
        <f t="shared" si="278"/>
        <v>0</v>
      </c>
      <c r="BV297" s="126">
        <f t="shared" si="279"/>
        <v>0</v>
      </c>
      <c r="BW297" s="126">
        <f t="shared" si="280"/>
        <v>0</v>
      </c>
      <c r="BX297" s="126">
        <f t="shared" si="281"/>
        <v>0</v>
      </c>
      <c r="BY297" s="126">
        <f t="shared" si="282"/>
        <v>0</v>
      </c>
      <c r="BZ297" s="126">
        <f t="shared" si="283"/>
        <v>0</v>
      </c>
      <c r="CA297" s="126">
        <f t="shared" si="284"/>
        <v>0</v>
      </c>
      <c r="CB297" s="126">
        <f t="shared" si="285"/>
        <v>0</v>
      </c>
      <c r="CC297" s="126">
        <f t="shared" si="286"/>
        <v>0</v>
      </c>
      <c r="CD297" s="126">
        <f t="shared" si="287"/>
        <v>0</v>
      </c>
      <c r="CE297" s="126">
        <f t="shared" si="288"/>
        <v>0</v>
      </c>
      <c r="CF297" s="126">
        <f t="shared" si="289"/>
        <v>0</v>
      </c>
      <c r="CG297" s="126">
        <f t="shared" si="290"/>
        <v>0</v>
      </c>
      <c r="CH297" s="126">
        <f t="shared" si="291"/>
        <v>0</v>
      </c>
      <c r="CI297" s="126">
        <f t="shared" si="292"/>
        <v>0</v>
      </c>
      <c r="CJ297" s="126">
        <f t="shared" si="293"/>
        <v>0</v>
      </c>
      <c r="CK297" s="126">
        <f t="shared" si="294"/>
        <v>0</v>
      </c>
      <c r="CL297" s="126">
        <f t="shared" si="295"/>
        <v>0</v>
      </c>
      <c r="CM297" s="126">
        <f t="shared" si="296"/>
        <v>0</v>
      </c>
      <c r="CN297" s="126">
        <f t="shared" si="297"/>
        <v>0</v>
      </c>
      <c r="CO297" s="126">
        <f t="shared" si="298"/>
        <v>0</v>
      </c>
      <c r="CP297" s="126">
        <f t="shared" si="299"/>
        <v>0</v>
      </c>
      <c r="CQ297" s="126">
        <f t="shared" si="300"/>
        <v>0</v>
      </c>
      <c r="CR297" s="126">
        <f t="shared" si="301"/>
        <v>0</v>
      </c>
      <c r="CS297" s="126">
        <f t="shared" si="302"/>
        <v>0</v>
      </c>
      <c r="CT297" s="126">
        <f t="shared" si="303"/>
        <v>0</v>
      </c>
      <c r="CU297" s="126">
        <f t="shared" si="304"/>
        <v>0</v>
      </c>
      <c r="CV297" s="126">
        <f t="shared" si="305"/>
        <v>0</v>
      </c>
      <c r="CW297" s="126">
        <f t="shared" si="306"/>
        <v>0</v>
      </c>
      <c r="CX297" s="126">
        <f t="shared" si="307"/>
        <v>0</v>
      </c>
      <c r="CY297" s="126">
        <f t="shared" si="308"/>
        <v>0</v>
      </c>
      <c r="CZ297" s="126">
        <f t="shared" si="309"/>
        <v>0</v>
      </c>
      <c r="DA297" s="126">
        <f t="shared" si="310"/>
        <v>0</v>
      </c>
      <c r="DB297" s="126">
        <f t="shared" si="311"/>
        <v>0</v>
      </c>
      <c r="DC297" s="126">
        <f t="shared" si="312"/>
        <v>0</v>
      </c>
      <c r="DD297" s="126">
        <f t="shared" si="313"/>
        <v>0</v>
      </c>
      <c r="DE297" s="126">
        <f t="shared" si="314"/>
        <v>0</v>
      </c>
      <c r="DF297" s="126">
        <f t="shared" si="315"/>
        <v>0</v>
      </c>
      <c r="DG297" s="126">
        <f t="shared" si="316"/>
        <v>0</v>
      </c>
      <c r="DH297" s="126">
        <f t="shared" si="317"/>
        <v>0</v>
      </c>
      <c r="DI297" s="126">
        <f t="shared" si="318"/>
        <v>0</v>
      </c>
      <c r="DJ297" s="126">
        <f t="shared" si="319"/>
        <v>0</v>
      </c>
      <c r="DK297" s="126">
        <f t="shared" si="320"/>
        <v>0</v>
      </c>
      <c r="DL297" s="126">
        <f t="shared" si="321"/>
        <v>0</v>
      </c>
      <c r="DM297" s="126">
        <f t="shared" si="322"/>
        <v>0</v>
      </c>
      <c r="DN297" s="126">
        <f t="shared" si="323"/>
        <v>0</v>
      </c>
      <c r="DO297" s="126">
        <f t="shared" si="324"/>
        <v>0</v>
      </c>
      <c r="DP297" s="126">
        <f t="shared" si="325"/>
        <v>0</v>
      </c>
      <c r="DQ297" s="126">
        <f t="shared" si="326"/>
        <v>0</v>
      </c>
      <c r="DR297" s="126">
        <f t="shared" si="327"/>
        <v>0</v>
      </c>
      <c r="DS297" s="126">
        <f t="shared" si="328"/>
        <v>0</v>
      </c>
      <c r="DT297" s="126">
        <f t="shared" si="329"/>
        <v>0</v>
      </c>
      <c r="DU297" s="126">
        <f t="shared" si="330"/>
        <v>0</v>
      </c>
      <c r="DV297" s="126">
        <f t="shared" si="331"/>
        <v>0</v>
      </c>
      <c r="DW297" s="126">
        <f t="shared" si="332"/>
        <v>0</v>
      </c>
    </row>
    <row r="298" spans="1:131" s="141" customFormat="1" ht="15" customHeight="1" x14ac:dyDescent="0.25">
      <c r="A298" s="174" t="s">
        <v>658</v>
      </c>
      <c r="B298" s="174" t="s">
        <v>476</v>
      </c>
      <c r="C298" s="174" t="s">
        <v>659</v>
      </c>
      <c r="D298" s="174" t="s">
        <v>265</v>
      </c>
      <c r="E298" s="168">
        <v>0</v>
      </c>
      <c r="F298" s="174">
        <v>1500</v>
      </c>
      <c r="G298" s="173">
        <v>0</v>
      </c>
      <c r="H298" s="173">
        <v>0</v>
      </c>
      <c r="I298" s="147" t="s">
        <v>912</v>
      </c>
      <c r="J298" s="145" t="s">
        <v>148</v>
      </c>
      <c r="K298" s="145"/>
      <c r="L298" s="145"/>
      <c r="M298" s="145"/>
      <c r="N298" s="145">
        <v>0.5</v>
      </c>
      <c r="O298" s="145"/>
      <c r="P298" s="145"/>
      <c r="Q298" s="145"/>
      <c r="R298" s="145"/>
      <c r="S298" s="145">
        <v>0.5</v>
      </c>
      <c r="T298" s="145"/>
      <c r="U298" s="145"/>
      <c r="V298" s="145"/>
      <c r="W298" s="146">
        <v>1</v>
      </c>
      <c r="X298" s="155">
        <v>0</v>
      </c>
      <c r="Y298" s="155">
        <v>0</v>
      </c>
      <c r="Z298" s="151">
        <v>0</v>
      </c>
      <c r="AA298" s="155">
        <v>0</v>
      </c>
      <c r="AB298" s="155">
        <v>0</v>
      </c>
      <c r="AC298" s="155">
        <v>0</v>
      </c>
      <c r="AD298" s="155">
        <v>0</v>
      </c>
      <c r="AE298" s="155">
        <v>0</v>
      </c>
      <c r="AF298" s="155">
        <v>0</v>
      </c>
      <c r="AG298" s="155">
        <v>0</v>
      </c>
      <c r="AH298" s="155">
        <v>0</v>
      </c>
      <c r="AI298" s="155">
        <v>0</v>
      </c>
      <c r="AJ298" s="145">
        <v>1</v>
      </c>
      <c r="AK298" s="145"/>
      <c r="AL298" s="145"/>
      <c r="AM298" s="145"/>
      <c r="AN298" s="145"/>
      <c r="AO298" s="145"/>
      <c r="AP298" s="145"/>
      <c r="AQ298" s="145"/>
      <c r="AR298" s="145"/>
      <c r="AS298" s="146">
        <v>1</v>
      </c>
      <c r="AT298" s="153">
        <v>0</v>
      </c>
      <c r="AU298" s="153">
        <v>0</v>
      </c>
      <c r="AV298" s="153">
        <v>0</v>
      </c>
      <c r="AW298" s="153">
        <v>0</v>
      </c>
      <c r="AX298" s="153">
        <v>0</v>
      </c>
      <c r="AY298" s="153">
        <v>0</v>
      </c>
      <c r="AZ298" s="153">
        <v>0</v>
      </c>
      <c r="BA298" s="153">
        <v>0</v>
      </c>
      <c r="BB298" s="153">
        <v>0</v>
      </c>
      <c r="BC298" s="153">
        <v>0</v>
      </c>
      <c r="BD298" s="154">
        <v>0</v>
      </c>
      <c r="BE298" s="154">
        <v>0</v>
      </c>
      <c r="BF298" s="154">
        <v>0</v>
      </c>
      <c r="BG298" s="154">
        <v>0</v>
      </c>
      <c r="BH298" s="154">
        <v>0</v>
      </c>
      <c r="BI298" s="145">
        <v>60630000</v>
      </c>
      <c r="BJ298" s="122"/>
      <c r="BK298" s="122"/>
      <c r="BL298" s="122"/>
      <c r="BM298" s="122"/>
      <c r="BN298" s="122"/>
      <c r="BO298" s="122">
        <f t="shared" si="272"/>
        <v>0</v>
      </c>
      <c r="BP298" s="126">
        <f t="shared" si="273"/>
        <v>0</v>
      </c>
      <c r="BQ298" s="126">
        <f t="shared" si="274"/>
        <v>0</v>
      </c>
      <c r="BR298" s="126">
        <f t="shared" si="275"/>
        <v>0</v>
      </c>
      <c r="BS298" s="126">
        <f t="shared" si="276"/>
        <v>0</v>
      </c>
      <c r="BT298" s="126">
        <f t="shared" si="277"/>
        <v>0</v>
      </c>
      <c r="BU298" s="126">
        <f t="shared" si="278"/>
        <v>0</v>
      </c>
      <c r="BV298" s="126">
        <f t="shared" si="279"/>
        <v>0</v>
      </c>
      <c r="BW298" s="126">
        <f t="shared" si="280"/>
        <v>0</v>
      </c>
      <c r="BX298" s="126">
        <f t="shared" si="281"/>
        <v>0</v>
      </c>
      <c r="BY298" s="126">
        <f t="shared" si="282"/>
        <v>0</v>
      </c>
      <c r="BZ298" s="126">
        <f t="shared" si="283"/>
        <v>0</v>
      </c>
      <c r="CA298" s="126">
        <f t="shared" si="284"/>
        <v>0</v>
      </c>
      <c r="CB298" s="126">
        <f t="shared" si="285"/>
        <v>0</v>
      </c>
      <c r="CC298" s="126">
        <f t="shared" si="286"/>
        <v>0</v>
      </c>
      <c r="CD298" s="126">
        <f t="shared" si="287"/>
        <v>0</v>
      </c>
      <c r="CE298" s="126">
        <f t="shared" si="288"/>
        <v>0</v>
      </c>
      <c r="CF298" s="126">
        <f t="shared" si="289"/>
        <v>0</v>
      </c>
      <c r="CG298" s="126">
        <f t="shared" si="290"/>
        <v>0</v>
      </c>
      <c r="CH298" s="126">
        <f t="shared" si="291"/>
        <v>0</v>
      </c>
      <c r="CI298" s="126">
        <f t="shared" si="292"/>
        <v>0</v>
      </c>
      <c r="CJ298" s="126">
        <f t="shared" si="293"/>
        <v>0</v>
      </c>
      <c r="CK298" s="126">
        <f t="shared" si="294"/>
        <v>0</v>
      </c>
      <c r="CL298" s="126">
        <f t="shared" si="295"/>
        <v>0</v>
      </c>
      <c r="CM298" s="126">
        <f t="shared" si="296"/>
        <v>0</v>
      </c>
      <c r="CN298" s="126">
        <f t="shared" si="297"/>
        <v>0</v>
      </c>
      <c r="CO298" s="126">
        <f t="shared" si="298"/>
        <v>0</v>
      </c>
      <c r="CP298" s="126">
        <f t="shared" si="299"/>
        <v>0</v>
      </c>
      <c r="CQ298" s="126">
        <f t="shared" si="300"/>
        <v>0</v>
      </c>
      <c r="CR298" s="126">
        <f t="shared" si="301"/>
        <v>0</v>
      </c>
      <c r="CS298" s="126">
        <f t="shared" si="302"/>
        <v>0</v>
      </c>
      <c r="CT298" s="126">
        <f t="shared" si="303"/>
        <v>0</v>
      </c>
      <c r="CU298" s="126">
        <f t="shared" si="304"/>
        <v>0</v>
      </c>
      <c r="CV298" s="126">
        <f t="shared" si="305"/>
        <v>0</v>
      </c>
      <c r="CW298" s="126">
        <f t="shared" si="306"/>
        <v>0</v>
      </c>
      <c r="CX298" s="126">
        <f t="shared" si="307"/>
        <v>0</v>
      </c>
      <c r="CY298" s="126">
        <f t="shared" si="308"/>
        <v>0</v>
      </c>
      <c r="CZ298" s="126">
        <f t="shared" si="309"/>
        <v>0</v>
      </c>
      <c r="DA298" s="126">
        <f t="shared" si="310"/>
        <v>0</v>
      </c>
      <c r="DB298" s="126">
        <f t="shared" si="311"/>
        <v>0</v>
      </c>
      <c r="DC298" s="126">
        <f t="shared" si="312"/>
        <v>0</v>
      </c>
      <c r="DD298" s="126">
        <f t="shared" si="313"/>
        <v>0</v>
      </c>
      <c r="DE298" s="126">
        <f t="shared" si="314"/>
        <v>0</v>
      </c>
      <c r="DF298" s="126">
        <f t="shared" si="315"/>
        <v>0</v>
      </c>
      <c r="DG298" s="126">
        <f t="shared" si="316"/>
        <v>0</v>
      </c>
      <c r="DH298" s="126">
        <f t="shared" si="317"/>
        <v>0</v>
      </c>
      <c r="DI298" s="126">
        <f t="shared" si="318"/>
        <v>0</v>
      </c>
      <c r="DJ298" s="126">
        <f t="shared" si="319"/>
        <v>0</v>
      </c>
      <c r="DK298" s="126">
        <f t="shared" si="320"/>
        <v>0</v>
      </c>
      <c r="DL298" s="126">
        <f t="shared" si="321"/>
        <v>0</v>
      </c>
      <c r="DM298" s="126">
        <f t="shared" si="322"/>
        <v>0</v>
      </c>
      <c r="DN298" s="126">
        <f t="shared" si="323"/>
        <v>0</v>
      </c>
      <c r="DO298" s="126">
        <f t="shared" si="324"/>
        <v>0</v>
      </c>
      <c r="DP298" s="126">
        <f t="shared" si="325"/>
        <v>0</v>
      </c>
      <c r="DQ298" s="126">
        <f t="shared" si="326"/>
        <v>0</v>
      </c>
      <c r="DR298" s="126">
        <f t="shared" si="327"/>
        <v>0</v>
      </c>
      <c r="DS298" s="126">
        <f t="shared" si="328"/>
        <v>0</v>
      </c>
      <c r="DT298" s="126">
        <f t="shared" si="329"/>
        <v>0</v>
      </c>
      <c r="DU298" s="126">
        <f t="shared" si="330"/>
        <v>0</v>
      </c>
      <c r="DV298" s="126">
        <f t="shared" si="331"/>
        <v>0</v>
      </c>
      <c r="DW298" s="126">
        <f t="shared" si="332"/>
        <v>0</v>
      </c>
    </row>
    <row r="299" spans="1:131" s="141" customFormat="1" ht="15" customHeight="1" x14ac:dyDescent="0.25">
      <c r="A299" s="174" t="s">
        <v>660</v>
      </c>
      <c r="B299" s="174" t="s">
        <v>332</v>
      </c>
      <c r="C299" s="174" t="s">
        <v>333</v>
      </c>
      <c r="D299" s="174" t="s">
        <v>295</v>
      </c>
      <c r="E299" s="174">
        <v>12</v>
      </c>
      <c r="F299" s="174">
        <v>40</v>
      </c>
      <c r="G299" s="173">
        <v>-480</v>
      </c>
      <c r="H299" s="173">
        <v>-480</v>
      </c>
      <c r="I299" s="145"/>
      <c r="J299" s="181" t="s">
        <v>661</v>
      </c>
      <c r="K299" s="145">
        <v>8.3333333333333329E-2</v>
      </c>
      <c r="L299" s="145">
        <v>8.3333333333333329E-2</v>
      </c>
      <c r="M299" s="145">
        <v>8.3333333333333329E-2</v>
      </c>
      <c r="N299" s="145">
        <v>8.3333333333333329E-2</v>
      </c>
      <c r="O299" s="145">
        <v>8.3333333333333329E-2</v>
      </c>
      <c r="P299" s="145">
        <v>8.3333333333333329E-2</v>
      </c>
      <c r="Q299" s="145">
        <v>8.3333333333333329E-2</v>
      </c>
      <c r="R299" s="145">
        <v>8.3333333333333329E-2</v>
      </c>
      <c r="S299" s="145">
        <v>8.3333333333333329E-2</v>
      </c>
      <c r="T299" s="145">
        <v>8.3333333333333329E-2</v>
      </c>
      <c r="U299" s="145">
        <v>8.3333333333333329E-2</v>
      </c>
      <c r="V299" s="145">
        <v>8.3333333333333329E-2</v>
      </c>
      <c r="W299" s="146">
        <v>1</v>
      </c>
      <c r="X299" s="155">
        <v>-40</v>
      </c>
      <c r="Y299" s="155">
        <v>-40</v>
      </c>
      <c r="Z299" s="151">
        <v>-40</v>
      </c>
      <c r="AA299" s="155">
        <v>-40</v>
      </c>
      <c r="AB299" s="155">
        <v>-40</v>
      </c>
      <c r="AC299" s="155">
        <v>-40</v>
      </c>
      <c r="AD299" s="155">
        <v>-40</v>
      </c>
      <c r="AE299" s="155">
        <v>-40</v>
      </c>
      <c r="AF299" s="155">
        <v>-40</v>
      </c>
      <c r="AG299" s="155">
        <v>-40</v>
      </c>
      <c r="AH299" s="155">
        <v>-40</v>
      </c>
      <c r="AI299" s="155">
        <v>-40</v>
      </c>
      <c r="AJ299" s="145">
        <v>1</v>
      </c>
      <c r="AK299" s="145"/>
      <c r="AL299" s="145"/>
      <c r="AM299" s="145"/>
      <c r="AN299" s="145"/>
      <c r="AO299" s="145"/>
      <c r="AP299" s="145"/>
      <c r="AQ299" s="145"/>
      <c r="AR299" s="145"/>
      <c r="AS299" s="146">
        <v>1</v>
      </c>
      <c r="AT299" s="153">
        <v>-480</v>
      </c>
      <c r="AU299" s="153">
        <v>0</v>
      </c>
      <c r="AV299" s="153">
        <v>0</v>
      </c>
      <c r="AW299" s="153">
        <v>0</v>
      </c>
      <c r="AX299" s="153">
        <v>0</v>
      </c>
      <c r="AY299" s="153">
        <v>0</v>
      </c>
      <c r="AZ299" s="153">
        <v>0</v>
      </c>
      <c r="BA299" s="153">
        <v>0</v>
      </c>
      <c r="BB299" s="153">
        <v>0</v>
      </c>
      <c r="BC299" s="153">
        <v>-480</v>
      </c>
      <c r="BD299" s="154">
        <v>-480</v>
      </c>
      <c r="BE299" s="154">
        <v>0</v>
      </c>
      <c r="BF299" s="154">
        <v>0</v>
      </c>
      <c r="BG299" s="154">
        <v>0</v>
      </c>
      <c r="BH299" s="154">
        <v>0</v>
      </c>
      <c r="BI299" s="145">
        <v>0</v>
      </c>
      <c r="BJ299" s="122"/>
      <c r="BK299" s="122"/>
      <c r="BL299" s="122"/>
      <c r="BM299" s="122"/>
      <c r="BN299" s="122"/>
      <c r="BO299" s="122">
        <f t="shared" si="272"/>
        <v>400</v>
      </c>
      <c r="BP299" s="126">
        <f t="shared" si="273"/>
        <v>-40</v>
      </c>
      <c r="BQ299" s="126">
        <f t="shared" si="274"/>
        <v>0</v>
      </c>
      <c r="BR299" s="126">
        <f t="shared" si="275"/>
        <v>0</v>
      </c>
      <c r="BS299" s="126">
        <f t="shared" si="276"/>
        <v>0</v>
      </c>
      <c r="BT299" s="126">
        <f t="shared" si="277"/>
        <v>0</v>
      </c>
      <c r="BU299" s="126">
        <f t="shared" si="278"/>
        <v>-80</v>
      </c>
      <c r="BV299" s="126">
        <f t="shared" si="279"/>
        <v>0</v>
      </c>
      <c r="BW299" s="126">
        <f t="shared" si="280"/>
        <v>0</v>
      </c>
      <c r="BX299" s="126">
        <f t="shared" si="281"/>
        <v>0</v>
      </c>
      <c r="BY299" s="126">
        <f t="shared" si="282"/>
        <v>0</v>
      </c>
      <c r="BZ299" s="126">
        <f t="shared" si="283"/>
        <v>-120</v>
      </c>
      <c r="CA299" s="126">
        <f t="shared" si="284"/>
        <v>0</v>
      </c>
      <c r="CB299" s="126">
        <f t="shared" si="285"/>
        <v>0</v>
      </c>
      <c r="CC299" s="126">
        <f t="shared" si="286"/>
        <v>0</v>
      </c>
      <c r="CD299" s="126">
        <f t="shared" si="287"/>
        <v>0</v>
      </c>
      <c r="CE299" s="126">
        <f t="shared" si="288"/>
        <v>-160</v>
      </c>
      <c r="CF299" s="126">
        <f t="shared" si="289"/>
        <v>0</v>
      </c>
      <c r="CG299" s="126">
        <f t="shared" si="290"/>
        <v>0</v>
      </c>
      <c r="CH299" s="126">
        <f t="shared" si="291"/>
        <v>0</v>
      </c>
      <c r="CI299" s="126">
        <f t="shared" si="292"/>
        <v>0</v>
      </c>
      <c r="CJ299" s="126">
        <f t="shared" si="293"/>
        <v>-200</v>
      </c>
      <c r="CK299" s="126">
        <f t="shared" si="294"/>
        <v>0</v>
      </c>
      <c r="CL299" s="126">
        <f t="shared" si="295"/>
        <v>0</v>
      </c>
      <c r="CM299" s="126">
        <f t="shared" si="296"/>
        <v>0</v>
      </c>
      <c r="CN299" s="126">
        <f t="shared" si="297"/>
        <v>0</v>
      </c>
      <c r="CO299" s="126">
        <f t="shared" si="298"/>
        <v>-240</v>
      </c>
      <c r="CP299" s="126">
        <f t="shared" si="299"/>
        <v>0</v>
      </c>
      <c r="CQ299" s="126">
        <f t="shared" si="300"/>
        <v>0</v>
      </c>
      <c r="CR299" s="126">
        <f t="shared" si="301"/>
        <v>0</v>
      </c>
      <c r="CS299" s="126">
        <f t="shared" si="302"/>
        <v>0</v>
      </c>
      <c r="CT299" s="126">
        <f t="shared" si="303"/>
        <v>-280</v>
      </c>
      <c r="CU299" s="126">
        <f t="shared" si="304"/>
        <v>0</v>
      </c>
      <c r="CV299" s="126">
        <f t="shared" si="305"/>
        <v>0</v>
      </c>
      <c r="CW299" s="126">
        <f t="shared" si="306"/>
        <v>0</v>
      </c>
      <c r="CX299" s="126">
        <f t="shared" si="307"/>
        <v>0</v>
      </c>
      <c r="CY299" s="126">
        <f t="shared" si="308"/>
        <v>-320</v>
      </c>
      <c r="CZ299" s="126">
        <f t="shared" si="309"/>
        <v>0</v>
      </c>
      <c r="DA299" s="126">
        <f t="shared" si="310"/>
        <v>0</v>
      </c>
      <c r="DB299" s="126">
        <f t="shared" si="311"/>
        <v>0</v>
      </c>
      <c r="DC299" s="126">
        <f t="shared" si="312"/>
        <v>0</v>
      </c>
      <c r="DD299" s="126">
        <f t="shared" si="313"/>
        <v>-360</v>
      </c>
      <c r="DE299" s="126">
        <f t="shared" si="314"/>
        <v>0</v>
      </c>
      <c r="DF299" s="126">
        <f t="shared" si="315"/>
        <v>0</v>
      </c>
      <c r="DG299" s="126">
        <f t="shared" si="316"/>
        <v>0</v>
      </c>
      <c r="DH299" s="126">
        <f t="shared" si="317"/>
        <v>0</v>
      </c>
      <c r="DI299" s="126">
        <f t="shared" si="318"/>
        <v>-400</v>
      </c>
      <c r="DJ299" s="126">
        <f t="shared" si="319"/>
        <v>0</v>
      </c>
      <c r="DK299" s="126">
        <f t="shared" si="320"/>
        <v>0</v>
      </c>
      <c r="DL299" s="126">
        <f t="shared" si="321"/>
        <v>0</v>
      </c>
      <c r="DM299" s="126">
        <f t="shared" si="322"/>
        <v>0</v>
      </c>
      <c r="DN299" s="126">
        <f t="shared" si="323"/>
        <v>-440</v>
      </c>
      <c r="DO299" s="126">
        <f t="shared" si="324"/>
        <v>0</v>
      </c>
      <c r="DP299" s="126">
        <f t="shared" si="325"/>
        <v>0</v>
      </c>
      <c r="DQ299" s="126">
        <f t="shared" si="326"/>
        <v>0</v>
      </c>
      <c r="DR299" s="126">
        <f t="shared" si="327"/>
        <v>0</v>
      </c>
      <c r="DS299" s="126">
        <f t="shared" si="328"/>
        <v>-480</v>
      </c>
      <c r="DT299" s="126">
        <f t="shared" si="329"/>
        <v>0</v>
      </c>
      <c r="DU299" s="126">
        <f t="shared" si="330"/>
        <v>0</v>
      </c>
      <c r="DV299" s="126">
        <f t="shared" si="331"/>
        <v>0</v>
      </c>
      <c r="DW299" s="126">
        <f t="shared" si="332"/>
        <v>0</v>
      </c>
    </row>
    <row r="300" spans="1:131" s="141" customFormat="1" ht="15" customHeight="1" x14ac:dyDescent="0.25">
      <c r="A300" s="174" t="s">
        <v>662</v>
      </c>
      <c r="B300" s="174" t="s">
        <v>300</v>
      </c>
      <c r="C300" s="174" t="s">
        <v>663</v>
      </c>
      <c r="D300" s="174" t="s">
        <v>265</v>
      </c>
      <c r="E300" s="174">
        <v>1</v>
      </c>
      <c r="F300" s="174">
        <v>5000</v>
      </c>
      <c r="G300" s="173">
        <v>-5000</v>
      </c>
      <c r="H300" s="173">
        <v>-5000</v>
      </c>
      <c r="I300" s="145"/>
      <c r="J300" s="145" t="s">
        <v>54</v>
      </c>
      <c r="K300" s="145">
        <v>8.3333333333333329E-2</v>
      </c>
      <c r="L300" s="145">
        <v>8.3333333333333329E-2</v>
      </c>
      <c r="M300" s="145">
        <v>8.3333333333333329E-2</v>
      </c>
      <c r="N300" s="145">
        <v>8.3333333333333329E-2</v>
      </c>
      <c r="O300" s="145">
        <v>8.3333333333333329E-2</v>
      </c>
      <c r="P300" s="145">
        <v>8.3333333333333329E-2</v>
      </c>
      <c r="Q300" s="145">
        <v>8.3333333333333329E-2</v>
      </c>
      <c r="R300" s="145">
        <v>8.3333333333333329E-2</v>
      </c>
      <c r="S300" s="145">
        <v>8.3333333333333329E-2</v>
      </c>
      <c r="T300" s="145">
        <v>8.3333333333333329E-2</v>
      </c>
      <c r="U300" s="145">
        <v>8.3333333333333329E-2</v>
      </c>
      <c r="V300" s="145">
        <v>8.3333333333333329E-2</v>
      </c>
      <c r="W300" s="146">
        <v>1</v>
      </c>
      <c r="X300" s="155">
        <v>-416.66666666666663</v>
      </c>
      <c r="Y300" s="155">
        <v>-416.66666666666663</v>
      </c>
      <c r="Z300" s="151">
        <v>-416.66666666666663</v>
      </c>
      <c r="AA300" s="155">
        <v>-416.66666666666663</v>
      </c>
      <c r="AB300" s="155">
        <v>-416.66666666666663</v>
      </c>
      <c r="AC300" s="155">
        <v>-416.66666666666663</v>
      </c>
      <c r="AD300" s="155">
        <v>-416.66666666666663</v>
      </c>
      <c r="AE300" s="155">
        <v>-416.66666666666663</v>
      </c>
      <c r="AF300" s="155">
        <v>-416.66666666666663</v>
      </c>
      <c r="AG300" s="155">
        <v>-416.66666666666663</v>
      </c>
      <c r="AH300" s="155">
        <v>-416.66666666666663</v>
      </c>
      <c r="AI300" s="155">
        <v>-416.66666666666663</v>
      </c>
      <c r="AJ300" s="145">
        <v>1</v>
      </c>
      <c r="AK300" s="145"/>
      <c r="AL300" s="145"/>
      <c r="AM300" s="145"/>
      <c r="AN300" s="145"/>
      <c r="AO300" s="145"/>
      <c r="AP300" s="145"/>
      <c r="AQ300" s="145"/>
      <c r="AR300" s="145"/>
      <c r="AS300" s="146">
        <v>1</v>
      </c>
      <c r="AT300" s="153">
        <v>-5000</v>
      </c>
      <c r="AU300" s="153">
        <v>0</v>
      </c>
      <c r="AV300" s="153">
        <v>0</v>
      </c>
      <c r="AW300" s="153">
        <v>0</v>
      </c>
      <c r="AX300" s="153">
        <v>0</v>
      </c>
      <c r="AY300" s="153">
        <v>0</v>
      </c>
      <c r="AZ300" s="153">
        <v>0</v>
      </c>
      <c r="BA300" s="153">
        <v>0</v>
      </c>
      <c r="BB300" s="153">
        <v>0</v>
      </c>
      <c r="BC300" s="153">
        <v>-5000</v>
      </c>
      <c r="BD300" s="154">
        <v>-5000</v>
      </c>
      <c r="BE300" s="154">
        <v>0</v>
      </c>
      <c r="BF300" s="154">
        <v>0</v>
      </c>
      <c r="BG300" s="154">
        <v>0</v>
      </c>
      <c r="BH300" s="154">
        <v>0</v>
      </c>
      <c r="BI300" s="145">
        <v>60423000</v>
      </c>
      <c r="BJ300" s="122"/>
      <c r="BK300" s="191"/>
      <c r="BL300" s="191">
        <f t="shared" ref="BL300:BL308" si="339">+BK300+SUM(BY300:CD300)</f>
        <v>-1250</v>
      </c>
      <c r="BM300" s="191"/>
      <c r="BN300" s="191"/>
      <c r="BO300" s="193"/>
      <c r="BP300" s="126">
        <f t="shared" si="273"/>
        <v>-416.66666666666663</v>
      </c>
      <c r="BQ300" s="126">
        <f t="shared" si="274"/>
        <v>0</v>
      </c>
      <c r="BR300" s="126">
        <f t="shared" si="275"/>
        <v>0</v>
      </c>
      <c r="BS300" s="126">
        <f t="shared" si="276"/>
        <v>0</v>
      </c>
      <c r="BT300" s="126">
        <f t="shared" si="277"/>
        <v>0</v>
      </c>
      <c r="BU300" s="126">
        <f t="shared" si="278"/>
        <v>-833.33333333333326</v>
      </c>
      <c r="BV300" s="126">
        <f t="shared" si="279"/>
        <v>0</v>
      </c>
      <c r="BW300" s="126">
        <f t="shared" si="280"/>
        <v>0</v>
      </c>
      <c r="BX300" s="126">
        <f t="shared" si="281"/>
        <v>0</v>
      </c>
      <c r="BY300" s="126">
        <f t="shared" si="282"/>
        <v>0</v>
      </c>
      <c r="BZ300" s="126">
        <f t="shared" si="283"/>
        <v>-1250</v>
      </c>
      <c r="CA300" s="126">
        <f t="shared" si="284"/>
        <v>0</v>
      </c>
      <c r="CB300" s="126">
        <f t="shared" si="285"/>
        <v>0</v>
      </c>
      <c r="CC300" s="126">
        <f t="shared" si="286"/>
        <v>0</v>
      </c>
      <c r="CD300" s="126">
        <f t="shared" si="287"/>
        <v>0</v>
      </c>
      <c r="CE300" s="126">
        <f t="shared" si="288"/>
        <v>-1666.6666666666665</v>
      </c>
      <c r="CF300" s="126">
        <f t="shared" si="289"/>
        <v>0</v>
      </c>
      <c r="CG300" s="126">
        <f t="shared" si="290"/>
        <v>0</v>
      </c>
      <c r="CH300" s="126">
        <f t="shared" si="291"/>
        <v>0</v>
      </c>
      <c r="CI300" s="126">
        <f t="shared" si="292"/>
        <v>0</v>
      </c>
      <c r="CJ300" s="126">
        <f t="shared" si="293"/>
        <v>-2083.333333333333</v>
      </c>
      <c r="CK300" s="126">
        <f t="shared" si="294"/>
        <v>0</v>
      </c>
      <c r="CL300" s="126">
        <f t="shared" si="295"/>
        <v>0</v>
      </c>
      <c r="CM300" s="126">
        <f t="shared" si="296"/>
        <v>0</v>
      </c>
      <c r="CN300" s="126">
        <f t="shared" si="297"/>
        <v>0</v>
      </c>
      <c r="CO300" s="126">
        <f t="shared" si="298"/>
        <v>-2499.9999999999995</v>
      </c>
      <c r="CP300" s="126">
        <f t="shared" si="299"/>
        <v>0</v>
      </c>
      <c r="CQ300" s="126">
        <f t="shared" si="300"/>
        <v>0</v>
      </c>
      <c r="CR300" s="126">
        <f t="shared" si="301"/>
        <v>0</v>
      </c>
      <c r="CS300" s="126">
        <f t="shared" si="302"/>
        <v>0</v>
      </c>
      <c r="CT300" s="126">
        <f t="shared" si="303"/>
        <v>-2916.6666666666661</v>
      </c>
      <c r="CU300" s="126">
        <f t="shared" si="304"/>
        <v>0</v>
      </c>
      <c r="CV300" s="126">
        <f t="shared" si="305"/>
        <v>0</v>
      </c>
      <c r="CW300" s="126">
        <f t="shared" si="306"/>
        <v>0</v>
      </c>
      <c r="CX300" s="126">
        <f t="shared" si="307"/>
        <v>0</v>
      </c>
      <c r="CY300" s="126">
        <f t="shared" si="308"/>
        <v>-3333.3333333333326</v>
      </c>
      <c r="CZ300" s="126">
        <f t="shared" si="309"/>
        <v>0</v>
      </c>
      <c r="DA300" s="126">
        <f t="shared" si="310"/>
        <v>0</v>
      </c>
      <c r="DB300" s="126">
        <f t="shared" si="311"/>
        <v>0</v>
      </c>
      <c r="DC300" s="126">
        <f t="shared" si="312"/>
        <v>0</v>
      </c>
      <c r="DD300" s="126">
        <f t="shared" si="313"/>
        <v>-3749.9999999999991</v>
      </c>
      <c r="DE300" s="126">
        <f t="shared" si="314"/>
        <v>0</v>
      </c>
      <c r="DF300" s="126">
        <f t="shared" si="315"/>
        <v>0</v>
      </c>
      <c r="DG300" s="126">
        <f t="shared" si="316"/>
        <v>0</v>
      </c>
      <c r="DH300" s="126">
        <f t="shared" si="317"/>
        <v>0</v>
      </c>
      <c r="DI300" s="126">
        <f t="shared" si="318"/>
        <v>-4166.6666666666661</v>
      </c>
      <c r="DJ300" s="126">
        <f t="shared" si="319"/>
        <v>0</v>
      </c>
      <c r="DK300" s="126">
        <f t="shared" si="320"/>
        <v>0</v>
      </c>
      <c r="DL300" s="126">
        <f t="shared" si="321"/>
        <v>0</v>
      </c>
      <c r="DM300" s="126">
        <f t="shared" si="322"/>
        <v>0</v>
      </c>
      <c r="DN300" s="126">
        <f t="shared" si="323"/>
        <v>-4583.333333333333</v>
      </c>
      <c r="DO300" s="126">
        <f t="shared" si="324"/>
        <v>0</v>
      </c>
      <c r="DP300" s="126">
        <f t="shared" si="325"/>
        <v>0</v>
      </c>
      <c r="DQ300" s="126">
        <f t="shared" si="326"/>
        <v>0</v>
      </c>
      <c r="DR300" s="126">
        <f t="shared" si="327"/>
        <v>0</v>
      </c>
      <c r="DS300" s="126">
        <f t="shared" si="328"/>
        <v>-5000</v>
      </c>
      <c r="DT300" s="126">
        <f t="shared" si="329"/>
        <v>0</v>
      </c>
      <c r="DU300" s="126">
        <f t="shared" si="330"/>
        <v>0</v>
      </c>
      <c r="DV300" s="126">
        <f t="shared" si="331"/>
        <v>0</v>
      </c>
      <c r="DW300" s="126">
        <f t="shared" si="332"/>
        <v>0</v>
      </c>
      <c r="DX300" s="119"/>
    </row>
    <row r="301" spans="1:131" s="141" customFormat="1" x14ac:dyDescent="0.25">
      <c r="A301" s="174" t="s">
        <v>624</v>
      </c>
      <c r="B301" s="174" t="s">
        <v>416</v>
      </c>
      <c r="C301" s="174" t="s">
        <v>664</v>
      </c>
      <c r="D301" s="174" t="s">
        <v>265</v>
      </c>
      <c r="E301" s="174">
        <v>1</v>
      </c>
      <c r="F301" s="174">
        <v>4431</v>
      </c>
      <c r="G301" s="173">
        <v>-4431</v>
      </c>
      <c r="H301" s="173">
        <v>-4431</v>
      </c>
      <c r="I301" s="145"/>
      <c r="J301" s="145" t="s">
        <v>938</v>
      </c>
      <c r="K301" s="145">
        <v>8.3333333333333329E-2</v>
      </c>
      <c r="L301" s="145">
        <v>8.3333333333333329E-2</v>
      </c>
      <c r="M301" s="145">
        <v>8.3333333333333329E-2</v>
      </c>
      <c r="N301" s="145">
        <v>8.3333333333333329E-2</v>
      </c>
      <c r="O301" s="145">
        <v>8.3333333333333329E-2</v>
      </c>
      <c r="P301" s="145">
        <v>8.3333333333333329E-2</v>
      </c>
      <c r="Q301" s="145">
        <v>8.3333333333333329E-2</v>
      </c>
      <c r="R301" s="145">
        <v>8.3333333333333329E-2</v>
      </c>
      <c r="S301" s="145">
        <v>8.3333333333333329E-2</v>
      </c>
      <c r="T301" s="145">
        <v>8.3333333333333329E-2</v>
      </c>
      <c r="U301" s="145">
        <v>8.3333333333333329E-2</v>
      </c>
      <c r="V301" s="145">
        <v>8.3333333333333329E-2</v>
      </c>
      <c r="W301" s="146">
        <v>1</v>
      </c>
      <c r="X301" s="155">
        <v>-369.25</v>
      </c>
      <c r="Y301" s="155">
        <v>-369.25</v>
      </c>
      <c r="Z301" s="151">
        <v>-369.25</v>
      </c>
      <c r="AA301" s="155">
        <v>-369.25</v>
      </c>
      <c r="AB301" s="155">
        <v>-369.25</v>
      </c>
      <c r="AC301" s="155">
        <v>-369.25</v>
      </c>
      <c r="AD301" s="155">
        <v>-369.25</v>
      </c>
      <c r="AE301" s="155">
        <v>-369.25</v>
      </c>
      <c r="AF301" s="155">
        <v>-369.25</v>
      </c>
      <c r="AG301" s="155">
        <v>-369.25</v>
      </c>
      <c r="AH301" s="155">
        <v>-369.25</v>
      </c>
      <c r="AI301" s="155">
        <v>-369.25</v>
      </c>
      <c r="AJ301" s="145"/>
      <c r="AK301" s="145"/>
      <c r="AL301" s="145"/>
      <c r="AM301" s="145">
        <v>1</v>
      </c>
      <c r="AN301" s="145"/>
      <c r="AO301" s="145"/>
      <c r="AP301" s="145"/>
      <c r="AQ301" s="145"/>
      <c r="AR301" s="145"/>
      <c r="AS301" s="146">
        <v>1</v>
      </c>
      <c r="AT301" s="153">
        <v>0</v>
      </c>
      <c r="AU301" s="153">
        <v>0</v>
      </c>
      <c r="AV301" s="153">
        <v>0</v>
      </c>
      <c r="AW301" s="153">
        <v>-4431</v>
      </c>
      <c r="AX301" s="153">
        <v>0</v>
      </c>
      <c r="AY301" s="153">
        <v>0</v>
      </c>
      <c r="AZ301" s="153">
        <v>0</v>
      </c>
      <c r="BA301" s="153">
        <v>0</v>
      </c>
      <c r="BB301" s="153">
        <v>0</v>
      </c>
      <c r="BC301" s="153">
        <v>-4431</v>
      </c>
      <c r="BD301" s="154">
        <v>0</v>
      </c>
      <c r="BE301" s="154">
        <v>0</v>
      </c>
      <c r="BF301" s="154">
        <v>-4431</v>
      </c>
      <c r="BG301" s="154">
        <v>0</v>
      </c>
      <c r="BH301" s="154">
        <v>0</v>
      </c>
      <c r="BI301" s="145">
        <v>60423000</v>
      </c>
      <c r="BJ301" s="122" t="s">
        <v>844</v>
      </c>
      <c r="BK301" s="191">
        <f>+IF('FEUILLE 1'!$BJ301="",SUMIFS('FEUILLE 2'!$P:$P,'FEUILLE 2'!$C:$C,"BLF",'FEUILLE 2'!$K:$K,'FEUILLE 1'!$J301),SUMIFS('FEUILLE 2'!$P:$P,'FEUILLE 2'!$C:$C,"BLF",'FEUILLE 2'!$K:$K,'FEUILLE 1'!$J301,'FEUILLE 2'!$B:$B,'FEUILLE 1'!$BJ301))</f>
        <v>0</v>
      </c>
      <c r="BL301" s="191">
        <f t="shared" si="339"/>
        <v>-1107.75</v>
      </c>
      <c r="BM301" s="191"/>
      <c r="BN301" s="191"/>
      <c r="BO301" s="193">
        <f t="shared" ref="BO301:BO306" si="340">IF(-SUM(BZ301:CD301)-(BK301+BM301+BN301)&lt;0,0,-SUM(BZ301:CD301)-(BK301+BM301+BN301))</f>
        <v>1107.75</v>
      </c>
      <c r="BP301" s="126">
        <f t="shared" si="273"/>
        <v>0</v>
      </c>
      <c r="BQ301" s="126">
        <f t="shared" si="274"/>
        <v>0</v>
      </c>
      <c r="BR301" s="126">
        <f t="shared" si="275"/>
        <v>-369.25</v>
      </c>
      <c r="BS301" s="126">
        <f t="shared" si="276"/>
        <v>0</v>
      </c>
      <c r="BT301" s="126">
        <f t="shared" si="277"/>
        <v>0</v>
      </c>
      <c r="BU301" s="126">
        <f t="shared" si="278"/>
        <v>0</v>
      </c>
      <c r="BV301" s="126">
        <f t="shared" si="279"/>
        <v>0</v>
      </c>
      <c r="BW301" s="126">
        <f t="shared" si="280"/>
        <v>-738.5</v>
      </c>
      <c r="BX301" s="126">
        <f t="shared" si="281"/>
        <v>0</v>
      </c>
      <c r="BY301" s="126">
        <f t="shared" si="282"/>
        <v>0</v>
      </c>
      <c r="BZ301" s="126">
        <f t="shared" si="283"/>
        <v>0</v>
      </c>
      <c r="CA301" s="126">
        <f t="shared" si="284"/>
        <v>0</v>
      </c>
      <c r="CB301" s="126">
        <f t="shared" si="285"/>
        <v>-1107.75</v>
      </c>
      <c r="CC301" s="126">
        <f t="shared" si="286"/>
        <v>0</v>
      </c>
      <c r="CD301" s="126">
        <f t="shared" si="287"/>
        <v>0</v>
      </c>
      <c r="CE301" s="126">
        <f t="shared" si="288"/>
        <v>0</v>
      </c>
      <c r="CF301" s="126">
        <f t="shared" si="289"/>
        <v>0</v>
      </c>
      <c r="CG301" s="126">
        <f t="shared" si="290"/>
        <v>-1477</v>
      </c>
      <c r="CH301" s="126">
        <f t="shared" si="291"/>
        <v>0</v>
      </c>
      <c r="CI301" s="126">
        <f t="shared" si="292"/>
        <v>0</v>
      </c>
      <c r="CJ301" s="126">
        <f t="shared" si="293"/>
        <v>0</v>
      </c>
      <c r="CK301" s="126">
        <f t="shared" si="294"/>
        <v>0</v>
      </c>
      <c r="CL301" s="126">
        <f t="shared" si="295"/>
        <v>-1846.25</v>
      </c>
      <c r="CM301" s="126">
        <f t="shared" si="296"/>
        <v>0</v>
      </c>
      <c r="CN301" s="126">
        <f t="shared" si="297"/>
        <v>0</v>
      </c>
      <c r="CO301" s="126">
        <f t="shared" si="298"/>
        <v>0</v>
      </c>
      <c r="CP301" s="126">
        <f t="shared" si="299"/>
        <v>0</v>
      </c>
      <c r="CQ301" s="126">
        <f t="shared" si="300"/>
        <v>-2215.5</v>
      </c>
      <c r="CR301" s="126">
        <f t="shared" si="301"/>
        <v>0</v>
      </c>
      <c r="CS301" s="126">
        <f t="shared" si="302"/>
        <v>0</v>
      </c>
      <c r="CT301" s="126">
        <f t="shared" si="303"/>
        <v>0</v>
      </c>
      <c r="CU301" s="126">
        <f t="shared" si="304"/>
        <v>0</v>
      </c>
      <c r="CV301" s="126">
        <f t="shared" si="305"/>
        <v>-2584.75</v>
      </c>
      <c r="CW301" s="126">
        <f t="shared" si="306"/>
        <v>0</v>
      </c>
      <c r="CX301" s="126">
        <f t="shared" si="307"/>
        <v>0</v>
      </c>
      <c r="CY301" s="126">
        <f t="shared" si="308"/>
        <v>0</v>
      </c>
      <c r="CZ301" s="126">
        <f t="shared" si="309"/>
        <v>0</v>
      </c>
      <c r="DA301" s="126">
        <f t="shared" si="310"/>
        <v>-2954</v>
      </c>
      <c r="DB301" s="126">
        <f t="shared" si="311"/>
        <v>0</v>
      </c>
      <c r="DC301" s="126">
        <f t="shared" si="312"/>
        <v>0</v>
      </c>
      <c r="DD301" s="126">
        <f t="shared" si="313"/>
        <v>0</v>
      </c>
      <c r="DE301" s="126">
        <f t="shared" si="314"/>
        <v>0</v>
      </c>
      <c r="DF301" s="126">
        <f t="shared" si="315"/>
        <v>-3323.25</v>
      </c>
      <c r="DG301" s="126">
        <f t="shared" si="316"/>
        <v>0</v>
      </c>
      <c r="DH301" s="126">
        <f t="shared" si="317"/>
        <v>0</v>
      </c>
      <c r="DI301" s="126">
        <f t="shared" si="318"/>
        <v>0</v>
      </c>
      <c r="DJ301" s="126">
        <f t="shared" si="319"/>
        <v>0</v>
      </c>
      <c r="DK301" s="126">
        <f t="shared" si="320"/>
        <v>-3692.5</v>
      </c>
      <c r="DL301" s="126">
        <f t="shared" si="321"/>
        <v>0</v>
      </c>
      <c r="DM301" s="126">
        <f t="shared" si="322"/>
        <v>0</v>
      </c>
      <c r="DN301" s="126">
        <f t="shared" si="323"/>
        <v>0</v>
      </c>
      <c r="DO301" s="126">
        <f t="shared" si="324"/>
        <v>0</v>
      </c>
      <c r="DP301" s="126">
        <f t="shared" si="325"/>
        <v>-4061.75</v>
      </c>
      <c r="DQ301" s="126">
        <f t="shared" si="326"/>
        <v>0</v>
      </c>
      <c r="DR301" s="126">
        <f t="shared" si="327"/>
        <v>0</v>
      </c>
      <c r="DS301" s="126">
        <f t="shared" si="328"/>
        <v>0</v>
      </c>
      <c r="DT301" s="126">
        <f t="shared" si="329"/>
        <v>0</v>
      </c>
      <c r="DU301" s="126">
        <f t="shared" si="330"/>
        <v>-4431</v>
      </c>
      <c r="DV301" s="126">
        <f t="shared" si="331"/>
        <v>0</v>
      </c>
      <c r="DW301" s="126">
        <f t="shared" si="332"/>
        <v>0</v>
      </c>
      <c r="DX301" s="119"/>
      <c r="EA301" s="127">
        <f>+BO301</f>
        <v>1107.75</v>
      </c>
    </row>
    <row r="302" spans="1:131" s="141" customFormat="1" ht="15" customHeight="1" x14ac:dyDescent="0.25">
      <c r="A302" s="174" t="s">
        <v>665</v>
      </c>
      <c r="B302" s="174" t="s">
        <v>416</v>
      </c>
      <c r="C302" s="174" t="s">
        <v>666</v>
      </c>
      <c r="D302" s="174" t="s">
        <v>314</v>
      </c>
      <c r="E302" s="174">
        <v>6</v>
      </c>
      <c r="F302" s="174">
        <v>1000</v>
      </c>
      <c r="G302" s="173">
        <v>-6000</v>
      </c>
      <c r="H302" s="173">
        <v>-6000</v>
      </c>
      <c r="I302" s="145"/>
      <c r="J302" s="145" t="s">
        <v>95</v>
      </c>
      <c r="K302" s="145">
        <v>8.3333333333333329E-2</v>
      </c>
      <c r="L302" s="145">
        <v>8.3333333333333329E-2</v>
      </c>
      <c r="M302" s="145">
        <v>8.3333333333333329E-2</v>
      </c>
      <c r="N302" s="145">
        <v>8.3333333333333329E-2</v>
      </c>
      <c r="O302" s="145">
        <v>8.3333333333333329E-2</v>
      </c>
      <c r="P302" s="145">
        <v>8.3333333333333329E-2</v>
      </c>
      <c r="Q302" s="145">
        <v>8.3333333333333329E-2</v>
      </c>
      <c r="R302" s="145">
        <v>8.3333333333333329E-2</v>
      </c>
      <c r="S302" s="145">
        <v>8.3333333333333329E-2</v>
      </c>
      <c r="T302" s="145">
        <v>8.3333333333333329E-2</v>
      </c>
      <c r="U302" s="145">
        <v>8.3333333333333329E-2</v>
      </c>
      <c r="V302" s="145">
        <v>8.3333333333333329E-2</v>
      </c>
      <c r="W302" s="146">
        <v>1</v>
      </c>
      <c r="X302" s="155">
        <v>-500</v>
      </c>
      <c r="Y302" s="155">
        <v>-500</v>
      </c>
      <c r="Z302" s="151">
        <v>-500</v>
      </c>
      <c r="AA302" s="155">
        <v>-500</v>
      </c>
      <c r="AB302" s="155">
        <v>-500</v>
      </c>
      <c r="AC302" s="155">
        <v>-500</v>
      </c>
      <c r="AD302" s="155">
        <v>-500</v>
      </c>
      <c r="AE302" s="155">
        <v>-500</v>
      </c>
      <c r="AF302" s="155">
        <v>-500</v>
      </c>
      <c r="AG302" s="155">
        <v>-500</v>
      </c>
      <c r="AH302" s="155">
        <v>-500</v>
      </c>
      <c r="AI302" s="155">
        <v>-500</v>
      </c>
      <c r="AJ302" s="145">
        <v>1</v>
      </c>
      <c r="AK302" s="145"/>
      <c r="AL302" s="145"/>
      <c r="AM302" s="145"/>
      <c r="AN302" s="145"/>
      <c r="AO302" s="145"/>
      <c r="AP302" s="145"/>
      <c r="AQ302" s="145"/>
      <c r="AR302" s="145"/>
      <c r="AS302" s="146">
        <v>1</v>
      </c>
      <c r="AT302" s="153">
        <v>-6000</v>
      </c>
      <c r="AU302" s="153">
        <v>0</v>
      </c>
      <c r="AV302" s="153">
        <v>0</v>
      </c>
      <c r="AW302" s="153">
        <v>0</v>
      </c>
      <c r="AX302" s="153">
        <v>0</v>
      </c>
      <c r="AY302" s="153">
        <v>0</v>
      </c>
      <c r="AZ302" s="153">
        <v>0</v>
      </c>
      <c r="BA302" s="153">
        <v>0</v>
      </c>
      <c r="BB302" s="153">
        <v>0</v>
      </c>
      <c r="BC302" s="153">
        <v>-6000</v>
      </c>
      <c r="BD302" s="154">
        <v>-6000</v>
      </c>
      <c r="BE302" s="154">
        <v>0</v>
      </c>
      <c r="BF302" s="154">
        <v>0</v>
      </c>
      <c r="BG302" s="154">
        <v>0</v>
      </c>
      <c r="BH302" s="154">
        <v>0</v>
      </c>
      <c r="BI302" s="145">
        <v>60423000</v>
      </c>
      <c r="BJ302" s="122"/>
      <c r="BK302" s="191">
        <f>+IF('FEUILLE 1'!$BJ302="",SUMIFS('FEUILLE 2'!$P:$P,'FEUILLE 2'!$C:$C,"BLF",'FEUILLE 2'!$K:$K,'FEUILLE 1'!$J302),SUMIFS('FEUILLE 2'!$P:$P,'FEUILLE 2'!$C:$C,"BLF",'FEUILLE 2'!$K:$K,'FEUILLE 1'!$J302,'FEUILLE 2'!$B:$B,'FEUILLE 1'!$BJ302))</f>
        <v>192.49</v>
      </c>
      <c r="BL302" s="191">
        <f t="shared" si="339"/>
        <v>-1307.51</v>
      </c>
      <c r="BM302" s="191"/>
      <c r="BN302" s="191"/>
      <c r="BO302" s="193"/>
      <c r="BP302" s="126">
        <f t="shared" si="273"/>
        <v>-500</v>
      </c>
      <c r="BQ302" s="126">
        <f t="shared" si="274"/>
        <v>0</v>
      </c>
      <c r="BR302" s="126">
        <f t="shared" si="275"/>
        <v>0</v>
      </c>
      <c r="BS302" s="126">
        <f t="shared" si="276"/>
        <v>0</v>
      </c>
      <c r="BT302" s="126">
        <f t="shared" si="277"/>
        <v>0</v>
      </c>
      <c r="BU302" s="126">
        <f t="shared" si="278"/>
        <v>-1000</v>
      </c>
      <c r="BV302" s="126">
        <f t="shared" si="279"/>
        <v>0</v>
      </c>
      <c r="BW302" s="126">
        <f t="shared" si="280"/>
        <v>0</v>
      </c>
      <c r="BX302" s="126">
        <f t="shared" si="281"/>
        <v>0</v>
      </c>
      <c r="BY302" s="126">
        <f t="shared" si="282"/>
        <v>0</v>
      </c>
      <c r="BZ302" s="126">
        <f t="shared" si="283"/>
        <v>-1500</v>
      </c>
      <c r="CA302" s="126">
        <f t="shared" si="284"/>
        <v>0</v>
      </c>
      <c r="CB302" s="126">
        <f t="shared" si="285"/>
        <v>0</v>
      </c>
      <c r="CC302" s="126">
        <f t="shared" si="286"/>
        <v>0</v>
      </c>
      <c r="CD302" s="126">
        <f t="shared" si="287"/>
        <v>0</v>
      </c>
      <c r="CE302" s="126">
        <f t="shared" si="288"/>
        <v>-2000</v>
      </c>
      <c r="CF302" s="126">
        <f t="shared" si="289"/>
        <v>0</v>
      </c>
      <c r="CG302" s="126">
        <f t="shared" si="290"/>
        <v>0</v>
      </c>
      <c r="CH302" s="126">
        <f t="shared" si="291"/>
        <v>0</v>
      </c>
      <c r="CI302" s="126">
        <f t="shared" si="292"/>
        <v>0</v>
      </c>
      <c r="CJ302" s="126">
        <f t="shared" si="293"/>
        <v>-2500</v>
      </c>
      <c r="CK302" s="126">
        <f t="shared" si="294"/>
        <v>0</v>
      </c>
      <c r="CL302" s="126">
        <f t="shared" si="295"/>
        <v>0</v>
      </c>
      <c r="CM302" s="126">
        <f t="shared" si="296"/>
        <v>0</v>
      </c>
      <c r="CN302" s="126">
        <f t="shared" si="297"/>
        <v>0</v>
      </c>
      <c r="CO302" s="126">
        <f t="shared" si="298"/>
        <v>-3000</v>
      </c>
      <c r="CP302" s="126">
        <f t="shared" si="299"/>
        <v>0</v>
      </c>
      <c r="CQ302" s="126">
        <f t="shared" si="300"/>
        <v>0</v>
      </c>
      <c r="CR302" s="126">
        <f t="shared" si="301"/>
        <v>0</v>
      </c>
      <c r="CS302" s="126">
        <f t="shared" si="302"/>
        <v>0</v>
      </c>
      <c r="CT302" s="126">
        <f t="shared" si="303"/>
        <v>-3500</v>
      </c>
      <c r="CU302" s="126">
        <f t="shared" si="304"/>
        <v>0</v>
      </c>
      <c r="CV302" s="126">
        <f t="shared" si="305"/>
        <v>0</v>
      </c>
      <c r="CW302" s="126">
        <f t="shared" si="306"/>
        <v>0</v>
      </c>
      <c r="CX302" s="126">
        <f t="shared" si="307"/>
        <v>0</v>
      </c>
      <c r="CY302" s="126">
        <f t="shared" si="308"/>
        <v>-4000</v>
      </c>
      <c r="CZ302" s="126">
        <f t="shared" si="309"/>
        <v>0</v>
      </c>
      <c r="DA302" s="126">
        <f t="shared" si="310"/>
        <v>0</v>
      </c>
      <c r="DB302" s="126">
        <f t="shared" si="311"/>
        <v>0</v>
      </c>
      <c r="DC302" s="126">
        <f t="shared" si="312"/>
        <v>0</v>
      </c>
      <c r="DD302" s="126">
        <f t="shared" si="313"/>
        <v>-4500</v>
      </c>
      <c r="DE302" s="126">
        <f t="shared" si="314"/>
        <v>0</v>
      </c>
      <c r="DF302" s="126">
        <f t="shared" si="315"/>
        <v>0</v>
      </c>
      <c r="DG302" s="126">
        <f t="shared" si="316"/>
        <v>0</v>
      </c>
      <c r="DH302" s="126">
        <f t="shared" si="317"/>
        <v>0</v>
      </c>
      <c r="DI302" s="126">
        <f t="shared" si="318"/>
        <v>-5000</v>
      </c>
      <c r="DJ302" s="126">
        <f t="shared" si="319"/>
        <v>0</v>
      </c>
      <c r="DK302" s="126">
        <f t="shared" si="320"/>
        <v>0</v>
      </c>
      <c r="DL302" s="126">
        <f t="shared" si="321"/>
        <v>0</v>
      </c>
      <c r="DM302" s="126">
        <f t="shared" si="322"/>
        <v>0</v>
      </c>
      <c r="DN302" s="126">
        <f t="shared" si="323"/>
        <v>-5500</v>
      </c>
      <c r="DO302" s="126">
        <f t="shared" si="324"/>
        <v>0</v>
      </c>
      <c r="DP302" s="126">
        <f t="shared" si="325"/>
        <v>0</v>
      </c>
      <c r="DQ302" s="126">
        <f t="shared" si="326"/>
        <v>0</v>
      </c>
      <c r="DR302" s="126">
        <f t="shared" si="327"/>
        <v>0</v>
      </c>
      <c r="DS302" s="126">
        <f t="shared" si="328"/>
        <v>-6000</v>
      </c>
      <c r="DT302" s="126">
        <f t="shared" si="329"/>
        <v>0</v>
      </c>
      <c r="DU302" s="126">
        <f t="shared" si="330"/>
        <v>0</v>
      </c>
      <c r="DV302" s="126">
        <f t="shared" si="331"/>
        <v>0</v>
      </c>
      <c r="DW302" s="126">
        <f t="shared" si="332"/>
        <v>0</v>
      </c>
      <c r="DX302" s="119"/>
    </row>
    <row r="303" spans="1:131" s="141" customFormat="1" ht="15" customHeight="1" x14ac:dyDescent="0.25">
      <c r="A303" s="174" t="s">
        <v>667</v>
      </c>
      <c r="B303" s="174" t="s">
        <v>416</v>
      </c>
      <c r="C303" s="174" t="s">
        <v>668</v>
      </c>
      <c r="D303" s="174" t="s">
        <v>265</v>
      </c>
      <c r="E303" s="174">
        <v>0</v>
      </c>
      <c r="F303" s="174">
        <v>35000</v>
      </c>
      <c r="G303" s="173">
        <v>0</v>
      </c>
      <c r="H303" s="173">
        <v>0</v>
      </c>
      <c r="I303" s="145" t="s">
        <v>669</v>
      </c>
      <c r="J303" s="145" t="s">
        <v>77</v>
      </c>
      <c r="K303" s="145">
        <v>8.3333333333333329E-2</v>
      </c>
      <c r="L303" s="145">
        <v>8.3333333333333329E-2</v>
      </c>
      <c r="M303" s="145">
        <v>8.3333333333333329E-2</v>
      </c>
      <c r="N303" s="145">
        <v>8.3333333333333329E-2</v>
      </c>
      <c r="O303" s="145">
        <v>8.3333333333333329E-2</v>
      </c>
      <c r="P303" s="145">
        <v>8.3333333333333329E-2</v>
      </c>
      <c r="Q303" s="145">
        <v>8.3333333333333329E-2</v>
      </c>
      <c r="R303" s="145">
        <v>8.3333333333333329E-2</v>
      </c>
      <c r="S303" s="145">
        <v>8.3333333333333329E-2</v>
      </c>
      <c r="T303" s="145">
        <v>8.3333333333333329E-2</v>
      </c>
      <c r="U303" s="145">
        <v>8.3333333333333329E-2</v>
      </c>
      <c r="V303" s="145">
        <v>8.3333333333333329E-2</v>
      </c>
      <c r="W303" s="146">
        <v>1</v>
      </c>
      <c r="X303" s="155">
        <v>0</v>
      </c>
      <c r="Y303" s="155">
        <v>0</v>
      </c>
      <c r="Z303" s="151">
        <v>0</v>
      </c>
      <c r="AA303" s="155">
        <v>0</v>
      </c>
      <c r="AB303" s="155">
        <v>0</v>
      </c>
      <c r="AC303" s="155">
        <v>0</v>
      </c>
      <c r="AD303" s="155">
        <v>0</v>
      </c>
      <c r="AE303" s="155">
        <v>0</v>
      </c>
      <c r="AF303" s="155">
        <v>0</v>
      </c>
      <c r="AG303" s="155">
        <v>0</v>
      </c>
      <c r="AH303" s="155">
        <v>0</v>
      </c>
      <c r="AI303" s="155">
        <v>0</v>
      </c>
      <c r="AJ303" s="145"/>
      <c r="AK303" s="145">
        <v>1</v>
      </c>
      <c r="AL303" s="145"/>
      <c r="AM303" s="145"/>
      <c r="AN303" s="145"/>
      <c r="AO303" s="145"/>
      <c r="AP303" s="145"/>
      <c r="AQ303" s="145"/>
      <c r="AR303" s="145"/>
      <c r="AS303" s="146">
        <v>1</v>
      </c>
      <c r="AT303" s="153">
        <v>0</v>
      </c>
      <c r="AU303" s="153">
        <v>0</v>
      </c>
      <c r="AV303" s="153">
        <v>0</v>
      </c>
      <c r="AW303" s="153">
        <v>0</v>
      </c>
      <c r="AX303" s="153">
        <v>0</v>
      </c>
      <c r="AY303" s="153">
        <v>0</v>
      </c>
      <c r="AZ303" s="153">
        <v>0</v>
      </c>
      <c r="BA303" s="153">
        <v>0</v>
      </c>
      <c r="BB303" s="153">
        <v>0</v>
      </c>
      <c r="BC303" s="153">
        <v>0</v>
      </c>
      <c r="BD303" s="154">
        <v>0</v>
      </c>
      <c r="BE303" s="154">
        <v>0</v>
      </c>
      <c r="BF303" s="154">
        <v>0</v>
      </c>
      <c r="BG303" s="154">
        <v>0</v>
      </c>
      <c r="BH303" s="154">
        <v>0</v>
      </c>
      <c r="BI303" s="145">
        <v>60423000</v>
      </c>
      <c r="BJ303" s="122" t="s">
        <v>843</v>
      </c>
      <c r="BK303" s="191">
        <f>+IF('FEUILLE 1'!$BJ303="",SUMIFS('FEUILLE 2'!$P:$P,'FEUILLE 2'!$C:$C,"BLF",'FEUILLE 2'!$K:$K,'FEUILLE 1'!$J303),SUMIFS('FEUILLE 2'!$P:$P,'FEUILLE 2'!$C:$C,"BLF",'FEUILLE 2'!$K:$K,'FEUILLE 1'!$J303,'FEUILLE 2'!$B:$B,'FEUILLE 1'!$BJ303))</f>
        <v>0</v>
      </c>
      <c r="BL303" s="191">
        <f t="shared" si="339"/>
        <v>0</v>
      </c>
      <c r="BM303" s="191"/>
      <c r="BN303" s="191"/>
      <c r="BO303" s="193">
        <f t="shared" si="340"/>
        <v>0</v>
      </c>
      <c r="BP303" s="126">
        <f t="shared" si="273"/>
        <v>0</v>
      </c>
      <c r="BQ303" s="126">
        <f t="shared" si="274"/>
        <v>0</v>
      </c>
      <c r="BR303" s="126">
        <f t="shared" si="275"/>
        <v>0</v>
      </c>
      <c r="BS303" s="126">
        <f t="shared" si="276"/>
        <v>0</v>
      </c>
      <c r="BT303" s="126">
        <f t="shared" si="277"/>
        <v>0</v>
      </c>
      <c r="BU303" s="126">
        <f t="shared" si="278"/>
        <v>0</v>
      </c>
      <c r="BV303" s="126">
        <f t="shared" si="279"/>
        <v>0</v>
      </c>
      <c r="BW303" s="126">
        <f t="shared" si="280"/>
        <v>0</v>
      </c>
      <c r="BX303" s="126">
        <f t="shared" si="281"/>
        <v>0</v>
      </c>
      <c r="BY303" s="126">
        <f t="shared" si="282"/>
        <v>0</v>
      </c>
      <c r="BZ303" s="126">
        <f t="shared" si="283"/>
        <v>0</v>
      </c>
      <c r="CA303" s="126">
        <f t="shared" si="284"/>
        <v>0</v>
      </c>
      <c r="CB303" s="126">
        <f t="shared" si="285"/>
        <v>0</v>
      </c>
      <c r="CC303" s="126">
        <f t="shared" si="286"/>
        <v>0</v>
      </c>
      <c r="CD303" s="126">
        <f t="shared" si="287"/>
        <v>0</v>
      </c>
      <c r="CE303" s="126">
        <f t="shared" si="288"/>
        <v>0</v>
      </c>
      <c r="CF303" s="126">
        <f t="shared" si="289"/>
        <v>0</v>
      </c>
      <c r="CG303" s="126">
        <f t="shared" si="290"/>
        <v>0</v>
      </c>
      <c r="CH303" s="126">
        <f t="shared" si="291"/>
        <v>0</v>
      </c>
      <c r="CI303" s="126">
        <f t="shared" si="292"/>
        <v>0</v>
      </c>
      <c r="CJ303" s="126">
        <f t="shared" si="293"/>
        <v>0</v>
      </c>
      <c r="CK303" s="126">
        <f t="shared" si="294"/>
        <v>0</v>
      </c>
      <c r="CL303" s="126">
        <f t="shared" si="295"/>
        <v>0</v>
      </c>
      <c r="CM303" s="126">
        <f t="shared" si="296"/>
        <v>0</v>
      </c>
      <c r="CN303" s="126">
        <f t="shared" si="297"/>
        <v>0</v>
      </c>
      <c r="CO303" s="126">
        <f t="shared" si="298"/>
        <v>0</v>
      </c>
      <c r="CP303" s="126">
        <f t="shared" si="299"/>
        <v>0</v>
      </c>
      <c r="CQ303" s="126">
        <f t="shared" si="300"/>
        <v>0</v>
      </c>
      <c r="CR303" s="126">
        <f t="shared" si="301"/>
        <v>0</v>
      </c>
      <c r="CS303" s="126">
        <f t="shared" si="302"/>
        <v>0</v>
      </c>
      <c r="CT303" s="126">
        <f t="shared" si="303"/>
        <v>0</v>
      </c>
      <c r="CU303" s="126">
        <f t="shared" si="304"/>
        <v>0</v>
      </c>
      <c r="CV303" s="126">
        <f t="shared" si="305"/>
        <v>0</v>
      </c>
      <c r="CW303" s="126">
        <f t="shared" si="306"/>
        <v>0</v>
      </c>
      <c r="CX303" s="126">
        <f t="shared" si="307"/>
        <v>0</v>
      </c>
      <c r="CY303" s="126">
        <f t="shared" si="308"/>
        <v>0</v>
      </c>
      <c r="CZ303" s="126">
        <f t="shared" si="309"/>
        <v>0</v>
      </c>
      <c r="DA303" s="126">
        <f t="shared" si="310"/>
        <v>0</v>
      </c>
      <c r="DB303" s="126">
        <f t="shared" si="311"/>
        <v>0</v>
      </c>
      <c r="DC303" s="126">
        <f t="shared" si="312"/>
        <v>0</v>
      </c>
      <c r="DD303" s="126">
        <f t="shared" si="313"/>
        <v>0</v>
      </c>
      <c r="DE303" s="126">
        <f t="shared" si="314"/>
        <v>0</v>
      </c>
      <c r="DF303" s="126">
        <f t="shared" si="315"/>
        <v>0</v>
      </c>
      <c r="DG303" s="126">
        <f t="shared" si="316"/>
        <v>0</v>
      </c>
      <c r="DH303" s="126">
        <f t="shared" si="317"/>
        <v>0</v>
      </c>
      <c r="DI303" s="126">
        <f t="shared" si="318"/>
        <v>0</v>
      </c>
      <c r="DJ303" s="126">
        <f t="shared" si="319"/>
        <v>0</v>
      </c>
      <c r="DK303" s="126">
        <f t="shared" si="320"/>
        <v>0</v>
      </c>
      <c r="DL303" s="126">
        <f t="shared" si="321"/>
        <v>0</v>
      </c>
      <c r="DM303" s="126">
        <f t="shared" si="322"/>
        <v>0</v>
      </c>
      <c r="DN303" s="126">
        <f t="shared" si="323"/>
        <v>0</v>
      </c>
      <c r="DO303" s="126">
        <f t="shared" si="324"/>
        <v>0</v>
      </c>
      <c r="DP303" s="126">
        <f t="shared" si="325"/>
        <v>0</v>
      </c>
      <c r="DQ303" s="126">
        <f t="shared" si="326"/>
        <v>0</v>
      </c>
      <c r="DR303" s="126">
        <f t="shared" si="327"/>
        <v>0</v>
      </c>
      <c r="DS303" s="126">
        <f t="shared" si="328"/>
        <v>0</v>
      </c>
      <c r="DT303" s="126">
        <f t="shared" si="329"/>
        <v>0</v>
      </c>
      <c r="DU303" s="126">
        <f t="shared" si="330"/>
        <v>0</v>
      </c>
      <c r="DV303" s="126">
        <f t="shared" si="331"/>
        <v>0</v>
      </c>
      <c r="DW303" s="126">
        <f t="shared" si="332"/>
        <v>0</v>
      </c>
      <c r="DX303" s="119"/>
    </row>
    <row r="304" spans="1:131" s="141" customFormat="1" ht="15" customHeight="1" x14ac:dyDescent="0.25">
      <c r="A304" s="174" t="s">
        <v>667</v>
      </c>
      <c r="B304" s="174" t="s">
        <v>416</v>
      </c>
      <c r="C304" s="174" t="s">
        <v>670</v>
      </c>
      <c r="D304" s="174" t="s">
        <v>265</v>
      </c>
      <c r="E304" s="174">
        <v>0</v>
      </c>
      <c r="F304" s="174">
        <v>1500</v>
      </c>
      <c r="G304" s="173">
        <v>0</v>
      </c>
      <c r="H304" s="173">
        <v>0</v>
      </c>
      <c r="I304" s="145"/>
      <c r="J304" s="145" t="s">
        <v>77</v>
      </c>
      <c r="K304" s="145">
        <v>8.3333333333333329E-2</v>
      </c>
      <c r="L304" s="145">
        <v>8.3333333333333329E-2</v>
      </c>
      <c r="M304" s="145">
        <v>8.3333333333333329E-2</v>
      </c>
      <c r="N304" s="145">
        <v>8.3333333333333329E-2</v>
      </c>
      <c r="O304" s="145">
        <v>8.3333333333333329E-2</v>
      </c>
      <c r="P304" s="145">
        <v>8.3333333333333329E-2</v>
      </c>
      <c r="Q304" s="145">
        <v>8.3333333333333329E-2</v>
      </c>
      <c r="R304" s="145">
        <v>8.3333333333333329E-2</v>
      </c>
      <c r="S304" s="145">
        <v>8.3333333333333329E-2</v>
      </c>
      <c r="T304" s="145">
        <v>8.3333333333333329E-2</v>
      </c>
      <c r="U304" s="145">
        <v>8.3333333333333329E-2</v>
      </c>
      <c r="V304" s="145">
        <v>8.3333333333333329E-2</v>
      </c>
      <c r="W304" s="146">
        <v>1</v>
      </c>
      <c r="X304" s="155">
        <v>0</v>
      </c>
      <c r="Y304" s="155">
        <v>0</v>
      </c>
      <c r="Z304" s="151">
        <v>0</v>
      </c>
      <c r="AA304" s="155">
        <v>0</v>
      </c>
      <c r="AB304" s="155">
        <v>0</v>
      </c>
      <c r="AC304" s="155">
        <v>0</v>
      </c>
      <c r="AD304" s="155">
        <v>0</v>
      </c>
      <c r="AE304" s="155">
        <v>0</v>
      </c>
      <c r="AF304" s="155">
        <v>0</v>
      </c>
      <c r="AG304" s="155">
        <v>0</v>
      </c>
      <c r="AH304" s="155">
        <v>0</v>
      </c>
      <c r="AI304" s="155">
        <v>0</v>
      </c>
      <c r="AJ304" s="145">
        <v>1</v>
      </c>
      <c r="AK304" s="145"/>
      <c r="AL304" s="145"/>
      <c r="AM304" s="145"/>
      <c r="AN304" s="145"/>
      <c r="AO304" s="145"/>
      <c r="AP304" s="145"/>
      <c r="AQ304" s="145"/>
      <c r="AR304" s="145"/>
      <c r="AS304" s="146">
        <v>1</v>
      </c>
      <c r="AT304" s="153">
        <v>0</v>
      </c>
      <c r="AU304" s="153">
        <v>0</v>
      </c>
      <c r="AV304" s="153">
        <v>0</v>
      </c>
      <c r="AW304" s="153">
        <v>0</v>
      </c>
      <c r="AX304" s="153">
        <v>0</v>
      </c>
      <c r="AY304" s="153">
        <v>0</v>
      </c>
      <c r="AZ304" s="153">
        <v>0</v>
      </c>
      <c r="BA304" s="153">
        <v>0</v>
      </c>
      <c r="BB304" s="153">
        <v>0</v>
      </c>
      <c r="BC304" s="153">
        <v>0</v>
      </c>
      <c r="BD304" s="154">
        <v>0</v>
      </c>
      <c r="BE304" s="154">
        <v>0</v>
      </c>
      <c r="BF304" s="154">
        <v>0</v>
      </c>
      <c r="BG304" s="154">
        <v>0</v>
      </c>
      <c r="BH304" s="154">
        <v>0</v>
      </c>
      <c r="BI304" s="145">
        <v>60423000</v>
      </c>
      <c r="BJ304" s="122"/>
      <c r="BK304" s="191">
        <f>+IF('FEUILLE 1'!$BJ304="",SUMIFS('FEUILLE 2'!$P:$P,'FEUILLE 2'!$C:$C,"BLF",'FEUILLE 2'!$K:$K,'FEUILLE 1'!$J304),SUMIFS('FEUILLE 2'!$P:$P,'FEUILLE 2'!$C:$C,"BLF",'FEUILLE 2'!$K:$K,'FEUILLE 1'!$J304,'FEUILLE 2'!$B:$B,'FEUILLE 1'!$BJ304))</f>
        <v>0</v>
      </c>
      <c r="BL304" s="191">
        <f t="shared" si="339"/>
        <v>0</v>
      </c>
      <c r="BM304" s="191"/>
      <c r="BN304" s="191"/>
      <c r="BO304" s="193">
        <f t="shared" si="340"/>
        <v>0</v>
      </c>
      <c r="BP304" s="126">
        <f t="shared" si="273"/>
        <v>0</v>
      </c>
      <c r="BQ304" s="126">
        <f t="shared" si="274"/>
        <v>0</v>
      </c>
      <c r="BR304" s="126">
        <f t="shared" si="275"/>
        <v>0</v>
      </c>
      <c r="BS304" s="126">
        <f t="shared" si="276"/>
        <v>0</v>
      </c>
      <c r="BT304" s="126">
        <f t="shared" si="277"/>
        <v>0</v>
      </c>
      <c r="BU304" s="126">
        <f t="shared" si="278"/>
        <v>0</v>
      </c>
      <c r="BV304" s="126">
        <f t="shared" si="279"/>
        <v>0</v>
      </c>
      <c r="BW304" s="126">
        <f t="shared" si="280"/>
        <v>0</v>
      </c>
      <c r="BX304" s="126">
        <f t="shared" si="281"/>
        <v>0</v>
      </c>
      <c r="BY304" s="126">
        <f t="shared" si="282"/>
        <v>0</v>
      </c>
      <c r="BZ304" s="126">
        <f t="shared" si="283"/>
        <v>0</v>
      </c>
      <c r="CA304" s="126">
        <f t="shared" si="284"/>
        <v>0</v>
      </c>
      <c r="CB304" s="126">
        <f t="shared" si="285"/>
        <v>0</v>
      </c>
      <c r="CC304" s="126">
        <f t="shared" si="286"/>
        <v>0</v>
      </c>
      <c r="CD304" s="126">
        <f t="shared" si="287"/>
        <v>0</v>
      </c>
      <c r="CE304" s="126">
        <f t="shared" si="288"/>
        <v>0</v>
      </c>
      <c r="CF304" s="126">
        <f t="shared" si="289"/>
        <v>0</v>
      </c>
      <c r="CG304" s="126">
        <f t="shared" si="290"/>
        <v>0</v>
      </c>
      <c r="CH304" s="126">
        <f t="shared" si="291"/>
        <v>0</v>
      </c>
      <c r="CI304" s="126">
        <f t="shared" si="292"/>
        <v>0</v>
      </c>
      <c r="CJ304" s="126">
        <f t="shared" si="293"/>
        <v>0</v>
      </c>
      <c r="CK304" s="126">
        <f t="shared" si="294"/>
        <v>0</v>
      </c>
      <c r="CL304" s="126">
        <f t="shared" si="295"/>
        <v>0</v>
      </c>
      <c r="CM304" s="126">
        <f t="shared" si="296"/>
        <v>0</v>
      </c>
      <c r="CN304" s="126">
        <f t="shared" si="297"/>
        <v>0</v>
      </c>
      <c r="CO304" s="126">
        <f t="shared" si="298"/>
        <v>0</v>
      </c>
      <c r="CP304" s="126">
        <f t="shared" si="299"/>
        <v>0</v>
      </c>
      <c r="CQ304" s="126">
        <f t="shared" si="300"/>
        <v>0</v>
      </c>
      <c r="CR304" s="126">
        <f t="shared" si="301"/>
        <v>0</v>
      </c>
      <c r="CS304" s="126">
        <f t="shared" si="302"/>
        <v>0</v>
      </c>
      <c r="CT304" s="126">
        <f t="shared" si="303"/>
        <v>0</v>
      </c>
      <c r="CU304" s="126">
        <f t="shared" si="304"/>
        <v>0</v>
      </c>
      <c r="CV304" s="126">
        <f t="shared" si="305"/>
        <v>0</v>
      </c>
      <c r="CW304" s="126">
        <f t="shared" si="306"/>
        <v>0</v>
      </c>
      <c r="CX304" s="126">
        <f t="shared" si="307"/>
        <v>0</v>
      </c>
      <c r="CY304" s="126">
        <f t="shared" si="308"/>
        <v>0</v>
      </c>
      <c r="CZ304" s="126">
        <f t="shared" si="309"/>
        <v>0</v>
      </c>
      <c r="DA304" s="126">
        <f t="shared" si="310"/>
        <v>0</v>
      </c>
      <c r="DB304" s="126">
        <f t="shared" si="311"/>
        <v>0</v>
      </c>
      <c r="DC304" s="126">
        <f t="shared" si="312"/>
        <v>0</v>
      </c>
      <c r="DD304" s="126">
        <f t="shared" si="313"/>
        <v>0</v>
      </c>
      <c r="DE304" s="126">
        <f t="shared" si="314"/>
        <v>0</v>
      </c>
      <c r="DF304" s="126">
        <f t="shared" si="315"/>
        <v>0</v>
      </c>
      <c r="DG304" s="126">
        <f t="shared" si="316"/>
        <v>0</v>
      </c>
      <c r="DH304" s="126">
        <f t="shared" si="317"/>
        <v>0</v>
      </c>
      <c r="DI304" s="126">
        <f t="shared" si="318"/>
        <v>0</v>
      </c>
      <c r="DJ304" s="126">
        <f t="shared" si="319"/>
        <v>0</v>
      </c>
      <c r="DK304" s="126">
        <f t="shared" si="320"/>
        <v>0</v>
      </c>
      <c r="DL304" s="126">
        <f t="shared" si="321"/>
        <v>0</v>
      </c>
      <c r="DM304" s="126">
        <f t="shared" si="322"/>
        <v>0</v>
      </c>
      <c r="DN304" s="126">
        <f t="shared" si="323"/>
        <v>0</v>
      </c>
      <c r="DO304" s="126">
        <f t="shared" si="324"/>
        <v>0</v>
      </c>
      <c r="DP304" s="126">
        <f t="shared" si="325"/>
        <v>0</v>
      </c>
      <c r="DQ304" s="126">
        <f t="shared" si="326"/>
        <v>0</v>
      </c>
      <c r="DR304" s="126">
        <f t="shared" si="327"/>
        <v>0</v>
      </c>
      <c r="DS304" s="126">
        <f t="shared" si="328"/>
        <v>0</v>
      </c>
      <c r="DT304" s="126">
        <f t="shared" si="329"/>
        <v>0</v>
      </c>
      <c r="DU304" s="126">
        <f t="shared" si="330"/>
        <v>0</v>
      </c>
      <c r="DV304" s="126">
        <f t="shared" si="331"/>
        <v>0</v>
      </c>
      <c r="DW304" s="126">
        <f t="shared" si="332"/>
        <v>0</v>
      </c>
      <c r="DX304" s="119"/>
    </row>
    <row r="305" spans="1:131" s="141" customFormat="1" ht="15" customHeight="1" x14ac:dyDescent="0.25">
      <c r="A305" s="174" t="s">
        <v>667</v>
      </c>
      <c r="B305" s="174" t="s">
        <v>416</v>
      </c>
      <c r="C305" s="174" t="s">
        <v>671</v>
      </c>
      <c r="D305" s="174" t="s">
        <v>265</v>
      </c>
      <c r="E305" s="174">
        <v>0</v>
      </c>
      <c r="F305" s="174">
        <v>500</v>
      </c>
      <c r="G305" s="173">
        <v>0</v>
      </c>
      <c r="H305" s="173">
        <v>0</v>
      </c>
      <c r="I305" s="145"/>
      <c r="J305" s="145" t="s">
        <v>77</v>
      </c>
      <c r="K305" s="145">
        <v>8.3333333333333329E-2</v>
      </c>
      <c r="L305" s="145">
        <v>8.3333333333333329E-2</v>
      </c>
      <c r="M305" s="145">
        <v>8.3333333333333329E-2</v>
      </c>
      <c r="N305" s="145">
        <v>8.3333333333333329E-2</v>
      </c>
      <c r="O305" s="145">
        <v>8.3333333333333329E-2</v>
      </c>
      <c r="P305" s="145">
        <v>8.3333333333333329E-2</v>
      </c>
      <c r="Q305" s="145">
        <v>8.3333333333333329E-2</v>
      </c>
      <c r="R305" s="145">
        <v>8.3333333333333329E-2</v>
      </c>
      <c r="S305" s="145">
        <v>8.3333333333333329E-2</v>
      </c>
      <c r="T305" s="145">
        <v>8.3333333333333329E-2</v>
      </c>
      <c r="U305" s="145">
        <v>8.3333333333333329E-2</v>
      </c>
      <c r="V305" s="145">
        <v>8.3333333333333329E-2</v>
      </c>
      <c r="W305" s="146">
        <v>1</v>
      </c>
      <c r="X305" s="155">
        <v>0</v>
      </c>
      <c r="Y305" s="155">
        <v>0</v>
      </c>
      <c r="Z305" s="151">
        <v>0</v>
      </c>
      <c r="AA305" s="155">
        <v>0</v>
      </c>
      <c r="AB305" s="155">
        <v>0</v>
      </c>
      <c r="AC305" s="155">
        <v>0</v>
      </c>
      <c r="AD305" s="155">
        <v>0</v>
      </c>
      <c r="AE305" s="155">
        <v>0</v>
      </c>
      <c r="AF305" s="155">
        <v>0</v>
      </c>
      <c r="AG305" s="155">
        <v>0</v>
      </c>
      <c r="AH305" s="155">
        <v>0</v>
      </c>
      <c r="AI305" s="155">
        <v>0</v>
      </c>
      <c r="AJ305" s="145"/>
      <c r="AK305" s="145"/>
      <c r="AL305" s="145"/>
      <c r="AM305" s="145">
        <v>1</v>
      </c>
      <c r="AN305" s="145"/>
      <c r="AO305" s="145"/>
      <c r="AP305" s="145"/>
      <c r="AQ305" s="145"/>
      <c r="AR305" s="145"/>
      <c r="AS305" s="146">
        <v>1</v>
      </c>
      <c r="AT305" s="153">
        <v>0</v>
      </c>
      <c r="AU305" s="153">
        <v>0</v>
      </c>
      <c r="AV305" s="153">
        <v>0</v>
      </c>
      <c r="AW305" s="153">
        <v>0</v>
      </c>
      <c r="AX305" s="153">
        <v>0</v>
      </c>
      <c r="AY305" s="153">
        <v>0</v>
      </c>
      <c r="AZ305" s="153">
        <v>0</v>
      </c>
      <c r="BA305" s="153">
        <v>0</v>
      </c>
      <c r="BB305" s="153">
        <v>0</v>
      </c>
      <c r="BC305" s="153">
        <v>0</v>
      </c>
      <c r="BD305" s="154">
        <v>0</v>
      </c>
      <c r="BE305" s="154">
        <v>0</v>
      </c>
      <c r="BF305" s="154">
        <v>0</v>
      </c>
      <c r="BG305" s="154">
        <v>0</v>
      </c>
      <c r="BH305" s="154">
        <v>0</v>
      </c>
      <c r="BI305" s="145">
        <v>60423000</v>
      </c>
      <c r="BJ305" s="122" t="s">
        <v>844</v>
      </c>
      <c r="BK305" s="191">
        <f>+IF('FEUILLE 1'!$BJ305="",SUMIFS('FEUILLE 2'!$P:$P,'FEUILLE 2'!$C:$C,"BLF",'FEUILLE 2'!$K:$K,'FEUILLE 1'!$J305),SUMIFS('FEUILLE 2'!$P:$P,'FEUILLE 2'!$C:$C,"BLF",'FEUILLE 2'!$K:$K,'FEUILLE 1'!$J305,'FEUILLE 2'!$B:$B,'FEUILLE 1'!$BJ305))</f>
        <v>0</v>
      </c>
      <c r="BL305" s="191">
        <f t="shared" si="339"/>
        <v>0</v>
      </c>
      <c r="BM305" s="191"/>
      <c r="BN305" s="191"/>
      <c r="BO305" s="193">
        <f t="shared" si="340"/>
        <v>0</v>
      </c>
      <c r="BP305" s="126">
        <f t="shared" si="273"/>
        <v>0</v>
      </c>
      <c r="BQ305" s="126">
        <f t="shared" si="274"/>
        <v>0</v>
      </c>
      <c r="BR305" s="126">
        <f t="shared" si="275"/>
        <v>0</v>
      </c>
      <c r="BS305" s="126">
        <f t="shared" si="276"/>
        <v>0</v>
      </c>
      <c r="BT305" s="126">
        <f t="shared" si="277"/>
        <v>0</v>
      </c>
      <c r="BU305" s="126">
        <f t="shared" si="278"/>
        <v>0</v>
      </c>
      <c r="BV305" s="126">
        <f t="shared" si="279"/>
        <v>0</v>
      </c>
      <c r="BW305" s="126">
        <f t="shared" si="280"/>
        <v>0</v>
      </c>
      <c r="BX305" s="126">
        <f t="shared" si="281"/>
        <v>0</v>
      </c>
      <c r="BY305" s="126">
        <f t="shared" si="282"/>
        <v>0</v>
      </c>
      <c r="BZ305" s="126">
        <f t="shared" si="283"/>
        <v>0</v>
      </c>
      <c r="CA305" s="126">
        <f t="shared" si="284"/>
        <v>0</v>
      </c>
      <c r="CB305" s="126">
        <f t="shared" si="285"/>
        <v>0</v>
      </c>
      <c r="CC305" s="126">
        <f t="shared" si="286"/>
        <v>0</v>
      </c>
      <c r="CD305" s="126">
        <f t="shared" si="287"/>
        <v>0</v>
      </c>
      <c r="CE305" s="126">
        <f t="shared" si="288"/>
        <v>0</v>
      </c>
      <c r="CF305" s="126">
        <f t="shared" si="289"/>
        <v>0</v>
      </c>
      <c r="CG305" s="126">
        <f t="shared" si="290"/>
        <v>0</v>
      </c>
      <c r="CH305" s="126">
        <f t="shared" si="291"/>
        <v>0</v>
      </c>
      <c r="CI305" s="126">
        <f t="shared" si="292"/>
        <v>0</v>
      </c>
      <c r="CJ305" s="126">
        <f t="shared" si="293"/>
        <v>0</v>
      </c>
      <c r="CK305" s="126">
        <f t="shared" si="294"/>
        <v>0</v>
      </c>
      <c r="CL305" s="126">
        <f t="shared" si="295"/>
        <v>0</v>
      </c>
      <c r="CM305" s="126">
        <f t="shared" si="296"/>
        <v>0</v>
      </c>
      <c r="CN305" s="126">
        <f t="shared" si="297"/>
        <v>0</v>
      </c>
      <c r="CO305" s="126">
        <f t="shared" si="298"/>
        <v>0</v>
      </c>
      <c r="CP305" s="126">
        <f t="shared" si="299"/>
        <v>0</v>
      </c>
      <c r="CQ305" s="126">
        <f t="shared" si="300"/>
        <v>0</v>
      </c>
      <c r="CR305" s="126">
        <f t="shared" si="301"/>
        <v>0</v>
      </c>
      <c r="CS305" s="126">
        <f t="shared" si="302"/>
        <v>0</v>
      </c>
      <c r="CT305" s="126">
        <f t="shared" si="303"/>
        <v>0</v>
      </c>
      <c r="CU305" s="126">
        <f t="shared" si="304"/>
        <v>0</v>
      </c>
      <c r="CV305" s="126">
        <f t="shared" si="305"/>
        <v>0</v>
      </c>
      <c r="CW305" s="126">
        <f t="shared" si="306"/>
        <v>0</v>
      </c>
      <c r="CX305" s="126">
        <f t="shared" si="307"/>
        <v>0</v>
      </c>
      <c r="CY305" s="126">
        <f t="shared" si="308"/>
        <v>0</v>
      </c>
      <c r="CZ305" s="126">
        <f t="shared" si="309"/>
        <v>0</v>
      </c>
      <c r="DA305" s="126">
        <f t="shared" si="310"/>
        <v>0</v>
      </c>
      <c r="DB305" s="126">
        <f t="shared" si="311"/>
        <v>0</v>
      </c>
      <c r="DC305" s="126">
        <f t="shared" si="312"/>
        <v>0</v>
      </c>
      <c r="DD305" s="126">
        <f t="shared" si="313"/>
        <v>0</v>
      </c>
      <c r="DE305" s="126">
        <f t="shared" si="314"/>
        <v>0</v>
      </c>
      <c r="DF305" s="126">
        <f t="shared" si="315"/>
        <v>0</v>
      </c>
      <c r="DG305" s="126">
        <f t="shared" si="316"/>
        <v>0</v>
      </c>
      <c r="DH305" s="126">
        <f t="shared" si="317"/>
        <v>0</v>
      </c>
      <c r="DI305" s="126">
        <f t="shared" si="318"/>
        <v>0</v>
      </c>
      <c r="DJ305" s="126">
        <f t="shared" si="319"/>
        <v>0</v>
      </c>
      <c r="DK305" s="126">
        <f t="shared" si="320"/>
        <v>0</v>
      </c>
      <c r="DL305" s="126">
        <f t="shared" si="321"/>
        <v>0</v>
      </c>
      <c r="DM305" s="126">
        <f t="shared" si="322"/>
        <v>0</v>
      </c>
      <c r="DN305" s="126">
        <f t="shared" si="323"/>
        <v>0</v>
      </c>
      <c r="DO305" s="126">
        <f t="shared" si="324"/>
        <v>0</v>
      </c>
      <c r="DP305" s="126">
        <f t="shared" si="325"/>
        <v>0</v>
      </c>
      <c r="DQ305" s="126">
        <f t="shared" si="326"/>
        <v>0</v>
      </c>
      <c r="DR305" s="126">
        <f t="shared" si="327"/>
        <v>0</v>
      </c>
      <c r="DS305" s="126">
        <f t="shared" si="328"/>
        <v>0</v>
      </c>
      <c r="DT305" s="126">
        <f t="shared" si="329"/>
        <v>0</v>
      </c>
      <c r="DU305" s="126">
        <f t="shared" si="330"/>
        <v>0</v>
      </c>
      <c r="DV305" s="126">
        <f t="shared" si="331"/>
        <v>0</v>
      </c>
      <c r="DW305" s="126">
        <f t="shared" si="332"/>
        <v>0</v>
      </c>
      <c r="DX305" s="119"/>
    </row>
    <row r="306" spans="1:131" s="141" customFormat="1" ht="15" customHeight="1" x14ac:dyDescent="0.25">
      <c r="A306" s="174" t="s">
        <v>667</v>
      </c>
      <c r="B306" s="174" t="s">
        <v>416</v>
      </c>
      <c r="C306" s="174" t="s">
        <v>672</v>
      </c>
      <c r="D306" s="174" t="s">
        <v>265</v>
      </c>
      <c r="E306" s="174">
        <v>0</v>
      </c>
      <c r="F306" s="174">
        <v>3000</v>
      </c>
      <c r="G306" s="173">
        <v>0</v>
      </c>
      <c r="H306" s="173">
        <v>0</v>
      </c>
      <c r="I306" s="145"/>
      <c r="J306" s="145" t="s">
        <v>77</v>
      </c>
      <c r="K306" s="145">
        <v>8.3333333333333329E-2</v>
      </c>
      <c r="L306" s="145">
        <v>8.3333333333333329E-2</v>
      </c>
      <c r="M306" s="145">
        <v>8.3333333333333329E-2</v>
      </c>
      <c r="N306" s="145">
        <v>8.3333333333333329E-2</v>
      </c>
      <c r="O306" s="145">
        <v>8.3333333333333329E-2</v>
      </c>
      <c r="P306" s="145">
        <v>8.3333333333333329E-2</v>
      </c>
      <c r="Q306" s="145">
        <v>8.3333333333333329E-2</v>
      </c>
      <c r="R306" s="145">
        <v>8.3333333333333329E-2</v>
      </c>
      <c r="S306" s="145">
        <v>8.3333333333333329E-2</v>
      </c>
      <c r="T306" s="145">
        <v>8.3333333333333329E-2</v>
      </c>
      <c r="U306" s="145">
        <v>8.3333333333333329E-2</v>
      </c>
      <c r="V306" s="145">
        <v>8.3333333333333329E-2</v>
      </c>
      <c r="W306" s="146">
        <v>1</v>
      </c>
      <c r="X306" s="155">
        <v>0</v>
      </c>
      <c r="Y306" s="155">
        <v>0</v>
      </c>
      <c r="Z306" s="151">
        <v>0</v>
      </c>
      <c r="AA306" s="155">
        <v>0</v>
      </c>
      <c r="AB306" s="155">
        <v>0</v>
      </c>
      <c r="AC306" s="155">
        <v>0</v>
      </c>
      <c r="AD306" s="155">
        <v>0</v>
      </c>
      <c r="AE306" s="155">
        <v>0</v>
      </c>
      <c r="AF306" s="155">
        <v>0</v>
      </c>
      <c r="AG306" s="155">
        <v>0</v>
      </c>
      <c r="AH306" s="155">
        <v>0</v>
      </c>
      <c r="AI306" s="155">
        <v>0</v>
      </c>
      <c r="AJ306" s="145"/>
      <c r="AK306" s="145"/>
      <c r="AL306" s="145">
        <v>1</v>
      </c>
      <c r="AM306" s="145"/>
      <c r="AN306" s="145"/>
      <c r="AO306" s="145"/>
      <c r="AP306" s="145"/>
      <c r="AQ306" s="145"/>
      <c r="AR306" s="145"/>
      <c r="AS306" s="146">
        <v>1</v>
      </c>
      <c r="AT306" s="153">
        <v>0</v>
      </c>
      <c r="AU306" s="153">
        <v>0</v>
      </c>
      <c r="AV306" s="153">
        <v>0</v>
      </c>
      <c r="AW306" s="153">
        <v>0</v>
      </c>
      <c r="AX306" s="153">
        <v>0</v>
      </c>
      <c r="AY306" s="153">
        <v>0</v>
      </c>
      <c r="AZ306" s="153">
        <v>0</v>
      </c>
      <c r="BA306" s="153">
        <v>0</v>
      </c>
      <c r="BB306" s="153">
        <v>0</v>
      </c>
      <c r="BC306" s="153">
        <v>0</v>
      </c>
      <c r="BD306" s="154">
        <v>0</v>
      </c>
      <c r="BE306" s="154">
        <v>0</v>
      </c>
      <c r="BF306" s="154">
        <v>0</v>
      </c>
      <c r="BG306" s="154">
        <v>0</v>
      </c>
      <c r="BH306" s="154">
        <v>0</v>
      </c>
      <c r="BI306" s="145">
        <v>60423000</v>
      </c>
      <c r="BJ306" s="122" t="s">
        <v>851</v>
      </c>
      <c r="BK306" s="191">
        <f>+IF('FEUILLE 1'!$BJ306="",SUMIFS('FEUILLE 2'!$P:$P,'FEUILLE 2'!$C:$C,"BLF",'FEUILLE 2'!$K:$K,'FEUILLE 1'!$J306),SUMIFS('FEUILLE 2'!$P:$P,'FEUILLE 2'!$C:$C,"BLF",'FEUILLE 2'!$K:$K,'FEUILLE 1'!$J306,'FEUILLE 2'!$B:$B,'FEUILLE 1'!$BJ306))</f>
        <v>0</v>
      </c>
      <c r="BL306" s="191">
        <f t="shared" si="339"/>
        <v>0</v>
      </c>
      <c r="BM306" s="191"/>
      <c r="BN306" s="191"/>
      <c r="BO306" s="193">
        <f t="shared" si="340"/>
        <v>0</v>
      </c>
      <c r="BP306" s="126">
        <f t="shared" si="273"/>
        <v>0</v>
      </c>
      <c r="BQ306" s="126">
        <f t="shared" si="274"/>
        <v>0</v>
      </c>
      <c r="BR306" s="126">
        <f t="shared" si="275"/>
        <v>0</v>
      </c>
      <c r="BS306" s="126">
        <f t="shared" si="276"/>
        <v>0</v>
      </c>
      <c r="BT306" s="126">
        <f t="shared" si="277"/>
        <v>0</v>
      </c>
      <c r="BU306" s="126">
        <f t="shared" si="278"/>
        <v>0</v>
      </c>
      <c r="BV306" s="126">
        <f t="shared" si="279"/>
        <v>0</v>
      </c>
      <c r="BW306" s="126">
        <f t="shared" si="280"/>
        <v>0</v>
      </c>
      <c r="BX306" s="126">
        <f t="shared" si="281"/>
        <v>0</v>
      </c>
      <c r="BY306" s="126">
        <f t="shared" si="282"/>
        <v>0</v>
      </c>
      <c r="BZ306" s="126">
        <f t="shared" si="283"/>
        <v>0</v>
      </c>
      <c r="CA306" s="126">
        <f t="shared" si="284"/>
        <v>0</v>
      </c>
      <c r="CB306" s="126">
        <f t="shared" si="285"/>
        <v>0</v>
      </c>
      <c r="CC306" s="126">
        <f t="shared" si="286"/>
        <v>0</v>
      </c>
      <c r="CD306" s="126">
        <f t="shared" si="287"/>
        <v>0</v>
      </c>
      <c r="CE306" s="126">
        <f t="shared" si="288"/>
        <v>0</v>
      </c>
      <c r="CF306" s="126">
        <f t="shared" si="289"/>
        <v>0</v>
      </c>
      <c r="CG306" s="126">
        <f t="shared" si="290"/>
        <v>0</v>
      </c>
      <c r="CH306" s="126">
        <f t="shared" si="291"/>
        <v>0</v>
      </c>
      <c r="CI306" s="126">
        <f t="shared" si="292"/>
        <v>0</v>
      </c>
      <c r="CJ306" s="126">
        <f t="shared" si="293"/>
        <v>0</v>
      </c>
      <c r="CK306" s="126">
        <f t="shared" si="294"/>
        <v>0</v>
      </c>
      <c r="CL306" s="126">
        <f t="shared" si="295"/>
        <v>0</v>
      </c>
      <c r="CM306" s="126">
        <f t="shared" si="296"/>
        <v>0</v>
      </c>
      <c r="CN306" s="126">
        <f t="shared" si="297"/>
        <v>0</v>
      </c>
      <c r="CO306" s="126">
        <f t="shared" si="298"/>
        <v>0</v>
      </c>
      <c r="CP306" s="126">
        <f t="shared" si="299"/>
        <v>0</v>
      </c>
      <c r="CQ306" s="126">
        <f t="shared" si="300"/>
        <v>0</v>
      </c>
      <c r="CR306" s="126">
        <f t="shared" si="301"/>
        <v>0</v>
      </c>
      <c r="CS306" s="126">
        <f t="shared" si="302"/>
        <v>0</v>
      </c>
      <c r="CT306" s="126">
        <f t="shared" si="303"/>
        <v>0</v>
      </c>
      <c r="CU306" s="126">
        <f t="shared" si="304"/>
        <v>0</v>
      </c>
      <c r="CV306" s="126">
        <f t="shared" si="305"/>
        <v>0</v>
      </c>
      <c r="CW306" s="126">
        <f t="shared" si="306"/>
        <v>0</v>
      </c>
      <c r="CX306" s="126">
        <f t="shared" si="307"/>
        <v>0</v>
      </c>
      <c r="CY306" s="126">
        <f t="shared" si="308"/>
        <v>0</v>
      </c>
      <c r="CZ306" s="126">
        <f t="shared" si="309"/>
        <v>0</v>
      </c>
      <c r="DA306" s="126">
        <f t="shared" si="310"/>
        <v>0</v>
      </c>
      <c r="DB306" s="126">
        <f t="shared" si="311"/>
        <v>0</v>
      </c>
      <c r="DC306" s="126">
        <f t="shared" si="312"/>
        <v>0</v>
      </c>
      <c r="DD306" s="126">
        <f t="shared" si="313"/>
        <v>0</v>
      </c>
      <c r="DE306" s="126">
        <f t="shared" si="314"/>
        <v>0</v>
      </c>
      <c r="DF306" s="126">
        <f t="shared" si="315"/>
        <v>0</v>
      </c>
      <c r="DG306" s="126">
        <f t="shared" si="316"/>
        <v>0</v>
      </c>
      <c r="DH306" s="126">
        <f t="shared" si="317"/>
        <v>0</v>
      </c>
      <c r="DI306" s="126">
        <f t="shared" si="318"/>
        <v>0</v>
      </c>
      <c r="DJ306" s="126">
        <f t="shared" si="319"/>
        <v>0</v>
      </c>
      <c r="DK306" s="126">
        <f t="shared" si="320"/>
        <v>0</v>
      </c>
      <c r="DL306" s="126">
        <f t="shared" si="321"/>
        <v>0</v>
      </c>
      <c r="DM306" s="126">
        <f t="shared" si="322"/>
        <v>0</v>
      </c>
      <c r="DN306" s="126">
        <f t="shared" si="323"/>
        <v>0</v>
      </c>
      <c r="DO306" s="126">
        <f t="shared" si="324"/>
        <v>0</v>
      </c>
      <c r="DP306" s="126">
        <f t="shared" si="325"/>
        <v>0</v>
      </c>
      <c r="DQ306" s="126">
        <f t="shared" si="326"/>
        <v>0</v>
      </c>
      <c r="DR306" s="126">
        <f t="shared" si="327"/>
        <v>0</v>
      </c>
      <c r="DS306" s="126">
        <f t="shared" si="328"/>
        <v>0</v>
      </c>
      <c r="DT306" s="126">
        <f t="shared" si="329"/>
        <v>0</v>
      </c>
      <c r="DU306" s="126">
        <f t="shared" si="330"/>
        <v>0</v>
      </c>
      <c r="DV306" s="126">
        <f t="shared" si="331"/>
        <v>0</v>
      </c>
      <c r="DW306" s="126">
        <f t="shared" si="332"/>
        <v>0</v>
      </c>
      <c r="DX306" s="119"/>
    </row>
    <row r="307" spans="1:131" s="141" customFormat="1" ht="15" customHeight="1" x14ac:dyDescent="0.25">
      <c r="A307" s="174" t="s">
        <v>673</v>
      </c>
      <c r="B307" s="174" t="s">
        <v>416</v>
      </c>
      <c r="C307" s="174" t="s">
        <v>674</v>
      </c>
      <c r="D307" s="174" t="s">
        <v>265</v>
      </c>
      <c r="E307" s="174">
        <v>6</v>
      </c>
      <c r="F307" s="174">
        <v>600</v>
      </c>
      <c r="G307" s="173">
        <v>-3600</v>
      </c>
      <c r="H307" s="173">
        <v>-3600</v>
      </c>
      <c r="I307" s="147"/>
      <c r="J307" s="145" t="s">
        <v>98</v>
      </c>
      <c r="K307" s="145">
        <v>8.3333333333333329E-2</v>
      </c>
      <c r="L307" s="145">
        <v>8.3333333333333329E-2</v>
      </c>
      <c r="M307" s="145">
        <v>8.3333333333333329E-2</v>
      </c>
      <c r="N307" s="145">
        <v>8.3333333333333329E-2</v>
      </c>
      <c r="O307" s="145">
        <v>8.3333333333333329E-2</v>
      </c>
      <c r="P307" s="145">
        <v>8.3333333333333329E-2</v>
      </c>
      <c r="Q307" s="145">
        <v>8.3333333333333329E-2</v>
      </c>
      <c r="R307" s="145">
        <v>8.3333333333333329E-2</v>
      </c>
      <c r="S307" s="145">
        <v>8.3333333333333329E-2</v>
      </c>
      <c r="T307" s="145">
        <v>8.3333333333333329E-2</v>
      </c>
      <c r="U307" s="145">
        <v>8.3333333333333329E-2</v>
      </c>
      <c r="V307" s="145">
        <v>8.3333333333333329E-2</v>
      </c>
      <c r="W307" s="146">
        <v>1</v>
      </c>
      <c r="X307" s="155">
        <v>-300</v>
      </c>
      <c r="Y307" s="155">
        <v>-300</v>
      </c>
      <c r="Z307" s="151">
        <v>-300</v>
      </c>
      <c r="AA307" s="155">
        <v>-300</v>
      </c>
      <c r="AB307" s="155">
        <v>-300</v>
      </c>
      <c r="AC307" s="155">
        <v>-300</v>
      </c>
      <c r="AD307" s="155">
        <v>-300</v>
      </c>
      <c r="AE307" s="155">
        <v>-300</v>
      </c>
      <c r="AF307" s="155">
        <v>-300</v>
      </c>
      <c r="AG307" s="155">
        <v>-300</v>
      </c>
      <c r="AH307" s="155">
        <v>-300</v>
      </c>
      <c r="AI307" s="155">
        <v>-300</v>
      </c>
      <c r="AJ307" s="145">
        <v>1</v>
      </c>
      <c r="AK307" s="145"/>
      <c r="AL307" s="145"/>
      <c r="AM307" s="145"/>
      <c r="AN307" s="145"/>
      <c r="AO307" s="145"/>
      <c r="AP307" s="145"/>
      <c r="AQ307" s="145"/>
      <c r="AR307" s="145"/>
      <c r="AS307" s="146">
        <v>1</v>
      </c>
      <c r="AT307" s="153">
        <v>-3600</v>
      </c>
      <c r="AU307" s="153">
        <v>0</v>
      </c>
      <c r="AV307" s="153">
        <v>0</v>
      </c>
      <c r="AW307" s="153">
        <v>0</v>
      </c>
      <c r="AX307" s="153">
        <v>0</v>
      </c>
      <c r="AY307" s="153">
        <v>0</v>
      </c>
      <c r="AZ307" s="153">
        <v>0</v>
      </c>
      <c r="BA307" s="153">
        <v>0</v>
      </c>
      <c r="BB307" s="153">
        <v>0</v>
      </c>
      <c r="BC307" s="153">
        <v>-3600</v>
      </c>
      <c r="BD307" s="154">
        <v>-3600</v>
      </c>
      <c r="BE307" s="154">
        <v>0</v>
      </c>
      <c r="BF307" s="154">
        <v>0</v>
      </c>
      <c r="BG307" s="154">
        <v>0</v>
      </c>
      <c r="BH307" s="154">
        <v>0</v>
      </c>
      <c r="BI307" s="145">
        <v>60423000</v>
      </c>
      <c r="BJ307" s="122"/>
      <c r="BK307" s="191">
        <v>0</v>
      </c>
      <c r="BL307" s="191">
        <f t="shared" si="339"/>
        <v>-900</v>
      </c>
      <c r="BM307" s="191"/>
      <c r="BN307" s="191"/>
      <c r="BO307" s="193"/>
      <c r="BP307" s="126">
        <f t="shared" si="273"/>
        <v>-300</v>
      </c>
      <c r="BQ307" s="126">
        <f t="shared" si="274"/>
        <v>0</v>
      </c>
      <c r="BR307" s="126">
        <f t="shared" si="275"/>
        <v>0</v>
      </c>
      <c r="BS307" s="126">
        <f t="shared" si="276"/>
        <v>0</v>
      </c>
      <c r="BT307" s="126">
        <f t="shared" si="277"/>
        <v>0</v>
      </c>
      <c r="BU307" s="126">
        <f t="shared" si="278"/>
        <v>-600</v>
      </c>
      <c r="BV307" s="126">
        <f t="shared" si="279"/>
        <v>0</v>
      </c>
      <c r="BW307" s="126">
        <f t="shared" si="280"/>
        <v>0</v>
      </c>
      <c r="BX307" s="126">
        <f t="shared" si="281"/>
        <v>0</v>
      </c>
      <c r="BY307" s="126">
        <f t="shared" si="282"/>
        <v>0</v>
      </c>
      <c r="BZ307" s="126">
        <f t="shared" si="283"/>
        <v>-900</v>
      </c>
      <c r="CA307" s="126">
        <f t="shared" si="284"/>
        <v>0</v>
      </c>
      <c r="CB307" s="126">
        <f t="shared" si="285"/>
        <v>0</v>
      </c>
      <c r="CC307" s="126">
        <f t="shared" si="286"/>
        <v>0</v>
      </c>
      <c r="CD307" s="126">
        <f t="shared" si="287"/>
        <v>0</v>
      </c>
      <c r="CE307" s="126">
        <f t="shared" si="288"/>
        <v>-1200</v>
      </c>
      <c r="CF307" s="126">
        <f t="shared" si="289"/>
        <v>0</v>
      </c>
      <c r="CG307" s="126">
        <f t="shared" si="290"/>
        <v>0</v>
      </c>
      <c r="CH307" s="126">
        <f t="shared" si="291"/>
        <v>0</v>
      </c>
      <c r="CI307" s="126">
        <f t="shared" si="292"/>
        <v>0</v>
      </c>
      <c r="CJ307" s="126">
        <f t="shared" si="293"/>
        <v>-1500</v>
      </c>
      <c r="CK307" s="126">
        <f t="shared" si="294"/>
        <v>0</v>
      </c>
      <c r="CL307" s="126">
        <f t="shared" si="295"/>
        <v>0</v>
      </c>
      <c r="CM307" s="126">
        <f t="shared" si="296"/>
        <v>0</v>
      </c>
      <c r="CN307" s="126">
        <f t="shared" si="297"/>
        <v>0</v>
      </c>
      <c r="CO307" s="126">
        <f t="shared" si="298"/>
        <v>-1800</v>
      </c>
      <c r="CP307" s="126">
        <f t="shared" si="299"/>
        <v>0</v>
      </c>
      <c r="CQ307" s="126">
        <f t="shared" si="300"/>
        <v>0</v>
      </c>
      <c r="CR307" s="126">
        <f t="shared" si="301"/>
        <v>0</v>
      </c>
      <c r="CS307" s="126">
        <f t="shared" si="302"/>
        <v>0</v>
      </c>
      <c r="CT307" s="126">
        <f t="shared" si="303"/>
        <v>-2100</v>
      </c>
      <c r="CU307" s="126">
        <f t="shared" si="304"/>
        <v>0</v>
      </c>
      <c r="CV307" s="126">
        <f t="shared" si="305"/>
        <v>0</v>
      </c>
      <c r="CW307" s="126">
        <f t="shared" si="306"/>
        <v>0</v>
      </c>
      <c r="CX307" s="126">
        <f t="shared" si="307"/>
        <v>0</v>
      </c>
      <c r="CY307" s="126">
        <f t="shared" si="308"/>
        <v>-2400</v>
      </c>
      <c r="CZ307" s="126">
        <f t="shared" si="309"/>
        <v>0</v>
      </c>
      <c r="DA307" s="126">
        <f t="shared" si="310"/>
        <v>0</v>
      </c>
      <c r="DB307" s="126">
        <f t="shared" si="311"/>
        <v>0</v>
      </c>
      <c r="DC307" s="126">
        <f t="shared" si="312"/>
        <v>0</v>
      </c>
      <c r="DD307" s="126">
        <f t="shared" si="313"/>
        <v>-2700</v>
      </c>
      <c r="DE307" s="126">
        <f t="shared" si="314"/>
        <v>0</v>
      </c>
      <c r="DF307" s="126">
        <f t="shared" si="315"/>
        <v>0</v>
      </c>
      <c r="DG307" s="126">
        <f t="shared" si="316"/>
        <v>0</v>
      </c>
      <c r="DH307" s="126">
        <f t="shared" si="317"/>
        <v>0</v>
      </c>
      <c r="DI307" s="126">
        <f t="shared" si="318"/>
        <v>-3000</v>
      </c>
      <c r="DJ307" s="126">
        <f t="shared" si="319"/>
        <v>0</v>
      </c>
      <c r="DK307" s="126">
        <f t="shared" si="320"/>
        <v>0</v>
      </c>
      <c r="DL307" s="126">
        <f t="shared" si="321"/>
        <v>0</v>
      </c>
      <c r="DM307" s="126">
        <f t="shared" si="322"/>
        <v>0</v>
      </c>
      <c r="DN307" s="126">
        <f t="shared" si="323"/>
        <v>-3300</v>
      </c>
      <c r="DO307" s="126">
        <f t="shared" si="324"/>
        <v>0</v>
      </c>
      <c r="DP307" s="126">
        <f t="shared" si="325"/>
        <v>0</v>
      </c>
      <c r="DQ307" s="126">
        <f t="shared" si="326"/>
        <v>0</v>
      </c>
      <c r="DR307" s="126">
        <f t="shared" si="327"/>
        <v>0</v>
      </c>
      <c r="DS307" s="126">
        <f t="shared" si="328"/>
        <v>-3600</v>
      </c>
      <c r="DT307" s="126">
        <f t="shared" si="329"/>
        <v>0</v>
      </c>
      <c r="DU307" s="126">
        <f t="shared" si="330"/>
        <v>0</v>
      </c>
      <c r="DV307" s="126">
        <f t="shared" si="331"/>
        <v>0</v>
      </c>
      <c r="DW307" s="126">
        <f t="shared" si="332"/>
        <v>0</v>
      </c>
      <c r="DX307" s="119"/>
    </row>
    <row r="308" spans="1:131" s="141" customFormat="1" ht="15" customHeight="1" x14ac:dyDescent="0.25">
      <c r="A308" s="174" t="s">
        <v>675</v>
      </c>
      <c r="B308" s="174" t="s">
        <v>416</v>
      </c>
      <c r="C308" s="174"/>
      <c r="D308" s="174" t="s">
        <v>314</v>
      </c>
      <c r="E308" s="174">
        <v>2</v>
      </c>
      <c r="F308" s="174">
        <v>650</v>
      </c>
      <c r="G308" s="173">
        <v>-1300</v>
      </c>
      <c r="H308" s="173">
        <v>-1300</v>
      </c>
      <c r="I308" s="147" t="s">
        <v>912</v>
      </c>
      <c r="J308" s="145" t="s">
        <v>92</v>
      </c>
      <c r="K308" s="145">
        <v>8.3333333333333329E-2</v>
      </c>
      <c r="L308" s="145">
        <v>8.3333333333333329E-2</v>
      </c>
      <c r="M308" s="145">
        <v>8.3333333333333329E-2</v>
      </c>
      <c r="N308" s="145">
        <v>8.3333333333333329E-2</v>
      </c>
      <c r="O308" s="145">
        <v>8.3333333333333329E-2</v>
      </c>
      <c r="P308" s="145">
        <v>8.3333333333333329E-2</v>
      </c>
      <c r="Q308" s="145">
        <v>8.3333333333333329E-2</v>
      </c>
      <c r="R308" s="145">
        <v>8.3333333333333329E-2</v>
      </c>
      <c r="S308" s="145">
        <v>8.3333333333333329E-2</v>
      </c>
      <c r="T308" s="145">
        <v>8.3333333333333329E-2</v>
      </c>
      <c r="U308" s="145">
        <v>8.3333333333333329E-2</v>
      </c>
      <c r="V308" s="145">
        <v>8.3333333333333329E-2</v>
      </c>
      <c r="W308" s="146">
        <v>1</v>
      </c>
      <c r="X308" s="155">
        <v>-108.33333333333333</v>
      </c>
      <c r="Y308" s="155">
        <v>-108.33333333333333</v>
      </c>
      <c r="Z308" s="151">
        <v>-108.33333333333333</v>
      </c>
      <c r="AA308" s="155">
        <v>-108.33333333333333</v>
      </c>
      <c r="AB308" s="155">
        <v>-108.33333333333333</v>
      </c>
      <c r="AC308" s="155">
        <v>-108.33333333333333</v>
      </c>
      <c r="AD308" s="155">
        <v>-108.33333333333333</v>
      </c>
      <c r="AE308" s="155">
        <v>-108.33333333333333</v>
      </c>
      <c r="AF308" s="155">
        <v>-108.33333333333333</v>
      </c>
      <c r="AG308" s="155">
        <v>-108.33333333333333</v>
      </c>
      <c r="AH308" s="155">
        <v>-108.33333333333333</v>
      </c>
      <c r="AI308" s="155">
        <v>-108.33333333333333</v>
      </c>
      <c r="AJ308" s="145">
        <v>1</v>
      </c>
      <c r="AK308" s="145"/>
      <c r="AL308" s="145"/>
      <c r="AM308" s="145"/>
      <c r="AN308" s="145"/>
      <c r="AO308" s="145"/>
      <c r="AP308" s="145"/>
      <c r="AQ308" s="145"/>
      <c r="AR308" s="145"/>
      <c r="AS308" s="146">
        <v>1</v>
      </c>
      <c r="AT308" s="153">
        <v>-1300</v>
      </c>
      <c r="AU308" s="153">
        <v>0</v>
      </c>
      <c r="AV308" s="153">
        <v>0</v>
      </c>
      <c r="AW308" s="153">
        <v>0</v>
      </c>
      <c r="AX308" s="153">
        <v>0</v>
      </c>
      <c r="AY308" s="153">
        <v>0</v>
      </c>
      <c r="AZ308" s="153">
        <v>0</v>
      </c>
      <c r="BA308" s="153">
        <v>0</v>
      </c>
      <c r="BB308" s="153">
        <v>0</v>
      </c>
      <c r="BC308" s="153">
        <v>-1300</v>
      </c>
      <c r="BD308" s="154">
        <v>-1300</v>
      </c>
      <c r="BE308" s="154">
        <v>0</v>
      </c>
      <c r="BF308" s="154">
        <v>0</v>
      </c>
      <c r="BG308" s="154">
        <v>0</v>
      </c>
      <c r="BH308" s="154">
        <v>0</v>
      </c>
      <c r="BI308" s="145">
        <v>60423000</v>
      </c>
      <c r="BJ308" s="122"/>
      <c r="BK308" s="191">
        <f>+IF('FEUILLE 1'!$BJ308="",SUMIFS('FEUILLE 2'!$P:$P,'FEUILLE 2'!$C:$C,"BLF",'FEUILLE 2'!$K:$K,'FEUILLE 1'!$J308),SUMIFS('FEUILLE 2'!$P:$P,'FEUILLE 2'!$C:$C,"BLF",'FEUILLE 2'!$K:$K,'FEUILLE 1'!$J308,'FEUILLE 2'!$B:$B,'FEUILLE 1'!$BJ308))</f>
        <v>0</v>
      </c>
      <c r="BL308" s="191">
        <f t="shared" si="339"/>
        <v>-325</v>
      </c>
      <c r="BM308" s="191"/>
      <c r="BN308" s="191"/>
      <c r="BO308" s="193"/>
      <c r="BP308" s="126">
        <f t="shared" si="273"/>
        <v>-108.33333333333333</v>
      </c>
      <c r="BQ308" s="126">
        <f>+$BE308*$K308</f>
        <v>0</v>
      </c>
      <c r="BR308" s="126">
        <f t="shared" si="275"/>
        <v>0</v>
      </c>
      <c r="BS308" s="126">
        <f t="shared" si="276"/>
        <v>0</v>
      </c>
      <c r="BT308" s="126">
        <f t="shared" si="277"/>
        <v>0</v>
      </c>
      <c r="BU308" s="126">
        <f t="shared" si="278"/>
        <v>-216.66666666666666</v>
      </c>
      <c r="BV308" s="126">
        <f t="shared" si="279"/>
        <v>0</v>
      </c>
      <c r="BW308" s="126">
        <f t="shared" si="280"/>
        <v>0</v>
      </c>
      <c r="BX308" s="126">
        <f t="shared" si="281"/>
        <v>0</v>
      </c>
      <c r="BY308" s="126">
        <f t="shared" si="282"/>
        <v>0</v>
      </c>
      <c r="BZ308" s="126">
        <f t="shared" si="283"/>
        <v>-325</v>
      </c>
      <c r="CA308" s="126">
        <f t="shared" si="284"/>
        <v>0</v>
      </c>
      <c r="CB308" s="126">
        <f t="shared" si="285"/>
        <v>0</v>
      </c>
      <c r="CC308" s="126">
        <f t="shared" si="286"/>
        <v>0</v>
      </c>
      <c r="CD308" s="126">
        <f t="shared" si="287"/>
        <v>0</v>
      </c>
      <c r="CE308" s="126">
        <f t="shared" si="288"/>
        <v>-433.33333333333331</v>
      </c>
      <c r="CF308" s="126">
        <f t="shared" si="289"/>
        <v>0</v>
      </c>
      <c r="CG308" s="126">
        <f t="shared" si="290"/>
        <v>0</v>
      </c>
      <c r="CH308" s="126">
        <f t="shared" si="291"/>
        <v>0</v>
      </c>
      <c r="CI308" s="126">
        <f t="shared" si="292"/>
        <v>0</v>
      </c>
      <c r="CJ308" s="126">
        <f t="shared" si="293"/>
        <v>-541.66666666666663</v>
      </c>
      <c r="CK308" s="126">
        <f t="shared" si="294"/>
        <v>0</v>
      </c>
      <c r="CL308" s="126">
        <f t="shared" si="295"/>
        <v>0</v>
      </c>
      <c r="CM308" s="126">
        <f t="shared" si="296"/>
        <v>0</v>
      </c>
      <c r="CN308" s="126">
        <f t="shared" si="297"/>
        <v>0</v>
      </c>
      <c r="CO308" s="126">
        <f t="shared" si="298"/>
        <v>-650</v>
      </c>
      <c r="CP308" s="126">
        <f t="shared" si="299"/>
        <v>0</v>
      </c>
      <c r="CQ308" s="126">
        <f t="shared" si="300"/>
        <v>0</v>
      </c>
      <c r="CR308" s="126">
        <f t="shared" si="301"/>
        <v>0</v>
      </c>
      <c r="CS308" s="126">
        <f t="shared" si="302"/>
        <v>0</v>
      </c>
      <c r="CT308" s="126">
        <f t="shared" si="303"/>
        <v>-758.33333333333337</v>
      </c>
      <c r="CU308" s="126">
        <f t="shared" si="304"/>
        <v>0</v>
      </c>
      <c r="CV308" s="126">
        <f t="shared" si="305"/>
        <v>0</v>
      </c>
      <c r="CW308" s="126">
        <f t="shared" si="306"/>
        <v>0</v>
      </c>
      <c r="CX308" s="126">
        <f t="shared" si="307"/>
        <v>0</v>
      </c>
      <c r="CY308" s="126">
        <f t="shared" si="308"/>
        <v>-866.66666666666674</v>
      </c>
      <c r="CZ308" s="126">
        <f t="shared" si="309"/>
        <v>0</v>
      </c>
      <c r="DA308" s="126">
        <f t="shared" si="310"/>
        <v>0</v>
      </c>
      <c r="DB308" s="126">
        <f t="shared" si="311"/>
        <v>0</v>
      </c>
      <c r="DC308" s="126">
        <f t="shared" si="312"/>
        <v>0</v>
      </c>
      <c r="DD308" s="126">
        <f t="shared" si="313"/>
        <v>-975.00000000000011</v>
      </c>
      <c r="DE308" s="126">
        <f t="shared" si="314"/>
        <v>0</v>
      </c>
      <c r="DF308" s="126">
        <f t="shared" si="315"/>
        <v>0</v>
      </c>
      <c r="DG308" s="126">
        <f t="shared" si="316"/>
        <v>0</v>
      </c>
      <c r="DH308" s="126">
        <f t="shared" si="317"/>
        <v>0</v>
      </c>
      <c r="DI308" s="126">
        <f t="shared" si="318"/>
        <v>-1083.3333333333335</v>
      </c>
      <c r="DJ308" s="126">
        <f t="shared" si="319"/>
        <v>0</v>
      </c>
      <c r="DK308" s="126">
        <f t="shared" si="320"/>
        <v>0</v>
      </c>
      <c r="DL308" s="126">
        <f t="shared" si="321"/>
        <v>0</v>
      </c>
      <c r="DM308" s="126">
        <f t="shared" si="322"/>
        <v>0</v>
      </c>
      <c r="DN308" s="126">
        <f t="shared" si="323"/>
        <v>-1191.6666666666667</v>
      </c>
      <c r="DO308" s="126">
        <f t="shared" si="324"/>
        <v>0</v>
      </c>
      <c r="DP308" s="126">
        <f t="shared" si="325"/>
        <v>0</v>
      </c>
      <c r="DQ308" s="126">
        <f t="shared" si="326"/>
        <v>0</v>
      </c>
      <c r="DR308" s="126">
        <f t="shared" si="327"/>
        <v>0</v>
      </c>
      <c r="DS308" s="126">
        <f t="shared" si="328"/>
        <v>-1300</v>
      </c>
      <c r="DT308" s="126">
        <f t="shared" si="329"/>
        <v>0</v>
      </c>
      <c r="DU308" s="126">
        <f t="shared" si="330"/>
        <v>0</v>
      </c>
      <c r="DV308" s="126">
        <f t="shared" si="331"/>
        <v>0</v>
      </c>
      <c r="DW308" s="126">
        <f t="shared" si="332"/>
        <v>0</v>
      </c>
      <c r="DX308" s="119"/>
    </row>
    <row r="309" spans="1:131" s="141" customFormat="1" ht="15" customHeight="1" x14ac:dyDescent="0.25">
      <c r="A309" s="145" t="s">
        <v>676</v>
      </c>
      <c r="B309" s="145" t="s">
        <v>592</v>
      </c>
      <c r="C309" s="145" t="s">
        <v>677</v>
      </c>
      <c r="D309" s="145" t="s">
        <v>265</v>
      </c>
      <c r="E309" s="145">
        <v>0</v>
      </c>
      <c r="F309" s="145">
        <v>1380</v>
      </c>
      <c r="G309" s="147">
        <v>0</v>
      </c>
      <c r="H309" s="147">
        <v>0</v>
      </c>
      <c r="I309" s="145"/>
      <c r="J309" s="145" t="s">
        <v>63</v>
      </c>
      <c r="K309" s="145"/>
      <c r="L309" s="145"/>
      <c r="M309" s="145"/>
      <c r="N309" s="145"/>
      <c r="O309" s="145"/>
      <c r="P309" s="145"/>
      <c r="Q309" s="145"/>
      <c r="R309" s="145"/>
      <c r="S309" s="145">
        <v>0.5</v>
      </c>
      <c r="T309" s="145"/>
      <c r="U309" s="145"/>
      <c r="V309" s="145">
        <v>0.5</v>
      </c>
      <c r="W309" s="146">
        <v>1</v>
      </c>
      <c r="X309" s="155">
        <v>0</v>
      </c>
      <c r="Y309" s="155">
        <v>0</v>
      </c>
      <c r="Z309" s="151">
        <v>0</v>
      </c>
      <c r="AA309" s="155">
        <v>0</v>
      </c>
      <c r="AB309" s="155">
        <v>0</v>
      </c>
      <c r="AC309" s="155">
        <v>0</v>
      </c>
      <c r="AD309" s="155">
        <v>0</v>
      </c>
      <c r="AE309" s="155">
        <v>0</v>
      </c>
      <c r="AF309" s="155">
        <v>0</v>
      </c>
      <c r="AG309" s="155">
        <v>0</v>
      </c>
      <c r="AH309" s="155">
        <v>0</v>
      </c>
      <c r="AI309" s="155">
        <v>0</v>
      </c>
      <c r="AJ309" s="145"/>
      <c r="AK309" s="145"/>
      <c r="AL309" s="145"/>
      <c r="AM309" s="145"/>
      <c r="AN309" s="145">
        <v>1</v>
      </c>
      <c r="AO309" s="145"/>
      <c r="AP309" s="145"/>
      <c r="AQ309" s="145"/>
      <c r="AR309" s="145"/>
      <c r="AS309" s="146">
        <v>1</v>
      </c>
      <c r="AT309" s="153">
        <v>0</v>
      </c>
      <c r="AU309" s="153">
        <v>0</v>
      </c>
      <c r="AV309" s="153">
        <v>0</v>
      </c>
      <c r="AW309" s="153">
        <v>0</v>
      </c>
      <c r="AX309" s="153">
        <v>0</v>
      </c>
      <c r="AY309" s="153">
        <v>0</v>
      </c>
      <c r="AZ309" s="153">
        <v>0</v>
      </c>
      <c r="BA309" s="153">
        <v>0</v>
      </c>
      <c r="BB309" s="153">
        <v>0</v>
      </c>
      <c r="BC309" s="153">
        <v>0</v>
      </c>
      <c r="BD309" s="154">
        <v>0</v>
      </c>
      <c r="BE309" s="154">
        <v>0</v>
      </c>
      <c r="BF309" s="154">
        <v>0</v>
      </c>
      <c r="BG309" s="154">
        <v>0</v>
      </c>
      <c r="BH309" s="154">
        <v>0</v>
      </c>
      <c r="BI309" s="145">
        <v>70615800</v>
      </c>
      <c r="BJ309" s="122" t="s">
        <v>852</v>
      </c>
      <c r="BK309" s="122">
        <f>+IF('FEUILLE 1'!$BJ309="",SUMIFS('FEUILLE 2'!$P:$P,'FEUILLE 2'!$C:$C,"FAC",'FEUILLE 2'!$K:$K,'FEUILLE 1'!$J309),SUMIFS('FEUILLE 2'!$P:$P,'FEUILLE 2'!$C:$C,"FAC",'FEUILLE 2'!$K:$K,'FEUILLE 1'!$J309,'FEUILLE 2'!$B:$B,'FEUILLE 1'!$BJ309))</f>
        <v>0</v>
      </c>
      <c r="BL309" s="191">
        <f t="shared" ref="BL309" si="341">+BK309+SUM(BU309:BY309)</f>
        <v>0</v>
      </c>
      <c r="BM309" s="191"/>
      <c r="BN309" s="191"/>
      <c r="BO309" s="191">
        <f t="shared" si="272"/>
        <v>0</v>
      </c>
      <c r="BP309" s="126">
        <f t="shared" si="273"/>
        <v>0</v>
      </c>
      <c r="BQ309" s="126">
        <f t="shared" si="274"/>
        <v>0</v>
      </c>
      <c r="BR309" s="126">
        <f t="shared" si="275"/>
        <v>0</v>
      </c>
      <c r="BS309" s="126">
        <f t="shared" si="276"/>
        <v>0</v>
      </c>
      <c r="BT309" s="126">
        <f t="shared" si="277"/>
        <v>0</v>
      </c>
      <c r="BU309" s="126">
        <f t="shared" si="278"/>
        <v>0</v>
      </c>
      <c r="BV309" s="126">
        <f t="shared" si="279"/>
        <v>0</v>
      </c>
      <c r="BW309" s="126">
        <f t="shared" si="280"/>
        <v>0</v>
      </c>
      <c r="BX309" s="126">
        <f t="shared" si="281"/>
        <v>0</v>
      </c>
      <c r="BY309" s="126">
        <f t="shared" si="282"/>
        <v>0</v>
      </c>
      <c r="BZ309" s="126">
        <f t="shared" si="283"/>
        <v>0</v>
      </c>
      <c r="CA309" s="126">
        <f t="shared" si="284"/>
        <v>0</v>
      </c>
      <c r="CB309" s="126">
        <f t="shared" si="285"/>
        <v>0</v>
      </c>
      <c r="CC309" s="126">
        <f t="shared" si="286"/>
        <v>0</v>
      </c>
      <c r="CD309" s="126">
        <f t="shared" si="287"/>
        <v>0</v>
      </c>
      <c r="CE309" s="126">
        <f t="shared" si="288"/>
        <v>0</v>
      </c>
      <c r="CF309" s="126">
        <f t="shared" si="289"/>
        <v>0</v>
      </c>
      <c r="CG309" s="126">
        <f t="shared" si="290"/>
        <v>0</v>
      </c>
      <c r="CH309" s="126">
        <f t="shared" si="291"/>
        <v>0</v>
      </c>
      <c r="CI309" s="126">
        <f t="shared" si="292"/>
        <v>0</v>
      </c>
      <c r="CJ309" s="126">
        <f t="shared" si="293"/>
        <v>0</v>
      </c>
      <c r="CK309" s="126">
        <f t="shared" si="294"/>
        <v>0</v>
      </c>
      <c r="CL309" s="126">
        <f t="shared" si="295"/>
        <v>0</v>
      </c>
      <c r="CM309" s="126">
        <f t="shared" si="296"/>
        <v>0</v>
      </c>
      <c r="CN309" s="126">
        <f t="shared" si="297"/>
        <v>0</v>
      </c>
      <c r="CO309" s="126">
        <f t="shared" si="298"/>
        <v>0</v>
      </c>
      <c r="CP309" s="126">
        <f t="shared" si="299"/>
        <v>0</v>
      </c>
      <c r="CQ309" s="126">
        <f t="shared" si="300"/>
        <v>0</v>
      </c>
      <c r="CR309" s="126">
        <f t="shared" si="301"/>
        <v>0</v>
      </c>
      <c r="CS309" s="126">
        <f t="shared" si="302"/>
        <v>0</v>
      </c>
      <c r="CT309" s="126">
        <f t="shared" si="303"/>
        <v>0</v>
      </c>
      <c r="CU309" s="126">
        <f t="shared" si="304"/>
        <v>0</v>
      </c>
      <c r="CV309" s="126">
        <f t="shared" si="305"/>
        <v>0</v>
      </c>
      <c r="CW309" s="126">
        <f t="shared" si="306"/>
        <v>0</v>
      </c>
      <c r="CX309" s="126">
        <f t="shared" si="307"/>
        <v>0</v>
      </c>
      <c r="CY309" s="126">
        <f t="shared" si="308"/>
        <v>0</v>
      </c>
      <c r="CZ309" s="126">
        <f t="shared" si="309"/>
        <v>0</v>
      </c>
      <c r="DA309" s="126">
        <f t="shared" si="310"/>
        <v>0</v>
      </c>
      <c r="DB309" s="126">
        <f t="shared" si="311"/>
        <v>0</v>
      </c>
      <c r="DC309" s="126">
        <f t="shared" si="312"/>
        <v>0</v>
      </c>
      <c r="DD309" s="126">
        <f t="shared" si="313"/>
        <v>0</v>
      </c>
      <c r="DE309" s="126">
        <f t="shared" si="314"/>
        <v>0</v>
      </c>
      <c r="DF309" s="126">
        <f t="shared" si="315"/>
        <v>0</v>
      </c>
      <c r="DG309" s="126">
        <f t="shared" si="316"/>
        <v>0</v>
      </c>
      <c r="DH309" s="126">
        <f t="shared" si="317"/>
        <v>0</v>
      </c>
      <c r="DI309" s="126">
        <f t="shared" si="318"/>
        <v>0</v>
      </c>
      <c r="DJ309" s="126">
        <f t="shared" si="319"/>
        <v>0</v>
      </c>
      <c r="DK309" s="126">
        <f t="shared" si="320"/>
        <v>0</v>
      </c>
      <c r="DL309" s="126">
        <f t="shared" si="321"/>
        <v>0</v>
      </c>
      <c r="DM309" s="126">
        <f t="shared" si="322"/>
        <v>0</v>
      </c>
      <c r="DN309" s="126">
        <f t="shared" si="323"/>
        <v>0</v>
      </c>
      <c r="DO309" s="126">
        <f t="shared" si="324"/>
        <v>0</v>
      </c>
      <c r="DP309" s="126">
        <f t="shared" si="325"/>
        <v>0</v>
      </c>
      <c r="DQ309" s="126">
        <f t="shared" si="326"/>
        <v>0</v>
      </c>
      <c r="DR309" s="126">
        <f t="shared" si="327"/>
        <v>0</v>
      </c>
      <c r="DS309" s="126">
        <f t="shared" si="328"/>
        <v>0</v>
      </c>
      <c r="DT309" s="126">
        <f t="shared" si="329"/>
        <v>0</v>
      </c>
      <c r="DU309" s="126">
        <f t="shared" si="330"/>
        <v>0</v>
      </c>
      <c r="DV309" s="126">
        <f t="shared" si="331"/>
        <v>0</v>
      </c>
      <c r="DW309" s="126">
        <f t="shared" si="332"/>
        <v>0</v>
      </c>
    </row>
    <row r="310" spans="1:131" s="141" customFormat="1" ht="15" customHeight="1" x14ac:dyDescent="0.25">
      <c r="A310" s="174" t="s">
        <v>678</v>
      </c>
      <c r="B310" s="174" t="s">
        <v>416</v>
      </c>
      <c r="C310" s="174"/>
      <c r="D310" s="174" t="s">
        <v>265</v>
      </c>
      <c r="E310" s="174">
        <v>0</v>
      </c>
      <c r="F310" s="174">
        <v>480000</v>
      </c>
      <c r="G310" s="173">
        <v>0</v>
      </c>
      <c r="H310" s="173">
        <v>0</v>
      </c>
      <c r="I310" s="145" t="s">
        <v>669</v>
      </c>
      <c r="J310" s="145" t="s">
        <v>679</v>
      </c>
      <c r="K310" s="145">
        <v>8.3333333333333329E-2</v>
      </c>
      <c r="L310" s="145">
        <v>8.3333333333333329E-2</v>
      </c>
      <c r="M310" s="145">
        <v>8.3333333333333329E-2</v>
      </c>
      <c r="N310" s="145">
        <v>8.3333333333333329E-2</v>
      </c>
      <c r="O310" s="145">
        <v>8.3333333333333329E-2</v>
      </c>
      <c r="P310" s="145">
        <v>8.3333333333333329E-2</v>
      </c>
      <c r="Q310" s="145">
        <v>8.3333333333333329E-2</v>
      </c>
      <c r="R310" s="145">
        <v>8.3333333333333329E-2</v>
      </c>
      <c r="S310" s="145">
        <v>8.3333333333333329E-2</v>
      </c>
      <c r="T310" s="145">
        <v>8.3333333333333329E-2</v>
      </c>
      <c r="U310" s="145">
        <v>8.3333333333333329E-2</v>
      </c>
      <c r="V310" s="145">
        <v>8.3333333333333329E-2</v>
      </c>
      <c r="W310" s="146">
        <v>1</v>
      </c>
      <c r="X310" s="155">
        <v>0</v>
      </c>
      <c r="Y310" s="155">
        <v>0</v>
      </c>
      <c r="Z310" s="151">
        <v>0</v>
      </c>
      <c r="AA310" s="155">
        <v>0</v>
      </c>
      <c r="AB310" s="155">
        <v>0</v>
      </c>
      <c r="AC310" s="155">
        <v>0</v>
      </c>
      <c r="AD310" s="155">
        <v>0</v>
      </c>
      <c r="AE310" s="155">
        <v>0</v>
      </c>
      <c r="AF310" s="155">
        <v>0</v>
      </c>
      <c r="AG310" s="155">
        <v>0</v>
      </c>
      <c r="AH310" s="155">
        <v>0</v>
      </c>
      <c r="AI310" s="155">
        <v>0</v>
      </c>
      <c r="AJ310" s="145"/>
      <c r="AK310" s="145"/>
      <c r="AL310" s="145"/>
      <c r="AM310" s="145">
        <v>1</v>
      </c>
      <c r="AN310" s="145"/>
      <c r="AO310" s="145"/>
      <c r="AP310" s="145"/>
      <c r="AQ310" s="145"/>
      <c r="AR310" s="145"/>
      <c r="AS310" s="146">
        <v>1</v>
      </c>
      <c r="AT310" s="153">
        <v>0</v>
      </c>
      <c r="AU310" s="153">
        <v>0</v>
      </c>
      <c r="AV310" s="153">
        <v>0</v>
      </c>
      <c r="AW310" s="153">
        <v>0</v>
      </c>
      <c r="AX310" s="153">
        <v>0</v>
      </c>
      <c r="AY310" s="153">
        <v>0</v>
      </c>
      <c r="AZ310" s="153">
        <v>0</v>
      </c>
      <c r="BA310" s="153">
        <v>0</v>
      </c>
      <c r="BB310" s="153">
        <v>0</v>
      </c>
      <c r="BC310" s="153">
        <v>0</v>
      </c>
      <c r="BD310" s="154">
        <v>0</v>
      </c>
      <c r="BE310" s="154">
        <v>0</v>
      </c>
      <c r="BF310" s="154">
        <v>0</v>
      </c>
      <c r="BG310" s="154">
        <v>0</v>
      </c>
      <c r="BH310" s="154">
        <v>0</v>
      </c>
      <c r="BI310" s="145">
        <v>60423000</v>
      </c>
      <c r="BJ310" s="122" t="s">
        <v>844</v>
      </c>
      <c r="BK310" s="191"/>
      <c r="BL310" s="191">
        <f>+BK310+SUM(BY310:CD310)</f>
        <v>0</v>
      </c>
      <c r="BM310" s="191"/>
      <c r="BN310" s="191"/>
      <c r="BO310" s="193">
        <f t="shared" ref="BO310:BO312" si="342">IF(-SUM(BZ310:CD310)-(BK310+BM310+BN310)&lt;0,0,-SUM(BZ310:CD310)-(BK310+BM310+BN310))</f>
        <v>0</v>
      </c>
      <c r="BP310" s="126">
        <f t="shared" si="273"/>
        <v>0</v>
      </c>
      <c r="BQ310" s="126">
        <f t="shared" si="274"/>
        <v>0</v>
      </c>
      <c r="BR310" s="126">
        <f t="shared" si="275"/>
        <v>0</v>
      </c>
      <c r="BS310" s="126">
        <f t="shared" si="276"/>
        <v>0</v>
      </c>
      <c r="BT310" s="126">
        <f t="shared" si="277"/>
        <v>0</v>
      </c>
      <c r="BU310" s="126">
        <f t="shared" si="278"/>
        <v>0</v>
      </c>
      <c r="BV310" s="126">
        <f t="shared" si="279"/>
        <v>0</v>
      </c>
      <c r="BW310" s="126">
        <f t="shared" si="280"/>
        <v>0</v>
      </c>
      <c r="BX310" s="126">
        <f t="shared" si="281"/>
        <v>0</v>
      </c>
      <c r="BY310" s="126">
        <f t="shared" si="282"/>
        <v>0</v>
      </c>
      <c r="BZ310" s="126">
        <f t="shared" si="283"/>
        <v>0</v>
      </c>
      <c r="CA310" s="126">
        <f t="shared" si="284"/>
        <v>0</v>
      </c>
      <c r="CB310" s="126">
        <f t="shared" si="285"/>
        <v>0</v>
      </c>
      <c r="CC310" s="126">
        <f t="shared" si="286"/>
        <v>0</v>
      </c>
      <c r="CD310" s="126">
        <f t="shared" si="287"/>
        <v>0</v>
      </c>
      <c r="CE310" s="126">
        <f t="shared" si="288"/>
        <v>0</v>
      </c>
      <c r="CF310" s="126">
        <f t="shared" si="289"/>
        <v>0</v>
      </c>
      <c r="CG310" s="126">
        <f t="shared" si="290"/>
        <v>0</v>
      </c>
      <c r="CH310" s="126">
        <f t="shared" si="291"/>
        <v>0</v>
      </c>
      <c r="CI310" s="126">
        <f t="shared" si="292"/>
        <v>0</v>
      </c>
      <c r="CJ310" s="126">
        <f t="shared" si="293"/>
        <v>0</v>
      </c>
      <c r="CK310" s="126">
        <f t="shared" si="294"/>
        <v>0</v>
      </c>
      <c r="CL310" s="126">
        <f t="shared" si="295"/>
        <v>0</v>
      </c>
      <c r="CM310" s="126">
        <f t="shared" si="296"/>
        <v>0</v>
      </c>
      <c r="CN310" s="126">
        <f t="shared" si="297"/>
        <v>0</v>
      </c>
      <c r="CO310" s="126">
        <f t="shared" si="298"/>
        <v>0</v>
      </c>
      <c r="CP310" s="126">
        <f t="shared" si="299"/>
        <v>0</v>
      </c>
      <c r="CQ310" s="126">
        <f t="shared" si="300"/>
        <v>0</v>
      </c>
      <c r="CR310" s="126">
        <f t="shared" si="301"/>
        <v>0</v>
      </c>
      <c r="CS310" s="126">
        <f t="shared" si="302"/>
        <v>0</v>
      </c>
      <c r="CT310" s="126">
        <f t="shared" si="303"/>
        <v>0</v>
      </c>
      <c r="CU310" s="126">
        <f t="shared" si="304"/>
        <v>0</v>
      </c>
      <c r="CV310" s="126">
        <f t="shared" si="305"/>
        <v>0</v>
      </c>
      <c r="CW310" s="126">
        <f t="shared" si="306"/>
        <v>0</v>
      </c>
      <c r="CX310" s="126">
        <f t="shared" si="307"/>
        <v>0</v>
      </c>
      <c r="CY310" s="126">
        <f t="shared" si="308"/>
        <v>0</v>
      </c>
      <c r="CZ310" s="126">
        <f t="shared" si="309"/>
        <v>0</v>
      </c>
      <c r="DA310" s="126">
        <f t="shared" si="310"/>
        <v>0</v>
      </c>
      <c r="DB310" s="126">
        <f t="shared" si="311"/>
        <v>0</v>
      </c>
      <c r="DC310" s="126">
        <f t="shared" si="312"/>
        <v>0</v>
      </c>
      <c r="DD310" s="126">
        <f t="shared" si="313"/>
        <v>0</v>
      </c>
      <c r="DE310" s="126">
        <f t="shared" si="314"/>
        <v>0</v>
      </c>
      <c r="DF310" s="126">
        <f t="shared" si="315"/>
        <v>0</v>
      </c>
      <c r="DG310" s="126">
        <f t="shared" si="316"/>
        <v>0</v>
      </c>
      <c r="DH310" s="126">
        <f t="shared" si="317"/>
        <v>0</v>
      </c>
      <c r="DI310" s="126">
        <f t="shared" si="318"/>
        <v>0</v>
      </c>
      <c r="DJ310" s="126">
        <f t="shared" si="319"/>
        <v>0</v>
      </c>
      <c r="DK310" s="126">
        <f t="shared" si="320"/>
        <v>0</v>
      </c>
      <c r="DL310" s="126">
        <f t="shared" si="321"/>
        <v>0</v>
      </c>
      <c r="DM310" s="126">
        <f t="shared" si="322"/>
        <v>0</v>
      </c>
      <c r="DN310" s="126">
        <f t="shared" si="323"/>
        <v>0</v>
      </c>
      <c r="DO310" s="126">
        <f t="shared" si="324"/>
        <v>0</v>
      </c>
      <c r="DP310" s="126">
        <f t="shared" si="325"/>
        <v>0</v>
      </c>
      <c r="DQ310" s="126">
        <f t="shared" si="326"/>
        <v>0</v>
      </c>
      <c r="DR310" s="126">
        <f t="shared" si="327"/>
        <v>0</v>
      </c>
      <c r="DS310" s="126">
        <f t="shared" si="328"/>
        <v>0</v>
      </c>
      <c r="DT310" s="126">
        <f t="shared" si="329"/>
        <v>0</v>
      </c>
      <c r="DU310" s="126">
        <f t="shared" si="330"/>
        <v>0</v>
      </c>
      <c r="DV310" s="126">
        <f t="shared" si="331"/>
        <v>0</v>
      </c>
      <c r="DW310" s="126">
        <f t="shared" si="332"/>
        <v>0</v>
      </c>
      <c r="DX310" s="119"/>
    </row>
    <row r="311" spans="1:131" s="141" customFormat="1" ht="15" customHeight="1" x14ac:dyDescent="0.25">
      <c r="A311" s="174" t="s">
        <v>680</v>
      </c>
      <c r="B311" s="174" t="s">
        <v>416</v>
      </c>
      <c r="C311" s="174"/>
      <c r="D311" s="174" t="s">
        <v>265</v>
      </c>
      <c r="E311" s="174">
        <v>0</v>
      </c>
      <c r="F311" s="174">
        <v>125000</v>
      </c>
      <c r="G311" s="173">
        <v>0</v>
      </c>
      <c r="H311" s="173">
        <v>0</v>
      </c>
      <c r="I311" s="145"/>
      <c r="J311" s="145" t="s">
        <v>679</v>
      </c>
      <c r="K311" s="145">
        <v>8.3333333333333329E-2</v>
      </c>
      <c r="L311" s="145">
        <v>8.3333333333333329E-2</v>
      </c>
      <c r="M311" s="145">
        <v>8.3333333333333329E-2</v>
      </c>
      <c r="N311" s="145">
        <v>8.3333333333333329E-2</v>
      </c>
      <c r="O311" s="145">
        <v>8.3333333333333329E-2</v>
      </c>
      <c r="P311" s="145">
        <v>8.3333333333333329E-2</v>
      </c>
      <c r="Q311" s="145">
        <v>8.3333333333333329E-2</v>
      </c>
      <c r="R311" s="145">
        <v>8.3333333333333329E-2</v>
      </c>
      <c r="S311" s="145">
        <v>8.3333333333333329E-2</v>
      </c>
      <c r="T311" s="145">
        <v>8.3333333333333329E-2</v>
      </c>
      <c r="U311" s="145">
        <v>8.3333333333333329E-2</v>
      </c>
      <c r="V311" s="145">
        <v>8.3333333333333329E-2</v>
      </c>
      <c r="W311" s="146">
        <v>1</v>
      </c>
      <c r="X311" s="155">
        <v>0</v>
      </c>
      <c r="Y311" s="155">
        <v>0</v>
      </c>
      <c r="Z311" s="151">
        <v>0</v>
      </c>
      <c r="AA311" s="155">
        <v>0</v>
      </c>
      <c r="AB311" s="155">
        <v>0</v>
      </c>
      <c r="AC311" s="155">
        <v>0</v>
      </c>
      <c r="AD311" s="155">
        <v>0</v>
      </c>
      <c r="AE311" s="155">
        <v>0</v>
      </c>
      <c r="AF311" s="155">
        <v>0</v>
      </c>
      <c r="AG311" s="155">
        <v>0</v>
      </c>
      <c r="AH311" s="155">
        <v>0</v>
      </c>
      <c r="AI311" s="155">
        <v>0</v>
      </c>
      <c r="AJ311" s="145"/>
      <c r="AK311" s="145">
        <v>1</v>
      </c>
      <c r="AL311" s="145"/>
      <c r="AM311" s="145"/>
      <c r="AN311" s="145"/>
      <c r="AO311" s="145"/>
      <c r="AP311" s="145"/>
      <c r="AQ311" s="145"/>
      <c r="AR311" s="145"/>
      <c r="AS311" s="146">
        <v>1</v>
      </c>
      <c r="AT311" s="153">
        <v>0</v>
      </c>
      <c r="AU311" s="153">
        <v>0</v>
      </c>
      <c r="AV311" s="153">
        <v>0</v>
      </c>
      <c r="AW311" s="153">
        <v>0</v>
      </c>
      <c r="AX311" s="153">
        <v>0</v>
      </c>
      <c r="AY311" s="153">
        <v>0</v>
      </c>
      <c r="AZ311" s="153">
        <v>0</v>
      </c>
      <c r="BA311" s="153">
        <v>0</v>
      </c>
      <c r="BB311" s="153">
        <v>0</v>
      </c>
      <c r="BC311" s="153">
        <v>0</v>
      </c>
      <c r="BD311" s="154">
        <v>0</v>
      </c>
      <c r="BE311" s="154">
        <v>0</v>
      </c>
      <c r="BF311" s="154">
        <v>0</v>
      </c>
      <c r="BG311" s="154">
        <v>0</v>
      </c>
      <c r="BH311" s="154">
        <v>0</v>
      </c>
      <c r="BI311" s="145">
        <v>60423000</v>
      </c>
      <c r="BJ311" s="122" t="s">
        <v>843</v>
      </c>
      <c r="BK311" s="191"/>
      <c r="BL311" s="191">
        <f>+BK311+SUM(BY311:CD311)</f>
        <v>0</v>
      </c>
      <c r="BM311" s="191"/>
      <c r="BN311" s="191"/>
      <c r="BO311" s="193">
        <f t="shared" si="342"/>
        <v>0</v>
      </c>
      <c r="BP311" s="126">
        <f t="shared" si="273"/>
        <v>0</v>
      </c>
      <c r="BQ311" s="126">
        <f t="shared" si="274"/>
        <v>0</v>
      </c>
      <c r="BR311" s="126">
        <f t="shared" si="275"/>
        <v>0</v>
      </c>
      <c r="BS311" s="126">
        <f t="shared" si="276"/>
        <v>0</v>
      </c>
      <c r="BT311" s="126">
        <f t="shared" si="277"/>
        <v>0</v>
      </c>
      <c r="BU311" s="126">
        <f t="shared" si="278"/>
        <v>0</v>
      </c>
      <c r="BV311" s="126">
        <f t="shared" si="279"/>
        <v>0</v>
      </c>
      <c r="BW311" s="126">
        <f t="shared" si="280"/>
        <v>0</v>
      </c>
      <c r="BX311" s="126">
        <f t="shared" si="281"/>
        <v>0</v>
      </c>
      <c r="BY311" s="126">
        <f t="shared" si="282"/>
        <v>0</v>
      </c>
      <c r="BZ311" s="126">
        <f t="shared" si="283"/>
        <v>0</v>
      </c>
      <c r="CA311" s="126">
        <f t="shared" si="284"/>
        <v>0</v>
      </c>
      <c r="CB311" s="126">
        <f t="shared" si="285"/>
        <v>0</v>
      </c>
      <c r="CC311" s="126">
        <f t="shared" si="286"/>
        <v>0</v>
      </c>
      <c r="CD311" s="126">
        <f t="shared" si="287"/>
        <v>0</v>
      </c>
      <c r="CE311" s="126">
        <f t="shared" si="288"/>
        <v>0</v>
      </c>
      <c r="CF311" s="126">
        <f t="shared" si="289"/>
        <v>0</v>
      </c>
      <c r="CG311" s="126">
        <f t="shared" si="290"/>
        <v>0</v>
      </c>
      <c r="CH311" s="126">
        <f t="shared" si="291"/>
        <v>0</v>
      </c>
      <c r="CI311" s="126">
        <f t="shared" si="292"/>
        <v>0</v>
      </c>
      <c r="CJ311" s="126">
        <f t="shared" si="293"/>
        <v>0</v>
      </c>
      <c r="CK311" s="126">
        <f t="shared" si="294"/>
        <v>0</v>
      </c>
      <c r="CL311" s="126">
        <f t="shared" si="295"/>
        <v>0</v>
      </c>
      <c r="CM311" s="126">
        <f t="shared" si="296"/>
        <v>0</v>
      </c>
      <c r="CN311" s="126">
        <f t="shared" si="297"/>
        <v>0</v>
      </c>
      <c r="CO311" s="126">
        <f t="shared" si="298"/>
        <v>0</v>
      </c>
      <c r="CP311" s="126">
        <f t="shared" si="299"/>
        <v>0</v>
      </c>
      <c r="CQ311" s="126">
        <f t="shared" si="300"/>
        <v>0</v>
      </c>
      <c r="CR311" s="126">
        <f t="shared" si="301"/>
        <v>0</v>
      </c>
      <c r="CS311" s="126">
        <f t="shared" si="302"/>
        <v>0</v>
      </c>
      <c r="CT311" s="126">
        <f t="shared" si="303"/>
        <v>0</v>
      </c>
      <c r="CU311" s="126">
        <f t="shared" si="304"/>
        <v>0</v>
      </c>
      <c r="CV311" s="126">
        <f t="shared" si="305"/>
        <v>0</v>
      </c>
      <c r="CW311" s="126">
        <f t="shared" si="306"/>
        <v>0</v>
      </c>
      <c r="CX311" s="126">
        <f t="shared" si="307"/>
        <v>0</v>
      </c>
      <c r="CY311" s="126">
        <f t="shared" si="308"/>
        <v>0</v>
      </c>
      <c r="CZ311" s="126">
        <f t="shared" si="309"/>
        <v>0</v>
      </c>
      <c r="DA311" s="126">
        <f t="shared" si="310"/>
        <v>0</v>
      </c>
      <c r="DB311" s="126">
        <f t="shared" si="311"/>
        <v>0</v>
      </c>
      <c r="DC311" s="126">
        <f t="shared" si="312"/>
        <v>0</v>
      </c>
      <c r="DD311" s="126">
        <f t="shared" si="313"/>
        <v>0</v>
      </c>
      <c r="DE311" s="126">
        <f t="shared" si="314"/>
        <v>0</v>
      </c>
      <c r="DF311" s="126">
        <f t="shared" si="315"/>
        <v>0</v>
      </c>
      <c r="DG311" s="126">
        <f t="shared" si="316"/>
        <v>0</v>
      </c>
      <c r="DH311" s="126">
        <f t="shared" si="317"/>
        <v>0</v>
      </c>
      <c r="DI311" s="126">
        <f t="shared" si="318"/>
        <v>0</v>
      </c>
      <c r="DJ311" s="126">
        <f t="shared" si="319"/>
        <v>0</v>
      </c>
      <c r="DK311" s="126">
        <f t="shared" si="320"/>
        <v>0</v>
      </c>
      <c r="DL311" s="126">
        <f t="shared" si="321"/>
        <v>0</v>
      </c>
      <c r="DM311" s="126">
        <f t="shared" si="322"/>
        <v>0</v>
      </c>
      <c r="DN311" s="126">
        <f t="shared" si="323"/>
        <v>0</v>
      </c>
      <c r="DO311" s="126">
        <f t="shared" si="324"/>
        <v>0</v>
      </c>
      <c r="DP311" s="126">
        <f t="shared" si="325"/>
        <v>0</v>
      </c>
      <c r="DQ311" s="126">
        <f t="shared" si="326"/>
        <v>0</v>
      </c>
      <c r="DR311" s="126">
        <f t="shared" si="327"/>
        <v>0</v>
      </c>
      <c r="DS311" s="126">
        <f t="shared" si="328"/>
        <v>0</v>
      </c>
      <c r="DT311" s="126">
        <f t="shared" si="329"/>
        <v>0</v>
      </c>
      <c r="DU311" s="126">
        <f t="shared" si="330"/>
        <v>0</v>
      </c>
      <c r="DV311" s="126">
        <f t="shared" si="331"/>
        <v>0</v>
      </c>
      <c r="DW311" s="126">
        <f t="shared" si="332"/>
        <v>0</v>
      </c>
      <c r="DX311" s="119"/>
    </row>
    <row r="312" spans="1:131" s="141" customFormat="1" x14ac:dyDescent="0.25">
      <c r="A312" s="174" t="s">
        <v>681</v>
      </c>
      <c r="B312" s="174" t="s">
        <v>416</v>
      </c>
      <c r="C312" s="174" t="s">
        <v>682</v>
      </c>
      <c r="D312" s="174" t="s">
        <v>314</v>
      </c>
      <c r="E312" s="174">
        <v>2</v>
      </c>
      <c r="F312" s="157">
        <v>350</v>
      </c>
      <c r="G312" s="173">
        <v>-700</v>
      </c>
      <c r="H312" s="173">
        <v>-700</v>
      </c>
      <c r="I312" s="145"/>
      <c r="J312" s="145" t="s">
        <v>110</v>
      </c>
      <c r="K312" s="145">
        <v>8.3333333333333329E-2</v>
      </c>
      <c r="L312" s="145">
        <v>8.3333333333333329E-2</v>
      </c>
      <c r="M312" s="145">
        <v>8.3333333333333329E-2</v>
      </c>
      <c r="N312" s="145">
        <v>8.3333333333333329E-2</v>
      </c>
      <c r="O312" s="145">
        <v>8.3333333333333329E-2</v>
      </c>
      <c r="P312" s="145">
        <v>8.3333333333333329E-2</v>
      </c>
      <c r="Q312" s="145">
        <v>8.3333333333333329E-2</v>
      </c>
      <c r="R312" s="145">
        <v>8.3333333333333329E-2</v>
      </c>
      <c r="S312" s="145">
        <v>8.3333333333333329E-2</v>
      </c>
      <c r="T312" s="145">
        <v>8.3333333333333329E-2</v>
      </c>
      <c r="U312" s="145">
        <v>8.3333333333333329E-2</v>
      </c>
      <c r="V312" s="145">
        <v>8.3333333333333329E-2</v>
      </c>
      <c r="W312" s="146">
        <v>1</v>
      </c>
      <c r="X312" s="155">
        <v>-58.333333333333329</v>
      </c>
      <c r="Y312" s="155">
        <v>-58.333333333333329</v>
      </c>
      <c r="Z312" s="151">
        <v>-58.333333333333329</v>
      </c>
      <c r="AA312" s="155">
        <v>-58.333333333333329</v>
      </c>
      <c r="AB312" s="155">
        <v>-58.333333333333329</v>
      </c>
      <c r="AC312" s="155">
        <v>-58.333333333333329</v>
      </c>
      <c r="AD312" s="155">
        <v>-58.333333333333329</v>
      </c>
      <c r="AE312" s="155">
        <v>-58.333333333333329</v>
      </c>
      <c r="AF312" s="155">
        <v>-58.333333333333329</v>
      </c>
      <c r="AG312" s="155">
        <v>-58.333333333333329</v>
      </c>
      <c r="AH312" s="155">
        <v>-58.333333333333329</v>
      </c>
      <c r="AI312" s="155">
        <v>-58.333333333333329</v>
      </c>
      <c r="AJ312" s="145"/>
      <c r="AK312" s="145"/>
      <c r="AL312" s="145">
        <v>1</v>
      </c>
      <c r="AM312" s="145"/>
      <c r="AN312" s="145"/>
      <c r="AO312" s="145"/>
      <c r="AP312" s="145"/>
      <c r="AQ312" s="145"/>
      <c r="AR312" s="145"/>
      <c r="AS312" s="146">
        <v>1</v>
      </c>
      <c r="AT312" s="153">
        <v>0</v>
      </c>
      <c r="AU312" s="153">
        <v>0</v>
      </c>
      <c r="AV312" s="153">
        <v>-700</v>
      </c>
      <c r="AW312" s="153">
        <v>0</v>
      </c>
      <c r="AX312" s="153">
        <v>0</v>
      </c>
      <c r="AY312" s="153">
        <v>0</v>
      </c>
      <c r="AZ312" s="153">
        <v>0</v>
      </c>
      <c r="BA312" s="153">
        <v>0</v>
      </c>
      <c r="BB312" s="153">
        <v>0</v>
      </c>
      <c r="BC312" s="153">
        <v>-700</v>
      </c>
      <c r="BD312" s="154">
        <v>0</v>
      </c>
      <c r="BE312" s="154">
        <v>0</v>
      </c>
      <c r="BF312" s="154">
        <v>-700</v>
      </c>
      <c r="BG312" s="154">
        <v>0</v>
      </c>
      <c r="BH312" s="154">
        <v>0</v>
      </c>
      <c r="BI312" s="145">
        <v>60423000</v>
      </c>
      <c r="BJ312" s="122"/>
      <c r="BK312" s="191"/>
      <c r="BL312" s="191">
        <f>+BK312+SUM(BY312:CD312)</f>
        <v>-175</v>
      </c>
      <c r="BM312" s="191"/>
      <c r="BN312" s="191"/>
      <c r="BO312" s="193">
        <f t="shared" si="342"/>
        <v>175</v>
      </c>
      <c r="BP312" s="126">
        <f t="shared" si="273"/>
        <v>0</v>
      </c>
      <c r="BQ312" s="126">
        <f t="shared" si="274"/>
        <v>0</v>
      </c>
      <c r="BR312" s="126">
        <f t="shared" si="275"/>
        <v>-58.333333333333329</v>
      </c>
      <c r="BS312" s="126">
        <f t="shared" si="276"/>
        <v>0</v>
      </c>
      <c r="BT312" s="126">
        <f t="shared" si="277"/>
        <v>0</v>
      </c>
      <c r="BU312" s="126">
        <f t="shared" si="278"/>
        <v>0</v>
      </c>
      <c r="BV312" s="126">
        <f t="shared" si="279"/>
        <v>0</v>
      </c>
      <c r="BW312" s="126">
        <f t="shared" si="280"/>
        <v>-116.66666666666666</v>
      </c>
      <c r="BX312" s="126">
        <f t="shared" si="281"/>
        <v>0</v>
      </c>
      <c r="BY312" s="126">
        <f t="shared" si="282"/>
        <v>0</v>
      </c>
      <c r="BZ312" s="126">
        <f t="shared" si="283"/>
        <v>0</v>
      </c>
      <c r="CA312" s="126">
        <f t="shared" si="284"/>
        <v>0</v>
      </c>
      <c r="CB312" s="126">
        <f t="shared" si="285"/>
        <v>-175</v>
      </c>
      <c r="CC312" s="126">
        <f t="shared" si="286"/>
        <v>0</v>
      </c>
      <c r="CD312" s="126">
        <f t="shared" si="287"/>
        <v>0</v>
      </c>
      <c r="CE312" s="126">
        <f t="shared" si="288"/>
        <v>0</v>
      </c>
      <c r="CF312" s="126">
        <f t="shared" si="289"/>
        <v>0</v>
      </c>
      <c r="CG312" s="126">
        <f t="shared" si="290"/>
        <v>-233.33333333333331</v>
      </c>
      <c r="CH312" s="126">
        <f t="shared" si="291"/>
        <v>0</v>
      </c>
      <c r="CI312" s="126">
        <f t="shared" si="292"/>
        <v>0</v>
      </c>
      <c r="CJ312" s="126">
        <f t="shared" si="293"/>
        <v>0</v>
      </c>
      <c r="CK312" s="126">
        <f t="shared" si="294"/>
        <v>0</v>
      </c>
      <c r="CL312" s="126">
        <f t="shared" si="295"/>
        <v>-291.66666666666663</v>
      </c>
      <c r="CM312" s="126">
        <f t="shared" si="296"/>
        <v>0</v>
      </c>
      <c r="CN312" s="126">
        <f t="shared" si="297"/>
        <v>0</v>
      </c>
      <c r="CO312" s="126">
        <f t="shared" si="298"/>
        <v>0</v>
      </c>
      <c r="CP312" s="126">
        <f t="shared" si="299"/>
        <v>0</v>
      </c>
      <c r="CQ312" s="126">
        <f t="shared" si="300"/>
        <v>-349.99999999999994</v>
      </c>
      <c r="CR312" s="126">
        <f t="shared" si="301"/>
        <v>0</v>
      </c>
      <c r="CS312" s="126">
        <f t="shared" si="302"/>
        <v>0</v>
      </c>
      <c r="CT312" s="126">
        <f t="shared" si="303"/>
        <v>0</v>
      </c>
      <c r="CU312" s="126">
        <f t="shared" si="304"/>
        <v>0</v>
      </c>
      <c r="CV312" s="126">
        <f t="shared" si="305"/>
        <v>-408.33333333333326</v>
      </c>
      <c r="CW312" s="126">
        <f t="shared" si="306"/>
        <v>0</v>
      </c>
      <c r="CX312" s="126">
        <f t="shared" si="307"/>
        <v>0</v>
      </c>
      <c r="CY312" s="126">
        <f t="shared" si="308"/>
        <v>0</v>
      </c>
      <c r="CZ312" s="126">
        <f t="shared" si="309"/>
        <v>0</v>
      </c>
      <c r="DA312" s="126">
        <f t="shared" si="310"/>
        <v>-466.66666666666657</v>
      </c>
      <c r="DB312" s="126">
        <f t="shared" si="311"/>
        <v>0</v>
      </c>
      <c r="DC312" s="126">
        <f t="shared" si="312"/>
        <v>0</v>
      </c>
      <c r="DD312" s="126">
        <f t="shared" si="313"/>
        <v>0</v>
      </c>
      <c r="DE312" s="126">
        <f t="shared" si="314"/>
        <v>0</v>
      </c>
      <c r="DF312" s="126">
        <f t="shared" si="315"/>
        <v>-524.99999999999989</v>
      </c>
      <c r="DG312" s="126">
        <f t="shared" si="316"/>
        <v>0</v>
      </c>
      <c r="DH312" s="126">
        <f t="shared" si="317"/>
        <v>0</v>
      </c>
      <c r="DI312" s="126">
        <f t="shared" si="318"/>
        <v>0</v>
      </c>
      <c r="DJ312" s="126">
        <f t="shared" si="319"/>
        <v>0</v>
      </c>
      <c r="DK312" s="126">
        <f t="shared" si="320"/>
        <v>-583.33333333333326</v>
      </c>
      <c r="DL312" s="126">
        <f t="shared" si="321"/>
        <v>0</v>
      </c>
      <c r="DM312" s="126">
        <f t="shared" si="322"/>
        <v>0</v>
      </c>
      <c r="DN312" s="126">
        <f t="shared" si="323"/>
        <v>0</v>
      </c>
      <c r="DO312" s="126">
        <f t="shared" si="324"/>
        <v>0</v>
      </c>
      <c r="DP312" s="126">
        <f t="shared" si="325"/>
        <v>-641.66666666666663</v>
      </c>
      <c r="DQ312" s="126">
        <f t="shared" si="326"/>
        <v>0</v>
      </c>
      <c r="DR312" s="126">
        <f t="shared" si="327"/>
        <v>0</v>
      </c>
      <c r="DS312" s="126">
        <f t="shared" si="328"/>
        <v>0</v>
      </c>
      <c r="DT312" s="126">
        <f t="shared" si="329"/>
        <v>0</v>
      </c>
      <c r="DU312" s="126">
        <f t="shared" si="330"/>
        <v>-700</v>
      </c>
      <c r="DV312" s="126">
        <f t="shared" si="331"/>
        <v>0</v>
      </c>
      <c r="DW312" s="126">
        <f t="shared" si="332"/>
        <v>0</v>
      </c>
      <c r="DX312" s="119"/>
      <c r="EA312" s="127">
        <f>+BO312</f>
        <v>175</v>
      </c>
    </row>
    <row r="313" spans="1:131" s="141" customFormat="1" ht="15" customHeight="1" x14ac:dyDescent="0.25">
      <c r="A313" s="145" t="s">
        <v>683</v>
      </c>
      <c r="B313" s="145" t="s">
        <v>684</v>
      </c>
      <c r="C313" s="145"/>
      <c r="D313" s="145" t="s">
        <v>314</v>
      </c>
      <c r="E313" s="156">
        <v>0</v>
      </c>
      <c r="F313" s="145">
        <v>2500</v>
      </c>
      <c r="G313" s="147">
        <v>0</v>
      </c>
      <c r="H313" s="147">
        <v>0</v>
      </c>
      <c r="I313" s="145"/>
      <c r="J313" s="145" t="s">
        <v>1</v>
      </c>
      <c r="K313" s="145"/>
      <c r="L313" s="145"/>
      <c r="M313" s="145">
        <v>0.25</v>
      </c>
      <c r="N313" s="145"/>
      <c r="O313" s="145"/>
      <c r="P313" s="145">
        <v>0.25</v>
      </c>
      <c r="Q313" s="145"/>
      <c r="R313" s="145"/>
      <c r="S313" s="145">
        <v>0.25</v>
      </c>
      <c r="T313" s="145"/>
      <c r="U313" s="145"/>
      <c r="V313" s="145">
        <v>0.25</v>
      </c>
      <c r="W313" s="146">
        <v>1</v>
      </c>
      <c r="X313" s="155">
        <v>0</v>
      </c>
      <c r="Y313" s="155">
        <v>0</v>
      </c>
      <c r="Z313" s="151">
        <v>0</v>
      </c>
      <c r="AA313" s="155">
        <v>0</v>
      </c>
      <c r="AB313" s="155">
        <v>0</v>
      </c>
      <c r="AC313" s="155">
        <v>0</v>
      </c>
      <c r="AD313" s="155">
        <v>0</v>
      </c>
      <c r="AE313" s="155">
        <v>0</v>
      </c>
      <c r="AF313" s="155">
        <v>0</v>
      </c>
      <c r="AG313" s="155">
        <v>0</v>
      </c>
      <c r="AH313" s="155">
        <v>0</v>
      </c>
      <c r="AI313" s="155">
        <v>0</v>
      </c>
      <c r="AJ313" s="145">
        <v>1</v>
      </c>
      <c r="AK313" s="145"/>
      <c r="AL313" s="145"/>
      <c r="AM313" s="145"/>
      <c r="AN313" s="145"/>
      <c r="AO313" s="145"/>
      <c r="AP313" s="145"/>
      <c r="AQ313" s="145"/>
      <c r="AR313" s="145"/>
      <c r="AS313" s="146">
        <v>1</v>
      </c>
      <c r="AT313" s="153">
        <v>0</v>
      </c>
      <c r="AU313" s="153">
        <v>0</v>
      </c>
      <c r="AV313" s="153">
        <v>0</v>
      </c>
      <c r="AW313" s="153">
        <v>0</v>
      </c>
      <c r="AX313" s="153">
        <v>0</v>
      </c>
      <c r="AY313" s="153">
        <v>0</v>
      </c>
      <c r="AZ313" s="153">
        <v>0</v>
      </c>
      <c r="BA313" s="153">
        <v>0</v>
      </c>
      <c r="BB313" s="153">
        <v>0</v>
      </c>
      <c r="BC313" s="153">
        <v>0</v>
      </c>
      <c r="BD313" s="154">
        <v>0</v>
      </c>
      <c r="BE313" s="154">
        <v>0</v>
      </c>
      <c r="BF313" s="154">
        <v>0</v>
      </c>
      <c r="BG313" s="154">
        <v>0</v>
      </c>
      <c r="BH313" s="154">
        <v>0</v>
      </c>
      <c r="BI313" s="145">
        <v>63330000</v>
      </c>
      <c r="BJ313" s="122"/>
      <c r="BK313" s="122">
        <f>+IF('FEUILLE 1'!$BJ313="",SUMIFS('FEUILLE 2'!$P:$P,'FEUILLE 2'!$C:$C,"BLF",'FEUILLE 2'!$K:$K,'FEUILLE 1'!$J313),SUMIFS('FEUILLE 2'!$P:$P,'FEUILLE 2'!$C:$C,"BLF",'FEUILLE 2'!$K:$K,'FEUILLE 1'!$J313,'FEUILLE 2'!$B:$B,'FEUILLE 1'!$BJ313))</f>
        <v>0</v>
      </c>
      <c r="BL313" s="122"/>
      <c r="BM313" s="122"/>
      <c r="BN313" s="122"/>
      <c r="BO313" s="122">
        <f t="shared" si="272"/>
        <v>0</v>
      </c>
      <c r="BP313" s="126">
        <f t="shared" si="273"/>
        <v>0</v>
      </c>
      <c r="BQ313" s="126">
        <f t="shared" si="274"/>
        <v>0</v>
      </c>
      <c r="BR313" s="126">
        <f t="shared" si="275"/>
        <v>0</v>
      </c>
      <c r="BS313" s="126">
        <f t="shared" si="276"/>
        <v>0</v>
      </c>
      <c r="BT313" s="126">
        <f t="shared" si="277"/>
        <v>0</v>
      </c>
      <c r="BU313" s="126">
        <f t="shared" si="278"/>
        <v>0</v>
      </c>
      <c r="BV313" s="126">
        <f t="shared" si="279"/>
        <v>0</v>
      </c>
      <c r="BW313" s="126">
        <f t="shared" si="280"/>
        <v>0</v>
      </c>
      <c r="BX313" s="126">
        <f t="shared" si="281"/>
        <v>0</v>
      </c>
      <c r="BY313" s="126">
        <f t="shared" si="282"/>
        <v>0</v>
      </c>
      <c r="BZ313" s="126">
        <f t="shared" si="283"/>
        <v>0</v>
      </c>
      <c r="CA313" s="126">
        <f t="shared" si="284"/>
        <v>0</v>
      </c>
      <c r="CB313" s="126">
        <f t="shared" si="285"/>
        <v>0</v>
      </c>
      <c r="CC313" s="126">
        <f t="shared" si="286"/>
        <v>0</v>
      </c>
      <c r="CD313" s="126">
        <f t="shared" si="287"/>
        <v>0</v>
      </c>
      <c r="CE313" s="126">
        <f t="shared" si="288"/>
        <v>0</v>
      </c>
      <c r="CF313" s="126">
        <f t="shared" si="289"/>
        <v>0</v>
      </c>
      <c r="CG313" s="126">
        <f t="shared" si="290"/>
        <v>0</v>
      </c>
      <c r="CH313" s="126">
        <f t="shared" si="291"/>
        <v>0</v>
      </c>
      <c r="CI313" s="126">
        <f t="shared" si="292"/>
        <v>0</v>
      </c>
      <c r="CJ313" s="126">
        <f t="shared" si="293"/>
        <v>0</v>
      </c>
      <c r="CK313" s="126">
        <f t="shared" si="294"/>
        <v>0</v>
      </c>
      <c r="CL313" s="126">
        <f t="shared" si="295"/>
        <v>0</v>
      </c>
      <c r="CM313" s="126">
        <f t="shared" si="296"/>
        <v>0</v>
      </c>
      <c r="CN313" s="126">
        <f t="shared" si="297"/>
        <v>0</v>
      </c>
      <c r="CO313" s="126">
        <f t="shared" si="298"/>
        <v>0</v>
      </c>
      <c r="CP313" s="126">
        <f t="shared" si="299"/>
        <v>0</v>
      </c>
      <c r="CQ313" s="126">
        <f t="shared" si="300"/>
        <v>0</v>
      </c>
      <c r="CR313" s="126">
        <f t="shared" si="301"/>
        <v>0</v>
      </c>
      <c r="CS313" s="126">
        <f t="shared" si="302"/>
        <v>0</v>
      </c>
      <c r="CT313" s="126">
        <f t="shared" si="303"/>
        <v>0</v>
      </c>
      <c r="CU313" s="126">
        <f t="shared" si="304"/>
        <v>0</v>
      </c>
      <c r="CV313" s="126">
        <f t="shared" si="305"/>
        <v>0</v>
      </c>
      <c r="CW313" s="126">
        <f t="shared" si="306"/>
        <v>0</v>
      </c>
      <c r="CX313" s="126">
        <f t="shared" si="307"/>
        <v>0</v>
      </c>
      <c r="CY313" s="126">
        <f t="shared" si="308"/>
        <v>0</v>
      </c>
      <c r="CZ313" s="126">
        <f t="shared" si="309"/>
        <v>0</v>
      </c>
      <c r="DA313" s="126">
        <f t="shared" si="310"/>
        <v>0</v>
      </c>
      <c r="DB313" s="126">
        <f t="shared" si="311"/>
        <v>0</v>
      </c>
      <c r="DC313" s="126">
        <f t="shared" si="312"/>
        <v>0</v>
      </c>
      <c r="DD313" s="126">
        <f t="shared" si="313"/>
        <v>0</v>
      </c>
      <c r="DE313" s="126">
        <f t="shared" si="314"/>
        <v>0</v>
      </c>
      <c r="DF313" s="126">
        <f t="shared" si="315"/>
        <v>0</v>
      </c>
      <c r="DG313" s="126">
        <f t="shared" si="316"/>
        <v>0</v>
      </c>
      <c r="DH313" s="126">
        <f t="shared" si="317"/>
        <v>0</v>
      </c>
      <c r="DI313" s="126">
        <f t="shared" si="318"/>
        <v>0</v>
      </c>
      <c r="DJ313" s="126">
        <f t="shared" si="319"/>
        <v>0</v>
      </c>
      <c r="DK313" s="126">
        <f t="shared" si="320"/>
        <v>0</v>
      </c>
      <c r="DL313" s="126">
        <f t="shared" si="321"/>
        <v>0</v>
      </c>
      <c r="DM313" s="126">
        <f t="shared" si="322"/>
        <v>0</v>
      </c>
      <c r="DN313" s="126">
        <f t="shared" si="323"/>
        <v>0</v>
      </c>
      <c r="DO313" s="126">
        <f t="shared" si="324"/>
        <v>0</v>
      </c>
      <c r="DP313" s="126">
        <f t="shared" si="325"/>
        <v>0</v>
      </c>
      <c r="DQ313" s="126">
        <f t="shared" si="326"/>
        <v>0</v>
      </c>
      <c r="DR313" s="126">
        <f t="shared" si="327"/>
        <v>0</v>
      </c>
      <c r="DS313" s="126">
        <f t="shared" si="328"/>
        <v>0</v>
      </c>
      <c r="DT313" s="126">
        <f t="shared" si="329"/>
        <v>0</v>
      </c>
      <c r="DU313" s="126">
        <f t="shared" si="330"/>
        <v>0</v>
      </c>
      <c r="DV313" s="126">
        <f t="shared" si="331"/>
        <v>0</v>
      </c>
      <c r="DW313" s="126">
        <f t="shared" si="332"/>
        <v>0</v>
      </c>
    </row>
    <row r="314" spans="1:131" s="141" customFormat="1" ht="15" customHeight="1" x14ac:dyDescent="0.25">
      <c r="A314" s="174" t="s">
        <v>685</v>
      </c>
      <c r="B314" s="174" t="s">
        <v>684</v>
      </c>
      <c r="C314" s="174"/>
      <c r="D314" s="174" t="s">
        <v>314</v>
      </c>
      <c r="E314" s="174">
        <v>16</v>
      </c>
      <c r="F314" s="174">
        <v>1500</v>
      </c>
      <c r="G314" s="173">
        <v>-24000</v>
      </c>
      <c r="H314" s="173">
        <v>-24000</v>
      </c>
      <c r="I314" s="145"/>
      <c r="J314" s="145" t="s">
        <v>686</v>
      </c>
      <c r="K314" s="145"/>
      <c r="L314" s="145"/>
      <c r="M314" s="145">
        <v>0.25</v>
      </c>
      <c r="N314" s="145"/>
      <c r="O314" s="145"/>
      <c r="P314" s="145">
        <v>0.25</v>
      </c>
      <c r="Q314" s="145"/>
      <c r="R314" s="145"/>
      <c r="S314" s="145">
        <v>0.25</v>
      </c>
      <c r="T314" s="145"/>
      <c r="U314" s="145"/>
      <c r="V314" s="145">
        <v>0.25</v>
      </c>
      <c r="W314" s="146">
        <v>1</v>
      </c>
      <c r="X314" s="155">
        <v>0</v>
      </c>
      <c r="Y314" s="155">
        <v>0</v>
      </c>
      <c r="Z314" s="151">
        <v>-6000</v>
      </c>
      <c r="AA314" s="155">
        <v>0</v>
      </c>
      <c r="AB314" s="155">
        <v>0</v>
      </c>
      <c r="AC314" s="155">
        <v>-6000</v>
      </c>
      <c r="AD314" s="155">
        <v>0</v>
      </c>
      <c r="AE314" s="155">
        <v>0</v>
      </c>
      <c r="AF314" s="155">
        <v>-6000</v>
      </c>
      <c r="AG314" s="155">
        <v>0</v>
      </c>
      <c r="AH314" s="155">
        <v>0</v>
      </c>
      <c r="AI314" s="155">
        <v>-6000</v>
      </c>
      <c r="AJ314" s="145">
        <v>0.65865567925978707</v>
      </c>
      <c r="AK314" s="145">
        <v>0.1605088772709985</v>
      </c>
      <c r="AL314" s="145">
        <v>7.8352587599718096E-2</v>
      </c>
      <c r="AM314" s="145">
        <v>5.2865946183018049E-2</v>
      </c>
      <c r="AN314" s="145">
        <v>3.7950243019811633E-2</v>
      </c>
      <c r="AO314" s="145"/>
      <c r="AP314" s="145">
        <v>1.1666666666666667E-2</v>
      </c>
      <c r="AQ314" s="145"/>
      <c r="AR314" s="145"/>
      <c r="AS314" s="146">
        <v>1</v>
      </c>
      <c r="AT314" s="153">
        <v>-15807.736302234889</v>
      </c>
      <c r="AU314" s="153">
        <v>-3852.213054503964</v>
      </c>
      <c r="AV314" s="153">
        <v>-1880.4621023932343</v>
      </c>
      <c r="AW314" s="153">
        <v>-1268.7827083924333</v>
      </c>
      <c r="AX314" s="153">
        <v>-910.80583247547918</v>
      </c>
      <c r="AY314" s="153">
        <v>0</v>
      </c>
      <c r="AZ314" s="153">
        <v>-280</v>
      </c>
      <c r="BA314" s="153">
        <v>0</v>
      </c>
      <c r="BB314" s="153">
        <v>0</v>
      </c>
      <c r="BC314" s="153">
        <v>-24000</v>
      </c>
      <c r="BD314" s="154">
        <v>-15807.736302234889</v>
      </c>
      <c r="BE314" s="154">
        <v>0</v>
      </c>
      <c r="BF314" s="154">
        <v>-8192.2636977651109</v>
      </c>
      <c r="BG314" s="154">
        <v>0</v>
      </c>
      <c r="BH314" s="154">
        <v>0</v>
      </c>
      <c r="BI314" s="145">
        <v>63330000</v>
      </c>
      <c r="BJ314" s="122"/>
      <c r="BK314" s="122">
        <f>+IF('FEUILLE 1'!$BJ314="",SUMIFS('FEUILLE 2'!$P:$P,'FEUILLE 2'!$C:$C,"BLF",'FEUILLE 2'!$K:$K,'FEUILLE 1'!$J314),SUMIFS('FEUILLE 2'!$P:$P,'FEUILLE 2'!$C:$C,"BLF",'FEUILLE 2'!$K:$K,'FEUILLE 1'!$J314,'FEUILLE 2'!$B:$B,'FEUILLE 1'!$BJ314))</f>
        <v>0</v>
      </c>
      <c r="BL314" s="122"/>
      <c r="BM314" s="122"/>
      <c r="BN314" s="122"/>
      <c r="BO314" s="122">
        <f t="shared" si="272"/>
        <v>18000</v>
      </c>
      <c r="BP314" s="126">
        <f t="shared" si="273"/>
        <v>0</v>
      </c>
      <c r="BQ314" s="126">
        <f t="shared" si="274"/>
        <v>0</v>
      </c>
      <c r="BR314" s="126">
        <f t="shared" si="275"/>
        <v>0</v>
      </c>
      <c r="BS314" s="126">
        <f t="shared" si="276"/>
        <v>0</v>
      </c>
      <c r="BT314" s="126">
        <f t="shared" si="277"/>
        <v>0</v>
      </c>
      <c r="BU314" s="126">
        <f t="shared" si="278"/>
        <v>0</v>
      </c>
      <c r="BV314" s="126">
        <f t="shared" si="279"/>
        <v>0</v>
      </c>
      <c r="BW314" s="126">
        <f t="shared" si="280"/>
        <v>0</v>
      </c>
      <c r="BX314" s="126">
        <f t="shared" si="281"/>
        <v>0</v>
      </c>
      <c r="BY314" s="126">
        <f t="shared" si="282"/>
        <v>0</v>
      </c>
      <c r="BZ314" s="126">
        <f t="shared" si="283"/>
        <v>-3951.9340755587223</v>
      </c>
      <c r="CA314" s="126">
        <f t="shared" si="284"/>
        <v>0</v>
      </c>
      <c r="CB314" s="126">
        <f t="shared" si="285"/>
        <v>-2048.0659244412777</v>
      </c>
      <c r="CC314" s="126">
        <f t="shared" si="286"/>
        <v>0</v>
      </c>
      <c r="CD314" s="126">
        <f t="shared" si="287"/>
        <v>0</v>
      </c>
      <c r="CE314" s="126">
        <f t="shared" si="288"/>
        <v>-3951.9340755587223</v>
      </c>
      <c r="CF314" s="126">
        <f t="shared" si="289"/>
        <v>0</v>
      </c>
      <c r="CG314" s="126">
        <f t="shared" si="290"/>
        <v>-2048.0659244412777</v>
      </c>
      <c r="CH314" s="126">
        <f t="shared" si="291"/>
        <v>0</v>
      </c>
      <c r="CI314" s="126">
        <f t="shared" si="292"/>
        <v>0</v>
      </c>
      <c r="CJ314" s="126">
        <f t="shared" si="293"/>
        <v>-3951.9340755587223</v>
      </c>
      <c r="CK314" s="126">
        <f t="shared" si="294"/>
        <v>0</v>
      </c>
      <c r="CL314" s="126">
        <f t="shared" si="295"/>
        <v>-2048.0659244412777</v>
      </c>
      <c r="CM314" s="126">
        <f t="shared" si="296"/>
        <v>0</v>
      </c>
      <c r="CN314" s="126">
        <f t="shared" si="297"/>
        <v>0</v>
      </c>
      <c r="CO314" s="126">
        <f t="shared" si="298"/>
        <v>-7903.8681511174445</v>
      </c>
      <c r="CP314" s="126">
        <f t="shared" si="299"/>
        <v>0</v>
      </c>
      <c r="CQ314" s="126">
        <f t="shared" si="300"/>
        <v>-4096.1318488825555</v>
      </c>
      <c r="CR314" s="126">
        <f t="shared" si="301"/>
        <v>0</v>
      </c>
      <c r="CS314" s="126">
        <f t="shared" si="302"/>
        <v>0</v>
      </c>
      <c r="CT314" s="126">
        <f t="shared" si="303"/>
        <v>-7903.8681511174445</v>
      </c>
      <c r="CU314" s="126">
        <f t="shared" si="304"/>
        <v>0</v>
      </c>
      <c r="CV314" s="126">
        <f t="shared" si="305"/>
        <v>-4096.1318488825555</v>
      </c>
      <c r="CW314" s="126">
        <f t="shared" si="306"/>
        <v>0</v>
      </c>
      <c r="CX314" s="126">
        <f t="shared" si="307"/>
        <v>0</v>
      </c>
      <c r="CY314" s="126">
        <f t="shared" si="308"/>
        <v>-7903.8681511174445</v>
      </c>
      <c r="CZ314" s="126">
        <f t="shared" si="309"/>
        <v>0</v>
      </c>
      <c r="DA314" s="126">
        <f t="shared" si="310"/>
        <v>-4096.1318488825555</v>
      </c>
      <c r="DB314" s="126">
        <f t="shared" si="311"/>
        <v>0</v>
      </c>
      <c r="DC314" s="126">
        <f t="shared" si="312"/>
        <v>0</v>
      </c>
      <c r="DD314" s="126">
        <f t="shared" si="313"/>
        <v>-11855.802226676167</v>
      </c>
      <c r="DE314" s="126">
        <f t="shared" si="314"/>
        <v>0</v>
      </c>
      <c r="DF314" s="126">
        <f t="shared" si="315"/>
        <v>-6144.1977733238327</v>
      </c>
      <c r="DG314" s="126">
        <f t="shared" si="316"/>
        <v>0</v>
      </c>
      <c r="DH314" s="126">
        <f t="shared" si="317"/>
        <v>0</v>
      </c>
      <c r="DI314" s="126">
        <f t="shared" si="318"/>
        <v>-11855.802226676167</v>
      </c>
      <c r="DJ314" s="126">
        <f t="shared" si="319"/>
        <v>0</v>
      </c>
      <c r="DK314" s="126">
        <f t="shared" si="320"/>
        <v>-6144.1977733238327</v>
      </c>
      <c r="DL314" s="126">
        <f t="shared" si="321"/>
        <v>0</v>
      </c>
      <c r="DM314" s="126">
        <f t="shared" si="322"/>
        <v>0</v>
      </c>
      <c r="DN314" s="126">
        <f t="shared" si="323"/>
        <v>-11855.802226676167</v>
      </c>
      <c r="DO314" s="126">
        <f t="shared" si="324"/>
        <v>0</v>
      </c>
      <c r="DP314" s="126">
        <f t="shared" si="325"/>
        <v>-6144.1977733238327</v>
      </c>
      <c r="DQ314" s="126">
        <f t="shared" si="326"/>
        <v>0</v>
      </c>
      <c r="DR314" s="126">
        <f t="shared" si="327"/>
        <v>0</v>
      </c>
      <c r="DS314" s="126">
        <f t="shared" si="328"/>
        <v>-15807.736302234889</v>
      </c>
      <c r="DT314" s="126">
        <f t="shared" si="329"/>
        <v>0</v>
      </c>
      <c r="DU314" s="126">
        <f t="shared" si="330"/>
        <v>-8192.2636977651109</v>
      </c>
      <c r="DV314" s="126">
        <f t="shared" si="331"/>
        <v>0</v>
      </c>
      <c r="DW314" s="126">
        <f t="shared" si="332"/>
        <v>0</v>
      </c>
    </row>
    <row r="315" spans="1:131" s="141" customFormat="1" ht="15" customHeight="1" x14ac:dyDescent="0.25">
      <c r="A315" s="145" t="s">
        <v>687</v>
      </c>
      <c r="B315" s="145" t="s">
        <v>416</v>
      </c>
      <c r="C315" s="145" t="s">
        <v>688</v>
      </c>
      <c r="D315" s="145" t="s">
        <v>265</v>
      </c>
      <c r="E315" s="145">
        <v>0</v>
      </c>
      <c r="F315" s="145">
        <v>180000</v>
      </c>
      <c r="G315" s="147">
        <v>0</v>
      </c>
      <c r="H315" s="145"/>
      <c r="I315" s="145"/>
      <c r="J315" s="145" t="s">
        <v>488</v>
      </c>
      <c r="K315" s="145"/>
      <c r="L315" s="145"/>
      <c r="M315" s="145"/>
      <c r="N315" s="145"/>
      <c r="O315" s="145"/>
      <c r="P315" s="145"/>
      <c r="Q315" s="145"/>
      <c r="R315" s="145">
        <v>1</v>
      </c>
      <c r="S315" s="145"/>
      <c r="T315" s="145"/>
      <c r="U315" s="145"/>
      <c r="V315" s="145"/>
      <c r="W315" s="146">
        <v>1</v>
      </c>
      <c r="X315" s="155">
        <v>0</v>
      </c>
      <c r="Y315" s="155">
        <v>0</v>
      </c>
      <c r="Z315" s="151">
        <v>0</v>
      </c>
      <c r="AA315" s="155">
        <v>0</v>
      </c>
      <c r="AB315" s="155">
        <v>0</v>
      </c>
      <c r="AC315" s="155">
        <v>0</v>
      </c>
      <c r="AD315" s="155">
        <v>0</v>
      </c>
      <c r="AE315" s="155">
        <v>0</v>
      </c>
      <c r="AF315" s="155">
        <v>0</v>
      </c>
      <c r="AG315" s="155">
        <v>0</v>
      </c>
      <c r="AH315" s="155">
        <v>0</v>
      </c>
      <c r="AI315" s="155">
        <v>0</v>
      </c>
      <c r="AJ315" s="145">
        <v>1</v>
      </c>
      <c r="AK315" s="145"/>
      <c r="AL315" s="145"/>
      <c r="AM315" s="145"/>
      <c r="AN315" s="145"/>
      <c r="AO315" s="145"/>
      <c r="AP315" s="145"/>
      <c r="AQ315" s="145"/>
      <c r="AR315" s="145"/>
      <c r="AS315" s="146">
        <v>1</v>
      </c>
      <c r="AT315" s="153">
        <v>0</v>
      </c>
      <c r="AU315" s="153">
        <v>0</v>
      </c>
      <c r="AV315" s="153">
        <v>0</v>
      </c>
      <c r="AW315" s="153">
        <v>0</v>
      </c>
      <c r="AX315" s="153">
        <v>0</v>
      </c>
      <c r="AY315" s="153">
        <v>0</v>
      </c>
      <c r="AZ315" s="153">
        <v>0</v>
      </c>
      <c r="BA315" s="153">
        <v>0</v>
      </c>
      <c r="BB315" s="153">
        <v>0</v>
      </c>
      <c r="BC315" s="153">
        <v>0</v>
      </c>
      <c r="BD315" s="154">
        <v>0</v>
      </c>
      <c r="BE315" s="154">
        <v>0</v>
      </c>
      <c r="BF315" s="154">
        <v>0</v>
      </c>
      <c r="BG315" s="154">
        <v>0</v>
      </c>
      <c r="BH315" s="154">
        <v>0</v>
      </c>
      <c r="BI315" s="145">
        <v>0</v>
      </c>
      <c r="BJ315" s="122"/>
      <c r="BK315" s="122"/>
      <c r="BL315" s="122"/>
      <c r="BM315" s="122"/>
      <c r="BN315" s="122"/>
      <c r="BO315" s="122">
        <f t="shared" si="272"/>
        <v>0</v>
      </c>
      <c r="BP315" s="126">
        <f t="shared" si="273"/>
        <v>0</v>
      </c>
      <c r="BQ315" s="126">
        <f t="shared" si="274"/>
        <v>0</v>
      </c>
      <c r="BR315" s="126">
        <f t="shared" si="275"/>
        <v>0</v>
      </c>
      <c r="BS315" s="126">
        <f t="shared" si="276"/>
        <v>0</v>
      </c>
      <c r="BT315" s="126">
        <f t="shared" si="277"/>
        <v>0</v>
      </c>
      <c r="BU315" s="126">
        <f t="shared" si="278"/>
        <v>0</v>
      </c>
      <c r="BV315" s="126">
        <f t="shared" si="279"/>
        <v>0</v>
      </c>
      <c r="BW315" s="126">
        <f t="shared" si="280"/>
        <v>0</v>
      </c>
      <c r="BX315" s="126">
        <f t="shared" si="281"/>
        <v>0</v>
      </c>
      <c r="BY315" s="126">
        <f t="shared" si="282"/>
        <v>0</v>
      </c>
      <c r="BZ315" s="126">
        <f t="shared" si="283"/>
        <v>0</v>
      </c>
      <c r="CA315" s="126">
        <f t="shared" si="284"/>
        <v>0</v>
      </c>
      <c r="CB315" s="126">
        <f t="shared" si="285"/>
        <v>0</v>
      </c>
      <c r="CC315" s="126">
        <f t="shared" si="286"/>
        <v>0</v>
      </c>
      <c r="CD315" s="126">
        <f t="shared" si="287"/>
        <v>0</v>
      </c>
      <c r="CE315" s="126">
        <f t="shared" si="288"/>
        <v>0</v>
      </c>
      <c r="CF315" s="126">
        <f t="shared" si="289"/>
        <v>0</v>
      </c>
      <c r="CG315" s="126">
        <f t="shared" si="290"/>
        <v>0</v>
      </c>
      <c r="CH315" s="126">
        <f t="shared" si="291"/>
        <v>0</v>
      </c>
      <c r="CI315" s="126">
        <f t="shared" si="292"/>
        <v>0</v>
      </c>
      <c r="CJ315" s="126">
        <f t="shared" si="293"/>
        <v>0</v>
      </c>
      <c r="CK315" s="126">
        <f t="shared" si="294"/>
        <v>0</v>
      </c>
      <c r="CL315" s="126">
        <f t="shared" si="295"/>
        <v>0</v>
      </c>
      <c r="CM315" s="126">
        <f t="shared" si="296"/>
        <v>0</v>
      </c>
      <c r="CN315" s="126">
        <f t="shared" si="297"/>
        <v>0</v>
      </c>
      <c r="CO315" s="126">
        <f t="shared" si="298"/>
        <v>0</v>
      </c>
      <c r="CP315" s="126">
        <f t="shared" si="299"/>
        <v>0</v>
      </c>
      <c r="CQ315" s="126">
        <f t="shared" si="300"/>
        <v>0</v>
      </c>
      <c r="CR315" s="126">
        <f t="shared" si="301"/>
        <v>0</v>
      </c>
      <c r="CS315" s="126">
        <f t="shared" si="302"/>
        <v>0</v>
      </c>
      <c r="CT315" s="126">
        <f t="shared" si="303"/>
        <v>0</v>
      </c>
      <c r="CU315" s="126">
        <f t="shared" si="304"/>
        <v>0</v>
      </c>
      <c r="CV315" s="126">
        <f t="shared" si="305"/>
        <v>0</v>
      </c>
      <c r="CW315" s="126">
        <f t="shared" si="306"/>
        <v>0</v>
      </c>
      <c r="CX315" s="126">
        <f t="shared" si="307"/>
        <v>0</v>
      </c>
      <c r="CY315" s="126">
        <f t="shared" si="308"/>
        <v>0</v>
      </c>
      <c r="CZ315" s="126">
        <f t="shared" si="309"/>
        <v>0</v>
      </c>
      <c r="DA315" s="126">
        <f t="shared" si="310"/>
        <v>0</v>
      </c>
      <c r="DB315" s="126">
        <f t="shared" si="311"/>
        <v>0</v>
      </c>
      <c r="DC315" s="126">
        <f t="shared" si="312"/>
        <v>0</v>
      </c>
      <c r="DD315" s="126">
        <f t="shared" si="313"/>
        <v>0</v>
      </c>
      <c r="DE315" s="126">
        <f t="shared" si="314"/>
        <v>0</v>
      </c>
      <c r="DF315" s="126">
        <f t="shared" si="315"/>
        <v>0</v>
      </c>
      <c r="DG315" s="126">
        <f t="shared" si="316"/>
        <v>0</v>
      </c>
      <c r="DH315" s="126">
        <f t="shared" si="317"/>
        <v>0</v>
      </c>
      <c r="DI315" s="126">
        <f t="shared" si="318"/>
        <v>0</v>
      </c>
      <c r="DJ315" s="126">
        <f t="shared" si="319"/>
        <v>0</v>
      </c>
      <c r="DK315" s="126">
        <f t="shared" si="320"/>
        <v>0</v>
      </c>
      <c r="DL315" s="126">
        <f t="shared" si="321"/>
        <v>0</v>
      </c>
      <c r="DM315" s="126">
        <f t="shared" si="322"/>
        <v>0</v>
      </c>
      <c r="DN315" s="126">
        <f t="shared" si="323"/>
        <v>0</v>
      </c>
      <c r="DO315" s="126">
        <f t="shared" si="324"/>
        <v>0</v>
      </c>
      <c r="DP315" s="126">
        <f t="shared" si="325"/>
        <v>0</v>
      </c>
      <c r="DQ315" s="126">
        <f t="shared" si="326"/>
        <v>0</v>
      </c>
      <c r="DR315" s="126">
        <f t="shared" si="327"/>
        <v>0</v>
      </c>
      <c r="DS315" s="126">
        <f t="shared" si="328"/>
        <v>0</v>
      </c>
      <c r="DT315" s="126">
        <f t="shared" si="329"/>
        <v>0</v>
      </c>
      <c r="DU315" s="126">
        <f t="shared" si="330"/>
        <v>0</v>
      </c>
      <c r="DV315" s="126">
        <f t="shared" si="331"/>
        <v>0</v>
      </c>
      <c r="DW315" s="126">
        <f t="shared" si="332"/>
        <v>0</v>
      </c>
    </row>
    <row r="316" spans="1:131" s="141" customFormat="1" ht="15" customHeight="1" x14ac:dyDescent="0.25">
      <c r="A316" s="157" t="s">
        <v>689</v>
      </c>
      <c r="B316" s="174" t="s">
        <v>476</v>
      </c>
      <c r="C316" s="174" t="s">
        <v>690</v>
      </c>
      <c r="D316" s="174" t="s">
        <v>265</v>
      </c>
      <c r="E316" s="174">
        <v>1</v>
      </c>
      <c r="F316" s="174">
        <v>6000</v>
      </c>
      <c r="G316" s="173"/>
      <c r="H316" s="173"/>
      <c r="I316" s="161" t="s">
        <v>691</v>
      </c>
      <c r="J316" s="145" t="s">
        <v>679</v>
      </c>
      <c r="K316" s="145"/>
      <c r="L316" s="145"/>
      <c r="M316" s="145"/>
      <c r="N316" s="145"/>
      <c r="O316" s="145"/>
      <c r="P316" s="145"/>
      <c r="Q316" s="145">
        <v>0.16666666666666666</v>
      </c>
      <c r="R316" s="145">
        <v>0.16666666666666666</v>
      </c>
      <c r="S316" s="145">
        <v>0.16666666666666666</v>
      </c>
      <c r="T316" s="145">
        <v>0.16666666666666666</v>
      </c>
      <c r="U316" s="145">
        <v>0.16666666666666666</v>
      </c>
      <c r="V316" s="145">
        <v>0.16666666666666666</v>
      </c>
      <c r="W316" s="146">
        <v>0.99999999999999989</v>
      </c>
      <c r="X316" s="151">
        <v>0</v>
      </c>
      <c r="Y316" s="151">
        <v>0</v>
      </c>
      <c r="Z316" s="151">
        <v>0</v>
      </c>
      <c r="AA316" s="151">
        <v>0</v>
      </c>
      <c r="AB316" s="151">
        <v>0</v>
      </c>
      <c r="AC316" s="151">
        <v>0</v>
      </c>
      <c r="AD316" s="151">
        <v>0</v>
      </c>
      <c r="AE316" s="151">
        <v>0</v>
      </c>
      <c r="AF316" s="151">
        <v>0</v>
      </c>
      <c r="AG316" s="151">
        <v>0</v>
      </c>
      <c r="AH316" s="151">
        <v>0</v>
      </c>
      <c r="AI316" s="151">
        <v>0</v>
      </c>
      <c r="AJ316" s="145">
        <v>0.7</v>
      </c>
      <c r="AK316" s="145">
        <v>7.4999999999999997E-2</v>
      </c>
      <c r="AL316" s="145">
        <v>7.4999999999999997E-2</v>
      </c>
      <c r="AM316" s="145">
        <v>7.4999999999999997E-2</v>
      </c>
      <c r="AN316" s="145">
        <v>7.4999999999999997E-2</v>
      </c>
      <c r="AO316" s="145"/>
      <c r="AP316" s="145"/>
      <c r="AQ316" s="145"/>
      <c r="AR316" s="145"/>
      <c r="AS316" s="146">
        <v>0.99999999999999978</v>
      </c>
      <c r="AT316" s="153">
        <v>0</v>
      </c>
      <c r="AU316" s="153">
        <v>0</v>
      </c>
      <c r="AV316" s="153">
        <v>0</v>
      </c>
      <c r="AW316" s="153">
        <v>0</v>
      </c>
      <c r="AX316" s="153">
        <v>0</v>
      </c>
      <c r="AY316" s="153">
        <v>0</v>
      </c>
      <c r="AZ316" s="153">
        <v>0</v>
      </c>
      <c r="BA316" s="153">
        <v>0</v>
      </c>
      <c r="BB316" s="153">
        <v>0</v>
      </c>
      <c r="BC316" s="153">
        <v>0</v>
      </c>
      <c r="BD316" s="154">
        <v>0</v>
      </c>
      <c r="BE316" s="154">
        <v>0</v>
      </c>
      <c r="BF316" s="154">
        <v>0</v>
      </c>
      <c r="BG316" s="154">
        <v>0</v>
      </c>
      <c r="BH316" s="154">
        <v>0</v>
      </c>
      <c r="BI316" s="145">
        <v>68112000</v>
      </c>
      <c r="BJ316" s="122"/>
      <c r="BK316" s="122"/>
      <c r="BL316" s="122"/>
      <c r="BM316" s="122"/>
      <c r="BN316" s="122"/>
      <c r="BO316" s="122">
        <f t="shared" si="272"/>
        <v>0</v>
      </c>
      <c r="BP316" s="126">
        <f t="shared" si="273"/>
        <v>0</v>
      </c>
      <c r="BQ316" s="126">
        <f t="shared" si="274"/>
        <v>0</v>
      </c>
      <c r="BR316" s="126">
        <f t="shared" si="275"/>
        <v>0</v>
      </c>
      <c r="BS316" s="126">
        <f t="shared" si="276"/>
        <v>0</v>
      </c>
      <c r="BT316" s="126">
        <f t="shared" si="277"/>
        <v>0</v>
      </c>
      <c r="BU316" s="126">
        <f t="shared" si="278"/>
        <v>0</v>
      </c>
      <c r="BV316" s="126">
        <f t="shared" si="279"/>
        <v>0</v>
      </c>
      <c r="BW316" s="126">
        <f t="shared" si="280"/>
        <v>0</v>
      </c>
      <c r="BX316" s="126">
        <f t="shared" si="281"/>
        <v>0</v>
      </c>
      <c r="BY316" s="126">
        <f t="shared" si="282"/>
        <v>0</v>
      </c>
      <c r="BZ316" s="126">
        <f t="shared" si="283"/>
        <v>0</v>
      </c>
      <c r="CA316" s="126">
        <f t="shared" si="284"/>
        <v>0</v>
      </c>
      <c r="CB316" s="126">
        <f t="shared" si="285"/>
        <v>0</v>
      </c>
      <c r="CC316" s="126">
        <f t="shared" si="286"/>
        <v>0</v>
      </c>
      <c r="CD316" s="126">
        <f t="shared" si="287"/>
        <v>0</v>
      </c>
      <c r="CE316" s="126">
        <f t="shared" si="288"/>
        <v>0</v>
      </c>
      <c r="CF316" s="126">
        <f t="shared" si="289"/>
        <v>0</v>
      </c>
      <c r="CG316" s="126">
        <f t="shared" si="290"/>
        <v>0</v>
      </c>
      <c r="CH316" s="126">
        <f t="shared" si="291"/>
        <v>0</v>
      </c>
      <c r="CI316" s="126">
        <f t="shared" si="292"/>
        <v>0</v>
      </c>
      <c r="CJ316" s="126">
        <f t="shared" si="293"/>
        <v>0</v>
      </c>
      <c r="CK316" s="126">
        <f t="shared" si="294"/>
        <v>0</v>
      </c>
      <c r="CL316" s="126">
        <f t="shared" si="295"/>
        <v>0</v>
      </c>
      <c r="CM316" s="126">
        <f t="shared" si="296"/>
        <v>0</v>
      </c>
      <c r="CN316" s="126">
        <f t="shared" si="297"/>
        <v>0</v>
      </c>
      <c r="CO316" s="126">
        <f t="shared" si="298"/>
        <v>0</v>
      </c>
      <c r="CP316" s="126">
        <f t="shared" si="299"/>
        <v>0</v>
      </c>
      <c r="CQ316" s="126">
        <f t="shared" si="300"/>
        <v>0</v>
      </c>
      <c r="CR316" s="126">
        <f t="shared" si="301"/>
        <v>0</v>
      </c>
      <c r="CS316" s="126">
        <f t="shared" si="302"/>
        <v>0</v>
      </c>
      <c r="CT316" s="126">
        <f t="shared" si="303"/>
        <v>0</v>
      </c>
      <c r="CU316" s="126">
        <f t="shared" si="304"/>
        <v>0</v>
      </c>
      <c r="CV316" s="126">
        <f t="shared" si="305"/>
        <v>0</v>
      </c>
      <c r="CW316" s="126">
        <f t="shared" si="306"/>
        <v>0</v>
      </c>
      <c r="CX316" s="126">
        <f t="shared" si="307"/>
        <v>0</v>
      </c>
      <c r="CY316" s="126">
        <f t="shared" si="308"/>
        <v>0</v>
      </c>
      <c r="CZ316" s="126">
        <f t="shared" si="309"/>
        <v>0</v>
      </c>
      <c r="DA316" s="126">
        <f t="shared" si="310"/>
        <v>0</v>
      </c>
      <c r="DB316" s="126">
        <f t="shared" si="311"/>
        <v>0</v>
      </c>
      <c r="DC316" s="126">
        <f t="shared" si="312"/>
        <v>0</v>
      </c>
      <c r="DD316" s="126">
        <f t="shared" si="313"/>
        <v>0</v>
      </c>
      <c r="DE316" s="126">
        <f t="shared" si="314"/>
        <v>0</v>
      </c>
      <c r="DF316" s="126">
        <f t="shared" si="315"/>
        <v>0</v>
      </c>
      <c r="DG316" s="126">
        <f t="shared" si="316"/>
        <v>0</v>
      </c>
      <c r="DH316" s="126">
        <f t="shared" si="317"/>
        <v>0</v>
      </c>
      <c r="DI316" s="126">
        <f t="shared" si="318"/>
        <v>0</v>
      </c>
      <c r="DJ316" s="126">
        <f t="shared" si="319"/>
        <v>0</v>
      </c>
      <c r="DK316" s="126">
        <f t="shared" si="320"/>
        <v>0</v>
      </c>
      <c r="DL316" s="126">
        <f t="shared" si="321"/>
        <v>0</v>
      </c>
      <c r="DM316" s="126">
        <f t="shared" si="322"/>
        <v>0</v>
      </c>
      <c r="DN316" s="126">
        <f t="shared" si="323"/>
        <v>0</v>
      </c>
      <c r="DO316" s="126">
        <f t="shared" si="324"/>
        <v>0</v>
      </c>
      <c r="DP316" s="126">
        <f t="shared" si="325"/>
        <v>0</v>
      </c>
      <c r="DQ316" s="126">
        <f t="shared" si="326"/>
        <v>0</v>
      </c>
      <c r="DR316" s="126">
        <f t="shared" si="327"/>
        <v>0</v>
      </c>
      <c r="DS316" s="126">
        <f t="shared" si="328"/>
        <v>0</v>
      </c>
      <c r="DT316" s="126">
        <f t="shared" si="329"/>
        <v>0</v>
      </c>
      <c r="DU316" s="126">
        <f t="shared" si="330"/>
        <v>0</v>
      </c>
      <c r="DV316" s="126">
        <f t="shared" si="331"/>
        <v>0</v>
      </c>
      <c r="DW316" s="126">
        <f t="shared" si="332"/>
        <v>0</v>
      </c>
    </row>
    <row r="317" spans="1:131" s="141" customFormat="1" ht="15" customHeight="1" x14ac:dyDescent="0.25">
      <c r="A317" s="157" t="s">
        <v>692</v>
      </c>
      <c r="B317" s="174" t="s">
        <v>476</v>
      </c>
      <c r="C317" s="174" t="s">
        <v>693</v>
      </c>
      <c r="D317" s="174" t="s">
        <v>265</v>
      </c>
      <c r="E317" s="174">
        <v>2</v>
      </c>
      <c r="F317" s="174">
        <v>1000</v>
      </c>
      <c r="G317" s="173">
        <v>-2000</v>
      </c>
      <c r="H317" s="173">
        <v>-2000.0000000000002</v>
      </c>
      <c r="I317" s="147"/>
      <c r="J317" s="145" t="s">
        <v>110</v>
      </c>
      <c r="K317" s="145">
        <v>8.3333333333333329E-2</v>
      </c>
      <c r="L317" s="145">
        <v>8.3333333333333329E-2</v>
      </c>
      <c r="M317" s="145">
        <v>8.3333333333333329E-2</v>
      </c>
      <c r="N317" s="145">
        <v>8.3333333333333329E-2</v>
      </c>
      <c r="O317" s="145">
        <v>8.3333333333333329E-2</v>
      </c>
      <c r="P317" s="145">
        <v>8.3333333333333329E-2</v>
      </c>
      <c r="Q317" s="145">
        <v>8.3333333333333329E-2</v>
      </c>
      <c r="R317" s="145">
        <v>8.3333333333333329E-2</v>
      </c>
      <c r="S317" s="145">
        <v>8.3333333333333329E-2</v>
      </c>
      <c r="T317" s="145">
        <v>8.3333333333333329E-2</v>
      </c>
      <c r="U317" s="145">
        <v>8.3333333333333329E-2</v>
      </c>
      <c r="V317" s="145">
        <v>8.3333333333333329E-2</v>
      </c>
      <c r="W317" s="146">
        <v>1</v>
      </c>
      <c r="X317" s="151">
        <v>-166.66666666666666</v>
      </c>
      <c r="Y317" s="151">
        <v>-166.66666666666666</v>
      </c>
      <c r="Z317" s="151">
        <v>-166.66666666666666</v>
      </c>
      <c r="AA317" s="151">
        <v>-166.66666666666666</v>
      </c>
      <c r="AB317" s="151">
        <v>-166.66666666666666</v>
      </c>
      <c r="AC317" s="151">
        <v>-166.66666666666666</v>
      </c>
      <c r="AD317" s="151">
        <v>-166.66666666666666</v>
      </c>
      <c r="AE317" s="151">
        <v>-166.66666666666666</v>
      </c>
      <c r="AF317" s="151">
        <v>-166.66666666666666</v>
      </c>
      <c r="AG317" s="151">
        <v>-166.66666666666666</v>
      </c>
      <c r="AH317" s="151">
        <v>-166.66666666666666</v>
      </c>
      <c r="AI317" s="151">
        <v>-166.66666666666666</v>
      </c>
      <c r="AJ317" s="145">
        <v>0.5</v>
      </c>
      <c r="AK317" s="145">
        <v>0.125</v>
      </c>
      <c r="AL317" s="145">
        <v>0.125</v>
      </c>
      <c r="AM317" s="145">
        <v>0.125</v>
      </c>
      <c r="AN317" s="145">
        <v>0.125</v>
      </c>
      <c r="AO317" s="145"/>
      <c r="AP317" s="145"/>
      <c r="AQ317" s="145"/>
      <c r="AR317" s="145"/>
      <c r="AS317" s="146">
        <v>1</v>
      </c>
      <c r="AT317" s="153">
        <v>-1000</v>
      </c>
      <c r="AU317" s="153">
        <v>-250</v>
      </c>
      <c r="AV317" s="153">
        <v>-250</v>
      </c>
      <c r="AW317" s="153">
        <v>-250</v>
      </c>
      <c r="AX317" s="153">
        <v>-250</v>
      </c>
      <c r="AY317" s="153">
        <v>0</v>
      </c>
      <c r="AZ317" s="153">
        <v>0</v>
      </c>
      <c r="BA317" s="153">
        <v>0</v>
      </c>
      <c r="BB317" s="153">
        <v>0</v>
      </c>
      <c r="BC317" s="153">
        <v>-2000</v>
      </c>
      <c r="BD317" s="154">
        <v>-1000</v>
      </c>
      <c r="BE317" s="154">
        <v>0</v>
      </c>
      <c r="BF317" s="154">
        <v>-1000</v>
      </c>
      <c r="BG317" s="154">
        <v>0</v>
      </c>
      <c r="BH317" s="154">
        <v>0</v>
      </c>
      <c r="BI317" s="145">
        <v>60423000</v>
      </c>
      <c r="BJ317" s="122"/>
      <c r="BK317" s="191"/>
      <c r="BL317" s="191">
        <f>+BK317+SUM(BY317:CD317)</f>
        <v>-500</v>
      </c>
      <c r="BM317" s="191">
        <v>-2000</v>
      </c>
      <c r="BN317" s="191"/>
      <c r="BO317" s="193"/>
      <c r="BP317" s="126">
        <f t="shared" si="273"/>
        <v>-83.333333333333329</v>
      </c>
      <c r="BQ317" s="126">
        <f t="shared" si="274"/>
        <v>0</v>
      </c>
      <c r="BR317" s="126">
        <f t="shared" si="275"/>
        <v>-83.333333333333329</v>
      </c>
      <c r="BS317" s="126">
        <f t="shared" si="276"/>
        <v>0</v>
      </c>
      <c r="BT317" s="126">
        <f t="shared" si="277"/>
        <v>0</v>
      </c>
      <c r="BU317" s="126">
        <f t="shared" si="278"/>
        <v>-166.66666666666666</v>
      </c>
      <c r="BV317" s="126">
        <f t="shared" si="279"/>
        <v>0</v>
      </c>
      <c r="BW317" s="126">
        <f t="shared" si="280"/>
        <v>-166.66666666666666</v>
      </c>
      <c r="BX317" s="126">
        <f t="shared" si="281"/>
        <v>0</v>
      </c>
      <c r="BY317" s="126">
        <f t="shared" si="282"/>
        <v>0</v>
      </c>
      <c r="BZ317" s="126">
        <f t="shared" si="283"/>
        <v>-250</v>
      </c>
      <c r="CA317" s="126">
        <f t="shared" si="284"/>
        <v>0</v>
      </c>
      <c r="CB317" s="126">
        <f t="shared" si="285"/>
        <v>-250</v>
      </c>
      <c r="CC317" s="126">
        <f t="shared" si="286"/>
        <v>0</v>
      </c>
      <c r="CD317" s="126">
        <f t="shared" si="287"/>
        <v>0</v>
      </c>
      <c r="CE317" s="126">
        <f t="shared" si="288"/>
        <v>-333.33333333333331</v>
      </c>
      <c r="CF317" s="126">
        <f t="shared" si="289"/>
        <v>0</v>
      </c>
      <c r="CG317" s="126">
        <f t="shared" si="290"/>
        <v>-333.33333333333331</v>
      </c>
      <c r="CH317" s="126">
        <f t="shared" si="291"/>
        <v>0</v>
      </c>
      <c r="CI317" s="126">
        <f t="shared" si="292"/>
        <v>0</v>
      </c>
      <c r="CJ317" s="126">
        <f t="shared" si="293"/>
        <v>-416.66666666666663</v>
      </c>
      <c r="CK317" s="126">
        <f t="shared" si="294"/>
        <v>0</v>
      </c>
      <c r="CL317" s="126">
        <f t="shared" si="295"/>
        <v>-416.66666666666663</v>
      </c>
      <c r="CM317" s="126">
        <f t="shared" si="296"/>
        <v>0</v>
      </c>
      <c r="CN317" s="126">
        <f t="shared" si="297"/>
        <v>0</v>
      </c>
      <c r="CO317" s="126">
        <f t="shared" si="298"/>
        <v>-499.99999999999994</v>
      </c>
      <c r="CP317" s="126">
        <f t="shared" si="299"/>
        <v>0</v>
      </c>
      <c r="CQ317" s="126">
        <f t="shared" si="300"/>
        <v>-499.99999999999994</v>
      </c>
      <c r="CR317" s="126">
        <f t="shared" si="301"/>
        <v>0</v>
      </c>
      <c r="CS317" s="126">
        <f t="shared" si="302"/>
        <v>0</v>
      </c>
      <c r="CT317" s="126">
        <f t="shared" si="303"/>
        <v>-583.33333333333326</v>
      </c>
      <c r="CU317" s="126">
        <f t="shared" si="304"/>
        <v>0</v>
      </c>
      <c r="CV317" s="126">
        <f t="shared" si="305"/>
        <v>-583.33333333333326</v>
      </c>
      <c r="CW317" s="126">
        <f t="shared" si="306"/>
        <v>0</v>
      </c>
      <c r="CX317" s="126">
        <f t="shared" si="307"/>
        <v>0</v>
      </c>
      <c r="CY317" s="126">
        <f t="shared" si="308"/>
        <v>-666.66666666666663</v>
      </c>
      <c r="CZ317" s="126">
        <f t="shared" si="309"/>
        <v>0</v>
      </c>
      <c r="DA317" s="126">
        <f t="shared" si="310"/>
        <v>-666.66666666666663</v>
      </c>
      <c r="DB317" s="126">
        <f t="shared" si="311"/>
        <v>0</v>
      </c>
      <c r="DC317" s="126">
        <f t="shared" si="312"/>
        <v>0</v>
      </c>
      <c r="DD317" s="126">
        <f t="shared" si="313"/>
        <v>-750</v>
      </c>
      <c r="DE317" s="126">
        <f t="shared" si="314"/>
        <v>0</v>
      </c>
      <c r="DF317" s="126">
        <f t="shared" si="315"/>
        <v>-750</v>
      </c>
      <c r="DG317" s="126">
        <f t="shared" si="316"/>
        <v>0</v>
      </c>
      <c r="DH317" s="126">
        <f t="shared" si="317"/>
        <v>0</v>
      </c>
      <c r="DI317" s="126">
        <f t="shared" si="318"/>
        <v>-833.33333333333337</v>
      </c>
      <c r="DJ317" s="126">
        <f t="shared" si="319"/>
        <v>0</v>
      </c>
      <c r="DK317" s="126">
        <f t="shared" si="320"/>
        <v>-833.33333333333337</v>
      </c>
      <c r="DL317" s="126">
        <f t="shared" si="321"/>
        <v>0</v>
      </c>
      <c r="DM317" s="126">
        <f t="shared" si="322"/>
        <v>0</v>
      </c>
      <c r="DN317" s="126">
        <f t="shared" si="323"/>
        <v>-916.66666666666674</v>
      </c>
      <c r="DO317" s="126">
        <f t="shared" si="324"/>
        <v>0</v>
      </c>
      <c r="DP317" s="126">
        <f t="shared" si="325"/>
        <v>-916.66666666666674</v>
      </c>
      <c r="DQ317" s="126">
        <f t="shared" si="326"/>
        <v>0</v>
      </c>
      <c r="DR317" s="126">
        <f t="shared" si="327"/>
        <v>0</v>
      </c>
      <c r="DS317" s="126">
        <f t="shared" si="328"/>
        <v>-1000.0000000000001</v>
      </c>
      <c r="DT317" s="126">
        <f t="shared" si="329"/>
        <v>0</v>
      </c>
      <c r="DU317" s="126">
        <f t="shared" si="330"/>
        <v>-1000.0000000000001</v>
      </c>
      <c r="DV317" s="126">
        <f t="shared" si="331"/>
        <v>0</v>
      </c>
      <c r="DW317" s="126">
        <f t="shared" si="332"/>
        <v>0</v>
      </c>
      <c r="DX317" s="119"/>
    </row>
    <row r="318" spans="1:131" s="141" customFormat="1" ht="15" customHeight="1" x14ac:dyDescent="0.25">
      <c r="A318" s="157" t="s">
        <v>949</v>
      </c>
      <c r="B318" s="174" t="s">
        <v>416</v>
      </c>
      <c r="C318" s="174"/>
      <c r="D318" s="174" t="s">
        <v>295</v>
      </c>
      <c r="E318" s="174">
        <v>0</v>
      </c>
      <c r="F318" s="173">
        <v>150000</v>
      </c>
      <c r="G318" s="173"/>
      <c r="H318" s="173">
        <v>0</v>
      </c>
      <c r="I318" s="161" t="s">
        <v>679</v>
      </c>
      <c r="J318" s="145" t="s">
        <v>679</v>
      </c>
      <c r="K318" s="145"/>
      <c r="L318" s="145"/>
      <c r="M318" s="145"/>
      <c r="N318" s="145"/>
      <c r="O318" s="145"/>
      <c r="P318" s="145"/>
      <c r="Q318" s="145"/>
      <c r="R318" s="145"/>
      <c r="S318" s="145"/>
      <c r="T318" s="145">
        <v>0.33333333333333331</v>
      </c>
      <c r="U318" s="145">
        <v>0.33333333333333331</v>
      </c>
      <c r="V318" s="145">
        <v>0.33333333333333331</v>
      </c>
      <c r="W318" s="146">
        <v>1</v>
      </c>
      <c r="X318" s="151">
        <v>0</v>
      </c>
      <c r="Y318" s="151">
        <v>0</v>
      </c>
      <c r="Z318" s="151">
        <v>0</v>
      </c>
      <c r="AA318" s="151">
        <v>0</v>
      </c>
      <c r="AB318" s="151">
        <v>0</v>
      </c>
      <c r="AC318" s="151">
        <v>0</v>
      </c>
      <c r="AD318" s="151">
        <v>0</v>
      </c>
      <c r="AE318" s="151">
        <v>0</v>
      </c>
      <c r="AF318" s="151">
        <v>0</v>
      </c>
      <c r="AG318" s="151">
        <v>0</v>
      </c>
      <c r="AH318" s="151">
        <v>0</v>
      </c>
      <c r="AI318" s="151">
        <v>0</v>
      </c>
      <c r="AJ318" s="145">
        <v>1</v>
      </c>
      <c r="AK318" s="145"/>
      <c r="AL318" s="145"/>
      <c r="AM318" s="145"/>
      <c r="AN318" s="145"/>
      <c r="AO318" s="145"/>
      <c r="AP318" s="145"/>
      <c r="AQ318" s="145"/>
      <c r="AR318" s="145"/>
      <c r="AS318" s="146">
        <v>1</v>
      </c>
      <c r="AT318" s="153">
        <v>0</v>
      </c>
      <c r="AU318" s="153">
        <v>0</v>
      </c>
      <c r="AV318" s="153">
        <v>0</v>
      </c>
      <c r="AW318" s="153">
        <v>0</v>
      </c>
      <c r="AX318" s="153">
        <v>0</v>
      </c>
      <c r="AY318" s="153">
        <v>0</v>
      </c>
      <c r="AZ318" s="153">
        <v>0</v>
      </c>
      <c r="BA318" s="153">
        <v>0</v>
      </c>
      <c r="BB318" s="153">
        <v>0</v>
      </c>
      <c r="BC318" s="153">
        <v>0</v>
      </c>
      <c r="BD318" s="154">
        <v>0</v>
      </c>
      <c r="BE318" s="154">
        <v>0</v>
      </c>
      <c r="BF318" s="154">
        <v>0</v>
      </c>
      <c r="BG318" s="154">
        <v>0</v>
      </c>
      <c r="BH318" s="154">
        <v>0</v>
      </c>
      <c r="BI318" s="145">
        <v>60423000</v>
      </c>
      <c r="BJ318" s="122"/>
      <c r="BK318" s="191"/>
      <c r="BL318" s="191">
        <f>+BK318+SUM(BY318:CD318)</f>
        <v>0</v>
      </c>
      <c r="BM318" s="191"/>
      <c r="BN318" s="191"/>
      <c r="BO318" s="193">
        <f t="shared" ref="BO318:BO320" si="343">IF(-SUM(BZ318:CD318)-(BK318+BM318+BN318)&lt;0,0,-SUM(BZ318:CD318)-(BK318+BM318+BN318))</f>
        <v>0</v>
      </c>
      <c r="BP318" s="126">
        <f t="shared" si="273"/>
        <v>0</v>
      </c>
      <c r="BQ318" s="126">
        <f t="shared" si="274"/>
        <v>0</v>
      </c>
      <c r="BR318" s="126">
        <f t="shared" si="275"/>
        <v>0</v>
      </c>
      <c r="BS318" s="126">
        <f t="shared" si="276"/>
        <v>0</v>
      </c>
      <c r="BT318" s="126">
        <f t="shared" si="277"/>
        <v>0</v>
      </c>
      <c r="BU318" s="126">
        <f t="shared" si="278"/>
        <v>0</v>
      </c>
      <c r="BV318" s="126">
        <f t="shared" si="279"/>
        <v>0</v>
      </c>
      <c r="BW318" s="126">
        <f t="shared" si="280"/>
        <v>0</v>
      </c>
      <c r="BX318" s="126">
        <f t="shared" si="281"/>
        <v>0</v>
      </c>
      <c r="BY318" s="126">
        <f t="shared" si="282"/>
        <v>0</v>
      </c>
      <c r="BZ318" s="126">
        <f t="shared" si="283"/>
        <v>0</v>
      </c>
      <c r="CA318" s="126">
        <f t="shared" si="284"/>
        <v>0</v>
      </c>
      <c r="CB318" s="126">
        <f t="shared" si="285"/>
        <v>0</v>
      </c>
      <c r="CC318" s="126">
        <f t="shared" si="286"/>
        <v>0</v>
      </c>
      <c r="CD318" s="126">
        <f t="shared" si="287"/>
        <v>0</v>
      </c>
      <c r="CE318" s="126">
        <f t="shared" si="288"/>
        <v>0</v>
      </c>
      <c r="CF318" s="126">
        <f t="shared" si="289"/>
        <v>0</v>
      </c>
      <c r="CG318" s="126">
        <f t="shared" si="290"/>
        <v>0</v>
      </c>
      <c r="CH318" s="126">
        <f t="shared" si="291"/>
        <v>0</v>
      </c>
      <c r="CI318" s="126">
        <f t="shared" si="292"/>
        <v>0</v>
      </c>
      <c r="CJ318" s="126">
        <f t="shared" si="293"/>
        <v>0</v>
      </c>
      <c r="CK318" s="126">
        <f t="shared" si="294"/>
        <v>0</v>
      </c>
      <c r="CL318" s="126">
        <f t="shared" si="295"/>
        <v>0</v>
      </c>
      <c r="CM318" s="126">
        <f t="shared" si="296"/>
        <v>0</v>
      </c>
      <c r="CN318" s="126">
        <f t="shared" si="297"/>
        <v>0</v>
      </c>
      <c r="CO318" s="126">
        <f t="shared" si="298"/>
        <v>0</v>
      </c>
      <c r="CP318" s="126">
        <f t="shared" si="299"/>
        <v>0</v>
      </c>
      <c r="CQ318" s="126">
        <f t="shared" si="300"/>
        <v>0</v>
      </c>
      <c r="CR318" s="126">
        <f t="shared" si="301"/>
        <v>0</v>
      </c>
      <c r="CS318" s="126">
        <f t="shared" si="302"/>
        <v>0</v>
      </c>
      <c r="CT318" s="126">
        <f t="shared" si="303"/>
        <v>0</v>
      </c>
      <c r="CU318" s="126">
        <f t="shared" si="304"/>
        <v>0</v>
      </c>
      <c r="CV318" s="126">
        <f t="shared" si="305"/>
        <v>0</v>
      </c>
      <c r="CW318" s="126">
        <f t="shared" si="306"/>
        <v>0</v>
      </c>
      <c r="CX318" s="126">
        <f t="shared" si="307"/>
        <v>0</v>
      </c>
      <c r="CY318" s="126">
        <f t="shared" si="308"/>
        <v>0</v>
      </c>
      <c r="CZ318" s="126">
        <f t="shared" si="309"/>
        <v>0</v>
      </c>
      <c r="DA318" s="126">
        <f t="shared" si="310"/>
        <v>0</v>
      </c>
      <c r="DB318" s="126">
        <f t="shared" si="311"/>
        <v>0</v>
      </c>
      <c r="DC318" s="126">
        <f t="shared" si="312"/>
        <v>0</v>
      </c>
      <c r="DD318" s="126">
        <f t="shared" si="313"/>
        <v>0</v>
      </c>
      <c r="DE318" s="126">
        <f t="shared" si="314"/>
        <v>0</v>
      </c>
      <c r="DF318" s="126">
        <f t="shared" si="315"/>
        <v>0</v>
      </c>
      <c r="DG318" s="126">
        <f t="shared" si="316"/>
        <v>0</v>
      </c>
      <c r="DH318" s="126">
        <f t="shared" si="317"/>
        <v>0</v>
      </c>
      <c r="DI318" s="126">
        <f t="shared" si="318"/>
        <v>0</v>
      </c>
      <c r="DJ318" s="126">
        <f t="shared" si="319"/>
        <v>0</v>
      </c>
      <c r="DK318" s="126">
        <f t="shared" si="320"/>
        <v>0</v>
      </c>
      <c r="DL318" s="126">
        <f t="shared" si="321"/>
        <v>0</v>
      </c>
      <c r="DM318" s="126">
        <f t="shared" si="322"/>
        <v>0</v>
      </c>
      <c r="DN318" s="126">
        <f t="shared" si="323"/>
        <v>0</v>
      </c>
      <c r="DO318" s="126">
        <f t="shared" si="324"/>
        <v>0</v>
      </c>
      <c r="DP318" s="126">
        <f t="shared" si="325"/>
        <v>0</v>
      </c>
      <c r="DQ318" s="126">
        <f t="shared" si="326"/>
        <v>0</v>
      </c>
      <c r="DR318" s="126">
        <f t="shared" si="327"/>
        <v>0</v>
      </c>
      <c r="DS318" s="126">
        <f t="shared" si="328"/>
        <v>0</v>
      </c>
      <c r="DT318" s="126">
        <f t="shared" si="329"/>
        <v>0</v>
      </c>
      <c r="DU318" s="126">
        <f t="shared" si="330"/>
        <v>0</v>
      </c>
      <c r="DV318" s="126">
        <f t="shared" si="331"/>
        <v>0</v>
      </c>
      <c r="DW318" s="126">
        <f t="shared" si="332"/>
        <v>0</v>
      </c>
      <c r="DX318" s="119"/>
    </row>
    <row r="319" spans="1:131" s="141" customFormat="1" ht="15" customHeight="1" x14ac:dyDescent="0.25">
      <c r="A319" s="157" t="s">
        <v>695</v>
      </c>
      <c r="B319" s="174" t="s">
        <v>416</v>
      </c>
      <c r="C319" s="174" t="s">
        <v>696</v>
      </c>
      <c r="D319" s="174" t="s">
        <v>295</v>
      </c>
      <c r="E319" s="174">
        <v>1</v>
      </c>
      <c r="F319" s="173">
        <v>12000</v>
      </c>
      <c r="G319" s="173"/>
      <c r="H319" s="173"/>
      <c r="I319" s="161" t="s">
        <v>697</v>
      </c>
      <c r="J319" s="145" t="s">
        <v>113</v>
      </c>
      <c r="K319" s="145">
        <v>8.3333333333333329E-2</v>
      </c>
      <c r="L319" s="145">
        <v>8.3333333333333329E-2</v>
      </c>
      <c r="M319" s="145">
        <v>8.3333333333333329E-2</v>
      </c>
      <c r="N319" s="145">
        <v>8.3333333333333329E-2</v>
      </c>
      <c r="O319" s="145">
        <v>8.3333333333333329E-2</v>
      </c>
      <c r="P319" s="145">
        <v>8.3333333333333329E-2</v>
      </c>
      <c r="Q319" s="145">
        <v>8.3333333333333329E-2</v>
      </c>
      <c r="R319" s="145">
        <v>8.3333333333333329E-2</v>
      </c>
      <c r="S319" s="145">
        <v>8.3333333333333329E-2</v>
      </c>
      <c r="T319" s="145">
        <v>8.3333333333333329E-2</v>
      </c>
      <c r="U319" s="145">
        <v>8.3333333333333329E-2</v>
      </c>
      <c r="V319" s="145">
        <v>8.3333333333333329E-2</v>
      </c>
      <c r="W319" s="146">
        <v>1</v>
      </c>
      <c r="X319" s="151">
        <v>0</v>
      </c>
      <c r="Y319" s="151">
        <v>0</v>
      </c>
      <c r="Z319" s="151">
        <v>0</v>
      </c>
      <c r="AA319" s="151">
        <v>0</v>
      </c>
      <c r="AB319" s="151">
        <v>0</v>
      </c>
      <c r="AC319" s="151">
        <v>0</v>
      </c>
      <c r="AD319" s="151">
        <v>0</v>
      </c>
      <c r="AE319" s="151">
        <v>0</v>
      </c>
      <c r="AF319" s="151">
        <v>0</v>
      </c>
      <c r="AG319" s="151">
        <v>0</v>
      </c>
      <c r="AH319" s="151">
        <v>0</v>
      </c>
      <c r="AI319" s="151">
        <v>0</v>
      </c>
      <c r="AJ319" s="145">
        <v>1</v>
      </c>
      <c r="AK319" s="145"/>
      <c r="AL319" s="145"/>
      <c r="AM319" s="145"/>
      <c r="AN319" s="145"/>
      <c r="AO319" s="145"/>
      <c r="AP319" s="145"/>
      <c r="AQ319" s="145"/>
      <c r="AR319" s="145"/>
      <c r="AS319" s="146">
        <v>1</v>
      </c>
      <c r="AT319" s="153">
        <v>0</v>
      </c>
      <c r="AU319" s="153">
        <v>0</v>
      </c>
      <c r="AV319" s="153">
        <v>0</v>
      </c>
      <c r="AW319" s="153">
        <v>0</v>
      </c>
      <c r="AX319" s="153">
        <v>0</v>
      </c>
      <c r="AY319" s="153">
        <v>0</v>
      </c>
      <c r="AZ319" s="153">
        <v>0</v>
      </c>
      <c r="BA319" s="153">
        <v>0</v>
      </c>
      <c r="BB319" s="153">
        <v>0</v>
      </c>
      <c r="BC319" s="153">
        <v>0</v>
      </c>
      <c r="BD319" s="154">
        <v>0</v>
      </c>
      <c r="BE319" s="154">
        <v>0</v>
      </c>
      <c r="BF319" s="154">
        <v>0</v>
      </c>
      <c r="BG319" s="154">
        <v>0</v>
      </c>
      <c r="BH319" s="154">
        <v>0</v>
      </c>
      <c r="BI319" s="145">
        <v>60423000</v>
      </c>
      <c r="BJ319" s="122"/>
      <c r="BK319" s="191"/>
      <c r="BL319" s="191">
        <f>+BK319+SUM(BY319:CD319)</f>
        <v>0</v>
      </c>
      <c r="BM319" s="191"/>
      <c r="BN319" s="191"/>
      <c r="BO319" s="193">
        <f t="shared" si="343"/>
        <v>0</v>
      </c>
      <c r="BP319" s="126">
        <f t="shared" si="273"/>
        <v>0</v>
      </c>
      <c r="BQ319" s="126">
        <f t="shared" si="274"/>
        <v>0</v>
      </c>
      <c r="BR319" s="126">
        <f t="shared" si="275"/>
        <v>0</v>
      </c>
      <c r="BS319" s="126">
        <f t="shared" si="276"/>
        <v>0</v>
      </c>
      <c r="BT319" s="126">
        <f t="shared" si="277"/>
        <v>0</v>
      </c>
      <c r="BU319" s="126">
        <f t="shared" si="278"/>
        <v>0</v>
      </c>
      <c r="BV319" s="126">
        <f t="shared" si="279"/>
        <v>0</v>
      </c>
      <c r="BW319" s="126">
        <f t="shared" si="280"/>
        <v>0</v>
      </c>
      <c r="BX319" s="126">
        <f t="shared" si="281"/>
        <v>0</v>
      </c>
      <c r="BY319" s="126">
        <f t="shared" si="282"/>
        <v>0</v>
      </c>
      <c r="BZ319" s="126">
        <f t="shared" si="283"/>
        <v>0</v>
      </c>
      <c r="CA319" s="126">
        <f t="shared" si="284"/>
        <v>0</v>
      </c>
      <c r="CB319" s="126">
        <f t="shared" si="285"/>
        <v>0</v>
      </c>
      <c r="CC319" s="126">
        <f t="shared" si="286"/>
        <v>0</v>
      </c>
      <c r="CD319" s="126">
        <f t="shared" si="287"/>
        <v>0</v>
      </c>
      <c r="CE319" s="126">
        <f t="shared" si="288"/>
        <v>0</v>
      </c>
      <c r="CF319" s="126">
        <f t="shared" si="289"/>
        <v>0</v>
      </c>
      <c r="CG319" s="126">
        <f t="shared" si="290"/>
        <v>0</v>
      </c>
      <c r="CH319" s="126">
        <f t="shared" si="291"/>
        <v>0</v>
      </c>
      <c r="CI319" s="126">
        <f t="shared" si="292"/>
        <v>0</v>
      </c>
      <c r="CJ319" s="126">
        <f t="shared" si="293"/>
        <v>0</v>
      </c>
      <c r="CK319" s="126">
        <f t="shared" si="294"/>
        <v>0</v>
      </c>
      <c r="CL319" s="126">
        <f t="shared" si="295"/>
        <v>0</v>
      </c>
      <c r="CM319" s="126">
        <f t="shared" si="296"/>
        <v>0</v>
      </c>
      <c r="CN319" s="126">
        <f t="shared" si="297"/>
        <v>0</v>
      </c>
      <c r="CO319" s="126">
        <f t="shared" si="298"/>
        <v>0</v>
      </c>
      <c r="CP319" s="126">
        <f t="shared" si="299"/>
        <v>0</v>
      </c>
      <c r="CQ319" s="126">
        <f t="shared" si="300"/>
        <v>0</v>
      </c>
      <c r="CR319" s="126">
        <f t="shared" si="301"/>
        <v>0</v>
      </c>
      <c r="CS319" s="126">
        <f t="shared" si="302"/>
        <v>0</v>
      </c>
      <c r="CT319" s="126">
        <f t="shared" si="303"/>
        <v>0</v>
      </c>
      <c r="CU319" s="126">
        <f t="shared" si="304"/>
        <v>0</v>
      </c>
      <c r="CV319" s="126">
        <f t="shared" si="305"/>
        <v>0</v>
      </c>
      <c r="CW319" s="126">
        <f t="shared" si="306"/>
        <v>0</v>
      </c>
      <c r="CX319" s="126">
        <f t="shared" si="307"/>
        <v>0</v>
      </c>
      <c r="CY319" s="126">
        <f t="shared" si="308"/>
        <v>0</v>
      </c>
      <c r="CZ319" s="126">
        <f t="shared" si="309"/>
        <v>0</v>
      </c>
      <c r="DA319" s="126">
        <f t="shared" si="310"/>
        <v>0</v>
      </c>
      <c r="DB319" s="126">
        <f t="shared" si="311"/>
        <v>0</v>
      </c>
      <c r="DC319" s="126">
        <f t="shared" si="312"/>
        <v>0</v>
      </c>
      <c r="DD319" s="126">
        <f t="shared" si="313"/>
        <v>0</v>
      </c>
      <c r="DE319" s="126">
        <f t="shared" si="314"/>
        <v>0</v>
      </c>
      <c r="DF319" s="126">
        <f t="shared" si="315"/>
        <v>0</v>
      </c>
      <c r="DG319" s="126">
        <f t="shared" si="316"/>
        <v>0</v>
      </c>
      <c r="DH319" s="126">
        <f t="shared" si="317"/>
        <v>0</v>
      </c>
      <c r="DI319" s="126">
        <f t="shared" si="318"/>
        <v>0</v>
      </c>
      <c r="DJ319" s="126">
        <f t="shared" si="319"/>
        <v>0</v>
      </c>
      <c r="DK319" s="126">
        <f t="shared" si="320"/>
        <v>0</v>
      </c>
      <c r="DL319" s="126">
        <f t="shared" si="321"/>
        <v>0</v>
      </c>
      <c r="DM319" s="126">
        <f t="shared" si="322"/>
        <v>0</v>
      </c>
      <c r="DN319" s="126">
        <f t="shared" si="323"/>
        <v>0</v>
      </c>
      <c r="DO319" s="126">
        <f t="shared" si="324"/>
        <v>0</v>
      </c>
      <c r="DP319" s="126">
        <f t="shared" si="325"/>
        <v>0</v>
      </c>
      <c r="DQ319" s="126">
        <f t="shared" si="326"/>
        <v>0</v>
      </c>
      <c r="DR319" s="126">
        <f t="shared" si="327"/>
        <v>0</v>
      </c>
      <c r="DS319" s="126">
        <f t="shared" si="328"/>
        <v>0</v>
      </c>
      <c r="DT319" s="126">
        <f t="shared" si="329"/>
        <v>0</v>
      </c>
      <c r="DU319" s="126">
        <f t="shared" si="330"/>
        <v>0</v>
      </c>
      <c r="DV319" s="126">
        <f t="shared" si="331"/>
        <v>0</v>
      </c>
      <c r="DW319" s="126">
        <f t="shared" si="332"/>
        <v>0</v>
      </c>
      <c r="DX319" s="119"/>
    </row>
    <row r="320" spans="1:131" s="141" customFormat="1" ht="15" customHeight="1" x14ac:dyDescent="0.25">
      <c r="A320" s="157" t="s">
        <v>911</v>
      </c>
      <c r="B320" s="174" t="s">
        <v>416</v>
      </c>
      <c r="C320" s="174"/>
      <c r="D320" s="174" t="s">
        <v>295</v>
      </c>
      <c r="E320" s="174">
        <v>1</v>
      </c>
      <c r="F320" s="173">
        <v>1560.6</v>
      </c>
      <c r="G320" s="173"/>
      <c r="H320" s="173"/>
      <c r="I320" s="147" t="s">
        <v>912</v>
      </c>
      <c r="J320" s="145" t="s">
        <v>113</v>
      </c>
      <c r="K320" s="145"/>
      <c r="L320" s="145"/>
      <c r="M320" s="145"/>
      <c r="N320" s="145"/>
      <c r="O320" s="145"/>
      <c r="P320" s="145">
        <v>1</v>
      </c>
      <c r="Q320" s="145"/>
      <c r="R320" s="145"/>
      <c r="S320" s="145"/>
      <c r="T320" s="145"/>
      <c r="U320" s="145"/>
      <c r="V320" s="145"/>
      <c r="W320" s="146">
        <v>1</v>
      </c>
      <c r="X320" s="151">
        <v>0</v>
      </c>
      <c r="Y320" s="151">
        <v>0</v>
      </c>
      <c r="Z320" s="151">
        <v>0</v>
      </c>
      <c r="AA320" s="151">
        <v>0</v>
      </c>
      <c r="AB320" s="151">
        <v>0</v>
      </c>
      <c r="AC320" s="151">
        <v>0</v>
      </c>
      <c r="AD320" s="151">
        <v>0</v>
      </c>
      <c r="AE320" s="151">
        <v>0</v>
      </c>
      <c r="AF320" s="151">
        <v>0</v>
      </c>
      <c r="AG320" s="151">
        <v>0</v>
      </c>
      <c r="AH320" s="151">
        <v>0</v>
      </c>
      <c r="AI320" s="151">
        <v>0</v>
      </c>
      <c r="AJ320" s="145">
        <v>1</v>
      </c>
      <c r="AK320" s="145"/>
      <c r="AL320" s="145"/>
      <c r="AM320" s="145"/>
      <c r="AN320" s="145"/>
      <c r="AO320" s="145"/>
      <c r="AP320" s="145"/>
      <c r="AQ320" s="145"/>
      <c r="AR320" s="145"/>
      <c r="AS320" s="146">
        <v>1</v>
      </c>
      <c r="AT320" s="153">
        <v>0</v>
      </c>
      <c r="AU320" s="153">
        <v>0</v>
      </c>
      <c r="AV320" s="153">
        <v>0</v>
      </c>
      <c r="AW320" s="153">
        <v>0</v>
      </c>
      <c r="AX320" s="153">
        <v>0</v>
      </c>
      <c r="AY320" s="153">
        <v>0</v>
      </c>
      <c r="AZ320" s="153">
        <v>0</v>
      </c>
      <c r="BA320" s="153">
        <v>0</v>
      </c>
      <c r="BB320" s="153">
        <v>0</v>
      </c>
      <c r="BC320" s="153">
        <v>0</v>
      </c>
      <c r="BD320" s="154">
        <v>0</v>
      </c>
      <c r="BE320" s="154">
        <v>0</v>
      </c>
      <c r="BF320" s="154">
        <v>0</v>
      </c>
      <c r="BG320" s="154">
        <v>0</v>
      </c>
      <c r="BH320" s="154">
        <v>0</v>
      </c>
      <c r="BI320" s="145">
        <v>60423000</v>
      </c>
      <c r="BJ320" s="122"/>
      <c r="BK320" s="122">
        <f>+IF('FEUILLE 1'!$BJ320="",SUMIFS('FEUILLE 2'!$P:$P,'FEUILLE 2'!$C:$C,"FAC",'FEUILLE 2'!$K:$K,'FEUILLE 1'!$J320),SUMIFS('FEUILLE 2'!$P:$P,'FEUILLE 2'!$C:$C,"FAC",'FEUILLE 2'!$K:$K,'FEUILLE 1'!$J320,'FEUILLE 2'!$B:$B,'FEUILLE 1'!$BJ320))</f>
        <v>0</v>
      </c>
      <c r="BL320" s="191">
        <f>+BK320+SUM(BY320:CD320)</f>
        <v>0</v>
      </c>
      <c r="BM320" s="191"/>
      <c r="BN320" s="191"/>
      <c r="BO320" s="193">
        <f t="shared" si="343"/>
        <v>0</v>
      </c>
      <c r="BP320" s="126">
        <f t="shared" si="273"/>
        <v>0</v>
      </c>
      <c r="BQ320" s="126">
        <f t="shared" si="274"/>
        <v>0</v>
      </c>
      <c r="BR320" s="126">
        <f t="shared" si="275"/>
        <v>0</v>
      </c>
      <c r="BS320" s="126">
        <f t="shared" si="276"/>
        <v>0</v>
      </c>
      <c r="BT320" s="126">
        <f t="shared" si="277"/>
        <v>0</v>
      </c>
      <c r="BU320" s="126">
        <f t="shared" si="278"/>
        <v>0</v>
      </c>
      <c r="BV320" s="126">
        <f t="shared" si="279"/>
        <v>0</v>
      </c>
      <c r="BW320" s="126">
        <f t="shared" si="280"/>
        <v>0</v>
      </c>
      <c r="BX320" s="126">
        <f t="shared" si="281"/>
        <v>0</v>
      </c>
      <c r="BY320" s="126">
        <f t="shared" si="282"/>
        <v>0</v>
      </c>
      <c r="BZ320" s="126">
        <f t="shared" si="283"/>
        <v>0</v>
      </c>
      <c r="CA320" s="126">
        <f t="shared" si="284"/>
        <v>0</v>
      </c>
      <c r="CB320" s="126">
        <f t="shared" si="285"/>
        <v>0</v>
      </c>
      <c r="CC320" s="126">
        <f t="shared" si="286"/>
        <v>0</v>
      </c>
      <c r="CD320" s="126">
        <f t="shared" si="287"/>
        <v>0</v>
      </c>
      <c r="CE320" s="126">
        <f t="shared" si="288"/>
        <v>0</v>
      </c>
      <c r="CF320" s="126">
        <f t="shared" si="289"/>
        <v>0</v>
      </c>
      <c r="CG320" s="126">
        <f t="shared" si="290"/>
        <v>0</v>
      </c>
      <c r="CH320" s="126">
        <f t="shared" si="291"/>
        <v>0</v>
      </c>
      <c r="CI320" s="126">
        <f t="shared" si="292"/>
        <v>0</v>
      </c>
      <c r="CJ320" s="126">
        <f t="shared" si="293"/>
        <v>0</v>
      </c>
      <c r="CK320" s="126">
        <f t="shared" si="294"/>
        <v>0</v>
      </c>
      <c r="CL320" s="126">
        <f t="shared" si="295"/>
        <v>0</v>
      </c>
      <c r="CM320" s="126">
        <f t="shared" si="296"/>
        <v>0</v>
      </c>
      <c r="CN320" s="126">
        <f t="shared" si="297"/>
        <v>0</v>
      </c>
      <c r="CO320" s="126">
        <f t="shared" si="298"/>
        <v>0</v>
      </c>
      <c r="CP320" s="126">
        <f t="shared" si="299"/>
        <v>0</v>
      </c>
      <c r="CQ320" s="126">
        <f t="shared" si="300"/>
        <v>0</v>
      </c>
      <c r="CR320" s="126">
        <f t="shared" si="301"/>
        <v>0</v>
      </c>
      <c r="CS320" s="126">
        <f t="shared" si="302"/>
        <v>0</v>
      </c>
      <c r="CT320" s="126">
        <f t="shared" si="303"/>
        <v>0</v>
      </c>
      <c r="CU320" s="126">
        <f t="shared" si="304"/>
        <v>0</v>
      </c>
      <c r="CV320" s="126">
        <f t="shared" si="305"/>
        <v>0</v>
      </c>
      <c r="CW320" s="126">
        <f t="shared" si="306"/>
        <v>0</v>
      </c>
      <c r="CX320" s="126">
        <f t="shared" si="307"/>
        <v>0</v>
      </c>
      <c r="CY320" s="126">
        <f t="shared" si="308"/>
        <v>0</v>
      </c>
      <c r="CZ320" s="126">
        <f t="shared" si="309"/>
        <v>0</v>
      </c>
      <c r="DA320" s="126">
        <f t="shared" si="310"/>
        <v>0</v>
      </c>
      <c r="DB320" s="126">
        <f t="shared" si="311"/>
        <v>0</v>
      </c>
      <c r="DC320" s="126">
        <f t="shared" si="312"/>
        <v>0</v>
      </c>
      <c r="DD320" s="126">
        <f t="shared" si="313"/>
        <v>0</v>
      </c>
      <c r="DE320" s="126">
        <f t="shared" si="314"/>
        <v>0</v>
      </c>
      <c r="DF320" s="126">
        <f t="shared" si="315"/>
        <v>0</v>
      </c>
      <c r="DG320" s="126">
        <f t="shared" si="316"/>
        <v>0</v>
      </c>
      <c r="DH320" s="126">
        <f t="shared" si="317"/>
        <v>0</v>
      </c>
      <c r="DI320" s="126">
        <f t="shared" si="318"/>
        <v>0</v>
      </c>
      <c r="DJ320" s="126">
        <f t="shared" si="319"/>
        <v>0</v>
      </c>
      <c r="DK320" s="126">
        <f t="shared" si="320"/>
        <v>0</v>
      </c>
      <c r="DL320" s="126">
        <f t="shared" si="321"/>
        <v>0</v>
      </c>
      <c r="DM320" s="126">
        <f t="shared" si="322"/>
        <v>0</v>
      </c>
      <c r="DN320" s="126">
        <f t="shared" si="323"/>
        <v>0</v>
      </c>
      <c r="DO320" s="126">
        <f t="shared" si="324"/>
        <v>0</v>
      </c>
      <c r="DP320" s="126">
        <f t="shared" si="325"/>
        <v>0</v>
      </c>
      <c r="DQ320" s="126">
        <f t="shared" si="326"/>
        <v>0</v>
      </c>
      <c r="DR320" s="126">
        <f t="shared" si="327"/>
        <v>0</v>
      </c>
      <c r="DS320" s="126">
        <f t="shared" si="328"/>
        <v>0</v>
      </c>
      <c r="DT320" s="126">
        <f t="shared" si="329"/>
        <v>0</v>
      </c>
      <c r="DU320" s="126">
        <f t="shared" si="330"/>
        <v>0</v>
      </c>
      <c r="DV320" s="126">
        <f t="shared" si="331"/>
        <v>0</v>
      </c>
      <c r="DW320" s="126">
        <f t="shared" si="332"/>
        <v>0</v>
      </c>
    </row>
    <row r="321" spans="1:128" s="141" customFormat="1" ht="15" customHeight="1" x14ac:dyDescent="0.25">
      <c r="A321" s="157" t="s">
        <v>911</v>
      </c>
      <c r="B321" s="174" t="s">
        <v>592</v>
      </c>
      <c r="C321" s="174"/>
      <c r="D321" s="174" t="s">
        <v>295</v>
      </c>
      <c r="E321" s="174">
        <v>1</v>
      </c>
      <c r="F321" s="173">
        <v>3966.6</v>
      </c>
      <c r="G321" s="173"/>
      <c r="H321" s="173"/>
      <c r="I321" s="147" t="s">
        <v>912</v>
      </c>
      <c r="J321" s="145" t="s">
        <v>113</v>
      </c>
      <c r="K321" s="145"/>
      <c r="L321" s="145"/>
      <c r="M321" s="145"/>
      <c r="N321" s="145"/>
      <c r="O321" s="145"/>
      <c r="P321" s="145">
        <v>1</v>
      </c>
      <c r="Q321" s="145"/>
      <c r="R321" s="145"/>
      <c r="S321" s="145"/>
      <c r="T321" s="145"/>
      <c r="U321" s="145"/>
      <c r="V321" s="145"/>
      <c r="W321" s="146">
        <v>1</v>
      </c>
      <c r="X321" s="151">
        <v>0</v>
      </c>
      <c r="Y321" s="151">
        <v>0</v>
      </c>
      <c r="Z321" s="151">
        <v>0</v>
      </c>
      <c r="AA321" s="151">
        <v>0</v>
      </c>
      <c r="AB321" s="151">
        <v>0</v>
      </c>
      <c r="AC321" s="151">
        <v>0</v>
      </c>
      <c r="AD321" s="151">
        <v>0</v>
      </c>
      <c r="AE321" s="151">
        <v>0</v>
      </c>
      <c r="AF321" s="151">
        <v>0</v>
      </c>
      <c r="AG321" s="151">
        <v>0</v>
      </c>
      <c r="AH321" s="151">
        <v>0</v>
      </c>
      <c r="AI321" s="151">
        <v>0</v>
      </c>
      <c r="AJ321" s="145">
        <v>1</v>
      </c>
      <c r="AK321" s="145"/>
      <c r="AL321" s="145"/>
      <c r="AM321" s="145"/>
      <c r="AN321" s="145"/>
      <c r="AO321" s="145"/>
      <c r="AP321" s="145"/>
      <c r="AQ321" s="145"/>
      <c r="AR321" s="145"/>
      <c r="AS321" s="146">
        <v>1</v>
      </c>
      <c r="AT321" s="153">
        <v>0</v>
      </c>
      <c r="AU321" s="153">
        <v>0</v>
      </c>
      <c r="AV321" s="153">
        <v>0</v>
      </c>
      <c r="AW321" s="153">
        <v>0</v>
      </c>
      <c r="AX321" s="153">
        <v>0</v>
      </c>
      <c r="AY321" s="153">
        <v>0</v>
      </c>
      <c r="AZ321" s="153">
        <v>0</v>
      </c>
      <c r="BA321" s="153">
        <v>0</v>
      </c>
      <c r="BB321" s="153">
        <v>0</v>
      </c>
      <c r="BC321" s="153">
        <v>0</v>
      </c>
      <c r="BD321" s="154">
        <v>0</v>
      </c>
      <c r="BE321" s="154">
        <v>0</v>
      </c>
      <c r="BF321" s="154">
        <v>0</v>
      </c>
      <c r="BG321" s="154">
        <v>0</v>
      </c>
      <c r="BH321" s="154">
        <v>0</v>
      </c>
      <c r="BI321" s="145">
        <v>70600000</v>
      </c>
      <c r="BJ321" s="122"/>
      <c r="BK321" s="198">
        <f>+IF('FEUILLE 1'!$BJ321="",SUMIFS('FEUILLE 2'!$P:$P,'FEUILLE 2'!$C:$C,"BLF",'FEUILLE 2'!$K:$K,'FEUILLE 1'!$J321),SUMIFS('FEUILLE 2'!$P:$P,'FEUILLE 2'!$C:$C,"BLF",'FEUILLE 2'!$K:$K,'FEUILLE 1'!$J321,'FEUILLE 2'!$B:$B,'FEUILLE 1'!$BJ321))/11</f>
        <v>0</v>
      </c>
      <c r="BL321" s="191">
        <f t="shared" ref="BL321:BL335" si="344">+BK321+SUM(BU321:BY321)</f>
        <v>0</v>
      </c>
      <c r="BM321" s="191"/>
      <c r="BN321" s="191"/>
      <c r="BO321" s="193">
        <f>IF(-SUM(DS321:DW321)-(BK321+BM321+BN321)&lt;0,0,-SUM(DS321:DW321)-(BK321+BM321+BN321))</f>
        <v>0</v>
      </c>
      <c r="BP321" s="126">
        <f t="shared" si="273"/>
        <v>0</v>
      </c>
      <c r="BQ321" s="126">
        <f t="shared" si="274"/>
        <v>0</v>
      </c>
      <c r="BR321" s="126">
        <f t="shared" si="275"/>
        <v>0</v>
      </c>
      <c r="BS321" s="126">
        <f t="shared" si="276"/>
        <v>0</v>
      </c>
      <c r="BT321" s="126">
        <f t="shared" si="277"/>
        <v>0</v>
      </c>
      <c r="BU321" s="126">
        <f t="shared" si="278"/>
        <v>0</v>
      </c>
      <c r="BV321" s="126">
        <f t="shared" si="279"/>
        <v>0</v>
      </c>
      <c r="BW321" s="126">
        <f t="shared" si="280"/>
        <v>0</v>
      </c>
      <c r="BX321" s="126">
        <f t="shared" si="281"/>
        <v>0</v>
      </c>
      <c r="BY321" s="126">
        <f t="shared" si="282"/>
        <v>0</v>
      </c>
      <c r="BZ321" s="126">
        <f t="shared" si="283"/>
        <v>0</v>
      </c>
      <c r="CA321" s="126">
        <f t="shared" si="284"/>
        <v>0</v>
      </c>
      <c r="CB321" s="126">
        <f t="shared" si="285"/>
        <v>0</v>
      </c>
      <c r="CC321" s="126">
        <f t="shared" si="286"/>
        <v>0</v>
      </c>
      <c r="CD321" s="126">
        <f t="shared" si="287"/>
        <v>0</v>
      </c>
      <c r="CE321" s="126">
        <f t="shared" si="288"/>
        <v>0</v>
      </c>
      <c r="CF321" s="126">
        <f t="shared" si="289"/>
        <v>0</v>
      </c>
      <c r="CG321" s="126">
        <f t="shared" si="290"/>
        <v>0</v>
      </c>
      <c r="CH321" s="126">
        <f t="shared" si="291"/>
        <v>0</v>
      </c>
      <c r="CI321" s="126">
        <f t="shared" si="292"/>
        <v>0</v>
      </c>
      <c r="CJ321" s="126">
        <f t="shared" si="293"/>
        <v>0</v>
      </c>
      <c r="CK321" s="126">
        <f t="shared" si="294"/>
        <v>0</v>
      </c>
      <c r="CL321" s="126">
        <f t="shared" si="295"/>
        <v>0</v>
      </c>
      <c r="CM321" s="126">
        <f t="shared" si="296"/>
        <v>0</v>
      </c>
      <c r="CN321" s="126">
        <f t="shared" si="297"/>
        <v>0</v>
      </c>
      <c r="CO321" s="126">
        <f t="shared" si="298"/>
        <v>0</v>
      </c>
      <c r="CP321" s="126">
        <f t="shared" si="299"/>
        <v>0</v>
      </c>
      <c r="CQ321" s="126">
        <f t="shared" si="300"/>
        <v>0</v>
      </c>
      <c r="CR321" s="126">
        <f t="shared" si="301"/>
        <v>0</v>
      </c>
      <c r="CS321" s="126">
        <f t="shared" si="302"/>
        <v>0</v>
      </c>
      <c r="CT321" s="126">
        <f t="shared" si="303"/>
        <v>0</v>
      </c>
      <c r="CU321" s="126">
        <f t="shared" si="304"/>
        <v>0</v>
      </c>
      <c r="CV321" s="126">
        <f t="shared" si="305"/>
        <v>0</v>
      </c>
      <c r="CW321" s="126">
        <f t="shared" si="306"/>
        <v>0</v>
      </c>
      <c r="CX321" s="126">
        <f t="shared" si="307"/>
        <v>0</v>
      </c>
      <c r="CY321" s="126">
        <f t="shared" si="308"/>
        <v>0</v>
      </c>
      <c r="CZ321" s="126">
        <f t="shared" si="309"/>
        <v>0</v>
      </c>
      <c r="DA321" s="126">
        <f t="shared" si="310"/>
        <v>0</v>
      </c>
      <c r="DB321" s="126">
        <f t="shared" si="311"/>
        <v>0</v>
      </c>
      <c r="DC321" s="126">
        <f t="shared" si="312"/>
        <v>0</v>
      </c>
      <c r="DD321" s="126">
        <f t="shared" si="313"/>
        <v>0</v>
      </c>
      <c r="DE321" s="126">
        <f t="shared" si="314"/>
        <v>0</v>
      </c>
      <c r="DF321" s="126">
        <f t="shared" si="315"/>
        <v>0</v>
      </c>
      <c r="DG321" s="126">
        <f t="shared" si="316"/>
        <v>0</v>
      </c>
      <c r="DH321" s="126">
        <f t="shared" si="317"/>
        <v>0</v>
      </c>
      <c r="DI321" s="126">
        <f t="shared" si="318"/>
        <v>0</v>
      </c>
      <c r="DJ321" s="126">
        <f t="shared" si="319"/>
        <v>0</v>
      </c>
      <c r="DK321" s="126">
        <f t="shared" si="320"/>
        <v>0</v>
      </c>
      <c r="DL321" s="126">
        <f t="shared" si="321"/>
        <v>0</v>
      </c>
      <c r="DM321" s="126">
        <f t="shared" si="322"/>
        <v>0</v>
      </c>
      <c r="DN321" s="126">
        <f t="shared" si="323"/>
        <v>0</v>
      </c>
      <c r="DO321" s="126">
        <f t="shared" si="324"/>
        <v>0</v>
      </c>
      <c r="DP321" s="126">
        <f t="shared" si="325"/>
        <v>0</v>
      </c>
      <c r="DQ321" s="126">
        <f t="shared" si="326"/>
        <v>0</v>
      </c>
      <c r="DR321" s="126">
        <f t="shared" si="327"/>
        <v>0</v>
      </c>
      <c r="DS321" s="126">
        <f t="shared" si="328"/>
        <v>0</v>
      </c>
      <c r="DT321" s="126">
        <f t="shared" si="329"/>
        <v>0</v>
      </c>
      <c r="DU321" s="126">
        <f t="shared" si="330"/>
        <v>0</v>
      </c>
      <c r="DV321" s="126">
        <f t="shared" si="331"/>
        <v>0</v>
      </c>
      <c r="DW321" s="126">
        <f t="shared" si="332"/>
        <v>0</v>
      </c>
      <c r="DX321" s="119"/>
    </row>
    <row r="322" spans="1:128" s="141" customFormat="1" ht="15" customHeight="1" x14ac:dyDescent="0.25">
      <c r="A322" s="157" t="s">
        <v>913</v>
      </c>
      <c r="B322" s="174" t="s">
        <v>416</v>
      </c>
      <c r="C322" s="174"/>
      <c r="D322" s="174" t="s">
        <v>295</v>
      </c>
      <c r="E322" s="174">
        <v>1</v>
      </c>
      <c r="F322" s="173">
        <v>17751.400000000001</v>
      </c>
      <c r="G322" s="173"/>
      <c r="H322" s="182"/>
      <c r="I322" s="147" t="s">
        <v>912</v>
      </c>
      <c r="J322" s="145" t="s">
        <v>113</v>
      </c>
      <c r="K322" s="145"/>
      <c r="L322" s="145"/>
      <c r="M322" s="145"/>
      <c r="N322" s="145"/>
      <c r="O322" s="145"/>
      <c r="P322" s="145">
        <v>0.14285714285714285</v>
      </c>
      <c r="Q322" s="145">
        <v>0.14285714285714285</v>
      </c>
      <c r="R322" s="145">
        <v>0.14285714285714285</v>
      </c>
      <c r="S322" s="145">
        <v>0.14285714285714285</v>
      </c>
      <c r="T322" s="145">
        <v>0.14285714285714285</v>
      </c>
      <c r="U322" s="145">
        <v>0.14285714285714285</v>
      </c>
      <c r="V322" s="145">
        <v>0.14285714285714285</v>
      </c>
      <c r="W322" s="146">
        <v>0.99999999999999978</v>
      </c>
      <c r="X322" s="151">
        <v>0</v>
      </c>
      <c r="Y322" s="151">
        <v>0</v>
      </c>
      <c r="Z322" s="151">
        <v>0</v>
      </c>
      <c r="AA322" s="151">
        <v>0</v>
      </c>
      <c r="AB322" s="151">
        <v>0</v>
      </c>
      <c r="AC322" s="151">
        <v>0</v>
      </c>
      <c r="AD322" s="151">
        <v>0</v>
      </c>
      <c r="AE322" s="151">
        <v>0</v>
      </c>
      <c r="AF322" s="151">
        <v>0</v>
      </c>
      <c r="AG322" s="151">
        <v>0</v>
      </c>
      <c r="AH322" s="151">
        <v>0</v>
      </c>
      <c r="AI322" s="151">
        <v>0</v>
      </c>
      <c r="AJ322" s="145">
        <v>1</v>
      </c>
      <c r="AK322" s="145"/>
      <c r="AL322" s="145"/>
      <c r="AM322" s="145"/>
      <c r="AN322" s="145"/>
      <c r="AO322" s="145"/>
      <c r="AP322" s="145"/>
      <c r="AQ322" s="145"/>
      <c r="AR322" s="145"/>
      <c r="AS322" s="146">
        <v>1</v>
      </c>
      <c r="AT322" s="153">
        <v>0</v>
      </c>
      <c r="AU322" s="153">
        <v>0</v>
      </c>
      <c r="AV322" s="153">
        <v>0</v>
      </c>
      <c r="AW322" s="153">
        <v>0</v>
      </c>
      <c r="AX322" s="153">
        <v>0</v>
      </c>
      <c r="AY322" s="153">
        <v>0</v>
      </c>
      <c r="AZ322" s="153">
        <v>0</v>
      </c>
      <c r="BA322" s="153">
        <v>0</v>
      </c>
      <c r="BB322" s="153">
        <v>0</v>
      </c>
      <c r="BC322" s="153">
        <v>0</v>
      </c>
      <c r="BD322" s="154">
        <v>0</v>
      </c>
      <c r="BE322" s="154">
        <v>0</v>
      </c>
      <c r="BF322" s="154">
        <v>0</v>
      </c>
      <c r="BG322" s="154">
        <v>0</v>
      </c>
      <c r="BH322" s="154">
        <v>0</v>
      </c>
      <c r="BI322" s="145">
        <v>60423000</v>
      </c>
      <c r="BJ322" s="122"/>
      <c r="BK322" s="122">
        <f>+IF('FEUILLE 1'!$BJ322="",SUMIFS('FEUILLE 2'!$P:$P,'FEUILLE 2'!$C:$C,"FAC",'FEUILLE 2'!$K:$K,'FEUILLE 1'!$J322),SUMIFS('FEUILLE 2'!$P:$P,'FEUILLE 2'!$C:$C,"FAC",'FEUILLE 2'!$K:$K,'FEUILLE 1'!$J322,'FEUILLE 2'!$B:$B,'FEUILLE 1'!$BJ322))</f>
        <v>0</v>
      </c>
      <c r="BL322" s="191">
        <f>+BK322+SUM(BY322:CD322)</f>
        <v>0</v>
      </c>
      <c r="BM322" s="191"/>
      <c r="BN322" s="191"/>
      <c r="BO322" s="193">
        <f>IF(-SUM(BZ322:CD322)-(BK322+BM322+BN322)&lt;0,0,-SUM(BZ322:CD322)-(BK322+BM322+BN322))</f>
        <v>0</v>
      </c>
      <c r="BP322" s="126">
        <f t="shared" si="273"/>
        <v>0</v>
      </c>
      <c r="BQ322" s="126">
        <f t="shared" si="274"/>
        <v>0</v>
      </c>
      <c r="BR322" s="126">
        <f t="shared" si="275"/>
        <v>0</v>
      </c>
      <c r="BS322" s="126">
        <f t="shared" si="276"/>
        <v>0</v>
      </c>
      <c r="BT322" s="126">
        <f t="shared" si="277"/>
        <v>0</v>
      </c>
      <c r="BU322" s="126">
        <f t="shared" si="278"/>
        <v>0</v>
      </c>
      <c r="BV322" s="126">
        <f t="shared" si="279"/>
        <v>0</v>
      </c>
      <c r="BW322" s="126">
        <f t="shared" si="280"/>
        <v>0</v>
      </c>
      <c r="BX322" s="126">
        <f t="shared" si="281"/>
        <v>0</v>
      </c>
      <c r="BY322" s="126">
        <f t="shared" si="282"/>
        <v>0</v>
      </c>
      <c r="BZ322" s="126">
        <f t="shared" si="283"/>
        <v>0</v>
      </c>
      <c r="CA322" s="126">
        <f t="shared" si="284"/>
        <v>0</v>
      </c>
      <c r="CB322" s="126">
        <f t="shared" si="285"/>
        <v>0</v>
      </c>
      <c r="CC322" s="126">
        <f t="shared" si="286"/>
        <v>0</v>
      </c>
      <c r="CD322" s="126">
        <f t="shared" si="287"/>
        <v>0</v>
      </c>
      <c r="CE322" s="126">
        <f t="shared" si="288"/>
        <v>0</v>
      </c>
      <c r="CF322" s="126">
        <f t="shared" si="289"/>
        <v>0</v>
      </c>
      <c r="CG322" s="126">
        <f t="shared" si="290"/>
        <v>0</v>
      </c>
      <c r="CH322" s="126">
        <f t="shared" si="291"/>
        <v>0</v>
      </c>
      <c r="CI322" s="126">
        <f t="shared" si="292"/>
        <v>0</v>
      </c>
      <c r="CJ322" s="126">
        <f t="shared" si="293"/>
        <v>0</v>
      </c>
      <c r="CK322" s="126">
        <f t="shared" si="294"/>
        <v>0</v>
      </c>
      <c r="CL322" s="126">
        <f t="shared" si="295"/>
        <v>0</v>
      </c>
      <c r="CM322" s="126">
        <f t="shared" si="296"/>
        <v>0</v>
      </c>
      <c r="CN322" s="126">
        <f t="shared" si="297"/>
        <v>0</v>
      </c>
      <c r="CO322" s="126">
        <f t="shared" si="298"/>
        <v>0</v>
      </c>
      <c r="CP322" s="126">
        <f t="shared" si="299"/>
        <v>0</v>
      </c>
      <c r="CQ322" s="126">
        <f t="shared" si="300"/>
        <v>0</v>
      </c>
      <c r="CR322" s="126">
        <f t="shared" si="301"/>
        <v>0</v>
      </c>
      <c r="CS322" s="126">
        <f t="shared" si="302"/>
        <v>0</v>
      </c>
      <c r="CT322" s="126">
        <f t="shared" si="303"/>
        <v>0</v>
      </c>
      <c r="CU322" s="126">
        <f t="shared" si="304"/>
        <v>0</v>
      </c>
      <c r="CV322" s="126">
        <f t="shared" si="305"/>
        <v>0</v>
      </c>
      <c r="CW322" s="126">
        <f t="shared" si="306"/>
        <v>0</v>
      </c>
      <c r="CX322" s="126">
        <f t="shared" si="307"/>
        <v>0</v>
      </c>
      <c r="CY322" s="126">
        <f t="shared" si="308"/>
        <v>0</v>
      </c>
      <c r="CZ322" s="126">
        <f t="shared" si="309"/>
        <v>0</v>
      </c>
      <c r="DA322" s="126">
        <f t="shared" si="310"/>
        <v>0</v>
      </c>
      <c r="DB322" s="126">
        <f t="shared" si="311"/>
        <v>0</v>
      </c>
      <c r="DC322" s="126">
        <f t="shared" si="312"/>
        <v>0</v>
      </c>
      <c r="DD322" s="126">
        <f t="shared" si="313"/>
        <v>0</v>
      </c>
      <c r="DE322" s="126">
        <f t="shared" si="314"/>
        <v>0</v>
      </c>
      <c r="DF322" s="126">
        <f t="shared" si="315"/>
        <v>0</v>
      </c>
      <c r="DG322" s="126">
        <f t="shared" si="316"/>
        <v>0</v>
      </c>
      <c r="DH322" s="126">
        <f t="shared" si="317"/>
        <v>0</v>
      </c>
      <c r="DI322" s="126">
        <f t="shared" si="318"/>
        <v>0</v>
      </c>
      <c r="DJ322" s="126">
        <f t="shared" si="319"/>
        <v>0</v>
      </c>
      <c r="DK322" s="126">
        <f t="shared" si="320"/>
        <v>0</v>
      </c>
      <c r="DL322" s="126">
        <f t="shared" si="321"/>
        <v>0</v>
      </c>
      <c r="DM322" s="126">
        <f t="shared" si="322"/>
        <v>0</v>
      </c>
      <c r="DN322" s="126">
        <f t="shared" si="323"/>
        <v>0</v>
      </c>
      <c r="DO322" s="126">
        <f t="shared" si="324"/>
        <v>0</v>
      </c>
      <c r="DP322" s="126">
        <f t="shared" si="325"/>
        <v>0</v>
      </c>
      <c r="DQ322" s="126">
        <f t="shared" si="326"/>
        <v>0</v>
      </c>
      <c r="DR322" s="126">
        <f t="shared" si="327"/>
        <v>0</v>
      </c>
      <c r="DS322" s="126">
        <f t="shared" si="328"/>
        <v>0</v>
      </c>
      <c r="DT322" s="126">
        <f t="shared" si="329"/>
        <v>0</v>
      </c>
      <c r="DU322" s="126">
        <f t="shared" si="330"/>
        <v>0</v>
      </c>
      <c r="DV322" s="126">
        <f t="shared" si="331"/>
        <v>0</v>
      </c>
      <c r="DW322" s="126">
        <f t="shared" si="332"/>
        <v>0</v>
      </c>
    </row>
    <row r="323" spans="1:128" s="141" customFormat="1" ht="15" customHeight="1" x14ac:dyDescent="0.25">
      <c r="A323" s="157" t="s">
        <v>913</v>
      </c>
      <c r="B323" s="174" t="s">
        <v>592</v>
      </c>
      <c r="C323" s="174"/>
      <c r="D323" s="174" t="s">
        <v>295</v>
      </c>
      <c r="E323" s="174">
        <v>0</v>
      </c>
      <c r="F323" s="173">
        <v>10460.11</v>
      </c>
      <c r="G323" s="173"/>
      <c r="H323" s="173"/>
      <c r="I323" s="147" t="s">
        <v>912</v>
      </c>
      <c r="J323" s="145" t="s">
        <v>113</v>
      </c>
      <c r="K323" s="145"/>
      <c r="L323" s="145"/>
      <c r="M323" s="145"/>
      <c r="N323" s="145"/>
      <c r="O323" s="145"/>
      <c r="P323" s="145">
        <v>1</v>
      </c>
      <c r="Q323" s="145"/>
      <c r="R323" s="145"/>
      <c r="S323" s="145"/>
      <c r="T323" s="145"/>
      <c r="U323" s="145"/>
      <c r="V323" s="145"/>
      <c r="W323" s="146">
        <v>1</v>
      </c>
      <c r="X323" s="151">
        <v>0</v>
      </c>
      <c r="Y323" s="151">
        <v>0</v>
      </c>
      <c r="Z323" s="151">
        <v>0</v>
      </c>
      <c r="AA323" s="151">
        <v>0</v>
      </c>
      <c r="AB323" s="151">
        <v>0</v>
      </c>
      <c r="AC323" s="151">
        <v>0</v>
      </c>
      <c r="AD323" s="151">
        <v>0</v>
      </c>
      <c r="AE323" s="151">
        <v>0</v>
      </c>
      <c r="AF323" s="151">
        <v>0</v>
      </c>
      <c r="AG323" s="151">
        <v>0</v>
      </c>
      <c r="AH323" s="151">
        <v>0</v>
      </c>
      <c r="AI323" s="151">
        <v>0</v>
      </c>
      <c r="AJ323" s="145">
        <v>1</v>
      </c>
      <c r="AK323" s="145"/>
      <c r="AL323" s="145"/>
      <c r="AM323" s="145"/>
      <c r="AN323" s="145"/>
      <c r="AO323" s="145"/>
      <c r="AP323" s="145"/>
      <c r="AQ323" s="145"/>
      <c r="AR323" s="145"/>
      <c r="AS323" s="146">
        <v>1</v>
      </c>
      <c r="AT323" s="153">
        <v>0</v>
      </c>
      <c r="AU323" s="153">
        <v>0</v>
      </c>
      <c r="AV323" s="153">
        <v>0</v>
      </c>
      <c r="AW323" s="153">
        <v>0</v>
      </c>
      <c r="AX323" s="153">
        <v>0</v>
      </c>
      <c r="AY323" s="153">
        <v>0</v>
      </c>
      <c r="AZ323" s="153">
        <v>0</v>
      </c>
      <c r="BA323" s="153">
        <v>0</v>
      </c>
      <c r="BB323" s="153">
        <v>0</v>
      </c>
      <c r="BC323" s="153">
        <v>0</v>
      </c>
      <c r="BD323" s="154">
        <v>0</v>
      </c>
      <c r="BE323" s="154">
        <v>0</v>
      </c>
      <c r="BF323" s="154">
        <v>0</v>
      </c>
      <c r="BG323" s="154">
        <v>0</v>
      </c>
      <c r="BH323" s="154">
        <v>0</v>
      </c>
      <c r="BI323" s="145">
        <v>70600000</v>
      </c>
      <c r="BJ323" s="122"/>
      <c r="BK323" s="198"/>
      <c r="BL323" s="191">
        <f t="shared" si="344"/>
        <v>0</v>
      </c>
      <c r="BM323" s="191"/>
      <c r="BN323" s="191"/>
      <c r="BO323" s="193">
        <f>IF(-SUM(DS323:DW323)-(BK323+BM323+BN323)&lt;0,0,-SUM(DS323:DW323)-(BK323+BM323+BN323))</f>
        <v>0</v>
      </c>
      <c r="BP323" s="126">
        <f t="shared" si="273"/>
        <v>0</v>
      </c>
      <c r="BQ323" s="126">
        <f t="shared" si="274"/>
        <v>0</v>
      </c>
      <c r="BR323" s="126">
        <f t="shared" si="275"/>
        <v>0</v>
      </c>
      <c r="BS323" s="126">
        <f t="shared" si="276"/>
        <v>0</v>
      </c>
      <c r="BT323" s="126">
        <f t="shared" si="277"/>
        <v>0</v>
      </c>
      <c r="BU323" s="126">
        <f t="shared" si="278"/>
        <v>0</v>
      </c>
      <c r="BV323" s="126">
        <f t="shared" si="279"/>
        <v>0</v>
      </c>
      <c r="BW323" s="126">
        <f t="shared" si="280"/>
        <v>0</v>
      </c>
      <c r="BX323" s="126">
        <f t="shared" si="281"/>
        <v>0</v>
      </c>
      <c r="BY323" s="126">
        <f t="shared" si="282"/>
        <v>0</v>
      </c>
      <c r="BZ323" s="126">
        <f t="shared" si="283"/>
        <v>0</v>
      </c>
      <c r="CA323" s="126">
        <f t="shared" si="284"/>
        <v>0</v>
      </c>
      <c r="CB323" s="126">
        <f t="shared" si="285"/>
        <v>0</v>
      </c>
      <c r="CC323" s="126">
        <f t="shared" si="286"/>
        <v>0</v>
      </c>
      <c r="CD323" s="126">
        <f t="shared" si="287"/>
        <v>0</v>
      </c>
      <c r="CE323" s="126">
        <f t="shared" si="288"/>
        <v>0</v>
      </c>
      <c r="CF323" s="126">
        <f t="shared" si="289"/>
        <v>0</v>
      </c>
      <c r="CG323" s="126">
        <f t="shared" si="290"/>
        <v>0</v>
      </c>
      <c r="CH323" s="126">
        <f t="shared" si="291"/>
        <v>0</v>
      </c>
      <c r="CI323" s="126">
        <f t="shared" si="292"/>
        <v>0</v>
      </c>
      <c r="CJ323" s="126">
        <f t="shared" si="293"/>
        <v>0</v>
      </c>
      <c r="CK323" s="126">
        <f t="shared" si="294"/>
        <v>0</v>
      </c>
      <c r="CL323" s="126">
        <f t="shared" si="295"/>
        <v>0</v>
      </c>
      <c r="CM323" s="126">
        <f t="shared" si="296"/>
        <v>0</v>
      </c>
      <c r="CN323" s="126">
        <f t="shared" si="297"/>
        <v>0</v>
      </c>
      <c r="CO323" s="126">
        <f t="shared" si="298"/>
        <v>0</v>
      </c>
      <c r="CP323" s="126">
        <f t="shared" si="299"/>
        <v>0</v>
      </c>
      <c r="CQ323" s="126">
        <f t="shared" si="300"/>
        <v>0</v>
      </c>
      <c r="CR323" s="126">
        <f t="shared" si="301"/>
        <v>0</v>
      </c>
      <c r="CS323" s="126">
        <f t="shared" si="302"/>
        <v>0</v>
      </c>
      <c r="CT323" s="126">
        <f t="shared" si="303"/>
        <v>0</v>
      </c>
      <c r="CU323" s="126">
        <f t="shared" si="304"/>
        <v>0</v>
      </c>
      <c r="CV323" s="126">
        <f t="shared" si="305"/>
        <v>0</v>
      </c>
      <c r="CW323" s="126">
        <f t="shared" si="306"/>
        <v>0</v>
      </c>
      <c r="CX323" s="126">
        <f t="shared" si="307"/>
        <v>0</v>
      </c>
      <c r="CY323" s="126">
        <f t="shared" si="308"/>
        <v>0</v>
      </c>
      <c r="CZ323" s="126">
        <f t="shared" si="309"/>
        <v>0</v>
      </c>
      <c r="DA323" s="126">
        <f t="shared" si="310"/>
        <v>0</v>
      </c>
      <c r="DB323" s="126">
        <f t="shared" si="311"/>
        <v>0</v>
      </c>
      <c r="DC323" s="126">
        <f t="shared" si="312"/>
        <v>0</v>
      </c>
      <c r="DD323" s="126">
        <f t="shared" si="313"/>
        <v>0</v>
      </c>
      <c r="DE323" s="126">
        <f t="shared" si="314"/>
        <v>0</v>
      </c>
      <c r="DF323" s="126">
        <f t="shared" si="315"/>
        <v>0</v>
      </c>
      <c r="DG323" s="126">
        <f t="shared" si="316"/>
        <v>0</v>
      </c>
      <c r="DH323" s="126">
        <f t="shared" si="317"/>
        <v>0</v>
      </c>
      <c r="DI323" s="126">
        <f t="shared" si="318"/>
        <v>0</v>
      </c>
      <c r="DJ323" s="126">
        <f t="shared" si="319"/>
        <v>0</v>
      </c>
      <c r="DK323" s="126">
        <f t="shared" si="320"/>
        <v>0</v>
      </c>
      <c r="DL323" s="126">
        <f t="shared" si="321"/>
        <v>0</v>
      </c>
      <c r="DM323" s="126">
        <f t="shared" si="322"/>
        <v>0</v>
      </c>
      <c r="DN323" s="126">
        <f t="shared" si="323"/>
        <v>0</v>
      </c>
      <c r="DO323" s="126">
        <f t="shared" si="324"/>
        <v>0</v>
      </c>
      <c r="DP323" s="126">
        <f t="shared" si="325"/>
        <v>0</v>
      </c>
      <c r="DQ323" s="126">
        <f t="shared" si="326"/>
        <v>0</v>
      </c>
      <c r="DR323" s="126">
        <f t="shared" si="327"/>
        <v>0</v>
      </c>
      <c r="DS323" s="126">
        <f t="shared" si="328"/>
        <v>0</v>
      </c>
      <c r="DT323" s="126">
        <f t="shared" si="329"/>
        <v>0</v>
      </c>
      <c r="DU323" s="126">
        <f t="shared" si="330"/>
        <v>0</v>
      </c>
      <c r="DV323" s="126">
        <f t="shared" si="331"/>
        <v>0</v>
      </c>
      <c r="DW323" s="126">
        <f t="shared" si="332"/>
        <v>0</v>
      </c>
      <c r="DX323" s="119"/>
    </row>
    <row r="324" spans="1:128" s="141" customFormat="1" ht="15" customHeight="1" x14ac:dyDescent="0.25">
      <c r="A324" s="157" t="s">
        <v>694</v>
      </c>
      <c r="B324" s="174" t="s">
        <v>416</v>
      </c>
      <c r="C324" s="174"/>
      <c r="D324" s="174" t="s">
        <v>295</v>
      </c>
      <c r="E324" s="174">
        <v>1</v>
      </c>
      <c r="F324" s="173">
        <v>12721</v>
      </c>
      <c r="G324" s="173"/>
      <c r="H324" s="182"/>
      <c r="I324" s="147" t="s">
        <v>912</v>
      </c>
      <c r="J324" s="145" t="s">
        <v>113</v>
      </c>
      <c r="K324" s="145"/>
      <c r="L324" s="145"/>
      <c r="M324" s="145"/>
      <c r="N324" s="145"/>
      <c r="O324" s="145"/>
      <c r="P324" s="145">
        <v>0.14285714285714285</v>
      </c>
      <c r="Q324" s="145">
        <v>0.14285714285714285</v>
      </c>
      <c r="R324" s="145">
        <v>0.14285714285714285</v>
      </c>
      <c r="S324" s="145">
        <v>0.14285714285714285</v>
      </c>
      <c r="T324" s="145">
        <v>0.14285714285714285</v>
      </c>
      <c r="U324" s="145">
        <v>0.14285714285714285</v>
      </c>
      <c r="V324" s="145">
        <v>0.14285714285714285</v>
      </c>
      <c r="W324" s="146">
        <v>0.99999999999999978</v>
      </c>
      <c r="X324" s="151">
        <v>0</v>
      </c>
      <c r="Y324" s="151">
        <v>0</v>
      </c>
      <c r="Z324" s="151">
        <v>0</v>
      </c>
      <c r="AA324" s="151">
        <v>0</v>
      </c>
      <c r="AB324" s="151">
        <v>0</v>
      </c>
      <c r="AC324" s="151">
        <v>0</v>
      </c>
      <c r="AD324" s="151">
        <v>0</v>
      </c>
      <c r="AE324" s="151">
        <v>0</v>
      </c>
      <c r="AF324" s="151">
        <v>0</v>
      </c>
      <c r="AG324" s="151">
        <v>0</v>
      </c>
      <c r="AH324" s="151">
        <v>0</v>
      </c>
      <c r="AI324" s="151">
        <v>0</v>
      </c>
      <c r="AJ324" s="145">
        <v>1</v>
      </c>
      <c r="AK324" s="145"/>
      <c r="AL324" s="145"/>
      <c r="AM324" s="145"/>
      <c r="AN324" s="145"/>
      <c r="AO324" s="145"/>
      <c r="AP324" s="145"/>
      <c r="AQ324" s="145"/>
      <c r="AR324" s="145"/>
      <c r="AS324" s="146">
        <v>1</v>
      </c>
      <c r="AT324" s="153">
        <v>0</v>
      </c>
      <c r="AU324" s="153">
        <v>0</v>
      </c>
      <c r="AV324" s="153">
        <v>0</v>
      </c>
      <c r="AW324" s="153">
        <v>0</v>
      </c>
      <c r="AX324" s="153">
        <v>0</v>
      </c>
      <c r="AY324" s="153">
        <v>0</v>
      </c>
      <c r="AZ324" s="153">
        <v>0</v>
      </c>
      <c r="BA324" s="153">
        <v>0</v>
      </c>
      <c r="BB324" s="153">
        <v>0</v>
      </c>
      <c r="BC324" s="153">
        <v>0</v>
      </c>
      <c r="BD324" s="154">
        <v>0</v>
      </c>
      <c r="BE324" s="154">
        <v>0</v>
      </c>
      <c r="BF324" s="154">
        <v>0</v>
      </c>
      <c r="BG324" s="154">
        <v>0</v>
      </c>
      <c r="BH324" s="154">
        <v>0</v>
      </c>
      <c r="BI324" s="145">
        <v>60423000</v>
      </c>
      <c r="BJ324" s="122"/>
      <c r="BK324" s="122">
        <f>+IF('FEUILLE 1'!$BJ324="",SUMIFS('FEUILLE 2'!$P:$P,'FEUILLE 2'!$C:$C,"FAC",'FEUILLE 2'!$K:$K,'FEUILLE 1'!$J324),SUMIFS('FEUILLE 2'!$P:$P,'FEUILLE 2'!$C:$C,"FAC",'FEUILLE 2'!$K:$K,'FEUILLE 1'!$J324,'FEUILLE 2'!$B:$B,'FEUILLE 1'!$BJ324))</f>
        <v>0</v>
      </c>
      <c r="BL324" s="191">
        <f>+BK324+SUM(BY324:CD324)</f>
        <v>0</v>
      </c>
      <c r="BM324" s="191"/>
      <c r="BN324" s="191"/>
      <c r="BO324" s="193">
        <f>IF(-SUM(BZ324:CD324)-(BK324+BM324+BN324)&lt;0,0,-SUM(BZ324:CD324)-(BK324+BM324+BN324))</f>
        <v>0</v>
      </c>
      <c r="BP324" s="126">
        <f t="shared" si="273"/>
        <v>0</v>
      </c>
      <c r="BQ324" s="126">
        <f t="shared" si="274"/>
        <v>0</v>
      </c>
      <c r="BR324" s="126">
        <f t="shared" si="275"/>
        <v>0</v>
      </c>
      <c r="BS324" s="126">
        <f t="shared" si="276"/>
        <v>0</v>
      </c>
      <c r="BT324" s="126">
        <f t="shared" si="277"/>
        <v>0</v>
      </c>
      <c r="BU324" s="126">
        <f t="shared" si="278"/>
        <v>0</v>
      </c>
      <c r="BV324" s="126">
        <f t="shared" si="279"/>
        <v>0</v>
      </c>
      <c r="BW324" s="126">
        <f t="shared" si="280"/>
        <v>0</v>
      </c>
      <c r="BX324" s="126">
        <f t="shared" si="281"/>
        <v>0</v>
      </c>
      <c r="BY324" s="126">
        <f t="shared" si="282"/>
        <v>0</v>
      </c>
      <c r="BZ324" s="126">
        <f t="shared" si="283"/>
        <v>0</v>
      </c>
      <c r="CA324" s="126">
        <f t="shared" si="284"/>
        <v>0</v>
      </c>
      <c r="CB324" s="126">
        <f t="shared" si="285"/>
        <v>0</v>
      </c>
      <c r="CC324" s="126">
        <f t="shared" si="286"/>
        <v>0</v>
      </c>
      <c r="CD324" s="126">
        <f t="shared" si="287"/>
        <v>0</v>
      </c>
      <c r="CE324" s="126">
        <f t="shared" si="288"/>
        <v>0</v>
      </c>
      <c r="CF324" s="126">
        <f t="shared" si="289"/>
        <v>0</v>
      </c>
      <c r="CG324" s="126">
        <f t="shared" si="290"/>
        <v>0</v>
      </c>
      <c r="CH324" s="126">
        <f t="shared" si="291"/>
        <v>0</v>
      </c>
      <c r="CI324" s="126">
        <f t="shared" si="292"/>
        <v>0</v>
      </c>
      <c r="CJ324" s="126">
        <f t="shared" si="293"/>
        <v>0</v>
      </c>
      <c r="CK324" s="126">
        <f t="shared" si="294"/>
        <v>0</v>
      </c>
      <c r="CL324" s="126">
        <f t="shared" si="295"/>
        <v>0</v>
      </c>
      <c r="CM324" s="126">
        <f t="shared" si="296"/>
        <v>0</v>
      </c>
      <c r="CN324" s="126">
        <f t="shared" si="297"/>
        <v>0</v>
      </c>
      <c r="CO324" s="126">
        <f t="shared" si="298"/>
        <v>0</v>
      </c>
      <c r="CP324" s="126">
        <f t="shared" si="299"/>
        <v>0</v>
      </c>
      <c r="CQ324" s="126">
        <f t="shared" si="300"/>
        <v>0</v>
      </c>
      <c r="CR324" s="126">
        <f t="shared" si="301"/>
        <v>0</v>
      </c>
      <c r="CS324" s="126">
        <f t="shared" si="302"/>
        <v>0</v>
      </c>
      <c r="CT324" s="126">
        <f t="shared" si="303"/>
        <v>0</v>
      </c>
      <c r="CU324" s="126">
        <f t="shared" si="304"/>
        <v>0</v>
      </c>
      <c r="CV324" s="126">
        <f t="shared" si="305"/>
        <v>0</v>
      </c>
      <c r="CW324" s="126">
        <f t="shared" si="306"/>
        <v>0</v>
      </c>
      <c r="CX324" s="126">
        <f t="shared" si="307"/>
        <v>0</v>
      </c>
      <c r="CY324" s="126">
        <f t="shared" si="308"/>
        <v>0</v>
      </c>
      <c r="CZ324" s="126">
        <f t="shared" si="309"/>
        <v>0</v>
      </c>
      <c r="DA324" s="126">
        <f t="shared" si="310"/>
        <v>0</v>
      </c>
      <c r="DB324" s="126">
        <f t="shared" si="311"/>
        <v>0</v>
      </c>
      <c r="DC324" s="126">
        <f t="shared" si="312"/>
        <v>0</v>
      </c>
      <c r="DD324" s="126">
        <f t="shared" si="313"/>
        <v>0</v>
      </c>
      <c r="DE324" s="126">
        <f t="shared" si="314"/>
        <v>0</v>
      </c>
      <c r="DF324" s="126">
        <f t="shared" si="315"/>
        <v>0</v>
      </c>
      <c r="DG324" s="126">
        <f t="shared" si="316"/>
        <v>0</v>
      </c>
      <c r="DH324" s="126">
        <f t="shared" si="317"/>
        <v>0</v>
      </c>
      <c r="DI324" s="126">
        <f t="shared" si="318"/>
        <v>0</v>
      </c>
      <c r="DJ324" s="126">
        <f t="shared" si="319"/>
        <v>0</v>
      </c>
      <c r="DK324" s="126">
        <f t="shared" si="320"/>
        <v>0</v>
      </c>
      <c r="DL324" s="126">
        <f t="shared" si="321"/>
        <v>0</v>
      </c>
      <c r="DM324" s="126">
        <f t="shared" si="322"/>
        <v>0</v>
      </c>
      <c r="DN324" s="126">
        <f t="shared" si="323"/>
        <v>0</v>
      </c>
      <c r="DO324" s="126">
        <f t="shared" si="324"/>
        <v>0</v>
      </c>
      <c r="DP324" s="126">
        <f t="shared" si="325"/>
        <v>0</v>
      </c>
      <c r="DQ324" s="126">
        <f t="shared" si="326"/>
        <v>0</v>
      </c>
      <c r="DR324" s="126">
        <f t="shared" si="327"/>
        <v>0</v>
      </c>
      <c r="DS324" s="126">
        <f t="shared" si="328"/>
        <v>0</v>
      </c>
      <c r="DT324" s="126">
        <f t="shared" si="329"/>
        <v>0</v>
      </c>
      <c r="DU324" s="126">
        <f t="shared" si="330"/>
        <v>0</v>
      </c>
      <c r="DV324" s="126">
        <f t="shared" si="331"/>
        <v>0</v>
      </c>
      <c r="DW324" s="126">
        <f t="shared" si="332"/>
        <v>0</v>
      </c>
    </row>
    <row r="325" spans="1:128" s="141" customFormat="1" ht="15" customHeight="1" x14ac:dyDescent="0.25">
      <c r="A325" s="157" t="s">
        <v>694</v>
      </c>
      <c r="B325" s="174" t="s">
        <v>592</v>
      </c>
      <c r="C325" s="174"/>
      <c r="D325" s="174" t="s">
        <v>295</v>
      </c>
      <c r="E325" s="174">
        <v>0</v>
      </c>
      <c r="F325" s="173">
        <v>1298.75</v>
      </c>
      <c r="G325" s="173"/>
      <c r="H325" s="173">
        <v>0</v>
      </c>
      <c r="I325" s="147" t="s">
        <v>912</v>
      </c>
      <c r="J325" s="145" t="s">
        <v>113</v>
      </c>
      <c r="K325" s="145"/>
      <c r="L325" s="145"/>
      <c r="M325" s="145"/>
      <c r="N325" s="145"/>
      <c r="O325" s="145"/>
      <c r="P325" s="145">
        <v>1</v>
      </c>
      <c r="Q325" s="145"/>
      <c r="R325" s="145"/>
      <c r="S325" s="145"/>
      <c r="T325" s="145"/>
      <c r="U325" s="145"/>
      <c r="V325" s="145"/>
      <c r="W325" s="146">
        <v>1</v>
      </c>
      <c r="X325" s="151">
        <v>0</v>
      </c>
      <c r="Y325" s="151">
        <v>0</v>
      </c>
      <c r="Z325" s="151">
        <v>0</v>
      </c>
      <c r="AA325" s="151">
        <v>0</v>
      </c>
      <c r="AB325" s="151">
        <v>0</v>
      </c>
      <c r="AC325" s="151">
        <v>0</v>
      </c>
      <c r="AD325" s="151">
        <v>0</v>
      </c>
      <c r="AE325" s="151">
        <v>0</v>
      </c>
      <c r="AF325" s="151">
        <v>0</v>
      </c>
      <c r="AG325" s="151">
        <v>0</v>
      </c>
      <c r="AH325" s="151">
        <v>0</v>
      </c>
      <c r="AI325" s="151">
        <v>0</v>
      </c>
      <c r="AJ325" s="145">
        <v>1</v>
      </c>
      <c r="AK325" s="145"/>
      <c r="AL325" s="145"/>
      <c r="AM325" s="145"/>
      <c r="AN325" s="145"/>
      <c r="AO325" s="145"/>
      <c r="AP325" s="145"/>
      <c r="AQ325" s="145"/>
      <c r="AR325" s="145"/>
      <c r="AS325" s="146">
        <v>1</v>
      </c>
      <c r="AT325" s="153">
        <v>0</v>
      </c>
      <c r="AU325" s="153">
        <v>0</v>
      </c>
      <c r="AV325" s="153">
        <v>0</v>
      </c>
      <c r="AW325" s="153">
        <v>0</v>
      </c>
      <c r="AX325" s="153">
        <v>0</v>
      </c>
      <c r="AY325" s="153">
        <v>0</v>
      </c>
      <c r="AZ325" s="153">
        <v>0</v>
      </c>
      <c r="BA325" s="153">
        <v>0</v>
      </c>
      <c r="BB325" s="153">
        <v>0</v>
      </c>
      <c r="BC325" s="153">
        <v>0</v>
      </c>
      <c r="BD325" s="154">
        <v>0</v>
      </c>
      <c r="BE325" s="154">
        <v>0</v>
      </c>
      <c r="BF325" s="154">
        <v>0</v>
      </c>
      <c r="BG325" s="154">
        <v>0</v>
      </c>
      <c r="BH325" s="154">
        <v>0</v>
      </c>
      <c r="BI325" s="145">
        <v>70600000</v>
      </c>
      <c r="BJ325" s="122"/>
      <c r="BK325" s="191">
        <f>+IF('FEUILLE 1'!$BJ325="",SUMIFS('FEUILLE 2'!$P:$P,'FEUILLE 2'!$C:$C,"BLF",'FEUILLE 2'!$K:$K,'FEUILLE 1'!$J325),SUMIFS('FEUILLE 2'!$P:$P,'FEUILLE 2'!$C:$C,"BLF",'FEUILLE 2'!$K:$K,'FEUILLE 1'!$J325,'FEUILLE 2'!$B:$B,'FEUILLE 1'!$BJ325))</f>
        <v>0</v>
      </c>
      <c r="BL325" s="191">
        <f t="shared" si="344"/>
        <v>0</v>
      </c>
      <c r="BM325" s="191"/>
      <c r="BN325" s="191"/>
      <c r="BO325" s="193">
        <f>IF(-SUM(DS325:DW325)-(BK325+BM325+BN325)&lt;0,0,-SUM(DS325:DW325)-(BK325+BM325+BN325))</f>
        <v>0</v>
      </c>
      <c r="BP325" s="126">
        <f t="shared" si="273"/>
        <v>0</v>
      </c>
      <c r="BQ325" s="126">
        <f t="shared" si="274"/>
        <v>0</v>
      </c>
      <c r="BR325" s="126">
        <f t="shared" si="275"/>
        <v>0</v>
      </c>
      <c r="BS325" s="126">
        <f t="shared" si="276"/>
        <v>0</v>
      </c>
      <c r="BT325" s="126">
        <f t="shared" si="277"/>
        <v>0</v>
      </c>
      <c r="BU325" s="126">
        <f t="shared" si="278"/>
        <v>0</v>
      </c>
      <c r="BV325" s="126">
        <f t="shared" si="279"/>
        <v>0</v>
      </c>
      <c r="BW325" s="126">
        <f t="shared" si="280"/>
        <v>0</v>
      </c>
      <c r="BX325" s="126">
        <f t="shared" si="281"/>
        <v>0</v>
      </c>
      <c r="BY325" s="126">
        <f t="shared" si="282"/>
        <v>0</v>
      </c>
      <c r="BZ325" s="126">
        <f t="shared" si="283"/>
        <v>0</v>
      </c>
      <c r="CA325" s="126">
        <f t="shared" si="284"/>
        <v>0</v>
      </c>
      <c r="CB325" s="126">
        <f t="shared" si="285"/>
        <v>0</v>
      </c>
      <c r="CC325" s="126">
        <f t="shared" si="286"/>
        <v>0</v>
      </c>
      <c r="CD325" s="126">
        <f t="shared" si="287"/>
        <v>0</v>
      </c>
      <c r="CE325" s="126">
        <f t="shared" si="288"/>
        <v>0</v>
      </c>
      <c r="CF325" s="126">
        <f t="shared" si="289"/>
        <v>0</v>
      </c>
      <c r="CG325" s="126">
        <f t="shared" si="290"/>
        <v>0</v>
      </c>
      <c r="CH325" s="126">
        <f t="shared" si="291"/>
        <v>0</v>
      </c>
      <c r="CI325" s="126">
        <f t="shared" si="292"/>
        <v>0</v>
      </c>
      <c r="CJ325" s="126">
        <f t="shared" si="293"/>
        <v>0</v>
      </c>
      <c r="CK325" s="126">
        <f t="shared" si="294"/>
        <v>0</v>
      </c>
      <c r="CL325" s="126">
        <f t="shared" si="295"/>
        <v>0</v>
      </c>
      <c r="CM325" s="126">
        <f t="shared" si="296"/>
        <v>0</v>
      </c>
      <c r="CN325" s="126">
        <f t="shared" si="297"/>
        <v>0</v>
      </c>
      <c r="CO325" s="126">
        <f t="shared" si="298"/>
        <v>0</v>
      </c>
      <c r="CP325" s="126">
        <f t="shared" si="299"/>
        <v>0</v>
      </c>
      <c r="CQ325" s="126">
        <f t="shared" si="300"/>
        <v>0</v>
      </c>
      <c r="CR325" s="126">
        <f t="shared" si="301"/>
        <v>0</v>
      </c>
      <c r="CS325" s="126">
        <f t="shared" si="302"/>
        <v>0</v>
      </c>
      <c r="CT325" s="126">
        <f t="shared" si="303"/>
        <v>0</v>
      </c>
      <c r="CU325" s="126">
        <f t="shared" si="304"/>
        <v>0</v>
      </c>
      <c r="CV325" s="126">
        <f t="shared" si="305"/>
        <v>0</v>
      </c>
      <c r="CW325" s="126">
        <f t="shared" si="306"/>
        <v>0</v>
      </c>
      <c r="CX325" s="126">
        <f t="shared" si="307"/>
        <v>0</v>
      </c>
      <c r="CY325" s="126">
        <f t="shared" si="308"/>
        <v>0</v>
      </c>
      <c r="CZ325" s="126">
        <f t="shared" si="309"/>
        <v>0</v>
      </c>
      <c r="DA325" s="126">
        <f t="shared" si="310"/>
        <v>0</v>
      </c>
      <c r="DB325" s="126">
        <f t="shared" si="311"/>
        <v>0</v>
      </c>
      <c r="DC325" s="126">
        <f t="shared" si="312"/>
        <v>0</v>
      </c>
      <c r="DD325" s="126">
        <f t="shared" si="313"/>
        <v>0</v>
      </c>
      <c r="DE325" s="126">
        <f t="shared" si="314"/>
        <v>0</v>
      </c>
      <c r="DF325" s="126">
        <f t="shared" si="315"/>
        <v>0</v>
      </c>
      <c r="DG325" s="126">
        <f t="shared" si="316"/>
        <v>0</v>
      </c>
      <c r="DH325" s="126">
        <f t="shared" si="317"/>
        <v>0</v>
      </c>
      <c r="DI325" s="126">
        <f t="shared" si="318"/>
        <v>0</v>
      </c>
      <c r="DJ325" s="126">
        <f t="shared" si="319"/>
        <v>0</v>
      </c>
      <c r="DK325" s="126">
        <f t="shared" si="320"/>
        <v>0</v>
      </c>
      <c r="DL325" s="126">
        <f t="shared" si="321"/>
        <v>0</v>
      </c>
      <c r="DM325" s="126">
        <f t="shared" si="322"/>
        <v>0</v>
      </c>
      <c r="DN325" s="126">
        <f t="shared" si="323"/>
        <v>0</v>
      </c>
      <c r="DO325" s="126">
        <f t="shared" si="324"/>
        <v>0</v>
      </c>
      <c r="DP325" s="126">
        <f t="shared" si="325"/>
        <v>0</v>
      </c>
      <c r="DQ325" s="126">
        <f t="shared" si="326"/>
        <v>0</v>
      </c>
      <c r="DR325" s="126">
        <f t="shared" si="327"/>
        <v>0</v>
      </c>
      <c r="DS325" s="126">
        <f t="shared" si="328"/>
        <v>0</v>
      </c>
      <c r="DT325" s="126">
        <f t="shared" si="329"/>
        <v>0</v>
      </c>
      <c r="DU325" s="126">
        <f t="shared" si="330"/>
        <v>0</v>
      </c>
      <c r="DV325" s="126">
        <f t="shared" si="331"/>
        <v>0</v>
      </c>
      <c r="DW325" s="126">
        <f t="shared" si="332"/>
        <v>0</v>
      </c>
      <c r="DX325" s="119"/>
    </row>
    <row r="326" spans="1:128" s="141" customFormat="1" ht="15" customHeight="1" x14ac:dyDescent="0.25">
      <c r="A326" s="157" t="s">
        <v>914</v>
      </c>
      <c r="B326" s="174" t="s">
        <v>416</v>
      </c>
      <c r="C326" s="174"/>
      <c r="D326" s="174" t="s">
        <v>295</v>
      </c>
      <c r="E326" s="174">
        <v>1</v>
      </c>
      <c r="F326" s="173">
        <v>7409.47</v>
      </c>
      <c r="G326" s="173"/>
      <c r="H326" s="173"/>
      <c r="I326" s="147" t="s">
        <v>912</v>
      </c>
      <c r="J326" s="145" t="s">
        <v>113</v>
      </c>
      <c r="K326" s="145"/>
      <c r="L326" s="145"/>
      <c r="M326" s="145"/>
      <c r="N326" s="145"/>
      <c r="O326" s="145"/>
      <c r="P326" s="145">
        <v>1</v>
      </c>
      <c r="Q326" s="145"/>
      <c r="R326" s="145"/>
      <c r="S326" s="145"/>
      <c r="T326" s="145"/>
      <c r="U326" s="145"/>
      <c r="V326" s="145"/>
      <c r="W326" s="146">
        <v>1</v>
      </c>
      <c r="X326" s="151">
        <v>0</v>
      </c>
      <c r="Y326" s="151">
        <v>0</v>
      </c>
      <c r="Z326" s="151">
        <v>0</v>
      </c>
      <c r="AA326" s="151">
        <v>0</v>
      </c>
      <c r="AB326" s="151">
        <v>0</v>
      </c>
      <c r="AC326" s="151">
        <v>0</v>
      </c>
      <c r="AD326" s="151">
        <v>0</v>
      </c>
      <c r="AE326" s="151">
        <v>0</v>
      </c>
      <c r="AF326" s="151">
        <v>0</v>
      </c>
      <c r="AG326" s="151">
        <v>0</v>
      </c>
      <c r="AH326" s="151">
        <v>0</v>
      </c>
      <c r="AI326" s="151">
        <v>0</v>
      </c>
      <c r="AJ326" s="145">
        <v>1</v>
      </c>
      <c r="AK326" s="145"/>
      <c r="AL326" s="145"/>
      <c r="AM326" s="145"/>
      <c r="AN326" s="145"/>
      <c r="AO326" s="145"/>
      <c r="AP326" s="145"/>
      <c r="AQ326" s="145"/>
      <c r="AR326" s="145"/>
      <c r="AS326" s="146">
        <v>1</v>
      </c>
      <c r="AT326" s="153">
        <v>0</v>
      </c>
      <c r="AU326" s="153">
        <v>0</v>
      </c>
      <c r="AV326" s="153">
        <v>0</v>
      </c>
      <c r="AW326" s="153">
        <v>0</v>
      </c>
      <c r="AX326" s="153">
        <v>0</v>
      </c>
      <c r="AY326" s="153">
        <v>0</v>
      </c>
      <c r="AZ326" s="153">
        <v>0</v>
      </c>
      <c r="BA326" s="153">
        <v>0</v>
      </c>
      <c r="BB326" s="153">
        <v>0</v>
      </c>
      <c r="BC326" s="153">
        <v>0</v>
      </c>
      <c r="BD326" s="154">
        <v>0</v>
      </c>
      <c r="BE326" s="154">
        <v>0</v>
      </c>
      <c r="BF326" s="154">
        <v>0</v>
      </c>
      <c r="BG326" s="154">
        <v>0</v>
      </c>
      <c r="BH326" s="154">
        <v>0</v>
      </c>
      <c r="BI326" s="145">
        <v>60423000</v>
      </c>
      <c r="BJ326" s="122"/>
      <c r="BK326" s="122"/>
      <c r="BL326" s="191">
        <f>+BK326+SUM(BY326:CD326)</f>
        <v>0</v>
      </c>
      <c r="BM326" s="191"/>
      <c r="BN326" s="191"/>
      <c r="BO326" s="193">
        <f>IF(-SUM(BZ326:CD326)-(BK326+BM326+BN326)&lt;0,0,-SUM(BZ326:CD326)-(BK326+BM326+BN326))</f>
        <v>0</v>
      </c>
      <c r="BP326" s="126">
        <f t="shared" si="273"/>
        <v>0</v>
      </c>
      <c r="BQ326" s="126">
        <f t="shared" si="274"/>
        <v>0</v>
      </c>
      <c r="BR326" s="126">
        <f t="shared" si="275"/>
        <v>0</v>
      </c>
      <c r="BS326" s="126">
        <f t="shared" si="276"/>
        <v>0</v>
      </c>
      <c r="BT326" s="126">
        <f t="shared" si="277"/>
        <v>0</v>
      </c>
      <c r="BU326" s="126">
        <f t="shared" si="278"/>
        <v>0</v>
      </c>
      <c r="BV326" s="126">
        <f t="shared" si="279"/>
        <v>0</v>
      </c>
      <c r="BW326" s="126">
        <f t="shared" si="280"/>
        <v>0</v>
      </c>
      <c r="BX326" s="126">
        <f t="shared" si="281"/>
        <v>0</v>
      </c>
      <c r="BY326" s="126">
        <f t="shared" si="282"/>
        <v>0</v>
      </c>
      <c r="BZ326" s="126">
        <f t="shared" si="283"/>
        <v>0</v>
      </c>
      <c r="CA326" s="126">
        <f t="shared" si="284"/>
        <v>0</v>
      </c>
      <c r="CB326" s="126">
        <f t="shared" si="285"/>
        <v>0</v>
      </c>
      <c r="CC326" s="126">
        <f t="shared" si="286"/>
        <v>0</v>
      </c>
      <c r="CD326" s="126">
        <f t="shared" si="287"/>
        <v>0</v>
      </c>
      <c r="CE326" s="126">
        <f t="shared" si="288"/>
        <v>0</v>
      </c>
      <c r="CF326" s="126">
        <f t="shared" si="289"/>
        <v>0</v>
      </c>
      <c r="CG326" s="126">
        <f t="shared" si="290"/>
        <v>0</v>
      </c>
      <c r="CH326" s="126">
        <f t="shared" si="291"/>
        <v>0</v>
      </c>
      <c r="CI326" s="126">
        <f t="shared" si="292"/>
        <v>0</v>
      </c>
      <c r="CJ326" s="126">
        <f t="shared" si="293"/>
        <v>0</v>
      </c>
      <c r="CK326" s="126">
        <f t="shared" si="294"/>
        <v>0</v>
      </c>
      <c r="CL326" s="126">
        <f t="shared" si="295"/>
        <v>0</v>
      </c>
      <c r="CM326" s="126">
        <f t="shared" si="296"/>
        <v>0</v>
      </c>
      <c r="CN326" s="126">
        <f t="shared" si="297"/>
        <v>0</v>
      </c>
      <c r="CO326" s="126">
        <f t="shared" si="298"/>
        <v>0</v>
      </c>
      <c r="CP326" s="126">
        <f t="shared" si="299"/>
        <v>0</v>
      </c>
      <c r="CQ326" s="126">
        <f t="shared" si="300"/>
        <v>0</v>
      </c>
      <c r="CR326" s="126">
        <f t="shared" si="301"/>
        <v>0</v>
      </c>
      <c r="CS326" s="126">
        <f t="shared" si="302"/>
        <v>0</v>
      </c>
      <c r="CT326" s="126">
        <f t="shared" si="303"/>
        <v>0</v>
      </c>
      <c r="CU326" s="126">
        <f t="shared" si="304"/>
        <v>0</v>
      </c>
      <c r="CV326" s="126">
        <f t="shared" si="305"/>
        <v>0</v>
      </c>
      <c r="CW326" s="126">
        <f t="shared" si="306"/>
        <v>0</v>
      </c>
      <c r="CX326" s="126">
        <f t="shared" si="307"/>
        <v>0</v>
      </c>
      <c r="CY326" s="126">
        <f t="shared" si="308"/>
        <v>0</v>
      </c>
      <c r="CZ326" s="126">
        <f t="shared" si="309"/>
        <v>0</v>
      </c>
      <c r="DA326" s="126">
        <f t="shared" si="310"/>
        <v>0</v>
      </c>
      <c r="DB326" s="126">
        <f t="shared" si="311"/>
        <v>0</v>
      </c>
      <c r="DC326" s="126">
        <f t="shared" si="312"/>
        <v>0</v>
      </c>
      <c r="DD326" s="126">
        <f t="shared" si="313"/>
        <v>0</v>
      </c>
      <c r="DE326" s="126">
        <f t="shared" si="314"/>
        <v>0</v>
      </c>
      <c r="DF326" s="126">
        <f t="shared" si="315"/>
        <v>0</v>
      </c>
      <c r="DG326" s="126">
        <f t="shared" si="316"/>
        <v>0</v>
      </c>
      <c r="DH326" s="126">
        <f t="shared" si="317"/>
        <v>0</v>
      </c>
      <c r="DI326" s="126">
        <f t="shared" si="318"/>
        <v>0</v>
      </c>
      <c r="DJ326" s="126">
        <f t="shared" si="319"/>
        <v>0</v>
      </c>
      <c r="DK326" s="126">
        <f t="shared" si="320"/>
        <v>0</v>
      </c>
      <c r="DL326" s="126">
        <f t="shared" si="321"/>
        <v>0</v>
      </c>
      <c r="DM326" s="126">
        <f t="shared" si="322"/>
        <v>0</v>
      </c>
      <c r="DN326" s="126">
        <f t="shared" si="323"/>
        <v>0</v>
      </c>
      <c r="DO326" s="126">
        <f t="shared" si="324"/>
        <v>0</v>
      </c>
      <c r="DP326" s="126">
        <f t="shared" si="325"/>
        <v>0</v>
      </c>
      <c r="DQ326" s="126">
        <f t="shared" si="326"/>
        <v>0</v>
      </c>
      <c r="DR326" s="126">
        <f t="shared" si="327"/>
        <v>0</v>
      </c>
      <c r="DS326" s="126">
        <f t="shared" si="328"/>
        <v>0</v>
      </c>
      <c r="DT326" s="126">
        <f t="shared" si="329"/>
        <v>0</v>
      </c>
      <c r="DU326" s="126">
        <f t="shared" si="330"/>
        <v>0</v>
      </c>
      <c r="DV326" s="126">
        <f t="shared" si="331"/>
        <v>0</v>
      </c>
      <c r="DW326" s="126">
        <f t="shared" si="332"/>
        <v>0</v>
      </c>
    </row>
    <row r="327" spans="1:128" s="141" customFormat="1" ht="15" customHeight="1" x14ac:dyDescent="0.25">
      <c r="A327" s="157" t="s">
        <v>914</v>
      </c>
      <c r="B327" s="174" t="s">
        <v>592</v>
      </c>
      <c r="C327" s="174"/>
      <c r="D327" s="174" t="s">
        <v>295</v>
      </c>
      <c r="E327" s="174">
        <v>1</v>
      </c>
      <c r="F327" s="173">
        <v>9632.2999999999993</v>
      </c>
      <c r="G327" s="173"/>
      <c r="H327" s="173"/>
      <c r="I327" s="147" t="s">
        <v>912</v>
      </c>
      <c r="J327" s="145" t="s">
        <v>113</v>
      </c>
      <c r="K327" s="145"/>
      <c r="L327" s="145"/>
      <c r="M327" s="145"/>
      <c r="N327" s="145"/>
      <c r="O327" s="145"/>
      <c r="P327" s="145"/>
      <c r="Q327" s="145">
        <v>1</v>
      </c>
      <c r="R327" s="145"/>
      <c r="S327" s="145"/>
      <c r="T327" s="145"/>
      <c r="U327" s="145"/>
      <c r="V327" s="145"/>
      <c r="W327" s="146">
        <v>1</v>
      </c>
      <c r="X327" s="151">
        <v>0</v>
      </c>
      <c r="Y327" s="151">
        <v>0</v>
      </c>
      <c r="Z327" s="151">
        <v>0</v>
      </c>
      <c r="AA327" s="151">
        <v>0</v>
      </c>
      <c r="AB327" s="151">
        <v>0</v>
      </c>
      <c r="AC327" s="151">
        <v>0</v>
      </c>
      <c r="AD327" s="151">
        <v>0</v>
      </c>
      <c r="AE327" s="151">
        <v>0</v>
      </c>
      <c r="AF327" s="151">
        <v>0</v>
      </c>
      <c r="AG327" s="151">
        <v>0</v>
      </c>
      <c r="AH327" s="151">
        <v>0</v>
      </c>
      <c r="AI327" s="151">
        <v>0</v>
      </c>
      <c r="AJ327" s="145">
        <v>1</v>
      </c>
      <c r="AK327" s="145"/>
      <c r="AL327" s="145"/>
      <c r="AM327" s="145"/>
      <c r="AN327" s="145"/>
      <c r="AO327" s="145"/>
      <c r="AP327" s="145"/>
      <c r="AQ327" s="145"/>
      <c r="AR327" s="145"/>
      <c r="AS327" s="146">
        <v>1</v>
      </c>
      <c r="AT327" s="153">
        <v>0</v>
      </c>
      <c r="AU327" s="153">
        <v>0</v>
      </c>
      <c r="AV327" s="153">
        <v>0</v>
      </c>
      <c r="AW327" s="153">
        <v>0</v>
      </c>
      <c r="AX327" s="153">
        <v>0</v>
      </c>
      <c r="AY327" s="153">
        <v>0</v>
      </c>
      <c r="AZ327" s="153">
        <v>0</v>
      </c>
      <c r="BA327" s="153">
        <v>0</v>
      </c>
      <c r="BB327" s="153">
        <v>0</v>
      </c>
      <c r="BC327" s="153">
        <v>0</v>
      </c>
      <c r="BD327" s="154">
        <v>0</v>
      </c>
      <c r="BE327" s="154">
        <v>0</v>
      </c>
      <c r="BF327" s="154">
        <v>0</v>
      </c>
      <c r="BG327" s="154">
        <v>0</v>
      </c>
      <c r="BH327" s="154">
        <v>0</v>
      </c>
      <c r="BI327" s="145">
        <v>70600000</v>
      </c>
      <c r="BJ327" s="122"/>
      <c r="BK327" s="191"/>
      <c r="BL327" s="191">
        <f t="shared" si="344"/>
        <v>0</v>
      </c>
      <c r="BM327" s="191"/>
      <c r="BN327" s="191"/>
      <c r="BO327" s="193">
        <f t="shared" ref="BO327" si="345">IF(-SUM(DS327:DW327)-(BK327+BM327+BN327)&lt;0,0,-SUM(DS327:DW327)-(BK327+BM327+BN327))</f>
        <v>0</v>
      </c>
      <c r="BP327" s="126">
        <f t="shared" si="273"/>
        <v>0</v>
      </c>
      <c r="BQ327" s="126">
        <f t="shared" si="274"/>
        <v>0</v>
      </c>
      <c r="BR327" s="126">
        <f t="shared" si="275"/>
        <v>0</v>
      </c>
      <c r="BS327" s="126">
        <f t="shared" si="276"/>
        <v>0</v>
      </c>
      <c r="BT327" s="126">
        <f t="shared" si="277"/>
        <v>0</v>
      </c>
      <c r="BU327" s="126">
        <f t="shared" si="278"/>
        <v>0</v>
      </c>
      <c r="BV327" s="126">
        <f t="shared" si="279"/>
        <v>0</v>
      </c>
      <c r="BW327" s="126">
        <f t="shared" si="280"/>
        <v>0</v>
      </c>
      <c r="BX327" s="126">
        <f t="shared" si="281"/>
        <v>0</v>
      </c>
      <c r="BY327" s="126">
        <f t="shared" si="282"/>
        <v>0</v>
      </c>
      <c r="BZ327" s="126">
        <f t="shared" si="283"/>
        <v>0</v>
      </c>
      <c r="CA327" s="126">
        <f t="shared" si="284"/>
        <v>0</v>
      </c>
      <c r="CB327" s="126">
        <f t="shared" si="285"/>
        <v>0</v>
      </c>
      <c r="CC327" s="126">
        <f t="shared" si="286"/>
        <v>0</v>
      </c>
      <c r="CD327" s="126">
        <f t="shared" si="287"/>
        <v>0</v>
      </c>
      <c r="CE327" s="126">
        <f t="shared" si="288"/>
        <v>0</v>
      </c>
      <c r="CF327" s="126">
        <f t="shared" si="289"/>
        <v>0</v>
      </c>
      <c r="CG327" s="126">
        <f t="shared" si="290"/>
        <v>0</v>
      </c>
      <c r="CH327" s="126">
        <f t="shared" si="291"/>
        <v>0</v>
      </c>
      <c r="CI327" s="126">
        <f t="shared" si="292"/>
        <v>0</v>
      </c>
      <c r="CJ327" s="126">
        <f t="shared" si="293"/>
        <v>0</v>
      </c>
      <c r="CK327" s="126">
        <f t="shared" si="294"/>
        <v>0</v>
      </c>
      <c r="CL327" s="126">
        <f t="shared" si="295"/>
        <v>0</v>
      </c>
      <c r="CM327" s="126">
        <f t="shared" si="296"/>
        <v>0</v>
      </c>
      <c r="CN327" s="126">
        <f t="shared" si="297"/>
        <v>0</v>
      </c>
      <c r="CO327" s="126">
        <f t="shared" si="298"/>
        <v>0</v>
      </c>
      <c r="CP327" s="126">
        <f t="shared" si="299"/>
        <v>0</v>
      </c>
      <c r="CQ327" s="126">
        <f t="shared" si="300"/>
        <v>0</v>
      </c>
      <c r="CR327" s="126">
        <f t="shared" si="301"/>
        <v>0</v>
      </c>
      <c r="CS327" s="126">
        <f t="shared" si="302"/>
        <v>0</v>
      </c>
      <c r="CT327" s="126">
        <f t="shared" si="303"/>
        <v>0</v>
      </c>
      <c r="CU327" s="126">
        <f t="shared" si="304"/>
        <v>0</v>
      </c>
      <c r="CV327" s="126">
        <f t="shared" si="305"/>
        <v>0</v>
      </c>
      <c r="CW327" s="126">
        <f t="shared" si="306"/>
        <v>0</v>
      </c>
      <c r="CX327" s="126">
        <f t="shared" si="307"/>
        <v>0</v>
      </c>
      <c r="CY327" s="126">
        <f t="shared" si="308"/>
        <v>0</v>
      </c>
      <c r="CZ327" s="126">
        <f t="shared" si="309"/>
        <v>0</v>
      </c>
      <c r="DA327" s="126">
        <f t="shared" si="310"/>
        <v>0</v>
      </c>
      <c r="DB327" s="126">
        <f t="shared" si="311"/>
        <v>0</v>
      </c>
      <c r="DC327" s="126">
        <f t="shared" si="312"/>
        <v>0</v>
      </c>
      <c r="DD327" s="126">
        <f t="shared" si="313"/>
        <v>0</v>
      </c>
      <c r="DE327" s="126">
        <f t="shared" si="314"/>
        <v>0</v>
      </c>
      <c r="DF327" s="126">
        <f t="shared" si="315"/>
        <v>0</v>
      </c>
      <c r="DG327" s="126">
        <f t="shared" si="316"/>
        <v>0</v>
      </c>
      <c r="DH327" s="126">
        <f t="shared" si="317"/>
        <v>0</v>
      </c>
      <c r="DI327" s="126">
        <f t="shared" si="318"/>
        <v>0</v>
      </c>
      <c r="DJ327" s="126">
        <f t="shared" si="319"/>
        <v>0</v>
      </c>
      <c r="DK327" s="126">
        <f t="shared" si="320"/>
        <v>0</v>
      </c>
      <c r="DL327" s="126">
        <f t="shared" si="321"/>
        <v>0</v>
      </c>
      <c r="DM327" s="126">
        <f t="shared" si="322"/>
        <v>0</v>
      </c>
      <c r="DN327" s="126">
        <f t="shared" si="323"/>
        <v>0</v>
      </c>
      <c r="DO327" s="126">
        <f t="shared" si="324"/>
        <v>0</v>
      </c>
      <c r="DP327" s="126">
        <f t="shared" si="325"/>
        <v>0</v>
      </c>
      <c r="DQ327" s="126">
        <f t="shared" si="326"/>
        <v>0</v>
      </c>
      <c r="DR327" s="126">
        <f t="shared" si="327"/>
        <v>0</v>
      </c>
      <c r="DS327" s="126">
        <f t="shared" si="328"/>
        <v>0</v>
      </c>
      <c r="DT327" s="126">
        <f t="shared" si="329"/>
        <v>0</v>
      </c>
      <c r="DU327" s="126">
        <f t="shared" si="330"/>
        <v>0</v>
      </c>
      <c r="DV327" s="126">
        <f t="shared" si="331"/>
        <v>0</v>
      </c>
      <c r="DW327" s="126">
        <f t="shared" si="332"/>
        <v>0</v>
      </c>
      <c r="DX327" s="119"/>
    </row>
    <row r="328" spans="1:128" s="141" customFormat="1" ht="15" customHeight="1" x14ac:dyDescent="0.25">
      <c r="A328" s="157" t="s">
        <v>915</v>
      </c>
      <c r="B328" s="174" t="s">
        <v>416</v>
      </c>
      <c r="C328" s="174"/>
      <c r="D328" s="174" t="s">
        <v>295</v>
      </c>
      <c r="E328" s="174">
        <v>1</v>
      </c>
      <c r="F328" s="173">
        <v>4417</v>
      </c>
      <c r="G328" s="173"/>
      <c r="H328" s="182"/>
      <c r="I328" s="147" t="s">
        <v>912</v>
      </c>
      <c r="J328" s="145" t="s">
        <v>113</v>
      </c>
      <c r="K328" s="145"/>
      <c r="L328" s="145"/>
      <c r="M328" s="145"/>
      <c r="N328" s="145"/>
      <c r="O328" s="145"/>
      <c r="P328" s="145">
        <v>1</v>
      </c>
      <c r="Q328" s="145"/>
      <c r="R328" s="145"/>
      <c r="S328" s="145"/>
      <c r="T328" s="145"/>
      <c r="U328" s="145"/>
      <c r="V328" s="145"/>
      <c r="W328" s="146">
        <v>1</v>
      </c>
      <c r="X328" s="151">
        <v>0</v>
      </c>
      <c r="Y328" s="151">
        <v>0</v>
      </c>
      <c r="Z328" s="151">
        <v>0</v>
      </c>
      <c r="AA328" s="151">
        <v>0</v>
      </c>
      <c r="AB328" s="151">
        <v>0</v>
      </c>
      <c r="AC328" s="151">
        <v>0</v>
      </c>
      <c r="AD328" s="151">
        <v>0</v>
      </c>
      <c r="AE328" s="151">
        <v>0</v>
      </c>
      <c r="AF328" s="151">
        <v>0</v>
      </c>
      <c r="AG328" s="151">
        <v>0</v>
      </c>
      <c r="AH328" s="151">
        <v>0</v>
      </c>
      <c r="AI328" s="151">
        <v>0</v>
      </c>
      <c r="AJ328" s="145">
        <v>1</v>
      </c>
      <c r="AK328" s="145"/>
      <c r="AL328" s="145"/>
      <c r="AM328" s="145"/>
      <c r="AN328" s="145"/>
      <c r="AO328" s="145"/>
      <c r="AP328" s="145"/>
      <c r="AQ328" s="145"/>
      <c r="AR328" s="145"/>
      <c r="AS328" s="146">
        <v>1</v>
      </c>
      <c r="AT328" s="153">
        <v>0</v>
      </c>
      <c r="AU328" s="153">
        <v>0</v>
      </c>
      <c r="AV328" s="153">
        <v>0</v>
      </c>
      <c r="AW328" s="153">
        <v>0</v>
      </c>
      <c r="AX328" s="153">
        <v>0</v>
      </c>
      <c r="AY328" s="153">
        <v>0</v>
      </c>
      <c r="AZ328" s="153">
        <v>0</v>
      </c>
      <c r="BA328" s="153">
        <v>0</v>
      </c>
      <c r="BB328" s="153">
        <v>0</v>
      </c>
      <c r="BC328" s="153">
        <v>0</v>
      </c>
      <c r="BD328" s="154">
        <v>0</v>
      </c>
      <c r="BE328" s="154">
        <v>0</v>
      </c>
      <c r="BF328" s="154">
        <v>0</v>
      </c>
      <c r="BG328" s="154">
        <v>0</v>
      </c>
      <c r="BH328" s="154">
        <v>0</v>
      </c>
      <c r="BI328" s="145">
        <v>60423000</v>
      </c>
      <c r="BJ328" s="122"/>
      <c r="BK328" s="122">
        <f>+IF('FEUILLE 1'!$BJ328="",SUMIFS('FEUILLE 2'!$P:$P,'FEUILLE 2'!$C:$C,"BLF",'FEUILLE 2'!$K:$K,'FEUILLE 1'!$J328),SUMIFS('FEUILLE 2'!$P:$P,'FEUILLE 2'!$C:$C,"BLF",'FEUILLE 2'!$K:$K,'FEUILLE 1'!$J328,'FEUILLE 2'!$B:$B,'FEUILLE 1'!$BJ328))</f>
        <v>0</v>
      </c>
      <c r="BL328" s="191">
        <f>+BK328+SUM(BY328:CD328)</f>
        <v>0</v>
      </c>
      <c r="BM328" s="191"/>
      <c r="BN328" s="191"/>
      <c r="BO328" s="193">
        <f t="shared" ref="BO328:BO329" si="346">IF(-SUM(BZ328:CD328)-(BK328+BM328+BN328)&lt;0,0,-SUM(BZ328:CD328)-(BK328+BM328+BN328))</f>
        <v>0</v>
      </c>
      <c r="BP328" s="126">
        <f t="shared" si="273"/>
        <v>0</v>
      </c>
      <c r="BQ328" s="126">
        <f t="shared" si="274"/>
        <v>0</v>
      </c>
      <c r="BR328" s="126">
        <f t="shared" si="275"/>
        <v>0</v>
      </c>
      <c r="BS328" s="126">
        <f t="shared" si="276"/>
        <v>0</v>
      </c>
      <c r="BT328" s="126">
        <f t="shared" si="277"/>
        <v>0</v>
      </c>
      <c r="BU328" s="126">
        <f t="shared" si="278"/>
        <v>0</v>
      </c>
      <c r="BV328" s="126">
        <f t="shared" si="279"/>
        <v>0</v>
      </c>
      <c r="BW328" s="126">
        <f t="shared" si="280"/>
        <v>0</v>
      </c>
      <c r="BX328" s="126">
        <f t="shared" si="281"/>
        <v>0</v>
      </c>
      <c r="BY328" s="126">
        <f t="shared" si="282"/>
        <v>0</v>
      </c>
      <c r="BZ328" s="126">
        <f t="shared" si="283"/>
        <v>0</v>
      </c>
      <c r="CA328" s="126">
        <f t="shared" si="284"/>
        <v>0</v>
      </c>
      <c r="CB328" s="126">
        <f t="shared" si="285"/>
        <v>0</v>
      </c>
      <c r="CC328" s="126">
        <f t="shared" si="286"/>
        <v>0</v>
      </c>
      <c r="CD328" s="126">
        <f t="shared" si="287"/>
        <v>0</v>
      </c>
      <c r="CE328" s="126">
        <f t="shared" si="288"/>
        <v>0</v>
      </c>
      <c r="CF328" s="126">
        <f t="shared" si="289"/>
        <v>0</v>
      </c>
      <c r="CG328" s="126">
        <f t="shared" si="290"/>
        <v>0</v>
      </c>
      <c r="CH328" s="126">
        <f t="shared" si="291"/>
        <v>0</v>
      </c>
      <c r="CI328" s="126">
        <f t="shared" si="292"/>
        <v>0</v>
      </c>
      <c r="CJ328" s="126">
        <f t="shared" si="293"/>
        <v>0</v>
      </c>
      <c r="CK328" s="126">
        <f t="shared" si="294"/>
        <v>0</v>
      </c>
      <c r="CL328" s="126">
        <f t="shared" si="295"/>
        <v>0</v>
      </c>
      <c r="CM328" s="126">
        <f t="shared" si="296"/>
        <v>0</v>
      </c>
      <c r="CN328" s="126">
        <f t="shared" si="297"/>
        <v>0</v>
      </c>
      <c r="CO328" s="126">
        <f t="shared" si="298"/>
        <v>0</v>
      </c>
      <c r="CP328" s="126">
        <f t="shared" si="299"/>
        <v>0</v>
      </c>
      <c r="CQ328" s="126">
        <f t="shared" si="300"/>
        <v>0</v>
      </c>
      <c r="CR328" s="126">
        <f t="shared" si="301"/>
        <v>0</v>
      </c>
      <c r="CS328" s="126">
        <f t="shared" si="302"/>
        <v>0</v>
      </c>
      <c r="CT328" s="126">
        <f t="shared" si="303"/>
        <v>0</v>
      </c>
      <c r="CU328" s="126">
        <f t="shared" si="304"/>
        <v>0</v>
      </c>
      <c r="CV328" s="126">
        <f t="shared" si="305"/>
        <v>0</v>
      </c>
      <c r="CW328" s="126">
        <f t="shared" si="306"/>
        <v>0</v>
      </c>
      <c r="CX328" s="126">
        <f t="shared" si="307"/>
        <v>0</v>
      </c>
      <c r="CY328" s="126">
        <f t="shared" si="308"/>
        <v>0</v>
      </c>
      <c r="CZ328" s="126">
        <f t="shared" si="309"/>
        <v>0</v>
      </c>
      <c r="DA328" s="126">
        <f t="shared" si="310"/>
        <v>0</v>
      </c>
      <c r="DB328" s="126">
        <f t="shared" si="311"/>
        <v>0</v>
      </c>
      <c r="DC328" s="126">
        <f t="shared" si="312"/>
        <v>0</v>
      </c>
      <c r="DD328" s="126">
        <f t="shared" si="313"/>
        <v>0</v>
      </c>
      <c r="DE328" s="126">
        <f t="shared" si="314"/>
        <v>0</v>
      </c>
      <c r="DF328" s="126">
        <f t="shared" si="315"/>
        <v>0</v>
      </c>
      <c r="DG328" s="126">
        <f t="shared" si="316"/>
        <v>0</v>
      </c>
      <c r="DH328" s="126">
        <f t="shared" si="317"/>
        <v>0</v>
      </c>
      <c r="DI328" s="126">
        <f t="shared" si="318"/>
        <v>0</v>
      </c>
      <c r="DJ328" s="126">
        <f t="shared" si="319"/>
        <v>0</v>
      </c>
      <c r="DK328" s="126">
        <f t="shared" si="320"/>
        <v>0</v>
      </c>
      <c r="DL328" s="126">
        <f t="shared" si="321"/>
        <v>0</v>
      </c>
      <c r="DM328" s="126">
        <f t="shared" si="322"/>
        <v>0</v>
      </c>
      <c r="DN328" s="126">
        <f t="shared" si="323"/>
        <v>0</v>
      </c>
      <c r="DO328" s="126">
        <f t="shared" si="324"/>
        <v>0</v>
      </c>
      <c r="DP328" s="126">
        <f t="shared" si="325"/>
        <v>0</v>
      </c>
      <c r="DQ328" s="126">
        <f t="shared" si="326"/>
        <v>0</v>
      </c>
      <c r="DR328" s="126">
        <f t="shared" si="327"/>
        <v>0</v>
      </c>
      <c r="DS328" s="126">
        <f t="shared" si="328"/>
        <v>0</v>
      </c>
      <c r="DT328" s="126">
        <f t="shared" si="329"/>
        <v>0</v>
      </c>
      <c r="DU328" s="126">
        <f t="shared" si="330"/>
        <v>0</v>
      </c>
      <c r="DV328" s="126">
        <f t="shared" si="331"/>
        <v>0</v>
      </c>
      <c r="DW328" s="126">
        <f t="shared" si="332"/>
        <v>0</v>
      </c>
      <c r="DX328" s="119"/>
    </row>
    <row r="329" spans="1:128" s="141" customFormat="1" ht="15" customHeight="1" x14ac:dyDescent="0.25">
      <c r="A329" s="157" t="s">
        <v>916</v>
      </c>
      <c r="B329" s="174" t="s">
        <v>416</v>
      </c>
      <c r="C329" s="174"/>
      <c r="D329" s="174" t="s">
        <v>295</v>
      </c>
      <c r="E329" s="174">
        <v>1</v>
      </c>
      <c r="F329" s="173">
        <v>750</v>
      </c>
      <c r="G329" s="173"/>
      <c r="H329" s="173"/>
      <c r="I329" s="147" t="s">
        <v>912</v>
      </c>
      <c r="J329" s="145" t="s">
        <v>113</v>
      </c>
      <c r="K329" s="145"/>
      <c r="L329" s="145"/>
      <c r="M329" s="145"/>
      <c r="N329" s="145"/>
      <c r="O329" s="145"/>
      <c r="P329" s="145">
        <v>1</v>
      </c>
      <c r="Q329" s="145"/>
      <c r="R329" s="145"/>
      <c r="S329" s="145"/>
      <c r="T329" s="145"/>
      <c r="U329" s="145"/>
      <c r="V329" s="145"/>
      <c r="W329" s="146">
        <v>1</v>
      </c>
      <c r="X329" s="151">
        <v>0</v>
      </c>
      <c r="Y329" s="151">
        <v>0</v>
      </c>
      <c r="Z329" s="151">
        <v>0</v>
      </c>
      <c r="AA329" s="151">
        <v>0</v>
      </c>
      <c r="AB329" s="151">
        <v>0</v>
      </c>
      <c r="AC329" s="151">
        <v>0</v>
      </c>
      <c r="AD329" s="151">
        <v>0</v>
      </c>
      <c r="AE329" s="151">
        <v>0</v>
      </c>
      <c r="AF329" s="151">
        <v>0</v>
      </c>
      <c r="AG329" s="151">
        <v>0</v>
      </c>
      <c r="AH329" s="151">
        <v>0</v>
      </c>
      <c r="AI329" s="151">
        <v>0</v>
      </c>
      <c r="AJ329" s="145">
        <v>1</v>
      </c>
      <c r="AK329" s="145"/>
      <c r="AL329" s="145"/>
      <c r="AM329" s="145"/>
      <c r="AN329" s="145"/>
      <c r="AO329" s="145"/>
      <c r="AP329" s="145"/>
      <c r="AQ329" s="145"/>
      <c r="AR329" s="145"/>
      <c r="AS329" s="146">
        <v>1</v>
      </c>
      <c r="AT329" s="153">
        <v>0</v>
      </c>
      <c r="AU329" s="153">
        <v>0</v>
      </c>
      <c r="AV329" s="153">
        <v>0</v>
      </c>
      <c r="AW329" s="153">
        <v>0</v>
      </c>
      <c r="AX329" s="153">
        <v>0</v>
      </c>
      <c r="AY329" s="153">
        <v>0</v>
      </c>
      <c r="AZ329" s="153">
        <v>0</v>
      </c>
      <c r="BA329" s="153">
        <v>0</v>
      </c>
      <c r="BB329" s="153">
        <v>0</v>
      </c>
      <c r="BC329" s="153">
        <v>0</v>
      </c>
      <c r="BD329" s="154">
        <v>0</v>
      </c>
      <c r="BE329" s="154">
        <v>0</v>
      </c>
      <c r="BF329" s="154">
        <v>0</v>
      </c>
      <c r="BG329" s="154">
        <v>0</v>
      </c>
      <c r="BH329" s="154">
        <v>0</v>
      </c>
      <c r="BI329" s="145">
        <v>60423000</v>
      </c>
      <c r="BJ329" s="122"/>
      <c r="BK329" s="122"/>
      <c r="BL329" s="191">
        <f>+BK329+SUM(BY329:CD329)</f>
        <v>0</v>
      </c>
      <c r="BM329" s="191"/>
      <c r="BN329" s="191"/>
      <c r="BO329" s="193">
        <f t="shared" si="346"/>
        <v>0</v>
      </c>
      <c r="BP329" s="126">
        <f t="shared" si="273"/>
        <v>0</v>
      </c>
      <c r="BQ329" s="126">
        <f t="shared" si="274"/>
        <v>0</v>
      </c>
      <c r="BR329" s="126">
        <f t="shared" si="275"/>
        <v>0</v>
      </c>
      <c r="BS329" s="126">
        <f t="shared" si="276"/>
        <v>0</v>
      </c>
      <c r="BT329" s="126">
        <f t="shared" si="277"/>
        <v>0</v>
      </c>
      <c r="BU329" s="126">
        <f t="shared" si="278"/>
        <v>0</v>
      </c>
      <c r="BV329" s="126">
        <f t="shared" si="279"/>
        <v>0</v>
      </c>
      <c r="BW329" s="126">
        <f t="shared" si="280"/>
        <v>0</v>
      </c>
      <c r="BX329" s="126">
        <f t="shared" si="281"/>
        <v>0</v>
      </c>
      <c r="BY329" s="126">
        <f t="shared" si="282"/>
        <v>0</v>
      </c>
      <c r="BZ329" s="126">
        <f t="shared" si="283"/>
        <v>0</v>
      </c>
      <c r="CA329" s="126">
        <f t="shared" si="284"/>
        <v>0</v>
      </c>
      <c r="CB329" s="126">
        <f t="shared" si="285"/>
        <v>0</v>
      </c>
      <c r="CC329" s="126">
        <f t="shared" si="286"/>
        <v>0</v>
      </c>
      <c r="CD329" s="126">
        <f t="shared" si="287"/>
        <v>0</v>
      </c>
      <c r="CE329" s="126">
        <f t="shared" si="288"/>
        <v>0</v>
      </c>
      <c r="CF329" s="126">
        <f t="shared" si="289"/>
        <v>0</v>
      </c>
      <c r="CG329" s="126">
        <f t="shared" si="290"/>
        <v>0</v>
      </c>
      <c r="CH329" s="126">
        <f t="shared" si="291"/>
        <v>0</v>
      </c>
      <c r="CI329" s="126">
        <f t="shared" si="292"/>
        <v>0</v>
      </c>
      <c r="CJ329" s="126">
        <f t="shared" si="293"/>
        <v>0</v>
      </c>
      <c r="CK329" s="126">
        <f t="shared" si="294"/>
        <v>0</v>
      </c>
      <c r="CL329" s="126">
        <f t="shared" si="295"/>
        <v>0</v>
      </c>
      <c r="CM329" s="126">
        <f t="shared" si="296"/>
        <v>0</v>
      </c>
      <c r="CN329" s="126">
        <f t="shared" si="297"/>
        <v>0</v>
      </c>
      <c r="CO329" s="126">
        <f t="shared" si="298"/>
        <v>0</v>
      </c>
      <c r="CP329" s="126">
        <f t="shared" si="299"/>
        <v>0</v>
      </c>
      <c r="CQ329" s="126">
        <f t="shared" si="300"/>
        <v>0</v>
      </c>
      <c r="CR329" s="126">
        <f t="shared" si="301"/>
        <v>0</v>
      </c>
      <c r="CS329" s="126">
        <f t="shared" si="302"/>
        <v>0</v>
      </c>
      <c r="CT329" s="126">
        <f t="shared" si="303"/>
        <v>0</v>
      </c>
      <c r="CU329" s="126">
        <f t="shared" si="304"/>
        <v>0</v>
      </c>
      <c r="CV329" s="126">
        <f t="shared" si="305"/>
        <v>0</v>
      </c>
      <c r="CW329" s="126">
        <f t="shared" si="306"/>
        <v>0</v>
      </c>
      <c r="CX329" s="126">
        <f t="shared" si="307"/>
        <v>0</v>
      </c>
      <c r="CY329" s="126">
        <f t="shared" si="308"/>
        <v>0</v>
      </c>
      <c r="CZ329" s="126">
        <f t="shared" si="309"/>
        <v>0</v>
      </c>
      <c r="DA329" s="126">
        <f t="shared" si="310"/>
        <v>0</v>
      </c>
      <c r="DB329" s="126">
        <f t="shared" si="311"/>
        <v>0</v>
      </c>
      <c r="DC329" s="126">
        <f t="shared" si="312"/>
        <v>0</v>
      </c>
      <c r="DD329" s="126">
        <f t="shared" si="313"/>
        <v>0</v>
      </c>
      <c r="DE329" s="126">
        <f t="shared" si="314"/>
        <v>0</v>
      </c>
      <c r="DF329" s="126">
        <f t="shared" si="315"/>
        <v>0</v>
      </c>
      <c r="DG329" s="126">
        <f t="shared" si="316"/>
        <v>0</v>
      </c>
      <c r="DH329" s="126">
        <f t="shared" si="317"/>
        <v>0</v>
      </c>
      <c r="DI329" s="126">
        <f t="shared" si="318"/>
        <v>0</v>
      </c>
      <c r="DJ329" s="126">
        <f t="shared" si="319"/>
        <v>0</v>
      </c>
      <c r="DK329" s="126">
        <f t="shared" si="320"/>
        <v>0</v>
      </c>
      <c r="DL329" s="126">
        <f t="shared" si="321"/>
        <v>0</v>
      </c>
      <c r="DM329" s="126">
        <f t="shared" si="322"/>
        <v>0</v>
      </c>
      <c r="DN329" s="126">
        <f t="shared" si="323"/>
        <v>0</v>
      </c>
      <c r="DO329" s="126">
        <f t="shared" si="324"/>
        <v>0</v>
      </c>
      <c r="DP329" s="126">
        <f t="shared" si="325"/>
        <v>0</v>
      </c>
      <c r="DQ329" s="126">
        <f t="shared" si="326"/>
        <v>0</v>
      </c>
      <c r="DR329" s="126">
        <f t="shared" si="327"/>
        <v>0</v>
      </c>
      <c r="DS329" s="126">
        <f t="shared" si="328"/>
        <v>0</v>
      </c>
      <c r="DT329" s="126">
        <f t="shared" si="329"/>
        <v>0</v>
      </c>
      <c r="DU329" s="126">
        <f t="shared" si="330"/>
        <v>0</v>
      </c>
      <c r="DV329" s="126">
        <f t="shared" si="331"/>
        <v>0</v>
      </c>
      <c r="DW329" s="126">
        <f t="shared" si="332"/>
        <v>0</v>
      </c>
    </row>
    <row r="330" spans="1:128" s="141" customFormat="1" ht="15" customHeight="1" x14ac:dyDescent="0.25">
      <c r="A330" s="157" t="s">
        <v>916</v>
      </c>
      <c r="B330" s="174" t="s">
        <v>592</v>
      </c>
      <c r="C330" s="174"/>
      <c r="D330" s="174" t="s">
        <v>295</v>
      </c>
      <c r="E330" s="174">
        <v>1</v>
      </c>
      <c r="F330" s="173">
        <v>1852</v>
      </c>
      <c r="G330" s="173"/>
      <c r="H330" s="173"/>
      <c r="I330" s="147" t="s">
        <v>912</v>
      </c>
      <c r="J330" s="145" t="s">
        <v>113</v>
      </c>
      <c r="K330" s="145"/>
      <c r="L330" s="145"/>
      <c r="M330" s="145"/>
      <c r="N330" s="145"/>
      <c r="O330" s="145"/>
      <c r="P330" s="145">
        <v>1</v>
      </c>
      <c r="Q330" s="145"/>
      <c r="R330" s="145"/>
      <c r="S330" s="145"/>
      <c r="T330" s="145"/>
      <c r="U330" s="145"/>
      <c r="V330" s="145"/>
      <c r="W330" s="146">
        <v>1</v>
      </c>
      <c r="X330" s="151">
        <v>0</v>
      </c>
      <c r="Y330" s="151">
        <v>0</v>
      </c>
      <c r="Z330" s="151">
        <v>0</v>
      </c>
      <c r="AA330" s="151">
        <v>0</v>
      </c>
      <c r="AB330" s="151">
        <v>0</v>
      </c>
      <c r="AC330" s="151">
        <v>0</v>
      </c>
      <c r="AD330" s="151">
        <v>0</v>
      </c>
      <c r="AE330" s="151">
        <v>0</v>
      </c>
      <c r="AF330" s="151">
        <v>0</v>
      </c>
      <c r="AG330" s="151">
        <v>0</v>
      </c>
      <c r="AH330" s="151">
        <v>0</v>
      </c>
      <c r="AI330" s="151">
        <v>0</v>
      </c>
      <c r="AJ330" s="145">
        <v>1</v>
      </c>
      <c r="AK330" s="145"/>
      <c r="AL330" s="145"/>
      <c r="AM330" s="145"/>
      <c r="AN330" s="145"/>
      <c r="AO330" s="145"/>
      <c r="AP330" s="145"/>
      <c r="AQ330" s="145"/>
      <c r="AR330" s="145"/>
      <c r="AS330" s="146">
        <v>1</v>
      </c>
      <c r="AT330" s="153">
        <v>0</v>
      </c>
      <c r="AU330" s="153">
        <v>0</v>
      </c>
      <c r="AV330" s="153">
        <v>0</v>
      </c>
      <c r="AW330" s="153">
        <v>0</v>
      </c>
      <c r="AX330" s="153">
        <v>0</v>
      </c>
      <c r="AY330" s="153">
        <v>0</v>
      </c>
      <c r="AZ330" s="153">
        <v>0</v>
      </c>
      <c r="BA330" s="153">
        <v>0</v>
      </c>
      <c r="BB330" s="153">
        <v>0</v>
      </c>
      <c r="BC330" s="153">
        <v>0</v>
      </c>
      <c r="BD330" s="154">
        <v>0</v>
      </c>
      <c r="BE330" s="154">
        <v>0</v>
      </c>
      <c r="BF330" s="154">
        <v>0</v>
      </c>
      <c r="BG330" s="154">
        <v>0</v>
      </c>
      <c r="BH330" s="154">
        <v>0</v>
      </c>
      <c r="BI330" s="145">
        <v>70600000</v>
      </c>
      <c r="BJ330" s="122"/>
      <c r="BK330" s="198"/>
      <c r="BL330" s="191">
        <f t="shared" si="344"/>
        <v>0</v>
      </c>
      <c r="BM330" s="191"/>
      <c r="BN330" s="191"/>
      <c r="BO330" s="193">
        <f>IF(-SUM(DS330:DW330)-(BK330+BM330+BN330)&lt;0,0,-SUM(DS330:DW330)-(BK330+BM330+BN330))</f>
        <v>0</v>
      </c>
      <c r="BP330" s="126">
        <f t="shared" si="273"/>
        <v>0</v>
      </c>
      <c r="BQ330" s="126">
        <f t="shared" si="274"/>
        <v>0</v>
      </c>
      <c r="BR330" s="126">
        <f t="shared" si="275"/>
        <v>0</v>
      </c>
      <c r="BS330" s="126">
        <f t="shared" si="276"/>
        <v>0</v>
      </c>
      <c r="BT330" s="126">
        <f t="shared" si="277"/>
        <v>0</v>
      </c>
      <c r="BU330" s="126">
        <f t="shared" si="278"/>
        <v>0</v>
      </c>
      <c r="BV330" s="126">
        <f t="shared" si="279"/>
        <v>0</v>
      </c>
      <c r="BW330" s="126">
        <f t="shared" si="280"/>
        <v>0</v>
      </c>
      <c r="BX330" s="126">
        <f t="shared" si="281"/>
        <v>0</v>
      </c>
      <c r="BY330" s="126">
        <f t="shared" si="282"/>
        <v>0</v>
      </c>
      <c r="BZ330" s="126">
        <f t="shared" si="283"/>
        <v>0</v>
      </c>
      <c r="CA330" s="126">
        <f t="shared" si="284"/>
        <v>0</v>
      </c>
      <c r="CB330" s="126">
        <f t="shared" si="285"/>
        <v>0</v>
      </c>
      <c r="CC330" s="126">
        <f t="shared" si="286"/>
        <v>0</v>
      </c>
      <c r="CD330" s="126">
        <f t="shared" si="287"/>
        <v>0</v>
      </c>
      <c r="CE330" s="126">
        <f t="shared" si="288"/>
        <v>0</v>
      </c>
      <c r="CF330" s="126">
        <f t="shared" si="289"/>
        <v>0</v>
      </c>
      <c r="CG330" s="126">
        <f t="shared" si="290"/>
        <v>0</v>
      </c>
      <c r="CH330" s="126">
        <f t="shared" si="291"/>
        <v>0</v>
      </c>
      <c r="CI330" s="126">
        <f t="shared" si="292"/>
        <v>0</v>
      </c>
      <c r="CJ330" s="126">
        <f t="shared" si="293"/>
        <v>0</v>
      </c>
      <c r="CK330" s="126">
        <f t="shared" si="294"/>
        <v>0</v>
      </c>
      <c r="CL330" s="126">
        <f t="shared" si="295"/>
        <v>0</v>
      </c>
      <c r="CM330" s="126">
        <f t="shared" si="296"/>
        <v>0</v>
      </c>
      <c r="CN330" s="126">
        <f t="shared" si="297"/>
        <v>0</v>
      </c>
      <c r="CO330" s="126">
        <f t="shared" si="298"/>
        <v>0</v>
      </c>
      <c r="CP330" s="126">
        <f t="shared" si="299"/>
        <v>0</v>
      </c>
      <c r="CQ330" s="126">
        <f t="shared" si="300"/>
        <v>0</v>
      </c>
      <c r="CR330" s="126">
        <f t="shared" si="301"/>
        <v>0</v>
      </c>
      <c r="CS330" s="126">
        <f t="shared" si="302"/>
        <v>0</v>
      </c>
      <c r="CT330" s="126">
        <f t="shared" si="303"/>
        <v>0</v>
      </c>
      <c r="CU330" s="126">
        <f t="shared" si="304"/>
        <v>0</v>
      </c>
      <c r="CV330" s="126">
        <f t="shared" si="305"/>
        <v>0</v>
      </c>
      <c r="CW330" s="126">
        <f t="shared" si="306"/>
        <v>0</v>
      </c>
      <c r="CX330" s="126">
        <f t="shared" si="307"/>
        <v>0</v>
      </c>
      <c r="CY330" s="126">
        <f t="shared" si="308"/>
        <v>0</v>
      </c>
      <c r="CZ330" s="126">
        <f t="shared" si="309"/>
        <v>0</v>
      </c>
      <c r="DA330" s="126">
        <f t="shared" si="310"/>
        <v>0</v>
      </c>
      <c r="DB330" s="126">
        <f t="shared" si="311"/>
        <v>0</v>
      </c>
      <c r="DC330" s="126">
        <f t="shared" si="312"/>
        <v>0</v>
      </c>
      <c r="DD330" s="126">
        <f t="shared" si="313"/>
        <v>0</v>
      </c>
      <c r="DE330" s="126">
        <f t="shared" si="314"/>
        <v>0</v>
      </c>
      <c r="DF330" s="126">
        <f t="shared" si="315"/>
        <v>0</v>
      </c>
      <c r="DG330" s="126">
        <f t="shared" si="316"/>
        <v>0</v>
      </c>
      <c r="DH330" s="126">
        <f t="shared" si="317"/>
        <v>0</v>
      </c>
      <c r="DI330" s="126">
        <f t="shared" si="318"/>
        <v>0</v>
      </c>
      <c r="DJ330" s="126">
        <f t="shared" si="319"/>
        <v>0</v>
      </c>
      <c r="DK330" s="126">
        <f t="shared" si="320"/>
        <v>0</v>
      </c>
      <c r="DL330" s="126">
        <f t="shared" si="321"/>
        <v>0</v>
      </c>
      <c r="DM330" s="126">
        <f t="shared" si="322"/>
        <v>0</v>
      </c>
      <c r="DN330" s="126">
        <f t="shared" si="323"/>
        <v>0</v>
      </c>
      <c r="DO330" s="126">
        <f t="shared" si="324"/>
        <v>0</v>
      </c>
      <c r="DP330" s="126">
        <f t="shared" si="325"/>
        <v>0</v>
      </c>
      <c r="DQ330" s="126">
        <f t="shared" si="326"/>
        <v>0</v>
      </c>
      <c r="DR330" s="126">
        <f t="shared" si="327"/>
        <v>0</v>
      </c>
      <c r="DS330" s="126">
        <f t="shared" si="328"/>
        <v>0</v>
      </c>
      <c r="DT330" s="126">
        <f t="shared" si="329"/>
        <v>0</v>
      </c>
      <c r="DU330" s="126">
        <f t="shared" si="330"/>
        <v>0</v>
      </c>
      <c r="DV330" s="126">
        <f t="shared" si="331"/>
        <v>0</v>
      </c>
      <c r="DW330" s="126">
        <f t="shared" si="332"/>
        <v>0</v>
      </c>
      <c r="DX330" s="119"/>
    </row>
    <row r="331" spans="1:128" s="141" customFormat="1" ht="15" customHeight="1" x14ac:dyDescent="0.25">
      <c r="A331" s="157" t="s">
        <v>917</v>
      </c>
      <c r="B331" s="174" t="s">
        <v>416</v>
      </c>
      <c r="C331" s="174" t="s">
        <v>461</v>
      </c>
      <c r="D331" s="174" t="s">
        <v>265</v>
      </c>
      <c r="E331" s="174">
        <v>1</v>
      </c>
      <c r="F331" s="158">
        <v>17880</v>
      </c>
      <c r="G331" s="173"/>
      <c r="H331" s="173"/>
      <c r="I331" s="147" t="s">
        <v>912</v>
      </c>
      <c r="J331" s="145" t="s">
        <v>65</v>
      </c>
      <c r="K331" s="145">
        <v>8.3333333333333329E-2</v>
      </c>
      <c r="L331" s="145">
        <v>8.3333333333333329E-2</v>
      </c>
      <c r="M331" s="145">
        <v>8.3333333333333329E-2</v>
      </c>
      <c r="N331" s="145">
        <v>8.3333333333333329E-2</v>
      </c>
      <c r="O331" s="145">
        <v>8.3333333333333329E-2</v>
      </c>
      <c r="P331" s="145">
        <v>8.3333333333333329E-2</v>
      </c>
      <c r="Q331" s="145">
        <v>8.3333333333333329E-2</v>
      </c>
      <c r="R331" s="145">
        <v>8.3333333333333329E-2</v>
      </c>
      <c r="S331" s="145">
        <v>8.3333333333333329E-2</v>
      </c>
      <c r="T331" s="145">
        <v>8.3333333333333329E-2</v>
      </c>
      <c r="U331" s="145">
        <v>8.3333333333333329E-2</v>
      </c>
      <c r="V331" s="145">
        <v>8.3333333333333329E-2</v>
      </c>
      <c r="W331" s="146">
        <v>1</v>
      </c>
      <c r="X331" s="151">
        <v>0</v>
      </c>
      <c r="Y331" s="151">
        <v>0</v>
      </c>
      <c r="Z331" s="151">
        <v>0</v>
      </c>
      <c r="AA331" s="151">
        <v>0</v>
      </c>
      <c r="AB331" s="151">
        <v>0</v>
      </c>
      <c r="AC331" s="151">
        <v>0</v>
      </c>
      <c r="AD331" s="151">
        <v>0</v>
      </c>
      <c r="AE331" s="151">
        <v>0</v>
      </c>
      <c r="AF331" s="151">
        <v>0</v>
      </c>
      <c r="AG331" s="151">
        <v>0</v>
      </c>
      <c r="AH331" s="151">
        <v>0</v>
      </c>
      <c r="AI331" s="151">
        <v>0</v>
      </c>
      <c r="AJ331" s="145"/>
      <c r="AK331" s="145">
        <v>1</v>
      </c>
      <c r="AL331" s="145"/>
      <c r="AM331" s="145"/>
      <c r="AN331" s="145"/>
      <c r="AO331" s="145"/>
      <c r="AP331" s="145"/>
      <c r="AQ331" s="145"/>
      <c r="AR331" s="145"/>
      <c r="AS331" s="146">
        <v>1</v>
      </c>
      <c r="AT331" s="153">
        <v>0</v>
      </c>
      <c r="AU331" s="153">
        <v>0</v>
      </c>
      <c r="AV331" s="153">
        <v>0</v>
      </c>
      <c r="AW331" s="153">
        <v>0</v>
      </c>
      <c r="AX331" s="153">
        <v>0</v>
      </c>
      <c r="AY331" s="153">
        <v>0</v>
      </c>
      <c r="AZ331" s="153">
        <v>0</v>
      </c>
      <c r="BA331" s="153">
        <v>0</v>
      </c>
      <c r="BB331" s="153">
        <v>0</v>
      </c>
      <c r="BC331" s="153">
        <v>0</v>
      </c>
      <c r="BD331" s="154">
        <v>0</v>
      </c>
      <c r="BE331" s="154">
        <v>0</v>
      </c>
      <c r="BF331" s="154">
        <v>0</v>
      </c>
      <c r="BG331" s="154">
        <v>0</v>
      </c>
      <c r="BH331" s="154">
        <v>0</v>
      </c>
      <c r="BI331" s="145">
        <v>60423000</v>
      </c>
      <c r="BJ331" s="122" t="s">
        <v>843</v>
      </c>
      <c r="BK331" s="122">
        <f>+IF('FEUILLE 1'!$BJ331="",SUMIFS('FEUILLE 2'!$P:$P,'FEUILLE 2'!$C:$C,"FAC",'FEUILLE 2'!$K:$K,'FEUILLE 1'!$J331),SUMIFS('FEUILLE 2'!$P:$P,'FEUILLE 2'!$C:$C,"FAC",'FEUILLE 2'!$K:$K,'FEUILLE 1'!$J331,'FEUILLE 2'!$B:$B,'FEUILLE 1'!$BJ331))</f>
        <v>0</v>
      </c>
      <c r="BL331" s="191">
        <f>+BK331+SUM(BY331:CD331)</f>
        <v>0</v>
      </c>
      <c r="BM331" s="191"/>
      <c r="BN331" s="191"/>
      <c r="BO331" s="193">
        <f>IF(-SUM(BZ331:CD331)-(BK331+BM331+BN331)&lt;0,0,-SUM(BZ331:CD331)-(BK331+BM331+BN331))</f>
        <v>0</v>
      </c>
      <c r="BP331" s="126">
        <f t="shared" si="273"/>
        <v>0</v>
      </c>
      <c r="BQ331" s="126">
        <f t="shared" si="274"/>
        <v>0</v>
      </c>
      <c r="BR331" s="126">
        <f t="shared" si="275"/>
        <v>0</v>
      </c>
      <c r="BS331" s="126">
        <f t="shared" si="276"/>
        <v>0</v>
      </c>
      <c r="BT331" s="126">
        <f t="shared" si="277"/>
        <v>0</v>
      </c>
      <c r="BU331" s="126">
        <f t="shared" si="278"/>
        <v>0</v>
      </c>
      <c r="BV331" s="126">
        <f t="shared" si="279"/>
        <v>0</v>
      </c>
      <c r="BW331" s="126">
        <f t="shared" si="280"/>
        <v>0</v>
      </c>
      <c r="BX331" s="126">
        <f t="shared" si="281"/>
        <v>0</v>
      </c>
      <c r="BY331" s="126">
        <f t="shared" si="282"/>
        <v>0</v>
      </c>
      <c r="BZ331" s="126">
        <f t="shared" si="283"/>
        <v>0</v>
      </c>
      <c r="CA331" s="126">
        <f t="shared" si="284"/>
        <v>0</v>
      </c>
      <c r="CB331" s="126">
        <f t="shared" si="285"/>
        <v>0</v>
      </c>
      <c r="CC331" s="126">
        <f t="shared" si="286"/>
        <v>0</v>
      </c>
      <c r="CD331" s="126">
        <f t="shared" si="287"/>
        <v>0</v>
      </c>
      <c r="CE331" s="126">
        <f t="shared" si="288"/>
        <v>0</v>
      </c>
      <c r="CF331" s="126">
        <f t="shared" si="289"/>
        <v>0</v>
      </c>
      <c r="CG331" s="126">
        <f t="shared" si="290"/>
        <v>0</v>
      </c>
      <c r="CH331" s="126">
        <f t="shared" si="291"/>
        <v>0</v>
      </c>
      <c r="CI331" s="126">
        <f t="shared" si="292"/>
        <v>0</v>
      </c>
      <c r="CJ331" s="126">
        <f t="shared" si="293"/>
        <v>0</v>
      </c>
      <c r="CK331" s="126">
        <f t="shared" si="294"/>
        <v>0</v>
      </c>
      <c r="CL331" s="126">
        <f t="shared" si="295"/>
        <v>0</v>
      </c>
      <c r="CM331" s="126">
        <f t="shared" si="296"/>
        <v>0</v>
      </c>
      <c r="CN331" s="126">
        <f t="shared" si="297"/>
        <v>0</v>
      </c>
      <c r="CO331" s="126">
        <f t="shared" si="298"/>
        <v>0</v>
      </c>
      <c r="CP331" s="126">
        <f t="shared" si="299"/>
        <v>0</v>
      </c>
      <c r="CQ331" s="126">
        <f t="shared" si="300"/>
        <v>0</v>
      </c>
      <c r="CR331" s="126">
        <f t="shared" si="301"/>
        <v>0</v>
      </c>
      <c r="CS331" s="126">
        <f t="shared" si="302"/>
        <v>0</v>
      </c>
      <c r="CT331" s="126">
        <f t="shared" si="303"/>
        <v>0</v>
      </c>
      <c r="CU331" s="126">
        <f t="shared" si="304"/>
        <v>0</v>
      </c>
      <c r="CV331" s="126">
        <f t="shared" si="305"/>
        <v>0</v>
      </c>
      <c r="CW331" s="126">
        <f t="shared" si="306"/>
        <v>0</v>
      </c>
      <c r="CX331" s="126">
        <f t="shared" si="307"/>
        <v>0</v>
      </c>
      <c r="CY331" s="126">
        <f t="shared" si="308"/>
        <v>0</v>
      </c>
      <c r="CZ331" s="126">
        <f t="shared" si="309"/>
        <v>0</v>
      </c>
      <c r="DA331" s="126">
        <f t="shared" si="310"/>
        <v>0</v>
      </c>
      <c r="DB331" s="126">
        <f t="shared" si="311"/>
        <v>0</v>
      </c>
      <c r="DC331" s="126">
        <f t="shared" si="312"/>
        <v>0</v>
      </c>
      <c r="DD331" s="126">
        <f t="shared" si="313"/>
        <v>0</v>
      </c>
      <c r="DE331" s="126">
        <f t="shared" si="314"/>
        <v>0</v>
      </c>
      <c r="DF331" s="126">
        <f t="shared" si="315"/>
        <v>0</v>
      </c>
      <c r="DG331" s="126">
        <f t="shared" si="316"/>
        <v>0</v>
      </c>
      <c r="DH331" s="126">
        <f t="shared" si="317"/>
        <v>0</v>
      </c>
      <c r="DI331" s="126">
        <f t="shared" si="318"/>
        <v>0</v>
      </c>
      <c r="DJ331" s="126">
        <f t="shared" si="319"/>
        <v>0</v>
      </c>
      <c r="DK331" s="126">
        <f t="shared" si="320"/>
        <v>0</v>
      </c>
      <c r="DL331" s="126">
        <f t="shared" si="321"/>
        <v>0</v>
      </c>
      <c r="DM331" s="126">
        <f t="shared" si="322"/>
        <v>0</v>
      </c>
      <c r="DN331" s="126">
        <f t="shared" si="323"/>
        <v>0</v>
      </c>
      <c r="DO331" s="126">
        <f t="shared" si="324"/>
        <v>0</v>
      </c>
      <c r="DP331" s="126">
        <f t="shared" si="325"/>
        <v>0</v>
      </c>
      <c r="DQ331" s="126">
        <f t="shared" si="326"/>
        <v>0</v>
      </c>
      <c r="DR331" s="126">
        <f t="shared" si="327"/>
        <v>0</v>
      </c>
      <c r="DS331" s="126">
        <f t="shared" si="328"/>
        <v>0</v>
      </c>
      <c r="DT331" s="126">
        <f t="shared" si="329"/>
        <v>0</v>
      </c>
      <c r="DU331" s="126">
        <f t="shared" si="330"/>
        <v>0</v>
      </c>
      <c r="DV331" s="126">
        <f t="shared" si="331"/>
        <v>0</v>
      </c>
      <c r="DW331" s="126">
        <f t="shared" si="332"/>
        <v>0</v>
      </c>
    </row>
    <row r="332" spans="1:128" s="141" customFormat="1" ht="15" customHeight="1" x14ac:dyDescent="0.25">
      <c r="A332" s="157" t="s">
        <v>460</v>
      </c>
      <c r="B332" s="174" t="s">
        <v>592</v>
      </c>
      <c r="C332" s="174" t="s">
        <v>461</v>
      </c>
      <c r="D332" s="174" t="s">
        <v>265</v>
      </c>
      <c r="E332" s="174">
        <v>12</v>
      </c>
      <c r="F332" s="158">
        <v>1862.5</v>
      </c>
      <c r="G332" s="173"/>
      <c r="H332" s="173"/>
      <c r="I332" s="147" t="s">
        <v>912</v>
      </c>
      <c r="J332" s="145" t="s">
        <v>65</v>
      </c>
      <c r="K332" s="145">
        <v>8.3333333333333329E-2</v>
      </c>
      <c r="L332" s="145">
        <v>8.3333333333333329E-2</v>
      </c>
      <c r="M332" s="145">
        <v>8.3333333333333329E-2</v>
      </c>
      <c r="N332" s="145">
        <v>8.3333333333333329E-2</v>
      </c>
      <c r="O332" s="145">
        <v>8.3333333333333329E-2</v>
      </c>
      <c r="P332" s="145">
        <v>8.3333333333333329E-2</v>
      </c>
      <c r="Q332" s="145">
        <v>8.3333333333333329E-2</v>
      </c>
      <c r="R332" s="145">
        <v>8.3333333333333329E-2</v>
      </c>
      <c r="S332" s="145">
        <v>8.3333333333333329E-2</v>
      </c>
      <c r="T332" s="145">
        <v>8.3333333333333329E-2</v>
      </c>
      <c r="U332" s="145">
        <v>8.3333333333333329E-2</v>
      </c>
      <c r="V332" s="145">
        <v>8.3333333333333329E-2</v>
      </c>
      <c r="W332" s="146">
        <v>1</v>
      </c>
      <c r="X332" s="151">
        <v>0</v>
      </c>
      <c r="Y332" s="151">
        <v>0</v>
      </c>
      <c r="Z332" s="151">
        <v>0</v>
      </c>
      <c r="AA332" s="151">
        <v>0</v>
      </c>
      <c r="AB332" s="151">
        <v>0</v>
      </c>
      <c r="AC332" s="151">
        <v>0</v>
      </c>
      <c r="AD332" s="151">
        <v>0</v>
      </c>
      <c r="AE332" s="151">
        <v>0</v>
      </c>
      <c r="AF332" s="151">
        <v>0</v>
      </c>
      <c r="AG332" s="151">
        <v>0</v>
      </c>
      <c r="AH332" s="151">
        <v>0</v>
      </c>
      <c r="AI332" s="151">
        <v>0</v>
      </c>
      <c r="AJ332" s="145"/>
      <c r="AK332" s="145">
        <v>1</v>
      </c>
      <c r="AL332" s="145"/>
      <c r="AM332" s="145"/>
      <c r="AN332" s="145"/>
      <c r="AO332" s="145"/>
      <c r="AP332" s="145"/>
      <c r="AQ332" s="145"/>
      <c r="AR332" s="145"/>
      <c r="AS332" s="146">
        <v>1</v>
      </c>
      <c r="AT332" s="153">
        <v>0</v>
      </c>
      <c r="AU332" s="153">
        <v>0</v>
      </c>
      <c r="AV332" s="153">
        <v>0</v>
      </c>
      <c r="AW332" s="153">
        <v>0</v>
      </c>
      <c r="AX332" s="153">
        <v>0</v>
      </c>
      <c r="AY332" s="153">
        <v>0</v>
      </c>
      <c r="AZ332" s="153">
        <v>0</v>
      </c>
      <c r="BA332" s="153">
        <v>0</v>
      </c>
      <c r="BB332" s="153">
        <v>0</v>
      </c>
      <c r="BC332" s="153">
        <v>0</v>
      </c>
      <c r="BD332" s="154">
        <v>0</v>
      </c>
      <c r="BE332" s="154">
        <v>0</v>
      </c>
      <c r="BF332" s="154">
        <v>0</v>
      </c>
      <c r="BG332" s="154">
        <v>0</v>
      </c>
      <c r="BH332" s="154">
        <v>0</v>
      </c>
      <c r="BI332" s="145">
        <v>70600000</v>
      </c>
      <c r="BJ332" s="122" t="s">
        <v>843</v>
      </c>
      <c r="BK332" s="122"/>
      <c r="BL332" s="191">
        <f t="shared" si="344"/>
        <v>0</v>
      </c>
      <c r="BM332" s="191"/>
      <c r="BN332" s="191"/>
      <c r="BO332" s="191">
        <f t="shared" ref="BO332:BO334" si="347">IF(-SUM(DI332:DM332)-(BK332+BM332+BN332)&lt;0,0,-SUM(DI332:DM332)-(BK332+BM332+BN332))</f>
        <v>0</v>
      </c>
      <c r="BP332" s="126">
        <f t="shared" si="273"/>
        <v>0</v>
      </c>
      <c r="BQ332" s="126">
        <f t="shared" si="274"/>
        <v>0</v>
      </c>
      <c r="BR332" s="126">
        <f t="shared" si="275"/>
        <v>0</v>
      </c>
      <c r="BS332" s="126">
        <f t="shared" si="276"/>
        <v>0</v>
      </c>
      <c r="BT332" s="126">
        <f t="shared" si="277"/>
        <v>0</v>
      </c>
      <c r="BU332" s="126">
        <f t="shared" si="278"/>
        <v>0</v>
      </c>
      <c r="BV332" s="126">
        <f t="shared" si="279"/>
        <v>0</v>
      </c>
      <c r="BW332" s="126">
        <f t="shared" si="280"/>
        <v>0</v>
      </c>
      <c r="BX332" s="126">
        <f t="shared" si="281"/>
        <v>0</v>
      </c>
      <c r="BY332" s="126">
        <f t="shared" si="282"/>
        <v>0</v>
      </c>
      <c r="BZ332" s="126">
        <f t="shared" si="283"/>
        <v>0</v>
      </c>
      <c r="CA332" s="126">
        <f t="shared" si="284"/>
        <v>0</v>
      </c>
      <c r="CB332" s="126">
        <f t="shared" si="285"/>
        <v>0</v>
      </c>
      <c r="CC332" s="126">
        <f t="shared" si="286"/>
        <v>0</v>
      </c>
      <c r="CD332" s="126">
        <f t="shared" si="287"/>
        <v>0</v>
      </c>
      <c r="CE332" s="126">
        <f t="shared" si="288"/>
        <v>0</v>
      </c>
      <c r="CF332" s="126">
        <f t="shared" si="289"/>
        <v>0</v>
      </c>
      <c r="CG332" s="126">
        <f t="shared" si="290"/>
        <v>0</v>
      </c>
      <c r="CH332" s="126">
        <f t="shared" si="291"/>
        <v>0</v>
      </c>
      <c r="CI332" s="126">
        <f t="shared" si="292"/>
        <v>0</v>
      </c>
      <c r="CJ332" s="126">
        <f t="shared" si="293"/>
        <v>0</v>
      </c>
      <c r="CK332" s="126">
        <f t="shared" si="294"/>
        <v>0</v>
      </c>
      <c r="CL332" s="126">
        <f t="shared" si="295"/>
        <v>0</v>
      </c>
      <c r="CM332" s="126">
        <f t="shared" si="296"/>
        <v>0</v>
      </c>
      <c r="CN332" s="126">
        <f t="shared" si="297"/>
        <v>0</v>
      </c>
      <c r="CO332" s="126">
        <f t="shared" si="298"/>
        <v>0</v>
      </c>
      <c r="CP332" s="126">
        <f t="shared" si="299"/>
        <v>0</v>
      </c>
      <c r="CQ332" s="126">
        <f t="shared" si="300"/>
        <v>0</v>
      </c>
      <c r="CR332" s="126">
        <f t="shared" si="301"/>
        <v>0</v>
      </c>
      <c r="CS332" s="126">
        <f t="shared" si="302"/>
        <v>0</v>
      </c>
      <c r="CT332" s="126">
        <f t="shared" si="303"/>
        <v>0</v>
      </c>
      <c r="CU332" s="126">
        <f t="shared" si="304"/>
        <v>0</v>
      </c>
      <c r="CV332" s="126">
        <f t="shared" si="305"/>
        <v>0</v>
      </c>
      <c r="CW332" s="126">
        <f t="shared" si="306"/>
        <v>0</v>
      </c>
      <c r="CX332" s="126">
        <f t="shared" si="307"/>
        <v>0</v>
      </c>
      <c r="CY332" s="126">
        <f t="shared" si="308"/>
        <v>0</v>
      </c>
      <c r="CZ332" s="126">
        <f t="shared" si="309"/>
        <v>0</v>
      </c>
      <c r="DA332" s="126">
        <f t="shared" si="310"/>
        <v>0</v>
      </c>
      <c r="DB332" s="126">
        <f t="shared" si="311"/>
        <v>0</v>
      </c>
      <c r="DC332" s="126">
        <f t="shared" si="312"/>
        <v>0</v>
      </c>
      <c r="DD332" s="126">
        <f t="shared" si="313"/>
        <v>0</v>
      </c>
      <c r="DE332" s="126">
        <f t="shared" si="314"/>
        <v>0</v>
      </c>
      <c r="DF332" s="126">
        <f t="shared" si="315"/>
        <v>0</v>
      </c>
      <c r="DG332" s="126">
        <f t="shared" si="316"/>
        <v>0</v>
      </c>
      <c r="DH332" s="126">
        <f t="shared" si="317"/>
        <v>0</v>
      </c>
      <c r="DI332" s="126">
        <f t="shared" si="318"/>
        <v>0</v>
      </c>
      <c r="DJ332" s="126">
        <f t="shared" si="319"/>
        <v>0</v>
      </c>
      <c r="DK332" s="126">
        <f t="shared" si="320"/>
        <v>0</v>
      </c>
      <c r="DL332" s="126">
        <f t="shared" si="321"/>
        <v>0</v>
      </c>
      <c r="DM332" s="126">
        <f t="shared" si="322"/>
        <v>0</v>
      </c>
      <c r="DN332" s="126">
        <f t="shared" si="323"/>
        <v>0</v>
      </c>
      <c r="DO332" s="126">
        <f t="shared" si="324"/>
        <v>0</v>
      </c>
      <c r="DP332" s="126">
        <f t="shared" si="325"/>
        <v>0</v>
      </c>
      <c r="DQ332" s="126">
        <f t="shared" si="326"/>
        <v>0</v>
      </c>
      <c r="DR332" s="126">
        <f t="shared" si="327"/>
        <v>0</v>
      </c>
      <c r="DS332" s="126">
        <f t="shared" si="328"/>
        <v>0</v>
      </c>
      <c r="DT332" s="126">
        <f t="shared" si="329"/>
        <v>0</v>
      </c>
      <c r="DU332" s="126">
        <f t="shared" si="330"/>
        <v>0</v>
      </c>
      <c r="DV332" s="126">
        <f t="shared" si="331"/>
        <v>0</v>
      </c>
      <c r="DW332" s="126">
        <f t="shared" si="332"/>
        <v>0</v>
      </c>
    </row>
    <row r="333" spans="1:128" s="141" customFormat="1" ht="15" customHeight="1" x14ac:dyDescent="0.25">
      <c r="A333" s="174" t="s">
        <v>918</v>
      </c>
      <c r="B333" s="174" t="s">
        <v>592</v>
      </c>
      <c r="C333" s="174"/>
      <c r="D333" s="174" t="s">
        <v>265</v>
      </c>
      <c r="E333" s="174">
        <v>1</v>
      </c>
      <c r="F333" s="173">
        <v>8670</v>
      </c>
      <c r="G333" s="173"/>
      <c r="H333" s="173"/>
      <c r="I333" s="145"/>
      <c r="J333" s="145"/>
      <c r="K333" s="145"/>
      <c r="L333" s="145"/>
      <c r="M333" s="145"/>
      <c r="N333" s="145"/>
      <c r="O333" s="145"/>
      <c r="P333" s="145"/>
      <c r="Q333" s="145">
        <v>1</v>
      </c>
      <c r="R333" s="145"/>
      <c r="S333" s="145"/>
      <c r="T333" s="145"/>
      <c r="U333" s="145"/>
      <c r="V333" s="145"/>
      <c r="W333" s="145"/>
      <c r="X333" s="151">
        <v>0</v>
      </c>
      <c r="Y333" s="151">
        <v>0</v>
      </c>
      <c r="Z333" s="151">
        <v>0</v>
      </c>
      <c r="AA333" s="151">
        <v>0</v>
      </c>
      <c r="AB333" s="151">
        <v>0</v>
      </c>
      <c r="AC333" s="151">
        <v>0</v>
      </c>
      <c r="AD333" s="151">
        <v>0</v>
      </c>
      <c r="AE333" s="151">
        <v>0</v>
      </c>
      <c r="AF333" s="151">
        <v>0</v>
      </c>
      <c r="AG333" s="151">
        <v>0</v>
      </c>
      <c r="AH333" s="151">
        <v>0</v>
      </c>
      <c r="AI333" s="151">
        <v>0</v>
      </c>
      <c r="AJ333" s="145"/>
      <c r="AK333" s="145"/>
      <c r="AL333" s="145"/>
      <c r="AM333" s="145">
        <v>1</v>
      </c>
      <c r="AN333" s="145"/>
      <c r="AO333" s="145"/>
      <c r="AP333" s="145"/>
      <c r="AQ333" s="145"/>
      <c r="AR333" s="145"/>
      <c r="AS333" s="146">
        <v>1</v>
      </c>
      <c r="AT333" s="153">
        <v>0</v>
      </c>
      <c r="AU333" s="153">
        <v>0</v>
      </c>
      <c r="AV333" s="153">
        <v>0</v>
      </c>
      <c r="AW333" s="153">
        <v>0</v>
      </c>
      <c r="AX333" s="153">
        <v>0</v>
      </c>
      <c r="AY333" s="153">
        <v>0</v>
      </c>
      <c r="AZ333" s="153">
        <v>0</v>
      </c>
      <c r="BA333" s="153">
        <v>0</v>
      </c>
      <c r="BB333" s="153">
        <v>0</v>
      </c>
      <c r="BC333" s="153">
        <v>0</v>
      </c>
      <c r="BD333" s="154">
        <v>0</v>
      </c>
      <c r="BE333" s="154">
        <v>0</v>
      </c>
      <c r="BF333" s="154">
        <v>0</v>
      </c>
      <c r="BG333" s="154">
        <v>0</v>
      </c>
      <c r="BH333" s="154">
        <v>0</v>
      </c>
      <c r="BI333" s="145">
        <v>70600000</v>
      </c>
      <c r="BJ333" s="122" t="s">
        <v>844</v>
      </c>
      <c r="BK333" s="122"/>
      <c r="BL333" s="191">
        <f t="shared" si="344"/>
        <v>0</v>
      </c>
      <c r="BM333" s="191"/>
      <c r="BN333" s="191"/>
      <c r="BO333" s="191">
        <f t="shared" si="347"/>
        <v>0</v>
      </c>
      <c r="BP333" s="126">
        <f t="shared" si="273"/>
        <v>0</v>
      </c>
      <c r="BQ333" s="126">
        <f t="shared" si="274"/>
        <v>0</v>
      </c>
      <c r="BR333" s="126">
        <f t="shared" si="275"/>
        <v>0</v>
      </c>
      <c r="BS333" s="126">
        <f t="shared" si="276"/>
        <v>0</v>
      </c>
      <c r="BT333" s="126">
        <f t="shared" si="277"/>
        <v>0</v>
      </c>
      <c r="BU333" s="126">
        <f t="shared" si="278"/>
        <v>0</v>
      </c>
      <c r="BV333" s="126">
        <f t="shared" si="279"/>
        <v>0</v>
      </c>
      <c r="BW333" s="126">
        <f t="shared" si="280"/>
        <v>0</v>
      </c>
      <c r="BX333" s="126">
        <f t="shared" si="281"/>
        <v>0</v>
      </c>
      <c r="BY333" s="126">
        <f t="shared" si="282"/>
        <v>0</v>
      </c>
      <c r="BZ333" s="126">
        <f t="shared" si="283"/>
        <v>0</v>
      </c>
      <c r="CA333" s="126">
        <f t="shared" si="284"/>
        <v>0</v>
      </c>
      <c r="CB333" s="126">
        <f t="shared" si="285"/>
        <v>0</v>
      </c>
      <c r="CC333" s="126">
        <f t="shared" si="286"/>
        <v>0</v>
      </c>
      <c r="CD333" s="126">
        <f t="shared" si="287"/>
        <v>0</v>
      </c>
      <c r="CE333" s="126">
        <f t="shared" si="288"/>
        <v>0</v>
      </c>
      <c r="CF333" s="126">
        <f t="shared" si="289"/>
        <v>0</v>
      </c>
      <c r="CG333" s="126">
        <f t="shared" si="290"/>
        <v>0</v>
      </c>
      <c r="CH333" s="126">
        <f t="shared" si="291"/>
        <v>0</v>
      </c>
      <c r="CI333" s="126">
        <f t="shared" si="292"/>
        <v>0</v>
      </c>
      <c r="CJ333" s="126">
        <f t="shared" si="293"/>
        <v>0</v>
      </c>
      <c r="CK333" s="126">
        <f t="shared" si="294"/>
        <v>0</v>
      </c>
      <c r="CL333" s="126">
        <f t="shared" si="295"/>
        <v>0</v>
      </c>
      <c r="CM333" s="126">
        <f t="shared" si="296"/>
        <v>0</v>
      </c>
      <c r="CN333" s="126">
        <f t="shared" si="297"/>
        <v>0</v>
      </c>
      <c r="CO333" s="126">
        <f t="shared" si="298"/>
        <v>0</v>
      </c>
      <c r="CP333" s="126">
        <f t="shared" si="299"/>
        <v>0</v>
      </c>
      <c r="CQ333" s="126">
        <f t="shared" si="300"/>
        <v>0</v>
      </c>
      <c r="CR333" s="126">
        <f t="shared" si="301"/>
        <v>0</v>
      </c>
      <c r="CS333" s="126">
        <f t="shared" si="302"/>
        <v>0</v>
      </c>
      <c r="CT333" s="126">
        <f t="shared" si="303"/>
        <v>0</v>
      </c>
      <c r="CU333" s="126">
        <f t="shared" si="304"/>
        <v>0</v>
      </c>
      <c r="CV333" s="126">
        <f t="shared" si="305"/>
        <v>0</v>
      </c>
      <c r="CW333" s="126">
        <f t="shared" si="306"/>
        <v>0</v>
      </c>
      <c r="CX333" s="126">
        <f t="shared" si="307"/>
        <v>0</v>
      </c>
      <c r="CY333" s="126">
        <f t="shared" si="308"/>
        <v>0</v>
      </c>
      <c r="CZ333" s="126">
        <f t="shared" si="309"/>
        <v>0</v>
      </c>
      <c r="DA333" s="126">
        <f t="shared" si="310"/>
        <v>0</v>
      </c>
      <c r="DB333" s="126">
        <f t="shared" si="311"/>
        <v>0</v>
      </c>
      <c r="DC333" s="126">
        <f t="shared" si="312"/>
        <v>0</v>
      </c>
      <c r="DD333" s="126">
        <f t="shared" si="313"/>
        <v>0</v>
      </c>
      <c r="DE333" s="126">
        <f t="shared" si="314"/>
        <v>0</v>
      </c>
      <c r="DF333" s="126">
        <f t="shared" si="315"/>
        <v>0</v>
      </c>
      <c r="DG333" s="126">
        <f t="shared" si="316"/>
        <v>0</v>
      </c>
      <c r="DH333" s="126">
        <f t="shared" si="317"/>
        <v>0</v>
      </c>
      <c r="DI333" s="126">
        <f t="shared" si="318"/>
        <v>0</v>
      </c>
      <c r="DJ333" s="126">
        <f t="shared" si="319"/>
        <v>0</v>
      </c>
      <c r="DK333" s="126">
        <f t="shared" si="320"/>
        <v>0</v>
      </c>
      <c r="DL333" s="126">
        <f t="shared" si="321"/>
        <v>0</v>
      </c>
      <c r="DM333" s="126">
        <f t="shared" si="322"/>
        <v>0</v>
      </c>
      <c r="DN333" s="126">
        <f t="shared" si="323"/>
        <v>0</v>
      </c>
      <c r="DO333" s="126">
        <f t="shared" si="324"/>
        <v>0</v>
      </c>
      <c r="DP333" s="126">
        <f t="shared" si="325"/>
        <v>0</v>
      </c>
      <c r="DQ333" s="126">
        <f t="shared" si="326"/>
        <v>0</v>
      </c>
      <c r="DR333" s="126">
        <f t="shared" si="327"/>
        <v>0</v>
      </c>
      <c r="DS333" s="126">
        <f t="shared" si="328"/>
        <v>0</v>
      </c>
      <c r="DT333" s="126">
        <f t="shared" si="329"/>
        <v>0</v>
      </c>
      <c r="DU333" s="126">
        <f t="shared" si="330"/>
        <v>0</v>
      </c>
      <c r="DV333" s="126">
        <f t="shared" si="331"/>
        <v>0</v>
      </c>
      <c r="DW333" s="126">
        <f t="shared" si="332"/>
        <v>0</v>
      </c>
    </row>
    <row r="334" spans="1:128" s="141" customFormat="1" ht="15" customHeight="1" x14ac:dyDescent="0.25">
      <c r="A334" s="174" t="s">
        <v>919</v>
      </c>
      <c r="B334" s="174" t="s">
        <v>592</v>
      </c>
      <c r="C334" s="174"/>
      <c r="D334" s="174" t="s">
        <v>265</v>
      </c>
      <c r="E334" s="174">
        <v>1</v>
      </c>
      <c r="F334" s="173">
        <v>611</v>
      </c>
      <c r="G334" s="173"/>
      <c r="H334" s="173"/>
      <c r="I334" s="145"/>
      <c r="J334" s="145"/>
      <c r="K334" s="145"/>
      <c r="L334" s="145"/>
      <c r="M334" s="145"/>
      <c r="N334" s="145"/>
      <c r="O334" s="145"/>
      <c r="P334" s="145"/>
      <c r="Q334" s="145">
        <v>1</v>
      </c>
      <c r="R334" s="145"/>
      <c r="S334" s="145"/>
      <c r="T334" s="145"/>
      <c r="U334" s="145"/>
      <c r="V334" s="145"/>
      <c r="W334" s="145"/>
      <c r="X334" s="151">
        <v>0</v>
      </c>
      <c r="Y334" s="151">
        <v>0</v>
      </c>
      <c r="Z334" s="151">
        <v>0</v>
      </c>
      <c r="AA334" s="151">
        <v>0</v>
      </c>
      <c r="AB334" s="151">
        <v>0</v>
      </c>
      <c r="AC334" s="151">
        <v>0</v>
      </c>
      <c r="AD334" s="151">
        <v>0</v>
      </c>
      <c r="AE334" s="151">
        <v>0</v>
      </c>
      <c r="AF334" s="151">
        <v>0</v>
      </c>
      <c r="AG334" s="151">
        <v>0</v>
      </c>
      <c r="AH334" s="151">
        <v>0</v>
      </c>
      <c r="AI334" s="151">
        <v>0</v>
      </c>
      <c r="AJ334" s="145"/>
      <c r="AK334" s="145">
        <v>1</v>
      </c>
      <c r="AL334" s="145"/>
      <c r="AM334" s="145"/>
      <c r="AN334" s="145"/>
      <c r="AO334" s="145"/>
      <c r="AP334" s="145"/>
      <c r="AQ334" s="145"/>
      <c r="AR334" s="145"/>
      <c r="AS334" s="146">
        <v>1</v>
      </c>
      <c r="AT334" s="153">
        <v>0</v>
      </c>
      <c r="AU334" s="153">
        <v>0</v>
      </c>
      <c r="AV334" s="153">
        <v>0</v>
      </c>
      <c r="AW334" s="153">
        <v>0</v>
      </c>
      <c r="AX334" s="153">
        <v>0</v>
      </c>
      <c r="AY334" s="153">
        <v>0</v>
      </c>
      <c r="AZ334" s="153">
        <v>0</v>
      </c>
      <c r="BA334" s="153">
        <v>0</v>
      </c>
      <c r="BB334" s="153">
        <v>0</v>
      </c>
      <c r="BC334" s="153">
        <v>0</v>
      </c>
      <c r="BD334" s="154">
        <v>0</v>
      </c>
      <c r="BE334" s="154">
        <v>0</v>
      </c>
      <c r="BF334" s="154">
        <v>0</v>
      </c>
      <c r="BG334" s="154">
        <v>0</v>
      </c>
      <c r="BH334" s="154">
        <v>0</v>
      </c>
      <c r="BI334" s="145">
        <v>70600000</v>
      </c>
      <c r="BJ334" s="122" t="s">
        <v>843</v>
      </c>
      <c r="BK334" s="122"/>
      <c r="BL334" s="191">
        <f t="shared" si="344"/>
        <v>0</v>
      </c>
      <c r="BM334" s="122"/>
      <c r="BN334" s="122"/>
      <c r="BO334" s="122">
        <f t="shared" si="347"/>
        <v>0</v>
      </c>
      <c r="BP334" s="126">
        <f t="shared" si="273"/>
        <v>0</v>
      </c>
      <c r="BQ334" s="126">
        <f t="shared" si="274"/>
        <v>0</v>
      </c>
      <c r="BR334" s="126">
        <f t="shared" si="275"/>
        <v>0</v>
      </c>
      <c r="BS334" s="126">
        <f t="shared" si="276"/>
        <v>0</v>
      </c>
      <c r="BT334" s="126">
        <f t="shared" si="277"/>
        <v>0</v>
      </c>
      <c r="BU334" s="126">
        <f t="shared" si="278"/>
        <v>0</v>
      </c>
      <c r="BV334" s="126">
        <f t="shared" si="279"/>
        <v>0</v>
      </c>
      <c r="BW334" s="126">
        <f t="shared" si="280"/>
        <v>0</v>
      </c>
      <c r="BX334" s="126">
        <f t="shared" si="281"/>
        <v>0</v>
      </c>
      <c r="BY334" s="126">
        <f t="shared" si="282"/>
        <v>0</v>
      </c>
      <c r="BZ334" s="126">
        <f t="shared" si="283"/>
        <v>0</v>
      </c>
      <c r="CA334" s="126">
        <f t="shared" si="284"/>
        <v>0</v>
      </c>
      <c r="CB334" s="126">
        <f t="shared" si="285"/>
        <v>0</v>
      </c>
      <c r="CC334" s="126">
        <f t="shared" si="286"/>
        <v>0</v>
      </c>
      <c r="CD334" s="126">
        <f t="shared" si="287"/>
        <v>0</v>
      </c>
      <c r="CE334" s="126">
        <f t="shared" si="288"/>
        <v>0</v>
      </c>
      <c r="CF334" s="126">
        <f t="shared" si="289"/>
        <v>0</v>
      </c>
      <c r="CG334" s="126">
        <f t="shared" si="290"/>
        <v>0</v>
      </c>
      <c r="CH334" s="126">
        <f t="shared" si="291"/>
        <v>0</v>
      </c>
      <c r="CI334" s="126">
        <f t="shared" si="292"/>
        <v>0</v>
      </c>
      <c r="CJ334" s="126">
        <f t="shared" si="293"/>
        <v>0</v>
      </c>
      <c r="CK334" s="126">
        <f t="shared" si="294"/>
        <v>0</v>
      </c>
      <c r="CL334" s="126">
        <f t="shared" si="295"/>
        <v>0</v>
      </c>
      <c r="CM334" s="126">
        <f t="shared" si="296"/>
        <v>0</v>
      </c>
      <c r="CN334" s="126">
        <f t="shared" si="297"/>
        <v>0</v>
      </c>
      <c r="CO334" s="126">
        <f t="shared" si="298"/>
        <v>0</v>
      </c>
      <c r="CP334" s="126">
        <f t="shared" si="299"/>
        <v>0</v>
      </c>
      <c r="CQ334" s="126">
        <f t="shared" si="300"/>
        <v>0</v>
      </c>
      <c r="CR334" s="126">
        <f t="shared" si="301"/>
        <v>0</v>
      </c>
      <c r="CS334" s="126">
        <f t="shared" si="302"/>
        <v>0</v>
      </c>
      <c r="CT334" s="126">
        <f t="shared" si="303"/>
        <v>0</v>
      </c>
      <c r="CU334" s="126">
        <f t="shared" si="304"/>
        <v>0</v>
      </c>
      <c r="CV334" s="126">
        <f t="shared" si="305"/>
        <v>0</v>
      </c>
      <c r="CW334" s="126">
        <f t="shared" si="306"/>
        <v>0</v>
      </c>
      <c r="CX334" s="126">
        <f t="shared" si="307"/>
        <v>0</v>
      </c>
      <c r="CY334" s="126">
        <f t="shared" si="308"/>
        <v>0</v>
      </c>
      <c r="CZ334" s="126">
        <f t="shared" si="309"/>
        <v>0</v>
      </c>
      <c r="DA334" s="126">
        <f t="shared" si="310"/>
        <v>0</v>
      </c>
      <c r="DB334" s="126">
        <f t="shared" si="311"/>
        <v>0</v>
      </c>
      <c r="DC334" s="126">
        <f t="shared" si="312"/>
        <v>0</v>
      </c>
      <c r="DD334" s="126">
        <f t="shared" si="313"/>
        <v>0</v>
      </c>
      <c r="DE334" s="126">
        <f t="shared" si="314"/>
        <v>0</v>
      </c>
      <c r="DF334" s="126">
        <f t="shared" si="315"/>
        <v>0</v>
      </c>
      <c r="DG334" s="126">
        <f t="shared" si="316"/>
        <v>0</v>
      </c>
      <c r="DH334" s="126">
        <f t="shared" si="317"/>
        <v>0</v>
      </c>
      <c r="DI334" s="126">
        <f t="shared" si="318"/>
        <v>0</v>
      </c>
      <c r="DJ334" s="126">
        <f t="shared" si="319"/>
        <v>0</v>
      </c>
      <c r="DK334" s="126">
        <f t="shared" si="320"/>
        <v>0</v>
      </c>
      <c r="DL334" s="126">
        <f t="shared" si="321"/>
        <v>0</v>
      </c>
      <c r="DM334" s="126">
        <f t="shared" si="322"/>
        <v>0</v>
      </c>
      <c r="DN334" s="126">
        <f t="shared" si="323"/>
        <v>0</v>
      </c>
      <c r="DO334" s="126">
        <f t="shared" si="324"/>
        <v>0</v>
      </c>
      <c r="DP334" s="126">
        <f t="shared" si="325"/>
        <v>0</v>
      </c>
      <c r="DQ334" s="126">
        <f t="shared" si="326"/>
        <v>0</v>
      </c>
      <c r="DR334" s="126">
        <f t="shared" si="327"/>
        <v>0</v>
      </c>
      <c r="DS334" s="126">
        <f t="shared" si="328"/>
        <v>0</v>
      </c>
      <c r="DT334" s="126">
        <f t="shared" si="329"/>
        <v>0</v>
      </c>
      <c r="DU334" s="126">
        <f t="shared" si="330"/>
        <v>0</v>
      </c>
      <c r="DV334" s="126">
        <f t="shared" si="331"/>
        <v>0</v>
      </c>
      <c r="DW334" s="126">
        <f t="shared" si="332"/>
        <v>0</v>
      </c>
    </row>
    <row r="335" spans="1:128" s="141" customFormat="1" ht="15" customHeight="1" x14ac:dyDescent="0.25">
      <c r="A335" s="185" t="s">
        <v>698</v>
      </c>
      <c r="B335" s="185" t="s">
        <v>416</v>
      </c>
      <c r="C335" s="185" t="s">
        <v>699</v>
      </c>
      <c r="D335" s="185" t="s">
        <v>265</v>
      </c>
      <c r="E335" s="185">
        <v>1</v>
      </c>
      <c r="F335" s="185"/>
      <c r="G335" s="183">
        <v>-53000</v>
      </c>
      <c r="H335" s="183">
        <v>-53000</v>
      </c>
      <c r="I335" s="183" t="s">
        <v>700</v>
      </c>
      <c r="J335" s="185" t="s">
        <v>679</v>
      </c>
      <c r="K335" s="145">
        <v>8.3333333333333329E-2</v>
      </c>
      <c r="L335" s="145">
        <v>8.3333333333333329E-2</v>
      </c>
      <c r="M335" s="145">
        <v>8.3333333333333329E-2</v>
      </c>
      <c r="N335" s="145">
        <v>8.3333333333333329E-2</v>
      </c>
      <c r="O335" s="145">
        <v>8.3333333333333329E-2</v>
      </c>
      <c r="P335" s="145">
        <v>8.3333333333333329E-2</v>
      </c>
      <c r="Q335" s="145">
        <v>8.3333333333333329E-2</v>
      </c>
      <c r="R335" s="145">
        <v>8.3333333333333329E-2</v>
      </c>
      <c r="S335" s="145">
        <v>8.3333333333333329E-2</v>
      </c>
      <c r="T335" s="145">
        <v>8.3333333333333329E-2</v>
      </c>
      <c r="U335" s="145">
        <v>8.3333333333333329E-2</v>
      </c>
      <c r="V335" s="145">
        <v>8.3333333333333329E-2</v>
      </c>
      <c r="W335" s="186">
        <v>1</v>
      </c>
      <c r="X335" s="183">
        <v>-4416.6666666666661</v>
      </c>
      <c r="Y335" s="183">
        <v>-4416.6666666666661</v>
      </c>
      <c r="Z335" s="183">
        <v>-4416.6666666666661</v>
      </c>
      <c r="AA335" s="183">
        <v>-4416.6666666666661</v>
      </c>
      <c r="AB335" s="183">
        <v>-4416.6666666666661</v>
      </c>
      <c r="AC335" s="183">
        <v>-4416.6666666666661</v>
      </c>
      <c r="AD335" s="183">
        <v>-4416.6666666666661</v>
      </c>
      <c r="AE335" s="183">
        <v>-4416.6666666666661</v>
      </c>
      <c r="AF335" s="183">
        <v>-4416.6666666666661</v>
      </c>
      <c r="AG335" s="183">
        <v>-4416.6666666666661</v>
      </c>
      <c r="AH335" s="183">
        <v>-4416.6666666666661</v>
      </c>
      <c r="AI335" s="183">
        <v>-4416.6666666666661</v>
      </c>
      <c r="AJ335" s="185">
        <v>1</v>
      </c>
      <c r="AK335" s="185"/>
      <c r="AL335" s="185"/>
      <c r="AM335" s="185"/>
      <c r="AN335" s="185"/>
      <c r="AO335" s="185"/>
      <c r="AP335" s="185"/>
      <c r="AQ335" s="185"/>
      <c r="AR335" s="185"/>
      <c r="AS335" s="186">
        <v>1</v>
      </c>
      <c r="AT335" s="187">
        <v>-53000</v>
      </c>
      <c r="AU335" s="187">
        <v>0</v>
      </c>
      <c r="AV335" s="187">
        <v>0</v>
      </c>
      <c r="AW335" s="187">
        <v>0</v>
      </c>
      <c r="AX335" s="187">
        <v>0</v>
      </c>
      <c r="AY335" s="187">
        <v>0</v>
      </c>
      <c r="AZ335" s="187">
        <v>0</v>
      </c>
      <c r="BA335" s="187">
        <v>0</v>
      </c>
      <c r="BB335" s="187">
        <v>0</v>
      </c>
      <c r="BC335" s="187">
        <v>-53000</v>
      </c>
      <c r="BD335" s="187">
        <v>-53000</v>
      </c>
      <c r="BE335" s="187">
        <v>0</v>
      </c>
      <c r="BF335" s="187">
        <v>0</v>
      </c>
      <c r="BG335" s="187">
        <v>0</v>
      </c>
      <c r="BH335" s="187">
        <v>0</v>
      </c>
      <c r="BI335" s="185">
        <v>68113000</v>
      </c>
      <c r="BJ335" s="122"/>
      <c r="BK335" s="144">
        <f>+IF('FEUILLE 1'!$BJ335="",SUMIFS('FEUILLE 2'!$P:$P,'FEUILLE 2'!$C:$C,"BLF",'FEUILLE 2'!$K:$K,'FEUILLE 1'!$J335),SUMIFS('FEUILLE 2'!$P:$P,'FEUILLE 2'!$C:$C,"BLF",'FEUILLE 2'!$K:$K,'FEUILLE 1'!$J335,'FEUILLE 2'!$B:$B,'FEUILLE 1'!$BJ335))</f>
        <v>0</v>
      </c>
      <c r="BL335" s="191">
        <f t="shared" si="344"/>
        <v>-8833.3333333333321</v>
      </c>
      <c r="BM335" s="191"/>
      <c r="BN335" s="122"/>
      <c r="BO335" s="193">
        <f>IF(-SUM(DS335:DW335)-(BK335+BM335+BN335)&lt;0,0,-SUM(DS335:DW335)-(BK335+BM335+BN335))</f>
        <v>52999.999999999978</v>
      </c>
      <c r="BP335" s="126">
        <f t="shared" si="273"/>
        <v>-4416.6666666666661</v>
      </c>
      <c r="BQ335" s="126">
        <f t="shared" si="274"/>
        <v>0</v>
      </c>
      <c r="BR335" s="126">
        <f t="shared" si="275"/>
        <v>0</v>
      </c>
      <c r="BS335" s="126">
        <f t="shared" si="276"/>
        <v>0</v>
      </c>
      <c r="BT335" s="126">
        <f t="shared" si="277"/>
        <v>0</v>
      </c>
      <c r="BU335" s="126">
        <f t="shared" si="278"/>
        <v>-8833.3333333333321</v>
      </c>
      <c r="BV335" s="126">
        <f t="shared" si="279"/>
        <v>0</v>
      </c>
      <c r="BW335" s="126">
        <f t="shared" si="280"/>
        <v>0</v>
      </c>
      <c r="BX335" s="126">
        <f t="shared" si="281"/>
        <v>0</v>
      </c>
      <c r="BY335" s="126">
        <f t="shared" si="282"/>
        <v>0</v>
      </c>
      <c r="BZ335" s="126">
        <f t="shared" si="283"/>
        <v>-13249.999999999998</v>
      </c>
      <c r="CA335" s="126">
        <f t="shared" si="284"/>
        <v>0</v>
      </c>
      <c r="CB335" s="126">
        <f t="shared" si="285"/>
        <v>0</v>
      </c>
      <c r="CC335" s="126">
        <f t="shared" si="286"/>
        <v>0</v>
      </c>
      <c r="CD335" s="126">
        <f t="shared" si="287"/>
        <v>0</v>
      </c>
      <c r="CE335" s="126">
        <f t="shared" si="288"/>
        <v>-17666.666666666664</v>
      </c>
      <c r="CF335" s="126">
        <f t="shared" si="289"/>
        <v>0</v>
      </c>
      <c r="CG335" s="126">
        <f t="shared" si="290"/>
        <v>0</v>
      </c>
      <c r="CH335" s="126">
        <f t="shared" si="291"/>
        <v>0</v>
      </c>
      <c r="CI335" s="126">
        <f t="shared" si="292"/>
        <v>0</v>
      </c>
      <c r="CJ335" s="126">
        <f t="shared" si="293"/>
        <v>-22083.333333333328</v>
      </c>
      <c r="CK335" s="126">
        <f t="shared" si="294"/>
        <v>0</v>
      </c>
      <c r="CL335" s="126">
        <f t="shared" si="295"/>
        <v>0</v>
      </c>
      <c r="CM335" s="126">
        <f t="shared" si="296"/>
        <v>0</v>
      </c>
      <c r="CN335" s="126">
        <f t="shared" si="297"/>
        <v>0</v>
      </c>
      <c r="CO335" s="126">
        <f t="shared" si="298"/>
        <v>-26499.999999999993</v>
      </c>
      <c r="CP335" s="126">
        <f t="shared" si="299"/>
        <v>0</v>
      </c>
      <c r="CQ335" s="126">
        <f t="shared" si="300"/>
        <v>0</v>
      </c>
      <c r="CR335" s="126">
        <f t="shared" si="301"/>
        <v>0</v>
      </c>
      <c r="CS335" s="126">
        <f t="shared" si="302"/>
        <v>0</v>
      </c>
      <c r="CT335" s="126">
        <f t="shared" si="303"/>
        <v>-30916.666666666657</v>
      </c>
      <c r="CU335" s="126">
        <f t="shared" si="304"/>
        <v>0</v>
      </c>
      <c r="CV335" s="126">
        <f t="shared" si="305"/>
        <v>0</v>
      </c>
      <c r="CW335" s="126">
        <f t="shared" si="306"/>
        <v>0</v>
      </c>
      <c r="CX335" s="126">
        <f t="shared" si="307"/>
        <v>0</v>
      </c>
      <c r="CY335" s="126">
        <f t="shared" si="308"/>
        <v>-35333.333333333321</v>
      </c>
      <c r="CZ335" s="126">
        <f t="shared" si="309"/>
        <v>0</v>
      </c>
      <c r="DA335" s="126">
        <f t="shared" si="310"/>
        <v>0</v>
      </c>
      <c r="DB335" s="126">
        <f t="shared" si="311"/>
        <v>0</v>
      </c>
      <c r="DC335" s="126">
        <f t="shared" si="312"/>
        <v>0</v>
      </c>
      <c r="DD335" s="126">
        <f t="shared" si="313"/>
        <v>-39749.999999999985</v>
      </c>
      <c r="DE335" s="126">
        <f t="shared" si="314"/>
        <v>0</v>
      </c>
      <c r="DF335" s="126">
        <f t="shared" si="315"/>
        <v>0</v>
      </c>
      <c r="DG335" s="126">
        <f t="shared" si="316"/>
        <v>0</v>
      </c>
      <c r="DH335" s="126">
        <f t="shared" si="317"/>
        <v>0</v>
      </c>
      <c r="DI335" s="126">
        <f t="shared" si="318"/>
        <v>-44166.66666666665</v>
      </c>
      <c r="DJ335" s="126">
        <f t="shared" si="319"/>
        <v>0</v>
      </c>
      <c r="DK335" s="126">
        <f t="shared" si="320"/>
        <v>0</v>
      </c>
      <c r="DL335" s="126">
        <f t="shared" si="321"/>
        <v>0</v>
      </c>
      <c r="DM335" s="126">
        <f t="shared" si="322"/>
        <v>0</v>
      </c>
      <c r="DN335" s="126">
        <f t="shared" si="323"/>
        <v>-48583.333333333314</v>
      </c>
      <c r="DO335" s="126">
        <f t="shared" si="324"/>
        <v>0</v>
      </c>
      <c r="DP335" s="126">
        <f t="shared" si="325"/>
        <v>0</v>
      </c>
      <c r="DQ335" s="126">
        <f t="shared" si="326"/>
        <v>0</v>
      </c>
      <c r="DR335" s="126">
        <f t="shared" si="327"/>
        <v>0</v>
      </c>
      <c r="DS335" s="126">
        <f t="shared" si="328"/>
        <v>-52999.999999999978</v>
      </c>
      <c r="DT335" s="126">
        <f t="shared" si="329"/>
        <v>0</v>
      </c>
      <c r="DU335" s="126">
        <f t="shared" si="330"/>
        <v>0</v>
      </c>
      <c r="DV335" s="126">
        <f t="shared" si="331"/>
        <v>0</v>
      </c>
      <c r="DW335" s="126">
        <f t="shared" si="332"/>
        <v>0</v>
      </c>
      <c r="DX335" s="119"/>
    </row>
    <row r="336" spans="1:128" s="141" customFormat="1" ht="15" customHeight="1" x14ac:dyDescent="0.25">
      <c r="A336" s="174" t="s">
        <v>908</v>
      </c>
      <c r="B336" s="174" t="s">
        <v>416</v>
      </c>
      <c r="C336" s="174" t="s">
        <v>105</v>
      </c>
      <c r="D336" s="174" t="s">
        <v>909</v>
      </c>
      <c r="E336" s="174">
        <v>21</v>
      </c>
      <c r="F336" s="188">
        <v>35</v>
      </c>
      <c r="G336" s="173"/>
      <c r="H336" s="173"/>
      <c r="I336" s="147" t="s">
        <v>952</v>
      </c>
      <c r="J336" s="145"/>
      <c r="K336" s="145"/>
      <c r="L336" s="145"/>
      <c r="M336" s="145"/>
      <c r="N336" s="145">
        <v>0.1111111111111111</v>
      </c>
      <c r="O336" s="145">
        <v>0.1111111111111111</v>
      </c>
      <c r="P336" s="145">
        <v>0.1111111111111111</v>
      </c>
      <c r="Q336" s="145">
        <v>0.1111111111111111</v>
      </c>
      <c r="R336" s="145">
        <v>0.1111111111111111</v>
      </c>
      <c r="S336" s="145">
        <v>0.1111111111111111</v>
      </c>
      <c r="T336" s="145">
        <v>0.1111111111111111</v>
      </c>
      <c r="U336" s="145">
        <v>0.1111111111111111</v>
      </c>
      <c r="V336" s="145">
        <v>0.1111111111111111</v>
      </c>
      <c r="W336" s="146">
        <v>1.0000000000000002</v>
      </c>
      <c r="X336" s="151">
        <v>0</v>
      </c>
      <c r="Y336" s="151">
        <v>0</v>
      </c>
      <c r="Z336" s="151">
        <v>0</v>
      </c>
      <c r="AA336" s="151">
        <v>0</v>
      </c>
      <c r="AB336" s="151">
        <v>0</v>
      </c>
      <c r="AC336" s="151">
        <v>0</v>
      </c>
      <c r="AD336" s="151">
        <v>0</v>
      </c>
      <c r="AE336" s="151">
        <v>0</v>
      </c>
      <c r="AF336" s="151">
        <v>0</v>
      </c>
      <c r="AG336" s="151">
        <v>0</v>
      </c>
      <c r="AH336" s="151">
        <v>0</v>
      </c>
      <c r="AI336" s="151">
        <v>0</v>
      </c>
      <c r="AJ336" s="145">
        <v>1</v>
      </c>
      <c r="AK336" s="145"/>
      <c r="AL336" s="145"/>
      <c r="AM336" s="145"/>
      <c r="AN336" s="145"/>
      <c r="AO336" s="145"/>
      <c r="AP336" s="145"/>
      <c r="AQ336" s="145"/>
      <c r="AR336" s="145"/>
      <c r="AS336" s="146">
        <v>1</v>
      </c>
      <c r="AT336" s="153">
        <v>0</v>
      </c>
      <c r="AU336" s="153">
        <v>0</v>
      </c>
      <c r="AV336" s="153">
        <v>0</v>
      </c>
      <c r="AW336" s="153">
        <v>0</v>
      </c>
      <c r="AX336" s="153">
        <v>0</v>
      </c>
      <c r="AY336" s="153">
        <v>0</v>
      </c>
      <c r="AZ336" s="153">
        <v>0</v>
      </c>
      <c r="BA336" s="153">
        <v>0</v>
      </c>
      <c r="BB336" s="153">
        <v>0</v>
      </c>
      <c r="BC336" s="153">
        <v>0</v>
      </c>
      <c r="BD336" s="154">
        <v>0</v>
      </c>
      <c r="BE336" s="154">
        <v>0</v>
      </c>
      <c r="BF336" s="154">
        <v>0</v>
      </c>
      <c r="BG336" s="154">
        <v>0</v>
      </c>
      <c r="BH336" s="154">
        <v>0</v>
      </c>
      <c r="BI336" s="145">
        <v>60423000</v>
      </c>
      <c r="BJ336" s="122"/>
      <c r="BK336" s="122"/>
      <c r="BL336" s="122"/>
      <c r="BM336" s="122"/>
      <c r="BN336" s="122"/>
      <c r="BO336" s="193">
        <f>IF(-SUM(BZ336:CD336)-(BK336+BM336+BN336)&lt;0,0,-SUM(BZ336:CD336)-(BK336+BM336+BN336))</f>
        <v>0</v>
      </c>
      <c r="BP336" s="126">
        <f t="shared" si="273"/>
        <v>0</v>
      </c>
      <c r="BQ336" s="126">
        <f t="shared" si="274"/>
        <v>0</v>
      </c>
      <c r="BR336" s="126">
        <f t="shared" si="275"/>
        <v>0</v>
      </c>
      <c r="BS336" s="126">
        <f t="shared" si="276"/>
        <v>0</v>
      </c>
      <c r="BT336" s="126">
        <f t="shared" si="277"/>
        <v>0</v>
      </c>
      <c r="BU336" s="126">
        <f t="shared" ref="BU336:BU339" si="348">BP336+$BD336*$L336</f>
        <v>0</v>
      </c>
      <c r="BV336" s="126">
        <f t="shared" ref="BV336:BV339" si="349">BQ336+$BE336*$L336</f>
        <v>0</v>
      </c>
      <c r="BW336" s="126">
        <f t="shared" ref="BW336:BW339" si="350">BR336+$BF336*$L336</f>
        <v>0</v>
      </c>
      <c r="BX336" s="126">
        <f t="shared" ref="BX336:BX339" si="351">BS336+$BG336*$L336</f>
        <v>0</v>
      </c>
      <c r="BY336" s="126">
        <f t="shared" ref="BY336:BY339" si="352">BT336+$BH336*$L336</f>
        <v>0</v>
      </c>
      <c r="BZ336" s="126">
        <f t="shared" ref="BZ336:BZ337" si="353">BU336+$BD336*$M336</f>
        <v>0</v>
      </c>
      <c r="CA336" s="126">
        <f t="shared" ref="CA336:CA337" si="354">BV336+$BE336*$M336</f>
        <v>0</v>
      </c>
      <c r="CB336" s="126">
        <f t="shared" ref="CB336:CB337" si="355">BW336+$BF336*$M336</f>
        <v>0</v>
      </c>
      <c r="CC336" s="126">
        <f t="shared" ref="CC336:CC337" si="356">BX336+$BG336*$M336</f>
        <v>0</v>
      </c>
      <c r="CD336" s="126">
        <f t="shared" ref="CD336:CD337" si="357">BY336+$BH336*$M336</f>
        <v>0</v>
      </c>
      <c r="CE336" s="126">
        <f t="shared" ref="CE336:CE339" si="358">BZ336+$BD336*$N336</f>
        <v>0</v>
      </c>
      <c r="CF336" s="126">
        <f t="shared" ref="CF336:CF339" si="359">CA336+$BE336*$N336</f>
        <v>0</v>
      </c>
      <c r="CG336" s="126">
        <f t="shared" ref="CG336:CG339" si="360">CB336+$BF336*$N336</f>
        <v>0</v>
      </c>
      <c r="CH336" s="126">
        <f t="shared" ref="CH336:CH339" si="361">CC336+$BG336*$N336</f>
        <v>0</v>
      </c>
      <c r="CI336" s="126">
        <f t="shared" ref="CI336:CI339" si="362">CD336+$BH336*$N336</f>
        <v>0</v>
      </c>
      <c r="CJ336" s="126">
        <f t="shared" ref="CJ336:CJ339" si="363">CE336+$BD336*$O336</f>
        <v>0</v>
      </c>
      <c r="CK336" s="126">
        <f t="shared" ref="CK336:CK339" si="364">CF336+$BE336*$O336</f>
        <v>0</v>
      </c>
      <c r="CL336" s="126">
        <f t="shared" ref="CL336:CL339" si="365">CG336+$BF336*$O336</f>
        <v>0</v>
      </c>
      <c r="CM336" s="126">
        <f t="shared" ref="CM336:CM339" si="366">CH336+$BG336*$O336</f>
        <v>0</v>
      </c>
      <c r="CN336" s="126">
        <f t="shared" ref="CN336:CN339" si="367">CI336+$BH336*$O336</f>
        <v>0</v>
      </c>
      <c r="CO336" s="126">
        <f t="shared" ref="CO336:CO339" si="368">CJ336+$BD336*$P336</f>
        <v>0</v>
      </c>
      <c r="CP336" s="126">
        <f t="shared" ref="CP336:CP339" si="369">CK336+$BE336*$P336</f>
        <v>0</v>
      </c>
      <c r="CQ336" s="126">
        <f t="shared" ref="CQ336:CQ339" si="370">CL336+$BF336*$P336</f>
        <v>0</v>
      </c>
      <c r="CR336" s="126">
        <f t="shared" ref="CR336:CR339" si="371">CM336+$BG336*$P336</f>
        <v>0</v>
      </c>
      <c r="CS336" s="126">
        <f t="shared" ref="CS336:CS339" si="372">CN336+$BH336*$P336</f>
        <v>0</v>
      </c>
      <c r="CT336" s="126">
        <f t="shared" ref="CT336:CT339" si="373">CO336+$BD336*$Q336</f>
        <v>0</v>
      </c>
      <c r="CU336" s="126">
        <f t="shared" ref="CU336:CU339" si="374">CP336+$BE336*$Q336</f>
        <v>0</v>
      </c>
      <c r="CV336" s="126">
        <f t="shared" ref="CV336:CV339" si="375">CQ336+$BF336*$Q336</f>
        <v>0</v>
      </c>
      <c r="CW336" s="126">
        <f t="shared" ref="CW336:CW339" si="376">CR336+$BG336*$Q336</f>
        <v>0</v>
      </c>
      <c r="CX336" s="126">
        <f t="shared" ref="CX336:CX339" si="377">CS336+$BH336*$Q336</f>
        <v>0</v>
      </c>
      <c r="CY336" s="126">
        <f t="shared" ref="CY336:CY339" si="378">CT336+$BD336*$R336</f>
        <v>0</v>
      </c>
      <c r="CZ336" s="126">
        <f t="shared" ref="CZ336:CZ339" si="379">CU336+$BE336*$R336</f>
        <v>0</v>
      </c>
      <c r="DA336" s="126">
        <f t="shared" ref="DA336:DA339" si="380">CV336+$BF336*$R336</f>
        <v>0</v>
      </c>
      <c r="DB336" s="126">
        <f t="shared" ref="DB336:DB339" si="381">CW336+$BG336*$R336</f>
        <v>0</v>
      </c>
      <c r="DC336" s="126">
        <f t="shared" ref="DC336:DC339" si="382">CX336+$BH336*$R336</f>
        <v>0</v>
      </c>
      <c r="DD336" s="126">
        <f t="shared" ref="DD336:DD339" si="383">CY336+$BD336*$S336</f>
        <v>0</v>
      </c>
      <c r="DE336" s="126">
        <f t="shared" ref="DE336:DE339" si="384">CZ336+$BE336*$S336</f>
        <v>0</v>
      </c>
      <c r="DF336" s="126">
        <f t="shared" ref="DF336:DF339" si="385">DA336+$BF336*$S336</f>
        <v>0</v>
      </c>
      <c r="DG336" s="126">
        <f t="shared" ref="DG336:DG339" si="386">DB336+$BG336*$S336</f>
        <v>0</v>
      </c>
      <c r="DH336" s="126">
        <f t="shared" ref="DH336:DH339" si="387">DC336+$BH336*$S336</f>
        <v>0</v>
      </c>
      <c r="DI336" s="126">
        <f t="shared" ref="DI336:DI339" si="388">DD336+$BD336*$T336</f>
        <v>0</v>
      </c>
      <c r="DJ336" s="126">
        <f t="shared" ref="DJ336:DJ339" si="389">DE336+$BE336*$T336</f>
        <v>0</v>
      </c>
      <c r="DK336" s="126">
        <f t="shared" ref="DK336:DK339" si="390">DF336+$BF336*$T336</f>
        <v>0</v>
      </c>
      <c r="DL336" s="126">
        <f t="shared" ref="DL336:DL339" si="391">DG336+$BG336*$T336</f>
        <v>0</v>
      </c>
      <c r="DM336" s="126">
        <f t="shared" ref="DM336:DM339" si="392">DH336+$BH336*$T336</f>
        <v>0</v>
      </c>
      <c r="DN336" s="126">
        <f t="shared" ref="DN336:DN339" si="393">DI336+$BD336*$U336</f>
        <v>0</v>
      </c>
      <c r="DO336" s="126">
        <f t="shared" ref="DO336:DO339" si="394">DJ336+$BE336*$U336</f>
        <v>0</v>
      </c>
      <c r="DP336" s="126">
        <f t="shared" ref="DP336:DP339" si="395">DK336+$BF336*$U336</f>
        <v>0</v>
      </c>
      <c r="DQ336" s="126">
        <f t="shared" ref="DQ336:DQ339" si="396">DL336+$BG336*$U336</f>
        <v>0</v>
      </c>
      <c r="DR336" s="126">
        <f t="shared" ref="DR336:DR339" si="397">DM336+$BH336*$U336</f>
        <v>0</v>
      </c>
      <c r="DS336" s="126">
        <f t="shared" ref="DS336:DS339" si="398">DN336+$BD336*$V336</f>
        <v>0</v>
      </c>
      <c r="DT336" s="126">
        <f t="shared" ref="DT336:DT339" si="399">DO336+$BE336*$V336</f>
        <v>0</v>
      </c>
      <c r="DU336" s="126">
        <f t="shared" ref="DU336:DU339" si="400">DP336+$BF336*$V336</f>
        <v>0</v>
      </c>
      <c r="DV336" s="126">
        <f t="shared" ref="DV336:DV339" si="401">DQ336+$BG336*$V336</f>
        <v>0</v>
      </c>
      <c r="DW336" s="126">
        <f t="shared" ref="DW336:DW339" si="402">DR336+$BH336*$V336</f>
        <v>0</v>
      </c>
    </row>
    <row r="337" spans="1:127" x14ac:dyDescent="0.25">
      <c r="A337" s="157" t="s">
        <v>908</v>
      </c>
      <c r="B337" s="174" t="s">
        <v>476</v>
      </c>
      <c r="C337" s="174" t="s">
        <v>910</v>
      </c>
      <c r="D337" s="174"/>
      <c r="E337" s="174">
        <v>1</v>
      </c>
      <c r="F337" s="158">
        <v>8611.3333333333339</v>
      </c>
      <c r="G337" s="173"/>
      <c r="H337" s="173"/>
      <c r="I337" s="147" t="s">
        <v>953</v>
      </c>
      <c r="J337" s="145" t="s">
        <v>679</v>
      </c>
      <c r="K337" s="145">
        <v>0</v>
      </c>
      <c r="L337" s="145">
        <v>0</v>
      </c>
      <c r="M337" s="145">
        <v>0</v>
      </c>
      <c r="N337" s="145"/>
      <c r="O337" s="145"/>
      <c r="P337" s="145"/>
      <c r="Q337" s="145">
        <v>0.16666666666666666</v>
      </c>
      <c r="R337" s="145">
        <v>0.16666666666666666</v>
      </c>
      <c r="S337" s="145">
        <v>0.16666666666666666</v>
      </c>
      <c r="T337" s="145">
        <v>0.16666666666666666</v>
      </c>
      <c r="U337" s="145">
        <v>0.16666666666666666</v>
      </c>
      <c r="V337" s="145">
        <v>0.16666666666666666</v>
      </c>
      <c r="W337" s="146">
        <v>0.99999999999999989</v>
      </c>
      <c r="X337" s="151">
        <v>0</v>
      </c>
      <c r="Y337" s="151">
        <v>0</v>
      </c>
      <c r="Z337" s="151">
        <v>0</v>
      </c>
      <c r="AA337" s="151">
        <v>0</v>
      </c>
      <c r="AB337" s="151">
        <v>0</v>
      </c>
      <c r="AC337" s="151">
        <v>0</v>
      </c>
      <c r="AD337" s="151">
        <v>0</v>
      </c>
      <c r="AE337" s="151">
        <v>0</v>
      </c>
      <c r="AF337" s="151">
        <v>0</v>
      </c>
      <c r="AG337" s="151">
        <v>0</v>
      </c>
      <c r="AH337" s="151">
        <v>0</v>
      </c>
      <c r="AI337" s="151">
        <v>0</v>
      </c>
      <c r="AJ337" s="145">
        <v>1</v>
      </c>
      <c r="AK337" s="145"/>
      <c r="AL337" s="145"/>
      <c r="AM337" s="145"/>
      <c r="AN337" s="145"/>
      <c r="AO337" s="145"/>
      <c r="AP337" s="145"/>
      <c r="AQ337" s="145"/>
      <c r="AR337" s="145"/>
      <c r="AS337" s="146">
        <v>1</v>
      </c>
      <c r="AT337" s="153">
        <v>0</v>
      </c>
      <c r="AU337" s="153">
        <v>0</v>
      </c>
      <c r="AV337" s="153">
        <v>0</v>
      </c>
      <c r="AW337" s="153">
        <v>0</v>
      </c>
      <c r="AX337" s="153">
        <v>0</v>
      </c>
      <c r="AY337" s="153">
        <v>0</v>
      </c>
      <c r="AZ337" s="153">
        <v>0</v>
      </c>
      <c r="BA337" s="153">
        <v>0</v>
      </c>
      <c r="BB337" s="153">
        <v>0</v>
      </c>
      <c r="BC337" s="153">
        <v>0</v>
      </c>
      <c r="BD337" s="154">
        <v>0</v>
      </c>
      <c r="BE337" s="154">
        <v>0</v>
      </c>
      <c r="BF337" s="154">
        <v>0</v>
      </c>
      <c r="BG337" s="154">
        <v>0</v>
      </c>
      <c r="BH337" s="154">
        <v>0</v>
      </c>
      <c r="BI337" s="145">
        <v>68113000</v>
      </c>
      <c r="BP337" s="126">
        <f t="shared" ref="BP337:BP339" si="403">+$BD337*$K337</f>
        <v>0</v>
      </c>
      <c r="BQ337" s="126">
        <f t="shared" ref="BQ337:BQ339" si="404">+$BE337*$K337</f>
        <v>0</v>
      </c>
      <c r="BR337" s="126">
        <f t="shared" ref="BR337:BR339" si="405">+$BF337*$K337</f>
        <v>0</v>
      </c>
      <c r="BS337" s="126">
        <f t="shared" ref="BS337:BS339" si="406">+$BG337*$K337</f>
        <v>0</v>
      </c>
      <c r="BT337" s="126">
        <f t="shared" ref="BT337:BT339" si="407">+$BH337*$K337</f>
        <v>0</v>
      </c>
      <c r="BU337" s="126">
        <f t="shared" si="348"/>
        <v>0</v>
      </c>
      <c r="BV337" s="126">
        <f t="shared" si="349"/>
        <v>0</v>
      </c>
      <c r="BW337" s="126">
        <f t="shared" si="350"/>
        <v>0</v>
      </c>
      <c r="BX337" s="126">
        <f t="shared" si="351"/>
        <v>0</v>
      </c>
      <c r="BY337" s="126">
        <f t="shared" si="352"/>
        <v>0</v>
      </c>
      <c r="BZ337" s="126">
        <f t="shared" si="353"/>
        <v>0</v>
      </c>
      <c r="CA337" s="126">
        <f t="shared" si="354"/>
        <v>0</v>
      </c>
      <c r="CB337" s="126">
        <f t="shared" si="355"/>
        <v>0</v>
      </c>
      <c r="CC337" s="126">
        <f t="shared" si="356"/>
        <v>0</v>
      </c>
      <c r="CD337" s="126">
        <f t="shared" si="357"/>
        <v>0</v>
      </c>
      <c r="CE337" s="126">
        <f t="shared" si="358"/>
        <v>0</v>
      </c>
      <c r="CF337" s="126">
        <f t="shared" si="359"/>
        <v>0</v>
      </c>
      <c r="CG337" s="126">
        <f t="shared" si="360"/>
        <v>0</v>
      </c>
      <c r="CH337" s="126">
        <f t="shared" si="361"/>
        <v>0</v>
      </c>
      <c r="CI337" s="126">
        <f t="shared" si="362"/>
        <v>0</v>
      </c>
      <c r="CJ337" s="126">
        <f t="shared" si="363"/>
        <v>0</v>
      </c>
      <c r="CK337" s="126">
        <f t="shared" si="364"/>
        <v>0</v>
      </c>
      <c r="CL337" s="126">
        <f t="shared" si="365"/>
        <v>0</v>
      </c>
      <c r="CM337" s="126">
        <f t="shared" si="366"/>
        <v>0</v>
      </c>
      <c r="CN337" s="126">
        <f t="shared" si="367"/>
        <v>0</v>
      </c>
      <c r="CO337" s="126">
        <f t="shared" si="368"/>
        <v>0</v>
      </c>
      <c r="CP337" s="126">
        <f t="shared" si="369"/>
        <v>0</v>
      </c>
      <c r="CQ337" s="126">
        <f t="shared" si="370"/>
        <v>0</v>
      </c>
      <c r="CR337" s="126">
        <f t="shared" si="371"/>
        <v>0</v>
      </c>
      <c r="CS337" s="126">
        <f t="shared" si="372"/>
        <v>0</v>
      </c>
      <c r="CT337" s="126">
        <f t="shared" si="373"/>
        <v>0</v>
      </c>
      <c r="CU337" s="126">
        <f t="shared" si="374"/>
        <v>0</v>
      </c>
      <c r="CV337" s="126">
        <f t="shared" si="375"/>
        <v>0</v>
      </c>
      <c r="CW337" s="126">
        <f t="shared" si="376"/>
        <v>0</v>
      </c>
      <c r="CX337" s="126">
        <f t="shared" si="377"/>
        <v>0</v>
      </c>
      <c r="CY337" s="126">
        <f t="shared" si="378"/>
        <v>0</v>
      </c>
      <c r="CZ337" s="126">
        <f t="shared" si="379"/>
        <v>0</v>
      </c>
      <c r="DA337" s="126">
        <f t="shared" si="380"/>
        <v>0</v>
      </c>
      <c r="DB337" s="126">
        <f t="shared" si="381"/>
        <v>0</v>
      </c>
      <c r="DC337" s="126">
        <f t="shared" si="382"/>
        <v>0</v>
      </c>
      <c r="DD337" s="126">
        <f t="shared" si="383"/>
        <v>0</v>
      </c>
      <c r="DE337" s="126">
        <f t="shared" si="384"/>
        <v>0</v>
      </c>
      <c r="DF337" s="126">
        <f t="shared" si="385"/>
        <v>0</v>
      </c>
      <c r="DG337" s="126">
        <f t="shared" si="386"/>
        <v>0</v>
      </c>
      <c r="DH337" s="126">
        <f t="shared" si="387"/>
        <v>0</v>
      </c>
      <c r="DI337" s="126">
        <f t="shared" si="388"/>
        <v>0</v>
      </c>
      <c r="DJ337" s="126">
        <f t="shared" si="389"/>
        <v>0</v>
      </c>
      <c r="DK337" s="126">
        <f t="shared" si="390"/>
        <v>0</v>
      </c>
      <c r="DL337" s="126">
        <f t="shared" si="391"/>
        <v>0</v>
      </c>
      <c r="DM337" s="126">
        <f t="shared" si="392"/>
        <v>0</v>
      </c>
      <c r="DN337" s="126">
        <f t="shared" si="393"/>
        <v>0</v>
      </c>
      <c r="DO337" s="126">
        <f t="shared" si="394"/>
        <v>0</v>
      </c>
      <c r="DP337" s="126">
        <f t="shared" si="395"/>
        <v>0</v>
      </c>
      <c r="DQ337" s="126">
        <f t="shared" si="396"/>
        <v>0</v>
      </c>
      <c r="DR337" s="126">
        <f t="shared" si="397"/>
        <v>0</v>
      </c>
      <c r="DS337" s="126">
        <f t="shared" si="398"/>
        <v>0</v>
      </c>
      <c r="DT337" s="126">
        <f t="shared" si="399"/>
        <v>0</v>
      </c>
      <c r="DU337" s="126">
        <f t="shared" si="400"/>
        <v>0</v>
      </c>
      <c r="DV337" s="126">
        <f t="shared" si="401"/>
        <v>0</v>
      </c>
      <c r="DW337" s="126">
        <f t="shared" si="402"/>
        <v>0</v>
      </c>
    </row>
    <row r="338" spans="1:127" x14ac:dyDescent="0.25">
      <c r="A338" s="174" t="s">
        <v>950</v>
      </c>
      <c r="B338" s="174" t="s">
        <v>416</v>
      </c>
      <c r="C338" s="145"/>
      <c r="D338" s="174" t="s">
        <v>295</v>
      </c>
      <c r="E338" s="145"/>
      <c r="F338" s="145"/>
      <c r="G338" s="145">
        <v>83000</v>
      </c>
      <c r="H338" s="145">
        <v>83000</v>
      </c>
      <c r="I338" s="145"/>
      <c r="J338" s="145" t="s">
        <v>110</v>
      </c>
      <c r="K338" s="145">
        <v>8.3333333333333329E-2</v>
      </c>
      <c r="L338" s="145">
        <v>8.3333333333333329E-2</v>
      </c>
      <c r="M338" s="145">
        <v>8.3333333333333329E-2</v>
      </c>
      <c r="N338" s="145">
        <v>8.3333333333333329E-2</v>
      </c>
      <c r="O338" s="145">
        <v>8.3333333333333329E-2</v>
      </c>
      <c r="P338" s="145">
        <v>8.3333333333333329E-2</v>
      </c>
      <c r="Q338" s="145">
        <v>8.3333333333333329E-2</v>
      </c>
      <c r="R338" s="145">
        <v>8.3333333333333329E-2</v>
      </c>
      <c r="S338" s="145">
        <v>8.3333333333333329E-2</v>
      </c>
      <c r="T338" s="145">
        <v>8.3333333333333329E-2</v>
      </c>
      <c r="U338" s="145">
        <v>8.3333333333333329E-2</v>
      </c>
      <c r="V338" s="145">
        <v>8.3333333333333329E-2</v>
      </c>
      <c r="W338" s="146">
        <v>1</v>
      </c>
      <c r="X338" s="151">
        <v>6916.6666666666661</v>
      </c>
      <c r="Y338" s="151">
        <v>6916.6666666666661</v>
      </c>
      <c r="Z338" s="151">
        <v>6916.6666666666661</v>
      </c>
      <c r="AA338" s="151">
        <v>6916.6666666666661</v>
      </c>
      <c r="AB338" s="151">
        <v>6916.6666666666661</v>
      </c>
      <c r="AC338" s="151">
        <v>6916.6666666666661</v>
      </c>
      <c r="AD338" s="151">
        <v>6916.6666666666661</v>
      </c>
      <c r="AE338" s="151">
        <v>6916.6666666666661</v>
      </c>
      <c r="AF338" s="151">
        <v>6916.6666666666661</v>
      </c>
      <c r="AG338" s="151">
        <v>6916.6666666666661</v>
      </c>
      <c r="AH338" s="151">
        <v>6916.6666666666661</v>
      </c>
      <c r="AI338" s="151">
        <v>6916.6666666666661</v>
      </c>
      <c r="AJ338" s="145">
        <v>1</v>
      </c>
      <c r="AK338" s="145"/>
      <c r="AL338" s="145"/>
      <c r="AM338" s="145"/>
      <c r="AN338" s="145"/>
      <c r="AO338" s="145"/>
      <c r="AP338" s="145"/>
      <c r="AQ338" s="145"/>
      <c r="AR338" s="145"/>
      <c r="AS338" s="146">
        <v>1</v>
      </c>
      <c r="AT338" s="153">
        <v>83000</v>
      </c>
      <c r="AU338" s="153">
        <v>0</v>
      </c>
      <c r="AV338" s="153">
        <v>0</v>
      </c>
      <c r="AW338" s="153">
        <v>0</v>
      </c>
      <c r="AX338" s="153">
        <v>0</v>
      </c>
      <c r="AY338" s="153">
        <v>0</v>
      </c>
      <c r="AZ338" s="153">
        <v>0</v>
      </c>
      <c r="BA338" s="153">
        <v>0</v>
      </c>
      <c r="BB338" s="153">
        <v>0</v>
      </c>
      <c r="BC338" s="153">
        <v>83000</v>
      </c>
      <c r="BD338" s="154">
        <v>83000</v>
      </c>
      <c r="BE338" s="154">
        <v>0</v>
      </c>
      <c r="BF338" s="154">
        <v>0</v>
      </c>
      <c r="BG338" s="154">
        <v>0</v>
      </c>
      <c r="BH338" s="154">
        <v>0</v>
      </c>
      <c r="BI338" s="145">
        <v>60423000</v>
      </c>
      <c r="BJ338" s="140"/>
      <c r="BM338" s="191">
        <f>-155-1337</f>
        <v>-1492</v>
      </c>
      <c r="BP338" s="126">
        <f t="shared" si="403"/>
        <v>6916.6666666666661</v>
      </c>
      <c r="BQ338" s="126">
        <f t="shared" si="404"/>
        <v>0</v>
      </c>
      <c r="BR338" s="126">
        <f t="shared" si="405"/>
        <v>0</v>
      </c>
      <c r="BS338" s="126">
        <f t="shared" si="406"/>
        <v>0</v>
      </c>
      <c r="BT338" s="126">
        <f t="shared" si="407"/>
        <v>0</v>
      </c>
      <c r="BU338" s="126">
        <f t="shared" si="348"/>
        <v>13833.333333333332</v>
      </c>
      <c r="BV338" s="126">
        <f t="shared" si="349"/>
        <v>0</v>
      </c>
      <c r="BW338" s="126">
        <f t="shared" si="350"/>
        <v>0</v>
      </c>
      <c r="BX338" s="126">
        <f t="shared" si="351"/>
        <v>0</v>
      </c>
      <c r="BY338" s="126">
        <f t="shared" si="352"/>
        <v>0</v>
      </c>
      <c r="BZ338" s="126"/>
      <c r="CA338" s="126"/>
      <c r="CB338" s="126"/>
      <c r="CC338" s="126"/>
      <c r="CD338" s="126"/>
      <c r="CE338" s="126">
        <f t="shared" si="358"/>
        <v>6916.6666666666661</v>
      </c>
      <c r="CF338" s="126">
        <f t="shared" si="359"/>
        <v>0</v>
      </c>
      <c r="CG338" s="126">
        <f t="shared" si="360"/>
        <v>0</v>
      </c>
      <c r="CH338" s="126">
        <f t="shared" si="361"/>
        <v>0</v>
      </c>
      <c r="CI338" s="126">
        <f t="shared" si="362"/>
        <v>0</v>
      </c>
      <c r="CJ338" s="126">
        <f t="shared" si="363"/>
        <v>13833.333333333332</v>
      </c>
      <c r="CK338" s="126">
        <f t="shared" si="364"/>
        <v>0</v>
      </c>
      <c r="CL338" s="126">
        <f t="shared" si="365"/>
        <v>0</v>
      </c>
      <c r="CM338" s="126">
        <f t="shared" si="366"/>
        <v>0</v>
      </c>
      <c r="CN338" s="126">
        <f t="shared" si="367"/>
        <v>0</v>
      </c>
      <c r="CO338" s="126">
        <f t="shared" si="368"/>
        <v>20750</v>
      </c>
      <c r="CP338" s="126">
        <f t="shared" si="369"/>
        <v>0</v>
      </c>
      <c r="CQ338" s="126">
        <f t="shared" si="370"/>
        <v>0</v>
      </c>
      <c r="CR338" s="126">
        <f t="shared" si="371"/>
        <v>0</v>
      </c>
      <c r="CS338" s="126">
        <f t="shared" si="372"/>
        <v>0</v>
      </c>
      <c r="CT338" s="126">
        <f t="shared" si="373"/>
        <v>27666.666666666664</v>
      </c>
      <c r="CU338" s="126">
        <f t="shared" si="374"/>
        <v>0</v>
      </c>
      <c r="CV338" s="126">
        <f t="shared" si="375"/>
        <v>0</v>
      </c>
      <c r="CW338" s="126">
        <f t="shared" si="376"/>
        <v>0</v>
      </c>
      <c r="CX338" s="126">
        <f t="shared" si="377"/>
        <v>0</v>
      </c>
      <c r="CY338" s="126">
        <f t="shared" si="378"/>
        <v>34583.333333333328</v>
      </c>
      <c r="CZ338" s="126">
        <f t="shared" si="379"/>
        <v>0</v>
      </c>
      <c r="DA338" s="126">
        <f t="shared" si="380"/>
        <v>0</v>
      </c>
      <c r="DB338" s="126">
        <f t="shared" si="381"/>
        <v>0</v>
      </c>
      <c r="DC338" s="126">
        <f t="shared" si="382"/>
        <v>0</v>
      </c>
      <c r="DD338" s="126">
        <f t="shared" si="383"/>
        <v>41499.999999999993</v>
      </c>
      <c r="DE338" s="126">
        <f t="shared" si="384"/>
        <v>0</v>
      </c>
      <c r="DF338" s="126">
        <f t="shared" si="385"/>
        <v>0</v>
      </c>
      <c r="DG338" s="126">
        <f t="shared" si="386"/>
        <v>0</v>
      </c>
      <c r="DH338" s="126">
        <f t="shared" si="387"/>
        <v>0</v>
      </c>
      <c r="DI338" s="126">
        <f t="shared" si="388"/>
        <v>48416.666666666657</v>
      </c>
      <c r="DJ338" s="126">
        <f t="shared" si="389"/>
        <v>0</v>
      </c>
      <c r="DK338" s="126">
        <f t="shared" si="390"/>
        <v>0</v>
      </c>
      <c r="DL338" s="126">
        <f t="shared" si="391"/>
        <v>0</v>
      </c>
      <c r="DM338" s="126">
        <f t="shared" si="392"/>
        <v>0</v>
      </c>
      <c r="DN338" s="126">
        <f t="shared" si="393"/>
        <v>55333.333333333321</v>
      </c>
      <c r="DO338" s="126">
        <f t="shared" si="394"/>
        <v>0</v>
      </c>
      <c r="DP338" s="126">
        <f t="shared" si="395"/>
        <v>0</v>
      </c>
      <c r="DQ338" s="126">
        <f t="shared" si="396"/>
        <v>0</v>
      </c>
      <c r="DR338" s="126">
        <f t="shared" si="397"/>
        <v>0</v>
      </c>
      <c r="DS338" s="126">
        <f t="shared" si="398"/>
        <v>62249.999999999985</v>
      </c>
      <c r="DT338" s="126">
        <f t="shared" si="399"/>
        <v>0</v>
      </c>
      <c r="DU338" s="126">
        <f t="shared" si="400"/>
        <v>0</v>
      </c>
      <c r="DV338" s="126">
        <f t="shared" si="401"/>
        <v>0</v>
      </c>
      <c r="DW338" s="126">
        <f t="shared" si="402"/>
        <v>0</v>
      </c>
    </row>
    <row r="339" spans="1:127" x14ac:dyDescent="0.25">
      <c r="A339" s="174" t="s">
        <v>951</v>
      </c>
      <c r="B339" s="174" t="s">
        <v>416</v>
      </c>
      <c r="C339" s="145"/>
      <c r="D339" s="174" t="s">
        <v>295</v>
      </c>
      <c r="E339" s="145"/>
      <c r="F339" s="145"/>
      <c r="G339" s="145">
        <v>-87000</v>
      </c>
      <c r="H339" s="145">
        <v>-87000</v>
      </c>
      <c r="I339" s="145"/>
      <c r="J339" s="145" t="s">
        <v>110</v>
      </c>
      <c r="K339" s="145">
        <v>8.3333333333333329E-2</v>
      </c>
      <c r="L339" s="145">
        <v>8.3333333333333329E-2</v>
      </c>
      <c r="M339" s="145">
        <v>8.3333333333333329E-2</v>
      </c>
      <c r="N339" s="145">
        <v>8.3333333333333329E-2</v>
      </c>
      <c r="O339" s="145">
        <v>8.3333333333333329E-2</v>
      </c>
      <c r="P339" s="145">
        <v>8.3333333333333329E-2</v>
      </c>
      <c r="Q339" s="145">
        <v>8.3333333333333329E-2</v>
      </c>
      <c r="R339" s="145">
        <v>8.3333333333333329E-2</v>
      </c>
      <c r="S339" s="145">
        <v>8.3333333333333329E-2</v>
      </c>
      <c r="T339" s="145">
        <v>8.3333333333333329E-2</v>
      </c>
      <c r="U339" s="145">
        <v>8.3333333333333329E-2</v>
      </c>
      <c r="V339" s="145">
        <v>8.3333333333333329E-2</v>
      </c>
      <c r="W339" s="146">
        <v>1</v>
      </c>
      <c r="X339" s="151">
        <v>-7250</v>
      </c>
      <c r="Y339" s="151">
        <v>-7250</v>
      </c>
      <c r="Z339" s="151">
        <v>-7250</v>
      </c>
      <c r="AA339" s="151">
        <v>-7250</v>
      </c>
      <c r="AB339" s="151">
        <v>-7250</v>
      </c>
      <c r="AC339" s="151">
        <v>-7250</v>
      </c>
      <c r="AD339" s="151">
        <v>-7250</v>
      </c>
      <c r="AE339" s="151">
        <v>-7250</v>
      </c>
      <c r="AF339" s="151">
        <v>-7250</v>
      </c>
      <c r="AG339" s="151">
        <v>-7250</v>
      </c>
      <c r="AH339" s="151">
        <v>-7250</v>
      </c>
      <c r="AI339" s="151">
        <v>-7250</v>
      </c>
      <c r="AJ339" s="145">
        <v>1</v>
      </c>
      <c r="AK339" s="145"/>
      <c r="AL339" s="145"/>
      <c r="AM339" s="145"/>
      <c r="AN339" s="145"/>
      <c r="AO339" s="145"/>
      <c r="AP339" s="145"/>
      <c r="AQ339" s="145"/>
      <c r="AR339" s="145"/>
      <c r="AS339" s="146">
        <v>1</v>
      </c>
      <c r="AT339" s="153">
        <v>-87000</v>
      </c>
      <c r="AU339" s="153">
        <v>0</v>
      </c>
      <c r="AV339" s="153">
        <v>0</v>
      </c>
      <c r="AW339" s="153">
        <v>0</v>
      </c>
      <c r="AX339" s="153">
        <v>0</v>
      </c>
      <c r="AY339" s="153">
        <v>0</v>
      </c>
      <c r="AZ339" s="153">
        <v>0</v>
      </c>
      <c r="BA339" s="153">
        <v>0</v>
      </c>
      <c r="BB339" s="153">
        <v>0</v>
      </c>
      <c r="BC339" s="153">
        <v>-87000</v>
      </c>
      <c r="BD339" s="154">
        <v>-87000</v>
      </c>
      <c r="BE339" s="154">
        <v>0</v>
      </c>
      <c r="BF339" s="154">
        <v>0</v>
      </c>
      <c r="BG339" s="154">
        <v>0</v>
      </c>
      <c r="BH339" s="154">
        <v>0</v>
      </c>
      <c r="BI339" s="145">
        <v>60423000</v>
      </c>
      <c r="BJ339" s="140"/>
      <c r="BP339" s="126">
        <f t="shared" si="403"/>
        <v>-7250</v>
      </c>
      <c r="BQ339" s="126">
        <f t="shared" si="404"/>
        <v>0</v>
      </c>
      <c r="BR339" s="126">
        <f t="shared" si="405"/>
        <v>0</v>
      </c>
      <c r="BS339" s="126">
        <f t="shared" si="406"/>
        <v>0</v>
      </c>
      <c r="BT339" s="126">
        <f t="shared" si="407"/>
        <v>0</v>
      </c>
      <c r="BU339" s="126">
        <f t="shared" si="348"/>
        <v>-14500</v>
      </c>
      <c r="BV339" s="126">
        <f t="shared" si="349"/>
        <v>0</v>
      </c>
      <c r="BW339" s="126">
        <f t="shared" si="350"/>
        <v>0</v>
      </c>
      <c r="BX339" s="126">
        <f t="shared" si="351"/>
        <v>0</v>
      </c>
      <c r="BY339" s="126">
        <f t="shared" si="352"/>
        <v>0</v>
      </c>
      <c r="BZ339" s="126"/>
      <c r="CA339" s="126"/>
      <c r="CB339" s="126"/>
      <c r="CC339" s="126"/>
      <c r="CD339" s="126"/>
      <c r="CE339" s="126">
        <f t="shared" si="358"/>
        <v>-7250</v>
      </c>
      <c r="CF339" s="126">
        <f t="shared" si="359"/>
        <v>0</v>
      </c>
      <c r="CG339" s="126">
        <f t="shared" si="360"/>
        <v>0</v>
      </c>
      <c r="CH339" s="126">
        <f t="shared" si="361"/>
        <v>0</v>
      </c>
      <c r="CI339" s="126">
        <f t="shared" si="362"/>
        <v>0</v>
      </c>
      <c r="CJ339" s="126">
        <f t="shared" si="363"/>
        <v>-14500</v>
      </c>
      <c r="CK339" s="126">
        <f t="shared" si="364"/>
        <v>0</v>
      </c>
      <c r="CL339" s="126">
        <f t="shared" si="365"/>
        <v>0</v>
      </c>
      <c r="CM339" s="126">
        <f t="shared" si="366"/>
        <v>0</v>
      </c>
      <c r="CN339" s="126">
        <f t="shared" si="367"/>
        <v>0</v>
      </c>
      <c r="CO339" s="126">
        <f t="shared" si="368"/>
        <v>-21750</v>
      </c>
      <c r="CP339" s="126">
        <f t="shared" si="369"/>
        <v>0</v>
      </c>
      <c r="CQ339" s="126">
        <f t="shared" si="370"/>
        <v>0</v>
      </c>
      <c r="CR339" s="126">
        <f t="shared" si="371"/>
        <v>0</v>
      </c>
      <c r="CS339" s="126">
        <f t="shared" si="372"/>
        <v>0</v>
      </c>
      <c r="CT339" s="126">
        <f t="shared" si="373"/>
        <v>-29000</v>
      </c>
      <c r="CU339" s="126">
        <f t="shared" si="374"/>
        <v>0</v>
      </c>
      <c r="CV339" s="126">
        <f t="shared" si="375"/>
        <v>0</v>
      </c>
      <c r="CW339" s="126">
        <f t="shared" si="376"/>
        <v>0</v>
      </c>
      <c r="CX339" s="126">
        <f t="shared" si="377"/>
        <v>0</v>
      </c>
      <c r="CY339" s="126">
        <f t="shared" si="378"/>
        <v>-36250</v>
      </c>
      <c r="CZ339" s="126">
        <f t="shared" si="379"/>
        <v>0</v>
      </c>
      <c r="DA339" s="126">
        <f t="shared" si="380"/>
        <v>0</v>
      </c>
      <c r="DB339" s="126">
        <f t="shared" si="381"/>
        <v>0</v>
      </c>
      <c r="DC339" s="126">
        <f t="shared" si="382"/>
        <v>0</v>
      </c>
      <c r="DD339" s="126">
        <f t="shared" si="383"/>
        <v>-43500</v>
      </c>
      <c r="DE339" s="126">
        <f t="shared" si="384"/>
        <v>0</v>
      </c>
      <c r="DF339" s="126">
        <f t="shared" si="385"/>
        <v>0</v>
      </c>
      <c r="DG339" s="126">
        <f t="shared" si="386"/>
        <v>0</v>
      </c>
      <c r="DH339" s="126">
        <f t="shared" si="387"/>
        <v>0</v>
      </c>
      <c r="DI339" s="126">
        <f t="shared" si="388"/>
        <v>-50750</v>
      </c>
      <c r="DJ339" s="126">
        <f t="shared" si="389"/>
        <v>0</v>
      </c>
      <c r="DK339" s="126">
        <f t="shared" si="390"/>
        <v>0</v>
      </c>
      <c r="DL339" s="126">
        <f t="shared" si="391"/>
        <v>0</v>
      </c>
      <c r="DM339" s="126">
        <f t="shared" si="392"/>
        <v>0</v>
      </c>
      <c r="DN339" s="126">
        <f t="shared" si="393"/>
        <v>-58000</v>
      </c>
      <c r="DO339" s="126">
        <f t="shared" si="394"/>
        <v>0</v>
      </c>
      <c r="DP339" s="126">
        <f t="shared" si="395"/>
        <v>0</v>
      </c>
      <c r="DQ339" s="126">
        <f t="shared" si="396"/>
        <v>0</v>
      </c>
      <c r="DR339" s="126">
        <f t="shared" si="397"/>
        <v>0</v>
      </c>
      <c r="DS339" s="126">
        <f t="shared" si="398"/>
        <v>-65250</v>
      </c>
      <c r="DT339" s="126">
        <f t="shared" si="399"/>
        <v>0</v>
      </c>
      <c r="DU339" s="126">
        <f t="shared" si="400"/>
        <v>0</v>
      </c>
      <c r="DV339" s="126">
        <f t="shared" si="401"/>
        <v>0</v>
      </c>
      <c r="DW339" s="126">
        <f t="shared" si="402"/>
        <v>0</v>
      </c>
    </row>
    <row r="340" spans="1:127" x14ac:dyDescent="0.25">
      <c r="BP340" s="126"/>
      <c r="BQ340" s="126"/>
      <c r="BR340" s="126"/>
      <c r="BS340" s="126"/>
      <c r="BT340" s="126"/>
      <c r="BU340" s="126"/>
      <c r="BV340" s="126"/>
      <c r="BW340" s="126"/>
      <c r="BX340" s="126"/>
      <c r="BY340" s="126"/>
      <c r="BZ340" s="126"/>
      <c r="CA340" s="126"/>
      <c r="CB340" s="126"/>
      <c r="CC340" s="126"/>
      <c r="CD340" s="126"/>
      <c r="CE340" s="126"/>
      <c r="CF340" s="126"/>
      <c r="CG340" s="126"/>
      <c r="CH340" s="126"/>
      <c r="CI340" s="126"/>
      <c r="CJ340" s="126"/>
      <c r="CK340" s="126"/>
      <c r="CL340" s="126"/>
      <c r="CM340" s="126"/>
      <c r="CN340" s="126"/>
      <c r="CO340" s="126"/>
      <c r="CP340" s="126"/>
      <c r="CQ340" s="126"/>
      <c r="CR340" s="126"/>
      <c r="CS340" s="126"/>
      <c r="CT340" s="126"/>
      <c r="CU340" s="126"/>
      <c r="CV340" s="126"/>
      <c r="CW340" s="126"/>
      <c r="CX340" s="126"/>
      <c r="CY340" s="126"/>
      <c r="CZ340" s="126"/>
      <c r="DA340" s="126"/>
      <c r="DB340" s="126"/>
      <c r="DC340" s="126"/>
      <c r="DD340" s="126"/>
      <c r="DE340" s="126"/>
      <c r="DF340" s="126"/>
      <c r="DG340" s="126"/>
      <c r="DH340" s="126"/>
      <c r="DI340" s="126"/>
      <c r="DJ340" s="126"/>
      <c r="DK340" s="126"/>
      <c r="DL340" s="126"/>
      <c r="DM340" s="126"/>
      <c r="DN340" s="126"/>
      <c r="DO340" s="126"/>
      <c r="DP340" s="126"/>
      <c r="DQ340" s="126"/>
      <c r="DR340" s="126"/>
      <c r="DS340" s="126"/>
      <c r="DT340" s="126"/>
      <c r="DU340" s="126"/>
      <c r="DV340" s="126"/>
      <c r="DW340" s="126"/>
    </row>
    <row r="341" spans="1:127" x14ac:dyDescent="0.25">
      <c r="BJ341" s="140"/>
    </row>
  </sheetData>
  <autoFilter ref="A4:DW339"/>
  <mergeCells count="3">
    <mergeCell ref="I51:I59"/>
    <mergeCell ref="I129:I140"/>
    <mergeCell ref="I235:I246"/>
  </mergeCells>
  <conditionalFormatting sqref="AS26:AS28 AS294:AS315 AS234:AS291 AS218:AS232 AS85:AS199 AS30:AS79 AS5:AS24 AS204:AS215">
    <cfRule type="cellIs" dxfId="28" priority="29" operator="notEqual">
      <formula>1</formula>
    </cfRule>
  </conditionalFormatting>
  <conditionalFormatting sqref="W26:W28 W177:W199 W30:W79 W5:W24 W85:W174 W204:W215 W218:W232 W234:W315 W317:W319 W321 W323 W325 W327:W328 W330 W335">
    <cfRule type="cellIs" dxfId="27" priority="28" operator="notEqual">
      <formula>1</formula>
    </cfRule>
  </conditionalFormatting>
  <conditionalFormatting sqref="W175">
    <cfRule type="cellIs" dxfId="26" priority="27" operator="notEqual">
      <formula>1</formula>
    </cfRule>
  </conditionalFormatting>
  <conditionalFormatting sqref="W176">
    <cfRule type="cellIs" dxfId="25" priority="26" operator="notEqual">
      <formula>1</formula>
    </cfRule>
  </conditionalFormatting>
  <conditionalFormatting sqref="AS292">
    <cfRule type="cellIs" dxfId="24" priority="25" operator="notEqual">
      <formula>1</formula>
    </cfRule>
  </conditionalFormatting>
  <conditionalFormatting sqref="AS293">
    <cfRule type="cellIs" dxfId="23" priority="24" operator="notEqual">
      <formula>1</formula>
    </cfRule>
  </conditionalFormatting>
  <conditionalFormatting sqref="AS216">
    <cfRule type="cellIs" dxfId="22" priority="23" operator="notEqual">
      <formula>1</formula>
    </cfRule>
  </conditionalFormatting>
  <conditionalFormatting sqref="W216">
    <cfRule type="cellIs" dxfId="21" priority="22" operator="notEqual">
      <formula>1</formula>
    </cfRule>
  </conditionalFormatting>
  <conditionalFormatting sqref="W217">
    <cfRule type="cellIs" dxfId="20" priority="20" operator="notEqual">
      <formula>1</formula>
    </cfRule>
  </conditionalFormatting>
  <conditionalFormatting sqref="AS217">
    <cfRule type="cellIs" dxfId="19" priority="21" operator="notEqual">
      <formula>1</formula>
    </cfRule>
  </conditionalFormatting>
  <conditionalFormatting sqref="W80:W81">
    <cfRule type="cellIs" dxfId="18" priority="18" operator="notEqual">
      <formula>1</formula>
    </cfRule>
  </conditionalFormatting>
  <conditionalFormatting sqref="AS80:AS81">
    <cfRule type="cellIs" dxfId="17" priority="19" operator="notEqual">
      <formula>1</formula>
    </cfRule>
  </conditionalFormatting>
  <conditionalFormatting sqref="W82:W84">
    <cfRule type="cellIs" dxfId="16" priority="16" operator="notEqual">
      <formula>1</formula>
    </cfRule>
  </conditionalFormatting>
  <conditionalFormatting sqref="AS82:AS84">
    <cfRule type="cellIs" dxfId="15" priority="17" operator="notEqual">
      <formula>1</formula>
    </cfRule>
  </conditionalFormatting>
  <conditionalFormatting sqref="W29">
    <cfRule type="cellIs" dxfId="14" priority="14" operator="notEqual">
      <formula>1</formula>
    </cfRule>
  </conditionalFormatting>
  <conditionalFormatting sqref="AS29">
    <cfRule type="cellIs" dxfId="13" priority="15" operator="notEqual">
      <formula>1</formula>
    </cfRule>
  </conditionalFormatting>
  <conditionalFormatting sqref="W25">
    <cfRule type="cellIs" dxfId="12" priority="12" operator="notEqual">
      <formula>1</formula>
    </cfRule>
  </conditionalFormatting>
  <conditionalFormatting sqref="AS25">
    <cfRule type="cellIs" dxfId="11" priority="13" operator="notEqual">
      <formula>1</formula>
    </cfRule>
  </conditionalFormatting>
  <conditionalFormatting sqref="AS233">
    <cfRule type="cellIs" dxfId="10" priority="11" operator="notEqual">
      <formula>1</formula>
    </cfRule>
  </conditionalFormatting>
  <conditionalFormatting sqref="W233">
    <cfRule type="cellIs" dxfId="9" priority="10" operator="notEqual">
      <formula>1</formula>
    </cfRule>
  </conditionalFormatting>
  <conditionalFormatting sqref="AS316">
    <cfRule type="cellIs" dxfId="8" priority="9" operator="notEqual">
      <formula>1</formula>
    </cfRule>
  </conditionalFormatting>
  <conditionalFormatting sqref="W316">
    <cfRule type="cellIs" dxfId="7" priority="8" operator="notEqual">
      <formula>1</formula>
    </cfRule>
  </conditionalFormatting>
  <conditionalFormatting sqref="AS317">
    <cfRule type="cellIs" dxfId="6" priority="7" operator="notEqual">
      <formula>1</formula>
    </cfRule>
  </conditionalFormatting>
  <conditionalFormatting sqref="AS200:AS203">
    <cfRule type="cellIs" dxfId="5" priority="6" operator="notEqual">
      <formula>1</formula>
    </cfRule>
  </conditionalFormatting>
  <conditionalFormatting sqref="W200:W203">
    <cfRule type="cellIs" dxfId="4" priority="5" operator="notEqual">
      <formula>1</formula>
    </cfRule>
  </conditionalFormatting>
  <conditionalFormatting sqref="AS318:AS333">
    <cfRule type="cellIs" dxfId="3" priority="4" operator="notEqual">
      <formula>1</formula>
    </cfRule>
  </conditionalFormatting>
  <conditionalFormatting sqref="W320 W322 W324 W326 W329 W331:W333">
    <cfRule type="cellIs" dxfId="2" priority="3" operator="notEqual">
      <formula>1</formula>
    </cfRule>
  </conditionalFormatting>
  <conditionalFormatting sqref="AS334">
    <cfRule type="cellIs" dxfId="1" priority="2" operator="notEqual">
      <formula>1</formula>
    </cfRule>
  </conditionalFormatting>
  <conditionalFormatting sqref="W334">
    <cfRule type="cellIs" dxfId="0" priority="1" operator="notEqual">
      <formula>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S11706"/>
  <sheetViews>
    <sheetView workbookViewId="0">
      <selection activeCell="R10" sqref="R10"/>
    </sheetView>
  </sheetViews>
  <sheetFormatPr baseColWidth="10" defaultRowHeight="15" outlineLevelCol="1" x14ac:dyDescent="0.25"/>
  <cols>
    <col min="1" max="1" width="11.42578125" style="122"/>
    <col min="2" max="2" width="15.7109375" style="122" customWidth="1"/>
    <col min="3" max="3" width="11.42578125" style="141"/>
    <col min="4" max="4" width="0" style="141" hidden="1" customWidth="1"/>
    <col min="5" max="5" width="7" style="141" hidden="1" customWidth="1"/>
    <col min="6" max="6" width="10.140625" style="141" hidden="1" customWidth="1"/>
    <col min="7" max="7" width="7" style="141" hidden="1" customWidth="1"/>
    <col min="8" max="8" width="0" style="141" hidden="1" customWidth="1"/>
    <col min="9" max="9" width="11.42578125" style="142"/>
    <col min="10" max="10" width="27.7109375" style="141" customWidth="1"/>
    <col min="11" max="11" width="18.85546875" style="141" customWidth="1"/>
    <col min="12" max="12" width="51.28515625" style="141" customWidth="1"/>
    <col min="13" max="15" width="11.42578125" style="141" customWidth="1" outlineLevel="1"/>
    <col min="16" max="16" width="16.85546875" style="199" customWidth="1"/>
    <col min="17" max="17" width="40.7109375" style="122" bestFit="1" customWidth="1"/>
    <col min="18" max="18" width="11.42578125" style="122"/>
    <col min="19" max="16384" width="11.42578125" style="141"/>
  </cols>
  <sheetData>
    <row r="1" spans="1:19" x14ac:dyDescent="0.25">
      <c r="A1" s="122" t="s">
        <v>1095</v>
      </c>
      <c r="B1" s="122" t="s">
        <v>1096</v>
      </c>
      <c r="C1" s="141" t="s">
        <v>1097</v>
      </c>
      <c r="D1" s="141" t="s">
        <v>1098</v>
      </c>
      <c r="E1" s="141" t="s">
        <v>1099</v>
      </c>
      <c r="F1" s="141" t="s">
        <v>1100</v>
      </c>
      <c r="G1" s="141" t="s">
        <v>1101</v>
      </c>
      <c r="H1" s="141" t="s">
        <v>1102</v>
      </c>
      <c r="I1" s="142" t="s">
        <v>1103</v>
      </c>
      <c r="J1" s="141" t="s">
        <v>1104</v>
      </c>
      <c r="K1" s="141" t="s">
        <v>1105</v>
      </c>
      <c r="L1" s="141" t="s">
        <v>1106</v>
      </c>
      <c r="M1" s="141" t="s">
        <v>1107</v>
      </c>
      <c r="N1" s="141" t="s">
        <v>1108</v>
      </c>
      <c r="O1" s="141" t="s">
        <v>707</v>
      </c>
      <c r="P1" s="199" t="s">
        <v>708</v>
      </c>
      <c r="Q1" s="122" t="s">
        <v>1109</v>
      </c>
      <c r="R1" s="122" t="s">
        <v>1110</v>
      </c>
    </row>
    <row r="2" spans="1:19" x14ac:dyDescent="0.25">
      <c r="A2" s="131" t="str">
        <f>+IF(I2&lt;='Ecarts de marge'!$G$1,"X","")</f>
        <v>X</v>
      </c>
      <c r="B2" s="122" t="str">
        <f>+"A"&amp;E2&amp;F2&amp;G2</f>
        <v>A20082000239000</v>
      </c>
      <c r="C2" s="141" t="s">
        <v>718</v>
      </c>
      <c r="D2" s="141">
        <v>201800000</v>
      </c>
      <c r="E2" s="141" t="s">
        <v>735</v>
      </c>
      <c r="F2" s="141" t="s">
        <v>736</v>
      </c>
      <c r="G2" s="141" t="s">
        <v>711</v>
      </c>
      <c r="H2" s="141" t="s">
        <v>737</v>
      </c>
      <c r="I2" s="142">
        <v>43103</v>
      </c>
      <c r="J2" s="141" t="s">
        <v>857</v>
      </c>
      <c r="K2" s="141" t="s">
        <v>940</v>
      </c>
      <c r="L2" s="141" t="s">
        <v>954</v>
      </c>
      <c r="M2" s="141">
        <v>1</v>
      </c>
      <c r="N2" s="141">
        <v>310.70699999999999</v>
      </c>
      <c r="O2" s="141">
        <v>310.70699999999999</v>
      </c>
      <c r="P2" s="199">
        <v>310.70699999999999</v>
      </c>
      <c r="Q2" s="122" t="e">
        <f>+VLOOKUP(CONCATENATE(B2,"00"),#REF!,3,FALSE)</f>
        <v>#REF!</v>
      </c>
      <c r="R2" s="122" t="str">
        <f>+IF(ISERROR(VLOOKUP(K2,'Ecarts de marge'!D:D,1,FALSE)),"PB CODE ARTICLE","")</f>
        <v/>
      </c>
    </row>
    <row r="3" spans="1:19" x14ac:dyDescent="0.25">
      <c r="A3" s="131" t="str">
        <f>+IF(I3&lt;='Ecarts de marge'!$G$1,"X","")</f>
        <v>X</v>
      </c>
      <c r="B3" s="122" t="str">
        <f t="shared" ref="B3:B66" si="0">+"A"&amp;E3&amp;F3&amp;G3</f>
        <v>A20082000239000</v>
      </c>
      <c r="C3" s="141" t="s">
        <v>718</v>
      </c>
      <c r="D3" s="141">
        <v>201800000</v>
      </c>
      <c r="E3" s="141" t="s">
        <v>735</v>
      </c>
      <c r="F3" s="141" t="s">
        <v>736</v>
      </c>
      <c r="G3" s="141" t="s">
        <v>711</v>
      </c>
      <c r="H3" s="141" t="s">
        <v>737</v>
      </c>
      <c r="I3" s="142">
        <v>43103</v>
      </c>
      <c r="J3" s="141" t="s">
        <v>857</v>
      </c>
      <c r="K3" s="141" t="s">
        <v>940</v>
      </c>
      <c r="L3" s="141" t="s">
        <v>955</v>
      </c>
      <c r="M3" s="141">
        <v>1</v>
      </c>
      <c r="N3" s="141">
        <v>1461.1279999999999</v>
      </c>
      <c r="O3" s="141">
        <v>1461.1279999999999</v>
      </c>
      <c r="P3" s="199">
        <v>1461.1279999999999</v>
      </c>
      <c r="Q3" s="122" t="e">
        <f>+VLOOKUP(CONCATENATE(B3,"00"),#REF!,3,FALSE)</f>
        <v>#REF!</v>
      </c>
      <c r="R3" s="122" t="str">
        <f>+IF(ISERROR(VLOOKUP(K3,'Ecarts de marge'!D:D,1,FALSE)),"PB CODE ARTICLE","")</f>
        <v/>
      </c>
    </row>
    <row r="4" spans="1:19" x14ac:dyDescent="0.25">
      <c r="A4" s="131" t="str">
        <f>+IF(I4&lt;='Ecarts de marge'!$G$1,"X","")</f>
        <v>X</v>
      </c>
      <c r="B4" s="122" t="str">
        <f t="shared" si="0"/>
        <v>A20082000239000</v>
      </c>
      <c r="C4" s="141" t="s">
        <v>718</v>
      </c>
      <c r="D4" s="141">
        <v>201800000</v>
      </c>
      <c r="E4" s="141" t="s">
        <v>735</v>
      </c>
      <c r="F4" s="141" t="s">
        <v>736</v>
      </c>
      <c r="G4" s="141" t="s">
        <v>711</v>
      </c>
      <c r="H4" s="141" t="s">
        <v>737</v>
      </c>
      <c r="I4" s="142">
        <v>43103</v>
      </c>
      <c r="J4" s="141" t="s">
        <v>857</v>
      </c>
      <c r="K4" s="141" t="s">
        <v>940</v>
      </c>
      <c r="L4" s="141" t="s">
        <v>956</v>
      </c>
      <c r="M4" s="141">
        <v>2</v>
      </c>
      <c r="N4" s="141">
        <v>45.6</v>
      </c>
      <c r="O4" s="141">
        <v>91.2</v>
      </c>
      <c r="P4" s="199">
        <v>91.2</v>
      </c>
      <c r="Q4" s="122" t="e">
        <f>+VLOOKUP(CONCATENATE(B4,"00"),#REF!,3,FALSE)</f>
        <v>#REF!</v>
      </c>
      <c r="R4" s="122" t="str">
        <f>+IF(ISERROR(VLOOKUP(K4,'Ecarts de marge'!D:D,1,FALSE)),"PB CODE ARTICLE","")</f>
        <v/>
      </c>
    </row>
    <row r="5" spans="1:19" x14ac:dyDescent="0.25">
      <c r="A5" s="131" t="str">
        <f>+IF(I5&lt;='Ecarts de marge'!$G$1,"X","")</f>
        <v>X</v>
      </c>
      <c r="B5" s="122" t="str">
        <f t="shared" si="0"/>
        <v>A20082000239000</v>
      </c>
      <c r="C5" s="141" t="s">
        <v>718</v>
      </c>
      <c r="D5" s="141">
        <v>201800000</v>
      </c>
      <c r="E5" s="141" t="s">
        <v>735</v>
      </c>
      <c r="F5" s="141" t="s">
        <v>736</v>
      </c>
      <c r="G5" s="141" t="s">
        <v>711</v>
      </c>
      <c r="H5" s="141" t="s">
        <v>737</v>
      </c>
      <c r="I5" s="142">
        <v>43103</v>
      </c>
      <c r="J5" s="141" t="s">
        <v>857</v>
      </c>
      <c r="K5" s="141" t="s">
        <v>940</v>
      </c>
      <c r="L5" s="141" t="s">
        <v>797</v>
      </c>
      <c r="M5" s="141">
        <v>1</v>
      </c>
      <c r="N5" s="141">
        <v>38</v>
      </c>
      <c r="O5" s="141">
        <v>38</v>
      </c>
      <c r="P5" s="199">
        <v>38</v>
      </c>
      <c r="Q5" s="122" t="e">
        <f>+VLOOKUP(CONCATENATE(B5,"00"),#REF!,3,FALSE)</f>
        <v>#REF!</v>
      </c>
      <c r="R5" s="122" t="str">
        <f>+IF(ISERROR(VLOOKUP(K5,'Ecarts de marge'!D:D,1,FALSE)),"PB CODE ARTICLE","")</f>
        <v/>
      </c>
    </row>
    <row r="6" spans="1:19" x14ac:dyDescent="0.25">
      <c r="A6" s="131" t="str">
        <f>+IF(I6&lt;='Ecarts de marge'!$G$1,"X","")</f>
        <v>X</v>
      </c>
      <c r="B6" s="122" t="str">
        <f t="shared" si="0"/>
        <v>A20082000190000</v>
      </c>
      <c r="C6" s="141" t="s">
        <v>718</v>
      </c>
      <c r="D6" s="141">
        <v>201800001</v>
      </c>
      <c r="E6" s="141" t="s">
        <v>735</v>
      </c>
      <c r="F6" s="141" t="s">
        <v>764</v>
      </c>
      <c r="G6" s="141" t="s">
        <v>711</v>
      </c>
      <c r="H6" s="141" t="s">
        <v>731</v>
      </c>
      <c r="I6" s="142">
        <v>43105</v>
      </c>
      <c r="J6" s="141" t="s">
        <v>947</v>
      </c>
      <c r="K6" s="141" t="s">
        <v>57</v>
      </c>
      <c r="L6" s="141" t="s">
        <v>58</v>
      </c>
      <c r="M6" s="141">
        <v>1</v>
      </c>
      <c r="N6" s="141">
        <v>4766.58</v>
      </c>
      <c r="O6" s="141">
        <v>4766.58</v>
      </c>
      <c r="P6" s="199">
        <v>4766.58</v>
      </c>
      <c r="Q6" s="122" t="e">
        <f>+VLOOKUP(CONCATENATE(B6,"00"),#REF!,3,FALSE)</f>
        <v>#REF!</v>
      </c>
      <c r="R6" s="122" t="str">
        <f>+IF(ISERROR(VLOOKUP(K6,'Ecarts de marge'!D:D,1,FALSE)),"PB CODE ARTICLE","")</f>
        <v>PB CODE ARTICLE</v>
      </c>
    </row>
    <row r="7" spans="1:19" x14ac:dyDescent="0.25">
      <c r="A7" s="131" t="str">
        <f>+IF(I7&lt;='Ecarts de marge'!$G$1,"X","")</f>
        <v>X</v>
      </c>
      <c r="B7" s="122" t="str">
        <f t="shared" si="0"/>
        <v>A</v>
      </c>
      <c r="C7" s="141" t="s">
        <v>718</v>
      </c>
      <c r="D7" s="141">
        <v>201800002</v>
      </c>
      <c r="E7" s="141" t="s">
        <v>719</v>
      </c>
      <c r="F7" s="141" t="s">
        <v>719</v>
      </c>
      <c r="G7" s="141" t="s">
        <v>719</v>
      </c>
      <c r="H7" s="141" t="s">
        <v>731</v>
      </c>
      <c r="I7" s="142">
        <v>43105</v>
      </c>
      <c r="J7" s="141" t="s">
        <v>747</v>
      </c>
      <c r="K7" s="141" t="s">
        <v>148</v>
      </c>
      <c r="L7" s="141" t="s">
        <v>957</v>
      </c>
      <c r="M7" s="141">
        <v>2</v>
      </c>
      <c r="N7" s="141">
        <v>87.75</v>
      </c>
      <c r="O7" s="141">
        <v>175.5</v>
      </c>
      <c r="P7" s="199">
        <v>175.5</v>
      </c>
      <c r="Q7" s="122" t="e">
        <f>+VLOOKUP(CONCATENATE(B7,"00"),#REF!,3,FALSE)</f>
        <v>#REF!</v>
      </c>
      <c r="R7" s="122" t="str">
        <f>+IF(ISERROR(VLOOKUP(K7,'Ecarts de marge'!D:D,1,FALSE)),"PB CODE ARTICLE","")</f>
        <v/>
      </c>
    </row>
    <row r="8" spans="1:19" x14ac:dyDescent="0.25">
      <c r="A8" s="131" t="str">
        <f>+IF(I8&lt;='Ecarts de marge'!$G$1,"X","")</f>
        <v>X</v>
      </c>
      <c r="B8" s="122" t="str">
        <f t="shared" si="0"/>
        <v>A</v>
      </c>
      <c r="C8" s="141" t="s">
        <v>718</v>
      </c>
      <c r="D8" s="141">
        <v>201800002</v>
      </c>
      <c r="E8" s="141" t="s">
        <v>719</v>
      </c>
      <c r="F8" s="141" t="s">
        <v>719</v>
      </c>
      <c r="G8" s="141" t="s">
        <v>719</v>
      </c>
      <c r="H8" s="141" t="s">
        <v>731</v>
      </c>
      <c r="I8" s="142">
        <v>43105</v>
      </c>
      <c r="J8" s="141" t="s">
        <v>747</v>
      </c>
      <c r="K8" s="141" t="s">
        <v>148</v>
      </c>
      <c r="L8" s="141" t="s">
        <v>958</v>
      </c>
      <c r="M8" s="141">
        <v>1</v>
      </c>
      <c r="N8" s="141">
        <v>60.01</v>
      </c>
      <c r="O8" s="141">
        <v>60.01</v>
      </c>
      <c r="P8" s="199">
        <v>60.01</v>
      </c>
      <c r="Q8" s="122" t="e">
        <f>+VLOOKUP(CONCATENATE(B8,"00"),#REF!,3,FALSE)</f>
        <v>#REF!</v>
      </c>
      <c r="R8" s="122" t="str">
        <f>+IF(ISERROR(VLOOKUP(K8,'Ecarts de marge'!D:D,1,FALSE)),"PB CODE ARTICLE","")</f>
        <v/>
      </c>
    </row>
    <row r="9" spans="1:19" x14ac:dyDescent="0.25">
      <c r="A9" s="131" t="str">
        <f>+IF(I9&lt;='Ecarts de marge'!$G$1,"X","")</f>
        <v>X</v>
      </c>
      <c r="B9" s="122" t="str">
        <f t="shared" si="0"/>
        <v>A</v>
      </c>
      <c r="C9" s="141" t="s">
        <v>718</v>
      </c>
      <c r="D9" s="141">
        <v>201800002</v>
      </c>
      <c r="E9" s="141" t="s">
        <v>719</v>
      </c>
      <c r="F9" s="141" t="s">
        <v>719</v>
      </c>
      <c r="G9" s="141" t="s">
        <v>719</v>
      </c>
      <c r="H9" s="141" t="s">
        <v>731</v>
      </c>
      <c r="I9" s="142">
        <v>43105</v>
      </c>
      <c r="J9" s="141" t="s">
        <v>747</v>
      </c>
      <c r="K9" s="141" t="s">
        <v>148</v>
      </c>
      <c r="L9" s="141" t="s">
        <v>959</v>
      </c>
      <c r="M9" s="141">
        <v>5</v>
      </c>
      <c r="N9" s="141">
        <v>28.26</v>
      </c>
      <c r="O9" s="141">
        <v>141.30000000000001</v>
      </c>
      <c r="P9" s="199">
        <v>141.30000000000001</v>
      </c>
      <c r="Q9" s="122" t="e">
        <f>+VLOOKUP(CONCATENATE(B9,"00"),#REF!,3,FALSE)</f>
        <v>#REF!</v>
      </c>
      <c r="R9" s="122" t="str">
        <f>+IF(ISERROR(VLOOKUP(K9,'Ecarts de marge'!D:D,1,FALSE)),"PB CODE ARTICLE","")</f>
        <v/>
      </c>
    </row>
    <row r="10" spans="1:19" x14ac:dyDescent="0.25">
      <c r="A10" s="131" t="str">
        <f>+IF(I10&lt;='Ecarts de marge'!$G$1,"X","")</f>
        <v>X</v>
      </c>
      <c r="B10" s="122" t="str">
        <f t="shared" si="0"/>
        <v>A</v>
      </c>
      <c r="C10" s="141" t="s">
        <v>718</v>
      </c>
      <c r="D10" s="141">
        <v>201800002</v>
      </c>
      <c r="E10" s="141" t="s">
        <v>719</v>
      </c>
      <c r="F10" s="141" t="s">
        <v>719</v>
      </c>
      <c r="G10" s="141" t="s">
        <v>719</v>
      </c>
      <c r="H10" s="141" t="s">
        <v>731</v>
      </c>
      <c r="I10" s="142">
        <v>43105</v>
      </c>
      <c r="J10" s="141" t="s">
        <v>747</v>
      </c>
      <c r="K10" s="141" t="s">
        <v>148</v>
      </c>
      <c r="L10" s="141" t="s">
        <v>960</v>
      </c>
      <c r="M10" s="141">
        <v>1</v>
      </c>
      <c r="N10" s="141">
        <v>80.61</v>
      </c>
      <c r="O10" s="141">
        <v>80.61</v>
      </c>
      <c r="P10" s="199">
        <v>80.61</v>
      </c>
      <c r="Q10" s="122" t="e">
        <f>+VLOOKUP(CONCATENATE(B10,"00"),#REF!,3,FALSE)</f>
        <v>#REF!</v>
      </c>
      <c r="R10" s="122" t="str">
        <f>+IF(ISERROR(VLOOKUP(K10,'Ecarts de marge'!D:D,1,FALSE)),"PB CODE ARTICLE","")</f>
        <v/>
      </c>
    </row>
    <row r="11" spans="1:19" x14ac:dyDescent="0.25">
      <c r="A11" s="131" t="str">
        <f>+IF(I11&lt;='Ecarts de marge'!$G$1,"X","")</f>
        <v>X</v>
      </c>
      <c r="B11" s="122" t="str">
        <f t="shared" si="0"/>
        <v>A20072000046000</v>
      </c>
      <c r="C11" s="141" t="s">
        <v>718</v>
      </c>
      <c r="D11" s="141">
        <v>201800003</v>
      </c>
      <c r="E11" s="141" t="s">
        <v>739</v>
      </c>
      <c r="F11" s="141" t="s">
        <v>716</v>
      </c>
      <c r="G11" s="141" t="s">
        <v>711</v>
      </c>
      <c r="H11" s="141" t="s">
        <v>731</v>
      </c>
      <c r="I11" s="142">
        <v>43105</v>
      </c>
      <c r="J11" s="141" t="s">
        <v>754</v>
      </c>
      <c r="K11" s="141" t="s">
        <v>57</v>
      </c>
      <c r="L11" s="141" t="s">
        <v>58</v>
      </c>
      <c r="M11" s="141">
        <v>1</v>
      </c>
      <c r="N11" s="141">
        <v>443.06</v>
      </c>
      <c r="O11" s="141">
        <v>443.06</v>
      </c>
      <c r="P11" s="199">
        <v>443.06</v>
      </c>
      <c r="Q11" s="122" t="e">
        <f>+VLOOKUP(CONCATENATE(B11,"00"),#REF!,3,FALSE)</f>
        <v>#REF!</v>
      </c>
      <c r="R11" s="122" t="str">
        <f>+IF(ISERROR(VLOOKUP(K11,'Ecarts de marge'!D:D,1,FALSE)),"PB CODE ARTICLE","")</f>
        <v>PB CODE ARTICLE</v>
      </c>
    </row>
    <row r="12" spans="1:19" x14ac:dyDescent="0.25">
      <c r="A12" s="131" t="str">
        <f>+IF(I12&lt;='Ecarts de marge'!$G$1,"X","")</f>
        <v>X</v>
      </c>
      <c r="B12" s="122" t="str">
        <f t="shared" si="0"/>
        <v>A20082000129000</v>
      </c>
      <c r="C12" s="141" t="s">
        <v>718</v>
      </c>
      <c r="D12" s="141">
        <v>201800004</v>
      </c>
      <c r="E12" s="141" t="s">
        <v>735</v>
      </c>
      <c r="F12" s="141" t="s">
        <v>776</v>
      </c>
      <c r="G12" s="141" t="s">
        <v>711</v>
      </c>
      <c r="H12" s="141" t="s">
        <v>731</v>
      </c>
      <c r="I12" s="142">
        <v>43105</v>
      </c>
      <c r="J12" s="141" t="s">
        <v>961</v>
      </c>
      <c r="K12" s="141" t="s">
        <v>57</v>
      </c>
      <c r="L12" s="141" t="s">
        <v>58</v>
      </c>
      <c r="M12" s="141">
        <v>1</v>
      </c>
      <c r="N12" s="141">
        <v>2713.18</v>
      </c>
      <c r="O12" s="141">
        <v>2713.18</v>
      </c>
      <c r="P12" s="199">
        <v>2713.18</v>
      </c>
      <c r="Q12" s="122" t="e">
        <f>+VLOOKUP(CONCATENATE(B12,"00"),#REF!,3,FALSE)</f>
        <v>#REF!</v>
      </c>
      <c r="R12" s="122" t="str">
        <f>+IF(ISERROR(VLOOKUP(K12,'Ecarts de marge'!D:D,1,FALSE)),"PB CODE ARTICLE","")</f>
        <v>PB CODE ARTICLE</v>
      </c>
    </row>
    <row r="13" spans="1:19" x14ac:dyDescent="0.25">
      <c r="A13" s="131" t="str">
        <f>+IF(I13&lt;='Ecarts de marge'!$G$1,"X","")</f>
        <v>X</v>
      </c>
      <c r="B13" s="122" t="str">
        <f t="shared" si="0"/>
        <v>A20082000125000</v>
      </c>
      <c r="C13" s="141" t="s">
        <v>718</v>
      </c>
      <c r="D13" s="141">
        <v>201601010</v>
      </c>
      <c r="E13" s="141" t="s">
        <v>735</v>
      </c>
      <c r="F13" s="141" t="s">
        <v>756</v>
      </c>
      <c r="G13" s="141" t="s">
        <v>711</v>
      </c>
      <c r="H13" s="141" t="s">
        <v>737</v>
      </c>
      <c r="I13" s="142">
        <v>43108</v>
      </c>
      <c r="J13" s="141" t="s">
        <v>833</v>
      </c>
      <c r="K13" s="141" t="s">
        <v>65</v>
      </c>
      <c r="L13" s="141" t="s">
        <v>66</v>
      </c>
      <c r="M13" s="141">
        <v>1</v>
      </c>
      <c r="N13" s="141">
        <v>5742.22</v>
      </c>
      <c r="O13" s="141">
        <v>5742.22</v>
      </c>
      <c r="P13" s="199">
        <v>5742.22</v>
      </c>
      <c r="Q13" s="122" t="e">
        <f>+VLOOKUP(CONCATENATE(B13,"00"),#REF!,3,FALSE)</f>
        <v>#REF!</v>
      </c>
      <c r="R13" s="122" t="str">
        <f>+IF(ISERROR(VLOOKUP(K13,'Ecarts de marge'!D:D,1,FALSE)),"PB CODE ARTICLE","")</f>
        <v/>
      </c>
      <c r="S13" s="22" t="s">
        <v>936</v>
      </c>
    </row>
    <row r="14" spans="1:19" x14ac:dyDescent="0.25">
      <c r="A14" s="131" t="str">
        <f>+IF(I14&lt;='Ecarts de marge'!$G$1,"X","")</f>
        <v>X</v>
      </c>
      <c r="B14" s="122" t="str">
        <f t="shared" si="0"/>
        <v>A20082000239000</v>
      </c>
      <c r="C14" s="141" t="s">
        <v>718</v>
      </c>
      <c r="D14" s="141">
        <v>201601044</v>
      </c>
      <c r="E14" s="141" t="s">
        <v>735</v>
      </c>
      <c r="F14" s="141" t="s">
        <v>736</v>
      </c>
      <c r="G14" s="141" t="s">
        <v>711</v>
      </c>
      <c r="H14" s="141" t="s">
        <v>737</v>
      </c>
      <c r="I14" s="142">
        <v>43108</v>
      </c>
      <c r="J14" s="141" t="s">
        <v>833</v>
      </c>
      <c r="K14" s="141" t="s">
        <v>65</v>
      </c>
      <c r="L14" s="141" t="s">
        <v>66</v>
      </c>
      <c r="M14" s="141">
        <v>1</v>
      </c>
      <c r="N14" s="141">
        <v>1000</v>
      </c>
      <c r="O14" s="141">
        <v>1000</v>
      </c>
      <c r="P14" s="199">
        <v>1000</v>
      </c>
      <c r="Q14" s="122" t="e">
        <f>+VLOOKUP(CONCATENATE(B14,"00"),#REF!,3,FALSE)</f>
        <v>#REF!</v>
      </c>
      <c r="R14" s="122" t="str">
        <f>+IF(ISERROR(VLOOKUP(K14,'Ecarts de marge'!D:D,1,FALSE)),"PB CODE ARTICLE","")</f>
        <v/>
      </c>
      <c r="S14" s="22" t="s">
        <v>936</v>
      </c>
    </row>
    <row r="15" spans="1:19" x14ac:dyDescent="0.25">
      <c r="A15" s="131" t="str">
        <f>+IF(I15&lt;='Ecarts de marge'!$G$1,"X","")</f>
        <v>X</v>
      </c>
      <c r="B15" s="122" t="str">
        <f t="shared" si="0"/>
        <v>A20082000125000</v>
      </c>
      <c r="C15" s="141" t="s">
        <v>718</v>
      </c>
      <c r="D15" s="141">
        <v>201601155</v>
      </c>
      <c r="E15" s="141" t="s">
        <v>735</v>
      </c>
      <c r="F15" s="141" t="s">
        <v>756</v>
      </c>
      <c r="G15" s="141" t="s">
        <v>711</v>
      </c>
      <c r="H15" s="141" t="s">
        <v>737</v>
      </c>
      <c r="I15" s="142">
        <v>43108</v>
      </c>
      <c r="J15" s="141" t="s">
        <v>833</v>
      </c>
      <c r="K15" s="141" t="s">
        <v>131</v>
      </c>
      <c r="L15" s="141" t="s">
        <v>796</v>
      </c>
      <c r="M15" s="141">
        <v>1</v>
      </c>
      <c r="N15" s="141">
        <v>1490</v>
      </c>
      <c r="O15" s="141">
        <v>1490</v>
      </c>
      <c r="P15" s="199">
        <v>1490</v>
      </c>
      <c r="Q15" s="122" t="e">
        <f>+VLOOKUP(CONCATENATE(B15,"00"),#REF!,3,FALSE)</f>
        <v>#REF!</v>
      </c>
      <c r="R15" s="122" t="str">
        <f>+IF(ISERROR(VLOOKUP(K15,'Ecarts de marge'!D:D,1,FALSE)),"PB CODE ARTICLE","")</f>
        <v/>
      </c>
      <c r="S15" s="22" t="s">
        <v>936</v>
      </c>
    </row>
    <row r="16" spans="1:19" x14ac:dyDescent="0.25">
      <c r="A16" s="131" t="str">
        <f>+IF(I16&lt;='Ecarts de marge'!$G$1,"X","")</f>
        <v>X</v>
      </c>
      <c r="B16" s="122" t="str">
        <f t="shared" si="0"/>
        <v>A20082000129000</v>
      </c>
      <c r="C16" s="141" t="s">
        <v>718</v>
      </c>
      <c r="D16" s="141">
        <v>201800005</v>
      </c>
      <c r="E16" s="141" t="s">
        <v>735</v>
      </c>
      <c r="F16" s="141" t="s">
        <v>776</v>
      </c>
      <c r="G16" s="141" t="s">
        <v>711</v>
      </c>
      <c r="H16" s="141" t="s">
        <v>731</v>
      </c>
      <c r="I16" s="142">
        <v>43105</v>
      </c>
      <c r="J16" s="141" t="s">
        <v>961</v>
      </c>
      <c r="K16" s="141" t="s">
        <v>57</v>
      </c>
      <c r="L16" s="141" t="s">
        <v>58</v>
      </c>
      <c r="M16" s="141">
        <v>1</v>
      </c>
      <c r="N16" s="141">
        <v>705.02</v>
      </c>
      <c r="O16" s="141">
        <v>705.02</v>
      </c>
      <c r="P16" s="199">
        <v>705.02</v>
      </c>
      <c r="Q16" s="122" t="e">
        <f>+VLOOKUP(CONCATENATE(B16,"00"),#REF!,3,FALSE)</f>
        <v>#REF!</v>
      </c>
      <c r="R16" s="122" t="str">
        <f>+IF(ISERROR(VLOOKUP(K16,'Ecarts de marge'!D:D,1,FALSE)),"PB CODE ARTICLE","")</f>
        <v>PB CODE ARTICLE</v>
      </c>
    </row>
    <row r="17" spans="1:18" x14ac:dyDescent="0.25">
      <c r="A17" s="131" t="str">
        <f>+IF(I17&lt;='Ecarts de marge'!$G$1,"X","")</f>
        <v>X</v>
      </c>
      <c r="B17" s="122" t="str">
        <f t="shared" si="0"/>
        <v>A20092000281000</v>
      </c>
      <c r="C17" s="141" t="s">
        <v>718</v>
      </c>
      <c r="D17" s="141">
        <v>201800006</v>
      </c>
      <c r="E17" s="141" t="s">
        <v>712</v>
      </c>
      <c r="F17" s="141" t="s">
        <v>755</v>
      </c>
      <c r="G17" s="141" t="s">
        <v>711</v>
      </c>
      <c r="H17" s="141" t="s">
        <v>731</v>
      </c>
      <c r="I17" s="142">
        <v>43105</v>
      </c>
      <c r="J17" s="141" t="s">
        <v>962</v>
      </c>
      <c r="K17" s="141" t="s">
        <v>57</v>
      </c>
      <c r="L17" s="141" t="s">
        <v>58</v>
      </c>
      <c r="M17" s="141">
        <v>1</v>
      </c>
      <c r="N17" s="141">
        <v>10042.379999999999</v>
      </c>
      <c r="O17" s="141">
        <v>10042.379999999999</v>
      </c>
      <c r="P17" s="199">
        <v>10042.379999999999</v>
      </c>
      <c r="Q17" s="122" t="e">
        <f>+VLOOKUP(CONCATENATE(B17,"00"),#REF!,3,FALSE)</f>
        <v>#REF!</v>
      </c>
      <c r="R17" s="122" t="str">
        <f>+IF(ISERROR(VLOOKUP(K17,'Ecarts de marge'!D:D,1,FALSE)),"PB CODE ARTICLE","")</f>
        <v>PB CODE ARTICLE</v>
      </c>
    </row>
    <row r="18" spans="1:18" x14ac:dyDescent="0.25">
      <c r="A18" s="131" t="str">
        <f>+IF(I18&lt;='Ecarts de marge'!$G$1,"X","")</f>
        <v>X</v>
      </c>
      <c r="B18" s="122" t="str">
        <f t="shared" si="0"/>
        <v>A20082000253000</v>
      </c>
      <c r="C18" s="141" t="s">
        <v>718</v>
      </c>
      <c r="D18" s="141">
        <v>201800007</v>
      </c>
      <c r="E18" s="141" t="s">
        <v>735</v>
      </c>
      <c r="F18" s="141" t="s">
        <v>807</v>
      </c>
      <c r="G18" s="141" t="s">
        <v>711</v>
      </c>
      <c r="H18" s="141" t="s">
        <v>731</v>
      </c>
      <c r="I18" s="142">
        <v>43105</v>
      </c>
      <c r="J18" s="141" t="s">
        <v>963</v>
      </c>
      <c r="K18" s="141" t="s">
        <v>57</v>
      </c>
      <c r="L18" s="141" t="s">
        <v>58</v>
      </c>
      <c r="M18" s="141">
        <v>1</v>
      </c>
      <c r="N18" s="141">
        <v>20468.599999999999</v>
      </c>
      <c r="O18" s="141">
        <v>20468.599999999999</v>
      </c>
      <c r="P18" s="199">
        <v>20468.599999999999</v>
      </c>
      <c r="Q18" s="122" t="e">
        <f>+VLOOKUP(CONCATENATE(B18,"00"),#REF!,3,FALSE)</f>
        <v>#REF!</v>
      </c>
      <c r="R18" s="122" t="str">
        <f>+IF(ISERROR(VLOOKUP(K18,'Ecarts de marge'!D:D,1,FALSE)),"PB CODE ARTICLE","")</f>
        <v>PB CODE ARTICLE</v>
      </c>
    </row>
    <row r="19" spans="1:18" x14ac:dyDescent="0.25">
      <c r="A19" s="131" t="str">
        <f>+IF(I19&lt;='Ecarts de marge'!$G$1,"X","")</f>
        <v>X</v>
      </c>
      <c r="B19" s="122" t="str">
        <f t="shared" si="0"/>
        <v>A20042000379001</v>
      </c>
      <c r="C19" s="141" t="s">
        <v>718</v>
      </c>
      <c r="D19" s="141">
        <v>201800008</v>
      </c>
      <c r="E19" s="141" t="s">
        <v>749</v>
      </c>
      <c r="F19" s="141" t="s">
        <v>884</v>
      </c>
      <c r="G19" s="141" t="s">
        <v>760</v>
      </c>
      <c r="H19" s="141" t="s">
        <v>731</v>
      </c>
      <c r="I19" s="142">
        <v>43108</v>
      </c>
      <c r="J19" s="141" t="s">
        <v>885</v>
      </c>
      <c r="K19" s="141" t="s">
        <v>57</v>
      </c>
      <c r="L19" s="141" t="s">
        <v>58</v>
      </c>
      <c r="M19" s="141">
        <v>1</v>
      </c>
      <c r="N19" s="141">
        <v>457.13</v>
      </c>
      <c r="O19" s="141">
        <v>457.13</v>
      </c>
      <c r="P19" s="199">
        <v>457.13</v>
      </c>
      <c r="Q19" s="122" t="e">
        <f>+VLOOKUP(CONCATENATE(B19,"00"),#REF!,3,FALSE)</f>
        <v>#REF!</v>
      </c>
      <c r="R19" s="122" t="str">
        <f>+IF(ISERROR(VLOOKUP(K19,'Ecarts de marge'!D:D,1,FALSE)),"PB CODE ARTICLE","")</f>
        <v>PB CODE ARTICLE</v>
      </c>
    </row>
    <row r="20" spans="1:18" x14ac:dyDescent="0.25">
      <c r="A20" s="131" t="str">
        <f>+IF(I20&lt;='Ecarts de marge'!$G$1,"X","")</f>
        <v>X</v>
      </c>
      <c r="B20" s="122" t="str">
        <f t="shared" si="0"/>
        <v>A20082000239000</v>
      </c>
      <c r="C20" s="141" t="s">
        <v>718</v>
      </c>
      <c r="D20" s="141">
        <v>201800009</v>
      </c>
      <c r="E20" s="141" t="s">
        <v>735</v>
      </c>
      <c r="F20" s="141" t="s">
        <v>736</v>
      </c>
      <c r="G20" s="141" t="s">
        <v>711</v>
      </c>
      <c r="H20" s="141" t="s">
        <v>737</v>
      </c>
      <c r="I20" s="142">
        <v>43108</v>
      </c>
      <c r="J20" s="141" t="s">
        <v>881</v>
      </c>
      <c r="K20" s="141" t="s">
        <v>723</v>
      </c>
      <c r="L20" s="141" t="s">
        <v>757</v>
      </c>
      <c r="M20" s="141">
        <v>1</v>
      </c>
      <c r="N20" s="141">
        <v>348.15</v>
      </c>
      <c r="O20" s="141">
        <v>348.15</v>
      </c>
      <c r="P20" s="199">
        <v>348.15</v>
      </c>
      <c r="Q20" s="122" t="e">
        <f>+VLOOKUP(CONCATENATE(B20,"00"),#REF!,3,FALSE)</f>
        <v>#REF!</v>
      </c>
      <c r="R20" s="122" t="str">
        <f>+IF(ISERROR(VLOOKUP(K20,'Ecarts de marge'!D:D,1,FALSE)),"PB CODE ARTICLE","")</f>
        <v>PB CODE ARTICLE</v>
      </c>
    </row>
    <row r="21" spans="1:18" x14ac:dyDescent="0.25">
      <c r="A21" s="131" t="str">
        <f>+IF(I21&lt;='Ecarts de marge'!$G$1,"X","")</f>
        <v>X</v>
      </c>
      <c r="B21" s="122" t="str">
        <f t="shared" si="0"/>
        <v>A20082000125000</v>
      </c>
      <c r="C21" s="141" t="s">
        <v>718</v>
      </c>
      <c r="D21" s="141">
        <v>201800010</v>
      </c>
      <c r="E21" s="141" t="s">
        <v>735</v>
      </c>
      <c r="F21" s="141" t="s">
        <v>756</v>
      </c>
      <c r="G21" s="141" t="s">
        <v>711</v>
      </c>
      <c r="H21" s="141" t="s">
        <v>737</v>
      </c>
      <c r="I21" s="142">
        <v>43108</v>
      </c>
      <c r="J21" s="141" t="s">
        <v>881</v>
      </c>
      <c r="K21" s="141" t="s">
        <v>16</v>
      </c>
      <c r="L21" s="141" t="s">
        <v>757</v>
      </c>
      <c r="M21" s="141">
        <v>1</v>
      </c>
      <c r="N21" s="141">
        <v>348.15</v>
      </c>
      <c r="O21" s="141">
        <v>348.15</v>
      </c>
      <c r="P21" s="199">
        <v>348.15</v>
      </c>
      <c r="Q21" s="122" t="e">
        <f>+VLOOKUP(CONCATENATE(B21,"00"),#REF!,3,FALSE)</f>
        <v>#REF!</v>
      </c>
      <c r="R21" s="122" t="str">
        <f>+IF(ISERROR(VLOOKUP(K21,'Ecarts de marge'!D:D,1,FALSE)),"PB CODE ARTICLE","")</f>
        <v/>
      </c>
    </row>
    <row r="22" spans="1:18" x14ac:dyDescent="0.25">
      <c r="A22" s="131" t="str">
        <f>+IF(I22&lt;='Ecarts de marge'!$G$1,"X","")</f>
        <v>X</v>
      </c>
      <c r="B22" s="122" t="str">
        <f t="shared" si="0"/>
        <v>A</v>
      </c>
      <c r="C22" s="141" t="s">
        <v>718</v>
      </c>
      <c r="D22" s="141">
        <v>201800011</v>
      </c>
      <c r="E22" s="141" t="s">
        <v>719</v>
      </c>
      <c r="F22" s="141" t="s">
        <v>719</v>
      </c>
      <c r="G22" s="141" t="s">
        <v>719</v>
      </c>
      <c r="H22" s="141" t="s">
        <v>731</v>
      </c>
      <c r="I22" s="142">
        <v>43108</v>
      </c>
      <c r="J22" s="141" t="s">
        <v>881</v>
      </c>
      <c r="K22" s="141" t="s">
        <v>16</v>
      </c>
      <c r="L22" s="141" t="s">
        <v>757</v>
      </c>
      <c r="M22" s="141">
        <v>1</v>
      </c>
      <c r="N22" s="141">
        <v>661.1</v>
      </c>
      <c r="O22" s="141">
        <v>661.1</v>
      </c>
      <c r="P22" s="199">
        <v>661.1</v>
      </c>
      <c r="Q22" s="122" t="e">
        <f>+VLOOKUP(CONCATENATE(B22,"00"),#REF!,3,FALSE)</f>
        <v>#REF!</v>
      </c>
      <c r="R22" s="122" t="str">
        <f>+IF(ISERROR(VLOOKUP(K22,'Ecarts de marge'!D:D,1,FALSE)),"PB CODE ARTICLE","")</f>
        <v/>
      </c>
    </row>
    <row r="23" spans="1:18" x14ac:dyDescent="0.25">
      <c r="A23" s="131" t="str">
        <f>+IF(I23&lt;='Ecarts de marge'!$G$1,"X","")</f>
        <v>X</v>
      </c>
      <c r="B23" s="122" t="str">
        <f t="shared" si="0"/>
        <v>A</v>
      </c>
      <c r="C23" s="141" t="s">
        <v>718</v>
      </c>
      <c r="D23" s="141">
        <v>201800012</v>
      </c>
      <c r="E23" s="141" t="s">
        <v>719</v>
      </c>
      <c r="F23" s="141" t="s">
        <v>719</v>
      </c>
      <c r="G23" s="141" t="s">
        <v>719</v>
      </c>
      <c r="H23" s="141" t="s">
        <v>731</v>
      </c>
      <c r="I23" s="142">
        <v>43108</v>
      </c>
      <c r="J23" s="141" t="s">
        <v>881</v>
      </c>
      <c r="K23" s="141" t="s">
        <v>723</v>
      </c>
      <c r="L23" s="141" t="s">
        <v>757</v>
      </c>
      <c r="M23" s="141">
        <v>1</v>
      </c>
      <c r="N23" s="141">
        <v>661.1</v>
      </c>
      <c r="O23" s="141">
        <v>661.1</v>
      </c>
      <c r="P23" s="199">
        <v>661.1</v>
      </c>
      <c r="Q23" s="122" t="e">
        <f>+VLOOKUP(CONCATENATE(B23,"00"),#REF!,3,FALSE)</f>
        <v>#REF!</v>
      </c>
      <c r="R23" s="122" t="str">
        <f>+IF(ISERROR(VLOOKUP(K23,'Ecarts de marge'!D:D,1,FALSE)),"PB CODE ARTICLE","")</f>
        <v>PB CODE ARTICLE</v>
      </c>
    </row>
    <row r="24" spans="1:18" x14ac:dyDescent="0.25">
      <c r="A24" s="131" t="str">
        <f>+IF(I24&lt;='Ecarts de marge'!$G$1,"X","")</f>
        <v>X</v>
      </c>
      <c r="B24" s="122" t="str">
        <f t="shared" si="0"/>
        <v>A</v>
      </c>
      <c r="C24" s="141" t="s">
        <v>718</v>
      </c>
      <c r="D24" s="141">
        <v>201800013</v>
      </c>
      <c r="E24" s="141" t="s">
        <v>719</v>
      </c>
      <c r="F24" s="141" t="s">
        <v>719</v>
      </c>
      <c r="G24" s="141" t="s">
        <v>719</v>
      </c>
      <c r="H24" s="141" t="s">
        <v>731</v>
      </c>
      <c r="I24" s="142">
        <v>43108</v>
      </c>
      <c r="J24" s="141" t="s">
        <v>881</v>
      </c>
      <c r="K24" s="141" t="s">
        <v>723</v>
      </c>
      <c r="L24" s="141" t="s">
        <v>757</v>
      </c>
      <c r="M24" s="141">
        <v>1</v>
      </c>
      <c r="N24" s="141">
        <v>661.1</v>
      </c>
      <c r="O24" s="141">
        <v>661.1</v>
      </c>
      <c r="P24" s="199">
        <v>661.1</v>
      </c>
      <c r="Q24" s="122" t="e">
        <f>+VLOOKUP(CONCATENATE(B24,"00"),#REF!,3,FALSE)</f>
        <v>#REF!</v>
      </c>
      <c r="R24" s="122" t="str">
        <f>+IF(ISERROR(VLOOKUP(K24,'Ecarts de marge'!D:D,1,FALSE)),"PB CODE ARTICLE","")</f>
        <v>PB CODE ARTICLE</v>
      </c>
    </row>
    <row r="25" spans="1:18" x14ac:dyDescent="0.25">
      <c r="A25" s="131" t="str">
        <f>+IF(I25&lt;='Ecarts de marge'!$G$1,"X","")</f>
        <v>X</v>
      </c>
      <c r="B25" s="122" t="str">
        <f t="shared" si="0"/>
        <v>A20082000125000</v>
      </c>
      <c r="C25" s="141" t="s">
        <v>718</v>
      </c>
      <c r="D25" s="141">
        <v>201800014</v>
      </c>
      <c r="E25" s="141" t="s">
        <v>735</v>
      </c>
      <c r="F25" s="141" t="s">
        <v>756</v>
      </c>
      <c r="G25" s="141" t="s">
        <v>711</v>
      </c>
      <c r="H25" s="141" t="s">
        <v>737</v>
      </c>
      <c r="I25" s="142">
        <v>43108</v>
      </c>
      <c r="J25" s="141" t="s">
        <v>881</v>
      </c>
      <c r="K25" s="141" t="s">
        <v>16</v>
      </c>
      <c r="L25" s="141" t="s">
        <v>757</v>
      </c>
      <c r="M25" s="141">
        <v>1</v>
      </c>
      <c r="N25" s="141">
        <v>661.1</v>
      </c>
      <c r="O25" s="141">
        <v>661.1</v>
      </c>
      <c r="P25" s="199">
        <v>661.1</v>
      </c>
      <c r="Q25" s="122" t="e">
        <f>+VLOOKUP(CONCATENATE(B25,"00"),#REF!,3,FALSE)</f>
        <v>#REF!</v>
      </c>
      <c r="R25" s="122" t="str">
        <f>+IF(ISERROR(VLOOKUP(K25,'Ecarts de marge'!D:D,1,FALSE)),"PB CODE ARTICLE","")</f>
        <v/>
      </c>
    </row>
    <row r="26" spans="1:18" x14ac:dyDescent="0.25">
      <c r="A26" s="131" t="str">
        <f>+IF(I26&lt;='Ecarts de marge'!$G$1,"X","")</f>
        <v>X</v>
      </c>
      <c r="B26" s="122" t="str">
        <f t="shared" si="0"/>
        <v>A20082000125000</v>
      </c>
      <c r="C26" s="141" t="s">
        <v>718</v>
      </c>
      <c r="D26" s="141">
        <v>201800015</v>
      </c>
      <c r="E26" s="141" t="s">
        <v>735</v>
      </c>
      <c r="F26" s="141" t="s">
        <v>756</v>
      </c>
      <c r="G26" s="141" t="s">
        <v>711</v>
      </c>
      <c r="H26" s="141" t="s">
        <v>731</v>
      </c>
      <c r="I26" s="142">
        <v>43108</v>
      </c>
      <c r="J26" s="141" t="s">
        <v>881</v>
      </c>
      <c r="K26" s="141" t="s">
        <v>723</v>
      </c>
      <c r="L26" s="141" t="s">
        <v>757</v>
      </c>
      <c r="M26" s="141">
        <v>1</v>
      </c>
      <c r="N26" s="141">
        <v>345.9</v>
      </c>
      <c r="O26" s="141">
        <v>345.9</v>
      </c>
      <c r="P26" s="199">
        <v>345.9</v>
      </c>
      <c r="Q26" s="122" t="e">
        <f>+VLOOKUP(CONCATENATE(B26,"00"),#REF!,3,FALSE)</f>
        <v>#REF!</v>
      </c>
      <c r="R26" s="122" t="str">
        <f>+IF(ISERROR(VLOOKUP(K26,'Ecarts de marge'!D:D,1,FALSE)),"PB CODE ARTICLE","")</f>
        <v>PB CODE ARTICLE</v>
      </c>
    </row>
    <row r="27" spans="1:18" x14ac:dyDescent="0.25">
      <c r="A27" s="131" t="str">
        <f>+IF(I27&lt;='Ecarts de marge'!$G$1,"X","")</f>
        <v>X</v>
      </c>
      <c r="B27" s="122" t="str">
        <f t="shared" si="0"/>
        <v>A20092000263000</v>
      </c>
      <c r="C27" s="141" t="s">
        <v>718</v>
      </c>
      <c r="D27" s="141">
        <v>201800016</v>
      </c>
      <c r="E27" s="141" t="s">
        <v>712</v>
      </c>
      <c r="F27" s="141" t="s">
        <v>798</v>
      </c>
      <c r="G27" s="141" t="s">
        <v>711</v>
      </c>
      <c r="H27" s="141" t="s">
        <v>731</v>
      </c>
      <c r="I27" s="142">
        <v>43108</v>
      </c>
      <c r="J27" s="141" t="s">
        <v>833</v>
      </c>
      <c r="K27" s="141" t="s">
        <v>65</v>
      </c>
      <c r="L27" s="141" t="s">
        <v>66</v>
      </c>
      <c r="M27" s="141">
        <v>1</v>
      </c>
      <c r="N27" s="141">
        <v>912.64</v>
      </c>
      <c r="O27" s="141">
        <v>912.64</v>
      </c>
      <c r="P27" s="199">
        <v>912.64</v>
      </c>
      <c r="Q27" s="122" t="e">
        <f>+VLOOKUP(CONCATENATE(B27,"00"),#REF!,3,FALSE)</f>
        <v>#REF!</v>
      </c>
      <c r="R27" s="122" t="str">
        <f>+IF(ISERROR(VLOOKUP(K27,'Ecarts de marge'!D:D,1,FALSE)),"PB CODE ARTICLE","")</f>
        <v/>
      </c>
    </row>
    <row r="28" spans="1:18" x14ac:dyDescent="0.25">
      <c r="A28" s="131" t="str">
        <f>+IF(I28&lt;='Ecarts de marge'!$G$1,"X","")</f>
        <v>X</v>
      </c>
      <c r="B28" s="122" t="str">
        <f t="shared" si="0"/>
        <v>A20040042049000</v>
      </c>
      <c r="C28" s="141" t="s">
        <v>718</v>
      </c>
      <c r="D28" s="141">
        <v>201800017</v>
      </c>
      <c r="E28" s="141" t="s">
        <v>749</v>
      </c>
      <c r="F28" s="141" t="s">
        <v>964</v>
      </c>
      <c r="G28" s="141" t="s">
        <v>711</v>
      </c>
      <c r="H28" s="141" t="s">
        <v>731</v>
      </c>
      <c r="I28" s="142">
        <v>43109</v>
      </c>
      <c r="J28" s="141" t="s">
        <v>965</v>
      </c>
      <c r="K28" s="141" t="s">
        <v>57</v>
      </c>
      <c r="L28" s="141" t="s">
        <v>58</v>
      </c>
      <c r="M28" s="141">
        <v>1</v>
      </c>
      <c r="N28" s="141">
        <v>452.61</v>
      </c>
      <c r="O28" s="141">
        <v>452.61</v>
      </c>
      <c r="P28" s="199">
        <v>452.61</v>
      </c>
      <c r="Q28" s="122" t="e">
        <f>+VLOOKUP(CONCATENATE(B28,"00"),#REF!,3,FALSE)</f>
        <v>#REF!</v>
      </c>
      <c r="R28" s="122" t="str">
        <f>+IF(ISERROR(VLOOKUP(K28,'Ecarts de marge'!D:D,1,FALSE)),"PB CODE ARTICLE","")</f>
        <v>PB CODE ARTICLE</v>
      </c>
    </row>
    <row r="29" spans="1:18" x14ac:dyDescent="0.25">
      <c r="A29" s="131" t="str">
        <f>+IF(I29&lt;='Ecarts de marge'!$G$1,"X","")</f>
        <v>X</v>
      </c>
      <c r="B29" s="122" t="str">
        <f t="shared" si="0"/>
        <v>A20082000125000</v>
      </c>
      <c r="C29" s="141" t="s">
        <v>718</v>
      </c>
      <c r="D29" s="141">
        <v>201800018</v>
      </c>
      <c r="E29" s="141" t="s">
        <v>735</v>
      </c>
      <c r="F29" s="141" t="s">
        <v>756</v>
      </c>
      <c r="G29" s="141" t="s">
        <v>711</v>
      </c>
      <c r="H29" s="141" t="s">
        <v>731</v>
      </c>
      <c r="I29" s="142">
        <v>43112</v>
      </c>
      <c r="J29" s="141" t="s">
        <v>881</v>
      </c>
      <c r="K29" s="141" t="s">
        <v>723</v>
      </c>
      <c r="L29" s="141" t="s">
        <v>757</v>
      </c>
      <c r="M29" s="141">
        <v>1</v>
      </c>
      <c r="N29" s="141">
        <v>345.9</v>
      </c>
      <c r="O29" s="141">
        <v>345.9</v>
      </c>
      <c r="P29" s="199">
        <v>345.9</v>
      </c>
      <c r="Q29" s="122" t="e">
        <f>+VLOOKUP(CONCATENATE(B29,"00"),#REF!,3,FALSE)</f>
        <v>#REF!</v>
      </c>
      <c r="R29" s="122" t="str">
        <f>+IF(ISERROR(VLOOKUP(K29,'Ecarts de marge'!D:D,1,FALSE)),"PB CODE ARTICLE","")</f>
        <v>PB CODE ARTICLE</v>
      </c>
    </row>
    <row r="30" spans="1:18" x14ac:dyDescent="0.25">
      <c r="A30" s="131" t="str">
        <f>+IF(I30&lt;='Ecarts de marge'!$G$1,"X","")</f>
        <v>X</v>
      </c>
      <c r="B30" s="122" t="str">
        <f t="shared" si="0"/>
        <v>A</v>
      </c>
      <c r="C30" s="141" t="s">
        <v>718</v>
      </c>
      <c r="D30" s="141">
        <v>201800019</v>
      </c>
      <c r="E30" s="141" t="s">
        <v>719</v>
      </c>
      <c r="F30" s="141" t="s">
        <v>719</v>
      </c>
      <c r="G30" s="141" t="s">
        <v>719</v>
      </c>
      <c r="H30" s="141" t="s">
        <v>731</v>
      </c>
      <c r="I30" s="142">
        <v>43112</v>
      </c>
      <c r="J30" s="141" t="s">
        <v>945</v>
      </c>
      <c r="K30" s="141" t="s">
        <v>146</v>
      </c>
      <c r="L30" s="141" t="s">
        <v>946</v>
      </c>
      <c r="M30" s="141">
        <v>1</v>
      </c>
      <c r="N30" s="141">
        <v>9.9</v>
      </c>
      <c r="O30" s="141">
        <v>9.9</v>
      </c>
      <c r="P30" s="199">
        <v>82</v>
      </c>
      <c r="Q30" s="122" t="e">
        <f>+VLOOKUP(CONCATENATE(B30,"00"),#REF!,3,FALSE)</f>
        <v>#REF!</v>
      </c>
      <c r="R30" s="122" t="str">
        <f>+IF(ISERROR(VLOOKUP(K30,'Ecarts de marge'!D:D,1,FALSE)),"PB CODE ARTICLE","")</f>
        <v/>
      </c>
    </row>
    <row r="31" spans="1:18" x14ac:dyDescent="0.25">
      <c r="A31" s="131" t="str">
        <f>+IF(I31&lt;='Ecarts de marge'!$G$1,"X","")</f>
        <v>X</v>
      </c>
      <c r="B31" s="122" t="str">
        <f t="shared" si="0"/>
        <v>A20082000125000</v>
      </c>
      <c r="C31" s="141" t="s">
        <v>718</v>
      </c>
      <c r="D31" s="141">
        <v>201800020</v>
      </c>
      <c r="E31" s="141" t="s">
        <v>735</v>
      </c>
      <c r="F31" s="141" t="s">
        <v>756</v>
      </c>
      <c r="G31" s="141" t="s">
        <v>711</v>
      </c>
      <c r="H31" s="141" t="s">
        <v>731</v>
      </c>
      <c r="I31" s="142">
        <v>43112</v>
      </c>
      <c r="J31" s="141" t="s">
        <v>881</v>
      </c>
      <c r="K31" s="141" t="s">
        <v>723</v>
      </c>
      <c r="L31" s="141" t="s">
        <v>757</v>
      </c>
      <c r="M31" s="141">
        <v>1</v>
      </c>
      <c r="N31" s="141">
        <v>345.9</v>
      </c>
      <c r="O31" s="141">
        <v>345.9</v>
      </c>
      <c r="P31" s="199">
        <v>345.9</v>
      </c>
      <c r="Q31" s="122" t="e">
        <f>+VLOOKUP(CONCATENATE(B31,"00"),#REF!,3,FALSE)</f>
        <v>#REF!</v>
      </c>
      <c r="R31" s="122" t="str">
        <f>+IF(ISERROR(VLOOKUP(K31,'Ecarts de marge'!D:D,1,FALSE)),"PB CODE ARTICLE","")</f>
        <v>PB CODE ARTICLE</v>
      </c>
    </row>
    <row r="32" spans="1:18" x14ac:dyDescent="0.25">
      <c r="A32" s="131" t="str">
        <f>+IF(I32&lt;='Ecarts de marge'!$G$1,"X","")</f>
        <v>X</v>
      </c>
      <c r="B32" s="122" t="str">
        <f t="shared" si="0"/>
        <v>A20082000239000</v>
      </c>
      <c r="C32" s="141" t="s">
        <v>718</v>
      </c>
      <c r="D32" s="141">
        <v>201800021</v>
      </c>
      <c r="E32" s="141" t="s">
        <v>735</v>
      </c>
      <c r="F32" s="141" t="s">
        <v>736</v>
      </c>
      <c r="G32" s="141" t="s">
        <v>711</v>
      </c>
      <c r="H32" s="141" t="s">
        <v>737</v>
      </c>
      <c r="I32" s="142">
        <v>43112</v>
      </c>
      <c r="J32" s="141" t="s">
        <v>881</v>
      </c>
      <c r="K32" s="141" t="s">
        <v>16</v>
      </c>
      <c r="L32" s="141" t="s">
        <v>757</v>
      </c>
      <c r="M32" s="141">
        <v>1</v>
      </c>
      <c r="N32" s="141">
        <v>661.1</v>
      </c>
      <c r="O32" s="141">
        <v>661.1</v>
      </c>
      <c r="P32" s="199">
        <v>348.15</v>
      </c>
      <c r="Q32" s="122" t="e">
        <f>+VLOOKUP(CONCATENATE(B32,"00"),#REF!,3,FALSE)</f>
        <v>#REF!</v>
      </c>
      <c r="R32" s="122" t="str">
        <f>+IF(ISERROR(VLOOKUP(K32,'Ecarts de marge'!D:D,1,FALSE)),"PB CODE ARTICLE","")</f>
        <v/>
      </c>
    </row>
    <row r="33" spans="1:18" x14ac:dyDescent="0.25">
      <c r="A33" s="131" t="str">
        <f>+IF(I33&lt;='Ecarts de marge'!$G$1,"X","")</f>
        <v>X</v>
      </c>
      <c r="B33" s="122" t="str">
        <f t="shared" si="0"/>
        <v>A20082000125000</v>
      </c>
      <c r="C33" s="141" t="s">
        <v>718</v>
      </c>
      <c r="D33" s="141">
        <v>201800022</v>
      </c>
      <c r="E33" s="141" t="s">
        <v>735</v>
      </c>
      <c r="F33" s="141" t="s">
        <v>756</v>
      </c>
      <c r="G33" s="141" t="s">
        <v>711</v>
      </c>
      <c r="H33" s="141" t="s">
        <v>737</v>
      </c>
      <c r="I33" s="142">
        <v>43112</v>
      </c>
      <c r="J33" s="141" t="s">
        <v>881</v>
      </c>
      <c r="K33" s="141" t="s">
        <v>723</v>
      </c>
      <c r="L33" s="141" t="s">
        <v>757</v>
      </c>
      <c r="M33" s="141">
        <v>1</v>
      </c>
      <c r="N33" s="141">
        <v>345.9</v>
      </c>
      <c r="O33" s="141">
        <v>345.9</v>
      </c>
      <c r="P33" s="199">
        <v>348.15</v>
      </c>
      <c r="Q33" s="122" t="e">
        <f>+VLOOKUP(CONCATENATE(B33,"00"),#REF!,3,FALSE)</f>
        <v>#REF!</v>
      </c>
      <c r="R33" s="122" t="str">
        <f>+IF(ISERROR(VLOOKUP(K33,'Ecarts de marge'!D:D,1,FALSE)),"PB CODE ARTICLE","")</f>
        <v>PB CODE ARTICLE</v>
      </c>
    </row>
    <row r="34" spans="1:18" x14ac:dyDescent="0.25">
      <c r="A34" s="131" t="str">
        <f>+IF(I34&lt;='Ecarts de marge'!$G$1,"X","")</f>
        <v>X</v>
      </c>
      <c r="B34" s="122" t="str">
        <f t="shared" si="0"/>
        <v>A</v>
      </c>
      <c r="C34" s="141" t="s">
        <v>718</v>
      </c>
      <c r="D34" s="141">
        <v>201800023</v>
      </c>
      <c r="E34" s="141" t="s">
        <v>719</v>
      </c>
      <c r="F34" s="141" t="s">
        <v>719</v>
      </c>
      <c r="G34" s="141" t="s">
        <v>719</v>
      </c>
      <c r="H34" s="141" t="s">
        <v>731</v>
      </c>
      <c r="I34" s="142">
        <v>43112</v>
      </c>
      <c r="J34" s="141" t="s">
        <v>881</v>
      </c>
      <c r="K34" s="141" t="s">
        <v>723</v>
      </c>
      <c r="L34" s="141" t="s">
        <v>757</v>
      </c>
      <c r="M34" s="141">
        <v>1</v>
      </c>
      <c r="N34" s="141">
        <v>348.15</v>
      </c>
      <c r="O34" s="141">
        <v>348.15</v>
      </c>
      <c r="P34" s="199">
        <v>661.1</v>
      </c>
      <c r="Q34" s="122" t="e">
        <f>+VLOOKUP(CONCATENATE(B34,"00"),#REF!,3,FALSE)</f>
        <v>#REF!</v>
      </c>
      <c r="R34" s="122" t="str">
        <f>+IF(ISERROR(VLOOKUP(K34,'Ecarts de marge'!D:D,1,FALSE)),"PB CODE ARTICLE","")</f>
        <v>PB CODE ARTICLE</v>
      </c>
    </row>
    <row r="35" spans="1:18" x14ac:dyDescent="0.25">
      <c r="A35" s="131" t="str">
        <f>+IF(I35&lt;='Ecarts de marge'!$G$1,"X","")</f>
        <v>X</v>
      </c>
      <c r="B35" s="122" t="str">
        <f t="shared" si="0"/>
        <v>A</v>
      </c>
      <c r="C35" s="141" t="s">
        <v>718</v>
      </c>
      <c r="D35" s="141">
        <v>201800024</v>
      </c>
      <c r="E35" s="141" t="s">
        <v>719</v>
      </c>
      <c r="F35" s="141" t="s">
        <v>719</v>
      </c>
      <c r="G35" s="141" t="s">
        <v>719</v>
      </c>
      <c r="H35" s="141" t="s">
        <v>731</v>
      </c>
      <c r="I35" s="142">
        <v>43112</v>
      </c>
      <c r="J35" s="141" t="s">
        <v>881</v>
      </c>
      <c r="K35" s="141" t="s">
        <v>16</v>
      </c>
      <c r="L35" s="141" t="s">
        <v>757</v>
      </c>
      <c r="M35" s="141">
        <v>1</v>
      </c>
      <c r="N35" s="141">
        <v>348.15</v>
      </c>
      <c r="O35" s="141">
        <v>348.15</v>
      </c>
      <c r="P35" s="199">
        <v>661.1</v>
      </c>
      <c r="Q35" s="122" t="e">
        <f>+VLOOKUP(CONCATENATE(B35,"00"),#REF!,3,FALSE)</f>
        <v>#REF!</v>
      </c>
      <c r="R35" s="122" t="str">
        <f>+IF(ISERROR(VLOOKUP(K35,'Ecarts de marge'!D:D,1,FALSE)),"PB CODE ARTICLE","")</f>
        <v/>
      </c>
    </row>
    <row r="36" spans="1:18" x14ac:dyDescent="0.25">
      <c r="A36" s="131" t="str">
        <f>+IF(I36&lt;='Ecarts de marge'!$G$1,"X","")</f>
        <v>X</v>
      </c>
      <c r="B36" s="122" t="str">
        <f t="shared" si="0"/>
        <v>A</v>
      </c>
      <c r="C36" s="141" t="s">
        <v>718</v>
      </c>
      <c r="D36" s="141">
        <v>201800025</v>
      </c>
      <c r="E36" s="141" t="s">
        <v>719</v>
      </c>
      <c r="F36" s="141" t="s">
        <v>719</v>
      </c>
      <c r="G36" s="141" t="s">
        <v>719</v>
      </c>
      <c r="H36" s="141" t="s">
        <v>731</v>
      </c>
      <c r="I36" s="142">
        <v>43112</v>
      </c>
      <c r="J36" s="141" t="s">
        <v>881</v>
      </c>
      <c r="K36" s="141" t="s">
        <v>16</v>
      </c>
      <c r="L36" s="141" t="s">
        <v>757</v>
      </c>
      <c r="M36" s="141">
        <v>1</v>
      </c>
      <c r="N36" s="141">
        <v>661.1</v>
      </c>
      <c r="O36" s="141">
        <v>661.1</v>
      </c>
      <c r="P36" s="199">
        <v>661.1</v>
      </c>
      <c r="Q36" s="122" t="e">
        <f>+VLOOKUP(CONCATENATE(B36,"00"),#REF!,3,FALSE)</f>
        <v>#REF!</v>
      </c>
      <c r="R36" s="122" t="str">
        <f>+IF(ISERROR(VLOOKUP(K36,'Ecarts de marge'!D:D,1,FALSE)),"PB CODE ARTICLE","")</f>
        <v/>
      </c>
    </row>
    <row r="37" spans="1:18" x14ac:dyDescent="0.25">
      <c r="A37" s="131" t="str">
        <f>+IF(I37&lt;='Ecarts de marge'!$G$1,"X","")</f>
        <v>X</v>
      </c>
      <c r="B37" s="122" t="str">
        <f t="shared" si="0"/>
        <v>A20082000125000</v>
      </c>
      <c r="C37" s="141" t="s">
        <v>718</v>
      </c>
      <c r="D37" s="141">
        <v>201800026</v>
      </c>
      <c r="E37" s="141" t="s">
        <v>735</v>
      </c>
      <c r="F37" s="141" t="s">
        <v>756</v>
      </c>
      <c r="G37" s="141" t="s">
        <v>711</v>
      </c>
      <c r="H37" s="141" t="s">
        <v>737</v>
      </c>
      <c r="I37" s="142">
        <v>43112</v>
      </c>
      <c r="J37" s="141" t="s">
        <v>881</v>
      </c>
      <c r="K37" s="141" t="s">
        <v>723</v>
      </c>
      <c r="L37" s="141" t="s">
        <v>757</v>
      </c>
      <c r="M37" s="141">
        <v>1</v>
      </c>
      <c r="N37" s="141">
        <v>661.1</v>
      </c>
      <c r="O37" s="141">
        <v>661.1</v>
      </c>
      <c r="P37" s="199">
        <v>661.1</v>
      </c>
      <c r="Q37" s="122" t="e">
        <f>+VLOOKUP(CONCATENATE(B37,"00"),#REF!,3,FALSE)</f>
        <v>#REF!</v>
      </c>
      <c r="R37" s="122" t="str">
        <f>+IF(ISERROR(VLOOKUP(K37,'Ecarts de marge'!D:D,1,FALSE)),"PB CODE ARTICLE","")</f>
        <v>PB CODE ARTICLE</v>
      </c>
    </row>
    <row r="38" spans="1:18" x14ac:dyDescent="0.25">
      <c r="A38" s="131" t="str">
        <f>+IF(I38&lt;='Ecarts de marge'!$G$1,"X","")</f>
        <v>X</v>
      </c>
      <c r="B38" s="122" t="str">
        <f t="shared" si="0"/>
        <v>A20092000273000</v>
      </c>
      <c r="C38" s="141" t="s">
        <v>718</v>
      </c>
      <c r="D38" s="141">
        <v>201800027</v>
      </c>
      <c r="E38" s="141" t="s">
        <v>712</v>
      </c>
      <c r="F38" s="141" t="s">
        <v>772</v>
      </c>
      <c r="G38" s="141" t="s">
        <v>711</v>
      </c>
      <c r="H38" s="141" t="s">
        <v>737</v>
      </c>
      <c r="I38" s="142">
        <v>43112</v>
      </c>
      <c r="J38" s="141" t="s">
        <v>773</v>
      </c>
      <c r="K38" s="141" t="s">
        <v>65</v>
      </c>
      <c r="L38" s="141" t="s">
        <v>66</v>
      </c>
      <c r="M38" s="141">
        <v>1</v>
      </c>
      <c r="N38" s="141">
        <v>1000</v>
      </c>
      <c r="O38" s="141">
        <v>1000</v>
      </c>
      <c r="P38" s="199">
        <v>2833.33</v>
      </c>
      <c r="Q38" s="122" t="e">
        <f>+VLOOKUP(CONCATENATE(B38,"00"),#REF!,3,FALSE)</f>
        <v>#REF!</v>
      </c>
      <c r="R38" s="122" t="str">
        <f>+IF(ISERROR(VLOOKUP(K38,'Ecarts de marge'!D:D,1,FALSE)),"PB CODE ARTICLE","")</f>
        <v/>
      </c>
    </row>
    <row r="39" spans="1:18" x14ac:dyDescent="0.25">
      <c r="A39" s="131" t="str">
        <f>+IF(I39&lt;='Ecarts de marge'!$G$1,"X","")</f>
        <v>X</v>
      </c>
      <c r="B39" s="122" t="str">
        <f t="shared" si="0"/>
        <v>A20092000159000</v>
      </c>
      <c r="C39" s="141" t="s">
        <v>718</v>
      </c>
      <c r="D39" s="141">
        <v>201800028</v>
      </c>
      <c r="E39" s="141" t="s">
        <v>712</v>
      </c>
      <c r="F39" s="141" t="s">
        <v>809</v>
      </c>
      <c r="G39" s="141" t="s">
        <v>711</v>
      </c>
      <c r="H39" s="141" t="s">
        <v>731</v>
      </c>
      <c r="I39" s="142">
        <v>43112</v>
      </c>
      <c r="J39" s="141" t="s">
        <v>451</v>
      </c>
      <c r="K39" s="141" t="s">
        <v>33</v>
      </c>
      <c r="L39" s="141" t="s">
        <v>34</v>
      </c>
      <c r="M39" s="141">
        <v>1</v>
      </c>
      <c r="N39" s="141">
        <v>80</v>
      </c>
      <c r="O39" s="141">
        <v>80</v>
      </c>
      <c r="P39" s="199">
        <v>160</v>
      </c>
      <c r="Q39" s="122" t="e">
        <f>+VLOOKUP(CONCATENATE(B39,"00"),#REF!,3,FALSE)</f>
        <v>#REF!</v>
      </c>
      <c r="R39" s="122" t="str">
        <f>+IF(ISERROR(VLOOKUP(K39,'Ecarts de marge'!D:D,1,FALSE)),"PB CODE ARTICLE","")</f>
        <v/>
      </c>
    </row>
    <row r="40" spans="1:18" x14ac:dyDescent="0.25">
      <c r="A40" s="131" t="str">
        <f>+IF(I40&lt;='Ecarts de marge'!$G$1,"X","")</f>
        <v>X</v>
      </c>
      <c r="B40" s="122" t="str">
        <f t="shared" si="0"/>
        <v>A20092000199000</v>
      </c>
      <c r="C40" s="141" t="s">
        <v>718</v>
      </c>
      <c r="D40" s="141">
        <v>201800029</v>
      </c>
      <c r="E40" s="141" t="s">
        <v>712</v>
      </c>
      <c r="F40" s="141" t="s">
        <v>810</v>
      </c>
      <c r="G40" s="141" t="s">
        <v>711</v>
      </c>
      <c r="H40" s="141" t="s">
        <v>731</v>
      </c>
      <c r="I40" s="142">
        <v>43112</v>
      </c>
      <c r="J40" s="141" t="s">
        <v>451</v>
      </c>
      <c r="K40" s="141" t="s">
        <v>33</v>
      </c>
      <c r="L40" s="141" t="s">
        <v>889</v>
      </c>
      <c r="M40" s="141">
        <v>1</v>
      </c>
      <c r="N40" s="141">
        <v>160</v>
      </c>
      <c r="O40" s="141">
        <v>160</v>
      </c>
      <c r="P40" s="199">
        <v>160</v>
      </c>
      <c r="Q40" s="122" t="e">
        <f>+VLOOKUP(CONCATENATE(B40,"00"),#REF!,3,FALSE)</f>
        <v>#REF!</v>
      </c>
      <c r="R40" s="122" t="str">
        <f>+IF(ISERROR(VLOOKUP(K40,'Ecarts de marge'!D:D,1,FALSE)),"PB CODE ARTICLE","")</f>
        <v/>
      </c>
    </row>
    <row r="41" spans="1:18" x14ac:dyDescent="0.25">
      <c r="A41" s="131" t="str">
        <f>+IF(I41&lt;='Ecarts de marge'!$G$1,"X","")</f>
        <v>X</v>
      </c>
      <c r="B41" s="122" t="str">
        <f t="shared" si="0"/>
        <v>A</v>
      </c>
      <c r="C41" s="141" t="s">
        <v>727</v>
      </c>
      <c r="D41" s="141">
        <v>201601405</v>
      </c>
      <c r="E41" s="141" t="s">
        <v>719</v>
      </c>
      <c r="F41" s="141" t="s">
        <v>719</v>
      </c>
      <c r="G41" s="141" t="s">
        <v>719</v>
      </c>
      <c r="H41" s="141" t="s">
        <v>731</v>
      </c>
      <c r="I41" s="142">
        <v>43075</v>
      </c>
      <c r="J41" s="141" t="s">
        <v>747</v>
      </c>
      <c r="K41" s="141" t="s">
        <v>148</v>
      </c>
      <c r="L41" s="141" t="s">
        <v>957</v>
      </c>
      <c r="M41" s="141">
        <v>2</v>
      </c>
      <c r="N41" s="141">
        <v>87.75</v>
      </c>
      <c r="O41" s="141">
        <v>175.5</v>
      </c>
      <c r="P41" s="199">
        <v>175.5</v>
      </c>
      <c r="Q41" s="122" t="e">
        <f>+VLOOKUP(CONCATENATE(B41,"00"),#REF!,3,FALSE)</f>
        <v>#REF!</v>
      </c>
      <c r="R41" s="122" t="str">
        <f>+IF(ISERROR(VLOOKUP(K41,'Ecarts de marge'!D:D,1,FALSE)),"PB CODE ARTICLE","")</f>
        <v/>
      </c>
    </row>
    <row r="42" spans="1:18" x14ac:dyDescent="0.25">
      <c r="A42" s="131" t="str">
        <f>+IF(I42&lt;='Ecarts de marge'!$G$1,"X","")</f>
        <v>X</v>
      </c>
      <c r="B42" s="122" t="str">
        <f t="shared" si="0"/>
        <v>A</v>
      </c>
      <c r="C42" s="141" t="s">
        <v>727</v>
      </c>
      <c r="D42" s="141">
        <v>201601405</v>
      </c>
      <c r="E42" s="141" t="s">
        <v>719</v>
      </c>
      <c r="F42" s="141" t="s">
        <v>719</v>
      </c>
      <c r="G42" s="141" t="s">
        <v>719</v>
      </c>
      <c r="H42" s="141" t="s">
        <v>731</v>
      </c>
      <c r="I42" s="142">
        <v>43075</v>
      </c>
      <c r="J42" s="141" t="s">
        <v>747</v>
      </c>
      <c r="K42" s="141" t="s">
        <v>148</v>
      </c>
      <c r="L42" s="141" t="s">
        <v>958</v>
      </c>
      <c r="M42" s="141">
        <v>1</v>
      </c>
      <c r="N42" s="141">
        <v>60.01</v>
      </c>
      <c r="O42" s="141">
        <v>60.01</v>
      </c>
      <c r="P42" s="199">
        <v>60.01</v>
      </c>
      <c r="Q42" s="122" t="e">
        <f>+VLOOKUP(CONCATENATE(B42,"00"),#REF!,3,FALSE)</f>
        <v>#REF!</v>
      </c>
      <c r="R42" s="122" t="str">
        <f>+IF(ISERROR(VLOOKUP(K42,'Ecarts de marge'!D:D,1,FALSE)),"PB CODE ARTICLE","")</f>
        <v/>
      </c>
    </row>
    <row r="43" spans="1:18" x14ac:dyDescent="0.25">
      <c r="A43" s="131" t="str">
        <f>+IF(I43&lt;='Ecarts de marge'!$G$1,"X","")</f>
        <v>X</v>
      </c>
      <c r="B43" s="122" t="str">
        <f t="shared" si="0"/>
        <v>A</v>
      </c>
      <c r="C43" s="141" t="s">
        <v>727</v>
      </c>
      <c r="D43" s="141">
        <v>201601405</v>
      </c>
      <c r="E43" s="141" t="s">
        <v>719</v>
      </c>
      <c r="F43" s="141" t="s">
        <v>719</v>
      </c>
      <c r="G43" s="141" t="s">
        <v>719</v>
      </c>
      <c r="H43" s="141" t="s">
        <v>731</v>
      </c>
      <c r="I43" s="142">
        <v>43075</v>
      </c>
      <c r="J43" s="141" t="s">
        <v>747</v>
      </c>
      <c r="K43" s="141" t="s">
        <v>148</v>
      </c>
      <c r="L43" s="141" t="s">
        <v>959</v>
      </c>
      <c r="M43" s="141">
        <v>5</v>
      </c>
      <c r="N43" s="141">
        <v>28.26</v>
      </c>
      <c r="O43" s="141">
        <v>141.30000000000001</v>
      </c>
      <c r="P43" s="199">
        <v>141.30000000000001</v>
      </c>
      <c r="Q43" s="122" t="e">
        <f>+VLOOKUP(CONCATENATE(B43,"00"),#REF!,3,FALSE)</f>
        <v>#REF!</v>
      </c>
      <c r="R43" s="122" t="str">
        <f>+IF(ISERROR(VLOOKUP(K43,'Ecarts de marge'!D:D,1,FALSE)),"PB CODE ARTICLE","")</f>
        <v/>
      </c>
    </row>
    <row r="44" spans="1:18" x14ac:dyDescent="0.25">
      <c r="A44" s="131" t="str">
        <f>+IF(I44&lt;='Ecarts de marge'!$G$1,"X","")</f>
        <v>X</v>
      </c>
      <c r="B44" s="122" t="str">
        <f t="shared" si="0"/>
        <v>A</v>
      </c>
      <c r="C44" s="141" t="s">
        <v>727</v>
      </c>
      <c r="D44" s="141">
        <v>201601405</v>
      </c>
      <c r="E44" s="141" t="s">
        <v>719</v>
      </c>
      <c r="F44" s="141" t="s">
        <v>719</v>
      </c>
      <c r="G44" s="141" t="s">
        <v>719</v>
      </c>
      <c r="H44" s="141" t="s">
        <v>731</v>
      </c>
      <c r="I44" s="142">
        <v>43075</v>
      </c>
      <c r="J44" s="141" t="s">
        <v>747</v>
      </c>
      <c r="K44" s="141" t="s">
        <v>148</v>
      </c>
      <c r="L44" s="141" t="s">
        <v>960</v>
      </c>
      <c r="M44" s="141">
        <v>1</v>
      </c>
      <c r="N44" s="141">
        <v>80.61</v>
      </c>
      <c r="O44" s="141">
        <v>80.61</v>
      </c>
      <c r="P44" s="199">
        <v>80.61</v>
      </c>
      <c r="Q44" s="122" t="e">
        <f>+VLOOKUP(CONCATENATE(B44,"00"),#REF!,3,FALSE)</f>
        <v>#REF!</v>
      </c>
      <c r="R44" s="122" t="str">
        <f>+IF(ISERROR(VLOOKUP(K44,'Ecarts de marge'!D:D,1,FALSE)),"PB CODE ARTICLE","")</f>
        <v/>
      </c>
    </row>
    <row r="45" spans="1:18" x14ac:dyDescent="0.25">
      <c r="A45" s="131" t="str">
        <f>+IF(I45&lt;='Ecarts de marge'!$G$1,"X","")</f>
        <v>X</v>
      </c>
      <c r="B45" s="122" t="str">
        <f t="shared" si="0"/>
        <v>A</v>
      </c>
      <c r="C45" s="141" t="s">
        <v>727</v>
      </c>
      <c r="D45" s="141">
        <v>201601405</v>
      </c>
      <c r="E45" s="141" t="s">
        <v>719</v>
      </c>
      <c r="F45" s="141" t="s">
        <v>719</v>
      </c>
      <c r="G45" s="141" t="s">
        <v>719</v>
      </c>
      <c r="H45" s="141" t="s">
        <v>731</v>
      </c>
      <c r="I45" s="142">
        <v>43075</v>
      </c>
      <c r="J45" s="141" t="s">
        <v>747</v>
      </c>
      <c r="K45" s="141" t="s">
        <v>148</v>
      </c>
      <c r="L45" s="141" t="s">
        <v>966</v>
      </c>
      <c r="M45" s="141">
        <v>2</v>
      </c>
      <c r="N45" s="141">
        <v>148.75</v>
      </c>
      <c r="O45" s="141">
        <v>297.5</v>
      </c>
      <c r="P45" s="199">
        <v>297.5</v>
      </c>
      <c r="Q45" s="122" t="e">
        <f>+VLOOKUP(CONCATENATE(B45,"00"),#REF!,3,FALSE)</f>
        <v>#REF!</v>
      </c>
      <c r="R45" s="122" t="str">
        <f>+IF(ISERROR(VLOOKUP(K45,'Ecarts de marge'!D:D,1,FALSE)),"PB CODE ARTICLE","")</f>
        <v/>
      </c>
    </row>
    <row r="46" spans="1:18" x14ac:dyDescent="0.25">
      <c r="A46" s="131" t="str">
        <f>+IF(I46&lt;='Ecarts de marge'!$G$1,"X","")</f>
        <v>X</v>
      </c>
      <c r="B46" s="122" t="str">
        <f t="shared" si="0"/>
        <v>A20072000061000</v>
      </c>
      <c r="C46" s="141" t="s">
        <v>727</v>
      </c>
      <c r="D46" s="141">
        <v>201601406</v>
      </c>
      <c r="E46" s="141" t="s">
        <v>739</v>
      </c>
      <c r="F46" s="141" t="s">
        <v>891</v>
      </c>
      <c r="G46" s="141" t="s">
        <v>711</v>
      </c>
      <c r="H46" s="141" t="s">
        <v>731</v>
      </c>
      <c r="I46" s="142">
        <v>43076</v>
      </c>
      <c r="J46" s="141" t="s">
        <v>967</v>
      </c>
      <c r="K46" s="141" t="s">
        <v>57</v>
      </c>
      <c r="L46" s="141" t="s">
        <v>58</v>
      </c>
      <c r="M46" s="141">
        <v>1</v>
      </c>
      <c r="N46" s="141">
        <v>2493.35</v>
      </c>
      <c r="O46" s="141">
        <v>2493.35</v>
      </c>
      <c r="P46" s="199">
        <v>2493.35</v>
      </c>
      <c r="Q46" s="122" t="e">
        <f>+VLOOKUP(CONCATENATE(B46,"00"),#REF!,3,FALSE)</f>
        <v>#REF!</v>
      </c>
      <c r="R46" s="122" t="str">
        <f>+IF(ISERROR(VLOOKUP(K46,'Ecarts de marge'!D:D,1,FALSE)),"PB CODE ARTICLE","")</f>
        <v>PB CODE ARTICLE</v>
      </c>
    </row>
    <row r="47" spans="1:18" x14ac:dyDescent="0.25">
      <c r="A47" s="131" t="str">
        <f>+IF(I47&lt;='Ecarts de marge'!$G$1,"X","")</f>
        <v>X</v>
      </c>
      <c r="B47" s="122" t="str">
        <f t="shared" si="0"/>
        <v>A20082000125000</v>
      </c>
      <c r="C47" s="141" t="s">
        <v>727</v>
      </c>
      <c r="D47" s="141">
        <v>201800000</v>
      </c>
      <c r="E47" s="141" t="s">
        <v>735</v>
      </c>
      <c r="F47" s="141" t="s">
        <v>756</v>
      </c>
      <c r="G47" s="141" t="s">
        <v>711</v>
      </c>
      <c r="H47" s="141" t="s">
        <v>737</v>
      </c>
      <c r="I47" s="142">
        <v>43103</v>
      </c>
      <c r="J47" s="141" t="s">
        <v>787</v>
      </c>
      <c r="K47" s="141" t="s">
        <v>101</v>
      </c>
      <c r="L47" s="141" t="s">
        <v>788</v>
      </c>
      <c r="M47" s="141">
        <v>12</v>
      </c>
      <c r="N47" s="141">
        <v>11987.71</v>
      </c>
      <c r="O47" s="141">
        <v>143852.51999999999</v>
      </c>
      <c r="P47" s="199">
        <v>143852.51999999999</v>
      </c>
      <c r="Q47" s="122" t="e">
        <f>+VLOOKUP(CONCATENATE(B47,"00"),#REF!,3,FALSE)</f>
        <v>#REF!</v>
      </c>
      <c r="R47" s="122" t="str">
        <f>+IF(ISERROR(VLOOKUP(K47,'Ecarts de marge'!D:D,1,FALSE)),"PB CODE ARTICLE","")</f>
        <v/>
      </c>
    </row>
    <row r="48" spans="1:18" x14ac:dyDescent="0.25">
      <c r="A48" s="131" t="str">
        <f>+IF(I48&lt;='Ecarts de marge'!$G$1,"X","")</f>
        <v>X</v>
      </c>
      <c r="B48" s="122" t="str">
        <f t="shared" si="0"/>
        <v>A20092000273000</v>
      </c>
      <c r="C48" s="141" t="s">
        <v>727</v>
      </c>
      <c r="D48" s="141">
        <v>201800001</v>
      </c>
      <c r="E48" s="141" t="s">
        <v>712</v>
      </c>
      <c r="F48" s="141" t="s">
        <v>772</v>
      </c>
      <c r="G48" s="141" t="s">
        <v>711</v>
      </c>
      <c r="H48" s="141" t="s">
        <v>737</v>
      </c>
      <c r="I48" s="142">
        <v>43103</v>
      </c>
      <c r="J48" s="141" t="s">
        <v>787</v>
      </c>
      <c r="K48" s="141" t="s">
        <v>101</v>
      </c>
      <c r="L48" s="141" t="s">
        <v>792</v>
      </c>
      <c r="M48" s="141">
        <v>12</v>
      </c>
      <c r="N48" s="141">
        <v>4475.17</v>
      </c>
      <c r="O48" s="141">
        <v>53702.04</v>
      </c>
      <c r="P48" s="199">
        <v>53702.04</v>
      </c>
      <c r="Q48" s="122" t="e">
        <f>+VLOOKUP(CONCATENATE(B48,"00"),#REF!,3,FALSE)</f>
        <v>#REF!</v>
      </c>
      <c r="R48" s="122" t="str">
        <f>+IF(ISERROR(VLOOKUP(K48,'Ecarts de marge'!D:D,1,FALSE)),"PB CODE ARTICLE","")</f>
        <v/>
      </c>
    </row>
    <row r="49" spans="1:18" x14ac:dyDescent="0.25">
      <c r="A49" s="131" t="str">
        <f>+IF(I49&lt;='Ecarts de marge'!$G$1,"X","")</f>
        <v>X</v>
      </c>
      <c r="B49" s="122" t="str">
        <f t="shared" si="0"/>
        <v>A20082000239000</v>
      </c>
      <c r="C49" s="141" t="s">
        <v>727</v>
      </c>
      <c r="D49" s="141">
        <v>201800002</v>
      </c>
      <c r="E49" s="141" t="s">
        <v>735</v>
      </c>
      <c r="F49" s="141" t="s">
        <v>736</v>
      </c>
      <c r="G49" s="141" t="s">
        <v>711</v>
      </c>
      <c r="H49" s="141" t="s">
        <v>737</v>
      </c>
      <c r="I49" s="142">
        <v>43103</v>
      </c>
      <c r="J49" s="141" t="s">
        <v>787</v>
      </c>
      <c r="K49" s="141" t="s">
        <v>101</v>
      </c>
      <c r="L49" s="141" t="s">
        <v>102</v>
      </c>
      <c r="M49" s="141">
        <v>12</v>
      </c>
      <c r="N49" s="141">
        <v>4281.32</v>
      </c>
      <c r="O49" s="141">
        <v>51375.839999999997</v>
      </c>
      <c r="P49" s="199">
        <v>51375.839999999997</v>
      </c>
      <c r="Q49" s="122" t="e">
        <f>+VLOOKUP(CONCATENATE(B49,"00"),#REF!,3,FALSE)</f>
        <v>#REF!</v>
      </c>
      <c r="R49" s="122" t="str">
        <f>+IF(ISERROR(VLOOKUP(K49,'Ecarts de marge'!D:D,1,FALSE)),"PB CODE ARTICLE","")</f>
        <v/>
      </c>
    </row>
    <row r="50" spans="1:18" x14ac:dyDescent="0.25">
      <c r="A50" s="131" t="str">
        <f>+IF(I50&lt;='Ecarts de marge'!$G$1,"X","")</f>
        <v>X</v>
      </c>
      <c r="B50" s="122" t="str">
        <f t="shared" si="0"/>
        <v>A20092000168000</v>
      </c>
      <c r="C50" s="141" t="s">
        <v>727</v>
      </c>
      <c r="D50" s="141">
        <v>201800003</v>
      </c>
      <c r="E50" s="141" t="s">
        <v>712</v>
      </c>
      <c r="F50" s="141" t="s">
        <v>793</v>
      </c>
      <c r="G50" s="141" t="s">
        <v>711</v>
      </c>
      <c r="H50" s="141" t="s">
        <v>731</v>
      </c>
      <c r="I50" s="142">
        <v>43103</v>
      </c>
      <c r="J50" s="141" t="s">
        <v>787</v>
      </c>
      <c r="K50" s="141" t="s">
        <v>101</v>
      </c>
      <c r="L50" s="141" t="s">
        <v>794</v>
      </c>
      <c r="M50" s="141">
        <v>12</v>
      </c>
      <c r="N50" s="141">
        <v>733.94</v>
      </c>
      <c r="O50" s="141">
        <v>8807.2800000000007</v>
      </c>
      <c r="P50" s="199">
        <v>8807.2800000000007</v>
      </c>
      <c r="Q50" s="122" t="e">
        <f>+VLOOKUP(CONCATENATE(B50,"00"),#REF!,3,FALSE)</f>
        <v>#REF!</v>
      </c>
      <c r="R50" s="122" t="str">
        <f>+IF(ISERROR(VLOOKUP(K50,'Ecarts de marge'!D:D,1,FALSE)),"PB CODE ARTICLE","")</f>
        <v/>
      </c>
    </row>
    <row r="51" spans="1:18" x14ac:dyDescent="0.25">
      <c r="A51" s="131" t="str">
        <f>+IF(I51&lt;='Ecarts de marge'!$G$1,"X","")</f>
        <v>X</v>
      </c>
      <c r="B51" s="122" t="str">
        <f t="shared" si="0"/>
        <v>A20092000196000</v>
      </c>
      <c r="C51" s="141" t="s">
        <v>727</v>
      </c>
      <c r="D51" s="141">
        <v>201800004</v>
      </c>
      <c r="E51" s="141" t="s">
        <v>712</v>
      </c>
      <c r="F51" s="141" t="s">
        <v>743</v>
      </c>
      <c r="G51" s="141" t="s">
        <v>711</v>
      </c>
      <c r="H51" s="141" t="s">
        <v>731</v>
      </c>
      <c r="I51" s="142">
        <v>43103</v>
      </c>
      <c r="J51" s="141" t="s">
        <v>787</v>
      </c>
      <c r="K51" s="141" t="s">
        <v>101</v>
      </c>
      <c r="L51" s="141" t="s">
        <v>791</v>
      </c>
      <c r="M51" s="141">
        <v>12</v>
      </c>
      <c r="N51" s="141">
        <v>884.94</v>
      </c>
      <c r="O51" s="141">
        <v>10619.28</v>
      </c>
      <c r="P51" s="199">
        <v>10619.28</v>
      </c>
      <c r="Q51" s="122" t="e">
        <f>+VLOOKUP(CONCATENATE(B51,"00"),#REF!,3,FALSE)</f>
        <v>#REF!</v>
      </c>
      <c r="R51" s="122" t="str">
        <f>+IF(ISERROR(VLOOKUP(K51,'Ecarts de marge'!D:D,1,FALSE)),"PB CODE ARTICLE","")</f>
        <v/>
      </c>
    </row>
    <row r="52" spans="1:18" x14ac:dyDescent="0.25">
      <c r="A52" s="131" t="str">
        <f>+IF(I52&lt;='Ecarts de marge'!$G$1,"X","")</f>
        <v>X</v>
      </c>
      <c r="B52" s="122" t="str">
        <f t="shared" si="0"/>
        <v>A20092000185000</v>
      </c>
      <c r="C52" s="141" t="s">
        <v>727</v>
      </c>
      <c r="D52" s="141">
        <v>201800005</v>
      </c>
      <c r="E52" s="141" t="s">
        <v>712</v>
      </c>
      <c r="F52" s="141" t="s">
        <v>789</v>
      </c>
      <c r="G52" s="141" t="s">
        <v>711</v>
      </c>
      <c r="H52" s="141" t="s">
        <v>731</v>
      </c>
      <c r="I52" s="142">
        <v>43103</v>
      </c>
      <c r="J52" s="141" t="s">
        <v>787</v>
      </c>
      <c r="K52" s="141" t="s">
        <v>101</v>
      </c>
      <c r="L52" s="141" t="s">
        <v>790</v>
      </c>
      <c r="M52" s="141">
        <v>12</v>
      </c>
      <c r="N52" s="141">
        <v>570.84</v>
      </c>
      <c r="O52" s="141">
        <v>6850.08</v>
      </c>
      <c r="P52" s="199">
        <v>6850.08</v>
      </c>
      <c r="Q52" s="122" t="e">
        <f>+VLOOKUP(CONCATENATE(B52,"00"),#REF!,3,FALSE)</f>
        <v>#REF!</v>
      </c>
      <c r="R52" s="122" t="str">
        <f>+IF(ISERROR(VLOOKUP(K52,'Ecarts de marge'!D:D,1,FALSE)),"PB CODE ARTICLE","")</f>
        <v/>
      </c>
    </row>
    <row r="53" spans="1:18" x14ac:dyDescent="0.25">
      <c r="A53" s="131" t="str">
        <f>+IF(I53&lt;='Ecarts de marge'!$G$1,"X","")</f>
        <v>X</v>
      </c>
      <c r="B53" s="122" t="str">
        <f t="shared" si="0"/>
        <v>A20072000046000</v>
      </c>
      <c r="C53" s="141" t="s">
        <v>727</v>
      </c>
      <c r="D53" s="141">
        <v>201800006</v>
      </c>
      <c r="E53" s="141" t="s">
        <v>739</v>
      </c>
      <c r="F53" s="141" t="s">
        <v>716</v>
      </c>
      <c r="G53" s="141" t="s">
        <v>711</v>
      </c>
      <c r="H53" s="141" t="s">
        <v>731</v>
      </c>
      <c r="I53" s="142">
        <v>43105</v>
      </c>
      <c r="J53" s="141" t="s">
        <v>754</v>
      </c>
      <c r="K53" s="141" t="s">
        <v>57</v>
      </c>
      <c r="L53" s="141" t="s">
        <v>58</v>
      </c>
      <c r="M53" s="141">
        <v>1</v>
      </c>
      <c r="N53" s="141">
        <v>443.06</v>
      </c>
      <c r="O53" s="141">
        <v>443.06</v>
      </c>
      <c r="P53" s="199">
        <v>443.06</v>
      </c>
      <c r="Q53" s="122" t="e">
        <f>+VLOOKUP(CONCATENATE(B53,"00"),#REF!,3,FALSE)</f>
        <v>#REF!</v>
      </c>
      <c r="R53" s="122" t="str">
        <f>+IF(ISERROR(VLOOKUP(K53,'Ecarts de marge'!D:D,1,FALSE)),"PB CODE ARTICLE","")</f>
        <v>PB CODE ARTICLE</v>
      </c>
    </row>
    <row r="54" spans="1:18" x14ac:dyDescent="0.25">
      <c r="A54" s="131" t="str">
        <f>+IF(I54&lt;='Ecarts de marge'!$G$1,"X","")</f>
        <v>X</v>
      </c>
      <c r="B54" s="122" t="str">
        <f t="shared" si="0"/>
        <v>A20082000129000</v>
      </c>
      <c r="C54" s="141" t="s">
        <v>727</v>
      </c>
      <c r="D54" s="141">
        <v>201800007</v>
      </c>
      <c r="E54" s="141" t="s">
        <v>735</v>
      </c>
      <c r="F54" s="141" t="s">
        <v>776</v>
      </c>
      <c r="G54" s="141" t="s">
        <v>711</v>
      </c>
      <c r="H54" s="141" t="s">
        <v>731</v>
      </c>
      <c r="I54" s="142">
        <v>43105</v>
      </c>
      <c r="J54" s="141" t="s">
        <v>961</v>
      </c>
      <c r="K54" s="141" t="s">
        <v>57</v>
      </c>
      <c r="L54" s="141" t="s">
        <v>58</v>
      </c>
      <c r="M54" s="141">
        <v>1</v>
      </c>
      <c r="N54" s="141">
        <v>2713.18</v>
      </c>
      <c r="O54" s="141">
        <v>2713.18</v>
      </c>
      <c r="P54" s="199">
        <v>2713.18</v>
      </c>
      <c r="Q54" s="122" t="e">
        <f>+VLOOKUP(CONCATENATE(B54,"00"),#REF!,3,FALSE)</f>
        <v>#REF!</v>
      </c>
      <c r="R54" s="122" t="str">
        <f>+IF(ISERROR(VLOOKUP(K54,'Ecarts de marge'!D:D,1,FALSE)),"PB CODE ARTICLE","")</f>
        <v>PB CODE ARTICLE</v>
      </c>
    </row>
    <row r="55" spans="1:18" x14ac:dyDescent="0.25">
      <c r="A55" s="131" t="str">
        <f>+IF(I55&lt;='Ecarts de marge'!$G$1,"X","")</f>
        <v>X</v>
      </c>
      <c r="B55" s="122" t="str">
        <f t="shared" si="0"/>
        <v>A20082000129000</v>
      </c>
      <c r="C55" s="141" t="s">
        <v>727</v>
      </c>
      <c r="D55" s="141">
        <v>201800008</v>
      </c>
      <c r="E55" s="141" t="s">
        <v>735</v>
      </c>
      <c r="F55" s="141" t="s">
        <v>776</v>
      </c>
      <c r="G55" s="141" t="s">
        <v>711</v>
      </c>
      <c r="H55" s="141" t="s">
        <v>731</v>
      </c>
      <c r="I55" s="142">
        <v>43105</v>
      </c>
      <c r="J55" s="141" t="s">
        <v>961</v>
      </c>
      <c r="K55" s="141" t="s">
        <v>57</v>
      </c>
      <c r="L55" s="141" t="s">
        <v>58</v>
      </c>
      <c r="M55" s="141">
        <v>1</v>
      </c>
      <c r="N55" s="141">
        <v>705.02</v>
      </c>
      <c r="O55" s="141">
        <v>705.02</v>
      </c>
      <c r="P55" s="199">
        <v>705.02</v>
      </c>
      <c r="Q55" s="122" t="e">
        <f>+VLOOKUP(CONCATENATE(B55,"00"),#REF!,3,FALSE)</f>
        <v>#REF!</v>
      </c>
      <c r="R55" s="122" t="str">
        <f>+IF(ISERROR(VLOOKUP(K55,'Ecarts de marge'!D:D,1,FALSE)),"PB CODE ARTICLE","")</f>
        <v>PB CODE ARTICLE</v>
      </c>
    </row>
    <row r="56" spans="1:18" x14ac:dyDescent="0.25">
      <c r="A56" s="131" t="str">
        <f>+IF(I56&lt;='Ecarts de marge'!$G$1,"X","")</f>
        <v>X</v>
      </c>
      <c r="B56" s="122" t="str">
        <f t="shared" si="0"/>
        <v>A20092000281000</v>
      </c>
      <c r="C56" s="141" t="s">
        <v>727</v>
      </c>
      <c r="D56" s="141">
        <v>201800009</v>
      </c>
      <c r="E56" s="141" t="s">
        <v>712</v>
      </c>
      <c r="F56" s="141" t="s">
        <v>755</v>
      </c>
      <c r="G56" s="141" t="s">
        <v>711</v>
      </c>
      <c r="H56" s="141" t="s">
        <v>731</v>
      </c>
      <c r="I56" s="142">
        <v>43105</v>
      </c>
      <c r="J56" s="141" t="s">
        <v>962</v>
      </c>
      <c r="K56" s="141" t="s">
        <v>57</v>
      </c>
      <c r="L56" s="141" t="s">
        <v>58</v>
      </c>
      <c r="M56" s="141">
        <v>1</v>
      </c>
      <c r="N56" s="141">
        <v>10042.379999999999</v>
      </c>
      <c r="O56" s="141">
        <v>10042.379999999999</v>
      </c>
      <c r="P56" s="199">
        <v>10042.379999999999</v>
      </c>
      <c r="Q56" s="122" t="e">
        <f>+VLOOKUP(CONCATENATE(B56,"00"),#REF!,3,FALSE)</f>
        <v>#REF!</v>
      </c>
      <c r="R56" s="122" t="str">
        <f>+IF(ISERROR(VLOOKUP(K56,'Ecarts de marge'!D:D,1,FALSE)),"PB CODE ARTICLE","")</f>
        <v>PB CODE ARTICLE</v>
      </c>
    </row>
    <row r="57" spans="1:18" x14ac:dyDescent="0.25">
      <c r="A57" s="131" t="str">
        <f>+IF(I57&lt;='Ecarts de marge'!$G$1,"X","")</f>
        <v>X</v>
      </c>
      <c r="B57" s="122" t="str">
        <f t="shared" si="0"/>
        <v>A20082000253000</v>
      </c>
      <c r="C57" s="141" t="s">
        <v>727</v>
      </c>
      <c r="D57" s="141">
        <v>201800010</v>
      </c>
      <c r="E57" s="141" t="s">
        <v>735</v>
      </c>
      <c r="F57" s="141" t="s">
        <v>807</v>
      </c>
      <c r="G57" s="141" t="s">
        <v>711</v>
      </c>
      <c r="H57" s="141" t="s">
        <v>731</v>
      </c>
      <c r="I57" s="142">
        <v>43105</v>
      </c>
      <c r="J57" s="141" t="s">
        <v>963</v>
      </c>
      <c r="K57" s="141" t="s">
        <v>57</v>
      </c>
      <c r="L57" s="141" t="s">
        <v>58</v>
      </c>
      <c r="M57" s="141">
        <v>1</v>
      </c>
      <c r="N57" s="141">
        <v>20468.599999999999</v>
      </c>
      <c r="O57" s="141">
        <v>20468.599999999999</v>
      </c>
      <c r="P57" s="199">
        <v>20468.599999999999</v>
      </c>
      <c r="Q57" s="122" t="e">
        <f>+VLOOKUP(CONCATENATE(B57,"00"),#REF!,3,FALSE)</f>
        <v>#REF!</v>
      </c>
      <c r="R57" s="122" t="str">
        <f>+IF(ISERROR(VLOOKUP(K57,'Ecarts de marge'!D:D,1,FALSE)),"PB CODE ARTICLE","")</f>
        <v>PB CODE ARTICLE</v>
      </c>
    </row>
    <row r="58" spans="1:18" x14ac:dyDescent="0.25">
      <c r="A58" s="131" t="str">
        <f>+IF(I58&lt;='Ecarts de marge'!$G$1,"X","")</f>
        <v>X</v>
      </c>
      <c r="B58" s="122" t="str">
        <f t="shared" si="0"/>
        <v>A</v>
      </c>
      <c r="C58" s="141" t="s">
        <v>727</v>
      </c>
      <c r="D58" s="141">
        <v>201800011</v>
      </c>
      <c r="E58" s="141" t="s">
        <v>719</v>
      </c>
      <c r="F58" s="141" t="s">
        <v>719</v>
      </c>
      <c r="G58" s="141" t="s">
        <v>719</v>
      </c>
      <c r="H58" s="141" t="s">
        <v>737</v>
      </c>
      <c r="I58" s="142">
        <v>43108</v>
      </c>
      <c r="J58" s="141" t="s">
        <v>721</v>
      </c>
      <c r="K58" s="141" t="s">
        <v>10</v>
      </c>
      <c r="L58" s="141" t="s">
        <v>968</v>
      </c>
      <c r="M58" s="141">
        <v>8</v>
      </c>
      <c r="N58" s="141">
        <v>489</v>
      </c>
      <c r="O58" s="141">
        <v>3912</v>
      </c>
      <c r="P58" s="199">
        <v>3912</v>
      </c>
      <c r="Q58" s="122" t="e">
        <f>+VLOOKUP(CONCATENATE(B58,"00"),#REF!,3,FALSE)</f>
        <v>#REF!</v>
      </c>
      <c r="R58" s="122" t="str">
        <f>+IF(ISERROR(VLOOKUP(K58,'Ecarts de marge'!D:D,1,FALSE)),"PB CODE ARTICLE","")</f>
        <v/>
      </c>
    </row>
    <row r="59" spans="1:18" x14ac:dyDescent="0.25">
      <c r="A59" s="131" t="str">
        <f>+IF(I59&lt;='Ecarts de marge'!$G$1,"X","")</f>
        <v>X</v>
      </c>
      <c r="B59" s="122" t="str">
        <f t="shared" si="0"/>
        <v>A20042000379001</v>
      </c>
      <c r="C59" s="141" t="s">
        <v>727</v>
      </c>
      <c r="D59" s="141">
        <v>201800012</v>
      </c>
      <c r="E59" s="141" t="s">
        <v>749</v>
      </c>
      <c r="F59" s="141" t="s">
        <v>884</v>
      </c>
      <c r="G59" s="141" t="s">
        <v>760</v>
      </c>
      <c r="H59" s="141" t="s">
        <v>731</v>
      </c>
      <c r="I59" s="142">
        <v>43108</v>
      </c>
      <c r="J59" s="141" t="s">
        <v>885</v>
      </c>
      <c r="K59" s="141" t="s">
        <v>57</v>
      </c>
      <c r="L59" s="141" t="s">
        <v>58</v>
      </c>
      <c r="M59" s="141">
        <v>1</v>
      </c>
      <c r="N59" s="141">
        <v>457.13</v>
      </c>
      <c r="O59" s="141">
        <v>457.13</v>
      </c>
      <c r="P59" s="199">
        <v>457.13</v>
      </c>
      <c r="Q59" s="122" t="e">
        <f>+VLOOKUP(CONCATENATE(B59,"00"),#REF!,3,FALSE)</f>
        <v>#REF!</v>
      </c>
      <c r="R59" s="122" t="str">
        <f>+IF(ISERROR(VLOOKUP(K59,'Ecarts de marge'!D:D,1,FALSE)),"PB CODE ARTICLE","")</f>
        <v>PB CODE ARTICLE</v>
      </c>
    </row>
    <row r="60" spans="1:18" x14ac:dyDescent="0.25">
      <c r="A60" s="131" t="str">
        <f>+IF(I60&lt;='Ecarts de marge'!$G$1,"X","")</f>
        <v>X</v>
      </c>
      <c r="B60" s="122" t="str">
        <f t="shared" si="0"/>
        <v>A20040042049000</v>
      </c>
      <c r="C60" s="141" t="s">
        <v>727</v>
      </c>
      <c r="D60" s="141">
        <v>201800013</v>
      </c>
      <c r="E60" s="141" t="s">
        <v>749</v>
      </c>
      <c r="F60" s="141" t="s">
        <v>964</v>
      </c>
      <c r="G60" s="141" t="s">
        <v>711</v>
      </c>
      <c r="H60" s="141" t="s">
        <v>731</v>
      </c>
      <c r="I60" s="142">
        <v>43109</v>
      </c>
      <c r="J60" s="141" t="s">
        <v>965</v>
      </c>
      <c r="K60" s="141" t="s">
        <v>57</v>
      </c>
      <c r="L60" s="141" t="s">
        <v>58</v>
      </c>
      <c r="M60" s="141">
        <v>1</v>
      </c>
      <c r="N60" s="141">
        <v>452.61</v>
      </c>
      <c r="O60" s="141">
        <v>452.61</v>
      </c>
      <c r="P60" s="199">
        <v>452.61</v>
      </c>
      <c r="Q60" s="122" t="e">
        <f>+VLOOKUP(CONCATENATE(B60,"00"),#REF!,3,FALSE)</f>
        <v>#REF!</v>
      </c>
      <c r="R60" s="122" t="str">
        <f>+IF(ISERROR(VLOOKUP(K60,'Ecarts de marge'!D:D,1,FALSE)),"PB CODE ARTICLE","")</f>
        <v>PB CODE ARTICLE</v>
      </c>
    </row>
    <row r="61" spans="1:18" x14ac:dyDescent="0.25">
      <c r="A61" s="131" t="str">
        <f>+IF(I61&lt;='Ecarts de marge'!$G$1,"X","")</f>
        <v>X</v>
      </c>
      <c r="B61" s="122" t="str">
        <f t="shared" si="0"/>
        <v>A</v>
      </c>
      <c r="C61" s="141" t="s">
        <v>727</v>
      </c>
      <c r="D61" s="141">
        <v>201800014</v>
      </c>
      <c r="E61" s="141" t="s">
        <v>719</v>
      </c>
      <c r="F61" s="141" t="s">
        <v>719</v>
      </c>
      <c r="G61" s="141" t="s">
        <v>719</v>
      </c>
      <c r="H61" s="141" t="s">
        <v>737</v>
      </c>
      <c r="I61" s="142">
        <v>43112</v>
      </c>
      <c r="J61" s="141" t="s">
        <v>817</v>
      </c>
      <c r="K61" s="141" t="s">
        <v>146</v>
      </c>
      <c r="L61" s="141" t="s">
        <v>969</v>
      </c>
      <c r="M61" s="141">
        <v>4</v>
      </c>
      <c r="N61" s="141">
        <v>6.08</v>
      </c>
      <c r="O61" s="141">
        <v>24.32</v>
      </c>
      <c r="P61" s="199">
        <v>24.32</v>
      </c>
      <c r="Q61" s="122" t="e">
        <f>+VLOOKUP(CONCATENATE(B61,"00"),#REF!,3,FALSE)</f>
        <v>#REF!</v>
      </c>
      <c r="R61" s="122" t="str">
        <f>+IF(ISERROR(VLOOKUP(K61,'Ecarts de marge'!D:D,1,FALSE)),"PB CODE ARTICLE","")</f>
        <v/>
      </c>
    </row>
    <row r="62" spans="1:18" x14ac:dyDescent="0.25">
      <c r="A62" s="131" t="str">
        <f>+IF(I62&lt;='Ecarts de marge'!$G$1,"X","")</f>
        <v>X</v>
      </c>
      <c r="B62" s="122" t="str">
        <f t="shared" si="0"/>
        <v>A</v>
      </c>
      <c r="C62" s="141" t="s">
        <v>727</v>
      </c>
      <c r="D62" s="141">
        <v>201800014</v>
      </c>
      <c r="E62" s="141" t="s">
        <v>719</v>
      </c>
      <c r="F62" s="141" t="s">
        <v>719</v>
      </c>
      <c r="G62" s="141" t="s">
        <v>719</v>
      </c>
      <c r="H62" s="141" t="s">
        <v>737</v>
      </c>
      <c r="I62" s="142">
        <v>43112</v>
      </c>
      <c r="J62" s="141" t="s">
        <v>817</v>
      </c>
      <c r="K62" s="141" t="s">
        <v>146</v>
      </c>
      <c r="L62" s="141" t="s">
        <v>970</v>
      </c>
      <c r="M62" s="141">
        <v>3</v>
      </c>
      <c r="N62" s="141">
        <v>5.43</v>
      </c>
      <c r="O62" s="141">
        <v>16.29</v>
      </c>
      <c r="P62" s="199">
        <v>16.29</v>
      </c>
      <c r="Q62" s="122" t="e">
        <f>+VLOOKUP(CONCATENATE(B62,"00"),#REF!,3,FALSE)</f>
        <v>#REF!</v>
      </c>
      <c r="R62" s="122" t="str">
        <f>+IF(ISERROR(VLOOKUP(K62,'Ecarts de marge'!D:D,1,FALSE)),"PB CODE ARTICLE","")</f>
        <v/>
      </c>
    </row>
    <row r="63" spans="1:18" x14ac:dyDescent="0.25">
      <c r="A63" s="131" t="str">
        <f>+IF(I63&lt;='Ecarts de marge'!$G$1,"X","")</f>
        <v>X</v>
      </c>
      <c r="B63" s="122" t="str">
        <f t="shared" si="0"/>
        <v>A</v>
      </c>
      <c r="C63" s="141" t="s">
        <v>727</v>
      </c>
      <c r="D63" s="141">
        <v>201800014</v>
      </c>
      <c r="E63" s="141" t="s">
        <v>719</v>
      </c>
      <c r="F63" s="141" t="s">
        <v>719</v>
      </c>
      <c r="G63" s="141" t="s">
        <v>719</v>
      </c>
      <c r="H63" s="141" t="s">
        <v>737</v>
      </c>
      <c r="I63" s="142">
        <v>43112</v>
      </c>
      <c r="J63" s="141" t="s">
        <v>817</v>
      </c>
      <c r="K63" s="141" t="s">
        <v>146</v>
      </c>
      <c r="L63" s="141" t="s">
        <v>971</v>
      </c>
      <c r="M63" s="141">
        <v>2</v>
      </c>
      <c r="N63" s="141">
        <v>9.6999999999999993</v>
      </c>
      <c r="O63" s="141">
        <v>19.399999999999999</v>
      </c>
      <c r="P63" s="199">
        <v>19.399999999999999</v>
      </c>
      <c r="Q63" s="122" t="e">
        <f>+VLOOKUP(CONCATENATE(B63,"00"),#REF!,3,FALSE)</f>
        <v>#REF!</v>
      </c>
      <c r="R63" s="122" t="str">
        <f>+IF(ISERROR(VLOOKUP(K63,'Ecarts de marge'!D:D,1,FALSE)),"PB CODE ARTICLE","")</f>
        <v/>
      </c>
    </row>
    <row r="64" spans="1:18" x14ac:dyDescent="0.25">
      <c r="A64" s="131" t="str">
        <f>+IF(I64&lt;='Ecarts de marge'!$G$1,"X","")</f>
        <v>X</v>
      </c>
      <c r="B64" s="122" t="str">
        <f t="shared" si="0"/>
        <v>A</v>
      </c>
      <c r="C64" s="141" t="s">
        <v>727</v>
      </c>
      <c r="D64" s="141">
        <v>201800014</v>
      </c>
      <c r="E64" s="141" t="s">
        <v>719</v>
      </c>
      <c r="F64" s="141" t="s">
        <v>719</v>
      </c>
      <c r="G64" s="141" t="s">
        <v>719</v>
      </c>
      <c r="H64" s="141" t="s">
        <v>737</v>
      </c>
      <c r="I64" s="142">
        <v>43112</v>
      </c>
      <c r="J64" s="141" t="s">
        <v>817</v>
      </c>
      <c r="K64" s="141" t="s">
        <v>146</v>
      </c>
      <c r="L64" s="141" t="s">
        <v>972</v>
      </c>
      <c r="M64" s="141">
        <v>6</v>
      </c>
      <c r="N64" s="141">
        <v>3.99</v>
      </c>
      <c r="O64" s="141">
        <v>23.94</v>
      </c>
      <c r="P64" s="199">
        <v>23.94</v>
      </c>
      <c r="Q64" s="122" t="e">
        <f>+VLOOKUP(CONCATENATE(B64,"00"),#REF!,3,FALSE)</f>
        <v>#REF!</v>
      </c>
      <c r="R64" s="122" t="str">
        <f>+IF(ISERROR(VLOOKUP(K64,'Ecarts de marge'!D:D,1,FALSE)),"PB CODE ARTICLE","")</f>
        <v/>
      </c>
    </row>
    <row r="65" spans="1:19" x14ac:dyDescent="0.25">
      <c r="A65" s="131" t="str">
        <f>+IF(I65&lt;='Ecarts de marge'!$G$1,"X","")</f>
        <v>X</v>
      </c>
      <c r="B65" s="122" t="str">
        <f t="shared" si="0"/>
        <v>A</v>
      </c>
      <c r="C65" s="141" t="s">
        <v>727</v>
      </c>
      <c r="D65" s="141">
        <v>201800014</v>
      </c>
      <c r="E65" s="141" t="s">
        <v>719</v>
      </c>
      <c r="F65" s="141" t="s">
        <v>719</v>
      </c>
      <c r="G65" s="141" t="s">
        <v>719</v>
      </c>
      <c r="H65" s="141" t="s">
        <v>737</v>
      </c>
      <c r="I65" s="142">
        <v>43112</v>
      </c>
      <c r="J65" s="141" t="s">
        <v>817</v>
      </c>
      <c r="K65" s="141" t="s">
        <v>146</v>
      </c>
      <c r="L65" s="141" t="s">
        <v>973</v>
      </c>
      <c r="M65" s="141">
        <v>4</v>
      </c>
      <c r="N65" s="141">
        <v>1.8</v>
      </c>
      <c r="O65" s="141">
        <v>7.2</v>
      </c>
      <c r="P65" s="199">
        <v>7.2</v>
      </c>
      <c r="Q65" s="122" t="e">
        <f>+VLOOKUP(CONCATENATE(B65,"00"),#REF!,3,FALSE)</f>
        <v>#REF!</v>
      </c>
      <c r="R65" s="122" t="str">
        <f>+IF(ISERROR(VLOOKUP(K65,'Ecarts de marge'!D:D,1,FALSE)),"PB CODE ARTICLE","")</f>
        <v/>
      </c>
    </row>
    <row r="66" spans="1:19" x14ac:dyDescent="0.25">
      <c r="A66" s="131" t="str">
        <f>+IF(I66&lt;='Ecarts de marge'!$G$1,"X","")</f>
        <v>X</v>
      </c>
      <c r="B66" s="122" t="str">
        <f t="shared" si="0"/>
        <v>A</v>
      </c>
      <c r="C66" s="141" t="s">
        <v>727</v>
      </c>
      <c r="D66" s="141">
        <v>201800014</v>
      </c>
      <c r="E66" s="141" t="s">
        <v>719</v>
      </c>
      <c r="F66" s="141" t="s">
        <v>719</v>
      </c>
      <c r="G66" s="141" t="s">
        <v>719</v>
      </c>
      <c r="H66" s="141" t="s">
        <v>737</v>
      </c>
      <c r="I66" s="142">
        <v>43112</v>
      </c>
      <c r="J66" s="141" t="s">
        <v>817</v>
      </c>
      <c r="K66" s="141" t="s">
        <v>146</v>
      </c>
      <c r="L66" s="141" t="s">
        <v>974</v>
      </c>
      <c r="M66" s="141">
        <v>2</v>
      </c>
      <c r="N66" s="141">
        <v>5.81</v>
      </c>
      <c r="O66" s="141">
        <v>11.62</v>
      </c>
      <c r="P66" s="199">
        <v>11.62</v>
      </c>
      <c r="Q66" s="122" t="e">
        <f>+VLOOKUP(CONCATENATE(B66,"00"),#REF!,3,FALSE)</f>
        <v>#REF!</v>
      </c>
      <c r="R66" s="122" t="str">
        <f>+IF(ISERROR(VLOOKUP(K66,'Ecarts de marge'!D:D,1,FALSE)),"PB CODE ARTICLE","")</f>
        <v/>
      </c>
    </row>
    <row r="67" spans="1:19" x14ac:dyDescent="0.25">
      <c r="A67" s="131" t="str">
        <f>+IF(I67&lt;='Ecarts de marge'!$G$1,"X","")</f>
        <v>X</v>
      </c>
      <c r="B67" s="122" t="str">
        <f t="shared" ref="B67:B130" si="1">+"A"&amp;E67&amp;F67&amp;G67</f>
        <v>A</v>
      </c>
      <c r="C67" s="141" t="s">
        <v>727</v>
      </c>
      <c r="D67" s="141">
        <v>201800014</v>
      </c>
      <c r="E67" s="141" t="s">
        <v>719</v>
      </c>
      <c r="F67" s="141" t="s">
        <v>719</v>
      </c>
      <c r="G67" s="141" t="s">
        <v>719</v>
      </c>
      <c r="H67" s="141" t="s">
        <v>737</v>
      </c>
      <c r="I67" s="142">
        <v>43112</v>
      </c>
      <c r="J67" s="141" t="s">
        <v>817</v>
      </c>
      <c r="K67" s="141" t="s">
        <v>146</v>
      </c>
      <c r="L67" s="141" t="s">
        <v>975</v>
      </c>
      <c r="M67" s="141">
        <v>1</v>
      </c>
      <c r="N67" s="141">
        <v>6.86</v>
      </c>
      <c r="O67" s="141">
        <v>6.86</v>
      </c>
      <c r="P67" s="199">
        <v>6.86</v>
      </c>
      <c r="Q67" s="122" t="e">
        <f>+VLOOKUP(CONCATENATE(B67,"00"),#REF!,3,FALSE)</f>
        <v>#REF!</v>
      </c>
      <c r="R67" s="122" t="str">
        <f>+IF(ISERROR(VLOOKUP(K67,'Ecarts de marge'!D:D,1,FALSE)),"PB CODE ARTICLE","")</f>
        <v/>
      </c>
    </row>
    <row r="68" spans="1:19" x14ac:dyDescent="0.25">
      <c r="A68" s="131" t="str">
        <f>+IF(I68&lt;='Ecarts de marge'!$G$1,"X","")</f>
        <v>X</v>
      </c>
      <c r="B68" s="122" t="str">
        <f t="shared" si="1"/>
        <v>A</v>
      </c>
      <c r="C68" s="141" t="s">
        <v>727</v>
      </c>
      <c r="D68" s="141">
        <v>201800014</v>
      </c>
      <c r="E68" s="141" t="s">
        <v>719</v>
      </c>
      <c r="F68" s="141" t="s">
        <v>719</v>
      </c>
      <c r="G68" s="141" t="s">
        <v>719</v>
      </c>
      <c r="H68" s="141" t="s">
        <v>737</v>
      </c>
      <c r="I68" s="142">
        <v>43112</v>
      </c>
      <c r="J68" s="141" t="s">
        <v>817</v>
      </c>
      <c r="K68" s="141" t="s">
        <v>146</v>
      </c>
      <c r="L68" s="141" t="s">
        <v>976</v>
      </c>
      <c r="M68" s="141">
        <v>1</v>
      </c>
      <c r="N68" s="141">
        <v>3.15</v>
      </c>
      <c r="O68" s="141">
        <v>3.15</v>
      </c>
      <c r="P68" s="199">
        <v>3.15</v>
      </c>
      <c r="Q68" s="122" t="e">
        <f>+VLOOKUP(CONCATENATE(B68,"00"),#REF!,3,FALSE)</f>
        <v>#REF!</v>
      </c>
      <c r="R68" s="122" t="str">
        <f>+IF(ISERROR(VLOOKUP(K68,'Ecarts de marge'!D:D,1,FALSE)),"PB CODE ARTICLE","")</f>
        <v/>
      </c>
    </row>
    <row r="69" spans="1:19" x14ac:dyDescent="0.25">
      <c r="A69" s="131" t="str">
        <f>+IF(I69&lt;='Ecarts de marge'!$G$1,"X","")</f>
        <v>X</v>
      </c>
      <c r="B69" s="122" t="str">
        <f t="shared" si="1"/>
        <v>A</v>
      </c>
      <c r="C69" s="141" t="s">
        <v>727</v>
      </c>
      <c r="D69" s="141">
        <v>201800014</v>
      </c>
      <c r="E69" s="141" t="s">
        <v>719</v>
      </c>
      <c r="F69" s="141" t="s">
        <v>719</v>
      </c>
      <c r="G69" s="141" t="s">
        <v>719</v>
      </c>
      <c r="H69" s="141" t="s">
        <v>737</v>
      </c>
      <c r="I69" s="142">
        <v>43112</v>
      </c>
      <c r="J69" s="141" t="s">
        <v>817</v>
      </c>
      <c r="K69" s="141" t="s">
        <v>146</v>
      </c>
      <c r="L69" s="141" t="s">
        <v>977</v>
      </c>
      <c r="M69" s="141">
        <v>2</v>
      </c>
      <c r="N69" s="141">
        <v>2.4</v>
      </c>
      <c r="O69" s="141">
        <v>4.8</v>
      </c>
      <c r="P69" s="199">
        <v>4.8</v>
      </c>
      <c r="Q69" s="122" t="e">
        <f>+VLOOKUP(CONCATENATE(B69,"00"),#REF!,3,FALSE)</f>
        <v>#REF!</v>
      </c>
      <c r="R69" s="122" t="str">
        <f>+IF(ISERROR(VLOOKUP(K69,'Ecarts de marge'!D:D,1,FALSE)),"PB CODE ARTICLE","")</f>
        <v/>
      </c>
    </row>
    <row r="70" spans="1:19" x14ac:dyDescent="0.25">
      <c r="A70" s="131" t="str">
        <f>+IF(I70&lt;='Ecarts de marge'!$G$1,"X","")</f>
        <v>X</v>
      </c>
      <c r="B70" s="122" t="str">
        <f t="shared" si="1"/>
        <v>A</v>
      </c>
      <c r="C70" s="141" t="s">
        <v>727</v>
      </c>
      <c r="D70" s="141">
        <v>201800014</v>
      </c>
      <c r="E70" s="141" t="s">
        <v>719</v>
      </c>
      <c r="F70" s="141" t="s">
        <v>719</v>
      </c>
      <c r="G70" s="141" t="s">
        <v>719</v>
      </c>
      <c r="H70" s="141" t="s">
        <v>737</v>
      </c>
      <c r="I70" s="142">
        <v>43112</v>
      </c>
      <c r="J70" s="141" t="s">
        <v>817</v>
      </c>
      <c r="K70" s="141" t="s">
        <v>146</v>
      </c>
      <c r="L70" s="141" t="s">
        <v>978</v>
      </c>
      <c r="M70" s="141">
        <v>4</v>
      </c>
      <c r="N70" s="141">
        <v>19.5</v>
      </c>
      <c r="O70" s="141">
        <v>78</v>
      </c>
      <c r="P70" s="199">
        <v>78</v>
      </c>
      <c r="Q70" s="122" t="e">
        <f>+VLOOKUP(CONCATENATE(B70,"00"),#REF!,3,FALSE)</f>
        <v>#REF!</v>
      </c>
      <c r="R70" s="122" t="str">
        <f>+IF(ISERROR(VLOOKUP(K70,'Ecarts de marge'!D:D,1,FALSE)),"PB CODE ARTICLE","")</f>
        <v/>
      </c>
    </row>
    <row r="71" spans="1:19" x14ac:dyDescent="0.25">
      <c r="A71" s="131" t="str">
        <f>+IF(I71&lt;='Ecarts de marge'!$G$1,"X","")</f>
        <v>X</v>
      </c>
      <c r="B71" s="122" t="str">
        <f t="shared" si="1"/>
        <v>A</v>
      </c>
      <c r="C71" s="141" t="s">
        <v>727</v>
      </c>
      <c r="D71" s="141">
        <v>201800014</v>
      </c>
      <c r="E71" s="141" t="s">
        <v>719</v>
      </c>
      <c r="F71" s="141" t="s">
        <v>719</v>
      </c>
      <c r="G71" s="141" t="s">
        <v>719</v>
      </c>
      <c r="H71" s="141" t="s">
        <v>737</v>
      </c>
      <c r="I71" s="142">
        <v>43112</v>
      </c>
      <c r="J71" s="141" t="s">
        <v>817</v>
      </c>
      <c r="K71" s="141" t="s">
        <v>146</v>
      </c>
      <c r="L71" s="141" t="s">
        <v>979</v>
      </c>
      <c r="M71" s="141">
        <v>4</v>
      </c>
      <c r="N71" s="141">
        <v>9.9</v>
      </c>
      <c r="O71" s="141">
        <v>39.6</v>
      </c>
      <c r="P71" s="199">
        <v>39.6</v>
      </c>
      <c r="Q71" s="122" t="e">
        <f>+VLOOKUP(CONCATENATE(B71,"00"),#REF!,3,FALSE)</f>
        <v>#REF!</v>
      </c>
      <c r="R71" s="122" t="str">
        <f>+IF(ISERROR(VLOOKUP(K71,'Ecarts de marge'!D:D,1,FALSE)),"PB CODE ARTICLE","")</f>
        <v/>
      </c>
      <c r="S71" s="22" t="s">
        <v>936</v>
      </c>
    </row>
    <row r="72" spans="1:19" x14ac:dyDescent="0.25">
      <c r="A72" s="131" t="str">
        <f>+IF(I72&lt;='Ecarts de marge'!$G$1,"X","")</f>
        <v>X</v>
      </c>
      <c r="B72" s="122" t="str">
        <f t="shared" si="1"/>
        <v>A20082000125000</v>
      </c>
      <c r="C72" s="141" t="s">
        <v>727</v>
      </c>
      <c r="D72" s="141">
        <v>201800015</v>
      </c>
      <c r="E72" s="141" t="s">
        <v>735</v>
      </c>
      <c r="F72" s="141" t="s">
        <v>756</v>
      </c>
      <c r="G72" s="141" t="s">
        <v>711</v>
      </c>
      <c r="H72" s="141" t="s">
        <v>737</v>
      </c>
      <c r="I72" s="142">
        <v>43112</v>
      </c>
      <c r="J72" s="141" t="s">
        <v>881</v>
      </c>
      <c r="K72" s="141" t="s">
        <v>16</v>
      </c>
      <c r="L72" s="141" t="s">
        <v>757</v>
      </c>
      <c r="M72" s="141">
        <v>11</v>
      </c>
      <c r="N72" s="141">
        <v>661.1</v>
      </c>
      <c r="O72" s="141">
        <v>7272.1</v>
      </c>
      <c r="P72" s="199">
        <v>7272.1</v>
      </c>
      <c r="Q72" s="122" t="e">
        <f>+VLOOKUP(CONCATENATE(B72,"00"),#REF!,3,FALSE)</f>
        <v>#REF!</v>
      </c>
      <c r="R72" s="122" t="str">
        <f>+IF(ISERROR(VLOOKUP(K72,'Ecarts de marge'!D:D,1,FALSE)),"PB CODE ARTICLE","")</f>
        <v/>
      </c>
      <c r="S72" s="22" t="s">
        <v>936</v>
      </c>
    </row>
    <row r="73" spans="1:19" x14ac:dyDescent="0.25">
      <c r="A73" s="131" t="str">
        <f>+IF(I73&lt;='Ecarts de marge'!$G$1,"X","")</f>
        <v>X</v>
      </c>
      <c r="B73" s="122" t="str">
        <f t="shared" si="1"/>
        <v>A20082000125000</v>
      </c>
      <c r="C73" s="141" t="s">
        <v>727</v>
      </c>
      <c r="D73" s="141">
        <v>201800015</v>
      </c>
      <c r="E73" s="141" t="s">
        <v>735</v>
      </c>
      <c r="F73" s="141" t="s">
        <v>756</v>
      </c>
      <c r="G73" s="141" t="s">
        <v>711</v>
      </c>
      <c r="H73" s="141" t="s">
        <v>737</v>
      </c>
      <c r="I73" s="142">
        <v>43112</v>
      </c>
      <c r="J73" s="141" t="s">
        <v>881</v>
      </c>
      <c r="K73" s="141" t="s">
        <v>723</v>
      </c>
      <c r="L73" s="141" t="s">
        <v>757</v>
      </c>
      <c r="M73" s="141">
        <v>1</v>
      </c>
      <c r="N73" s="141">
        <v>345.9</v>
      </c>
      <c r="O73" s="141">
        <v>345.9</v>
      </c>
      <c r="P73" s="199">
        <v>661.1</v>
      </c>
      <c r="Q73" s="122" t="e">
        <f>+VLOOKUP(CONCATENATE(B73,"00"),#REF!,3,FALSE)</f>
        <v>#REF!</v>
      </c>
      <c r="R73" s="122" t="str">
        <f>+IF(ISERROR(VLOOKUP(K73,'Ecarts de marge'!D:D,1,FALSE)),"PB CODE ARTICLE","")</f>
        <v>PB CODE ARTICLE</v>
      </c>
      <c r="S73" s="22" t="s">
        <v>936</v>
      </c>
    </row>
    <row r="74" spans="1:19" x14ac:dyDescent="0.25">
      <c r="A74" s="131" t="str">
        <f>+IF(I74&lt;='Ecarts de marge'!$G$1,"X","")</f>
        <v>X</v>
      </c>
      <c r="B74" s="122" t="str">
        <f t="shared" si="1"/>
        <v>A</v>
      </c>
      <c r="C74" s="141" t="s">
        <v>727</v>
      </c>
      <c r="D74" s="141">
        <v>201800016</v>
      </c>
      <c r="E74" s="141" t="s">
        <v>719</v>
      </c>
      <c r="F74" s="141" t="s">
        <v>719</v>
      </c>
      <c r="G74" s="141" t="s">
        <v>719</v>
      </c>
      <c r="H74" s="141" t="s">
        <v>731</v>
      </c>
      <c r="I74" s="142">
        <v>43112</v>
      </c>
      <c r="J74" s="141" t="s">
        <v>881</v>
      </c>
      <c r="K74" s="141" t="s">
        <v>16</v>
      </c>
      <c r="L74" s="141" t="s">
        <v>757</v>
      </c>
      <c r="M74" s="141">
        <v>1</v>
      </c>
      <c r="N74" s="141">
        <v>661.1</v>
      </c>
      <c r="O74" s="141">
        <v>661.1</v>
      </c>
      <c r="P74" s="199">
        <v>661.1</v>
      </c>
      <c r="Q74" s="122" t="e">
        <f>+VLOOKUP(CONCATENATE(B74,"00"),#REF!,3,FALSE)</f>
        <v>#REF!</v>
      </c>
      <c r="R74" s="122" t="str">
        <f>+IF(ISERROR(VLOOKUP(K74,'Ecarts de marge'!D:D,1,FALSE)),"PB CODE ARTICLE","")</f>
        <v/>
      </c>
    </row>
    <row r="75" spans="1:19" x14ac:dyDescent="0.25">
      <c r="A75" s="131" t="str">
        <f>+IF(I75&lt;='Ecarts de marge'!$G$1,"X","")</f>
        <v>X</v>
      </c>
      <c r="B75" s="122" t="str">
        <f t="shared" si="1"/>
        <v>A</v>
      </c>
      <c r="C75" s="141" t="s">
        <v>727</v>
      </c>
      <c r="D75" s="141">
        <v>201800016</v>
      </c>
      <c r="E75" s="141" t="s">
        <v>719</v>
      </c>
      <c r="F75" s="141" t="s">
        <v>719</v>
      </c>
      <c r="G75" s="141" t="s">
        <v>719</v>
      </c>
      <c r="H75" s="141" t="s">
        <v>731</v>
      </c>
      <c r="I75" s="142">
        <v>43112</v>
      </c>
      <c r="J75" s="141" t="s">
        <v>881</v>
      </c>
      <c r="K75" s="141" t="s">
        <v>723</v>
      </c>
      <c r="L75" s="141" t="s">
        <v>757</v>
      </c>
      <c r="M75" s="141">
        <v>11</v>
      </c>
      <c r="N75" s="141">
        <v>345.9</v>
      </c>
      <c r="O75" s="141">
        <v>3804.9</v>
      </c>
      <c r="P75" s="199">
        <v>7272.1</v>
      </c>
      <c r="Q75" s="122" t="e">
        <f>+VLOOKUP(CONCATENATE(B75,"00"),#REF!,3,FALSE)</f>
        <v>#REF!</v>
      </c>
      <c r="R75" s="122" t="str">
        <f>+IF(ISERROR(VLOOKUP(K75,'Ecarts de marge'!D:D,1,FALSE)),"PB CODE ARTICLE","")</f>
        <v>PB CODE ARTICLE</v>
      </c>
    </row>
    <row r="76" spans="1:19" x14ac:dyDescent="0.25">
      <c r="A76" s="131" t="str">
        <f>+IF(I76&lt;='Ecarts de marge'!$G$1,"X","")</f>
        <v>X</v>
      </c>
      <c r="B76" s="122" t="str">
        <f t="shared" si="1"/>
        <v>A</v>
      </c>
      <c r="C76" s="141" t="s">
        <v>727</v>
      </c>
      <c r="D76" s="141">
        <v>201800017</v>
      </c>
      <c r="E76" s="141" t="s">
        <v>719</v>
      </c>
      <c r="F76" s="141" t="s">
        <v>719</v>
      </c>
      <c r="G76" s="141" t="s">
        <v>719</v>
      </c>
      <c r="H76" s="141" t="s">
        <v>731</v>
      </c>
      <c r="I76" s="142">
        <v>43112</v>
      </c>
      <c r="J76" s="141" t="s">
        <v>881</v>
      </c>
      <c r="K76" s="141" t="s">
        <v>16</v>
      </c>
      <c r="L76" s="141" t="s">
        <v>757</v>
      </c>
      <c r="M76" s="141">
        <v>1</v>
      </c>
      <c r="N76" s="141">
        <v>661.1</v>
      </c>
      <c r="O76" s="141">
        <v>661.1</v>
      </c>
      <c r="P76" s="199">
        <v>661.1</v>
      </c>
      <c r="Q76" s="122" t="e">
        <f>+VLOOKUP(CONCATENATE(B76,"00"),#REF!,3,FALSE)</f>
        <v>#REF!</v>
      </c>
      <c r="R76" s="122" t="str">
        <f>+IF(ISERROR(VLOOKUP(K76,'Ecarts de marge'!D:D,1,FALSE)),"PB CODE ARTICLE","")</f>
        <v/>
      </c>
    </row>
    <row r="77" spans="1:19" x14ac:dyDescent="0.25">
      <c r="A77" s="131" t="str">
        <f>+IF(I77&lt;='Ecarts de marge'!$G$1,"X","")</f>
        <v>X</v>
      </c>
      <c r="B77" s="122" t="str">
        <f t="shared" si="1"/>
        <v>A</v>
      </c>
      <c r="C77" s="141" t="s">
        <v>727</v>
      </c>
      <c r="D77" s="141">
        <v>201800017</v>
      </c>
      <c r="E77" s="141" t="s">
        <v>719</v>
      </c>
      <c r="F77" s="141" t="s">
        <v>719</v>
      </c>
      <c r="G77" s="141" t="s">
        <v>719</v>
      </c>
      <c r="H77" s="141" t="s">
        <v>731</v>
      </c>
      <c r="I77" s="142">
        <v>43112</v>
      </c>
      <c r="J77" s="141" t="s">
        <v>881</v>
      </c>
      <c r="K77" s="141" t="s">
        <v>723</v>
      </c>
      <c r="L77" s="141" t="s">
        <v>757</v>
      </c>
      <c r="M77" s="141">
        <v>11</v>
      </c>
      <c r="N77" s="141">
        <v>345.9</v>
      </c>
      <c r="O77" s="141">
        <v>3804.9</v>
      </c>
      <c r="P77" s="199">
        <v>7272.1</v>
      </c>
      <c r="Q77" s="122" t="e">
        <f>+VLOOKUP(CONCATENATE(B77,"00"),#REF!,3,FALSE)</f>
        <v>#REF!</v>
      </c>
      <c r="R77" s="122" t="str">
        <f>+IF(ISERROR(VLOOKUP(K77,'Ecarts de marge'!D:D,1,FALSE)),"PB CODE ARTICLE","")</f>
        <v>PB CODE ARTICLE</v>
      </c>
    </row>
    <row r="78" spans="1:19" x14ac:dyDescent="0.25">
      <c r="A78" s="131" t="str">
        <f>+IF(I78&lt;='Ecarts de marge'!$G$1,"X","")</f>
        <v>X</v>
      </c>
      <c r="B78" s="122" t="str">
        <f t="shared" si="1"/>
        <v>A</v>
      </c>
      <c r="C78" s="141" t="s">
        <v>727</v>
      </c>
      <c r="D78" s="141">
        <v>201800018</v>
      </c>
      <c r="E78" s="141" t="s">
        <v>719</v>
      </c>
      <c r="F78" s="141" t="s">
        <v>719</v>
      </c>
      <c r="G78" s="141" t="s">
        <v>719</v>
      </c>
      <c r="H78" s="141" t="s">
        <v>731</v>
      </c>
      <c r="I78" s="142">
        <v>43112</v>
      </c>
      <c r="J78" s="141" t="s">
        <v>881</v>
      </c>
      <c r="K78" s="141" t="s">
        <v>723</v>
      </c>
      <c r="L78" s="141" t="s">
        <v>757</v>
      </c>
      <c r="M78" s="141">
        <v>1</v>
      </c>
      <c r="N78" s="141">
        <v>345.9</v>
      </c>
      <c r="O78" s="141">
        <v>345.9</v>
      </c>
      <c r="P78" s="199">
        <v>661.1</v>
      </c>
      <c r="Q78" s="122" t="e">
        <f>+VLOOKUP(CONCATENATE(B78,"00"),#REF!,3,FALSE)</f>
        <v>#REF!</v>
      </c>
      <c r="R78" s="122" t="str">
        <f>+IF(ISERROR(VLOOKUP(K78,'Ecarts de marge'!D:D,1,FALSE)),"PB CODE ARTICLE","")</f>
        <v>PB CODE ARTICLE</v>
      </c>
    </row>
    <row r="79" spans="1:19" x14ac:dyDescent="0.25">
      <c r="A79" s="131" t="str">
        <f>+IF(I79&lt;='Ecarts de marge'!$G$1,"X","")</f>
        <v>X</v>
      </c>
      <c r="B79" s="122" t="str">
        <f t="shared" si="1"/>
        <v>A</v>
      </c>
      <c r="C79" s="141" t="s">
        <v>727</v>
      </c>
      <c r="D79" s="141">
        <v>201800018</v>
      </c>
      <c r="E79" s="141" t="s">
        <v>719</v>
      </c>
      <c r="F79" s="141" t="s">
        <v>719</v>
      </c>
      <c r="G79" s="141" t="s">
        <v>719</v>
      </c>
      <c r="H79" s="141" t="s">
        <v>731</v>
      </c>
      <c r="I79" s="142">
        <v>43112</v>
      </c>
      <c r="J79" s="141" t="s">
        <v>881</v>
      </c>
      <c r="K79" s="141" t="s">
        <v>16</v>
      </c>
      <c r="L79" s="141" t="s">
        <v>757</v>
      </c>
      <c r="M79" s="141">
        <v>11</v>
      </c>
      <c r="N79" s="141">
        <v>661.1</v>
      </c>
      <c r="O79" s="141">
        <v>7272.1</v>
      </c>
      <c r="P79" s="199">
        <v>7272.1</v>
      </c>
      <c r="Q79" s="122" t="e">
        <f>+VLOOKUP(CONCATENATE(B79,"00"),#REF!,3,FALSE)</f>
        <v>#REF!</v>
      </c>
      <c r="R79" s="122" t="str">
        <f>+IF(ISERROR(VLOOKUP(K79,'Ecarts de marge'!D:D,1,FALSE)),"PB CODE ARTICLE","")</f>
        <v/>
      </c>
    </row>
    <row r="80" spans="1:19" x14ac:dyDescent="0.25">
      <c r="A80" s="131" t="str">
        <f>+IF(I80&lt;='Ecarts de marge'!$G$1,"X","")</f>
        <v>X</v>
      </c>
      <c r="B80" s="122" t="str">
        <f t="shared" si="1"/>
        <v>A20082000125000</v>
      </c>
      <c r="C80" s="141" t="s">
        <v>727</v>
      </c>
      <c r="D80" s="141">
        <v>201800019</v>
      </c>
      <c r="E80" s="141" t="s">
        <v>735</v>
      </c>
      <c r="F80" s="141" t="s">
        <v>756</v>
      </c>
      <c r="G80" s="141" t="s">
        <v>711</v>
      </c>
      <c r="H80" s="141" t="s">
        <v>737</v>
      </c>
      <c r="I80" s="142">
        <v>43112</v>
      </c>
      <c r="J80" s="141" t="s">
        <v>881</v>
      </c>
      <c r="K80" s="141" t="s">
        <v>16</v>
      </c>
      <c r="L80" s="141" t="s">
        <v>757</v>
      </c>
      <c r="M80" s="141">
        <v>11</v>
      </c>
      <c r="N80" s="141">
        <v>661.1</v>
      </c>
      <c r="O80" s="141">
        <v>7272.1</v>
      </c>
      <c r="P80" s="199">
        <v>3829.65</v>
      </c>
      <c r="Q80" s="122" t="e">
        <f>+VLOOKUP(CONCATENATE(B80,"00"),#REF!,3,FALSE)</f>
        <v>#REF!</v>
      </c>
      <c r="R80" s="122" t="str">
        <f>+IF(ISERROR(VLOOKUP(K80,'Ecarts de marge'!D:D,1,FALSE)),"PB CODE ARTICLE","")</f>
        <v/>
      </c>
    </row>
    <row r="81" spans="1:18" x14ac:dyDescent="0.25">
      <c r="A81" s="131" t="str">
        <f>+IF(I81&lt;='Ecarts de marge'!$G$1,"X","")</f>
        <v>X</v>
      </c>
      <c r="B81" s="122" t="str">
        <f t="shared" si="1"/>
        <v>A20082000125000</v>
      </c>
      <c r="C81" s="141" t="s">
        <v>727</v>
      </c>
      <c r="D81" s="141">
        <v>201800019</v>
      </c>
      <c r="E81" s="141" t="s">
        <v>735</v>
      </c>
      <c r="F81" s="141" t="s">
        <v>756</v>
      </c>
      <c r="G81" s="141" t="s">
        <v>711</v>
      </c>
      <c r="H81" s="141" t="s">
        <v>737</v>
      </c>
      <c r="I81" s="142">
        <v>43112</v>
      </c>
      <c r="J81" s="141" t="s">
        <v>881</v>
      </c>
      <c r="K81" s="141" t="s">
        <v>723</v>
      </c>
      <c r="L81" s="141" t="s">
        <v>757</v>
      </c>
      <c r="M81" s="141">
        <v>1</v>
      </c>
      <c r="N81" s="141">
        <v>345.9</v>
      </c>
      <c r="O81" s="141">
        <v>345.9</v>
      </c>
      <c r="P81" s="199">
        <v>348.15</v>
      </c>
      <c r="Q81" s="122" t="e">
        <f>+VLOOKUP(CONCATENATE(B81,"00"),#REF!,3,FALSE)</f>
        <v>#REF!</v>
      </c>
      <c r="R81" s="122" t="str">
        <f>+IF(ISERROR(VLOOKUP(K81,'Ecarts de marge'!D:D,1,FALSE)),"PB CODE ARTICLE","")</f>
        <v>PB CODE ARTICLE</v>
      </c>
    </row>
    <row r="82" spans="1:18" x14ac:dyDescent="0.25">
      <c r="A82" s="131" t="str">
        <f>+IF(I82&lt;='Ecarts de marge'!$G$1,"X","")</f>
        <v>X</v>
      </c>
      <c r="B82" s="122" t="str">
        <f t="shared" si="1"/>
        <v>A20082000239000</v>
      </c>
      <c r="C82" s="141" t="s">
        <v>727</v>
      </c>
      <c r="D82" s="141">
        <v>201800020</v>
      </c>
      <c r="E82" s="141" t="s">
        <v>735</v>
      </c>
      <c r="F82" s="141" t="s">
        <v>736</v>
      </c>
      <c r="G82" s="141" t="s">
        <v>711</v>
      </c>
      <c r="H82" s="141" t="s">
        <v>737</v>
      </c>
      <c r="I82" s="142">
        <v>43112</v>
      </c>
      <c r="J82" s="141" t="s">
        <v>881</v>
      </c>
      <c r="K82" s="141" t="s">
        <v>16</v>
      </c>
      <c r="L82" s="141" t="s">
        <v>757</v>
      </c>
      <c r="M82" s="141">
        <v>1</v>
      </c>
      <c r="N82" s="141">
        <v>661.1</v>
      </c>
      <c r="O82" s="141">
        <v>661.1</v>
      </c>
      <c r="P82" s="199">
        <v>348.15</v>
      </c>
      <c r="Q82" s="122" t="e">
        <f>+VLOOKUP(CONCATENATE(B82,"00"),#REF!,3,FALSE)</f>
        <v>#REF!</v>
      </c>
      <c r="R82" s="122" t="str">
        <f>+IF(ISERROR(VLOOKUP(K82,'Ecarts de marge'!D:D,1,FALSE)),"PB CODE ARTICLE","")</f>
        <v/>
      </c>
    </row>
    <row r="83" spans="1:18" x14ac:dyDescent="0.25">
      <c r="A83" s="131" t="str">
        <f>+IF(I83&lt;='Ecarts de marge'!$G$1,"X","")</f>
        <v>X</v>
      </c>
      <c r="B83" s="122" t="str">
        <f t="shared" si="1"/>
        <v>A20082000239000</v>
      </c>
      <c r="C83" s="141" t="s">
        <v>727</v>
      </c>
      <c r="D83" s="141">
        <v>201800020</v>
      </c>
      <c r="E83" s="141" t="s">
        <v>735</v>
      </c>
      <c r="F83" s="141" t="s">
        <v>736</v>
      </c>
      <c r="G83" s="141" t="s">
        <v>711</v>
      </c>
      <c r="H83" s="141" t="s">
        <v>737</v>
      </c>
      <c r="I83" s="142">
        <v>43112</v>
      </c>
      <c r="J83" s="141" t="s">
        <v>881</v>
      </c>
      <c r="K83" s="141" t="s">
        <v>723</v>
      </c>
      <c r="L83" s="141" t="s">
        <v>757</v>
      </c>
      <c r="M83" s="141">
        <v>11</v>
      </c>
      <c r="N83" s="141">
        <v>345.9</v>
      </c>
      <c r="O83" s="141">
        <v>3804.9</v>
      </c>
      <c r="P83" s="199">
        <v>3829.65</v>
      </c>
      <c r="Q83" s="122" t="e">
        <f>+VLOOKUP(CONCATENATE(B83,"00"),#REF!,3,FALSE)</f>
        <v>#REF!</v>
      </c>
      <c r="R83" s="122" t="str">
        <f>+IF(ISERROR(VLOOKUP(K83,'Ecarts de marge'!D:D,1,FALSE)),"PB CODE ARTICLE","")</f>
        <v>PB CODE ARTICLE</v>
      </c>
    </row>
    <row r="84" spans="1:18" x14ac:dyDescent="0.25">
      <c r="A84" s="131" t="str">
        <f>+IF(I84&lt;='Ecarts de marge'!$G$1,"X","")</f>
        <v>X</v>
      </c>
      <c r="B84" s="122" t="str">
        <f t="shared" si="1"/>
        <v>A20082000125000</v>
      </c>
      <c r="C84" s="141" t="s">
        <v>727</v>
      </c>
      <c r="D84" s="141">
        <v>201800021</v>
      </c>
      <c r="E84" s="141" t="s">
        <v>735</v>
      </c>
      <c r="F84" s="141" t="s">
        <v>756</v>
      </c>
      <c r="G84" s="141" t="s">
        <v>711</v>
      </c>
      <c r="H84" s="141" t="s">
        <v>731</v>
      </c>
      <c r="I84" s="142">
        <v>43112</v>
      </c>
      <c r="J84" s="141" t="s">
        <v>881</v>
      </c>
      <c r="K84" s="141" t="s">
        <v>723</v>
      </c>
      <c r="L84" s="141" t="s">
        <v>757</v>
      </c>
      <c r="M84" s="141">
        <v>12</v>
      </c>
      <c r="N84" s="141">
        <v>345.9</v>
      </c>
      <c r="O84" s="141">
        <v>4150.8</v>
      </c>
      <c r="P84" s="199">
        <v>4150.8</v>
      </c>
      <c r="Q84" s="122" t="e">
        <f>+VLOOKUP(CONCATENATE(B84,"00"),#REF!,3,FALSE)</f>
        <v>#REF!</v>
      </c>
      <c r="R84" s="122" t="str">
        <f>+IF(ISERROR(VLOOKUP(K84,'Ecarts de marge'!D:D,1,FALSE)),"PB CODE ARTICLE","")</f>
        <v>PB CODE ARTICLE</v>
      </c>
    </row>
    <row r="85" spans="1:18" x14ac:dyDescent="0.25">
      <c r="A85" s="131" t="str">
        <f>+IF(I85&lt;='Ecarts de marge'!$G$1,"X","")</f>
        <v>X</v>
      </c>
      <c r="B85" s="122" t="str">
        <f t="shared" si="1"/>
        <v>A20092000159000</v>
      </c>
      <c r="C85" s="141" t="s">
        <v>727</v>
      </c>
      <c r="D85" s="141">
        <v>201800022</v>
      </c>
      <c r="E85" s="141" t="s">
        <v>712</v>
      </c>
      <c r="F85" s="141" t="s">
        <v>809</v>
      </c>
      <c r="G85" s="141" t="s">
        <v>711</v>
      </c>
      <c r="H85" s="141" t="s">
        <v>731</v>
      </c>
      <c r="I85" s="142">
        <v>43112</v>
      </c>
      <c r="J85" s="141" t="s">
        <v>451</v>
      </c>
      <c r="K85" s="141" t="s">
        <v>33</v>
      </c>
      <c r="L85" s="141" t="s">
        <v>34</v>
      </c>
      <c r="M85" s="141">
        <v>1</v>
      </c>
      <c r="N85" s="141">
        <v>80</v>
      </c>
      <c r="O85" s="141">
        <v>80</v>
      </c>
      <c r="P85" s="199">
        <v>160</v>
      </c>
      <c r="Q85" s="122" t="e">
        <f>+VLOOKUP(CONCATENATE(B85,"00"),#REF!,3,FALSE)</f>
        <v>#REF!</v>
      </c>
      <c r="R85" s="122" t="str">
        <f>+IF(ISERROR(VLOOKUP(K85,'Ecarts de marge'!D:D,1,FALSE)),"PB CODE ARTICLE","")</f>
        <v/>
      </c>
    </row>
    <row r="86" spans="1:18" x14ac:dyDescent="0.25">
      <c r="A86" s="131" t="str">
        <f>+IF(I86&lt;='Ecarts de marge'!$G$1,"X","")</f>
        <v>X</v>
      </c>
      <c r="B86" s="122" t="str">
        <f t="shared" si="1"/>
        <v>A20082000129000</v>
      </c>
      <c r="C86" s="141" t="s">
        <v>727</v>
      </c>
      <c r="D86" s="141">
        <v>201800023</v>
      </c>
      <c r="E86" s="141" t="s">
        <v>735</v>
      </c>
      <c r="F86" s="141" t="s">
        <v>776</v>
      </c>
      <c r="G86" s="141" t="s">
        <v>711</v>
      </c>
      <c r="H86" s="141" t="s">
        <v>731</v>
      </c>
      <c r="I86" s="142">
        <v>43112</v>
      </c>
      <c r="J86" s="141" t="s">
        <v>451</v>
      </c>
      <c r="K86" s="141" t="s">
        <v>33</v>
      </c>
      <c r="L86" s="141" t="s">
        <v>34</v>
      </c>
      <c r="M86" s="141">
        <v>1</v>
      </c>
      <c r="N86" s="141">
        <v>160</v>
      </c>
      <c r="O86" s="141">
        <v>160</v>
      </c>
      <c r="P86" s="199">
        <v>160</v>
      </c>
      <c r="Q86" s="122" t="e">
        <f>+VLOOKUP(CONCATENATE(B86,"00"),#REF!,3,FALSE)</f>
        <v>#REF!</v>
      </c>
      <c r="R86" s="122" t="str">
        <f>+IF(ISERROR(VLOOKUP(K86,'Ecarts de marge'!D:D,1,FALSE)),"PB CODE ARTICLE","")</f>
        <v/>
      </c>
    </row>
    <row r="87" spans="1:18" x14ac:dyDescent="0.25">
      <c r="A87" s="131" t="str">
        <f>+IF(I87&lt;='Ecarts de marge'!$G$1,"X","")</f>
        <v>X</v>
      </c>
      <c r="B87" s="122" t="str">
        <f t="shared" si="1"/>
        <v>A20092000166000</v>
      </c>
      <c r="C87" s="141" t="s">
        <v>727</v>
      </c>
      <c r="D87" s="141">
        <v>201800024</v>
      </c>
      <c r="E87" s="141" t="s">
        <v>712</v>
      </c>
      <c r="F87" s="141" t="s">
        <v>898</v>
      </c>
      <c r="G87" s="141" t="s">
        <v>711</v>
      </c>
      <c r="H87" s="141" t="s">
        <v>731</v>
      </c>
      <c r="I87" s="142">
        <v>43112</v>
      </c>
      <c r="J87" s="141" t="s">
        <v>451</v>
      </c>
      <c r="K87" s="141" t="s">
        <v>33</v>
      </c>
      <c r="L87" s="141" t="s">
        <v>34</v>
      </c>
      <c r="M87" s="141">
        <v>1</v>
      </c>
      <c r="N87" s="141">
        <v>160</v>
      </c>
      <c r="O87" s="141">
        <v>160</v>
      </c>
      <c r="P87" s="199">
        <v>160</v>
      </c>
      <c r="Q87" s="122" t="e">
        <f>+VLOOKUP(CONCATENATE(B87,"00"),#REF!,3,FALSE)</f>
        <v>#REF!</v>
      </c>
      <c r="R87" s="122" t="str">
        <f>+IF(ISERROR(VLOOKUP(K87,'Ecarts de marge'!D:D,1,FALSE)),"PB CODE ARTICLE","")</f>
        <v/>
      </c>
    </row>
    <row r="88" spans="1:18" x14ac:dyDescent="0.25">
      <c r="A88" s="131" t="str">
        <f>+IF(I88&lt;='Ecarts de marge'!$G$1,"X","")</f>
        <v>X</v>
      </c>
      <c r="B88" s="122" t="str">
        <f t="shared" si="1"/>
        <v>A20082000116000</v>
      </c>
      <c r="C88" s="141" t="s">
        <v>727</v>
      </c>
      <c r="D88" s="141">
        <v>201800025</v>
      </c>
      <c r="E88" s="141" t="s">
        <v>735</v>
      </c>
      <c r="F88" s="141" t="s">
        <v>855</v>
      </c>
      <c r="G88" s="141" t="s">
        <v>711</v>
      </c>
      <c r="H88" s="141" t="s">
        <v>731</v>
      </c>
      <c r="I88" s="142">
        <v>43112</v>
      </c>
      <c r="J88" s="141" t="s">
        <v>451</v>
      </c>
      <c r="K88" s="141" t="s">
        <v>33</v>
      </c>
      <c r="L88" s="141" t="s">
        <v>34</v>
      </c>
      <c r="M88" s="141">
        <v>1</v>
      </c>
      <c r="N88" s="141">
        <v>160</v>
      </c>
      <c r="O88" s="141">
        <v>160</v>
      </c>
      <c r="P88" s="199">
        <v>160</v>
      </c>
      <c r="Q88" s="122" t="e">
        <f>+VLOOKUP(CONCATENATE(B88,"00"),#REF!,3,FALSE)</f>
        <v>#REF!</v>
      </c>
      <c r="R88" s="122" t="str">
        <f>+IF(ISERROR(VLOOKUP(K88,'Ecarts de marge'!D:D,1,FALSE)),"PB CODE ARTICLE","")</f>
        <v/>
      </c>
    </row>
    <row r="89" spans="1:18" x14ac:dyDescent="0.25">
      <c r="A89" s="131" t="str">
        <f>+IF(I89&lt;='Ecarts de marge'!$G$1,"X","")</f>
        <v>X</v>
      </c>
      <c r="B89" s="122" t="str">
        <f t="shared" si="1"/>
        <v>A20072000069000</v>
      </c>
      <c r="C89" s="141" t="s">
        <v>727</v>
      </c>
      <c r="D89" s="141">
        <v>201800026</v>
      </c>
      <c r="E89" s="141" t="s">
        <v>739</v>
      </c>
      <c r="F89" s="141" t="s">
        <v>781</v>
      </c>
      <c r="G89" s="141" t="s">
        <v>711</v>
      </c>
      <c r="H89" s="141" t="s">
        <v>731</v>
      </c>
      <c r="I89" s="142">
        <v>43112</v>
      </c>
      <c r="J89" s="141" t="s">
        <v>451</v>
      </c>
      <c r="K89" s="141" t="s">
        <v>33</v>
      </c>
      <c r="L89" s="141" t="s">
        <v>34</v>
      </c>
      <c r="M89" s="141">
        <v>1</v>
      </c>
      <c r="N89" s="141">
        <v>160</v>
      </c>
      <c r="O89" s="141">
        <v>160</v>
      </c>
      <c r="P89" s="199">
        <v>160</v>
      </c>
      <c r="Q89" s="122" t="e">
        <f>+VLOOKUP(CONCATENATE(B89,"00"),#REF!,3,FALSE)</f>
        <v>#REF!</v>
      </c>
      <c r="R89" s="122" t="str">
        <f>+IF(ISERROR(VLOOKUP(K89,'Ecarts de marge'!D:D,1,FALSE)),"PB CODE ARTICLE","")</f>
        <v/>
      </c>
    </row>
    <row r="90" spans="1:18" x14ac:dyDescent="0.25">
      <c r="A90" s="131" t="str">
        <f>+IF(I90&lt;='Ecarts de marge'!$G$1,"X","")</f>
        <v>X</v>
      </c>
      <c r="B90" s="122" t="str">
        <f t="shared" si="1"/>
        <v>A20060042096000</v>
      </c>
      <c r="C90" s="141" t="s">
        <v>727</v>
      </c>
      <c r="D90" s="141">
        <v>201800027</v>
      </c>
      <c r="E90" s="141" t="s">
        <v>783</v>
      </c>
      <c r="F90" s="141" t="s">
        <v>854</v>
      </c>
      <c r="G90" s="141" t="s">
        <v>711</v>
      </c>
      <c r="H90" s="141" t="s">
        <v>731</v>
      </c>
      <c r="I90" s="142">
        <v>43112</v>
      </c>
      <c r="J90" s="141" t="s">
        <v>451</v>
      </c>
      <c r="K90" s="141" t="s">
        <v>33</v>
      </c>
      <c r="L90" s="141" t="s">
        <v>34</v>
      </c>
      <c r="M90" s="141">
        <v>1</v>
      </c>
      <c r="N90" s="141">
        <v>160</v>
      </c>
      <c r="O90" s="141">
        <v>160</v>
      </c>
      <c r="P90" s="199">
        <v>80</v>
      </c>
      <c r="Q90" s="122" t="e">
        <f>+VLOOKUP(CONCATENATE(B90,"00"),#REF!,3,FALSE)</f>
        <v>#REF!</v>
      </c>
      <c r="R90" s="122" t="str">
        <f>+IF(ISERROR(VLOOKUP(K90,'Ecarts de marge'!D:D,1,FALSE)),"PB CODE ARTICLE","")</f>
        <v/>
      </c>
    </row>
    <row r="91" spans="1:18" x14ac:dyDescent="0.25">
      <c r="A91" s="131" t="str">
        <f>+IF(I91&lt;='Ecarts de marge'!$G$1,"X","")</f>
        <v>X</v>
      </c>
      <c r="B91" s="122" t="str">
        <f t="shared" si="1"/>
        <v>A20082000142000</v>
      </c>
      <c r="C91" s="141" t="s">
        <v>727</v>
      </c>
      <c r="D91" s="141">
        <v>201800028</v>
      </c>
      <c r="E91" s="141" t="s">
        <v>735</v>
      </c>
      <c r="F91" s="141" t="s">
        <v>823</v>
      </c>
      <c r="G91" s="141" t="s">
        <v>711</v>
      </c>
      <c r="H91" s="141" t="s">
        <v>731</v>
      </c>
      <c r="I91" s="142">
        <v>43112</v>
      </c>
      <c r="J91" s="141" t="s">
        <v>451</v>
      </c>
      <c r="K91" s="141" t="s">
        <v>33</v>
      </c>
      <c r="L91" s="141" t="s">
        <v>34</v>
      </c>
      <c r="M91" s="141">
        <v>1</v>
      </c>
      <c r="N91" s="141">
        <v>160</v>
      </c>
      <c r="O91" s="141">
        <v>160</v>
      </c>
      <c r="P91" s="199">
        <v>160</v>
      </c>
      <c r="Q91" s="122" t="e">
        <f>+VLOOKUP(CONCATENATE(B91,"00"),#REF!,3,FALSE)</f>
        <v>#REF!</v>
      </c>
      <c r="R91" s="122" t="str">
        <f>+IF(ISERROR(VLOOKUP(K91,'Ecarts de marge'!D:D,1,FALSE)),"PB CODE ARTICLE","")</f>
        <v/>
      </c>
    </row>
    <row r="92" spans="1:18" x14ac:dyDescent="0.25">
      <c r="A92" s="131" t="str">
        <f>+IF(I92&lt;='Ecarts de marge'!$G$1,"X","")</f>
        <v>X</v>
      </c>
      <c r="B92" s="122" t="str">
        <f t="shared" si="1"/>
        <v>A20092000168000</v>
      </c>
      <c r="C92" s="141" t="s">
        <v>727</v>
      </c>
      <c r="D92" s="141">
        <v>201800029</v>
      </c>
      <c r="E92" s="141" t="s">
        <v>712</v>
      </c>
      <c r="F92" s="141" t="s">
        <v>793</v>
      </c>
      <c r="G92" s="141" t="s">
        <v>711</v>
      </c>
      <c r="H92" s="141" t="s">
        <v>731</v>
      </c>
      <c r="I92" s="142">
        <v>43112</v>
      </c>
      <c r="J92" s="141" t="s">
        <v>451</v>
      </c>
      <c r="K92" s="141" t="s">
        <v>33</v>
      </c>
      <c r="L92" s="141" t="s">
        <v>34</v>
      </c>
      <c r="M92" s="141">
        <v>1</v>
      </c>
      <c r="N92" s="141">
        <v>160</v>
      </c>
      <c r="O92" s="141">
        <v>160</v>
      </c>
      <c r="P92" s="199">
        <v>320</v>
      </c>
      <c r="Q92" s="122" t="e">
        <f>+VLOOKUP(CONCATENATE(B92,"00"),#REF!,3,FALSE)</f>
        <v>#REF!</v>
      </c>
      <c r="R92" s="122" t="str">
        <f>+IF(ISERROR(VLOOKUP(K92,'Ecarts de marge'!D:D,1,FALSE)),"PB CODE ARTICLE","")</f>
        <v/>
      </c>
    </row>
    <row r="93" spans="1:18" x14ac:dyDescent="0.25">
      <c r="A93" s="131" t="str">
        <f>+IF(I93&lt;='Ecarts de marge'!$G$1,"X","")</f>
        <v>X</v>
      </c>
      <c r="B93" s="122" t="str">
        <f t="shared" si="1"/>
        <v>A20092000152000</v>
      </c>
      <c r="C93" s="141" t="s">
        <v>727</v>
      </c>
      <c r="D93" s="141">
        <v>201800030</v>
      </c>
      <c r="E93" s="141" t="s">
        <v>712</v>
      </c>
      <c r="F93" s="141" t="s">
        <v>859</v>
      </c>
      <c r="G93" s="141" t="s">
        <v>711</v>
      </c>
      <c r="H93" s="141" t="s">
        <v>731</v>
      </c>
      <c r="I93" s="142">
        <v>43112</v>
      </c>
      <c r="J93" s="141" t="s">
        <v>451</v>
      </c>
      <c r="K93" s="141" t="s">
        <v>33</v>
      </c>
      <c r="L93" s="141" t="s">
        <v>34</v>
      </c>
      <c r="M93" s="141">
        <v>1</v>
      </c>
      <c r="N93" s="141">
        <v>160</v>
      </c>
      <c r="O93" s="141">
        <v>160</v>
      </c>
      <c r="P93" s="199">
        <v>160</v>
      </c>
      <c r="Q93" s="122" t="e">
        <f>+VLOOKUP(CONCATENATE(B93,"00"),#REF!,3,FALSE)</f>
        <v>#REF!</v>
      </c>
      <c r="R93" s="122" t="str">
        <f>+IF(ISERROR(VLOOKUP(K93,'Ecarts de marge'!D:D,1,FALSE)),"PB CODE ARTICLE","")</f>
        <v/>
      </c>
    </row>
    <row r="94" spans="1:18" x14ac:dyDescent="0.25">
      <c r="A94" s="131" t="str">
        <f>+IF(I94&lt;='Ecarts de marge'!$G$1,"X","")</f>
        <v>X</v>
      </c>
      <c r="B94" s="122" t="str">
        <f t="shared" si="1"/>
        <v>A20072000057000</v>
      </c>
      <c r="C94" s="141" t="s">
        <v>727</v>
      </c>
      <c r="D94" s="141">
        <v>201800031</v>
      </c>
      <c r="E94" s="141" t="s">
        <v>739</v>
      </c>
      <c r="F94" s="141" t="s">
        <v>828</v>
      </c>
      <c r="G94" s="141" t="s">
        <v>711</v>
      </c>
      <c r="H94" s="141" t="s">
        <v>731</v>
      </c>
      <c r="I94" s="142">
        <v>43112</v>
      </c>
      <c r="J94" s="141" t="s">
        <v>451</v>
      </c>
      <c r="K94" s="141" t="s">
        <v>33</v>
      </c>
      <c r="L94" s="141" t="s">
        <v>34</v>
      </c>
      <c r="M94" s="141">
        <v>1</v>
      </c>
      <c r="N94" s="141">
        <v>160</v>
      </c>
      <c r="O94" s="141">
        <v>160</v>
      </c>
      <c r="P94" s="199">
        <v>160</v>
      </c>
      <c r="Q94" s="122" t="e">
        <f>+VLOOKUP(CONCATENATE(B94,"00"),#REF!,3,FALSE)</f>
        <v>#REF!</v>
      </c>
      <c r="R94" s="122" t="str">
        <f>+IF(ISERROR(VLOOKUP(K94,'Ecarts de marge'!D:D,1,FALSE)),"PB CODE ARTICLE","")</f>
        <v/>
      </c>
    </row>
    <row r="95" spans="1:18" x14ac:dyDescent="0.25">
      <c r="A95" s="131" t="str">
        <f>+IF(I95&lt;='Ecarts de marge'!$G$1,"X","")</f>
        <v>X</v>
      </c>
      <c r="B95" s="122" t="str">
        <f t="shared" si="1"/>
        <v>A20060042100000</v>
      </c>
      <c r="C95" s="141" t="s">
        <v>727</v>
      </c>
      <c r="D95" s="141">
        <v>201800032</v>
      </c>
      <c r="E95" s="141" t="s">
        <v>783</v>
      </c>
      <c r="F95" s="141" t="s">
        <v>980</v>
      </c>
      <c r="G95" s="141" t="s">
        <v>711</v>
      </c>
      <c r="H95" s="141" t="s">
        <v>731</v>
      </c>
      <c r="I95" s="142">
        <v>43112</v>
      </c>
      <c r="J95" s="141" t="s">
        <v>451</v>
      </c>
      <c r="K95" s="141" t="s">
        <v>33</v>
      </c>
      <c r="L95" s="141" t="s">
        <v>34</v>
      </c>
      <c r="M95" s="141">
        <v>1</v>
      </c>
      <c r="N95" s="141">
        <v>160</v>
      </c>
      <c r="O95" s="141">
        <v>160</v>
      </c>
      <c r="P95" s="199">
        <v>80</v>
      </c>
      <c r="Q95" s="122" t="e">
        <f>+VLOOKUP(CONCATENATE(B95,"00"),#REF!,3,FALSE)</f>
        <v>#REF!</v>
      </c>
      <c r="R95" s="122" t="str">
        <f>+IF(ISERROR(VLOOKUP(K95,'Ecarts de marge'!D:D,1,FALSE)),"PB CODE ARTICLE","")</f>
        <v/>
      </c>
    </row>
    <row r="96" spans="1:18" x14ac:dyDescent="0.25">
      <c r="A96" s="131" t="str">
        <f>+IF(I96&lt;='Ecarts de marge'!$G$1,"X","")</f>
        <v>X</v>
      </c>
      <c r="B96" s="122" t="str">
        <f t="shared" si="1"/>
        <v>A20082000077000</v>
      </c>
      <c r="C96" s="141" t="s">
        <v>727</v>
      </c>
      <c r="D96" s="141">
        <v>201800033</v>
      </c>
      <c r="E96" s="141" t="s">
        <v>735</v>
      </c>
      <c r="F96" s="141" t="s">
        <v>753</v>
      </c>
      <c r="G96" s="141" t="s">
        <v>711</v>
      </c>
      <c r="H96" s="141" t="s">
        <v>731</v>
      </c>
      <c r="I96" s="142">
        <v>43112</v>
      </c>
      <c r="J96" s="141" t="s">
        <v>451</v>
      </c>
      <c r="K96" s="141" t="s">
        <v>33</v>
      </c>
      <c r="L96" s="141" t="s">
        <v>34</v>
      </c>
      <c r="M96" s="141">
        <v>1</v>
      </c>
      <c r="N96" s="141">
        <v>160</v>
      </c>
      <c r="O96" s="141">
        <v>160</v>
      </c>
      <c r="P96" s="199">
        <v>160</v>
      </c>
      <c r="Q96" s="122" t="e">
        <f>+VLOOKUP(CONCATENATE(B96,"00"),#REF!,3,FALSE)</f>
        <v>#REF!</v>
      </c>
      <c r="R96" s="122" t="str">
        <f>+IF(ISERROR(VLOOKUP(K96,'Ecarts de marge'!D:D,1,FALSE)),"PB CODE ARTICLE","")</f>
        <v/>
      </c>
    </row>
    <row r="97" spans="1:18" x14ac:dyDescent="0.25">
      <c r="A97" s="131" t="str">
        <f>+IF(I97&lt;='Ecarts de marge'!$G$1,"X","")</f>
        <v>X</v>
      </c>
      <c r="B97" s="122" t="str">
        <f t="shared" si="1"/>
        <v>A20092000202000</v>
      </c>
      <c r="C97" s="141" t="s">
        <v>727</v>
      </c>
      <c r="D97" s="141">
        <v>201800034</v>
      </c>
      <c r="E97" s="141" t="s">
        <v>712</v>
      </c>
      <c r="F97" s="141" t="s">
        <v>873</v>
      </c>
      <c r="G97" s="141" t="s">
        <v>711</v>
      </c>
      <c r="H97" s="141" t="s">
        <v>731</v>
      </c>
      <c r="I97" s="142">
        <v>43112</v>
      </c>
      <c r="J97" s="141" t="s">
        <v>451</v>
      </c>
      <c r="K97" s="141" t="s">
        <v>33</v>
      </c>
      <c r="L97" s="141" t="s">
        <v>34</v>
      </c>
      <c r="M97" s="141">
        <v>1</v>
      </c>
      <c r="N97" s="141">
        <v>160</v>
      </c>
      <c r="O97" s="141">
        <v>160</v>
      </c>
      <c r="P97" s="199">
        <v>160</v>
      </c>
      <c r="Q97" s="122" t="e">
        <f>+VLOOKUP(CONCATENATE(B97,"00"),#REF!,3,FALSE)</f>
        <v>#REF!</v>
      </c>
      <c r="R97" s="122" t="str">
        <f>+IF(ISERROR(VLOOKUP(K97,'Ecarts de marge'!D:D,1,FALSE)),"PB CODE ARTICLE","")</f>
        <v/>
      </c>
    </row>
    <row r="98" spans="1:18" x14ac:dyDescent="0.25">
      <c r="A98" s="131" t="str">
        <f>+IF(I98&lt;='Ecarts de marge'!$G$1,"X","")</f>
        <v>X</v>
      </c>
      <c r="B98" s="122" t="str">
        <f t="shared" si="1"/>
        <v>A20092000186000</v>
      </c>
      <c r="C98" s="141" t="s">
        <v>727</v>
      </c>
      <c r="D98" s="141">
        <v>201800035</v>
      </c>
      <c r="E98" s="141" t="s">
        <v>712</v>
      </c>
      <c r="F98" s="141" t="s">
        <v>896</v>
      </c>
      <c r="G98" s="141" t="s">
        <v>711</v>
      </c>
      <c r="H98" s="141" t="s">
        <v>731</v>
      </c>
      <c r="I98" s="142">
        <v>43112</v>
      </c>
      <c r="J98" s="141" t="s">
        <v>451</v>
      </c>
      <c r="K98" s="141" t="s">
        <v>33</v>
      </c>
      <c r="L98" s="141" t="s">
        <v>34</v>
      </c>
      <c r="M98" s="141">
        <v>1</v>
      </c>
      <c r="N98" s="141">
        <v>160</v>
      </c>
      <c r="O98" s="141">
        <v>160</v>
      </c>
      <c r="P98" s="199">
        <v>160</v>
      </c>
      <c r="Q98" s="122" t="e">
        <f>+VLOOKUP(CONCATENATE(B98,"00"),#REF!,3,FALSE)</f>
        <v>#REF!</v>
      </c>
      <c r="R98" s="122" t="str">
        <f>+IF(ISERROR(VLOOKUP(K98,'Ecarts de marge'!D:D,1,FALSE)),"PB CODE ARTICLE","")</f>
        <v/>
      </c>
    </row>
    <row r="99" spans="1:18" x14ac:dyDescent="0.25">
      <c r="A99" s="131" t="str">
        <f>+IF(I99&lt;='Ecarts de marge'!$G$1,"X","")</f>
        <v>X</v>
      </c>
      <c r="B99" s="122" t="str">
        <f t="shared" si="1"/>
        <v>A20082000085000</v>
      </c>
      <c r="C99" s="141" t="s">
        <v>727</v>
      </c>
      <c r="D99" s="141">
        <v>201800036</v>
      </c>
      <c r="E99" s="141" t="s">
        <v>735</v>
      </c>
      <c r="F99" s="141" t="s">
        <v>803</v>
      </c>
      <c r="G99" s="141" t="s">
        <v>711</v>
      </c>
      <c r="H99" s="141" t="s">
        <v>731</v>
      </c>
      <c r="I99" s="142">
        <v>43112</v>
      </c>
      <c r="J99" s="141" t="s">
        <v>451</v>
      </c>
      <c r="K99" s="141" t="s">
        <v>33</v>
      </c>
      <c r="L99" s="141" t="s">
        <v>34</v>
      </c>
      <c r="M99" s="141">
        <v>1</v>
      </c>
      <c r="N99" s="141">
        <v>160</v>
      </c>
      <c r="O99" s="141">
        <v>160</v>
      </c>
      <c r="P99" s="199">
        <v>320</v>
      </c>
      <c r="Q99" s="122" t="e">
        <f>+VLOOKUP(CONCATENATE(B99,"00"),#REF!,3,FALSE)</f>
        <v>#REF!</v>
      </c>
      <c r="R99" s="122" t="str">
        <f>+IF(ISERROR(VLOOKUP(K99,'Ecarts de marge'!D:D,1,FALSE)),"PB CODE ARTICLE","")</f>
        <v/>
      </c>
    </row>
    <row r="100" spans="1:18" x14ac:dyDescent="0.25">
      <c r="A100" s="131" t="str">
        <f>+IF(I100&lt;='Ecarts de marge'!$G$1,"X","")</f>
        <v>X</v>
      </c>
      <c r="B100" s="122" t="str">
        <f t="shared" si="1"/>
        <v>A20092000179000</v>
      </c>
      <c r="C100" s="141" t="s">
        <v>727</v>
      </c>
      <c r="D100" s="141">
        <v>201800037</v>
      </c>
      <c r="E100" s="141" t="s">
        <v>712</v>
      </c>
      <c r="F100" s="141" t="s">
        <v>856</v>
      </c>
      <c r="G100" s="141" t="s">
        <v>711</v>
      </c>
      <c r="H100" s="141" t="s">
        <v>731</v>
      </c>
      <c r="I100" s="142">
        <v>43112</v>
      </c>
      <c r="J100" s="141" t="s">
        <v>451</v>
      </c>
      <c r="K100" s="141" t="s">
        <v>33</v>
      </c>
      <c r="L100" s="141" t="s">
        <v>34</v>
      </c>
      <c r="M100" s="141">
        <v>1</v>
      </c>
      <c r="N100" s="141">
        <v>160</v>
      </c>
      <c r="O100" s="141">
        <v>160</v>
      </c>
      <c r="P100" s="199">
        <v>160</v>
      </c>
      <c r="Q100" s="122" t="e">
        <f>+VLOOKUP(CONCATENATE(B100,"00"),#REF!,3,FALSE)</f>
        <v>#REF!</v>
      </c>
      <c r="R100" s="122" t="str">
        <f>+IF(ISERROR(VLOOKUP(K100,'Ecarts de marge'!D:D,1,FALSE)),"PB CODE ARTICLE","")</f>
        <v/>
      </c>
    </row>
    <row r="101" spans="1:18" x14ac:dyDescent="0.25">
      <c r="A101" s="131" t="str">
        <f>+IF(I101&lt;='Ecarts de marge'!$G$1,"X","")</f>
        <v>X</v>
      </c>
      <c r="B101" s="122" t="str">
        <f t="shared" si="1"/>
        <v>A20092000183000</v>
      </c>
      <c r="C101" s="141" t="s">
        <v>727</v>
      </c>
      <c r="D101" s="141">
        <v>201800038</v>
      </c>
      <c r="E101" s="141" t="s">
        <v>712</v>
      </c>
      <c r="F101" s="141" t="s">
        <v>895</v>
      </c>
      <c r="G101" s="141" t="s">
        <v>711</v>
      </c>
      <c r="H101" s="141" t="s">
        <v>731</v>
      </c>
      <c r="I101" s="142">
        <v>43112</v>
      </c>
      <c r="J101" s="141" t="s">
        <v>451</v>
      </c>
      <c r="K101" s="141" t="s">
        <v>33</v>
      </c>
      <c r="L101" s="141" t="s">
        <v>34</v>
      </c>
      <c r="M101" s="141">
        <v>1</v>
      </c>
      <c r="N101" s="141">
        <v>160</v>
      </c>
      <c r="O101" s="141">
        <v>160</v>
      </c>
      <c r="P101" s="199">
        <v>160</v>
      </c>
      <c r="Q101" s="122" t="e">
        <f>+VLOOKUP(CONCATENATE(B101,"00"),#REF!,3,FALSE)</f>
        <v>#REF!</v>
      </c>
      <c r="R101" s="122" t="str">
        <f>+IF(ISERROR(VLOOKUP(K101,'Ecarts de marge'!D:D,1,FALSE)),"PB CODE ARTICLE","")</f>
        <v/>
      </c>
    </row>
    <row r="102" spans="1:18" x14ac:dyDescent="0.25">
      <c r="A102" s="131" t="str">
        <f>+IF(I102&lt;='Ecarts de marge'!$G$1,"X","")</f>
        <v>X</v>
      </c>
      <c r="B102" s="122" t="str">
        <f t="shared" si="1"/>
        <v>A20092000175000</v>
      </c>
      <c r="C102" s="141" t="s">
        <v>727</v>
      </c>
      <c r="D102" s="141">
        <v>201800039</v>
      </c>
      <c r="E102" s="141" t="s">
        <v>712</v>
      </c>
      <c r="F102" s="141" t="s">
        <v>802</v>
      </c>
      <c r="G102" s="141" t="s">
        <v>711</v>
      </c>
      <c r="H102" s="141" t="s">
        <v>731</v>
      </c>
      <c r="I102" s="142">
        <v>43112</v>
      </c>
      <c r="J102" s="141" t="s">
        <v>451</v>
      </c>
      <c r="K102" s="141" t="s">
        <v>33</v>
      </c>
      <c r="L102" s="141" t="s">
        <v>34</v>
      </c>
      <c r="M102" s="141">
        <v>1</v>
      </c>
      <c r="N102" s="141">
        <v>160</v>
      </c>
      <c r="O102" s="141">
        <v>160</v>
      </c>
      <c r="P102" s="199">
        <v>160</v>
      </c>
      <c r="Q102" s="122" t="e">
        <f>+VLOOKUP(CONCATENATE(B102,"00"),#REF!,3,FALSE)</f>
        <v>#REF!</v>
      </c>
      <c r="R102" s="122" t="str">
        <f>+IF(ISERROR(VLOOKUP(K102,'Ecarts de marge'!D:D,1,FALSE)),"PB CODE ARTICLE","")</f>
        <v/>
      </c>
    </row>
    <row r="103" spans="1:18" x14ac:dyDescent="0.25">
      <c r="A103" s="131" t="str">
        <f>+IF(I103&lt;='Ecarts de marge'!$G$1,"X","")</f>
        <v>X</v>
      </c>
      <c r="B103" s="122" t="str">
        <f t="shared" si="1"/>
        <v>A20082000139000</v>
      </c>
      <c r="C103" s="141" t="s">
        <v>727</v>
      </c>
      <c r="D103" s="141">
        <v>201800040</v>
      </c>
      <c r="E103" s="141" t="s">
        <v>735</v>
      </c>
      <c r="F103" s="141" t="s">
        <v>762</v>
      </c>
      <c r="G103" s="141" t="s">
        <v>711</v>
      </c>
      <c r="H103" s="141" t="s">
        <v>731</v>
      </c>
      <c r="I103" s="142">
        <v>43112</v>
      </c>
      <c r="J103" s="141" t="s">
        <v>451</v>
      </c>
      <c r="K103" s="141" t="s">
        <v>33</v>
      </c>
      <c r="L103" s="141" t="s">
        <v>34</v>
      </c>
      <c r="M103" s="141">
        <v>1</v>
      </c>
      <c r="N103" s="141">
        <v>160</v>
      </c>
      <c r="O103" s="141">
        <v>160</v>
      </c>
      <c r="P103" s="199">
        <v>160</v>
      </c>
      <c r="Q103" s="122" t="e">
        <f>+VLOOKUP(CONCATENATE(B103,"00"),#REF!,3,FALSE)</f>
        <v>#REF!</v>
      </c>
      <c r="R103" s="122" t="str">
        <f>+IF(ISERROR(VLOOKUP(K103,'Ecarts de marge'!D:D,1,FALSE)),"PB CODE ARTICLE","")</f>
        <v/>
      </c>
    </row>
    <row r="104" spans="1:18" x14ac:dyDescent="0.25">
      <c r="A104" s="131" t="str">
        <f>+IF(I104&lt;='Ecarts de marge'!$G$1,"X","")</f>
        <v>X</v>
      </c>
      <c r="B104" s="122" t="str">
        <f t="shared" si="1"/>
        <v>A20092000174000</v>
      </c>
      <c r="C104" s="141" t="s">
        <v>727</v>
      </c>
      <c r="D104" s="141">
        <v>201800041</v>
      </c>
      <c r="E104" s="141" t="s">
        <v>712</v>
      </c>
      <c r="F104" s="141" t="s">
        <v>827</v>
      </c>
      <c r="G104" s="141" t="s">
        <v>711</v>
      </c>
      <c r="H104" s="141" t="s">
        <v>731</v>
      </c>
      <c r="I104" s="142">
        <v>43112</v>
      </c>
      <c r="J104" s="141" t="s">
        <v>451</v>
      </c>
      <c r="K104" s="141" t="s">
        <v>33</v>
      </c>
      <c r="L104" s="141" t="s">
        <v>34</v>
      </c>
      <c r="M104" s="141">
        <v>1</v>
      </c>
      <c r="N104" s="141">
        <v>160</v>
      </c>
      <c r="O104" s="141">
        <v>160</v>
      </c>
      <c r="P104" s="199">
        <v>160</v>
      </c>
      <c r="Q104" s="122" t="e">
        <f>+VLOOKUP(CONCATENATE(B104,"00"),#REF!,3,FALSE)</f>
        <v>#REF!</v>
      </c>
      <c r="R104" s="122" t="str">
        <f>+IF(ISERROR(VLOOKUP(K104,'Ecarts de marge'!D:D,1,FALSE)),"PB CODE ARTICLE","")</f>
        <v/>
      </c>
    </row>
    <row r="105" spans="1:18" x14ac:dyDescent="0.25">
      <c r="A105" s="131" t="str">
        <f>+IF(I105&lt;='Ecarts de marge'!$G$1,"X","")</f>
        <v>X</v>
      </c>
      <c r="B105" s="122" t="str">
        <f t="shared" si="1"/>
        <v>A20060042086000</v>
      </c>
      <c r="C105" s="141" t="s">
        <v>727</v>
      </c>
      <c r="D105" s="141">
        <v>201800042</v>
      </c>
      <c r="E105" s="141" t="s">
        <v>783</v>
      </c>
      <c r="F105" s="141" t="s">
        <v>981</v>
      </c>
      <c r="G105" s="141" t="s">
        <v>711</v>
      </c>
      <c r="H105" s="141" t="s">
        <v>731</v>
      </c>
      <c r="I105" s="142">
        <v>43112</v>
      </c>
      <c r="J105" s="141" t="s">
        <v>451</v>
      </c>
      <c r="K105" s="141" t="s">
        <v>33</v>
      </c>
      <c r="L105" s="141" t="s">
        <v>34</v>
      </c>
      <c r="M105" s="141">
        <v>1</v>
      </c>
      <c r="N105" s="141">
        <v>160</v>
      </c>
      <c r="O105" s="141">
        <v>160</v>
      </c>
      <c r="P105" s="199">
        <v>80</v>
      </c>
      <c r="Q105" s="122" t="e">
        <f>+VLOOKUP(CONCATENATE(B105,"00"),#REF!,3,FALSE)</f>
        <v>#REF!</v>
      </c>
      <c r="R105" s="122" t="str">
        <f>+IF(ISERROR(VLOOKUP(K105,'Ecarts de marge'!D:D,1,FALSE)),"PB CODE ARTICLE","")</f>
        <v/>
      </c>
    </row>
    <row r="106" spans="1:18" x14ac:dyDescent="0.25">
      <c r="A106" s="131" t="str">
        <f>+IF(I106&lt;='Ecarts de marge'!$G$1,"X","")</f>
        <v>X</v>
      </c>
      <c r="B106" s="122" t="str">
        <f t="shared" si="1"/>
        <v>A20082000053000</v>
      </c>
      <c r="C106" s="141" t="s">
        <v>727</v>
      </c>
      <c r="D106" s="141">
        <v>201800043</v>
      </c>
      <c r="E106" s="141" t="s">
        <v>735</v>
      </c>
      <c r="F106" s="141" t="s">
        <v>717</v>
      </c>
      <c r="G106" s="141" t="s">
        <v>711</v>
      </c>
      <c r="H106" s="141" t="s">
        <v>731</v>
      </c>
      <c r="I106" s="142">
        <v>43112</v>
      </c>
      <c r="J106" s="141" t="s">
        <v>451</v>
      </c>
      <c r="K106" s="141" t="s">
        <v>33</v>
      </c>
      <c r="L106" s="141" t="s">
        <v>34</v>
      </c>
      <c r="M106" s="141">
        <v>1</v>
      </c>
      <c r="N106" s="141">
        <v>160</v>
      </c>
      <c r="O106" s="141">
        <v>160</v>
      </c>
      <c r="P106" s="199">
        <v>160</v>
      </c>
      <c r="Q106" s="122" t="e">
        <f>+VLOOKUP(CONCATENATE(B106,"00"),#REF!,3,FALSE)</f>
        <v>#REF!</v>
      </c>
      <c r="R106" s="122" t="str">
        <f>+IF(ISERROR(VLOOKUP(K106,'Ecarts de marge'!D:D,1,FALSE)),"PB CODE ARTICLE","")</f>
        <v/>
      </c>
    </row>
    <row r="107" spans="1:18" x14ac:dyDescent="0.25">
      <c r="A107" s="131" t="str">
        <f>+IF(I107&lt;='Ecarts de marge'!$G$1,"X","")</f>
        <v>X</v>
      </c>
      <c r="B107" s="122" t="str">
        <f t="shared" si="1"/>
        <v>A20092000201000</v>
      </c>
      <c r="C107" s="141" t="s">
        <v>727</v>
      </c>
      <c r="D107" s="141">
        <v>201800044</v>
      </c>
      <c r="E107" s="141" t="s">
        <v>712</v>
      </c>
      <c r="F107" s="141" t="s">
        <v>815</v>
      </c>
      <c r="G107" s="141" t="s">
        <v>711</v>
      </c>
      <c r="H107" s="141" t="s">
        <v>731</v>
      </c>
      <c r="I107" s="142">
        <v>43112</v>
      </c>
      <c r="J107" s="141" t="s">
        <v>451</v>
      </c>
      <c r="K107" s="141" t="s">
        <v>33</v>
      </c>
      <c r="L107" s="141" t="s">
        <v>34</v>
      </c>
      <c r="M107" s="141">
        <v>1</v>
      </c>
      <c r="N107" s="141">
        <v>160</v>
      </c>
      <c r="O107" s="141">
        <v>160</v>
      </c>
      <c r="P107" s="199">
        <v>320</v>
      </c>
      <c r="Q107" s="122" t="e">
        <f>+VLOOKUP(CONCATENATE(B107,"00"),#REF!,3,FALSE)</f>
        <v>#REF!</v>
      </c>
      <c r="R107" s="122" t="str">
        <f>+IF(ISERROR(VLOOKUP(K107,'Ecarts de marge'!D:D,1,FALSE)),"PB CODE ARTICLE","")</f>
        <v/>
      </c>
    </row>
    <row r="108" spans="1:18" x14ac:dyDescent="0.25">
      <c r="A108" s="131" t="str">
        <f>+IF(I108&lt;='Ecarts de marge'!$G$1,"X","")</f>
        <v>X</v>
      </c>
      <c r="B108" s="122" t="str">
        <f t="shared" si="1"/>
        <v>A20082000113000</v>
      </c>
      <c r="C108" s="141" t="s">
        <v>727</v>
      </c>
      <c r="D108" s="141">
        <v>201800045</v>
      </c>
      <c r="E108" s="141" t="s">
        <v>735</v>
      </c>
      <c r="F108" s="141" t="s">
        <v>874</v>
      </c>
      <c r="G108" s="141" t="s">
        <v>711</v>
      </c>
      <c r="H108" s="141" t="s">
        <v>731</v>
      </c>
      <c r="I108" s="142">
        <v>43112</v>
      </c>
      <c r="J108" s="141" t="s">
        <v>451</v>
      </c>
      <c r="K108" s="141" t="s">
        <v>33</v>
      </c>
      <c r="L108" s="141" t="s">
        <v>34</v>
      </c>
      <c r="M108" s="141">
        <v>1</v>
      </c>
      <c r="N108" s="141">
        <v>160</v>
      </c>
      <c r="O108" s="141">
        <v>160</v>
      </c>
      <c r="P108" s="199">
        <v>160</v>
      </c>
      <c r="Q108" s="122" t="e">
        <f>+VLOOKUP(CONCATENATE(B108,"00"),#REF!,3,FALSE)</f>
        <v>#REF!</v>
      </c>
      <c r="R108" s="122" t="str">
        <f>+IF(ISERROR(VLOOKUP(K108,'Ecarts de marge'!D:D,1,FALSE)),"PB CODE ARTICLE","")</f>
        <v/>
      </c>
    </row>
    <row r="109" spans="1:18" x14ac:dyDescent="0.25">
      <c r="A109" s="131" t="str">
        <f>+IF(I109&lt;='Ecarts de marge'!$G$1,"X","")</f>
        <v>X</v>
      </c>
      <c r="B109" s="122" t="str">
        <f t="shared" si="1"/>
        <v>A20092000195000</v>
      </c>
      <c r="C109" s="141" t="s">
        <v>727</v>
      </c>
      <c r="D109" s="141">
        <v>201800046</v>
      </c>
      <c r="E109" s="141" t="s">
        <v>712</v>
      </c>
      <c r="F109" s="141" t="s">
        <v>801</v>
      </c>
      <c r="G109" s="141" t="s">
        <v>711</v>
      </c>
      <c r="H109" s="141" t="s">
        <v>731</v>
      </c>
      <c r="I109" s="142">
        <v>43112</v>
      </c>
      <c r="J109" s="141" t="s">
        <v>451</v>
      </c>
      <c r="K109" s="141" t="s">
        <v>33</v>
      </c>
      <c r="L109" s="141" t="s">
        <v>34</v>
      </c>
      <c r="M109" s="141">
        <v>1</v>
      </c>
      <c r="N109" s="141">
        <v>160</v>
      </c>
      <c r="O109" s="141">
        <v>160</v>
      </c>
      <c r="P109" s="199">
        <v>160</v>
      </c>
      <c r="Q109" s="122" t="e">
        <f>+VLOOKUP(CONCATENATE(B109,"00"),#REF!,3,FALSE)</f>
        <v>#REF!</v>
      </c>
      <c r="R109" s="122" t="str">
        <f>+IF(ISERROR(VLOOKUP(K109,'Ecarts de marge'!D:D,1,FALSE)),"PB CODE ARTICLE","")</f>
        <v/>
      </c>
    </row>
    <row r="110" spans="1:18" x14ac:dyDescent="0.25">
      <c r="A110" s="131" t="str">
        <f>+IF(I110&lt;='Ecarts de marge'!$G$1,"X","")</f>
        <v>X</v>
      </c>
      <c r="B110" s="122" t="str">
        <f t="shared" si="1"/>
        <v>A20092000172000</v>
      </c>
      <c r="C110" s="141" t="s">
        <v>727</v>
      </c>
      <c r="D110" s="141">
        <v>201800047</v>
      </c>
      <c r="E110" s="141" t="s">
        <v>712</v>
      </c>
      <c r="F110" s="141" t="s">
        <v>812</v>
      </c>
      <c r="G110" s="141" t="s">
        <v>711</v>
      </c>
      <c r="H110" s="141" t="s">
        <v>731</v>
      </c>
      <c r="I110" s="142">
        <v>43112</v>
      </c>
      <c r="J110" s="141" t="s">
        <v>451</v>
      </c>
      <c r="K110" s="141" t="s">
        <v>33</v>
      </c>
      <c r="L110" s="141" t="s">
        <v>34</v>
      </c>
      <c r="M110" s="141">
        <v>1</v>
      </c>
      <c r="N110" s="141">
        <v>160</v>
      </c>
      <c r="O110" s="141">
        <v>160</v>
      </c>
      <c r="P110" s="199">
        <v>160</v>
      </c>
      <c r="Q110" s="122" t="e">
        <f>+VLOOKUP(CONCATENATE(B110,"00"),#REF!,3,FALSE)</f>
        <v>#REF!</v>
      </c>
      <c r="R110" s="122" t="str">
        <f>+IF(ISERROR(VLOOKUP(K110,'Ecarts de marge'!D:D,1,FALSE)),"PB CODE ARTICLE","")</f>
        <v/>
      </c>
    </row>
    <row r="111" spans="1:18" x14ac:dyDescent="0.25">
      <c r="A111" s="131" t="str">
        <f>+IF(I111&lt;='Ecarts de marge'!$G$1,"X","")</f>
        <v>X</v>
      </c>
      <c r="B111" s="122" t="str">
        <f t="shared" si="1"/>
        <v>A20062000082000</v>
      </c>
      <c r="C111" s="141" t="s">
        <v>727</v>
      </c>
      <c r="D111" s="141">
        <v>201800048</v>
      </c>
      <c r="E111" s="141" t="s">
        <v>783</v>
      </c>
      <c r="F111" s="141" t="s">
        <v>900</v>
      </c>
      <c r="G111" s="141" t="s">
        <v>711</v>
      </c>
      <c r="H111" s="141" t="s">
        <v>731</v>
      </c>
      <c r="I111" s="142">
        <v>43112</v>
      </c>
      <c r="J111" s="141" t="s">
        <v>451</v>
      </c>
      <c r="K111" s="141" t="s">
        <v>33</v>
      </c>
      <c r="L111" s="141" t="s">
        <v>34</v>
      </c>
      <c r="M111" s="141">
        <v>1</v>
      </c>
      <c r="N111" s="141">
        <v>160</v>
      </c>
      <c r="O111" s="141">
        <v>160</v>
      </c>
      <c r="P111" s="199">
        <v>160</v>
      </c>
      <c r="Q111" s="122" t="e">
        <f>+VLOOKUP(CONCATENATE(B111,"00"),#REF!,3,FALSE)</f>
        <v>#REF!</v>
      </c>
      <c r="R111" s="122" t="str">
        <f>+IF(ISERROR(VLOOKUP(K111,'Ecarts de marge'!D:D,1,FALSE)),"PB CODE ARTICLE","")</f>
        <v/>
      </c>
    </row>
    <row r="112" spans="1:18" x14ac:dyDescent="0.25">
      <c r="A112" s="131" t="str">
        <f>+IF(I112&lt;='Ecarts de marge'!$G$1,"X","")</f>
        <v>X</v>
      </c>
      <c r="B112" s="122" t="str">
        <f t="shared" si="1"/>
        <v>A20072000117000</v>
      </c>
      <c r="C112" s="141" t="s">
        <v>727</v>
      </c>
      <c r="D112" s="141">
        <v>201800049</v>
      </c>
      <c r="E112" s="141" t="s">
        <v>739</v>
      </c>
      <c r="F112" s="141" t="s">
        <v>740</v>
      </c>
      <c r="G112" s="141" t="s">
        <v>711</v>
      </c>
      <c r="H112" s="141" t="s">
        <v>731</v>
      </c>
      <c r="I112" s="142">
        <v>43112</v>
      </c>
      <c r="J112" s="141" t="s">
        <v>451</v>
      </c>
      <c r="K112" s="141" t="s">
        <v>33</v>
      </c>
      <c r="L112" s="141" t="s">
        <v>34</v>
      </c>
      <c r="M112" s="141">
        <v>1</v>
      </c>
      <c r="N112" s="141">
        <v>160</v>
      </c>
      <c r="O112" s="141">
        <v>160</v>
      </c>
      <c r="P112" s="199">
        <v>320</v>
      </c>
      <c r="Q112" s="122" t="e">
        <f>+VLOOKUP(CONCATENATE(B112,"00"),#REF!,3,FALSE)</f>
        <v>#REF!</v>
      </c>
      <c r="R112" s="122" t="str">
        <f>+IF(ISERROR(VLOOKUP(K112,'Ecarts de marge'!D:D,1,FALSE)),"PB CODE ARTICLE","")</f>
        <v/>
      </c>
    </row>
    <row r="113" spans="1:18" x14ac:dyDescent="0.25">
      <c r="A113" s="131" t="str">
        <f>+IF(I113&lt;='Ecarts de marge'!$G$1,"X","")</f>
        <v>X</v>
      </c>
      <c r="B113" s="122" t="str">
        <f t="shared" si="1"/>
        <v>A20082000151000</v>
      </c>
      <c r="C113" s="141" t="s">
        <v>727</v>
      </c>
      <c r="D113" s="141">
        <v>201800050</v>
      </c>
      <c r="E113" s="141" t="s">
        <v>735</v>
      </c>
      <c r="F113" s="141" t="s">
        <v>901</v>
      </c>
      <c r="G113" s="141" t="s">
        <v>711</v>
      </c>
      <c r="H113" s="141" t="s">
        <v>731</v>
      </c>
      <c r="I113" s="142">
        <v>43112</v>
      </c>
      <c r="J113" s="141" t="s">
        <v>451</v>
      </c>
      <c r="K113" s="141" t="s">
        <v>33</v>
      </c>
      <c r="L113" s="141" t="s">
        <v>34</v>
      </c>
      <c r="M113" s="141">
        <v>1</v>
      </c>
      <c r="N113" s="141">
        <v>160</v>
      </c>
      <c r="O113" s="141">
        <v>160</v>
      </c>
      <c r="P113" s="199">
        <v>160</v>
      </c>
      <c r="Q113" s="122" t="e">
        <f>+VLOOKUP(CONCATENATE(B113,"00"),#REF!,3,FALSE)</f>
        <v>#REF!</v>
      </c>
      <c r="R113" s="122" t="str">
        <f>+IF(ISERROR(VLOOKUP(K113,'Ecarts de marge'!D:D,1,FALSE)),"PB CODE ARTICLE","")</f>
        <v/>
      </c>
    </row>
    <row r="114" spans="1:18" x14ac:dyDescent="0.25">
      <c r="A114" s="131" t="str">
        <f>+IF(I114&lt;='Ecarts de marge'!$G$1,"X","")</f>
        <v>X</v>
      </c>
      <c r="B114" s="122" t="str">
        <f t="shared" si="1"/>
        <v>A20092000165000</v>
      </c>
      <c r="C114" s="141" t="s">
        <v>727</v>
      </c>
      <c r="D114" s="141">
        <v>201800051</v>
      </c>
      <c r="E114" s="141" t="s">
        <v>712</v>
      </c>
      <c r="F114" s="141" t="s">
        <v>825</v>
      </c>
      <c r="G114" s="141" t="s">
        <v>711</v>
      </c>
      <c r="H114" s="141" t="s">
        <v>731</v>
      </c>
      <c r="I114" s="142">
        <v>43112</v>
      </c>
      <c r="J114" s="141" t="s">
        <v>451</v>
      </c>
      <c r="K114" s="141" t="s">
        <v>33</v>
      </c>
      <c r="L114" s="141" t="s">
        <v>34</v>
      </c>
      <c r="M114" s="141">
        <v>1</v>
      </c>
      <c r="N114" s="141">
        <v>160</v>
      </c>
      <c r="O114" s="141">
        <v>160</v>
      </c>
      <c r="P114" s="199">
        <v>160</v>
      </c>
      <c r="Q114" s="122" t="e">
        <f>+VLOOKUP(CONCATENATE(B114,"00"),#REF!,3,FALSE)</f>
        <v>#REF!</v>
      </c>
      <c r="R114" s="122" t="str">
        <f>+IF(ISERROR(VLOOKUP(K114,'Ecarts de marge'!D:D,1,FALSE)),"PB CODE ARTICLE","")</f>
        <v/>
      </c>
    </row>
    <row r="115" spans="1:18" x14ac:dyDescent="0.25">
      <c r="A115" s="131" t="str">
        <f>+IF(I115&lt;='Ecarts de marge'!$G$1,"X","")</f>
        <v>X</v>
      </c>
      <c r="B115" s="122" t="str">
        <f t="shared" si="1"/>
        <v>A20072000055000</v>
      </c>
      <c r="C115" s="141" t="s">
        <v>727</v>
      </c>
      <c r="D115" s="141">
        <v>201800052</v>
      </c>
      <c r="E115" s="141" t="s">
        <v>739</v>
      </c>
      <c r="F115" s="141" t="s">
        <v>892</v>
      </c>
      <c r="G115" s="141" t="s">
        <v>711</v>
      </c>
      <c r="H115" s="141" t="s">
        <v>731</v>
      </c>
      <c r="I115" s="142">
        <v>43112</v>
      </c>
      <c r="J115" s="141" t="s">
        <v>451</v>
      </c>
      <c r="K115" s="141" t="s">
        <v>33</v>
      </c>
      <c r="L115" s="141" t="s">
        <v>34</v>
      </c>
      <c r="M115" s="141">
        <v>1</v>
      </c>
      <c r="N115" s="141">
        <v>160</v>
      </c>
      <c r="O115" s="141">
        <v>160</v>
      </c>
      <c r="P115" s="199">
        <v>80</v>
      </c>
      <c r="Q115" s="122" t="e">
        <f>+VLOOKUP(CONCATENATE(B115,"00"),#REF!,3,FALSE)</f>
        <v>#REF!</v>
      </c>
      <c r="R115" s="122" t="str">
        <f>+IF(ISERROR(VLOOKUP(K115,'Ecarts de marge'!D:D,1,FALSE)),"PB CODE ARTICLE","")</f>
        <v/>
      </c>
    </row>
    <row r="116" spans="1:18" x14ac:dyDescent="0.25">
      <c r="A116" s="131" t="str">
        <f>+IF(I116&lt;='Ecarts de marge'!$G$1,"X","")</f>
        <v>X</v>
      </c>
      <c r="B116" s="122" t="str">
        <f t="shared" si="1"/>
        <v>A20092000188000</v>
      </c>
      <c r="C116" s="141" t="s">
        <v>727</v>
      </c>
      <c r="D116" s="141">
        <v>201800053</v>
      </c>
      <c r="E116" s="141" t="s">
        <v>712</v>
      </c>
      <c r="F116" s="141" t="s">
        <v>826</v>
      </c>
      <c r="G116" s="141" t="s">
        <v>711</v>
      </c>
      <c r="H116" s="141" t="s">
        <v>731</v>
      </c>
      <c r="I116" s="142">
        <v>43112</v>
      </c>
      <c r="J116" s="141" t="s">
        <v>451</v>
      </c>
      <c r="K116" s="141" t="s">
        <v>33</v>
      </c>
      <c r="L116" s="141" t="s">
        <v>34</v>
      </c>
      <c r="M116" s="141">
        <v>1</v>
      </c>
      <c r="N116" s="141">
        <v>160</v>
      </c>
      <c r="O116" s="141">
        <v>160</v>
      </c>
      <c r="P116" s="199">
        <v>160</v>
      </c>
      <c r="Q116" s="122" t="e">
        <f>+VLOOKUP(CONCATENATE(B116,"00"),#REF!,3,FALSE)</f>
        <v>#REF!</v>
      </c>
      <c r="R116" s="122" t="str">
        <f>+IF(ISERROR(VLOOKUP(K116,'Ecarts de marge'!D:D,1,FALSE)),"PB CODE ARTICLE","")</f>
        <v/>
      </c>
    </row>
    <row r="117" spans="1:18" x14ac:dyDescent="0.25">
      <c r="A117" s="131" t="str">
        <f>+IF(I117&lt;='Ecarts de marge'!$G$1,"X","")</f>
        <v>X</v>
      </c>
      <c r="B117" s="122" t="str">
        <f t="shared" si="1"/>
        <v>A20092000180000</v>
      </c>
      <c r="C117" s="141" t="s">
        <v>727</v>
      </c>
      <c r="D117" s="141">
        <v>201800054</v>
      </c>
      <c r="E117" s="141" t="s">
        <v>712</v>
      </c>
      <c r="F117" s="141" t="s">
        <v>819</v>
      </c>
      <c r="G117" s="141" t="s">
        <v>711</v>
      </c>
      <c r="H117" s="141" t="s">
        <v>731</v>
      </c>
      <c r="I117" s="142">
        <v>43112</v>
      </c>
      <c r="J117" s="141" t="s">
        <v>451</v>
      </c>
      <c r="K117" s="141" t="s">
        <v>33</v>
      </c>
      <c r="L117" s="141" t="s">
        <v>34</v>
      </c>
      <c r="M117" s="141">
        <v>1</v>
      </c>
      <c r="N117" s="141">
        <v>160</v>
      </c>
      <c r="O117" s="141">
        <v>160</v>
      </c>
      <c r="P117" s="199">
        <v>160</v>
      </c>
      <c r="Q117" s="122" t="e">
        <f>+VLOOKUP(CONCATENATE(B117,"00"),#REF!,3,FALSE)</f>
        <v>#REF!</v>
      </c>
      <c r="R117" s="122" t="str">
        <f>+IF(ISERROR(VLOOKUP(K117,'Ecarts de marge'!D:D,1,FALSE)),"PB CODE ARTICLE","")</f>
        <v/>
      </c>
    </row>
    <row r="118" spans="1:18" x14ac:dyDescent="0.25">
      <c r="A118" s="131" t="str">
        <f>+IF(I118&lt;='Ecarts de marge'!$G$1,"X","")</f>
        <v>X</v>
      </c>
      <c r="B118" s="122" t="str">
        <f t="shared" si="1"/>
        <v>A20092000189000</v>
      </c>
      <c r="C118" s="141" t="s">
        <v>727</v>
      </c>
      <c r="D118" s="141">
        <v>201800055</v>
      </c>
      <c r="E118" s="141" t="s">
        <v>712</v>
      </c>
      <c r="F118" s="141" t="s">
        <v>824</v>
      </c>
      <c r="G118" s="141" t="s">
        <v>711</v>
      </c>
      <c r="H118" s="141" t="s">
        <v>731</v>
      </c>
      <c r="I118" s="142">
        <v>43112</v>
      </c>
      <c r="J118" s="141" t="s">
        <v>451</v>
      </c>
      <c r="K118" s="141" t="s">
        <v>33</v>
      </c>
      <c r="L118" s="141" t="s">
        <v>34</v>
      </c>
      <c r="M118" s="141">
        <v>1</v>
      </c>
      <c r="N118" s="141">
        <v>160</v>
      </c>
      <c r="O118" s="141">
        <v>160</v>
      </c>
      <c r="P118" s="199">
        <v>160</v>
      </c>
      <c r="Q118" s="122" t="e">
        <f>+VLOOKUP(CONCATENATE(B118,"00"),#REF!,3,FALSE)</f>
        <v>#REF!</v>
      </c>
      <c r="R118" s="122" t="str">
        <f>+IF(ISERROR(VLOOKUP(K118,'Ecarts de marge'!D:D,1,FALSE)),"PB CODE ARTICLE","")</f>
        <v/>
      </c>
    </row>
    <row r="119" spans="1:18" x14ac:dyDescent="0.25">
      <c r="A119" s="131" t="str">
        <f>+IF(I119&lt;='Ecarts de marge'!$G$1,"X","")</f>
        <v>X</v>
      </c>
      <c r="B119" s="122" t="str">
        <f t="shared" si="1"/>
        <v>A20092000185000</v>
      </c>
      <c r="C119" s="141" t="s">
        <v>727</v>
      </c>
      <c r="D119" s="141">
        <v>201800056</v>
      </c>
      <c r="E119" s="141" t="s">
        <v>712</v>
      </c>
      <c r="F119" s="141" t="s">
        <v>789</v>
      </c>
      <c r="G119" s="141" t="s">
        <v>711</v>
      </c>
      <c r="H119" s="141" t="s">
        <v>731</v>
      </c>
      <c r="I119" s="142">
        <v>43112</v>
      </c>
      <c r="J119" s="141" t="s">
        <v>451</v>
      </c>
      <c r="K119" s="141" t="s">
        <v>33</v>
      </c>
      <c r="L119" s="141" t="s">
        <v>34</v>
      </c>
      <c r="M119" s="141">
        <v>1</v>
      </c>
      <c r="N119" s="141">
        <v>160</v>
      </c>
      <c r="O119" s="141">
        <v>160</v>
      </c>
      <c r="P119" s="199">
        <v>160</v>
      </c>
      <c r="Q119" s="122" t="e">
        <f>+VLOOKUP(CONCATENATE(B119,"00"),#REF!,3,FALSE)</f>
        <v>#REF!</v>
      </c>
      <c r="R119" s="122" t="str">
        <f>+IF(ISERROR(VLOOKUP(K119,'Ecarts de marge'!D:D,1,FALSE)),"PB CODE ARTICLE","")</f>
        <v/>
      </c>
    </row>
    <row r="120" spans="1:18" x14ac:dyDescent="0.25">
      <c r="A120" s="131" t="str">
        <f>+IF(I120&lt;='Ecarts de marge'!$G$1,"X","")</f>
        <v>X</v>
      </c>
      <c r="B120" s="122" t="str">
        <f t="shared" si="1"/>
        <v>A20082000190000</v>
      </c>
      <c r="C120" s="141" t="s">
        <v>729</v>
      </c>
      <c r="D120" s="141">
        <v>201601124</v>
      </c>
      <c r="E120" s="141" t="s">
        <v>735</v>
      </c>
      <c r="F120" s="141" t="s">
        <v>764</v>
      </c>
      <c r="G120" s="141" t="s">
        <v>711</v>
      </c>
      <c r="H120" s="141" t="s">
        <v>731</v>
      </c>
      <c r="I120" s="142">
        <v>43110</v>
      </c>
      <c r="J120" s="141" t="s">
        <v>947</v>
      </c>
      <c r="K120" s="141" t="s">
        <v>57</v>
      </c>
      <c r="L120" s="141" t="s">
        <v>58</v>
      </c>
      <c r="M120" s="141">
        <v>1</v>
      </c>
      <c r="N120" s="141">
        <v>4766.58</v>
      </c>
      <c r="O120" s="141">
        <v>4766.58</v>
      </c>
      <c r="P120" s="199">
        <v>4766.58</v>
      </c>
      <c r="Q120" s="122" t="e">
        <f>+VLOOKUP(CONCATENATE(B120,"00"),#REF!,3,FALSE)</f>
        <v>#REF!</v>
      </c>
      <c r="R120" s="122" t="str">
        <f>+IF(ISERROR(VLOOKUP(K120,'Ecarts de marge'!D:D,1,FALSE)),"PB CODE ARTICLE","")</f>
        <v>PB CODE ARTICLE</v>
      </c>
    </row>
    <row r="121" spans="1:18" x14ac:dyDescent="0.25">
      <c r="A121" s="131" t="str">
        <f>+IF(I121&lt;='Ecarts de marge'!$G$1,"X","")</f>
        <v>X</v>
      </c>
      <c r="B121" s="122" t="str">
        <f t="shared" si="1"/>
        <v>A20040042049000</v>
      </c>
      <c r="C121" s="141" t="s">
        <v>729</v>
      </c>
      <c r="D121" s="141">
        <v>201601125</v>
      </c>
      <c r="E121" s="141" t="s">
        <v>749</v>
      </c>
      <c r="F121" s="141" t="s">
        <v>964</v>
      </c>
      <c r="G121" s="141" t="s">
        <v>711</v>
      </c>
      <c r="H121" s="141" t="s">
        <v>731</v>
      </c>
      <c r="I121" s="142">
        <v>43110</v>
      </c>
      <c r="J121" s="141" t="s">
        <v>965</v>
      </c>
      <c r="K121" s="141" t="s">
        <v>57</v>
      </c>
      <c r="L121" s="141" t="s">
        <v>58</v>
      </c>
      <c r="M121" s="141">
        <v>1</v>
      </c>
      <c r="N121" s="141">
        <v>452.61</v>
      </c>
      <c r="O121" s="141">
        <v>452.61</v>
      </c>
      <c r="P121" s="199">
        <v>452.61</v>
      </c>
      <c r="Q121" s="122" t="e">
        <f>+VLOOKUP(CONCATENATE(B121,"00"),#REF!,3,FALSE)</f>
        <v>#REF!</v>
      </c>
      <c r="R121" s="122" t="str">
        <f>+IF(ISERROR(VLOOKUP(K121,'Ecarts de marge'!D:D,1,FALSE)),"PB CODE ARTICLE","")</f>
        <v>PB CODE ARTICLE</v>
      </c>
    </row>
    <row r="122" spans="1:18" x14ac:dyDescent="0.25">
      <c r="A122" s="131" t="str">
        <f>+IF(I122&lt;='Ecarts de marge'!$G$1,"X","")</f>
        <v>X</v>
      </c>
      <c r="B122" s="122" t="str">
        <f t="shared" si="1"/>
        <v>A20082000239000</v>
      </c>
      <c r="C122" s="141" t="s">
        <v>729</v>
      </c>
      <c r="D122" s="141">
        <v>201601126</v>
      </c>
      <c r="E122" s="141" t="s">
        <v>735</v>
      </c>
      <c r="F122" s="141" t="s">
        <v>736</v>
      </c>
      <c r="G122" s="141" t="s">
        <v>711</v>
      </c>
      <c r="H122" s="141" t="s">
        <v>737</v>
      </c>
      <c r="I122" s="142">
        <v>43110</v>
      </c>
      <c r="J122" s="141" t="s">
        <v>881</v>
      </c>
      <c r="K122" s="141" t="s">
        <v>723</v>
      </c>
      <c r="L122" s="141" t="s">
        <v>757</v>
      </c>
      <c r="M122" s="141">
        <v>1</v>
      </c>
      <c r="N122" s="141">
        <v>348.15</v>
      </c>
      <c r="O122" s="141">
        <v>348.15</v>
      </c>
      <c r="P122" s="199">
        <v>348.15</v>
      </c>
      <c r="Q122" s="122" t="e">
        <f>+VLOOKUP(CONCATENATE(B122,"00"),#REF!,3,FALSE)</f>
        <v>#REF!</v>
      </c>
      <c r="R122" s="122" t="str">
        <f>+IF(ISERROR(VLOOKUP(K122,'Ecarts de marge'!D:D,1,FALSE)),"PB CODE ARTICLE","")</f>
        <v>PB CODE ARTICLE</v>
      </c>
    </row>
    <row r="123" spans="1:18" x14ac:dyDescent="0.25">
      <c r="A123" s="131" t="str">
        <f>+IF(I123&lt;='Ecarts de marge'!$G$1,"X","")</f>
        <v>X</v>
      </c>
      <c r="B123" s="122" t="str">
        <f t="shared" si="1"/>
        <v>A20082000125000</v>
      </c>
      <c r="C123" s="141" t="s">
        <v>729</v>
      </c>
      <c r="D123" s="141">
        <v>201601127</v>
      </c>
      <c r="E123" s="141" t="s">
        <v>735</v>
      </c>
      <c r="F123" s="141" t="s">
        <v>756</v>
      </c>
      <c r="G123" s="141" t="s">
        <v>711</v>
      </c>
      <c r="H123" s="141" t="s">
        <v>737</v>
      </c>
      <c r="I123" s="142">
        <v>43110</v>
      </c>
      <c r="J123" s="141" t="s">
        <v>881</v>
      </c>
      <c r="K123" s="141" t="s">
        <v>16</v>
      </c>
      <c r="L123" s="141" t="s">
        <v>757</v>
      </c>
      <c r="M123" s="141">
        <v>1</v>
      </c>
      <c r="N123" s="141">
        <v>348.15</v>
      </c>
      <c r="O123" s="141">
        <v>348.15</v>
      </c>
      <c r="P123" s="199">
        <v>348.15</v>
      </c>
      <c r="Q123" s="122" t="e">
        <f>+VLOOKUP(CONCATENATE(B123,"00"),#REF!,3,FALSE)</f>
        <v>#REF!</v>
      </c>
      <c r="R123" s="122" t="str">
        <f>+IF(ISERROR(VLOOKUP(K123,'Ecarts de marge'!D:D,1,FALSE)),"PB CODE ARTICLE","")</f>
        <v/>
      </c>
    </row>
    <row r="124" spans="1:18" x14ac:dyDescent="0.25">
      <c r="A124" s="131" t="str">
        <f>+IF(I124&lt;='Ecarts de marge'!$G$1,"X","")</f>
        <v>X</v>
      </c>
      <c r="B124" s="122" t="str">
        <f t="shared" si="1"/>
        <v>A</v>
      </c>
      <c r="C124" s="141" t="s">
        <v>729</v>
      </c>
      <c r="D124" s="141">
        <v>201601128</v>
      </c>
      <c r="E124" s="141" t="s">
        <v>719</v>
      </c>
      <c r="F124" s="141" t="s">
        <v>719</v>
      </c>
      <c r="G124" s="141" t="s">
        <v>719</v>
      </c>
      <c r="H124" s="141" t="s">
        <v>731</v>
      </c>
      <c r="I124" s="142">
        <v>43110</v>
      </c>
      <c r="J124" s="141" t="s">
        <v>881</v>
      </c>
      <c r="K124" s="141" t="s">
        <v>16</v>
      </c>
      <c r="L124" s="141" t="s">
        <v>757</v>
      </c>
      <c r="M124" s="141">
        <v>1</v>
      </c>
      <c r="N124" s="141">
        <v>661.1</v>
      </c>
      <c r="O124" s="141">
        <v>661.1</v>
      </c>
      <c r="P124" s="199">
        <v>661.1</v>
      </c>
      <c r="Q124" s="122" t="e">
        <f>+VLOOKUP(CONCATENATE(B124,"00"),#REF!,3,FALSE)</f>
        <v>#REF!</v>
      </c>
      <c r="R124" s="122" t="str">
        <f>+IF(ISERROR(VLOOKUP(K124,'Ecarts de marge'!D:D,1,FALSE)),"PB CODE ARTICLE","")</f>
        <v/>
      </c>
    </row>
    <row r="125" spans="1:18" x14ac:dyDescent="0.25">
      <c r="A125" s="131" t="str">
        <f>+IF(I125&lt;='Ecarts de marge'!$G$1,"X","")</f>
        <v>X</v>
      </c>
      <c r="B125" s="122" t="str">
        <f t="shared" si="1"/>
        <v>A</v>
      </c>
      <c r="C125" s="141" t="s">
        <v>729</v>
      </c>
      <c r="D125" s="141">
        <v>201601129</v>
      </c>
      <c r="E125" s="141" t="s">
        <v>719</v>
      </c>
      <c r="F125" s="141" t="s">
        <v>719</v>
      </c>
      <c r="G125" s="141" t="s">
        <v>719</v>
      </c>
      <c r="H125" s="141" t="s">
        <v>731</v>
      </c>
      <c r="I125" s="142">
        <v>43110</v>
      </c>
      <c r="J125" s="141" t="s">
        <v>881</v>
      </c>
      <c r="K125" s="141" t="s">
        <v>723</v>
      </c>
      <c r="L125" s="141" t="s">
        <v>757</v>
      </c>
      <c r="M125" s="141">
        <v>1</v>
      </c>
      <c r="N125" s="141">
        <v>661.1</v>
      </c>
      <c r="O125" s="141">
        <v>661.1</v>
      </c>
      <c r="P125" s="199">
        <v>661.1</v>
      </c>
      <c r="Q125" s="122" t="e">
        <f>+VLOOKUP(CONCATENATE(B125,"00"),#REF!,3,FALSE)</f>
        <v>#REF!</v>
      </c>
      <c r="R125" s="122" t="str">
        <f>+IF(ISERROR(VLOOKUP(K125,'Ecarts de marge'!D:D,1,FALSE)),"PB CODE ARTICLE","")</f>
        <v>PB CODE ARTICLE</v>
      </c>
    </row>
    <row r="126" spans="1:18" x14ac:dyDescent="0.25">
      <c r="A126" s="131" t="str">
        <f>+IF(I126&lt;='Ecarts de marge'!$G$1,"X","")</f>
        <v>X</v>
      </c>
      <c r="B126" s="122" t="str">
        <f t="shared" si="1"/>
        <v>A</v>
      </c>
      <c r="C126" s="141" t="s">
        <v>729</v>
      </c>
      <c r="D126" s="141">
        <v>201601130</v>
      </c>
      <c r="E126" s="141" t="s">
        <v>719</v>
      </c>
      <c r="F126" s="141" t="s">
        <v>719</v>
      </c>
      <c r="G126" s="141" t="s">
        <v>719</v>
      </c>
      <c r="H126" s="141" t="s">
        <v>731</v>
      </c>
      <c r="I126" s="142">
        <v>43110</v>
      </c>
      <c r="J126" s="141" t="s">
        <v>881</v>
      </c>
      <c r="K126" s="141" t="s">
        <v>723</v>
      </c>
      <c r="L126" s="141" t="s">
        <v>757</v>
      </c>
      <c r="M126" s="141">
        <v>1</v>
      </c>
      <c r="N126" s="141">
        <v>661.1</v>
      </c>
      <c r="O126" s="141">
        <v>661.1</v>
      </c>
      <c r="P126" s="199">
        <v>661.1</v>
      </c>
      <c r="Q126" s="122" t="e">
        <f>+VLOOKUP(CONCATENATE(B126,"00"),#REF!,3,FALSE)</f>
        <v>#REF!</v>
      </c>
      <c r="R126" s="122" t="str">
        <f>+IF(ISERROR(VLOOKUP(K126,'Ecarts de marge'!D:D,1,FALSE)),"PB CODE ARTICLE","")</f>
        <v>PB CODE ARTICLE</v>
      </c>
    </row>
    <row r="127" spans="1:18" x14ac:dyDescent="0.25">
      <c r="A127" s="131" t="str">
        <f>+IF(I127&lt;='Ecarts de marge'!$G$1,"X","")</f>
        <v>X</v>
      </c>
      <c r="B127" s="122" t="str">
        <f t="shared" si="1"/>
        <v>A20082000125000</v>
      </c>
      <c r="C127" s="141" t="s">
        <v>729</v>
      </c>
      <c r="D127" s="141">
        <v>201601131</v>
      </c>
      <c r="E127" s="141" t="s">
        <v>735</v>
      </c>
      <c r="F127" s="141" t="s">
        <v>756</v>
      </c>
      <c r="G127" s="141" t="s">
        <v>711</v>
      </c>
      <c r="H127" s="141" t="s">
        <v>737</v>
      </c>
      <c r="I127" s="142">
        <v>43110</v>
      </c>
      <c r="J127" s="141" t="s">
        <v>881</v>
      </c>
      <c r="K127" s="141" t="s">
        <v>16</v>
      </c>
      <c r="L127" s="141" t="s">
        <v>757</v>
      </c>
      <c r="M127" s="141">
        <v>1</v>
      </c>
      <c r="N127" s="141">
        <v>661.1</v>
      </c>
      <c r="O127" s="141">
        <v>661.1</v>
      </c>
      <c r="P127" s="199">
        <v>661.1</v>
      </c>
      <c r="Q127" s="122" t="e">
        <f>+VLOOKUP(CONCATENATE(B127,"00"),#REF!,3,FALSE)</f>
        <v>#REF!</v>
      </c>
      <c r="R127" s="122" t="str">
        <f>+IF(ISERROR(VLOOKUP(K127,'Ecarts de marge'!D:D,1,FALSE)),"PB CODE ARTICLE","")</f>
        <v/>
      </c>
    </row>
    <row r="128" spans="1:18" x14ac:dyDescent="0.25">
      <c r="A128" s="131" t="str">
        <f>+IF(I128&lt;='Ecarts de marge'!$G$1,"X","")</f>
        <v>X</v>
      </c>
      <c r="B128" s="122" t="str">
        <f t="shared" si="1"/>
        <v>A20082000125000</v>
      </c>
      <c r="C128" s="141" t="s">
        <v>729</v>
      </c>
      <c r="D128" s="141">
        <v>201601132</v>
      </c>
      <c r="E128" s="141" t="s">
        <v>735</v>
      </c>
      <c r="F128" s="141" t="s">
        <v>756</v>
      </c>
      <c r="G128" s="141" t="s">
        <v>711</v>
      </c>
      <c r="H128" s="141" t="s">
        <v>731</v>
      </c>
      <c r="I128" s="142">
        <v>43110</v>
      </c>
      <c r="J128" s="141" t="s">
        <v>881</v>
      </c>
      <c r="K128" s="141" t="s">
        <v>723</v>
      </c>
      <c r="L128" s="141" t="s">
        <v>757</v>
      </c>
      <c r="M128" s="141">
        <v>1</v>
      </c>
      <c r="N128" s="141">
        <v>345.9</v>
      </c>
      <c r="O128" s="141">
        <v>345.9</v>
      </c>
      <c r="P128" s="199">
        <v>345.9</v>
      </c>
      <c r="Q128" s="122" t="e">
        <f>+VLOOKUP(CONCATENATE(B128,"00"),#REF!,3,FALSE)</f>
        <v>#REF!</v>
      </c>
      <c r="R128" s="122" t="str">
        <f>+IF(ISERROR(VLOOKUP(K128,'Ecarts de marge'!D:D,1,FALSE)),"PB CODE ARTICLE","")</f>
        <v>PB CODE ARTICLE</v>
      </c>
    </row>
    <row r="129" spans="1:18" x14ac:dyDescent="0.25">
      <c r="A129" s="131" t="str">
        <f>+IF(I129&lt;='Ecarts de marge'!$G$1,"X","")</f>
        <v>X</v>
      </c>
      <c r="B129" s="122" t="str">
        <f t="shared" si="1"/>
        <v>A20092000263000</v>
      </c>
      <c r="C129" s="141" t="s">
        <v>729</v>
      </c>
      <c r="D129" s="141">
        <v>201601133</v>
      </c>
      <c r="E129" s="141" t="s">
        <v>712</v>
      </c>
      <c r="F129" s="141" t="s">
        <v>798</v>
      </c>
      <c r="G129" s="141" t="s">
        <v>711</v>
      </c>
      <c r="H129" s="141" t="s">
        <v>731</v>
      </c>
      <c r="I129" s="142">
        <v>43110</v>
      </c>
      <c r="J129" s="141" t="s">
        <v>833</v>
      </c>
      <c r="K129" s="141" t="s">
        <v>65</v>
      </c>
      <c r="L129" s="141" t="s">
        <v>66</v>
      </c>
      <c r="M129" s="141">
        <v>1</v>
      </c>
      <c r="N129" s="141">
        <v>912.64</v>
      </c>
      <c r="O129" s="141">
        <v>912.64</v>
      </c>
      <c r="P129" s="199">
        <v>912.64</v>
      </c>
      <c r="Q129" s="122" t="e">
        <f>+VLOOKUP(CONCATENATE(B129,"00"),#REF!,3,FALSE)</f>
        <v>#REF!</v>
      </c>
      <c r="R129" s="122" t="str">
        <f>+IF(ISERROR(VLOOKUP(K129,'Ecarts de marge'!D:D,1,FALSE)),"PB CODE ARTICLE","")</f>
        <v/>
      </c>
    </row>
    <row r="130" spans="1:18" x14ac:dyDescent="0.25">
      <c r="A130" s="131" t="str">
        <f>+IF(I130&lt;='Ecarts de marge'!$G$1,"X","")</f>
        <v>X</v>
      </c>
      <c r="B130" s="122" t="str">
        <f t="shared" si="1"/>
        <v>A20082000125000</v>
      </c>
      <c r="C130" s="141" t="s">
        <v>729</v>
      </c>
      <c r="D130" s="141">
        <v>201601134</v>
      </c>
      <c r="E130" s="141" t="s">
        <v>735</v>
      </c>
      <c r="F130" s="141" t="s">
        <v>756</v>
      </c>
      <c r="G130" s="141" t="s">
        <v>711</v>
      </c>
      <c r="H130" s="141" t="s">
        <v>737</v>
      </c>
      <c r="I130" s="142">
        <v>43110</v>
      </c>
      <c r="J130" s="141" t="s">
        <v>833</v>
      </c>
      <c r="K130" s="141" t="s">
        <v>131</v>
      </c>
      <c r="L130" s="141" t="s">
        <v>796</v>
      </c>
      <c r="M130" s="141">
        <v>1</v>
      </c>
      <c r="N130" s="141">
        <v>1490</v>
      </c>
      <c r="O130" s="141">
        <v>1490</v>
      </c>
      <c r="P130" s="199">
        <v>1490</v>
      </c>
      <c r="Q130" s="122" t="e">
        <f>+VLOOKUP(CONCATENATE(B130,"00"),#REF!,3,FALSE)</f>
        <v>#REF!</v>
      </c>
      <c r="R130" s="122" t="str">
        <f>+IF(ISERROR(VLOOKUP(K130,'Ecarts de marge'!D:D,1,FALSE)),"PB CODE ARTICLE","")</f>
        <v/>
      </c>
    </row>
    <row r="131" spans="1:18" x14ac:dyDescent="0.25">
      <c r="A131" s="131" t="str">
        <f>+IF(I131&lt;='Ecarts de marge'!$G$1,"X","")</f>
        <v>X</v>
      </c>
      <c r="B131" s="122" t="str">
        <f t="shared" ref="B131:B194" si="2">+"A"&amp;E131&amp;F131&amp;G131</f>
        <v>A20082000125000</v>
      </c>
      <c r="C131" s="141" t="s">
        <v>729</v>
      </c>
      <c r="D131" s="141">
        <v>201601135</v>
      </c>
      <c r="E131" s="141" t="s">
        <v>735</v>
      </c>
      <c r="F131" s="141" t="s">
        <v>756</v>
      </c>
      <c r="G131" s="141" t="s">
        <v>711</v>
      </c>
      <c r="H131" s="141" t="s">
        <v>737</v>
      </c>
      <c r="I131" s="142">
        <v>43110</v>
      </c>
      <c r="J131" s="141" t="s">
        <v>833</v>
      </c>
      <c r="K131" s="141" t="s">
        <v>65</v>
      </c>
      <c r="L131" s="141" t="s">
        <v>66</v>
      </c>
      <c r="M131" s="141">
        <v>1</v>
      </c>
      <c r="N131" s="141">
        <v>5742.22</v>
      </c>
      <c r="O131" s="141">
        <v>5742.22</v>
      </c>
      <c r="P131" s="199">
        <v>5742.22</v>
      </c>
      <c r="Q131" s="122" t="e">
        <f>+VLOOKUP(CONCATENATE(B131,"00"),#REF!,3,FALSE)</f>
        <v>#REF!</v>
      </c>
      <c r="R131" s="122" t="str">
        <f>+IF(ISERROR(VLOOKUP(K131,'Ecarts de marge'!D:D,1,FALSE)),"PB CODE ARTICLE","")</f>
        <v/>
      </c>
    </row>
    <row r="132" spans="1:18" x14ac:dyDescent="0.25">
      <c r="A132" s="131" t="str">
        <f>+IF(I132&lt;='Ecarts de marge'!$G$1,"X","")</f>
        <v>X</v>
      </c>
      <c r="B132" s="122" t="str">
        <f t="shared" si="2"/>
        <v>A20082000239000</v>
      </c>
      <c r="C132" s="141" t="s">
        <v>729</v>
      </c>
      <c r="D132" s="141">
        <v>201601136</v>
      </c>
      <c r="E132" s="141" t="s">
        <v>735</v>
      </c>
      <c r="F132" s="141" t="s">
        <v>736</v>
      </c>
      <c r="G132" s="141" t="s">
        <v>711</v>
      </c>
      <c r="H132" s="141" t="s">
        <v>737</v>
      </c>
      <c r="I132" s="142">
        <v>43110</v>
      </c>
      <c r="J132" s="141" t="s">
        <v>833</v>
      </c>
      <c r="K132" s="141" t="s">
        <v>65</v>
      </c>
      <c r="L132" s="141" t="s">
        <v>66</v>
      </c>
      <c r="M132" s="141">
        <v>1</v>
      </c>
      <c r="N132" s="141">
        <v>1000</v>
      </c>
      <c r="O132" s="141">
        <v>1000</v>
      </c>
      <c r="P132" s="199">
        <v>1000</v>
      </c>
      <c r="Q132" s="122" t="e">
        <f>+VLOOKUP(CONCATENATE(B132,"00"),#REF!,3,FALSE)</f>
        <v>#REF!</v>
      </c>
      <c r="R132" s="122" t="str">
        <f>+IF(ISERROR(VLOOKUP(K132,'Ecarts de marge'!D:D,1,FALSE)),"PB CODE ARTICLE","")</f>
        <v/>
      </c>
    </row>
    <row r="133" spans="1:18" x14ac:dyDescent="0.25">
      <c r="A133" s="131" t="str">
        <f>+IF(I133&lt;='Ecarts de marge'!$G$1,"X","")</f>
        <v>X</v>
      </c>
      <c r="B133" s="122" t="str">
        <f t="shared" si="2"/>
        <v>A20082000129000</v>
      </c>
      <c r="C133" s="141" t="s">
        <v>729</v>
      </c>
      <c r="D133" s="141">
        <v>201601137</v>
      </c>
      <c r="E133" s="141" t="s">
        <v>735</v>
      </c>
      <c r="F133" s="141" t="s">
        <v>776</v>
      </c>
      <c r="G133" s="141" t="s">
        <v>711</v>
      </c>
      <c r="H133" s="141" t="s">
        <v>731</v>
      </c>
      <c r="I133" s="142">
        <v>43110</v>
      </c>
      <c r="J133" s="141" t="s">
        <v>961</v>
      </c>
      <c r="K133" s="141" t="s">
        <v>57</v>
      </c>
      <c r="L133" s="141" t="s">
        <v>58</v>
      </c>
      <c r="M133" s="141">
        <v>1</v>
      </c>
      <c r="N133" s="141">
        <v>705.02</v>
      </c>
      <c r="O133" s="141">
        <v>705.02</v>
      </c>
      <c r="P133" s="199">
        <v>705.02</v>
      </c>
      <c r="Q133" s="122" t="e">
        <f>+VLOOKUP(CONCATENATE(B133,"00"),#REF!,3,FALSE)</f>
        <v>#REF!</v>
      </c>
      <c r="R133" s="122" t="str">
        <f>+IF(ISERROR(VLOOKUP(K133,'Ecarts de marge'!D:D,1,FALSE)),"PB CODE ARTICLE","")</f>
        <v>PB CODE ARTICLE</v>
      </c>
    </row>
    <row r="134" spans="1:18" x14ac:dyDescent="0.25">
      <c r="A134" s="131" t="str">
        <f>+IF(I134&lt;='Ecarts de marge'!$G$1,"X","")</f>
        <v>X</v>
      </c>
      <c r="B134" s="122" t="str">
        <f t="shared" si="2"/>
        <v>A20082000129000</v>
      </c>
      <c r="C134" s="141" t="s">
        <v>729</v>
      </c>
      <c r="D134" s="141">
        <v>201601138</v>
      </c>
      <c r="E134" s="141" t="s">
        <v>735</v>
      </c>
      <c r="F134" s="141" t="s">
        <v>776</v>
      </c>
      <c r="G134" s="141" t="s">
        <v>711</v>
      </c>
      <c r="H134" s="141" t="s">
        <v>731</v>
      </c>
      <c r="I134" s="142">
        <v>43110</v>
      </c>
      <c r="J134" s="141" t="s">
        <v>961</v>
      </c>
      <c r="K134" s="141" t="s">
        <v>57</v>
      </c>
      <c r="L134" s="141" t="s">
        <v>58</v>
      </c>
      <c r="M134" s="141">
        <v>1</v>
      </c>
      <c r="N134" s="141">
        <v>2713.18</v>
      </c>
      <c r="O134" s="141">
        <v>2713.18</v>
      </c>
      <c r="P134" s="199">
        <v>2713.18</v>
      </c>
      <c r="Q134" s="122" t="e">
        <f>+VLOOKUP(CONCATENATE(B134,"00"),#REF!,3,FALSE)</f>
        <v>#REF!</v>
      </c>
      <c r="R134" s="122" t="str">
        <f>+IF(ISERROR(VLOOKUP(K134,'Ecarts de marge'!D:D,1,FALSE)),"PB CODE ARTICLE","")</f>
        <v>PB CODE ARTICLE</v>
      </c>
    </row>
    <row r="135" spans="1:18" x14ac:dyDescent="0.25">
      <c r="A135" s="131" t="str">
        <f>+IF(I135&lt;='Ecarts de marge'!$G$1,"X","")</f>
        <v>X</v>
      </c>
      <c r="B135" s="122" t="str">
        <f t="shared" si="2"/>
        <v>A20072000046000</v>
      </c>
      <c r="C135" s="141" t="s">
        <v>729</v>
      </c>
      <c r="D135" s="141">
        <v>201601139</v>
      </c>
      <c r="E135" s="141" t="s">
        <v>739</v>
      </c>
      <c r="F135" s="141" t="s">
        <v>716</v>
      </c>
      <c r="G135" s="141" t="s">
        <v>711</v>
      </c>
      <c r="H135" s="141" t="s">
        <v>731</v>
      </c>
      <c r="I135" s="142">
        <v>43110</v>
      </c>
      <c r="J135" s="141" t="s">
        <v>754</v>
      </c>
      <c r="K135" s="141" t="s">
        <v>57</v>
      </c>
      <c r="L135" s="141" t="s">
        <v>58</v>
      </c>
      <c r="M135" s="141">
        <v>1</v>
      </c>
      <c r="N135" s="141">
        <v>443.06</v>
      </c>
      <c r="O135" s="141">
        <v>443.06</v>
      </c>
      <c r="P135" s="199">
        <v>443.06</v>
      </c>
      <c r="Q135" s="122" t="e">
        <f>+VLOOKUP(CONCATENATE(B135,"00"),#REF!,3,FALSE)</f>
        <v>#REF!</v>
      </c>
      <c r="R135" s="122" t="str">
        <f>+IF(ISERROR(VLOOKUP(K135,'Ecarts de marge'!D:D,1,FALSE)),"PB CODE ARTICLE","")</f>
        <v>PB CODE ARTICLE</v>
      </c>
    </row>
    <row r="136" spans="1:18" x14ac:dyDescent="0.25">
      <c r="A136" s="131" t="str">
        <f>+IF(I136&lt;='Ecarts de marge'!$G$1,"X","")</f>
        <v>X</v>
      </c>
      <c r="B136" s="122" t="str">
        <f t="shared" si="2"/>
        <v>A20092000281000</v>
      </c>
      <c r="C136" s="141" t="s">
        <v>729</v>
      </c>
      <c r="D136" s="141">
        <v>201601140</v>
      </c>
      <c r="E136" s="141" t="s">
        <v>712</v>
      </c>
      <c r="F136" s="141" t="s">
        <v>755</v>
      </c>
      <c r="G136" s="141" t="s">
        <v>711</v>
      </c>
      <c r="H136" s="141" t="s">
        <v>731</v>
      </c>
      <c r="I136" s="142">
        <v>43110</v>
      </c>
      <c r="J136" s="141" t="s">
        <v>962</v>
      </c>
      <c r="K136" s="141" t="s">
        <v>57</v>
      </c>
      <c r="L136" s="141" t="s">
        <v>58</v>
      </c>
      <c r="M136" s="141">
        <v>1</v>
      </c>
      <c r="N136" s="141">
        <v>10042.42</v>
      </c>
      <c r="O136" s="141">
        <v>10042.42</v>
      </c>
      <c r="P136" s="199">
        <v>10042.42</v>
      </c>
      <c r="Q136" s="122" t="e">
        <f>+VLOOKUP(CONCATENATE(B136,"00"),#REF!,3,FALSE)</f>
        <v>#REF!</v>
      </c>
      <c r="R136" s="122" t="str">
        <f>+IF(ISERROR(VLOOKUP(K136,'Ecarts de marge'!D:D,1,FALSE)),"PB CODE ARTICLE","")</f>
        <v>PB CODE ARTICLE</v>
      </c>
    </row>
    <row r="137" spans="1:18" x14ac:dyDescent="0.25">
      <c r="A137" s="131" t="str">
        <f>+IF(I137&lt;='Ecarts de marge'!$G$1,"X","")</f>
        <v>X</v>
      </c>
      <c r="B137" s="122" t="str">
        <f t="shared" si="2"/>
        <v>A20082000253000</v>
      </c>
      <c r="C137" s="141" t="s">
        <v>729</v>
      </c>
      <c r="D137" s="141">
        <v>201601141</v>
      </c>
      <c r="E137" s="141" t="s">
        <v>735</v>
      </c>
      <c r="F137" s="141" t="s">
        <v>807</v>
      </c>
      <c r="G137" s="141" t="s">
        <v>711</v>
      </c>
      <c r="H137" s="141" t="s">
        <v>731</v>
      </c>
      <c r="I137" s="142">
        <v>43110</v>
      </c>
      <c r="J137" s="141" t="s">
        <v>963</v>
      </c>
      <c r="K137" s="141" t="s">
        <v>57</v>
      </c>
      <c r="L137" s="141" t="s">
        <v>58</v>
      </c>
      <c r="M137" s="141">
        <v>1</v>
      </c>
      <c r="N137" s="141">
        <v>20468.599999999999</v>
      </c>
      <c r="O137" s="141">
        <v>20468.599999999999</v>
      </c>
      <c r="P137" s="199">
        <v>20468.599999999999</v>
      </c>
      <c r="Q137" s="122" t="e">
        <f>+VLOOKUP(CONCATENATE(B137,"00"),#REF!,3,FALSE)</f>
        <v>#REF!</v>
      </c>
      <c r="R137" s="122" t="str">
        <f>+IF(ISERROR(VLOOKUP(K137,'Ecarts de marge'!D:D,1,FALSE)),"PB CODE ARTICLE","")</f>
        <v>PB CODE ARTICLE</v>
      </c>
    </row>
    <row r="138" spans="1:18" x14ac:dyDescent="0.25">
      <c r="A138" s="131" t="str">
        <f>+IF(I138&lt;='Ecarts de marge'!$G$1,"X","")</f>
        <v>X</v>
      </c>
      <c r="B138" s="122" t="str">
        <f t="shared" si="2"/>
        <v>A20082000239000</v>
      </c>
      <c r="C138" s="141" t="s">
        <v>729</v>
      </c>
      <c r="D138" s="141">
        <v>201601142</v>
      </c>
      <c r="E138" s="141" t="s">
        <v>735</v>
      </c>
      <c r="F138" s="141" t="s">
        <v>736</v>
      </c>
      <c r="G138" s="141" t="s">
        <v>711</v>
      </c>
      <c r="H138" s="141" t="s">
        <v>737</v>
      </c>
      <c r="I138" s="142">
        <v>43110</v>
      </c>
      <c r="J138" s="141" t="s">
        <v>857</v>
      </c>
      <c r="K138" s="141" t="s">
        <v>940</v>
      </c>
      <c r="L138" s="141" t="s">
        <v>954</v>
      </c>
      <c r="M138" s="141">
        <v>1</v>
      </c>
      <c r="N138" s="141">
        <v>310.70699999999999</v>
      </c>
      <c r="O138" s="141">
        <v>310.70699999999999</v>
      </c>
      <c r="P138" s="199">
        <v>310.70699999999999</v>
      </c>
      <c r="Q138" s="122" t="e">
        <f>+VLOOKUP(CONCATENATE(B138,"00"),#REF!,3,FALSE)</f>
        <v>#REF!</v>
      </c>
      <c r="R138" s="122" t="str">
        <f>+IF(ISERROR(VLOOKUP(K138,'Ecarts de marge'!D:D,1,FALSE)),"PB CODE ARTICLE","")</f>
        <v/>
      </c>
    </row>
    <row r="139" spans="1:18" x14ac:dyDescent="0.25">
      <c r="A139" s="131" t="str">
        <f>+IF(I139&lt;='Ecarts de marge'!$G$1,"X","")</f>
        <v>X</v>
      </c>
      <c r="B139" s="122" t="str">
        <f t="shared" si="2"/>
        <v>A20082000239000</v>
      </c>
      <c r="C139" s="141" t="s">
        <v>729</v>
      </c>
      <c r="D139" s="141">
        <v>201601142</v>
      </c>
      <c r="E139" s="141" t="s">
        <v>735</v>
      </c>
      <c r="F139" s="141" t="s">
        <v>736</v>
      </c>
      <c r="G139" s="141" t="s">
        <v>711</v>
      </c>
      <c r="H139" s="141" t="s">
        <v>737</v>
      </c>
      <c r="I139" s="142">
        <v>43110</v>
      </c>
      <c r="J139" s="141" t="s">
        <v>857</v>
      </c>
      <c r="K139" s="141" t="s">
        <v>940</v>
      </c>
      <c r="L139" s="141" t="s">
        <v>955</v>
      </c>
      <c r="M139" s="141">
        <v>1</v>
      </c>
      <c r="N139" s="141">
        <v>1461.1279999999999</v>
      </c>
      <c r="O139" s="141">
        <v>1461.1279999999999</v>
      </c>
      <c r="P139" s="199">
        <v>1461.1279999999999</v>
      </c>
      <c r="Q139" s="122" t="e">
        <f>+VLOOKUP(CONCATENATE(B139,"00"),#REF!,3,FALSE)</f>
        <v>#REF!</v>
      </c>
      <c r="R139" s="122" t="str">
        <f>+IF(ISERROR(VLOOKUP(K139,'Ecarts de marge'!D:D,1,FALSE)),"PB CODE ARTICLE","")</f>
        <v/>
      </c>
    </row>
    <row r="140" spans="1:18" x14ac:dyDescent="0.25">
      <c r="A140" s="131" t="str">
        <f>+IF(I140&lt;='Ecarts de marge'!$G$1,"X","")</f>
        <v>X</v>
      </c>
      <c r="B140" s="122" t="str">
        <f t="shared" si="2"/>
        <v>A20082000239000</v>
      </c>
      <c r="C140" s="141" t="s">
        <v>729</v>
      </c>
      <c r="D140" s="141">
        <v>201601142</v>
      </c>
      <c r="E140" s="141" t="s">
        <v>735</v>
      </c>
      <c r="F140" s="141" t="s">
        <v>736</v>
      </c>
      <c r="G140" s="141" t="s">
        <v>711</v>
      </c>
      <c r="H140" s="141" t="s">
        <v>737</v>
      </c>
      <c r="I140" s="142">
        <v>43110</v>
      </c>
      <c r="J140" s="141" t="s">
        <v>857</v>
      </c>
      <c r="K140" s="141" t="s">
        <v>940</v>
      </c>
      <c r="L140" s="141" t="s">
        <v>956</v>
      </c>
      <c r="M140" s="141">
        <v>2</v>
      </c>
      <c r="N140" s="141">
        <v>45.6</v>
      </c>
      <c r="O140" s="141">
        <v>91.2</v>
      </c>
      <c r="P140" s="199">
        <v>91.2</v>
      </c>
      <c r="Q140" s="122" t="e">
        <f>+VLOOKUP(CONCATENATE(B140,"00"),#REF!,3,FALSE)</f>
        <v>#REF!</v>
      </c>
      <c r="R140" s="122" t="str">
        <f>+IF(ISERROR(VLOOKUP(K140,'Ecarts de marge'!D:D,1,FALSE)),"PB CODE ARTICLE","")</f>
        <v/>
      </c>
    </row>
    <row r="141" spans="1:18" x14ac:dyDescent="0.25">
      <c r="A141" s="131" t="str">
        <f>+IF(I141&lt;='Ecarts de marge'!$G$1,"X","")</f>
        <v>X</v>
      </c>
      <c r="B141" s="122" t="str">
        <f t="shared" si="2"/>
        <v>A20082000239000</v>
      </c>
      <c r="C141" s="141" t="s">
        <v>729</v>
      </c>
      <c r="D141" s="141">
        <v>201601142</v>
      </c>
      <c r="E141" s="141" t="s">
        <v>735</v>
      </c>
      <c r="F141" s="141" t="s">
        <v>736</v>
      </c>
      <c r="G141" s="141" t="s">
        <v>711</v>
      </c>
      <c r="H141" s="141" t="s">
        <v>737</v>
      </c>
      <c r="I141" s="142">
        <v>43110</v>
      </c>
      <c r="J141" s="141" t="s">
        <v>857</v>
      </c>
      <c r="K141" s="141" t="s">
        <v>940</v>
      </c>
      <c r="L141" s="141" t="s">
        <v>797</v>
      </c>
      <c r="M141" s="141">
        <v>1</v>
      </c>
      <c r="N141" s="141">
        <v>38</v>
      </c>
      <c r="O141" s="141">
        <v>38</v>
      </c>
      <c r="P141" s="199">
        <v>38</v>
      </c>
      <c r="Q141" s="122" t="e">
        <f>+VLOOKUP(CONCATENATE(B141,"00"),#REF!,3,FALSE)</f>
        <v>#REF!</v>
      </c>
      <c r="R141" s="122" t="str">
        <f>+IF(ISERROR(VLOOKUP(K141,'Ecarts de marge'!D:D,1,FALSE)),"PB CODE ARTICLE","")</f>
        <v/>
      </c>
    </row>
    <row r="142" spans="1:18" x14ac:dyDescent="0.25">
      <c r="A142" s="131" t="str">
        <f>+IF(I142&lt;='Ecarts de marge'!$G$1,"X","")</f>
        <v>X</v>
      </c>
      <c r="B142" s="122" t="str">
        <f t="shared" si="2"/>
        <v>A20082000239000</v>
      </c>
      <c r="C142" s="141" t="s">
        <v>709</v>
      </c>
      <c r="D142" s="141">
        <v>201800000</v>
      </c>
      <c r="E142" s="141" t="s">
        <v>735</v>
      </c>
      <c r="F142" s="141" t="s">
        <v>736</v>
      </c>
      <c r="G142" s="141" t="s">
        <v>711</v>
      </c>
      <c r="H142" s="141" t="s">
        <v>737</v>
      </c>
      <c r="I142" s="142">
        <v>43115</v>
      </c>
      <c r="J142" s="141" t="s">
        <v>775</v>
      </c>
      <c r="K142" s="141" t="s">
        <v>140</v>
      </c>
      <c r="L142" s="141" t="s">
        <v>982</v>
      </c>
      <c r="M142" s="141">
        <v>1</v>
      </c>
      <c r="N142" s="141">
        <v>0</v>
      </c>
      <c r="O142" s="141">
        <v>0</v>
      </c>
      <c r="P142" s="199">
        <v>49411.79</v>
      </c>
      <c r="Q142" s="122" t="e">
        <f>+VLOOKUP(CONCATENATE(B142,"00"),#REF!,3,FALSE)</f>
        <v>#REF!</v>
      </c>
      <c r="R142" s="122" t="str">
        <f>+IF(ISERROR(VLOOKUP(K142,'Ecarts de marge'!D:D,1,FALSE)),"PB CODE ARTICLE","")</f>
        <v/>
      </c>
    </row>
    <row r="143" spans="1:18" x14ac:dyDescent="0.25">
      <c r="A143" s="131" t="str">
        <f>+IF(I143&lt;='Ecarts de marge'!$G$1,"X","")</f>
        <v>X</v>
      </c>
      <c r="B143" s="122" t="str">
        <f t="shared" si="2"/>
        <v>A20082000125000</v>
      </c>
      <c r="C143" s="141" t="s">
        <v>709</v>
      </c>
      <c r="D143" s="141">
        <v>201800001</v>
      </c>
      <c r="E143" s="141" t="s">
        <v>735</v>
      </c>
      <c r="F143" s="141" t="s">
        <v>756</v>
      </c>
      <c r="G143" s="141" t="s">
        <v>711</v>
      </c>
      <c r="H143" s="141" t="s">
        <v>737</v>
      </c>
      <c r="I143" s="142">
        <v>43115</v>
      </c>
      <c r="J143" s="141" t="s">
        <v>775</v>
      </c>
      <c r="K143" s="141" t="s">
        <v>140</v>
      </c>
      <c r="L143" s="141" t="s">
        <v>983</v>
      </c>
      <c r="M143" s="141">
        <v>1</v>
      </c>
      <c r="N143" s="141">
        <v>0</v>
      </c>
      <c r="O143" s="141">
        <v>0</v>
      </c>
      <c r="P143" s="199">
        <v>106905.65</v>
      </c>
      <c r="Q143" s="122" t="e">
        <f>+VLOOKUP(CONCATENATE(B143,"00"),#REF!,3,FALSE)</f>
        <v>#REF!</v>
      </c>
      <c r="R143" s="122" t="str">
        <f>+IF(ISERROR(VLOOKUP(K143,'Ecarts de marge'!D:D,1,FALSE)),"PB CODE ARTICLE","")</f>
        <v/>
      </c>
    </row>
    <row r="144" spans="1:18" x14ac:dyDescent="0.25">
      <c r="A144" s="131" t="str">
        <f>+IF(I144&lt;='Ecarts de marge'!$G$1,"X","")</f>
        <v>X</v>
      </c>
      <c r="B144" s="122" t="str">
        <f t="shared" si="2"/>
        <v>A20082000125000</v>
      </c>
      <c r="C144" s="141" t="s">
        <v>709</v>
      </c>
      <c r="D144" s="141">
        <v>201800001</v>
      </c>
      <c r="E144" s="141" t="s">
        <v>735</v>
      </c>
      <c r="F144" s="141" t="s">
        <v>756</v>
      </c>
      <c r="G144" s="141" t="s">
        <v>711</v>
      </c>
      <c r="H144" s="141" t="s">
        <v>737</v>
      </c>
      <c r="I144" s="142">
        <v>43115</v>
      </c>
      <c r="J144" s="141" t="s">
        <v>775</v>
      </c>
      <c r="K144" s="141" t="s">
        <v>140</v>
      </c>
      <c r="L144" s="141" t="s">
        <v>983</v>
      </c>
      <c r="M144" s="141">
        <v>1</v>
      </c>
      <c r="N144" s="141">
        <v>0</v>
      </c>
      <c r="O144" s="141">
        <v>0</v>
      </c>
      <c r="P144" s="199">
        <v>106905.65</v>
      </c>
      <c r="Q144" s="122" t="e">
        <f>+VLOOKUP(CONCATENATE(B144,"00"),#REF!,3,FALSE)</f>
        <v>#REF!</v>
      </c>
      <c r="R144" s="122" t="str">
        <f>+IF(ISERROR(VLOOKUP(K144,'Ecarts de marge'!D:D,1,FALSE)),"PB CODE ARTICLE","")</f>
        <v/>
      </c>
    </row>
    <row r="145" spans="1:18" x14ac:dyDescent="0.25">
      <c r="A145" s="131" t="str">
        <f>+IF(I145&lt;='Ecarts de marge'!$G$1,"X","")</f>
        <v>X</v>
      </c>
      <c r="B145" s="122" t="str">
        <f t="shared" si="2"/>
        <v>A20082000125000</v>
      </c>
      <c r="C145" s="141" t="s">
        <v>709</v>
      </c>
      <c r="D145" s="141">
        <v>201800001</v>
      </c>
      <c r="E145" s="141" t="s">
        <v>735</v>
      </c>
      <c r="F145" s="141" t="s">
        <v>756</v>
      </c>
      <c r="G145" s="141" t="s">
        <v>711</v>
      </c>
      <c r="H145" s="141" t="s">
        <v>737</v>
      </c>
      <c r="I145" s="142">
        <v>43115</v>
      </c>
      <c r="J145" s="141" t="s">
        <v>775</v>
      </c>
      <c r="K145" s="141" t="s">
        <v>140</v>
      </c>
      <c r="L145" s="141" t="s">
        <v>983</v>
      </c>
      <c r="M145" s="141">
        <v>1</v>
      </c>
      <c r="N145" s="141">
        <v>0</v>
      </c>
      <c r="O145" s="141">
        <v>0</v>
      </c>
      <c r="P145" s="199">
        <v>106905.65</v>
      </c>
      <c r="Q145" s="122" t="e">
        <f>+VLOOKUP(CONCATENATE(B145,"00"),#REF!,3,FALSE)</f>
        <v>#REF!</v>
      </c>
      <c r="R145" s="122" t="str">
        <f>+IF(ISERROR(VLOOKUP(K145,'Ecarts de marge'!D:D,1,FALSE)),"PB CODE ARTICLE","")</f>
        <v/>
      </c>
    </row>
    <row r="146" spans="1:18" x14ac:dyDescent="0.25">
      <c r="A146" s="131" t="str">
        <f>+IF(I146&lt;='Ecarts de marge'!$G$1,"X","")</f>
        <v>X</v>
      </c>
      <c r="B146" s="122" t="str">
        <f t="shared" si="2"/>
        <v>A20082000125000</v>
      </c>
      <c r="C146" s="141" t="s">
        <v>709</v>
      </c>
      <c r="D146" s="141">
        <v>201800001</v>
      </c>
      <c r="E146" s="141" t="s">
        <v>735</v>
      </c>
      <c r="F146" s="141" t="s">
        <v>756</v>
      </c>
      <c r="G146" s="141" t="s">
        <v>711</v>
      </c>
      <c r="H146" s="141" t="s">
        <v>737</v>
      </c>
      <c r="I146" s="142">
        <v>43115</v>
      </c>
      <c r="J146" s="141" t="s">
        <v>775</v>
      </c>
      <c r="K146" s="141" t="s">
        <v>140</v>
      </c>
      <c r="L146" s="141" t="s">
        <v>983</v>
      </c>
      <c r="M146" s="141">
        <v>1</v>
      </c>
      <c r="N146" s="141">
        <v>0</v>
      </c>
      <c r="O146" s="141">
        <v>0</v>
      </c>
      <c r="P146" s="199">
        <v>106905.65</v>
      </c>
      <c r="Q146" s="122" t="e">
        <f>+VLOOKUP(CONCATENATE(B146,"00"),#REF!,3,FALSE)</f>
        <v>#REF!</v>
      </c>
      <c r="R146" s="122" t="str">
        <f>+IF(ISERROR(VLOOKUP(K146,'Ecarts de marge'!D:D,1,FALSE)),"PB CODE ARTICLE","")</f>
        <v/>
      </c>
    </row>
    <row r="147" spans="1:18" x14ac:dyDescent="0.25">
      <c r="A147" s="131" t="str">
        <f>+IF(I147&lt;='Ecarts de marge'!$G$1,"X","")</f>
        <v>X</v>
      </c>
      <c r="B147" s="122" t="str">
        <f t="shared" si="2"/>
        <v>A</v>
      </c>
      <c r="C147" s="141" t="s">
        <v>718</v>
      </c>
      <c r="D147" s="141">
        <v>201800030</v>
      </c>
      <c r="E147" s="141" t="s">
        <v>719</v>
      </c>
      <c r="F147" s="141" t="s">
        <v>719</v>
      </c>
      <c r="G147" s="141" t="s">
        <v>719</v>
      </c>
      <c r="H147" s="141" t="s">
        <v>737</v>
      </c>
      <c r="I147" s="142">
        <v>43115</v>
      </c>
      <c r="J147" s="141" t="s">
        <v>738</v>
      </c>
      <c r="K147" s="141" t="s">
        <v>148</v>
      </c>
      <c r="L147" s="141" t="s">
        <v>984</v>
      </c>
      <c r="M147" s="141">
        <v>1</v>
      </c>
      <c r="N147" s="141">
        <v>28.26</v>
      </c>
      <c r="O147" s="141">
        <v>28.26</v>
      </c>
      <c r="P147" s="199">
        <v>337.01</v>
      </c>
      <c r="Q147" s="122" t="e">
        <f>+VLOOKUP(CONCATENATE(B147,"00"),#REF!,3,FALSE)</f>
        <v>#REF!</v>
      </c>
      <c r="R147" s="122" t="str">
        <f>+IF(ISERROR(VLOOKUP(K147,'Ecarts de marge'!D:D,1,FALSE)),"PB CODE ARTICLE","")</f>
        <v/>
      </c>
    </row>
    <row r="148" spans="1:18" x14ac:dyDescent="0.25">
      <c r="A148" s="131" t="str">
        <f>+IF(I148&lt;='Ecarts de marge'!$G$1,"X","")</f>
        <v>X</v>
      </c>
      <c r="B148" s="122" t="str">
        <f t="shared" si="2"/>
        <v>A</v>
      </c>
      <c r="C148" s="141" t="s">
        <v>718</v>
      </c>
      <c r="D148" s="141">
        <v>201800030</v>
      </c>
      <c r="E148" s="141" t="s">
        <v>719</v>
      </c>
      <c r="F148" s="141" t="s">
        <v>719</v>
      </c>
      <c r="G148" s="141" t="s">
        <v>719</v>
      </c>
      <c r="H148" s="141" t="s">
        <v>737</v>
      </c>
      <c r="I148" s="142">
        <v>43115</v>
      </c>
      <c r="J148" s="141" t="s">
        <v>738</v>
      </c>
      <c r="K148" s="141" t="s">
        <v>148</v>
      </c>
      <c r="L148" s="141" t="s">
        <v>985</v>
      </c>
      <c r="M148" s="141">
        <v>1</v>
      </c>
      <c r="N148" s="141">
        <v>28.26</v>
      </c>
      <c r="O148" s="141">
        <v>28.26</v>
      </c>
      <c r="P148" s="199">
        <v>36.340000000000003</v>
      </c>
      <c r="Q148" s="122" t="e">
        <f>+VLOOKUP(CONCATENATE(B148,"00"),#REF!,3,FALSE)</f>
        <v>#REF!</v>
      </c>
      <c r="R148" s="122" t="str">
        <f>+IF(ISERROR(VLOOKUP(K148,'Ecarts de marge'!D:D,1,FALSE)),"PB CODE ARTICLE","")</f>
        <v/>
      </c>
    </row>
    <row r="149" spans="1:18" x14ac:dyDescent="0.25">
      <c r="A149" s="131" t="str">
        <f>+IF(I149&lt;='Ecarts de marge'!$G$1,"X","")</f>
        <v>X</v>
      </c>
      <c r="B149" s="122" t="str">
        <f t="shared" si="2"/>
        <v>A20082000125000</v>
      </c>
      <c r="C149" s="141" t="s">
        <v>718</v>
      </c>
      <c r="D149" s="141">
        <v>201800031</v>
      </c>
      <c r="E149" s="141" t="s">
        <v>735</v>
      </c>
      <c r="F149" s="141" t="s">
        <v>756</v>
      </c>
      <c r="G149" s="141" t="s">
        <v>711</v>
      </c>
      <c r="H149" s="141" t="s">
        <v>737</v>
      </c>
      <c r="I149" s="142">
        <v>43115</v>
      </c>
      <c r="J149" s="141" t="s">
        <v>738</v>
      </c>
      <c r="K149" s="141" t="s">
        <v>148</v>
      </c>
      <c r="L149" s="141" t="s">
        <v>986</v>
      </c>
      <c r="M149" s="141">
        <v>1</v>
      </c>
      <c r="N149" s="141">
        <v>36.340000000000003</v>
      </c>
      <c r="O149" s="141">
        <v>36.340000000000003</v>
      </c>
      <c r="P149" s="199">
        <v>35.89</v>
      </c>
      <c r="Q149" s="122" t="e">
        <f>+VLOOKUP(CONCATENATE(B149,"00"),#REF!,3,FALSE)</f>
        <v>#REF!</v>
      </c>
      <c r="R149" s="122" t="str">
        <f>+IF(ISERROR(VLOOKUP(K149,'Ecarts de marge'!D:D,1,FALSE)),"PB CODE ARTICLE","")</f>
        <v/>
      </c>
    </row>
    <row r="150" spans="1:18" x14ac:dyDescent="0.25">
      <c r="A150" s="131" t="str">
        <f>+IF(I150&lt;='Ecarts de marge'!$G$1,"X","")</f>
        <v>X</v>
      </c>
      <c r="B150" s="122" t="str">
        <f t="shared" si="2"/>
        <v>A20082000125000</v>
      </c>
      <c r="C150" s="141" t="s">
        <v>718</v>
      </c>
      <c r="D150" s="141">
        <v>201800031</v>
      </c>
      <c r="E150" s="141" t="s">
        <v>735</v>
      </c>
      <c r="F150" s="141" t="s">
        <v>756</v>
      </c>
      <c r="G150" s="141" t="s">
        <v>711</v>
      </c>
      <c r="H150" s="141" t="s">
        <v>737</v>
      </c>
      <c r="I150" s="142">
        <v>43115</v>
      </c>
      <c r="J150" s="141" t="s">
        <v>738</v>
      </c>
      <c r="K150" s="141" t="s">
        <v>148</v>
      </c>
      <c r="L150" s="141" t="s">
        <v>987</v>
      </c>
      <c r="M150" s="141">
        <v>5</v>
      </c>
      <c r="N150" s="141">
        <v>36.340000000000003</v>
      </c>
      <c r="O150" s="141">
        <v>181.7</v>
      </c>
      <c r="P150" s="199">
        <v>75</v>
      </c>
      <c r="Q150" s="122" t="e">
        <f>+VLOOKUP(CONCATENATE(B150,"00"),#REF!,3,FALSE)</f>
        <v>#REF!</v>
      </c>
      <c r="R150" s="122" t="str">
        <f>+IF(ISERROR(VLOOKUP(K150,'Ecarts de marge'!D:D,1,FALSE)),"PB CODE ARTICLE","")</f>
        <v/>
      </c>
    </row>
    <row r="151" spans="1:18" x14ac:dyDescent="0.25">
      <c r="A151" s="131" t="str">
        <f>+IF(I151&lt;='Ecarts de marge'!$G$1,"X","")</f>
        <v>X</v>
      </c>
      <c r="B151" s="122" t="str">
        <f t="shared" si="2"/>
        <v>A20082000125000</v>
      </c>
      <c r="C151" s="141" t="s">
        <v>718</v>
      </c>
      <c r="D151" s="141">
        <v>201800031</v>
      </c>
      <c r="E151" s="141" t="s">
        <v>735</v>
      </c>
      <c r="F151" s="141" t="s">
        <v>756</v>
      </c>
      <c r="G151" s="141" t="s">
        <v>711</v>
      </c>
      <c r="H151" s="141" t="s">
        <v>737</v>
      </c>
      <c r="I151" s="142">
        <v>43115</v>
      </c>
      <c r="J151" s="141" t="s">
        <v>738</v>
      </c>
      <c r="K151" s="141" t="s">
        <v>148</v>
      </c>
      <c r="L151" s="141" t="s">
        <v>988</v>
      </c>
      <c r="M151" s="141">
        <v>2</v>
      </c>
      <c r="N151" s="141">
        <v>36.340000000000003</v>
      </c>
      <c r="O151" s="141">
        <v>72.680000000000007</v>
      </c>
      <c r="P151" s="199">
        <v>103.6</v>
      </c>
      <c r="Q151" s="122" t="e">
        <f>+VLOOKUP(CONCATENATE(B151,"00"),#REF!,3,FALSE)</f>
        <v>#REF!</v>
      </c>
      <c r="R151" s="122" t="str">
        <f>+IF(ISERROR(VLOOKUP(K151,'Ecarts de marge'!D:D,1,FALSE)),"PB CODE ARTICLE","")</f>
        <v/>
      </c>
    </row>
    <row r="152" spans="1:18" x14ac:dyDescent="0.25">
      <c r="A152" s="131" t="str">
        <f>+IF(I152&lt;='Ecarts de marge'!$G$1,"X","")</f>
        <v>X</v>
      </c>
      <c r="B152" s="122" t="str">
        <f t="shared" si="2"/>
        <v>A20082000125000</v>
      </c>
      <c r="C152" s="141" t="s">
        <v>718</v>
      </c>
      <c r="D152" s="141">
        <v>201800032</v>
      </c>
      <c r="E152" s="141" t="s">
        <v>735</v>
      </c>
      <c r="F152" s="141" t="s">
        <v>756</v>
      </c>
      <c r="G152" s="141" t="s">
        <v>711</v>
      </c>
      <c r="H152" s="141" t="s">
        <v>737</v>
      </c>
      <c r="I152" s="142">
        <v>43115</v>
      </c>
      <c r="J152" s="141" t="s">
        <v>738</v>
      </c>
      <c r="K152" s="141" t="s">
        <v>148</v>
      </c>
      <c r="L152" s="141" t="s">
        <v>986</v>
      </c>
      <c r="M152" s="141">
        <v>1</v>
      </c>
      <c r="N152" s="141">
        <v>51.8</v>
      </c>
      <c r="O152" s="141">
        <v>51.8</v>
      </c>
      <c r="P152" s="199">
        <v>35.89</v>
      </c>
      <c r="Q152" s="122" t="e">
        <f>+VLOOKUP(CONCATENATE(B152,"00"),#REF!,3,FALSE)</f>
        <v>#REF!</v>
      </c>
      <c r="R152" s="122" t="str">
        <f>+IF(ISERROR(VLOOKUP(K152,'Ecarts de marge'!D:D,1,FALSE)),"PB CODE ARTICLE","")</f>
        <v/>
      </c>
    </row>
    <row r="153" spans="1:18" x14ac:dyDescent="0.25">
      <c r="A153" s="131" t="str">
        <f>+IF(I153&lt;='Ecarts de marge'!$G$1,"X","")</f>
        <v>X</v>
      </c>
      <c r="B153" s="122" t="str">
        <f t="shared" si="2"/>
        <v>A20082000125000</v>
      </c>
      <c r="C153" s="141" t="s">
        <v>718</v>
      </c>
      <c r="D153" s="141">
        <v>201800032</v>
      </c>
      <c r="E153" s="141" t="s">
        <v>735</v>
      </c>
      <c r="F153" s="141" t="s">
        <v>756</v>
      </c>
      <c r="G153" s="141" t="s">
        <v>711</v>
      </c>
      <c r="H153" s="141" t="s">
        <v>737</v>
      </c>
      <c r="I153" s="142">
        <v>43115</v>
      </c>
      <c r="J153" s="141" t="s">
        <v>738</v>
      </c>
      <c r="K153" s="141" t="s">
        <v>148</v>
      </c>
      <c r="L153" s="141" t="s">
        <v>987</v>
      </c>
      <c r="M153" s="141">
        <v>5</v>
      </c>
      <c r="N153" s="141">
        <v>51.8</v>
      </c>
      <c r="O153" s="141">
        <v>259</v>
      </c>
      <c r="P153" s="199">
        <v>75</v>
      </c>
      <c r="Q153" s="122" t="e">
        <f>+VLOOKUP(CONCATENATE(B153,"00"),#REF!,3,FALSE)</f>
        <v>#REF!</v>
      </c>
      <c r="R153" s="122" t="str">
        <f>+IF(ISERROR(VLOOKUP(K153,'Ecarts de marge'!D:D,1,FALSE)),"PB CODE ARTICLE","")</f>
        <v/>
      </c>
    </row>
    <row r="154" spans="1:18" x14ac:dyDescent="0.25">
      <c r="A154" s="131" t="str">
        <f>+IF(I154&lt;='Ecarts de marge'!$G$1,"X","")</f>
        <v>X</v>
      </c>
      <c r="B154" s="122" t="str">
        <f t="shared" si="2"/>
        <v>A20082000125000</v>
      </c>
      <c r="C154" s="141" t="s">
        <v>718</v>
      </c>
      <c r="D154" s="141">
        <v>201800032</v>
      </c>
      <c r="E154" s="141" t="s">
        <v>735</v>
      </c>
      <c r="F154" s="141" t="s">
        <v>756</v>
      </c>
      <c r="G154" s="141" t="s">
        <v>711</v>
      </c>
      <c r="H154" s="141" t="s">
        <v>737</v>
      </c>
      <c r="I154" s="142">
        <v>43115</v>
      </c>
      <c r="J154" s="141" t="s">
        <v>738</v>
      </c>
      <c r="K154" s="141" t="s">
        <v>148</v>
      </c>
      <c r="L154" s="141" t="s">
        <v>988</v>
      </c>
      <c r="M154" s="141">
        <v>2</v>
      </c>
      <c r="N154" s="141">
        <v>51.8</v>
      </c>
      <c r="O154" s="141">
        <v>103.6</v>
      </c>
      <c r="P154" s="199">
        <v>103.6</v>
      </c>
      <c r="Q154" s="122" t="e">
        <f>+VLOOKUP(CONCATENATE(B154,"00"),#REF!,3,FALSE)</f>
        <v>#REF!</v>
      </c>
      <c r="R154" s="122" t="str">
        <f>+IF(ISERROR(VLOOKUP(K154,'Ecarts de marge'!D:D,1,FALSE)),"PB CODE ARTICLE","")</f>
        <v/>
      </c>
    </row>
    <row r="155" spans="1:18" x14ac:dyDescent="0.25">
      <c r="A155" s="131" t="str">
        <f>+IF(I155&lt;='Ecarts de marge'!$G$1,"X","")</f>
        <v>X</v>
      </c>
      <c r="B155" s="122" t="str">
        <f t="shared" si="2"/>
        <v>A20072000061000</v>
      </c>
      <c r="C155" s="141" t="s">
        <v>718</v>
      </c>
      <c r="D155" s="141">
        <v>201800033</v>
      </c>
      <c r="E155" s="141" t="s">
        <v>739</v>
      </c>
      <c r="F155" s="141" t="s">
        <v>891</v>
      </c>
      <c r="G155" s="141" t="s">
        <v>711</v>
      </c>
      <c r="H155" s="141" t="s">
        <v>731</v>
      </c>
      <c r="I155" s="142">
        <v>43116</v>
      </c>
      <c r="J155" s="141" t="s">
        <v>967</v>
      </c>
      <c r="K155" s="141" t="s">
        <v>57</v>
      </c>
      <c r="L155" s="141" t="s">
        <v>58</v>
      </c>
      <c r="M155" s="141">
        <v>1</v>
      </c>
      <c r="N155" s="141">
        <v>20468.599999999999</v>
      </c>
      <c r="O155" s="141">
        <v>20468.599999999999</v>
      </c>
      <c r="P155" s="199">
        <v>2493.35</v>
      </c>
      <c r="Q155" s="122" t="e">
        <f>+VLOOKUP(CONCATENATE(B155,"00"),#REF!,3,FALSE)</f>
        <v>#REF!</v>
      </c>
      <c r="R155" s="122" t="str">
        <f>+IF(ISERROR(VLOOKUP(K155,'Ecarts de marge'!D:D,1,FALSE)),"PB CODE ARTICLE","")</f>
        <v>PB CODE ARTICLE</v>
      </c>
    </row>
    <row r="156" spans="1:18" x14ac:dyDescent="0.25">
      <c r="A156" s="131" t="str">
        <f>+IF(I156&lt;='Ecarts de marge'!$G$1,"X","")</f>
        <v>X</v>
      </c>
      <c r="B156" s="122" t="str">
        <f t="shared" si="2"/>
        <v>A</v>
      </c>
      <c r="C156" s="141" t="s">
        <v>718</v>
      </c>
      <c r="D156" s="141">
        <v>201800034</v>
      </c>
      <c r="E156" s="141" t="s">
        <v>719</v>
      </c>
      <c r="F156" s="141" t="s">
        <v>719</v>
      </c>
      <c r="G156" s="141" t="s">
        <v>719</v>
      </c>
      <c r="H156" s="141" t="s">
        <v>737</v>
      </c>
      <c r="I156" s="142">
        <v>43116</v>
      </c>
      <c r="J156" s="141" t="s">
        <v>817</v>
      </c>
      <c r="K156" s="141" t="s">
        <v>146</v>
      </c>
      <c r="L156" s="141" t="s">
        <v>969</v>
      </c>
      <c r="M156" s="141">
        <v>4</v>
      </c>
      <c r="N156" s="141">
        <v>82</v>
      </c>
      <c r="O156" s="141">
        <v>328</v>
      </c>
      <c r="P156" s="199">
        <v>24.32</v>
      </c>
      <c r="Q156" s="122" t="e">
        <f>+VLOOKUP(CONCATENATE(B156,"00"),#REF!,3,FALSE)</f>
        <v>#REF!</v>
      </c>
      <c r="R156" s="122" t="str">
        <f>+IF(ISERROR(VLOOKUP(K156,'Ecarts de marge'!D:D,1,FALSE)),"PB CODE ARTICLE","")</f>
        <v/>
      </c>
    </row>
    <row r="157" spans="1:18" x14ac:dyDescent="0.25">
      <c r="A157" s="131" t="str">
        <f>+IF(I157&lt;='Ecarts de marge'!$G$1,"X","")</f>
        <v>X</v>
      </c>
      <c r="B157" s="122" t="str">
        <f t="shared" si="2"/>
        <v>A</v>
      </c>
      <c r="C157" s="141" t="s">
        <v>718</v>
      </c>
      <c r="D157" s="141">
        <v>201800034</v>
      </c>
      <c r="E157" s="141" t="s">
        <v>719</v>
      </c>
      <c r="F157" s="141" t="s">
        <v>719</v>
      </c>
      <c r="G157" s="141" t="s">
        <v>719</v>
      </c>
      <c r="H157" s="141" t="s">
        <v>737</v>
      </c>
      <c r="I157" s="142">
        <v>43116</v>
      </c>
      <c r="J157" s="141" t="s">
        <v>817</v>
      </c>
      <c r="K157" s="141" t="s">
        <v>146</v>
      </c>
      <c r="L157" s="141" t="s">
        <v>970</v>
      </c>
      <c r="M157" s="141">
        <v>3</v>
      </c>
      <c r="N157" s="141">
        <v>82</v>
      </c>
      <c r="O157" s="141">
        <v>246</v>
      </c>
      <c r="P157" s="199">
        <v>16.29</v>
      </c>
      <c r="Q157" s="122" t="e">
        <f>+VLOOKUP(CONCATENATE(B157,"00"),#REF!,3,FALSE)</f>
        <v>#REF!</v>
      </c>
      <c r="R157" s="122" t="str">
        <f>+IF(ISERROR(VLOOKUP(K157,'Ecarts de marge'!D:D,1,FALSE)),"PB CODE ARTICLE","")</f>
        <v/>
      </c>
    </row>
    <row r="158" spans="1:18" x14ac:dyDescent="0.25">
      <c r="A158" s="131" t="str">
        <f>+IF(I158&lt;='Ecarts de marge'!$G$1,"X","")</f>
        <v>X</v>
      </c>
      <c r="B158" s="122" t="str">
        <f t="shared" si="2"/>
        <v>A</v>
      </c>
      <c r="C158" s="141" t="s">
        <v>718</v>
      </c>
      <c r="D158" s="141">
        <v>201800034</v>
      </c>
      <c r="E158" s="141" t="s">
        <v>719</v>
      </c>
      <c r="F158" s="141" t="s">
        <v>719</v>
      </c>
      <c r="G158" s="141" t="s">
        <v>719</v>
      </c>
      <c r="H158" s="141" t="s">
        <v>737</v>
      </c>
      <c r="I158" s="142">
        <v>43116</v>
      </c>
      <c r="J158" s="141" t="s">
        <v>817</v>
      </c>
      <c r="K158" s="141" t="s">
        <v>146</v>
      </c>
      <c r="L158" s="141" t="s">
        <v>971</v>
      </c>
      <c r="M158" s="141">
        <v>2</v>
      </c>
      <c r="N158" s="141">
        <v>82</v>
      </c>
      <c r="O158" s="141">
        <v>164</v>
      </c>
      <c r="P158" s="199">
        <v>19.399999999999999</v>
      </c>
      <c r="Q158" s="122" t="e">
        <f>+VLOOKUP(CONCATENATE(B158,"00"),#REF!,3,FALSE)</f>
        <v>#REF!</v>
      </c>
      <c r="R158" s="122" t="str">
        <f>+IF(ISERROR(VLOOKUP(K158,'Ecarts de marge'!D:D,1,FALSE)),"PB CODE ARTICLE","")</f>
        <v/>
      </c>
    </row>
    <row r="159" spans="1:18" x14ac:dyDescent="0.25">
      <c r="A159" s="131" t="str">
        <f>+IF(I159&lt;='Ecarts de marge'!$G$1,"X","")</f>
        <v>X</v>
      </c>
      <c r="B159" s="122" t="str">
        <f t="shared" si="2"/>
        <v>A</v>
      </c>
      <c r="C159" s="141" t="s">
        <v>718</v>
      </c>
      <c r="D159" s="141">
        <v>201800034</v>
      </c>
      <c r="E159" s="141" t="s">
        <v>719</v>
      </c>
      <c r="F159" s="141" t="s">
        <v>719</v>
      </c>
      <c r="G159" s="141" t="s">
        <v>719</v>
      </c>
      <c r="H159" s="141" t="s">
        <v>737</v>
      </c>
      <c r="I159" s="142">
        <v>43116</v>
      </c>
      <c r="J159" s="141" t="s">
        <v>817</v>
      </c>
      <c r="K159" s="141" t="s">
        <v>146</v>
      </c>
      <c r="L159" s="141" t="s">
        <v>972</v>
      </c>
      <c r="M159" s="141">
        <v>6</v>
      </c>
      <c r="N159" s="141">
        <v>82</v>
      </c>
      <c r="O159" s="141">
        <v>492</v>
      </c>
      <c r="P159" s="199">
        <v>23.94</v>
      </c>
      <c r="Q159" s="122" t="e">
        <f>+VLOOKUP(CONCATENATE(B159,"00"),#REF!,3,FALSE)</f>
        <v>#REF!</v>
      </c>
      <c r="R159" s="122" t="str">
        <f>+IF(ISERROR(VLOOKUP(K159,'Ecarts de marge'!D:D,1,FALSE)),"PB CODE ARTICLE","")</f>
        <v/>
      </c>
    </row>
    <row r="160" spans="1:18" x14ac:dyDescent="0.25">
      <c r="A160" s="131" t="str">
        <f>+IF(I160&lt;='Ecarts de marge'!$G$1,"X","")</f>
        <v>X</v>
      </c>
      <c r="B160" s="122" t="str">
        <f t="shared" si="2"/>
        <v>A</v>
      </c>
      <c r="C160" s="141" t="s">
        <v>718</v>
      </c>
      <c r="D160" s="141">
        <v>201800034</v>
      </c>
      <c r="E160" s="141" t="s">
        <v>719</v>
      </c>
      <c r="F160" s="141" t="s">
        <v>719</v>
      </c>
      <c r="G160" s="141" t="s">
        <v>719</v>
      </c>
      <c r="H160" s="141" t="s">
        <v>737</v>
      </c>
      <c r="I160" s="142">
        <v>43116</v>
      </c>
      <c r="J160" s="141" t="s">
        <v>817</v>
      </c>
      <c r="K160" s="141" t="s">
        <v>146</v>
      </c>
      <c r="L160" s="141" t="s">
        <v>973</v>
      </c>
      <c r="M160" s="141">
        <v>4</v>
      </c>
      <c r="N160" s="141">
        <v>82</v>
      </c>
      <c r="O160" s="141">
        <v>328</v>
      </c>
      <c r="P160" s="199">
        <v>7.2</v>
      </c>
      <c r="Q160" s="122" t="e">
        <f>+VLOOKUP(CONCATENATE(B160,"00"),#REF!,3,FALSE)</f>
        <v>#REF!</v>
      </c>
      <c r="R160" s="122" t="str">
        <f>+IF(ISERROR(VLOOKUP(K160,'Ecarts de marge'!D:D,1,FALSE)),"PB CODE ARTICLE","")</f>
        <v/>
      </c>
    </row>
    <row r="161" spans="1:18" x14ac:dyDescent="0.25">
      <c r="A161" s="131" t="str">
        <f>+IF(I161&lt;='Ecarts de marge'!$G$1,"X","")</f>
        <v>X</v>
      </c>
      <c r="B161" s="122" t="str">
        <f t="shared" si="2"/>
        <v>A</v>
      </c>
      <c r="C161" s="141" t="s">
        <v>718</v>
      </c>
      <c r="D161" s="141">
        <v>201800034</v>
      </c>
      <c r="E161" s="141" t="s">
        <v>719</v>
      </c>
      <c r="F161" s="141" t="s">
        <v>719</v>
      </c>
      <c r="G161" s="141" t="s">
        <v>719</v>
      </c>
      <c r="H161" s="141" t="s">
        <v>737</v>
      </c>
      <c r="I161" s="142">
        <v>43116</v>
      </c>
      <c r="J161" s="141" t="s">
        <v>817</v>
      </c>
      <c r="K161" s="141" t="s">
        <v>146</v>
      </c>
      <c r="L161" s="141" t="s">
        <v>974</v>
      </c>
      <c r="M161" s="141">
        <v>2</v>
      </c>
      <c r="N161" s="141">
        <v>82</v>
      </c>
      <c r="O161" s="141">
        <v>164</v>
      </c>
      <c r="P161" s="199">
        <v>11.62</v>
      </c>
      <c r="Q161" s="122" t="e">
        <f>+VLOOKUP(CONCATENATE(B161,"00"),#REF!,3,FALSE)</f>
        <v>#REF!</v>
      </c>
      <c r="R161" s="122" t="str">
        <f>+IF(ISERROR(VLOOKUP(K161,'Ecarts de marge'!D:D,1,FALSE)),"PB CODE ARTICLE","")</f>
        <v/>
      </c>
    </row>
    <row r="162" spans="1:18" x14ac:dyDescent="0.25">
      <c r="A162" s="131" t="str">
        <f>+IF(I162&lt;='Ecarts de marge'!$G$1,"X","")</f>
        <v>X</v>
      </c>
      <c r="B162" s="122" t="str">
        <f t="shared" si="2"/>
        <v>A</v>
      </c>
      <c r="C162" s="141" t="s">
        <v>718</v>
      </c>
      <c r="D162" s="141">
        <v>201800034</v>
      </c>
      <c r="E162" s="141" t="s">
        <v>719</v>
      </c>
      <c r="F162" s="141" t="s">
        <v>719</v>
      </c>
      <c r="G162" s="141" t="s">
        <v>719</v>
      </c>
      <c r="H162" s="141" t="s">
        <v>737</v>
      </c>
      <c r="I162" s="142">
        <v>43116</v>
      </c>
      <c r="J162" s="141" t="s">
        <v>817</v>
      </c>
      <c r="K162" s="141" t="s">
        <v>146</v>
      </c>
      <c r="L162" s="141" t="s">
        <v>975</v>
      </c>
      <c r="M162" s="141">
        <v>1</v>
      </c>
      <c r="N162" s="141">
        <v>82</v>
      </c>
      <c r="O162" s="141">
        <v>82</v>
      </c>
      <c r="P162" s="199">
        <v>6.86</v>
      </c>
      <c r="Q162" s="122" t="e">
        <f>+VLOOKUP(CONCATENATE(B162,"00"),#REF!,3,FALSE)</f>
        <v>#REF!</v>
      </c>
      <c r="R162" s="122" t="str">
        <f>+IF(ISERROR(VLOOKUP(K162,'Ecarts de marge'!D:D,1,FALSE)),"PB CODE ARTICLE","")</f>
        <v/>
      </c>
    </row>
    <row r="163" spans="1:18" x14ac:dyDescent="0.25">
      <c r="A163" s="131" t="str">
        <f>+IF(I163&lt;='Ecarts de marge'!$G$1,"X","")</f>
        <v>X</v>
      </c>
      <c r="B163" s="122" t="str">
        <f t="shared" si="2"/>
        <v>A</v>
      </c>
      <c r="C163" s="141" t="s">
        <v>718</v>
      </c>
      <c r="D163" s="141">
        <v>201800034</v>
      </c>
      <c r="E163" s="141" t="s">
        <v>719</v>
      </c>
      <c r="F163" s="141" t="s">
        <v>719</v>
      </c>
      <c r="G163" s="141" t="s">
        <v>719</v>
      </c>
      <c r="H163" s="141" t="s">
        <v>737</v>
      </c>
      <c r="I163" s="142">
        <v>43116</v>
      </c>
      <c r="J163" s="141" t="s">
        <v>817</v>
      </c>
      <c r="K163" s="141" t="s">
        <v>146</v>
      </c>
      <c r="L163" s="141" t="s">
        <v>976</v>
      </c>
      <c r="M163" s="141">
        <v>1</v>
      </c>
      <c r="N163" s="141">
        <v>82</v>
      </c>
      <c r="O163" s="141">
        <v>82</v>
      </c>
      <c r="P163" s="199">
        <v>3.15</v>
      </c>
      <c r="Q163" s="122" t="e">
        <f>+VLOOKUP(CONCATENATE(B163,"00"),#REF!,3,FALSE)</f>
        <v>#REF!</v>
      </c>
      <c r="R163" s="122" t="str">
        <f>+IF(ISERROR(VLOOKUP(K163,'Ecarts de marge'!D:D,1,FALSE)),"PB CODE ARTICLE","")</f>
        <v/>
      </c>
    </row>
    <row r="164" spans="1:18" x14ac:dyDescent="0.25">
      <c r="A164" s="131" t="str">
        <f>+IF(I164&lt;='Ecarts de marge'!$G$1,"X","")</f>
        <v>X</v>
      </c>
      <c r="B164" s="122" t="str">
        <f t="shared" si="2"/>
        <v>A</v>
      </c>
      <c r="C164" s="141" t="s">
        <v>718</v>
      </c>
      <c r="D164" s="141">
        <v>201800034</v>
      </c>
      <c r="E164" s="141" t="s">
        <v>719</v>
      </c>
      <c r="F164" s="141" t="s">
        <v>719</v>
      </c>
      <c r="G164" s="141" t="s">
        <v>719</v>
      </c>
      <c r="H164" s="141" t="s">
        <v>737</v>
      </c>
      <c r="I164" s="142">
        <v>43116</v>
      </c>
      <c r="J164" s="141" t="s">
        <v>817</v>
      </c>
      <c r="K164" s="141" t="s">
        <v>146</v>
      </c>
      <c r="L164" s="141" t="s">
        <v>977</v>
      </c>
      <c r="M164" s="141">
        <v>2</v>
      </c>
      <c r="N164" s="141">
        <v>82</v>
      </c>
      <c r="O164" s="141">
        <v>164</v>
      </c>
      <c r="P164" s="199">
        <v>4.8</v>
      </c>
      <c r="Q164" s="122" t="e">
        <f>+VLOOKUP(CONCATENATE(B164,"00"),#REF!,3,FALSE)</f>
        <v>#REF!</v>
      </c>
      <c r="R164" s="122" t="str">
        <f>+IF(ISERROR(VLOOKUP(K164,'Ecarts de marge'!D:D,1,FALSE)),"PB CODE ARTICLE","")</f>
        <v/>
      </c>
    </row>
    <row r="165" spans="1:18" x14ac:dyDescent="0.25">
      <c r="A165" s="131" t="str">
        <f>+IF(I165&lt;='Ecarts de marge'!$G$1,"X","")</f>
        <v>X</v>
      </c>
      <c r="B165" s="122" t="str">
        <f t="shared" si="2"/>
        <v>A</v>
      </c>
      <c r="C165" s="141" t="s">
        <v>718</v>
      </c>
      <c r="D165" s="141">
        <v>201800034</v>
      </c>
      <c r="E165" s="141" t="s">
        <v>719</v>
      </c>
      <c r="F165" s="141" t="s">
        <v>719</v>
      </c>
      <c r="G165" s="141" t="s">
        <v>719</v>
      </c>
      <c r="H165" s="141" t="s">
        <v>737</v>
      </c>
      <c r="I165" s="142">
        <v>43116</v>
      </c>
      <c r="J165" s="141" t="s">
        <v>817</v>
      </c>
      <c r="K165" s="141" t="s">
        <v>146</v>
      </c>
      <c r="L165" s="141" t="s">
        <v>978</v>
      </c>
      <c r="M165" s="141">
        <v>4</v>
      </c>
      <c r="N165" s="141">
        <v>82</v>
      </c>
      <c r="O165" s="141">
        <v>328</v>
      </c>
      <c r="P165" s="199">
        <v>78</v>
      </c>
      <c r="Q165" s="122" t="e">
        <f>+VLOOKUP(CONCATENATE(B165,"00"),#REF!,3,FALSE)</f>
        <v>#REF!</v>
      </c>
      <c r="R165" s="122" t="str">
        <f>+IF(ISERROR(VLOOKUP(K165,'Ecarts de marge'!D:D,1,FALSE)),"PB CODE ARTICLE","")</f>
        <v/>
      </c>
    </row>
    <row r="166" spans="1:18" x14ac:dyDescent="0.25">
      <c r="A166" s="131" t="str">
        <f>+IF(I166&lt;='Ecarts de marge'!$G$1,"X","")</f>
        <v>X</v>
      </c>
      <c r="B166" s="122" t="str">
        <f t="shared" si="2"/>
        <v>A</v>
      </c>
      <c r="C166" s="141" t="s">
        <v>718</v>
      </c>
      <c r="D166" s="141">
        <v>201800034</v>
      </c>
      <c r="E166" s="141" t="s">
        <v>719</v>
      </c>
      <c r="F166" s="141" t="s">
        <v>719</v>
      </c>
      <c r="G166" s="141" t="s">
        <v>719</v>
      </c>
      <c r="H166" s="141" t="s">
        <v>737</v>
      </c>
      <c r="I166" s="142">
        <v>43116</v>
      </c>
      <c r="J166" s="141" t="s">
        <v>817</v>
      </c>
      <c r="K166" s="141" t="s">
        <v>146</v>
      </c>
      <c r="L166" s="141" t="s">
        <v>979</v>
      </c>
      <c r="M166" s="141">
        <v>4</v>
      </c>
      <c r="N166" s="141">
        <v>82</v>
      </c>
      <c r="O166" s="141">
        <v>328</v>
      </c>
      <c r="P166" s="199">
        <v>39.6</v>
      </c>
      <c r="Q166" s="122" t="e">
        <f>+VLOOKUP(CONCATENATE(B166,"00"),#REF!,3,FALSE)</f>
        <v>#REF!</v>
      </c>
      <c r="R166" s="122" t="str">
        <f>+IF(ISERROR(VLOOKUP(K166,'Ecarts de marge'!D:D,1,FALSE)),"PB CODE ARTICLE","")</f>
        <v/>
      </c>
    </row>
    <row r="167" spans="1:18" x14ac:dyDescent="0.25">
      <c r="A167" s="131" t="str">
        <f>+IF(I167&lt;='Ecarts de marge'!$G$1,"X","")</f>
        <v>X</v>
      </c>
      <c r="B167" s="122" t="str">
        <f t="shared" si="2"/>
        <v>A20092000205000</v>
      </c>
      <c r="C167" s="141" t="s">
        <v>718</v>
      </c>
      <c r="D167" s="141">
        <v>201800035</v>
      </c>
      <c r="E167" s="141" t="s">
        <v>712</v>
      </c>
      <c r="F167" s="141" t="s">
        <v>761</v>
      </c>
      <c r="G167" s="141" t="s">
        <v>711</v>
      </c>
      <c r="H167" s="141" t="s">
        <v>731</v>
      </c>
      <c r="I167" s="142">
        <v>43116</v>
      </c>
      <c r="J167" s="141" t="s">
        <v>989</v>
      </c>
      <c r="K167" s="141" t="s">
        <v>57</v>
      </c>
      <c r="L167" s="141" t="s">
        <v>58</v>
      </c>
      <c r="M167" s="141">
        <v>1</v>
      </c>
      <c r="N167" s="141">
        <v>2493.35</v>
      </c>
      <c r="O167" s="141">
        <v>2493.35</v>
      </c>
      <c r="P167" s="199">
        <v>1762.66</v>
      </c>
      <c r="Q167" s="122" t="e">
        <f>+VLOOKUP(CONCATENATE(B167,"00"),#REF!,3,FALSE)</f>
        <v>#REF!</v>
      </c>
      <c r="R167" s="122" t="str">
        <f>+IF(ISERROR(VLOOKUP(K167,'Ecarts de marge'!D:D,1,FALSE)),"PB CODE ARTICLE","")</f>
        <v>PB CODE ARTICLE</v>
      </c>
    </row>
    <row r="168" spans="1:18" x14ac:dyDescent="0.25">
      <c r="A168" s="131" t="str">
        <f>+IF(I168&lt;='Ecarts de marge'!$G$1,"X","")</f>
        <v>X</v>
      </c>
      <c r="B168" s="122" t="str">
        <f t="shared" si="2"/>
        <v>A20092000170000</v>
      </c>
      <c r="C168" s="141" t="s">
        <v>718</v>
      </c>
      <c r="D168" s="141">
        <v>201800036</v>
      </c>
      <c r="E168" s="141" t="s">
        <v>712</v>
      </c>
      <c r="F168" s="141" t="s">
        <v>897</v>
      </c>
      <c r="G168" s="141" t="s">
        <v>711</v>
      </c>
      <c r="H168" s="141" t="s">
        <v>731</v>
      </c>
      <c r="I168" s="142">
        <v>43116</v>
      </c>
      <c r="J168" s="141" t="s">
        <v>990</v>
      </c>
      <c r="K168" s="141" t="s">
        <v>57</v>
      </c>
      <c r="L168" s="141" t="s">
        <v>58</v>
      </c>
      <c r="M168" s="141">
        <v>1</v>
      </c>
      <c r="N168" s="141">
        <v>1762.66</v>
      </c>
      <c r="O168" s="141">
        <v>1762.66</v>
      </c>
      <c r="P168" s="199">
        <v>5397.38</v>
      </c>
      <c r="Q168" s="122" t="e">
        <f>+VLOOKUP(CONCATENATE(B168,"00"),#REF!,3,FALSE)</f>
        <v>#REF!</v>
      </c>
      <c r="R168" s="122" t="str">
        <f>+IF(ISERROR(VLOOKUP(K168,'Ecarts de marge'!D:D,1,FALSE)),"PB CODE ARTICLE","")</f>
        <v>PB CODE ARTICLE</v>
      </c>
    </row>
    <row r="169" spans="1:18" x14ac:dyDescent="0.25">
      <c r="A169" s="131" t="str">
        <f>+IF(I169&lt;='Ecarts de marge'!$G$1,"X","")</f>
        <v>X</v>
      </c>
      <c r="B169" s="122" t="str">
        <f t="shared" si="2"/>
        <v>A20092000170000</v>
      </c>
      <c r="C169" s="141" t="s">
        <v>718</v>
      </c>
      <c r="D169" s="141">
        <v>201800036</v>
      </c>
      <c r="E169" s="141" t="s">
        <v>712</v>
      </c>
      <c r="F169" s="141" t="s">
        <v>897</v>
      </c>
      <c r="G169" s="141" t="s">
        <v>711</v>
      </c>
      <c r="H169" s="141" t="s">
        <v>731</v>
      </c>
      <c r="I169" s="142">
        <v>43116</v>
      </c>
      <c r="J169" s="141" t="s">
        <v>990</v>
      </c>
      <c r="K169" s="141" t="s">
        <v>60</v>
      </c>
      <c r="L169" s="141" t="s">
        <v>61</v>
      </c>
      <c r="M169" s="141">
        <v>1</v>
      </c>
      <c r="N169" s="141">
        <v>3792.21</v>
      </c>
      <c r="O169" s="141">
        <v>3792.21</v>
      </c>
      <c r="P169" s="199">
        <v>1582.58</v>
      </c>
      <c r="Q169" s="122" t="e">
        <f>+VLOOKUP(CONCATENATE(B169,"00"),#REF!,3,FALSE)</f>
        <v>#REF!</v>
      </c>
      <c r="R169" s="122" t="str">
        <f>+IF(ISERROR(VLOOKUP(K169,'Ecarts de marge'!D:D,1,FALSE)),"PB CODE ARTICLE","")</f>
        <v>PB CODE ARTICLE</v>
      </c>
    </row>
    <row r="170" spans="1:18" x14ac:dyDescent="0.25">
      <c r="A170" s="131" t="str">
        <f>+IF(I170&lt;='Ecarts de marge'!$G$1,"X","")</f>
        <v>X</v>
      </c>
      <c r="B170" s="122" t="str">
        <f t="shared" si="2"/>
        <v>A20082000167000</v>
      </c>
      <c r="C170" s="141" t="s">
        <v>718</v>
      </c>
      <c r="D170" s="141">
        <v>201800037</v>
      </c>
      <c r="E170" s="141" t="s">
        <v>735</v>
      </c>
      <c r="F170" s="141" t="s">
        <v>818</v>
      </c>
      <c r="G170" s="141" t="s">
        <v>711</v>
      </c>
      <c r="H170" s="141" t="s">
        <v>731</v>
      </c>
      <c r="I170" s="142">
        <v>43116</v>
      </c>
      <c r="J170" s="141" t="s">
        <v>991</v>
      </c>
      <c r="K170" s="141" t="s">
        <v>57</v>
      </c>
      <c r="L170" s="141" t="s">
        <v>58</v>
      </c>
      <c r="M170" s="141">
        <v>1</v>
      </c>
      <c r="N170" s="141">
        <v>5397.38</v>
      </c>
      <c r="O170" s="141">
        <v>5397.38</v>
      </c>
      <c r="P170" s="199">
        <v>5720.56</v>
      </c>
      <c r="Q170" s="122" t="e">
        <f>+VLOOKUP(CONCATENATE(B170,"00"),#REF!,3,FALSE)</f>
        <v>#REF!</v>
      </c>
      <c r="R170" s="122" t="str">
        <f>+IF(ISERROR(VLOOKUP(K170,'Ecarts de marge'!D:D,1,FALSE)),"PB CODE ARTICLE","")</f>
        <v>PB CODE ARTICLE</v>
      </c>
    </row>
    <row r="171" spans="1:18" x14ac:dyDescent="0.25">
      <c r="A171" s="131" t="str">
        <f>+IF(I171&lt;='Ecarts de marge'!$G$1,"X","")</f>
        <v>X</v>
      </c>
      <c r="B171" s="122" t="str">
        <f t="shared" si="2"/>
        <v>A20062000083000</v>
      </c>
      <c r="C171" s="141" t="s">
        <v>718</v>
      </c>
      <c r="D171" s="141">
        <v>201800038</v>
      </c>
      <c r="E171" s="141" t="s">
        <v>783</v>
      </c>
      <c r="F171" s="141" t="s">
        <v>784</v>
      </c>
      <c r="G171" s="141" t="s">
        <v>711</v>
      </c>
      <c r="H171" s="141" t="s">
        <v>731</v>
      </c>
      <c r="I171" s="142">
        <v>43116</v>
      </c>
      <c r="J171" s="141" t="s">
        <v>992</v>
      </c>
      <c r="K171" s="141" t="s">
        <v>57</v>
      </c>
      <c r="L171" s="141" t="s">
        <v>58</v>
      </c>
      <c r="M171" s="141">
        <v>1</v>
      </c>
      <c r="N171" s="141">
        <v>5720.56</v>
      </c>
      <c r="O171" s="141">
        <v>5720.56</v>
      </c>
      <c r="P171" s="199">
        <v>826.05</v>
      </c>
      <c r="Q171" s="122" t="e">
        <f>+VLOOKUP(CONCATENATE(B171,"00"),#REF!,3,FALSE)</f>
        <v>#REF!</v>
      </c>
      <c r="R171" s="122" t="str">
        <f>+IF(ISERROR(VLOOKUP(K171,'Ecarts de marge'!D:D,1,FALSE)),"PB CODE ARTICLE","")</f>
        <v>PB CODE ARTICLE</v>
      </c>
    </row>
    <row r="172" spans="1:18" x14ac:dyDescent="0.25">
      <c r="A172" s="131" t="str">
        <f>+IF(I172&lt;='Ecarts de marge'!$G$1,"X","")</f>
        <v>X</v>
      </c>
      <c r="B172" s="122" t="str">
        <f t="shared" si="2"/>
        <v>A20072000258000</v>
      </c>
      <c r="C172" s="141" t="s">
        <v>718</v>
      </c>
      <c r="D172" s="141">
        <v>201800039</v>
      </c>
      <c r="E172" s="141" t="s">
        <v>739</v>
      </c>
      <c r="F172" s="141" t="s">
        <v>741</v>
      </c>
      <c r="G172" s="141" t="s">
        <v>711</v>
      </c>
      <c r="H172" s="141" t="s">
        <v>731</v>
      </c>
      <c r="I172" s="142">
        <v>43116</v>
      </c>
      <c r="J172" s="141" t="s">
        <v>993</v>
      </c>
      <c r="K172" s="141" t="s">
        <v>57</v>
      </c>
      <c r="L172" s="141" t="s">
        <v>58</v>
      </c>
      <c r="M172" s="141">
        <v>1</v>
      </c>
      <c r="N172" s="141">
        <v>826.05</v>
      </c>
      <c r="O172" s="141">
        <v>826.05</v>
      </c>
      <c r="P172" s="199">
        <v>3398.29</v>
      </c>
      <c r="Q172" s="122" t="e">
        <f>+VLOOKUP(CONCATENATE(B172,"00"),#REF!,3,FALSE)</f>
        <v>#REF!</v>
      </c>
      <c r="R172" s="122" t="str">
        <f>+IF(ISERROR(VLOOKUP(K172,'Ecarts de marge'!D:D,1,FALSE)),"PB CODE ARTICLE","")</f>
        <v>PB CODE ARTICLE</v>
      </c>
    </row>
    <row r="173" spans="1:18" x14ac:dyDescent="0.25">
      <c r="A173" s="131" t="str">
        <f>+IF(I173&lt;='Ecarts de marge'!$G$1,"X","")</f>
        <v>X</v>
      </c>
      <c r="B173" s="122" t="str">
        <f t="shared" si="2"/>
        <v>A20062000082000</v>
      </c>
      <c r="C173" s="141" t="s">
        <v>718</v>
      </c>
      <c r="D173" s="141">
        <v>201800040</v>
      </c>
      <c r="E173" s="141" t="s">
        <v>783</v>
      </c>
      <c r="F173" s="141" t="s">
        <v>900</v>
      </c>
      <c r="G173" s="141" t="s">
        <v>711</v>
      </c>
      <c r="H173" s="141" t="s">
        <v>731</v>
      </c>
      <c r="I173" s="142">
        <v>43116</v>
      </c>
      <c r="J173" s="141" t="s">
        <v>994</v>
      </c>
      <c r="K173" s="141" t="s">
        <v>57</v>
      </c>
      <c r="L173" s="141" t="s">
        <v>58</v>
      </c>
      <c r="M173" s="141">
        <v>1</v>
      </c>
      <c r="N173" s="141">
        <v>3398.29</v>
      </c>
      <c r="O173" s="141">
        <v>3398.29</v>
      </c>
      <c r="P173" s="199">
        <v>753.65</v>
      </c>
      <c r="Q173" s="122" t="e">
        <f>+VLOOKUP(CONCATENATE(B173,"00"),#REF!,3,FALSE)</f>
        <v>#REF!</v>
      </c>
      <c r="R173" s="122" t="str">
        <f>+IF(ISERROR(VLOOKUP(K173,'Ecarts de marge'!D:D,1,FALSE)),"PB CODE ARTICLE","")</f>
        <v>PB CODE ARTICLE</v>
      </c>
    </row>
    <row r="174" spans="1:18" x14ac:dyDescent="0.25">
      <c r="A174" s="131" t="str">
        <f>+IF(I174&lt;='Ecarts de marge'!$G$1,"X","")</f>
        <v>X</v>
      </c>
      <c r="B174" s="122" t="str">
        <f t="shared" si="2"/>
        <v>A20072000117000</v>
      </c>
      <c r="C174" s="141" t="s">
        <v>718</v>
      </c>
      <c r="D174" s="141">
        <v>201800041</v>
      </c>
      <c r="E174" s="141" t="s">
        <v>739</v>
      </c>
      <c r="F174" s="141" t="s">
        <v>740</v>
      </c>
      <c r="G174" s="141" t="s">
        <v>711</v>
      </c>
      <c r="H174" s="141" t="s">
        <v>731</v>
      </c>
      <c r="I174" s="142">
        <v>43116</v>
      </c>
      <c r="J174" s="141" t="s">
        <v>995</v>
      </c>
      <c r="K174" s="141" t="s">
        <v>57</v>
      </c>
      <c r="L174" s="141" t="s">
        <v>58</v>
      </c>
      <c r="M174" s="141">
        <v>1</v>
      </c>
      <c r="N174" s="141">
        <v>753.65</v>
      </c>
      <c r="O174" s="141">
        <v>753.65</v>
      </c>
      <c r="P174" s="199">
        <v>5526.89</v>
      </c>
      <c r="Q174" s="122" t="e">
        <f>+VLOOKUP(CONCATENATE(B174,"00"),#REF!,3,FALSE)</f>
        <v>#REF!</v>
      </c>
      <c r="R174" s="122" t="str">
        <f>+IF(ISERROR(VLOOKUP(K174,'Ecarts de marge'!D:D,1,FALSE)),"PB CODE ARTICLE","")</f>
        <v>PB CODE ARTICLE</v>
      </c>
    </row>
    <row r="175" spans="1:18" x14ac:dyDescent="0.25">
      <c r="A175" s="131" t="str">
        <f>+IF(I175&lt;='Ecarts de marge'!$G$1,"X","")</f>
        <v>X</v>
      </c>
      <c r="B175" s="122" t="str">
        <f t="shared" si="2"/>
        <v>A20092000188000</v>
      </c>
      <c r="C175" s="141" t="s">
        <v>718</v>
      </c>
      <c r="D175" s="141">
        <v>201800042</v>
      </c>
      <c r="E175" s="141" t="s">
        <v>712</v>
      </c>
      <c r="F175" s="141" t="s">
        <v>826</v>
      </c>
      <c r="G175" s="141" t="s">
        <v>711</v>
      </c>
      <c r="H175" s="141" t="s">
        <v>731</v>
      </c>
      <c r="I175" s="142">
        <v>43116</v>
      </c>
      <c r="J175" s="141" t="s">
        <v>996</v>
      </c>
      <c r="K175" s="141" t="s">
        <v>57</v>
      </c>
      <c r="L175" s="141" t="s">
        <v>58</v>
      </c>
      <c r="M175" s="141">
        <v>1</v>
      </c>
      <c r="N175" s="141">
        <v>5526.89</v>
      </c>
      <c r="O175" s="141">
        <v>5526.89</v>
      </c>
      <c r="P175" s="199">
        <v>10018.4</v>
      </c>
      <c r="Q175" s="122" t="e">
        <f>+VLOOKUP(CONCATENATE(B175,"00"),#REF!,3,FALSE)</f>
        <v>#REF!</v>
      </c>
      <c r="R175" s="122" t="str">
        <f>+IF(ISERROR(VLOOKUP(K175,'Ecarts de marge'!D:D,1,FALSE)),"PB CODE ARTICLE","")</f>
        <v>PB CODE ARTICLE</v>
      </c>
    </row>
    <row r="176" spans="1:18" x14ac:dyDescent="0.25">
      <c r="A176" s="131" t="str">
        <f>+IF(I176&lt;='Ecarts de marge'!$G$1,"X","")</f>
        <v>X</v>
      </c>
      <c r="B176" s="122" t="str">
        <f t="shared" si="2"/>
        <v>A20092000140000</v>
      </c>
      <c r="C176" s="141" t="s">
        <v>718</v>
      </c>
      <c r="D176" s="141">
        <v>201800043</v>
      </c>
      <c r="E176" s="141" t="s">
        <v>712</v>
      </c>
      <c r="F176" s="141" t="s">
        <v>766</v>
      </c>
      <c r="G176" s="141" t="s">
        <v>711</v>
      </c>
      <c r="H176" s="141" t="s">
        <v>731</v>
      </c>
      <c r="I176" s="142">
        <v>43116</v>
      </c>
      <c r="J176" s="141" t="s">
        <v>997</v>
      </c>
      <c r="K176" s="141" t="s">
        <v>57</v>
      </c>
      <c r="L176" s="141" t="s">
        <v>58</v>
      </c>
      <c r="M176" s="141">
        <v>1</v>
      </c>
      <c r="N176" s="141">
        <v>10018.4</v>
      </c>
      <c r="O176" s="141">
        <v>10018.4</v>
      </c>
      <c r="P176" s="199">
        <v>1425.44</v>
      </c>
      <c r="Q176" s="122" t="e">
        <f>+VLOOKUP(CONCATENATE(B176,"00"),#REF!,3,FALSE)</f>
        <v>#REF!</v>
      </c>
      <c r="R176" s="122" t="str">
        <f>+IF(ISERROR(VLOOKUP(K176,'Ecarts de marge'!D:D,1,FALSE)),"PB CODE ARTICLE","")</f>
        <v>PB CODE ARTICLE</v>
      </c>
    </row>
    <row r="177" spans="1:18" x14ac:dyDescent="0.25">
      <c r="A177" s="131" t="str">
        <f>+IF(I177&lt;='Ecarts de marge'!$G$1,"X","")</f>
        <v>X</v>
      </c>
      <c r="B177" s="122" t="str">
        <f t="shared" si="2"/>
        <v>A20092000156000</v>
      </c>
      <c r="C177" s="141" t="s">
        <v>718</v>
      </c>
      <c r="D177" s="141">
        <v>201800044</v>
      </c>
      <c r="E177" s="141" t="s">
        <v>712</v>
      </c>
      <c r="F177" s="141" t="s">
        <v>770</v>
      </c>
      <c r="G177" s="141" t="s">
        <v>711</v>
      </c>
      <c r="H177" s="141" t="s">
        <v>731</v>
      </c>
      <c r="I177" s="142">
        <v>43116</v>
      </c>
      <c r="J177" s="141" t="s">
        <v>997</v>
      </c>
      <c r="K177" s="141" t="s">
        <v>57</v>
      </c>
      <c r="L177" s="141" t="s">
        <v>58</v>
      </c>
      <c r="M177" s="141">
        <v>1</v>
      </c>
      <c r="N177" s="141">
        <v>1425.44</v>
      </c>
      <c r="O177" s="141">
        <v>1425.44</v>
      </c>
      <c r="P177" s="199">
        <v>2569.6</v>
      </c>
      <c r="Q177" s="122" t="e">
        <f>+VLOOKUP(CONCATENATE(B177,"00"),#REF!,3,FALSE)</f>
        <v>#REF!</v>
      </c>
      <c r="R177" s="122" t="str">
        <f>+IF(ISERROR(VLOOKUP(K177,'Ecarts de marge'!D:D,1,FALSE)),"PB CODE ARTICLE","")</f>
        <v>PB CODE ARTICLE</v>
      </c>
    </row>
    <row r="178" spans="1:18" x14ac:dyDescent="0.25">
      <c r="A178" s="131" t="str">
        <f>+IF(I178&lt;='Ecarts de marge'!$G$1,"X","")</f>
        <v>X</v>
      </c>
      <c r="B178" s="122" t="str">
        <f t="shared" si="2"/>
        <v>A20092000193000</v>
      </c>
      <c r="C178" s="141" t="s">
        <v>718</v>
      </c>
      <c r="D178" s="141">
        <v>201800045</v>
      </c>
      <c r="E178" s="141" t="s">
        <v>712</v>
      </c>
      <c r="F178" s="141" t="s">
        <v>771</v>
      </c>
      <c r="G178" s="141" t="s">
        <v>711</v>
      </c>
      <c r="H178" s="141" t="s">
        <v>731</v>
      </c>
      <c r="I178" s="142">
        <v>43116</v>
      </c>
      <c r="J178" s="141" t="s">
        <v>998</v>
      </c>
      <c r="K178" s="141" t="s">
        <v>57</v>
      </c>
      <c r="L178" s="141" t="s">
        <v>58</v>
      </c>
      <c r="M178" s="141">
        <v>1</v>
      </c>
      <c r="N178" s="141">
        <v>2569.6</v>
      </c>
      <c r="O178" s="141">
        <v>2569.6</v>
      </c>
      <c r="P178" s="199">
        <v>4272.1899999999996</v>
      </c>
      <c r="Q178" s="122" t="e">
        <f>+VLOOKUP(CONCATENATE(B178,"00"),#REF!,3,FALSE)</f>
        <v>#REF!</v>
      </c>
      <c r="R178" s="122" t="str">
        <f>+IF(ISERROR(VLOOKUP(K178,'Ecarts de marge'!D:D,1,FALSE)),"PB CODE ARTICLE","")</f>
        <v>PB CODE ARTICLE</v>
      </c>
    </row>
    <row r="179" spans="1:18" x14ac:dyDescent="0.25">
      <c r="A179" s="131" t="str">
        <f>+IF(I179&lt;='Ecarts de marge'!$G$1,"X","")</f>
        <v>X</v>
      </c>
      <c r="B179" s="122" t="str">
        <f t="shared" si="2"/>
        <v>A20092000193000</v>
      </c>
      <c r="C179" s="141" t="s">
        <v>718</v>
      </c>
      <c r="D179" s="141">
        <v>201800045</v>
      </c>
      <c r="E179" s="141" t="s">
        <v>712</v>
      </c>
      <c r="F179" s="141" t="s">
        <v>771</v>
      </c>
      <c r="G179" s="141" t="s">
        <v>711</v>
      </c>
      <c r="H179" s="141" t="s">
        <v>731</v>
      </c>
      <c r="I179" s="142">
        <v>43116</v>
      </c>
      <c r="J179" s="141" t="s">
        <v>998</v>
      </c>
      <c r="K179" s="141" t="s">
        <v>60</v>
      </c>
      <c r="L179" s="141" t="s">
        <v>61</v>
      </c>
      <c r="M179" s="141">
        <v>1</v>
      </c>
      <c r="N179" s="141">
        <v>1582.58</v>
      </c>
      <c r="O179" s="141">
        <v>1582.58</v>
      </c>
      <c r="P179" s="199">
        <v>1185.8499999999999</v>
      </c>
      <c r="Q179" s="122" t="e">
        <f>+VLOOKUP(CONCATENATE(B179,"00"),#REF!,3,FALSE)</f>
        <v>#REF!</v>
      </c>
      <c r="R179" s="122" t="str">
        <f>+IF(ISERROR(VLOOKUP(K179,'Ecarts de marge'!D:D,1,FALSE)),"PB CODE ARTICLE","")</f>
        <v>PB CODE ARTICLE</v>
      </c>
    </row>
    <row r="180" spans="1:18" x14ac:dyDescent="0.25">
      <c r="A180" s="131" t="str">
        <f>+IF(I180&lt;='Ecarts de marge'!$G$1,"X","")</f>
        <v>X</v>
      </c>
      <c r="B180" s="122" t="str">
        <f t="shared" si="2"/>
        <v>A20092000155000</v>
      </c>
      <c r="C180" s="141" t="s">
        <v>718</v>
      </c>
      <c r="D180" s="141">
        <v>201800046</v>
      </c>
      <c r="E180" s="141" t="s">
        <v>712</v>
      </c>
      <c r="F180" s="141" t="s">
        <v>768</v>
      </c>
      <c r="G180" s="141" t="s">
        <v>711</v>
      </c>
      <c r="H180" s="141" t="s">
        <v>731</v>
      </c>
      <c r="I180" s="142">
        <v>43116</v>
      </c>
      <c r="J180" s="141" t="s">
        <v>997</v>
      </c>
      <c r="K180" s="141" t="s">
        <v>57</v>
      </c>
      <c r="L180" s="141" t="s">
        <v>58</v>
      </c>
      <c r="M180" s="141">
        <v>1</v>
      </c>
      <c r="N180" s="141">
        <v>4272.1899999999996</v>
      </c>
      <c r="O180" s="141">
        <v>4272.1899999999996</v>
      </c>
      <c r="P180" s="199">
        <v>3292.07</v>
      </c>
      <c r="Q180" s="122" t="e">
        <f>+VLOOKUP(CONCATENATE(B180,"00"),#REF!,3,FALSE)</f>
        <v>#REF!</v>
      </c>
      <c r="R180" s="122" t="str">
        <f>+IF(ISERROR(VLOOKUP(K180,'Ecarts de marge'!D:D,1,FALSE)),"PB CODE ARTICLE","")</f>
        <v>PB CODE ARTICLE</v>
      </c>
    </row>
    <row r="181" spans="1:18" x14ac:dyDescent="0.25">
      <c r="A181" s="131" t="str">
        <f>+IF(I181&lt;='Ecarts de marge'!$G$1,"X","")</f>
        <v>X</v>
      </c>
      <c r="B181" s="122" t="str">
        <f t="shared" si="2"/>
        <v>A20092000162000</v>
      </c>
      <c r="C181" s="141" t="s">
        <v>718</v>
      </c>
      <c r="D181" s="141">
        <v>201800047</v>
      </c>
      <c r="E181" s="141" t="s">
        <v>712</v>
      </c>
      <c r="F181" s="141" t="s">
        <v>769</v>
      </c>
      <c r="G181" s="141" t="s">
        <v>711</v>
      </c>
      <c r="H181" s="141" t="s">
        <v>731</v>
      </c>
      <c r="I181" s="142">
        <v>43116</v>
      </c>
      <c r="J181" s="141" t="s">
        <v>997</v>
      </c>
      <c r="K181" s="141" t="s">
        <v>57</v>
      </c>
      <c r="L181" s="141" t="s">
        <v>58</v>
      </c>
      <c r="M181" s="141">
        <v>1</v>
      </c>
      <c r="N181" s="141">
        <v>3292.07</v>
      </c>
      <c r="O181" s="141">
        <v>3292.07</v>
      </c>
      <c r="P181" s="199">
        <v>1976.35</v>
      </c>
      <c r="Q181" s="122" t="e">
        <f>+VLOOKUP(CONCATENATE(B181,"00"),#REF!,3,FALSE)</f>
        <v>#REF!</v>
      </c>
      <c r="R181" s="122" t="str">
        <f>+IF(ISERROR(VLOOKUP(K181,'Ecarts de marge'!D:D,1,FALSE)),"PB CODE ARTICLE","")</f>
        <v>PB CODE ARTICLE</v>
      </c>
    </row>
    <row r="182" spans="1:18" x14ac:dyDescent="0.25">
      <c r="A182" s="131" t="str">
        <f>+IF(I182&lt;='Ecarts de marge'!$G$1,"X","")</f>
        <v>X</v>
      </c>
      <c r="B182" s="122" t="str">
        <f t="shared" si="2"/>
        <v>A20092000162000</v>
      </c>
      <c r="C182" s="141" t="s">
        <v>718</v>
      </c>
      <c r="D182" s="141">
        <v>201800047</v>
      </c>
      <c r="E182" s="141" t="s">
        <v>712</v>
      </c>
      <c r="F182" s="141" t="s">
        <v>769</v>
      </c>
      <c r="G182" s="141" t="s">
        <v>711</v>
      </c>
      <c r="H182" s="141" t="s">
        <v>731</v>
      </c>
      <c r="I182" s="142">
        <v>43116</v>
      </c>
      <c r="J182" s="141" t="s">
        <v>997</v>
      </c>
      <c r="K182" s="141" t="s">
        <v>60</v>
      </c>
      <c r="L182" s="141" t="s">
        <v>61</v>
      </c>
      <c r="M182" s="141">
        <v>1</v>
      </c>
      <c r="N182" s="141">
        <v>1185.8499999999999</v>
      </c>
      <c r="O182" s="141">
        <v>1185.8499999999999</v>
      </c>
      <c r="P182" s="199">
        <v>1442.75</v>
      </c>
      <c r="Q182" s="122" t="e">
        <f>+VLOOKUP(CONCATENATE(B182,"00"),#REF!,3,FALSE)</f>
        <v>#REF!</v>
      </c>
      <c r="R182" s="122" t="str">
        <f>+IF(ISERROR(VLOOKUP(K182,'Ecarts de marge'!D:D,1,FALSE)),"PB CODE ARTICLE","")</f>
        <v>PB CODE ARTICLE</v>
      </c>
    </row>
    <row r="183" spans="1:18" x14ac:dyDescent="0.25">
      <c r="A183" s="131" t="str">
        <f>+IF(I183&lt;='Ecarts de marge'!$G$1,"X","")</f>
        <v>X</v>
      </c>
      <c r="B183" s="122" t="str">
        <f t="shared" si="2"/>
        <v>A20092000286000</v>
      </c>
      <c r="C183" s="141" t="s">
        <v>718</v>
      </c>
      <c r="D183" s="141">
        <v>201800048</v>
      </c>
      <c r="E183" s="141" t="s">
        <v>712</v>
      </c>
      <c r="F183" s="141" t="s">
        <v>883</v>
      </c>
      <c r="G183" s="141" t="s">
        <v>711</v>
      </c>
      <c r="H183" s="141" t="s">
        <v>731</v>
      </c>
      <c r="I183" s="142">
        <v>43116</v>
      </c>
      <c r="J183" s="141" t="s">
        <v>997</v>
      </c>
      <c r="K183" s="141" t="s">
        <v>57</v>
      </c>
      <c r="L183" s="141" t="s">
        <v>58</v>
      </c>
      <c r="M183" s="141">
        <v>1</v>
      </c>
      <c r="N183" s="141">
        <v>1976.35</v>
      </c>
      <c r="O183" s="141">
        <v>1976.35</v>
      </c>
      <c r="P183" s="199">
        <v>2676.36</v>
      </c>
      <c r="Q183" s="122" t="e">
        <f>+VLOOKUP(CONCATENATE(B183,"00"),#REF!,3,FALSE)</f>
        <v>#REF!</v>
      </c>
      <c r="R183" s="122" t="str">
        <f>+IF(ISERROR(VLOOKUP(K183,'Ecarts de marge'!D:D,1,FALSE)),"PB CODE ARTICLE","")</f>
        <v>PB CODE ARTICLE</v>
      </c>
    </row>
    <row r="184" spans="1:18" x14ac:dyDescent="0.25">
      <c r="A184" s="131" t="str">
        <f>+IF(I184&lt;='Ecarts de marge'!$G$1,"X","")</f>
        <v>X</v>
      </c>
      <c r="B184" s="122" t="str">
        <f t="shared" si="2"/>
        <v>A20072000060000</v>
      </c>
      <c r="C184" s="141" t="s">
        <v>718</v>
      </c>
      <c r="D184" s="141">
        <v>201800049</v>
      </c>
      <c r="E184" s="141" t="s">
        <v>739</v>
      </c>
      <c r="F184" s="141" t="s">
        <v>887</v>
      </c>
      <c r="G184" s="141" t="s">
        <v>711</v>
      </c>
      <c r="H184" s="141" t="s">
        <v>731</v>
      </c>
      <c r="I184" s="142">
        <v>43117</v>
      </c>
      <c r="J184" s="141" t="s">
        <v>451</v>
      </c>
      <c r="K184" s="141" t="s">
        <v>33</v>
      </c>
      <c r="L184" s="141" t="s">
        <v>886</v>
      </c>
      <c r="M184" s="141">
        <v>1</v>
      </c>
      <c r="N184" s="141">
        <v>160</v>
      </c>
      <c r="O184" s="141">
        <v>160</v>
      </c>
      <c r="P184" s="199">
        <v>80</v>
      </c>
      <c r="Q184" s="122" t="e">
        <f>+VLOOKUP(CONCATENATE(B184,"00"),#REF!,3,FALSE)</f>
        <v>#REF!</v>
      </c>
      <c r="R184" s="122" t="str">
        <f>+IF(ISERROR(VLOOKUP(K184,'Ecarts de marge'!D:D,1,FALSE)),"PB CODE ARTICLE","")</f>
        <v/>
      </c>
    </row>
    <row r="185" spans="1:18" x14ac:dyDescent="0.25">
      <c r="A185" s="131" t="str">
        <f>+IF(I185&lt;='Ecarts de marge'!$G$1,"X","")</f>
        <v>X</v>
      </c>
      <c r="B185" s="122" t="str">
        <f t="shared" si="2"/>
        <v>A20092000263000</v>
      </c>
      <c r="C185" s="141" t="s">
        <v>718</v>
      </c>
      <c r="D185" s="141">
        <v>201800050</v>
      </c>
      <c r="E185" s="141" t="s">
        <v>712</v>
      </c>
      <c r="F185" s="141" t="s">
        <v>798</v>
      </c>
      <c r="G185" s="141" t="s">
        <v>711</v>
      </c>
      <c r="H185" s="141" t="s">
        <v>731</v>
      </c>
      <c r="I185" s="142">
        <v>43117</v>
      </c>
      <c r="J185" s="141" t="s">
        <v>451</v>
      </c>
      <c r="K185" s="141" t="s">
        <v>33</v>
      </c>
      <c r="L185" s="141" t="s">
        <v>800</v>
      </c>
      <c r="M185" s="141">
        <v>1</v>
      </c>
      <c r="N185" s="141">
        <v>80</v>
      </c>
      <c r="O185" s="141">
        <v>80</v>
      </c>
      <c r="P185" s="199">
        <v>160</v>
      </c>
      <c r="Q185" s="122" t="e">
        <f>+VLOOKUP(CONCATENATE(B185,"00"),#REF!,3,FALSE)</f>
        <v>#REF!</v>
      </c>
      <c r="R185" s="122" t="str">
        <f>+IF(ISERROR(VLOOKUP(K185,'Ecarts de marge'!D:D,1,FALSE)),"PB CODE ARTICLE","")</f>
        <v/>
      </c>
    </row>
    <row r="186" spans="1:18" x14ac:dyDescent="0.25">
      <c r="A186" s="131" t="str">
        <f>+IF(I186&lt;='Ecarts de marge'!$G$1,"X","")</f>
        <v>X</v>
      </c>
      <c r="B186" s="122" t="str">
        <f t="shared" si="2"/>
        <v>A20082000129000</v>
      </c>
      <c r="C186" s="141" t="s">
        <v>718</v>
      </c>
      <c r="D186" s="141">
        <v>201800051</v>
      </c>
      <c r="E186" s="141" t="s">
        <v>735</v>
      </c>
      <c r="F186" s="141" t="s">
        <v>776</v>
      </c>
      <c r="G186" s="141" t="s">
        <v>711</v>
      </c>
      <c r="H186" s="141" t="s">
        <v>731</v>
      </c>
      <c r="I186" s="142">
        <v>43117</v>
      </c>
      <c r="J186" s="141" t="s">
        <v>451</v>
      </c>
      <c r="K186" s="141" t="s">
        <v>33</v>
      </c>
      <c r="L186" s="141" t="s">
        <v>34</v>
      </c>
      <c r="M186" s="141">
        <v>1</v>
      </c>
      <c r="N186" s="141">
        <v>160</v>
      </c>
      <c r="O186" s="141">
        <v>160</v>
      </c>
      <c r="P186" s="199">
        <v>160</v>
      </c>
      <c r="Q186" s="122" t="e">
        <f>+VLOOKUP(CONCATENATE(B186,"00"),#REF!,3,FALSE)</f>
        <v>#REF!</v>
      </c>
      <c r="R186" s="122" t="str">
        <f>+IF(ISERROR(VLOOKUP(K186,'Ecarts de marge'!D:D,1,FALSE)),"PB CODE ARTICLE","")</f>
        <v/>
      </c>
    </row>
    <row r="187" spans="1:18" x14ac:dyDescent="0.25">
      <c r="A187" s="131" t="str">
        <f>+IF(I187&lt;='Ecarts de marge'!$G$1,"X","")</f>
        <v>X</v>
      </c>
      <c r="B187" s="122" t="str">
        <f t="shared" si="2"/>
        <v>A20082000116000</v>
      </c>
      <c r="C187" s="141" t="s">
        <v>718</v>
      </c>
      <c r="D187" s="141">
        <v>201800052</v>
      </c>
      <c r="E187" s="141" t="s">
        <v>735</v>
      </c>
      <c r="F187" s="141" t="s">
        <v>855</v>
      </c>
      <c r="G187" s="141" t="s">
        <v>711</v>
      </c>
      <c r="H187" s="141" t="s">
        <v>731</v>
      </c>
      <c r="I187" s="142">
        <v>43117</v>
      </c>
      <c r="J187" s="141" t="s">
        <v>451</v>
      </c>
      <c r="K187" s="141" t="s">
        <v>33</v>
      </c>
      <c r="L187" s="141" t="s">
        <v>34</v>
      </c>
      <c r="M187" s="141">
        <v>1</v>
      </c>
      <c r="N187" s="141">
        <v>160</v>
      </c>
      <c r="O187" s="141">
        <v>160</v>
      </c>
      <c r="P187" s="199">
        <v>160</v>
      </c>
      <c r="Q187" s="122" t="e">
        <f>+VLOOKUP(CONCATENATE(B187,"00"),#REF!,3,FALSE)</f>
        <v>#REF!</v>
      </c>
      <c r="R187" s="122" t="str">
        <f>+IF(ISERROR(VLOOKUP(K187,'Ecarts de marge'!D:D,1,FALSE)),"PB CODE ARTICLE","")</f>
        <v/>
      </c>
    </row>
    <row r="188" spans="1:18" x14ac:dyDescent="0.25">
      <c r="A188" s="131" t="str">
        <f>+IF(I188&lt;='Ecarts de marge'!$G$1,"X","")</f>
        <v>X</v>
      </c>
      <c r="B188" s="122" t="str">
        <f t="shared" si="2"/>
        <v>A20092000166000</v>
      </c>
      <c r="C188" s="141" t="s">
        <v>718</v>
      </c>
      <c r="D188" s="141">
        <v>201800053</v>
      </c>
      <c r="E188" s="141" t="s">
        <v>712</v>
      </c>
      <c r="F188" s="141" t="s">
        <v>898</v>
      </c>
      <c r="G188" s="141" t="s">
        <v>711</v>
      </c>
      <c r="H188" s="141" t="s">
        <v>731</v>
      </c>
      <c r="I188" s="142">
        <v>43117</v>
      </c>
      <c r="J188" s="141" t="s">
        <v>451</v>
      </c>
      <c r="K188" s="141" t="s">
        <v>33</v>
      </c>
      <c r="L188" s="141" t="s">
        <v>34</v>
      </c>
      <c r="M188" s="141">
        <v>1</v>
      </c>
      <c r="N188" s="141">
        <v>160</v>
      </c>
      <c r="O188" s="141">
        <v>160</v>
      </c>
      <c r="P188" s="199">
        <v>160</v>
      </c>
      <c r="Q188" s="122" t="e">
        <f>+VLOOKUP(CONCATENATE(B188,"00"),#REF!,3,FALSE)</f>
        <v>#REF!</v>
      </c>
      <c r="R188" s="122" t="str">
        <f>+IF(ISERROR(VLOOKUP(K188,'Ecarts de marge'!D:D,1,FALSE)),"PB CODE ARTICLE","")</f>
        <v/>
      </c>
    </row>
    <row r="189" spans="1:18" x14ac:dyDescent="0.25">
      <c r="A189" s="131" t="str">
        <f>+IF(I189&lt;='Ecarts de marge'!$G$1,"X","")</f>
        <v>X</v>
      </c>
      <c r="B189" s="122" t="str">
        <f t="shared" si="2"/>
        <v>A20072000069000</v>
      </c>
      <c r="C189" s="141" t="s">
        <v>718</v>
      </c>
      <c r="D189" s="141">
        <v>201800054</v>
      </c>
      <c r="E189" s="141" t="s">
        <v>739</v>
      </c>
      <c r="F189" s="141" t="s">
        <v>781</v>
      </c>
      <c r="G189" s="141" t="s">
        <v>711</v>
      </c>
      <c r="H189" s="141" t="s">
        <v>731</v>
      </c>
      <c r="I189" s="142">
        <v>43117</v>
      </c>
      <c r="J189" s="141" t="s">
        <v>451</v>
      </c>
      <c r="K189" s="141" t="s">
        <v>33</v>
      </c>
      <c r="L189" s="141" t="s">
        <v>34</v>
      </c>
      <c r="M189" s="141">
        <v>1</v>
      </c>
      <c r="N189" s="141">
        <v>160</v>
      </c>
      <c r="O189" s="141">
        <v>160</v>
      </c>
      <c r="P189" s="199">
        <v>160</v>
      </c>
      <c r="Q189" s="122" t="e">
        <f>+VLOOKUP(CONCATENATE(B189,"00"),#REF!,3,FALSE)</f>
        <v>#REF!</v>
      </c>
      <c r="R189" s="122" t="str">
        <f>+IF(ISERROR(VLOOKUP(K189,'Ecarts de marge'!D:D,1,FALSE)),"PB CODE ARTICLE","")</f>
        <v/>
      </c>
    </row>
    <row r="190" spans="1:18" x14ac:dyDescent="0.25">
      <c r="A190" s="131" t="str">
        <f>+IF(I190&lt;='Ecarts de marge'!$G$1,"X","")</f>
        <v>X</v>
      </c>
      <c r="B190" s="122" t="str">
        <f t="shared" si="2"/>
        <v>A20060042096000</v>
      </c>
      <c r="C190" s="141" t="s">
        <v>718</v>
      </c>
      <c r="D190" s="141">
        <v>201800055</v>
      </c>
      <c r="E190" s="141" t="s">
        <v>783</v>
      </c>
      <c r="F190" s="141" t="s">
        <v>854</v>
      </c>
      <c r="G190" s="141" t="s">
        <v>711</v>
      </c>
      <c r="H190" s="141" t="s">
        <v>731</v>
      </c>
      <c r="I190" s="142">
        <v>43117</v>
      </c>
      <c r="J190" s="141" t="s">
        <v>451</v>
      </c>
      <c r="K190" s="141" t="s">
        <v>33</v>
      </c>
      <c r="L190" s="141" t="s">
        <v>34</v>
      </c>
      <c r="M190" s="141">
        <v>1</v>
      </c>
      <c r="N190" s="141">
        <v>160</v>
      </c>
      <c r="O190" s="141">
        <v>160</v>
      </c>
      <c r="P190" s="199">
        <v>80</v>
      </c>
      <c r="Q190" s="122" t="e">
        <f>+VLOOKUP(CONCATENATE(B190,"00"),#REF!,3,FALSE)</f>
        <v>#REF!</v>
      </c>
      <c r="R190" s="122" t="str">
        <f>+IF(ISERROR(VLOOKUP(K190,'Ecarts de marge'!D:D,1,FALSE)),"PB CODE ARTICLE","")</f>
        <v/>
      </c>
    </row>
    <row r="191" spans="1:18" x14ac:dyDescent="0.25">
      <c r="A191" s="131" t="str">
        <f>+IF(I191&lt;='Ecarts de marge'!$G$1,"X","")</f>
        <v>X</v>
      </c>
      <c r="B191" s="122" t="str">
        <f t="shared" si="2"/>
        <v>A20082000142000</v>
      </c>
      <c r="C191" s="141" t="s">
        <v>718</v>
      </c>
      <c r="D191" s="141">
        <v>201800056</v>
      </c>
      <c r="E191" s="141" t="s">
        <v>735</v>
      </c>
      <c r="F191" s="141" t="s">
        <v>823</v>
      </c>
      <c r="G191" s="141" t="s">
        <v>711</v>
      </c>
      <c r="H191" s="141" t="s">
        <v>731</v>
      </c>
      <c r="I191" s="142">
        <v>43117</v>
      </c>
      <c r="J191" s="141" t="s">
        <v>451</v>
      </c>
      <c r="K191" s="141" t="s">
        <v>33</v>
      </c>
      <c r="L191" s="141" t="s">
        <v>34</v>
      </c>
      <c r="M191" s="141">
        <v>1</v>
      </c>
      <c r="N191" s="141">
        <v>80</v>
      </c>
      <c r="O191" s="141">
        <v>80</v>
      </c>
      <c r="P191" s="199">
        <v>160</v>
      </c>
      <c r="Q191" s="122" t="e">
        <f>+VLOOKUP(CONCATENATE(B191,"00"),#REF!,3,FALSE)</f>
        <v>#REF!</v>
      </c>
      <c r="R191" s="122" t="str">
        <f>+IF(ISERROR(VLOOKUP(K191,'Ecarts de marge'!D:D,1,FALSE)),"PB CODE ARTICLE","")</f>
        <v/>
      </c>
    </row>
    <row r="192" spans="1:18" x14ac:dyDescent="0.25">
      <c r="A192" s="131" t="str">
        <f>+IF(I192&lt;='Ecarts de marge'!$G$1,"X","")</f>
        <v>X</v>
      </c>
      <c r="B192" s="122" t="str">
        <f t="shared" si="2"/>
        <v>A20092000168000</v>
      </c>
      <c r="C192" s="141" t="s">
        <v>718</v>
      </c>
      <c r="D192" s="141">
        <v>201800057</v>
      </c>
      <c r="E192" s="141" t="s">
        <v>712</v>
      </c>
      <c r="F192" s="141" t="s">
        <v>793</v>
      </c>
      <c r="G192" s="141" t="s">
        <v>711</v>
      </c>
      <c r="H192" s="141" t="s">
        <v>731</v>
      </c>
      <c r="I192" s="142">
        <v>43117</v>
      </c>
      <c r="J192" s="141" t="s">
        <v>451</v>
      </c>
      <c r="K192" s="141" t="s">
        <v>33</v>
      </c>
      <c r="L192" s="141" t="s">
        <v>34</v>
      </c>
      <c r="M192" s="141">
        <v>1</v>
      </c>
      <c r="N192" s="141">
        <v>160</v>
      </c>
      <c r="O192" s="141">
        <v>160</v>
      </c>
      <c r="P192" s="199">
        <v>320</v>
      </c>
      <c r="Q192" s="122" t="e">
        <f>+VLOOKUP(CONCATENATE(B192,"00"),#REF!,3,FALSE)</f>
        <v>#REF!</v>
      </c>
      <c r="R192" s="122" t="str">
        <f>+IF(ISERROR(VLOOKUP(K192,'Ecarts de marge'!D:D,1,FALSE)),"PB CODE ARTICLE","")</f>
        <v/>
      </c>
    </row>
    <row r="193" spans="1:18" x14ac:dyDescent="0.25">
      <c r="A193" s="131" t="str">
        <f>+IF(I193&lt;='Ecarts de marge'!$G$1,"X","")</f>
        <v>X</v>
      </c>
      <c r="B193" s="122" t="str">
        <f t="shared" si="2"/>
        <v>A20092000152000</v>
      </c>
      <c r="C193" s="141" t="s">
        <v>718</v>
      </c>
      <c r="D193" s="141">
        <v>201800058</v>
      </c>
      <c r="E193" s="141" t="s">
        <v>712</v>
      </c>
      <c r="F193" s="141" t="s">
        <v>859</v>
      </c>
      <c r="G193" s="141" t="s">
        <v>711</v>
      </c>
      <c r="H193" s="141" t="s">
        <v>731</v>
      </c>
      <c r="I193" s="142">
        <v>43117</v>
      </c>
      <c r="J193" s="141" t="s">
        <v>451</v>
      </c>
      <c r="K193" s="141" t="s">
        <v>33</v>
      </c>
      <c r="L193" s="141" t="s">
        <v>34</v>
      </c>
      <c r="M193" s="141">
        <v>1</v>
      </c>
      <c r="N193" s="141">
        <v>320</v>
      </c>
      <c r="O193" s="141">
        <v>320</v>
      </c>
      <c r="P193" s="199">
        <v>160</v>
      </c>
      <c r="Q193" s="122" t="e">
        <f>+VLOOKUP(CONCATENATE(B193,"00"),#REF!,3,FALSE)</f>
        <v>#REF!</v>
      </c>
      <c r="R193" s="122" t="str">
        <f>+IF(ISERROR(VLOOKUP(K193,'Ecarts de marge'!D:D,1,FALSE)),"PB CODE ARTICLE","")</f>
        <v/>
      </c>
    </row>
    <row r="194" spans="1:18" x14ac:dyDescent="0.25">
      <c r="A194" s="131" t="str">
        <f>+IF(I194&lt;='Ecarts de marge'!$G$1,"X","")</f>
        <v>X</v>
      </c>
      <c r="B194" s="122" t="str">
        <f t="shared" si="2"/>
        <v>A20072000057000</v>
      </c>
      <c r="C194" s="141" t="s">
        <v>718</v>
      </c>
      <c r="D194" s="141">
        <v>201800059</v>
      </c>
      <c r="E194" s="141" t="s">
        <v>739</v>
      </c>
      <c r="F194" s="141" t="s">
        <v>828</v>
      </c>
      <c r="G194" s="141" t="s">
        <v>711</v>
      </c>
      <c r="H194" s="141" t="s">
        <v>731</v>
      </c>
      <c r="I194" s="142">
        <v>43117</v>
      </c>
      <c r="J194" s="141" t="s">
        <v>451</v>
      </c>
      <c r="K194" s="141" t="s">
        <v>33</v>
      </c>
      <c r="L194" s="141" t="s">
        <v>34</v>
      </c>
      <c r="M194" s="141">
        <v>1</v>
      </c>
      <c r="N194" s="141">
        <v>160</v>
      </c>
      <c r="O194" s="141">
        <v>160</v>
      </c>
      <c r="P194" s="199">
        <v>160</v>
      </c>
      <c r="Q194" s="122" t="e">
        <f>+VLOOKUP(CONCATENATE(B194,"00"),#REF!,3,FALSE)</f>
        <v>#REF!</v>
      </c>
      <c r="R194" s="122" t="str">
        <f>+IF(ISERROR(VLOOKUP(K194,'Ecarts de marge'!D:D,1,FALSE)),"PB CODE ARTICLE","")</f>
        <v/>
      </c>
    </row>
    <row r="195" spans="1:18" x14ac:dyDescent="0.25">
      <c r="A195" s="131" t="str">
        <f>+IF(I195&lt;='Ecarts de marge'!$G$1,"X","")</f>
        <v>X</v>
      </c>
      <c r="B195" s="122" t="str">
        <f t="shared" ref="B195:B258" si="3">+"A"&amp;E195&amp;F195&amp;G195</f>
        <v>A20060042100000</v>
      </c>
      <c r="C195" s="141" t="s">
        <v>718</v>
      </c>
      <c r="D195" s="141">
        <v>201800060</v>
      </c>
      <c r="E195" s="141" t="s">
        <v>783</v>
      </c>
      <c r="F195" s="141" t="s">
        <v>980</v>
      </c>
      <c r="G195" s="141" t="s">
        <v>711</v>
      </c>
      <c r="H195" s="141" t="s">
        <v>731</v>
      </c>
      <c r="I195" s="142">
        <v>43117</v>
      </c>
      <c r="J195" s="141" t="s">
        <v>451</v>
      </c>
      <c r="K195" s="141" t="s">
        <v>33</v>
      </c>
      <c r="L195" s="141" t="s">
        <v>34</v>
      </c>
      <c r="M195" s="141">
        <v>1</v>
      </c>
      <c r="N195" s="141">
        <v>160</v>
      </c>
      <c r="O195" s="141">
        <v>160</v>
      </c>
      <c r="P195" s="199">
        <v>80</v>
      </c>
      <c r="Q195" s="122" t="e">
        <f>+VLOOKUP(CONCATENATE(B195,"00"),#REF!,3,FALSE)</f>
        <v>#REF!</v>
      </c>
      <c r="R195" s="122" t="str">
        <f>+IF(ISERROR(VLOOKUP(K195,'Ecarts de marge'!D:D,1,FALSE)),"PB CODE ARTICLE","")</f>
        <v/>
      </c>
    </row>
    <row r="196" spans="1:18" x14ac:dyDescent="0.25">
      <c r="A196" s="131" t="str">
        <f>+IF(I196&lt;='Ecarts de marge'!$G$1,"X","")</f>
        <v>X</v>
      </c>
      <c r="B196" s="122" t="str">
        <f t="shared" si="3"/>
        <v>A20082000077000</v>
      </c>
      <c r="C196" s="141" t="s">
        <v>718</v>
      </c>
      <c r="D196" s="141">
        <v>201800061</v>
      </c>
      <c r="E196" s="141" t="s">
        <v>735</v>
      </c>
      <c r="F196" s="141" t="s">
        <v>753</v>
      </c>
      <c r="G196" s="141" t="s">
        <v>711</v>
      </c>
      <c r="H196" s="141" t="s">
        <v>731</v>
      </c>
      <c r="I196" s="142">
        <v>43117</v>
      </c>
      <c r="J196" s="141" t="s">
        <v>451</v>
      </c>
      <c r="K196" s="141" t="s">
        <v>33</v>
      </c>
      <c r="L196" s="141" t="s">
        <v>34</v>
      </c>
      <c r="M196" s="141">
        <v>1</v>
      </c>
      <c r="N196" s="141">
        <v>80</v>
      </c>
      <c r="O196" s="141">
        <v>80</v>
      </c>
      <c r="P196" s="199">
        <v>160</v>
      </c>
      <c r="Q196" s="122" t="e">
        <f>+VLOOKUP(CONCATENATE(B196,"00"),#REF!,3,FALSE)</f>
        <v>#REF!</v>
      </c>
      <c r="R196" s="122" t="str">
        <f>+IF(ISERROR(VLOOKUP(K196,'Ecarts de marge'!D:D,1,FALSE)),"PB CODE ARTICLE","")</f>
        <v/>
      </c>
    </row>
    <row r="197" spans="1:18" x14ac:dyDescent="0.25">
      <c r="A197" s="131" t="str">
        <f>+IF(I197&lt;='Ecarts de marge'!$G$1,"X","")</f>
        <v>X</v>
      </c>
      <c r="B197" s="122" t="str">
        <f t="shared" si="3"/>
        <v>A20092000202000</v>
      </c>
      <c r="C197" s="141" t="s">
        <v>718</v>
      </c>
      <c r="D197" s="141">
        <v>201800062</v>
      </c>
      <c r="E197" s="141" t="s">
        <v>712</v>
      </c>
      <c r="F197" s="141" t="s">
        <v>873</v>
      </c>
      <c r="G197" s="141" t="s">
        <v>711</v>
      </c>
      <c r="H197" s="141" t="s">
        <v>731</v>
      </c>
      <c r="I197" s="142">
        <v>43117</v>
      </c>
      <c r="J197" s="141" t="s">
        <v>451</v>
      </c>
      <c r="K197" s="141" t="s">
        <v>33</v>
      </c>
      <c r="L197" s="141" t="s">
        <v>34</v>
      </c>
      <c r="M197" s="141">
        <v>1</v>
      </c>
      <c r="N197" s="141">
        <v>160</v>
      </c>
      <c r="O197" s="141">
        <v>160</v>
      </c>
      <c r="P197" s="199">
        <v>160</v>
      </c>
      <c r="Q197" s="122" t="e">
        <f>+VLOOKUP(CONCATENATE(B197,"00"),#REF!,3,FALSE)</f>
        <v>#REF!</v>
      </c>
      <c r="R197" s="122" t="str">
        <f>+IF(ISERROR(VLOOKUP(K197,'Ecarts de marge'!D:D,1,FALSE)),"PB CODE ARTICLE","")</f>
        <v/>
      </c>
    </row>
    <row r="198" spans="1:18" x14ac:dyDescent="0.25">
      <c r="A198" s="131" t="str">
        <f>+IF(I198&lt;='Ecarts de marge'!$G$1,"X","")</f>
        <v>X</v>
      </c>
      <c r="B198" s="122" t="str">
        <f t="shared" si="3"/>
        <v>A20092000186000</v>
      </c>
      <c r="C198" s="141" t="s">
        <v>718</v>
      </c>
      <c r="D198" s="141">
        <v>201800063</v>
      </c>
      <c r="E198" s="141" t="s">
        <v>712</v>
      </c>
      <c r="F198" s="141" t="s">
        <v>896</v>
      </c>
      <c r="G198" s="141" t="s">
        <v>711</v>
      </c>
      <c r="H198" s="141" t="s">
        <v>731</v>
      </c>
      <c r="I198" s="142">
        <v>43117</v>
      </c>
      <c r="J198" s="141" t="s">
        <v>451</v>
      </c>
      <c r="K198" s="141" t="s">
        <v>33</v>
      </c>
      <c r="L198" s="141" t="s">
        <v>34</v>
      </c>
      <c r="M198" s="141">
        <v>1</v>
      </c>
      <c r="N198" s="141">
        <v>160</v>
      </c>
      <c r="O198" s="141">
        <v>160</v>
      </c>
      <c r="P198" s="199">
        <v>160</v>
      </c>
      <c r="Q198" s="122" t="e">
        <f>+VLOOKUP(CONCATENATE(B198,"00"),#REF!,3,FALSE)</f>
        <v>#REF!</v>
      </c>
      <c r="R198" s="122" t="str">
        <f>+IF(ISERROR(VLOOKUP(K198,'Ecarts de marge'!D:D,1,FALSE)),"PB CODE ARTICLE","")</f>
        <v/>
      </c>
    </row>
    <row r="199" spans="1:18" x14ac:dyDescent="0.25">
      <c r="A199" s="131" t="str">
        <f>+IF(I199&lt;='Ecarts de marge'!$G$1,"X","")</f>
        <v>X</v>
      </c>
      <c r="B199" s="122" t="str">
        <f t="shared" si="3"/>
        <v>A20082000085000</v>
      </c>
      <c r="C199" s="141" t="s">
        <v>718</v>
      </c>
      <c r="D199" s="141">
        <v>201800064</v>
      </c>
      <c r="E199" s="141" t="s">
        <v>735</v>
      </c>
      <c r="F199" s="141" t="s">
        <v>803</v>
      </c>
      <c r="G199" s="141" t="s">
        <v>711</v>
      </c>
      <c r="H199" s="141" t="s">
        <v>731</v>
      </c>
      <c r="I199" s="142">
        <v>43117</v>
      </c>
      <c r="J199" s="141" t="s">
        <v>451</v>
      </c>
      <c r="K199" s="141" t="s">
        <v>33</v>
      </c>
      <c r="L199" s="141" t="s">
        <v>34</v>
      </c>
      <c r="M199" s="141">
        <v>1</v>
      </c>
      <c r="N199" s="141">
        <v>160</v>
      </c>
      <c r="O199" s="141">
        <v>160</v>
      </c>
      <c r="P199" s="199">
        <v>320</v>
      </c>
      <c r="Q199" s="122" t="e">
        <f>+VLOOKUP(CONCATENATE(B199,"00"),#REF!,3,FALSE)</f>
        <v>#REF!</v>
      </c>
      <c r="R199" s="122" t="str">
        <f>+IF(ISERROR(VLOOKUP(K199,'Ecarts de marge'!D:D,1,FALSE)),"PB CODE ARTICLE","")</f>
        <v/>
      </c>
    </row>
    <row r="200" spans="1:18" x14ac:dyDescent="0.25">
      <c r="A200" s="131" t="str">
        <f>+IF(I200&lt;='Ecarts de marge'!$G$1,"X","")</f>
        <v>X</v>
      </c>
      <c r="B200" s="122" t="str">
        <f t="shared" si="3"/>
        <v>A20092000179000</v>
      </c>
      <c r="C200" s="141" t="s">
        <v>718</v>
      </c>
      <c r="D200" s="141">
        <v>201800065</v>
      </c>
      <c r="E200" s="141" t="s">
        <v>712</v>
      </c>
      <c r="F200" s="141" t="s">
        <v>856</v>
      </c>
      <c r="G200" s="141" t="s">
        <v>711</v>
      </c>
      <c r="H200" s="141" t="s">
        <v>731</v>
      </c>
      <c r="I200" s="142">
        <v>43117</v>
      </c>
      <c r="J200" s="141" t="s">
        <v>451</v>
      </c>
      <c r="K200" s="141" t="s">
        <v>33</v>
      </c>
      <c r="L200" s="141" t="s">
        <v>34</v>
      </c>
      <c r="M200" s="141">
        <v>1</v>
      </c>
      <c r="N200" s="141">
        <v>320</v>
      </c>
      <c r="O200" s="141">
        <v>320</v>
      </c>
      <c r="P200" s="199">
        <v>160</v>
      </c>
      <c r="Q200" s="122" t="e">
        <f>+VLOOKUP(CONCATENATE(B200,"00"),#REF!,3,FALSE)</f>
        <v>#REF!</v>
      </c>
      <c r="R200" s="122" t="str">
        <f>+IF(ISERROR(VLOOKUP(K200,'Ecarts de marge'!D:D,1,FALSE)),"PB CODE ARTICLE","")</f>
        <v/>
      </c>
    </row>
    <row r="201" spans="1:18" x14ac:dyDescent="0.25">
      <c r="A201" s="131" t="str">
        <f>+IF(I201&lt;='Ecarts de marge'!$G$1,"X","")</f>
        <v>X</v>
      </c>
      <c r="B201" s="122" t="str">
        <f t="shared" si="3"/>
        <v>A20092000183000</v>
      </c>
      <c r="C201" s="141" t="s">
        <v>718</v>
      </c>
      <c r="D201" s="141">
        <v>201800066</v>
      </c>
      <c r="E201" s="141" t="s">
        <v>712</v>
      </c>
      <c r="F201" s="141" t="s">
        <v>895</v>
      </c>
      <c r="G201" s="141" t="s">
        <v>711</v>
      </c>
      <c r="H201" s="141" t="s">
        <v>731</v>
      </c>
      <c r="I201" s="142">
        <v>43117</v>
      </c>
      <c r="J201" s="141" t="s">
        <v>451</v>
      </c>
      <c r="K201" s="141" t="s">
        <v>33</v>
      </c>
      <c r="L201" s="141" t="s">
        <v>34</v>
      </c>
      <c r="M201" s="141">
        <v>1</v>
      </c>
      <c r="N201" s="141">
        <v>160</v>
      </c>
      <c r="O201" s="141">
        <v>160</v>
      </c>
      <c r="P201" s="199">
        <v>160</v>
      </c>
      <c r="Q201" s="122" t="e">
        <f>+VLOOKUP(CONCATENATE(B201,"00"),#REF!,3,FALSE)</f>
        <v>#REF!</v>
      </c>
      <c r="R201" s="122" t="str">
        <f>+IF(ISERROR(VLOOKUP(K201,'Ecarts de marge'!D:D,1,FALSE)),"PB CODE ARTICLE","")</f>
        <v/>
      </c>
    </row>
    <row r="202" spans="1:18" x14ac:dyDescent="0.25">
      <c r="A202" s="131" t="str">
        <f>+IF(I202&lt;='Ecarts de marge'!$G$1,"X","")</f>
        <v>X</v>
      </c>
      <c r="B202" s="122" t="str">
        <f t="shared" si="3"/>
        <v>A20092000175000</v>
      </c>
      <c r="C202" s="141" t="s">
        <v>718</v>
      </c>
      <c r="D202" s="141">
        <v>201800067</v>
      </c>
      <c r="E202" s="141" t="s">
        <v>712</v>
      </c>
      <c r="F202" s="141" t="s">
        <v>802</v>
      </c>
      <c r="G202" s="141" t="s">
        <v>711</v>
      </c>
      <c r="H202" s="141" t="s">
        <v>731</v>
      </c>
      <c r="I202" s="142">
        <v>43117</v>
      </c>
      <c r="J202" s="141" t="s">
        <v>451</v>
      </c>
      <c r="K202" s="141" t="s">
        <v>33</v>
      </c>
      <c r="L202" s="141" t="s">
        <v>34</v>
      </c>
      <c r="M202" s="141">
        <v>1</v>
      </c>
      <c r="N202" s="141">
        <v>160</v>
      </c>
      <c r="O202" s="141">
        <v>160</v>
      </c>
      <c r="P202" s="199">
        <v>160</v>
      </c>
      <c r="Q202" s="122" t="e">
        <f>+VLOOKUP(CONCATENATE(B202,"00"),#REF!,3,FALSE)</f>
        <v>#REF!</v>
      </c>
      <c r="R202" s="122" t="str">
        <f>+IF(ISERROR(VLOOKUP(K202,'Ecarts de marge'!D:D,1,FALSE)),"PB CODE ARTICLE","")</f>
        <v/>
      </c>
    </row>
    <row r="203" spans="1:18" x14ac:dyDescent="0.25">
      <c r="A203" s="131" t="str">
        <f>+IF(I203&lt;='Ecarts de marge'!$G$1,"X","")</f>
        <v>X</v>
      </c>
      <c r="B203" s="122" t="str">
        <f t="shared" si="3"/>
        <v>A20082000139000</v>
      </c>
      <c r="C203" s="141" t="s">
        <v>718</v>
      </c>
      <c r="D203" s="141">
        <v>201800068</v>
      </c>
      <c r="E203" s="141" t="s">
        <v>735</v>
      </c>
      <c r="F203" s="141" t="s">
        <v>762</v>
      </c>
      <c r="G203" s="141" t="s">
        <v>711</v>
      </c>
      <c r="H203" s="141" t="s">
        <v>731</v>
      </c>
      <c r="I203" s="142">
        <v>43117</v>
      </c>
      <c r="J203" s="141" t="s">
        <v>451</v>
      </c>
      <c r="K203" s="141" t="s">
        <v>33</v>
      </c>
      <c r="L203" s="141" t="s">
        <v>34</v>
      </c>
      <c r="M203" s="141">
        <v>1</v>
      </c>
      <c r="N203" s="141">
        <v>160</v>
      </c>
      <c r="O203" s="141">
        <v>160</v>
      </c>
      <c r="P203" s="199">
        <v>160</v>
      </c>
      <c r="Q203" s="122" t="e">
        <f>+VLOOKUP(CONCATENATE(B203,"00"),#REF!,3,FALSE)</f>
        <v>#REF!</v>
      </c>
      <c r="R203" s="122" t="str">
        <f>+IF(ISERROR(VLOOKUP(K203,'Ecarts de marge'!D:D,1,FALSE)),"PB CODE ARTICLE","")</f>
        <v/>
      </c>
    </row>
    <row r="204" spans="1:18" x14ac:dyDescent="0.25">
      <c r="A204" s="131" t="str">
        <f>+IF(I204&lt;='Ecarts de marge'!$G$1,"X","")</f>
        <v>X</v>
      </c>
      <c r="B204" s="122" t="str">
        <f t="shared" si="3"/>
        <v>A20092000174000</v>
      </c>
      <c r="C204" s="141" t="s">
        <v>718</v>
      </c>
      <c r="D204" s="141">
        <v>201800069</v>
      </c>
      <c r="E204" s="141" t="s">
        <v>712</v>
      </c>
      <c r="F204" s="141" t="s">
        <v>827</v>
      </c>
      <c r="G204" s="141" t="s">
        <v>711</v>
      </c>
      <c r="H204" s="141" t="s">
        <v>731</v>
      </c>
      <c r="I204" s="142">
        <v>43117</v>
      </c>
      <c r="J204" s="141" t="s">
        <v>451</v>
      </c>
      <c r="K204" s="141" t="s">
        <v>33</v>
      </c>
      <c r="L204" s="141" t="s">
        <v>34</v>
      </c>
      <c r="M204" s="141">
        <v>1</v>
      </c>
      <c r="N204" s="141">
        <v>160</v>
      </c>
      <c r="O204" s="141">
        <v>160</v>
      </c>
      <c r="P204" s="199">
        <v>160</v>
      </c>
      <c r="Q204" s="122" t="e">
        <f>+VLOOKUP(CONCATENATE(B204,"00"),#REF!,3,FALSE)</f>
        <v>#REF!</v>
      </c>
      <c r="R204" s="122" t="str">
        <f>+IF(ISERROR(VLOOKUP(K204,'Ecarts de marge'!D:D,1,FALSE)),"PB CODE ARTICLE","")</f>
        <v/>
      </c>
    </row>
    <row r="205" spans="1:18" x14ac:dyDescent="0.25">
      <c r="A205" s="131" t="str">
        <f>+IF(I205&lt;='Ecarts de marge'!$G$1,"X","")</f>
        <v>X</v>
      </c>
      <c r="B205" s="122" t="str">
        <f t="shared" si="3"/>
        <v>A20060042086000</v>
      </c>
      <c r="C205" s="141" t="s">
        <v>718</v>
      </c>
      <c r="D205" s="141">
        <v>201800070</v>
      </c>
      <c r="E205" s="141" t="s">
        <v>783</v>
      </c>
      <c r="F205" s="141" t="s">
        <v>981</v>
      </c>
      <c r="G205" s="141" t="s">
        <v>711</v>
      </c>
      <c r="H205" s="141" t="s">
        <v>731</v>
      </c>
      <c r="I205" s="142">
        <v>43117</v>
      </c>
      <c r="J205" s="141" t="s">
        <v>451</v>
      </c>
      <c r="K205" s="141" t="s">
        <v>33</v>
      </c>
      <c r="L205" s="141" t="s">
        <v>34</v>
      </c>
      <c r="M205" s="141">
        <v>1</v>
      </c>
      <c r="N205" s="141">
        <v>160</v>
      </c>
      <c r="O205" s="141">
        <v>160</v>
      </c>
      <c r="P205" s="199">
        <v>80</v>
      </c>
      <c r="Q205" s="122" t="e">
        <f>+VLOOKUP(CONCATENATE(B205,"00"),#REF!,3,FALSE)</f>
        <v>#REF!</v>
      </c>
      <c r="R205" s="122" t="str">
        <f>+IF(ISERROR(VLOOKUP(K205,'Ecarts de marge'!D:D,1,FALSE)),"PB CODE ARTICLE","")</f>
        <v/>
      </c>
    </row>
    <row r="206" spans="1:18" x14ac:dyDescent="0.25">
      <c r="A206" s="131" t="str">
        <f>+IF(I206&lt;='Ecarts de marge'!$G$1,"X","")</f>
        <v>X</v>
      </c>
      <c r="B206" s="122" t="str">
        <f t="shared" si="3"/>
        <v>A20082000053000</v>
      </c>
      <c r="C206" s="141" t="s">
        <v>718</v>
      </c>
      <c r="D206" s="141">
        <v>201800071</v>
      </c>
      <c r="E206" s="141" t="s">
        <v>735</v>
      </c>
      <c r="F206" s="141" t="s">
        <v>717</v>
      </c>
      <c r="G206" s="141" t="s">
        <v>711</v>
      </c>
      <c r="H206" s="141" t="s">
        <v>731</v>
      </c>
      <c r="I206" s="142">
        <v>43117</v>
      </c>
      <c r="J206" s="141" t="s">
        <v>451</v>
      </c>
      <c r="K206" s="141" t="s">
        <v>33</v>
      </c>
      <c r="L206" s="141" t="s">
        <v>34</v>
      </c>
      <c r="M206" s="141">
        <v>1</v>
      </c>
      <c r="N206" s="141">
        <v>80</v>
      </c>
      <c r="O206" s="141">
        <v>80</v>
      </c>
      <c r="P206" s="199">
        <v>160</v>
      </c>
      <c r="Q206" s="122" t="e">
        <f>+VLOOKUP(CONCATENATE(B206,"00"),#REF!,3,FALSE)</f>
        <v>#REF!</v>
      </c>
      <c r="R206" s="122" t="str">
        <f>+IF(ISERROR(VLOOKUP(K206,'Ecarts de marge'!D:D,1,FALSE)),"PB CODE ARTICLE","")</f>
        <v/>
      </c>
    </row>
    <row r="207" spans="1:18" x14ac:dyDescent="0.25">
      <c r="A207" s="131" t="str">
        <f>+IF(I207&lt;='Ecarts de marge'!$G$1,"X","")</f>
        <v>X</v>
      </c>
      <c r="B207" s="122" t="str">
        <f t="shared" si="3"/>
        <v>A20092000201000</v>
      </c>
      <c r="C207" s="141" t="s">
        <v>718</v>
      </c>
      <c r="D207" s="141">
        <v>201800072</v>
      </c>
      <c r="E207" s="141" t="s">
        <v>712</v>
      </c>
      <c r="F207" s="141" t="s">
        <v>815</v>
      </c>
      <c r="G207" s="141" t="s">
        <v>711</v>
      </c>
      <c r="H207" s="141" t="s">
        <v>731</v>
      </c>
      <c r="I207" s="142">
        <v>43117</v>
      </c>
      <c r="J207" s="141" t="s">
        <v>451</v>
      </c>
      <c r="K207" s="141" t="s">
        <v>33</v>
      </c>
      <c r="L207" s="141" t="s">
        <v>34</v>
      </c>
      <c r="M207" s="141">
        <v>1</v>
      </c>
      <c r="N207" s="141">
        <v>160</v>
      </c>
      <c r="O207" s="141">
        <v>160</v>
      </c>
      <c r="P207" s="199">
        <v>320</v>
      </c>
      <c r="Q207" s="122" t="e">
        <f>+VLOOKUP(CONCATENATE(B207,"00"),#REF!,3,FALSE)</f>
        <v>#REF!</v>
      </c>
      <c r="R207" s="122" t="str">
        <f>+IF(ISERROR(VLOOKUP(K207,'Ecarts de marge'!D:D,1,FALSE)),"PB CODE ARTICLE","")</f>
        <v/>
      </c>
    </row>
    <row r="208" spans="1:18" x14ac:dyDescent="0.25">
      <c r="A208" s="131" t="str">
        <f>+IF(I208&lt;='Ecarts de marge'!$G$1,"X","")</f>
        <v>X</v>
      </c>
      <c r="B208" s="122" t="str">
        <f t="shared" si="3"/>
        <v>A20082000113000</v>
      </c>
      <c r="C208" s="141" t="s">
        <v>718</v>
      </c>
      <c r="D208" s="141">
        <v>201800073</v>
      </c>
      <c r="E208" s="141" t="s">
        <v>735</v>
      </c>
      <c r="F208" s="141" t="s">
        <v>874</v>
      </c>
      <c r="G208" s="141" t="s">
        <v>711</v>
      </c>
      <c r="H208" s="141" t="s">
        <v>731</v>
      </c>
      <c r="I208" s="142">
        <v>43117</v>
      </c>
      <c r="J208" s="141" t="s">
        <v>451</v>
      </c>
      <c r="K208" s="141" t="s">
        <v>33</v>
      </c>
      <c r="L208" s="141" t="s">
        <v>34</v>
      </c>
      <c r="M208" s="141">
        <v>1</v>
      </c>
      <c r="N208" s="141">
        <v>320</v>
      </c>
      <c r="O208" s="141">
        <v>320</v>
      </c>
      <c r="P208" s="199">
        <v>160</v>
      </c>
      <c r="Q208" s="122" t="e">
        <f>+VLOOKUP(CONCATENATE(B208,"00"),#REF!,3,FALSE)</f>
        <v>#REF!</v>
      </c>
      <c r="R208" s="122" t="str">
        <f>+IF(ISERROR(VLOOKUP(K208,'Ecarts de marge'!D:D,1,FALSE)),"PB CODE ARTICLE","")</f>
        <v/>
      </c>
    </row>
    <row r="209" spans="1:18" x14ac:dyDescent="0.25">
      <c r="A209" s="131" t="str">
        <f>+IF(I209&lt;='Ecarts de marge'!$G$1,"X","")</f>
        <v>X</v>
      </c>
      <c r="B209" s="122" t="str">
        <f t="shared" si="3"/>
        <v>A20092000195000</v>
      </c>
      <c r="C209" s="141" t="s">
        <v>718</v>
      </c>
      <c r="D209" s="141">
        <v>201800074</v>
      </c>
      <c r="E209" s="141" t="s">
        <v>712</v>
      </c>
      <c r="F209" s="141" t="s">
        <v>801</v>
      </c>
      <c r="G209" s="141" t="s">
        <v>711</v>
      </c>
      <c r="H209" s="141" t="s">
        <v>731</v>
      </c>
      <c r="I209" s="142">
        <v>43117</v>
      </c>
      <c r="J209" s="141" t="s">
        <v>451</v>
      </c>
      <c r="K209" s="141" t="s">
        <v>33</v>
      </c>
      <c r="L209" s="141" t="s">
        <v>34</v>
      </c>
      <c r="M209" s="141">
        <v>1</v>
      </c>
      <c r="N209" s="141">
        <v>160</v>
      </c>
      <c r="O209" s="141">
        <v>160</v>
      </c>
      <c r="P209" s="199">
        <v>160</v>
      </c>
      <c r="Q209" s="122" t="e">
        <f>+VLOOKUP(CONCATENATE(B209,"00"),#REF!,3,FALSE)</f>
        <v>#REF!</v>
      </c>
      <c r="R209" s="122" t="str">
        <f>+IF(ISERROR(VLOOKUP(K209,'Ecarts de marge'!D:D,1,FALSE)),"PB CODE ARTICLE","")</f>
        <v/>
      </c>
    </row>
    <row r="210" spans="1:18" x14ac:dyDescent="0.25">
      <c r="A210" s="131" t="str">
        <f>+IF(I210&lt;='Ecarts de marge'!$G$1,"X","")</f>
        <v>X</v>
      </c>
      <c r="B210" s="122" t="str">
        <f t="shared" si="3"/>
        <v>A20092000172000</v>
      </c>
      <c r="C210" s="141" t="s">
        <v>718</v>
      </c>
      <c r="D210" s="141">
        <v>201800075</v>
      </c>
      <c r="E210" s="141" t="s">
        <v>712</v>
      </c>
      <c r="F210" s="141" t="s">
        <v>812</v>
      </c>
      <c r="G210" s="141" t="s">
        <v>711</v>
      </c>
      <c r="H210" s="141" t="s">
        <v>731</v>
      </c>
      <c r="I210" s="142">
        <v>43117</v>
      </c>
      <c r="J210" s="141" t="s">
        <v>451</v>
      </c>
      <c r="K210" s="141" t="s">
        <v>33</v>
      </c>
      <c r="L210" s="141" t="s">
        <v>34</v>
      </c>
      <c r="M210" s="141">
        <v>1</v>
      </c>
      <c r="N210" s="141">
        <v>160</v>
      </c>
      <c r="O210" s="141">
        <v>160</v>
      </c>
      <c r="P210" s="199">
        <v>160</v>
      </c>
      <c r="Q210" s="122" t="e">
        <f>+VLOOKUP(CONCATENATE(B210,"00"),#REF!,3,FALSE)</f>
        <v>#REF!</v>
      </c>
      <c r="R210" s="122" t="str">
        <f>+IF(ISERROR(VLOOKUP(K210,'Ecarts de marge'!D:D,1,FALSE)),"PB CODE ARTICLE","")</f>
        <v/>
      </c>
    </row>
    <row r="211" spans="1:18" x14ac:dyDescent="0.25">
      <c r="A211" s="131" t="str">
        <f>+IF(I211&lt;='Ecarts de marge'!$G$1,"X","")</f>
        <v>X</v>
      </c>
      <c r="B211" s="122" t="str">
        <f t="shared" si="3"/>
        <v>A20062000082000</v>
      </c>
      <c r="C211" s="141" t="s">
        <v>718</v>
      </c>
      <c r="D211" s="141">
        <v>201800076</v>
      </c>
      <c r="E211" s="141" t="s">
        <v>783</v>
      </c>
      <c r="F211" s="141" t="s">
        <v>900</v>
      </c>
      <c r="G211" s="141" t="s">
        <v>711</v>
      </c>
      <c r="H211" s="141" t="s">
        <v>731</v>
      </c>
      <c r="I211" s="142">
        <v>43117</v>
      </c>
      <c r="J211" s="141" t="s">
        <v>451</v>
      </c>
      <c r="K211" s="141" t="s">
        <v>33</v>
      </c>
      <c r="L211" s="141" t="s">
        <v>34</v>
      </c>
      <c r="M211" s="141">
        <v>1</v>
      </c>
      <c r="N211" s="141">
        <v>160</v>
      </c>
      <c r="O211" s="141">
        <v>160</v>
      </c>
      <c r="P211" s="199">
        <v>160</v>
      </c>
      <c r="Q211" s="122" t="e">
        <f>+VLOOKUP(CONCATENATE(B211,"00"),#REF!,3,FALSE)</f>
        <v>#REF!</v>
      </c>
      <c r="R211" s="122" t="str">
        <f>+IF(ISERROR(VLOOKUP(K211,'Ecarts de marge'!D:D,1,FALSE)),"PB CODE ARTICLE","")</f>
        <v/>
      </c>
    </row>
    <row r="212" spans="1:18" x14ac:dyDescent="0.25">
      <c r="A212" s="131" t="str">
        <f>+IF(I212&lt;='Ecarts de marge'!$G$1,"X","")</f>
        <v>X</v>
      </c>
      <c r="B212" s="122" t="str">
        <f t="shared" si="3"/>
        <v>A20072000117000</v>
      </c>
      <c r="C212" s="141" t="s">
        <v>718</v>
      </c>
      <c r="D212" s="141">
        <v>201800077</v>
      </c>
      <c r="E212" s="141" t="s">
        <v>739</v>
      </c>
      <c r="F212" s="141" t="s">
        <v>740</v>
      </c>
      <c r="G212" s="141" t="s">
        <v>711</v>
      </c>
      <c r="H212" s="141" t="s">
        <v>731</v>
      </c>
      <c r="I212" s="142">
        <v>43117</v>
      </c>
      <c r="J212" s="141" t="s">
        <v>451</v>
      </c>
      <c r="K212" s="141" t="s">
        <v>33</v>
      </c>
      <c r="L212" s="141" t="s">
        <v>34</v>
      </c>
      <c r="M212" s="141">
        <v>1</v>
      </c>
      <c r="N212" s="141">
        <v>160</v>
      </c>
      <c r="O212" s="141">
        <v>160</v>
      </c>
      <c r="P212" s="199">
        <v>320</v>
      </c>
      <c r="Q212" s="122" t="e">
        <f>+VLOOKUP(CONCATENATE(B212,"00"),#REF!,3,FALSE)</f>
        <v>#REF!</v>
      </c>
      <c r="R212" s="122" t="str">
        <f>+IF(ISERROR(VLOOKUP(K212,'Ecarts de marge'!D:D,1,FALSE)),"PB CODE ARTICLE","")</f>
        <v/>
      </c>
    </row>
    <row r="213" spans="1:18" x14ac:dyDescent="0.25">
      <c r="A213" s="131" t="str">
        <f>+IF(I213&lt;='Ecarts de marge'!$G$1,"X","")</f>
        <v>X</v>
      </c>
      <c r="B213" s="122" t="str">
        <f t="shared" si="3"/>
        <v>A20082000151000</v>
      </c>
      <c r="C213" s="141" t="s">
        <v>718</v>
      </c>
      <c r="D213" s="141">
        <v>201800078</v>
      </c>
      <c r="E213" s="141" t="s">
        <v>735</v>
      </c>
      <c r="F213" s="141" t="s">
        <v>901</v>
      </c>
      <c r="G213" s="141" t="s">
        <v>711</v>
      </c>
      <c r="H213" s="141" t="s">
        <v>731</v>
      </c>
      <c r="I213" s="142">
        <v>43117</v>
      </c>
      <c r="J213" s="141" t="s">
        <v>451</v>
      </c>
      <c r="K213" s="141" t="s">
        <v>33</v>
      </c>
      <c r="L213" s="141" t="s">
        <v>34</v>
      </c>
      <c r="M213" s="141">
        <v>1</v>
      </c>
      <c r="N213" s="141">
        <v>320</v>
      </c>
      <c r="O213" s="141">
        <v>320</v>
      </c>
      <c r="P213" s="199">
        <v>160</v>
      </c>
      <c r="Q213" s="122" t="e">
        <f>+VLOOKUP(CONCATENATE(B213,"00"),#REF!,3,FALSE)</f>
        <v>#REF!</v>
      </c>
      <c r="R213" s="122" t="str">
        <f>+IF(ISERROR(VLOOKUP(K213,'Ecarts de marge'!D:D,1,FALSE)),"PB CODE ARTICLE","")</f>
        <v/>
      </c>
    </row>
    <row r="214" spans="1:18" x14ac:dyDescent="0.25">
      <c r="A214" s="131" t="str">
        <f>+IF(I214&lt;='Ecarts de marge'!$G$1,"X","")</f>
        <v>X</v>
      </c>
      <c r="B214" s="122" t="str">
        <f t="shared" si="3"/>
        <v>A20092000165000</v>
      </c>
      <c r="C214" s="141" t="s">
        <v>718</v>
      </c>
      <c r="D214" s="141">
        <v>201800079</v>
      </c>
      <c r="E214" s="141" t="s">
        <v>712</v>
      </c>
      <c r="F214" s="141" t="s">
        <v>825</v>
      </c>
      <c r="G214" s="141" t="s">
        <v>711</v>
      </c>
      <c r="H214" s="141" t="s">
        <v>731</v>
      </c>
      <c r="I214" s="142">
        <v>43117</v>
      </c>
      <c r="J214" s="141" t="s">
        <v>451</v>
      </c>
      <c r="K214" s="141" t="s">
        <v>33</v>
      </c>
      <c r="L214" s="141" t="s">
        <v>34</v>
      </c>
      <c r="M214" s="141">
        <v>1</v>
      </c>
      <c r="N214" s="141">
        <v>160</v>
      </c>
      <c r="O214" s="141">
        <v>160</v>
      </c>
      <c r="P214" s="199">
        <v>160</v>
      </c>
      <c r="Q214" s="122" t="e">
        <f>+VLOOKUP(CONCATENATE(B214,"00"),#REF!,3,FALSE)</f>
        <v>#REF!</v>
      </c>
      <c r="R214" s="122" t="str">
        <f>+IF(ISERROR(VLOOKUP(K214,'Ecarts de marge'!D:D,1,FALSE)),"PB CODE ARTICLE","")</f>
        <v/>
      </c>
    </row>
    <row r="215" spans="1:18" x14ac:dyDescent="0.25">
      <c r="A215" s="131" t="str">
        <f>+IF(I215&lt;='Ecarts de marge'!$G$1,"X","")</f>
        <v>X</v>
      </c>
      <c r="B215" s="122" t="str">
        <f t="shared" si="3"/>
        <v>A20072000055000</v>
      </c>
      <c r="C215" s="141" t="s">
        <v>718</v>
      </c>
      <c r="D215" s="141">
        <v>201800080</v>
      </c>
      <c r="E215" s="141" t="s">
        <v>739</v>
      </c>
      <c r="F215" s="141" t="s">
        <v>892</v>
      </c>
      <c r="G215" s="141" t="s">
        <v>711</v>
      </c>
      <c r="H215" s="141" t="s">
        <v>731</v>
      </c>
      <c r="I215" s="142">
        <v>43117</v>
      </c>
      <c r="J215" s="141" t="s">
        <v>451</v>
      </c>
      <c r="K215" s="141" t="s">
        <v>33</v>
      </c>
      <c r="L215" s="141" t="s">
        <v>34</v>
      </c>
      <c r="M215" s="141">
        <v>1</v>
      </c>
      <c r="N215" s="141">
        <v>160</v>
      </c>
      <c r="O215" s="141">
        <v>160</v>
      </c>
      <c r="P215" s="199">
        <v>80</v>
      </c>
      <c r="Q215" s="122" t="e">
        <f>+VLOOKUP(CONCATENATE(B215,"00"),#REF!,3,FALSE)</f>
        <v>#REF!</v>
      </c>
      <c r="R215" s="122" t="str">
        <f>+IF(ISERROR(VLOOKUP(K215,'Ecarts de marge'!D:D,1,FALSE)),"PB CODE ARTICLE","")</f>
        <v/>
      </c>
    </row>
    <row r="216" spans="1:18" x14ac:dyDescent="0.25">
      <c r="A216" s="131" t="str">
        <f>+IF(I216&lt;='Ecarts de marge'!$G$1,"X","")</f>
        <v>X</v>
      </c>
      <c r="B216" s="122" t="str">
        <f t="shared" si="3"/>
        <v>A20092000188000</v>
      </c>
      <c r="C216" s="141" t="s">
        <v>718</v>
      </c>
      <c r="D216" s="141">
        <v>201800081</v>
      </c>
      <c r="E216" s="141" t="s">
        <v>712</v>
      </c>
      <c r="F216" s="141" t="s">
        <v>826</v>
      </c>
      <c r="G216" s="141" t="s">
        <v>711</v>
      </c>
      <c r="H216" s="141" t="s">
        <v>731</v>
      </c>
      <c r="I216" s="142">
        <v>43117</v>
      </c>
      <c r="J216" s="141" t="s">
        <v>451</v>
      </c>
      <c r="K216" s="141" t="s">
        <v>33</v>
      </c>
      <c r="L216" s="141" t="s">
        <v>34</v>
      </c>
      <c r="M216" s="141">
        <v>1</v>
      </c>
      <c r="N216" s="141">
        <v>80</v>
      </c>
      <c r="O216" s="141">
        <v>80</v>
      </c>
      <c r="P216" s="199">
        <v>160</v>
      </c>
      <c r="Q216" s="122" t="e">
        <f>+VLOOKUP(CONCATENATE(B216,"00"),#REF!,3,FALSE)</f>
        <v>#REF!</v>
      </c>
      <c r="R216" s="122" t="str">
        <f>+IF(ISERROR(VLOOKUP(K216,'Ecarts de marge'!D:D,1,FALSE)),"PB CODE ARTICLE","")</f>
        <v/>
      </c>
    </row>
    <row r="217" spans="1:18" x14ac:dyDescent="0.25">
      <c r="A217" s="131" t="str">
        <f>+IF(I217&lt;='Ecarts de marge'!$G$1,"X","")</f>
        <v>X</v>
      </c>
      <c r="B217" s="122" t="str">
        <f t="shared" si="3"/>
        <v>A20092000180000</v>
      </c>
      <c r="C217" s="141" t="s">
        <v>718</v>
      </c>
      <c r="D217" s="141">
        <v>201800082</v>
      </c>
      <c r="E217" s="141" t="s">
        <v>712</v>
      </c>
      <c r="F217" s="141" t="s">
        <v>819</v>
      </c>
      <c r="G217" s="141" t="s">
        <v>711</v>
      </c>
      <c r="H217" s="141" t="s">
        <v>731</v>
      </c>
      <c r="I217" s="142">
        <v>43117</v>
      </c>
      <c r="J217" s="141" t="s">
        <v>451</v>
      </c>
      <c r="K217" s="141" t="s">
        <v>33</v>
      </c>
      <c r="L217" s="141" t="s">
        <v>34</v>
      </c>
      <c r="M217" s="141">
        <v>1</v>
      </c>
      <c r="N217" s="141">
        <v>160</v>
      </c>
      <c r="O217" s="141">
        <v>160</v>
      </c>
      <c r="P217" s="199">
        <v>160</v>
      </c>
      <c r="Q217" s="122" t="e">
        <f>+VLOOKUP(CONCATENATE(B217,"00"),#REF!,3,FALSE)</f>
        <v>#REF!</v>
      </c>
      <c r="R217" s="122" t="str">
        <f>+IF(ISERROR(VLOOKUP(K217,'Ecarts de marge'!D:D,1,FALSE)),"PB CODE ARTICLE","")</f>
        <v/>
      </c>
    </row>
    <row r="218" spans="1:18" x14ac:dyDescent="0.25">
      <c r="A218" s="131" t="str">
        <f>+IF(I218&lt;='Ecarts de marge'!$G$1,"X","")</f>
        <v>X</v>
      </c>
      <c r="B218" s="122" t="str">
        <f t="shared" si="3"/>
        <v>A20092000189000</v>
      </c>
      <c r="C218" s="141" t="s">
        <v>718</v>
      </c>
      <c r="D218" s="141">
        <v>201800083</v>
      </c>
      <c r="E218" s="141" t="s">
        <v>712</v>
      </c>
      <c r="F218" s="141" t="s">
        <v>824</v>
      </c>
      <c r="G218" s="141" t="s">
        <v>711</v>
      </c>
      <c r="H218" s="141" t="s">
        <v>731</v>
      </c>
      <c r="I218" s="142">
        <v>43117</v>
      </c>
      <c r="J218" s="141" t="s">
        <v>451</v>
      </c>
      <c r="K218" s="141" t="s">
        <v>33</v>
      </c>
      <c r="L218" s="141" t="s">
        <v>34</v>
      </c>
      <c r="M218" s="141">
        <v>1</v>
      </c>
      <c r="N218" s="141">
        <v>160</v>
      </c>
      <c r="O218" s="141">
        <v>160</v>
      </c>
      <c r="P218" s="199">
        <v>160</v>
      </c>
      <c r="Q218" s="122" t="e">
        <f>+VLOOKUP(CONCATENATE(B218,"00"),#REF!,3,FALSE)</f>
        <v>#REF!</v>
      </c>
      <c r="R218" s="122" t="str">
        <f>+IF(ISERROR(VLOOKUP(K218,'Ecarts de marge'!D:D,1,FALSE)),"PB CODE ARTICLE","")</f>
        <v/>
      </c>
    </row>
    <row r="219" spans="1:18" x14ac:dyDescent="0.25">
      <c r="A219" s="131" t="str">
        <f>+IF(I219&lt;='Ecarts de marge'!$G$1,"X","")</f>
        <v>X</v>
      </c>
      <c r="B219" s="122" t="str">
        <f t="shared" si="3"/>
        <v>A20092000185000</v>
      </c>
      <c r="C219" s="141" t="s">
        <v>718</v>
      </c>
      <c r="D219" s="141">
        <v>201800084</v>
      </c>
      <c r="E219" s="141" t="s">
        <v>712</v>
      </c>
      <c r="F219" s="141" t="s">
        <v>789</v>
      </c>
      <c r="G219" s="141" t="s">
        <v>711</v>
      </c>
      <c r="H219" s="141" t="s">
        <v>731</v>
      </c>
      <c r="I219" s="142">
        <v>43117</v>
      </c>
      <c r="J219" s="141" t="s">
        <v>451</v>
      </c>
      <c r="K219" s="141" t="s">
        <v>33</v>
      </c>
      <c r="L219" s="141" t="s">
        <v>34</v>
      </c>
      <c r="M219" s="141">
        <v>1</v>
      </c>
      <c r="N219" s="141">
        <v>160</v>
      </c>
      <c r="O219" s="141">
        <v>160</v>
      </c>
      <c r="P219" s="199">
        <v>160</v>
      </c>
      <c r="Q219" s="122" t="e">
        <f>+VLOOKUP(CONCATENATE(B219,"00"),#REF!,3,FALSE)</f>
        <v>#REF!</v>
      </c>
      <c r="R219" s="122" t="str">
        <f>+IF(ISERROR(VLOOKUP(K219,'Ecarts de marge'!D:D,1,FALSE)),"PB CODE ARTICLE","")</f>
        <v/>
      </c>
    </row>
    <row r="220" spans="1:18" x14ac:dyDescent="0.25">
      <c r="A220" s="131" t="str">
        <f>+IF(I220&lt;='Ecarts de marge'!$G$1,"X","")</f>
        <v>X</v>
      </c>
      <c r="B220" s="122" t="str">
        <f t="shared" si="3"/>
        <v>A20050042071000</v>
      </c>
      <c r="C220" s="141" t="s">
        <v>718</v>
      </c>
      <c r="D220" s="141">
        <v>201800085</v>
      </c>
      <c r="E220" s="141" t="s">
        <v>806</v>
      </c>
      <c r="F220" s="141" t="s">
        <v>838</v>
      </c>
      <c r="G220" s="141" t="s">
        <v>711</v>
      </c>
      <c r="H220" s="141" t="s">
        <v>731</v>
      </c>
      <c r="I220" s="142">
        <v>43117</v>
      </c>
      <c r="J220" s="141" t="s">
        <v>451</v>
      </c>
      <c r="K220" s="141" t="s">
        <v>33</v>
      </c>
      <c r="L220" s="141" t="s">
        <v>34</v>
      </c>
      <c r="M220" s="141">
        <v>1</v>
      </c>
      <c r="N220" s="141">
        <v>160</v>
      </c>
      <c r="O220" s="141">
        <v>160</v>
      </c>
      <c r="P220" s="199">
        <v>80</v>
      </c>
      <c r="Q220" s="122" t="e">
        <f>+VLOOKUP(CONCATENATE(B220,"00"),#REF!,3,FALSE)</f>
        <v>#REF!</v>
      </c>
      <c r="R220" s="122" t="str">
        <f>+IF(ISERROR(VLOOKUP(K220,'Ecarts de marge'!D:D,1,FALSE)),"PB CODE ARTICLE","")</f>
        <v/>
      </c>
    </row>
    <row r="221" spans="1:18" x14ac:dyDescent="0.25">
      <c r="A221" s="131" t="str">
        <f>+IF(I221&lt;='Ecarts de marge'!$G$1,"X","")</f>
        <v>X</v>
      </c>
      <c r="B221" s="122" t="str">
        <f t="shared" si="3"/>
        <v>A20050042069000</v>
      </c>
      <c r="C221" s="141" t="s">
        <v>718</v>
      </c>
      <c r="D221" s="141">
        <v>201800086</v>
      </c>
      <c r="E221" s="141" t="s">
        <v>806</v>
      </c>
      <c r="F221" s="141" t="s">
        <v>999</v>
      </c>
      <c r="G221" s="141" t="s">
        <v>711</v>
      </c>
      <c r="H221" s="141" t="s">
        <v>731</v>
      </c>
      <c r="I221" s="142">
        <v>43117</v>
      </c>
      <c r="J221" s="141" t="s">
        <v>451</v>
      </c>
      <c r="K221" s="141" t="s">
        <v>57</v>
      </c>
      <c r="L221" s="141" t="s">
        <v>58</v>
      </c>
      <c r="M221" s="141">
        <v>1</v>
      </c>
      <c r="N221" s="141">
        <v>2676.36</v>
      </c>
      <c r="O221" s="141">
        <v>2676.36</v>
      </c>
      <c r="P221" s="199">
        <v>80</v>
      </c>
      <c r="Q221" s="122" t="e">
        <f>+VLOOKUP(CONCATENATE(B221,"00"),#REF!,3,FALSE)</f>
        <v>#REF!</v>
      </c>
      <c r="R221" s="122" t="str">
        <f>+IF(ISERROR(VLOOKUP(K221,'Ecarts de marge'!D:D,1,FALSE)),"PB CODE ARTICLE","")</f>
        <v>PB CODE ARTICLE</v>
      </c>
    </row>
    <row r="222" spans="1:18" x14ac:dyDescent="0.25">
      <c r="A222" s="131" t="str">
        <f>+IF(I222&lt;='Ecarts de marge'!$G$1,"X","")</f>
        <v>X</v>
      </c>
      <c r="B222" s="122" t="str">
        <f t="shared" si="3"/>
        <v>A20072000046000</v>
      </c>
      <c r="C222" s="141" t="s">
        <v>718</v>
      </c>
      <c r="D222" s="141">
        <v>201800087</v>
      </c>
      <c r="E222" s="141" t="s">
        <v>739</v>
      </c>
      <c r="F222" s="141" t="s">
        <v>716</v>
      </c>
      <c r="G222" s="141" t="s">
        <v>711</v>
      </c>
      <c r="H222" s="141" t="s">
        <v>731</v>
      </c>
      <c r="I222" s="142">
        <v>43117</v>
      </c>
      <c r="J222" s="141" t="s">
        <v>451</v>
      </c>
      <c r="K222" s="141" t="s">
        <v>33</v>
      </c>
      <c r="L222" s="141" t="s">
        <v>34</v>
      </c>
      <c r="M222" s="141">
        <v>1</v>
      </c>
      <c r="N222" s="141">
        <v>80</v>
      </c>
      <c r="O222" s="141">
        <v>80</v>
      </c>
      <c r="P222" s="199">
        <v>80</v>
      </c>
      <c r="Q222" s="122" t="e">
        <f>+VLOOKUP(CONCATENATE(B222,"00"),#REF!,3,FALSE)</f>
        <v>#REF!</v>
      </c>
      <c r="R222" s="122" t="str">
        <f>+IF(ISERROR(VLOOKUP(K222,'Ecarts de marge'!D:D,1,FALSE)),"PB CODE ARTICLE","")</f>
        <v/>
      </c>
    </row>
    <row r="223" spans="1:18" x14ac:dyDescent="0.25">
      <c r="A223" s="131" t="str">
        <f>+IF(I223&lt;='Ecarts de marge'!$G$1,"X","")</f>
        <v>X</v>
      </c>
      <c r="B223" s="122" t="str">
        <f t="shared" si="3"/>
        <v>A20062000008000</v>
      </c>
      <c r="C223" s="141" t="s">
        <v>718</v>
      </c>
      <c r="D223" s="141">
        <v>201800088</v>
      </c>
      <c r="E223" s="141" t="s">
        <v>783</v>
      </c>
      <c r="F223" s="141" t="s">
        <v>1000</v>
      </c>
      <c r="G223" s="141" t="s">
        <v>711</v>
      </c>
      <c r="H223" s="141" t="s">
        <v>731</v>
      </c>
      <c r="I223" s="142">
        <v>43117</v>
      </c>
      <c r="J223" s="141" t="s">
        <v>451</v>
      </c>
      <c r="K223" s="141" t="s">
        <v>33</v>
      </c>
      <c r="L223" s="141" t="s">
        <v>34</v>
      </c>
      <c r="M223" s="141">
        <v>1</v>
      </c>
      <c r="N223" s="141">
        <v>80</v>
      </c>
      <c r="O223" s="141">
        <v>80</v>
      </c>
      <c r="P223" s="199">
        <v>80</v>
      </c>
      <c r="Q223" s="122" t="e">
        <f>+VLOOKUP(CONCATENATE(B223,"00"),#REF!,3,FALSE)</f>
        <v>#REF!</v>
      </c>
      <c r="R223" s="122" t="str">
        <f>+IF(ISERROR(VLOOKUP(K223,'Ecarts de marge'!D:D,1,FALSE)),"PB CODE ARTICLE","")</f>
        <v/>
      </c>
    </row>
    <row r="224" spans="1:18" x14ac:dyDescent="0.25">
      <c r="A224" s="131" t="str">
        <f>+IF(I224&lt;='Ecarts de marge'!$G$1,"X","")</f>
        <v>X</v>
      </c>
      <c r="B224" s="122" t="str">
        <f t="shared" si="3"/>
        <v>A20062000009000</v>
      </c>
      <c r="C224" s="141" t="s">
        <v>718</v>
      </c>
      <c r="D224" s="141">
        <v>201800089</v>
      </c>
      <c r="E224" s="141" t="s">
        <v>783</v>
      </c>
      <c r="F224" s="141" t="s">
        <v>1001</v>
      </c>
      <c r="G224" s="141" t="s">
        <v>711</v>
      </c>
      <c r="H224" s="141" t="s">
        <v>731</v>
      </c>
      <c r="I224" s="142">
        <v>43117</v>
      </c>
      <c r="J224" s="141" t="s">
        <v>451</v>
      </c>
      <c r="K224" s="141" t="s">
        <v>33</v>
      </c>
      <c r="L224" s="141" t="s">
        <v>34</v>
      </c>
      <c r="M224" s="141">
        <v>1</v>
      </c>
      <c r="N224" s="141">
        <v>80</v>
      </c>
      <c r="O224" s="141">
        <v>80</v>
      </c>
      <c r="P224" s="199">
        <v>80</v>
      </c>
      <c r="Q224" s="122" t="e">
        <f>+VLOOKUP(CONCATENATE(B224,"00"),#REF!,3,FALSE)</f>
        <v>#REF!</v>
      </c>
      <c r="R224" s="122" t="str">
        <f>+IF(ISERROR(VLOOKUP(K224,'Ecarts de marge'!D:D,1,FALSE)),"PB CODE ARTICLE","")</f>
        <v/>
      </c>
    </row>
    <row r="225" spans="1:18" x14ac:dyDescent="0.25">
      <c r="A225" s="131" t="str">
        <f>+IF(I225&lt;='Ecarts de marge'!$G$1,"X","")</f>
        <v>X</v>
      </c>
      <c r="B225" s="122" t="str">
        <f t="shared" si="3"/>
        <v>A20050042066000</v>
      </c>
      <c r="C225" s="141" t="s">
        <v>718</v>
      </c>
      <c r="D225" s="141">
        <v>201800090</v>
      </c>
      <c r="E225" s="141" t="s">
        <v>806</v>
      </c>
      <c r="F225" s="141" t="s">
        <v>853</v>
      </c>
      <c r="G225" s="141" t="s">
        <v>711</v>
      </c>
      <c r="H225" s="141" t="s">
        <v>731</v>
      </c>
      <c r="I225" s="142">
        <v>43117</v>
      </c>
      <c r="J225" s="141" t="s">
        <v>451</v>
      </c>
      <c r="K225" s="141" t="s">
        <v>33</v>
      </c>
      <c r="L225" s="141" t="s">
        <v>34</v>
      </c>
      <c r="M225" s="141">
        <v>1</v>
      </c>
      <c r="N225" s="141">
        <v>80</v>
      </c>
      <c r="O225" s="141">
        <v>80</v>
      </c>
      <c r="P225" s="199">
        <v>80</v>
      </c>
      <c r="Q225" s="122" t="e">
        <f>+VLOOKUP(CONCATENATE(B225,"00"),#REF!,3,FALSE)</f>
        <v>#REF!</v>
      </c>
      <c r="R225" s="122" t="str">
        <f>+IF(ISERROR(VLOOKUP(K225,'Ecarts de marge'!D:D,1,FALSE)),"PB CODE ARTICLE","")</f>
        <v/>
      </c>
    </row>
    <row r="226" spans="1:18" x14ac:dyDescent="0.25">
      <c r="A226" s="131" t="str">
        <f>+IF(I226&lt;='Ecarts de marge'!$G$1,"X","")</f>
        <v>X</v>
      </c>
      <c r="B226" s="122" t="str">
        <f t="shared" si="3"/>
        <v>A20072000078000</v>
      </c>
      <c r="C226" s="141" t="s">
        <v>718</v>
      </c>
      <c r="D226" s="141">
        <v>201800091</v>
      </c>
      <c r="E226" s="141" t="s">
        <v>739</v>
      </c>
      <c r="F226" s="141" t="s">
        <v>878</v>
      </c>
      <c r="G226" s="141" t="s">
        <v>711</v>
      </c>
      <c r="H226" s="141" t="s">
        <v>731</v>
      </c>
      <c r="I226" s="142">
        <v>43117</v>
      </c>
      <c r="J226" s="141" t="s">
        <v>451</v>
      </c>
      <c r="K226" s="141" t="s">
        <v>33</v>
      </c>
      <c r="L226" s="141" t="s">
        <v>34</v>
      </c>
      <c r="M226" s="141">
        <v>1</v>
      </c>
      <c r="N226" s="141">
        <v>80</v>
      </c>
      <c r="O226" s="141">
        <v>80</v>
      </c>
      <c r="P226" s="199">
        <v>80</v>
      </c>
      <c r="Q226" s="122" t="e">
        <f>+VLOOKUP(CONCATENATE(B226,"00"),#REF!,3,FALSE)</f>
        <v>#REF!</v>
      </c>
      <c r="R226" s="122" t="str">
        <f>+IF(ISERROR(VLOOKUP(K226,'Ecarts de marge'!D:D,1,FALSE)),"PB CODE ARTICLE","")</f>
        <v/>
      </c>
    </row>
    <row r="227" spans="1:18" x14ac:dyDescent="0.25">
      <c r="A227" s="131" t="str">
        <f>+IF(I227&lt;='Ecarts de marge'!$G$1,"X","")</f>
        <v>X</v>
      </c>
      <c r="B227" s="122" t="str">
        <f t="shared" si="3"/>
        <v>A20082000044000</v>
      </c>
      <c r="C227" s="141" t="s">
        <v>718</v>
      </c>
      <c r="D227" s="141">
        <v>201800092</v>
      </c>
      <c r="E227" s="141" t="s">
        <v>735</v>
      </c>
      <c r="F227" s="141" t="s">
        <v>905</v>
      </c>
      <c r="G227" s="141" t="s">
        <v>711</v>
      </c>
      <c r="H227" s="141" t="s">
        <v>731</v>
      </c>
      <c r="I227" s="142">
        <v>43117</v>
      </c>
      <c r="J227" s="141" t="s">
        <v>451</v>
      </c>
      <c r="K227" s="141" t="s">
        <v>33</v>
      </c>
      <c r="L227" s="141" t="s">
        <v>34</v>
      </c>
      <c r="M227" s="141">
        <v>1</v>
      </c>
      <c r="N227" s="141">
        <v>80</v>
      </c>
      <c r="O227" s="141">
        <v>80</v>
      </c>
      <c r="P227" s="199">
        <v>80</v>
      </c>
      <c r="Q227" s="122" t="e">
        <f>+VLOOKUP(CONCATENATE(B227,"00"),#REF!,3,FALSE)</f>
        <v>#REF!</v>
      </c>
      <c r="R227" s="122" t="str">
        <f>+IF(ISERROR(VLOOKUP(K227,'Ecarts de marge'!D:D,1,FALSE)),"PB CODE ARTICLE","")</f>
        <v/>
      </c>
    </row>
    <row r="228" spans="1:18" x14ac:dyDescent="0.25">
      <c r="A228" s="131" t="str">
        <f>+IF(I228&lt;='Ecarts de marge'!$G$1,"X","")</f>
        <v>X</v>
      </c>
      <c r="B228" s="122" t="str">
        <f t="shared" si="3"/>
        <v>A20092000135000</v>
      </c>
      <c r="C228" s="141" t="s">
        <v>718</v>
      </c>
      <c r="D228" s="141">
        <v>201800093</v>
      </c>
      <c r="E228" s="141" t="s">
        <v>712</v>
      </c>
      <c r="F228" s="141" t="s">
        <v>899</v>
      </c>
      <c r="G228" s="141" t="s">
        <v>711</v>
      </c>
      <c r="H228" s="141" t="s">
        <v>731</v>
      </c>
      <c r="I228" s="142">
        <v>43117</v>
      </c>
      <c r="J228" s="141" t="s">
        <v>451</v>
      </c>
      <c r="K228" s="141" t="s">
        <v>33</v>
      </c>
      <c r="L228" s="141" t="s">
        <v>34</v>
      </c>
      <c r="M228" s="141">
        <v>1</v>
      </c>
      <c r="N228" s="141">
        <v>80</v>
      </c>
      <c r="O228" s="141">
        <v>80</v>
      </c>
      <c r="P228" s="199">
        <v>80</v>
      </c>
      <c r="Q228" s="122" t="e">
        <f>+VLOOKUP(CONCATENATE(B228,"00"),#REF!,3,FALSE)</f>
        <v>#REF!</v>
      </c>
      <c r="R228" s="122" t="str">
        <f>+IF(ISERROR(VLOOKUP(K228,'Ecarts de marge'!D:D,1,FALSE)),"PB CODE ARTICLE","")</f>
        <v/>
      </c>
    </row>
    <row r="229" spans="1:18" x14ac:dyDescent="0.25">
      <c r="A229" s="131" t="str">
        <f>+IF(I229&lt;='Ecarts de marge'!$G$1,"X","")</f>
        <v>X</v>
      </c>
      <c r="B229" s="122" t="str">
        <f t="shared" si="3"/>
        <v>A20042000084000</v>
      </c>
      <c r="C229" s="141" t="s">
        <v>718</v>
      </c>
      <c r="D229" s="141">
        <v>201800094</v>
      </c>
      <c r="E229" s="141" t="s">
        <v>749</v>
      </c>
      <c r="F229" s="141" t="s">
        <v>879</v>
      </c>
      <c r="G229" s="141" t="s">
        <v>711</v>
      </c>
      <c r="H229" s="141" t="s">
        <v>731</v>
      </c>
      <c r="I229" s="142">
        <v>43117</v>
      </c>
      <c r="J229" s="141" t="s">
        <v>451</v>
      </c>
      <c r="K229" s="141" t="s">
        <v>33</v>
      </c>
      <c r="L229" s="141" t="s">
        <v>34</v>
      </c>
      <c r="M229" s="141">
        <v>1</v>
      </c>
      <c r="N229" s="141">
        <v>80</v>
      </c>
      <c r="O229" s="141">
        <v>80</v>
      </c>
      <c r="P229" s="199">
        <v>80</v>
      </c>
      <c r="Q229" s="122" t="e">
        <f>+VLOOKUP(CONCATENATE(B229,"00"),#REF!,3,FALSE)</f>
        <v>#REF!</v>
      </c>
      <c r="R229" s="122" t="str">
        <f>+IF(ISERROR(VLOOKUP(K229,'Ecarts de marge'!D:D,1,FALSE)),"PB CODE ARTICLE","")</f>
        <v/>
      </c>
    </row>
    <row r="230" spans="1:18" x14ac:dyDescent="0.25">
      <c r="A230" s="131" t="str">
        <f>+IF(I230&lt;='Ecarts de marge'!$G$1,"X","")</f>
        <v>X</v>
      </c>
      <c r="B230" s="122" t="str">
        <f t="shared" si="3"/>
        <v>A20052000079000</v>
      </c>
      <c r="C230" s="141" t="s">
        <v>718</v>
      </c>
      <c r="D230" s="141">
        <v>201800095</v>
      </c>
      <c r="E230" s="141" t="s">
        <v>806</v>
      </c>
      <c r="F230" s="141" t="s">
        <v>877</v>
      </c>
      <c r="G230" s="141" t="s">
        <v>711</v>
      </c>
      <c r="H230" s="141" t="s">
        <v>731</v>
      </c>
      <c r="I230" s="142">
        <v>43117</v>
      </c>
      <c r="J230" s="141" t="s">
        <v>451</v>
      </c>
      <c r="K230" s="141" t="s">
        <v>33</v>
      </c>
      <c r="L230" s="141" t="s">
        <v>34</v>
      </c>
      <c r="M230" s="141">
        <v>1</v>
      </c>
      <c r="N230" s="141">
        <v>80</v>
      </c>
      <c r="O230" s="141">
        <v>80</v>
      </c>
      <c r="P230" s="199">
        <v>80</v>
      </c>
      <c r="Q230" s="122" t="e">
        <f>+VLOOKUP(CONCATENATE(B230,"00"),#REF!,3,FALSE)</f>
        <v>#REF!</v>
      </c>
      <c r="R230" s="122" t="str">
        <f>+IF(ISERROR(VLOOKUP(K230,'Ecarts de marge'!D:D,1,FALSE)),"PB CODE ARTICLE","")</f>
        <v/>
      </c>
    </row>
    <row r="231" spans="1:18" x14ac:dyDescent="0.25">
      <c r="A231" s="131" t="str">
        <f>+IF(I231&lt;='Ecarts de marge'!$G$1,"X","")</f>
        <v>X</v>
      </c>
      <c r="B231" s="122" t="str">
        <f t="shared" si="3"/>
        <v>A20062000000000</v>
      </c>
      <c r="C231" s="141" t="s">
        <v>718</v>
      </c>
      <c r="D231" s="141">
        <v>201800096</v>
      </c>
      <c r="E231" s="141" t="s">
        <v>783</v>
      </c>
      <c r="F231" s="141" t="s">
        <v>1002</v>
      </c>
      <c r="G231" s="141" t="s">
        <v>711</v>
      </c>
      <c r="H231" s="141" t="s">
        <v>731</v>
      </c>
      <c r="I231" s="142">
        <v>43117</v>
      </c>
      <c r="J231" s="141" t="s">
        <v>451</v>
      </c>
      <c r="K231" s="141" t="s">
        <v>33</v>
      </c>
      <c r="L231" s="141" t="s">
        <v>34</v>
      </c>
      <c r="M231" s="141">
        <v>1</v>
      </c>
      <c r="N231" s="141">
        <v>80</v>
      </c>
      <c r="O231" s="141">
        <v>80</v>
      </c>
      <c r="P231" s="199">
        <v>80</v>
      </c>
      <c r="Q231" s="122" t="e">
        <f>+VLOOKUP(CONCATENATE(B231,"00"),#REF!,3,FALSE)</f>
        <v>#REF!</v>
      </c>
      <c r="R231" s="122" t="str">
        <f>+IF(ISERROR(VLOOKUP(K231,'Ecarts de marge'!D:D,1,FALSE)),"PB CODE ARTICLE","")</f>
        <v/>
      </c>
    </row>
    <row r="232" spans="1:18" x14ac:dyDescent="0.25">
      <c r="A232" s="131" t="str">
        <f>+IF(I232&lt;='Ecarts de marge'!$G$1,"X","")</f>
        <v>X</v>
      </c>
      <c r="B232" s="122" t="str">
        <f t="shared" si="3"/>
        <v>A20072000076000</v>
      </c>
      <c r="C232" s="141" t="s">
        <v>718</v>
      </c>
      <c r="D232" s="141">
        <v>201800097</v>
      </c>
      <c r="E232" s="141" t="s">
        <v>739</v>
      </c>
      <c r="F232" s="141" t="s">
        <v>752</v>
      </c>
      <c r="G232" s="141" t="s">
        <v>711</v>
      </c>
      <c r="H232" s="141" t="s">
        <v>731</v>
      </c>
      <c r="I232" s="142">
        <v>43117</v>
      </c>
      <c r="J232" s="141" t="s">
        <v>451</v>
      </c>
      <c r="K232" s="141" t="s">
        <v>33</v>
      </c>
      <c r="L232" s="141" t="s">
        <v>34</v>
      </c>
      <c r="M232" s="141">
        <v>1</v>
      </c>
      <c r="N232" s="141">
        <v>80</v>
      </c>
      <c r="O232" s="141">
        <v>80</v>
      </c>
      <c r="P232" s="199">
        <v>80</v>
      </c>
      <c r="Q232" s="122" t="e">
        <f>+VLOOKUP(CONCATENATE(B232,"00"),#REF!,3,FALSE)</f>
        <v>#REF!</v>
      </c>
      <c r="R232" s="122" t="str">
        <f>+IF(ISERROR(VLOOKUP(K232,'Ecarts de marge'!D:D,1,FALSE)),"PB CODE ARTICLE","")</f>
        <v/>
      </c>
    </row>
    <row r="233" spans="1:18" x14ac:dyDescent="0.25">
      <c r="A233" s="131" t="str">
        <f>+IF(I233&lt;='Ecarts de marge'!$G$1,"X","")</f>
        <v>X</v>
      </c>
      <c r="B233" s="122" t="str">
        <f t="shared" si="3"/>
        <v>A20030042033000</v>
      </c>
      <c r="C233" s="141" t="s">
        <v>718</v>
      </c>
      <c r="D233" s="141">
        <v>201800098</v>
      </c>
      <c r="E233" s="141" t="s">
        <v>748</v>
      </c>
      <c r="F233" s="141" t="s">
        <v>1003</v>
      </c>
      <c r="G233" s="141" t="s">
        <v>711</v>
      </c>
      <c r="H233" s="141" t="s">
        <v>731</v>
      </c>
      <c r="I233" s="142">
        <v>43117</v>
      </c>
      <c r="J233" s="141" t="s">
        <v>451</v>
      </c>
      <c r="K233" s="141" t="s">
        <v>33</v>
      </c>
      <c r="L233" s="141" t="s">
        <v>34</v>
      </c>
      <c r="M233" s="141">
        <v>1</v>
      </c>
      <c r="N233" s="141">
        <v>80</v>
      </c>
      <c r="O233" s="141">
        <v>80</v>
      </c>
      <c r="P233" s="199">
        <v>80</v>
      </c>
      <c r="Q233" s="122" t="e">
        <f>+VLOOKUP(CONCATENATE(B233,"00"),#REF!,3,FALSE)</f>
        <v>#REF!</v>
      </c>
      <c r="R233" s="122" t="str">
        <f>+IF(ISERROR(VLOOKUP(K233,'Ecarts de marge'!D:D,1,FALSE)),"PB CODE ARTICLE","")</f>
        <v/>
      </c>
    </row>
    <row r="234" spans="1:18" x14ac:dyDescent="0.25">
      <c r="A234" s="131" t="str">
        <f>+IF(I234&lt;='Ecarts de marge'!$G$1,"X","")</f>
        <v>X</v>
      </c>
      <c r="B234" s="122" t="str">
        <f t="shared" si="3"/>
        <v>A20060042090000</v>
      </c>
      <c r="C234" s="141" t="s">
        <v>718</v>
      </c>
      <c r="D234" s="141">
        <v>201800099</v>
      </c>
      <c r="E234" s="141" t="s">
        <v>783</v>
      </c>
      <c r="F234" s="141" t="s">
        <v>1004</v>
      </c>
      <c r="G234" s="141" t="s">
        <v>711</v>
      </c>
      <c r="H234" s="141" t="s">
        <v>731</v>
      </c>
      <c r="I234" s="142">
        <v>43117</v>
      </c>
      <c r="J234" s="141" t="s">
        <v>451</v>
      </c>
      <c r="K234" s="141" t="s">
        <v>33</v>
      </c>
      <c r="L234" s="141" t="s">
        <v>34</v>
      </c>
      <c r="M234" s="141">
        <v>1</v>
      </c>
      <c r="N234" s="141">
        <v>80</v>
      </c>
      <c r="O234" s="141">
        <v>80</v>
      </c>
      <c r="P234" s="199">
        <v>80</v>
      </c>
      <c r="Q234" s="122" t="e">
        <f>+VLOOKUP(CONCATENATE(B234,"00"),#REF!,3,FALSE)</f>
        <v>#REF!</v>
      </c>
      <c r="R234" s="122" t="str">
        <f>+IF(ISERROR(VLOOKUP(K234,'Ecarts de marge'!D:D,1,FALSE)),"PB CODE ARTICLE","")</f>
        <v/>
      </c>
    </row>
    <row r="235" spans="1:18" x14ac:dyDescent="0.25">
      <c r="A235" s="131" t="str">
        <f>+IF(I235&lt;='Ecarts de marge'!$G$1,"X","")</f>
        <v>X</v>
      </c>
      <c r="B235" s="122" t="str">
        <f t="shared" si="3"/>
        <v>A20072000081000</v>
      </c>
      <c r="C235" s="141" t="s">
        <v>718</v>
      </c>
      <c r="D235" s="141">
        <v>201800100</v>
      </c>
      <c r="E235" s="141" t="s">
        <v>739</v>
      </c>
      <c r="F235" s="141" t="s">
        <v>785</v>
      </c>
      <c r="G235" s="141" t="s">
        <v>711</v>
      </c>
      <c r="H235" s="141" t="s">
        <v>731</v>
      </c>
      <c r="I235" s="142">
        <v>43117</v>
      </c>
      <c r="J235" s="141" t="s">
        <v>451</v>
      </c>
      <c r="K235" s="141" t="s">
        <v>33</v>
      </c>
      <c r="L235" s="141" t="s">
        <v>34</v>
      </c>
      <c r="M235" s="141">
        <v>1</v>
      </c>
      <c r="N235" s="141">
        <v>80</v>
      </c>
      <c r="O235" s="141">
        <v>80</v>
      </c>
      <c r="P235" s="199">
        <v>80</v>
      </c>
      <c r="Q235" s="122" t="e">
        <f>+VLOOKUP(CONCATENATE(B235,"00"),#REF!,3,FALSE)</f>
        <v>#REF!</v>
      </c>
      <c r="R235" s="122" t="str">
        <f>+IF(ISERROR(VLOOKUP(K235,'Ecarts de marge'!D:D,1,FALSE)),"PB CODE ARTICLE","")</f>
        <v/>
      </c>
    </row>
    <row r="236" spans="1:18" x14ac:dyDescent="0.25">
      <c r="A236" s="131" t="str">
        <f>+IF(I236&lt;='Ecarts de marge'!$G$1,"X","")</f>
        <v>X</v>
      </c>
      <c r="B236" s="122" t="str">
        <f t="shared" si="3"/>
        <v>A20072000320001</v>
      </c>
      <c r="C236" s="141" t="s">
        <v>718</v>
      </c>
      <c r="D236" s="141">
        <v>201800101</v>
      </c>
      <c r="E236" s="141" t="s">
        <v>739</v>
      </c>
      <c r="F236" s="141" t="s">
        <v>786</v>
      </c>
      <c r="G236" s="141" t="s">
        <v>760</v>
      </c>
      <c r="H236" s="141" t="s">
        <v>731</v>
      </c>
      <c r="I236" s="142">
        <v>43117</v>
      </c>
      <c r="J236" s="141" t="s">
        <v>451</v>
      </c>
      <c r="K236" s="141" t="s">
        <v>33</v>
      </c>
      <c r="L236" s="141" t="s">
        <v>34</v>
      </c>
      <c r="M236" s="141">
        <v>1</v>
      </c>
      <c r="N236" s="141">
        <v>80</v>
      </c>
      <c r="O236" s="141">
        <v>80</v>
      </c>
      <c r="P236" s="199">
        <v>80</v>
      </c>
      <c r="Q236" s="122" t="e">
        <f>+VLOOKUP(CONCATENATE(B236,"00"),#REF!,3,FALSE)</f>
        <v>#REF!</v>
      </c>
      <c r="R236" s="122" t="str">
        <f>+IF(ISERROR(VLOOKUP(K236,'Ecarts de marge'!D:D,1,FALSE)),"PB CODE ARTICLE","")</f>
        <v/>
      </c>
    </row>
    <row r="237" spans="1:18" x14ac:dyDescent="0.25">
      <c r="A237" s="131" t="str">
        <f>+IF(I237&lt;='Ecarts de marge'!$G$1,"X","")</f>
        <v>X</v>
      </c>
      <c r="B237" s="122" t="str">
        <f t="shared" si="3"/>
        <v>A20092000136000</v>
      </c>
      <c r="C237" s="141" t="s">
        <v>718</v>
      </c>
      <c r="D237" s="141">
        <v>201800102</v>
      </c>
      <c r="E237" s="141" t="s">
        <v>712</v>
      </c>
      <c r="F237" s="141" t="s">
        <v>782</v>
      </c>
      <c r="G237" s="141" t="s">
        <v>711</v>
      </c>
      <c r="H237" s="141" t="s">
        <v>731</v>
      </c>
      <c r="I237" s="142">
        <v>43117</v>
      </c>
      <c r="J237" s="141" t="s">
        <v>451</v>
      </c>
      <c r="K237" s="141" t="s">
        <v>33</v>
      </c>
      <c r="L237" s="141" t="s">
        <v>34</v>
      </c>
      <c r="M237" s="141">
        <v>1</v>
      </c>
      <c r="N237" s="141">
        <v>80</v>
      </c>
      <c r="O237" s="141">
        <v>80</v>
      </c>
      <c r="P237" s="199">
        <v>80</v>
      </c>
      <c r="Q237" s="122" t="e">
        <f>+VLOOKUP(CONCATENATE(B237,"00"),#REF!,3,FALSE)</f>
        <v>#REF!</v>
      </c>
      <c r="R237" s="122" t="str">
        <f>+IF(ISERROR(VLOOKUP(K237,'Ecarts de marge'!D:D,1,FALSE)),"PB CODE ARTICLE","")</f>
        <v/>
      </c>
    </row>
    <row r="238" spans="1:18" x14ac:dyDescent="0.25">
      <c r="A238" s="131" t="str">
        <f>+IF(I238&lt;='Ecarts de marge'!$G$1,"X","")</f>
        <v>X</v>
      </c>
      <c r="B238" s="122" t="str">
        <f t="shared" si="3"/>
        <v>A20092000144000</v>
      </c>
      <c r="C238" s="141" t="s">
        <v>718</v>
      </c>
      <c r="D238" s="141">
        <v>201800103</v>
      </c>
      <c r="E238" s="141" t="s">
        <v>712</v>
      </c>
      <c r="F238" s="141" t="s">
        <v>882</v>
      </c>
      <c r="G238" s="141" t="s">
        <v>711</v>
      </c>
      <c r="H238" s="141" t="s">
        <v>731</v>
      </c>
      <c r="I238" s="142">
        <v>43117</v>
      </c>
      <c r="J238" s="141" t="s">
        <v>451</v>
      </c>
      <c r="K238" s="141" t="s">
        <v>33</v>
      </c>
      <c r="L238" s="141" t="s">
        <v>34</v>
      </c>
      <c r="M238" s="141">
        <v>1</v>
      </c>
      <c r="N238" s="141">
        <v>80</v>
      </c>
      <c r="O238" s="141">
        <v>80</v>
      </c>
      <c r="P238" s="199">
        <v>80</v>
      </c>
      <c r="Q238" s="122" t="e">
        <f>+VLOOKUP(CONCATENATE(B238,"00"),#REF!,3,FALSE)</f>
        <v>#REF!</v>
      </c>
      <c r="R238" s="122" t="str">
        <f>+IF(ISERROR(VLOOKUP(K238,'Ecarts de marge'!D:D,1,FALSE)),"PB CODE ARTICLE","")</f>
        <v/>
      </c>
    </row>
    <row r="239" spans="1:18" x14ac:dyDescent="0.25">
      <c r="A239" s="131" t="str">
        <f>+IF(I239&lt;='Ecarts de marge'!$G$1,"X","")</f>
        <v>X</v>
      </c>
      <c r="B239" s="122" t="str">
        <f t="shared" si="3"/>
        <v>A20040042052000</v>
      </c>
      <c r="C239" s="141" t="s">
        <v>718</v>
      </c>
      <c r="D239" s="141">
        <v>201800104</v>
      </c>
      <c r="E239" s="141" t="s">
        <v>749</v>
      </c>
      <c r="F239" s="141" t="s">
        <v>836</v>
      </c>
      <c r="G239" s="141" t="s">
        <v>711</v>
      </c>
      <c r="H239" s="141" t="s">
        <v>731</v>
      </c>
      <c r="I239" s="142">
        <v>43117</v>
      </c>
      <c r="J239" s="141" t="s">
        <v>451</v>
      </c>
      <c r="K239" s="141" t="s">
        <v>33</v>
      </c>
      <c r="L239" s="141" t="s">
        <v>34</v>
      </c>
      <c r="M239" s="141">
        <v>1</v>
      </c>
      <c r="N239" s="141">
        <v>80</v>
      </c>
      <c r="O239" s="141">
        <v>80</v>
      </c>
      <c r="P239" s="199">
        <v>80</v>
      </c>
      <c r="Q239" s="122" t="e">
        <f>+VLOOKUP(CONCATENATE(B239,"00"),#REF!,3,FALSE)</f>
        <v>#REF!</v>
      </c>
      <c r="R239" s="122" t="str">
        <f>+IF(ISERROR(VLOOKUP(K239,'Ecarts de marge'!D:D,1,FALSE)),"PB CODE ARTICLE","")</f>
        <v/>
      </c>
    </row>
    <row r="240" spans="1:18" x14ac:dyDescent="0.25">
      <c r="A240" s="131" t="str">
        <f>+IF(I240&lt;='Ecarts de marge'!$G$1,"X","")</f>
        <v>X</v>
      </c>
      <c r="B240" s="122" t="str">
        <f t="shared" si="3"/>
        <v>A20092000156000</v>
      </c>
      <c r="C240" s="141" t="s">
        <v>718</v>
      </c>
      <c r="D240" s="141">
        <v>201800105</v>
      </c>
      <c r="E240" s="141" t="s">
        <v>712</v>
      </c>
      <c r="F240" s="141" t="s">
        <v>770</v>
      </c>
      <c r="G240" s="141" t="s">
        <v>711</v>
      </c>
      <c r="H240" s="141" t="s">
        <v>731</v>
      </c>
      <c r="I240" s="142">
        <v>43117</v>
      </c>
      <c r="J240" s="141" t="s">
        <v>451</v>
      </c>
      <c r="K240" s="141" t="s">
        <v>33</v>
      </c>
      <c r="L240" s="141" t="s">
        <v>34</v>
      </c>
      <c r="M240" s="141">
        <v>1</v>
      </c>
      <c r="N240" s="141">
        <v>80</v>
      </c>
      <c r="O240" s="141">
        <v>80</v>
      </c>
      <c r="P240" s="199">
        <v>80</v>
      </c>
      <c r="Q240" s="122" t="e">
        <f>+VLOOKUP(CONCATENATE(B240,"00"),#REF!,3,FALSE)</f>
        <v>#REF!</v>
      </c>
      <c r="R240" s="122" t="str">
        <f>+IF(ISERROR(VLOOKUP(K240,'Ecarts de marge'!D:D,1,FALSE)),"PB CODE ARTICLE","")</f>
        <v/>
      </c>
    </row>
    <row r="241" spans="1:18" x14ac:dyDescent="0.25">
      <c r="A241" s="131" t="str">
        <f>+IF(I241&lt;='Ecarts de marge'!$G$1,"X","")</f>
        <v>X</v>
      </c>
      <c r="B241" s="122" t="str">
        <f t="shared" si="3"/>
        <v>A20092000205000</v>
      </c>
      <c r="C241" s="141" t="s">
        <v>718</v>
      </c>
      <c r="D241" s="141">
        <v>201800106</v>
      </c>
      <c r="E241" s="141" t="s">
        <v>712</v>
      </c>
      <c r="F241" s="141" t="s">
        <v>761</v>
      </c>
      <c r="G241" s="141" t="s">
        <v>711</v>
      </c>
      <c r="H241" s="141" t="s">
        <v>731</v>
      </c>
      <c r="I241" s="142">
        <v>43117</v>
      </c>
      <c r="J241" s="141" t="s">
        <v>451</v>
      </c>
      <c r="K241" s="141" t="s">
        <v>33</v>
      </c>
      <c r="L241" s="141" t="s">
        <v>34</v>
      </c>
      <c r="M241" s="141">
        <v>1</v>
      </c>
      <c r="N241" s="141">
        <v>80</v>
      </c>
      <c r="O241" s="141">
        <v>80</v>
      </c>
      <c r="P241" s="199">
        <v>80</v>
      </c>
      <c r="Q241" s="122" t="e">
        <f>+VLOOKUP(CONCATENATE(B241,"00"),#REF!,3,FALSE)</f>
        <v>#REF!</v>
      </c>
      <c r="R241" s="122" t="str">
        <f>+IF(ISERROR(VLOOKUP(K241,'Ecarts de marge'!D:D,1,FALSE)),"PB CODE ARTICLE","")</f>
        <v/>
      </c>
    </row>
    <row r="242" spans="1:18" x14ac:dyDescent="0.25">
      <c r="A242" s="131" t="str">
        <f>+IF(I242&lt;='Ecarts de marge'!$G$1,"X","")</f>
        <v>X</v>
      </c>
      <c r="B242" s="122" t="str">
        <f t="shared" si="3"/>
        <v>A20092000205000</v>
      </c>
      <c r="C242" s="141" t="s">
        <v>718</v>
      </c>
      <c r="D242" s="141">
        <v>201800107</v>
      </c>
      <c r="E242" s="141" t="s">
        <v>712</v>
      </c>
      <c r="F242" s="141" t="s">
        <v>761</v>
      </c>
      <c r="G242" s="141" t="s">
        <v>711</v>
      </c>
      <c r="H242" s="141" t="s">
        <v>731</v>
      </c>
      <c r="I242" s="142">
        <v>43117</v>
      </c>
      <c r="J242" s="141" t="s">
        <v>451</v>
      </c>
      <c r="K242" s="141" t="s">
        <v>33</v>
      </c>
      <c r="L242" s="141" t="s">
        <v>34</v>
      </c>
      <c r="M242" s="141">
        <v>1</v>
      </c>
      <c r="N242" s="141">
        <v>80</v>
      </c>
      <c r="O242" s="141">
        <v>80</v>
      </c>
      <c r="P242" s="199">
        <v>80</v>
      </c>
      <c r="Q242" s="122" t="e">
        <f>+VLOOKUP(CONCATENATE(B242,"00"),#REF!,3,FALSE)</f>
        <v>#REF!</v>
      </c>
      <c r="R242" s="122" t="str">
        <f>+IF(ISERROR(VLOOKUP(K242,'Ecarts de marge'!D:D,1,FALSE)),"PB CODE ARTICLE","")</f>
        <v/>
      </c>
    </row>
    <row r="243" spans="1:18" x14ac:dyDescent="0.25">
      <c r="A243" s="131" t="str">
        <f>+IF(I243&lt;='Ecarts de marge'!$G$1,"X","")</f>
        <v>X</v>
      </c>
      <c r="B243" s="122" t="str">
        <f t="shared" si="3"/>
        <v>A20082000253000</v>
      </c>
      <c r="C243" s="141" t="s">
        <v>718</v>
      </c>
      <c r="D243" s="141">
        <v>201800108</v>
      </c>
      <c r="E243" s="141" t="s">
        <v>735</v>
      </c>
      <c r="F243" s="141" t="s">
        <v>807</v>
      </c>
      <c r="G243" s="141" t="s">
        <v>711</v>
      </c>
      <c r="H243" s="141" t="s">
        <v>731</v>
      </c>
      <c r="I243" s="142">
        <v>43117</v>
      </c>
      <c r="J243" s="141" t="s">
        <v>451</v>
      </c>
      <c r="K243" s="141" t="s">
        <v>33</v>
      </c>
      <c r="L243" s="141" t="s">
        <v>34</v>
      </c>
      <c r="M243" s="141">
        <v>1</v>
      </c>
      <c r="N243" s="141">
        <v>80</v>
      </c>
      <c r="O243" s="141">
        <v>80</v>
      </c>
      <c r="P243" s="199">
        <v>160</v>
      </c>
      <c r="Q243" s="122" t="e">
        <f>+VLOOKUP(CONCATENATE(B243,"00"),#REF!,3,FALSE)</f>
        <v>#REF!</v>
      </c>
      <c r="R243" s="122" t="str">
        <f>+IF(ISERROR(VLOOKUP(K243,'Ecarts de marge'!D:D,1,FALSE)),"PB CODE ARTICLE","")</f>
        <v/>
      </c>
    </row>
    <row r="244" spans="1:18" x14ac:dyDescent="0.25">
      <c r="A244" s="131" t="str">
        <f>+IF(I244&lt;='Ecarts de marge'!$G$1,"X","")</f>
        <v>X</v>
      </c>
      <c r="B244" s="122" t="str">
        <f t="shared" si="3"/>
        <v>A20072000258000</v>
      </c>
      <c r="C244" s="141" t="s">
        <v>718</v>
      </c>
      <c r="D244" s="141">
        <v>201800109</v>
      </c>
      <c r="E244" s="141" t="s">
        <v>739</v>
      </c>
      <c r="F244" s="141" t="s">
        <v>741</v>
      </c>
      <c r="G244" s="141" t="s">
        <v>711</v>
      </c>
      <c r="H244" s="141" t="s">
        <v>731</v>
      </c>
      <c r="I244" s="142">
        <v>43117</v>
      </c>
      <c r="J244" s="141" t="s">
        <v>451</v>
      </c>
      <c r="K244" s="141" t="s">
        <v>33</v>
      </c>
      <c r="L244" s="141" t="s">
        <v>34</v>
      </c>
      <c r="M244" s="141">
        <v>1</v>
      </c>
      <c r="N244" s="141">
        <v>160</v>
      </c>
      <c r="O244" s="141">
        <v>160</v>
      </c>
      <c r="P244" s="199">
        <v>320</v>
      </c>
      <c r="Q244" s="122" t="e">
        <f>+VLOOKUP(CONCATENATE(B244,"00"),#REF!,3,FALSE)</f>
        <v>#REF!</v>
      </c>
      <c r="R244" s="122" t="str">
        <f>+IF(ISERROR(VLOOKUP(K244,'Ecarts de marge'!D:D,1,FALSE)),"PB CODE ARTICLE","")</f>
        <v/>
      </c>
    </row>
    <row r="245" spans="1:18" x14ac:dyDescent="0.25">
      <c r="A245" s="131" t="str">
        <f>+IF(I245&lt;='Ecarts de marge'!$G$1,"X","")</f>
        <v>X</v>
      </c>
      <c r="B245" s="122" t="str">
        <f t="shared" si="3"/>
        <v>A20102000285000</v>
      </c>
      <c r="C245" s="141" t="s">
        <v>718</v>
      </c>
      <c r="D245" s="141">
        <v>201800110</v>
      </c>
      <c r="E245" s="141" t="s">
        <v>710</v>
      </c>
      <c r="F245" s="141" t="s">
        <v>780</v>
      </c>
      <c r="G245" s="141" t="s">
        <v>711</v>
      </c>
      <c r="H245" s="141" t="s">
        <v>731</v>
      </c>
      <c r="I245" s="142">
        <v>43117</v>
      </c>
      <c r="J245" s="141" t="s">
        <v>451</v>
      </c>
      <c r="K245" s="141" t="s">
        <v>33</v>
      </c>
      <c r="L245" s="141" t="s">
        <v>34</v>
      </c>
      <c r="M245" s="141">
        <v>1</v>
      </c>
      <c r="N245" s="141">
        <v>320</v>
      </c>
      <c r="O245" s="141">
        <v>320</v>
      </c>
      <c r="P245" s="199">
        <v>80</v>
      </c>
      <c r="Q245" s="122" t="e">
        <f>+VLOOKUP(CONCATENATE(B245,"00"),#REF!,3,FALSE)</f>
        <v>#REF!</v>
      </c>
      <c r="R245" s="122" t="str">
        <f>+IF(ISERROR(VLOOKUP(K245,'Ecarts de marge'!D:D,1,FALSE)),"PB CODE ARTICLE","")</f>
        <v/>
      </c>
    </row>
    <row r="246" spans="1:18" x14ac:dyDescent="0.25">
      <c r="A246" s="131" t="str">
        <f>+IF(I246&lt;='Ecarts de marge'!$G$1,"X","")</f>
        <v>X</v>
      </c>
      <c r="B246" s="122" t="str">
        <f t="shared" si="3"/>
        <v>A20102000298000</v>
      </c>
      <c r="C246" s="141" t="s">
        <v>718</v>
      </c>
      <c r="D246" s="141">
        <v>201800111</v>
      </c>
      <c r="E246" s="141" t="s">
        <v>710</v>
      </c>
      <c r="F246" s="141" t="s">
        <v>820</v>
      </c>
      <c r="G246" s="141" t="s">
        <v>711</v>
      </c>
      <c r="H246" s="141" t="s">
        <v>731</v>
      </c>
      <c r="I246" s="142">
        <v>43117</v>
      </c>
      <c r="J246" s="141" t="s">
        <v>451</v>
      </c>
      <c r="K246" s="141" t="s">
        <v>33</v>
      </c>
      <c r="L246" s="141" t="s">
        <v>34</v>
      </c>
      <c r="M246" s="141">
        <v>1</v>
      </c>
      <c r="N246" s="141">
        <v>80</v>
      </c>
      <c r="O246" s="141">
        <v>80</v>
      </c>
      <c r="P246" s="199">
        <v>160</v>
      </c>
      <c r="Q246" s="122" t="e">
        <f>+VLOOKUP(CONCATENATE(B246,"00"),#REF!,3,FALSE)</f>
        <v>#REF!</v>
      </c>
      <c r="R246" s="122" t="str">
        <f>+IF(ISERROR(VLOOKUP(K246,'Ecarts de marge'!D:D,1,FALSE)),"PB CODE ARTICLE","")</f>
        <v/>
      </c>
    </row>
    <row r="247" spans="1:18" x14ac:dyDescent="0.25">
      <c r="A247" s="131" t="str">
        <f>+IF(I247&lt;='Ecarts de marge'!$G$1,"X","")</f>
        <v>X</v>
      </c>
      <c r="B247" s="122" t="str">
        <f t="shared" si="3"/>
        <v>A20102000295000</v>
      </c>
      <c r="C247" s="141" t="s">
        <v>718</v>
      </c>
      <c r="D247" s="141">
        <v>201800112</v>
      </c>
      <c r="E247" s="141" t="s">
        <v>710</v>
      </c>
      <c r="F247" s="141" t="s">
        <v>821</v>
      </c>
      <c r="G247" s="141" t="s">
        <v>711</v>
      </c>
      <c r="H247" s="141" t="s">
        <v>731</v>
      </c>
      <c r="I247" s="142">
        <v>43117</v>
      </c>
      <c r="J247" s="141" t="s">
        <v>451</v>
      </c>
      <c r="K247" s="141" t="s">
        <v>33</v>
      </c>
      <c r="L247" s="141" t="s">
        <v>34</v>
      </c>
      <c r="M247" s="141">
        <v>1</v>
      </c>
      <c r="N247" s="141">
        <v>160</v>
      </c>
      <c r="O247" s="141">
        <v>160</v>
      </c>
      <c r="P247" s="199">
        <v>160</v>
      </c>
      <c r="Q247" s="122" t="e">
        <f>+VLOOKUP(CONCATENATE(B247,"00"),#REF!,3,FALSE)</f>
        <v>#REF!</v>
      </c>
      <c r="R247" s="122" t="str">
        <f>+IF(ISERROR(VLOOKUP(K247,'Ecarts de marge'!D:D,1,FALSE)),"PB CODE ARTICLE","")</f>
        <v/>
      </c>
    </row>
    <row r="248" spans="1:18" x14ac:dyDescent="0.25">
      <c r="A248" s="131" t="str">
        <f>+IF(I248&lt;='Ecarts de marge'!$G$1,"X","")</f>
        <v>X</v>
      </c>
      <c r="B248" s="122" t="str">
        <f t="shared" si="3"/>
        <v>A20102000306000</v>
      </c>
      <c r="C248" s="141" t="s">
        <v>718</v>
      </c>
      <c r="D248" s="141">
        <v>201800113</v>
      </c>
      <c r="E248" s="141" t="s">
        <v>710</v>
      </c>
      <c r="F248" s="141" t="s">
        <v>858</v>
      </c>
      <c r="G248" s="141" t="s">
        <v>711</v>
      </c>
      <c r="H248" s="141" t="s">
        <v>731</v>
      </c>
      <c r="I248" s="142">
        <v>43117</v>
      </c>
      <c r="J248" s="141" t="s">
        <v>451</v>
      </c>
      <c r="K248" s="141" t="s">
        <v>33</v>
      </c>
      <c r="L248" s="141" t="s">
        <v>34</v>
      </c>
      <c r="M248" s="141">
        <v>1</v>
      </c>
      <c r="N248" s="141">
        <v>160</v>
      </c>
      <c r="O248" s="141">
        <v>160</v>
      </c>
      <c r="P248" s="199">
        <v>160</v>
      </c>
      <c r="Q248" s="122" t="e">
        <f>+VLOOKUP(CONCATENATE(B248,"00"),#REF!,3,FALSE)</f>
        <v>#REF!</v>
      </c>
      <c r="R248" s="122" t="str">
        <f>+IF(ISERROR(VLOOKUP(K248,'Ecarts de marge'!D:D,1,FALSE)),"PB CODE ARTICLE","")</f>
        <v/>
      </c>
    </row>
    <row r="249" spans="1:18" x14ac:dyDescent="0.25">
      <c r="A249" s="131" t="str">
        <f>+IF(I249&lt;='Ecarts de marge'!$G$1,"X","")</f>
        <v>X</v>
      </c>
      <c r="B249" s="122" t="str">
        <f t="shared" si="3"/>
        <v>A20102000305000</v>
      </c>
      <c r="C249" s="141" t="s">
        <v>718</v>
      </c>
      <c r="D249" s="141">
        <v>201800114</v>
      </c>
      <c r="E249" s="141" t="s">
        <v>710</v>
      </c>
      <c r="F249" s="141" t="s">
        <v>765</v>
      </c>
      <c r="G249" s="141" t="s">
        <v>711</v>
      </c>
      <c r="H249" s="141" t="s">
        <v>731</v>
      </c>
      <c r="I249" s="142">
        <v>43117</v>
      </c>
      <c r="J249" s="141" t="s">
        <v>451</v>
      </c>
      <c r="K249" s="141" t="s">
        <v>33</v>
      </c>
      <c r="L249" s="141" t="s">
        <v>34</v>
      </c>
      <c r="M249" s="141">
        <v>1</v>
      </c>
      <c r="N249" s="141">
        <v>160</v>
      </c>
      <c r="O249" s="141">
        <v>160</v>
      </c>
      <c r="P249" s="199">
        <v>160</v>
      </c>
      <c r="Q249" s="122" t="e">
        <f>+VLOOKUP(CONCATENATE(B249,"00"),#REF!,3,FALSE)</f>
        <v>#REF!</v>
      </c>
      <c r="R249" s="122" t="str">
        <f>+IF(ISERROR(VLOOKUP(K249,'Ecarts de marge'!D:D,1,FALSE)),"PB CODE ARTICLE","")</f>
        <v/>
      </c>
    </row>
    <row r="250" spans="1:18" x14ac:dyDescent="0.25">
      <c r="A250" s="131" t="str">
        <f>+IF(I250&lt;='Ecarts de marge'!$G$1,"X","")</f>
        <v>X</v>
      </c>
      <c r="B250" s="122" t="str">
        <f t="shared" si="3"/>
        <v>A20112000279000</v>
      </c>
      <c r="C250" s="141" t="s">
        <v>718</v>
      </c>
      <c r="D250" s="141">
        <v>201800115</v>
      </c>
      <c r="E250" s="141" t="s">
        <v>714</v>
      </c>
      <c r="F250" s="141" t="s">
        <v>746</v>
      </c>
      <c r="G250" s="141" t="s">
        <v>711</v>
      </c>
      <c r="H250" s="141" t="s">
        <v>731</v>
      </c>
      <c r="I250" s="142">
        <v>43117</v>
      </c>
      <c r="J250" s="141" t="s">
        <v>451</v>
      </c>
      <c r="K250" s="141" t="s">
        <v>33</v>
      </c>
      <c r="L250" s="141" t="s">
        <v>34</v>
      </c>
      <c r="M250" s="141">
        <v>1</v>
      </c>
      <c r="N250" s="141">
        <v>160</v>
      </c>
      <c r="O250" s="141">
        <v>160</v>
      </c>
      <c r="P250" s="199">
        <v>160</v>
      </c>
      <c r="Q250" s="122" t="e">
        <f>+VLOOKUP(CONCATENATE(B250,"00"),#REF!,3,FALSE)</f>
        <v>#REF!</v>
      </c>
      <c r="R250" s="122" t="str">
        <f>+IF(ISERROR(VLOOKUP(K250,'Ecarts de marge'!D:D,1,FALSE)),"PB CODE ARTICLE","")</f>
        <v/>
      </c>
    </row>
    <row r="251" spans="1:18" x14ac:dyDescent="0.25">
      <c r="A251" s="131" t="str">
        <f>+IF(I251&lt;='Ecarts de marge'!$G$1,"X","")</f>
        <v>X</v>
      </c>
      <c r="B251" s="122" t="str">
        <f t="shared" si="3"/>
        <v>A20092000178000</v>
      </c>
      <c r="C251" s="141" t="s">
        <v>718</v>
      </c>
      <c r="D251" s="141">
        <v>201800116</v>
      </c>
      <c r="E251" s="141" t="s">
        <v>712</v>
      </c>
      <c r="F251" s="141" t="s">
        <v>813</v>
      </c>
      <c r="G251" s="141" t="s">
        <v>711</v>
      </c>
      <c r="H251" s="141" t="s">
        <v>731</v>
      </c>
      <c r="I251" s="142">
        <v>43117</v>
      </c>
      <c r="J251" s="141" t="s">
        <v>451</v>
      </c>
      <c r="K251" s="141" t="s">
        <v>33</v>
      </c>
      <c r="L251" s="141" t="s">
        <v>34</v>
      </c>
      <c r="M251" s="141">
        <v>1</v>
      </c>
      <c r="N251" s="141">
        <v>160</v>
      </c>
      <c r="O251" s="141">
        <v>160</v>
      </c>
      <c r="P251" s="199">
        <v>320</v>
      </c>
      <c r="Q251" s="122" t="e">
        <f>+VLOOKUP(CONCATENATE(B251,"00"),#REF!,3,FALSE)</f>
        <v>#REF!</v>
      </c>
      <c r="R251" s="122" t="str">
        <f>+IF(ISERROR(VLOOKUP(K251,'Ecarts de marge'!D:D,1,FALSE)),"PB CODE ARTICLE","")</f>
        <v/>
      </c>
    </row>
    <row r="252" spans="1:18" x14ac:dyDescent="0.25">
      <c r="A252" s="131" t="str">
        <f>+IF(I252&lt;='Ecarts de marge'!$G$1,"X","")</f>
        <v>X</v>
      </c>
      <c r="B252" s="122" t="str">
        <f t="shared" si="3"/>
        <v>A20092000196000</v>
      </c>
      <c r="C252" s="141" t="s">
        <v>718</v>
      </c>
      <c r="D252" s="141">
        <v>201800117</v>
      </c>
      <c r="E252" s="141" t="s">
        <v>712</v>
      </c>
      <c r="F252" s="141" t="s">
        <v>743</v>
      </c>
      <c r="G252" s="141" t="s">
        <v>711</v>
      </c>
      <c r="H252" s="141" t="s">
        <v>731</v>
      </c>
      <c r="I252" s="142">
        <v>43117</v>
      </c>
      <c r="J252" s="141" t="s">
        <v>451</v>
      </c>
      <c r="K252" s="141" t="s">
        <v>33</v>
      </c>
      <c r="L252" s="141" t="s">
        <v>34</v>
      </c>
      <c r="M252" s="141">
        <v>1</v>
      </c>
      <c r="N252" s="141">
        <v>320</v>
      </c>
      <c r="O252" s="141">
        <v>320</v>
      </c>
      <c r="P252" s="199">
        <v>320</v>
      </c>
      <c r="Q252" s="122" t="e">
        <f>+VLOOKUP(CONCATENATE(B252,"00"),#REF!,3,FALSE)</f>
        <v>#REF!</v>
      </c>
      <c r="R252" s="122" t="str">
        <f>+IF(ISERROR(VLOOKUP(K252,'Ecarts de marge'!D:D,1,FALSE)),"PB CODE ARTICLE","")</f>
        <v/>
      </c>
    </row>
    <row r="253" spans="1:18" x14ac:dyDescent="0.25">
      <c r="A253" s="131" t="str">
        <f>+IF(I253&lt;='Ecarts de marge'!$G$1,"X","")</f>
        <v>X</v>
      </c>
      <c r="B253" s="122" t="str">
        <f t="shared" si="3"/>
        <v>A20092000163000</v>
      </c>
      <c r="C253" s="141" t="s">
        <v>718</v>
      </c>
      <c r="D253" s="141">
        <v>201800118</v>
      </c>
      <c r="E253" s="141" t="s">
        <v>712</v>
      </c>
      <c r="F253" s="141" t="s">
        <v>814</v>
      </c>
      <c r="G253" s="141" t="s">
        <v>711</v>
      </c>
      <c r="H253" s="141" t="s">
        <v>731</v>
      </c>
      <c r="I253" s="142">
        <v>43117</v>
      </c>
      <c r="J253" s="141" t="s">
        <v>451</v>
      </c>
      <c r="K253" s="141" t="s">
        <v>33</v>
      </c>
      <c r="L253" s="141" t="s">
        <v>34</v>
      </c>
      <c r="M253" s="141">
        <v>1</v>
      </c>
      <c r="N253" s="141">
        <v>320</v>
      </c>
      <c r="O253" s="141">
        <v>320</v>
      </c>
      <c r="P253" s="199">
        <v>160</v>
      </c>
      <c r="Q253" s="122" t="e">
        <f>+VLOOKUP(CONCATENATE(B253,"00"),#REF!,3,FALSE)</f>
        <v>#REF!</v>
      </c>
      <c r="R253" s="122" t="str">
        <f>+IF(ISERROR(VLOOKUP(K253,'Ecarts de marge'!D:D,1,FALSE)),"PB CODE ARTICLE","")</f>
        <v/>
      </c>
    </row>
    <row r="254" spans="1:18" x14ac:dyDescent="0.25">
      <c r="A254" s="131" t="str">
        <f>+IF(I254&lt;='Ecarts de marge'!$G$1,"X","")</f>
        <v>X</v>
      </c>
      <c r="B254" s="122" t="str">
        <f t="shared" si="3"/>
        <v>A20092000170000</v>
      </c>
      <c r="C254" s="141" t="s">
        <v>718</v>
      </c>
      <c r="D254" s="141">
        <v>201800119</v>
      </c>
      <c r="E254" s="141" t="s">
        <v>712</v>
      </c>
      <c r="F254" s="141" t="s">
        <v>897</v>
      </c>
      <c r="G254" s="141" t="s">
        <v>711</v>
      </c>
      <c r="H254" s="141" t="s">
        <v>731</v>
      </c>
      <c r="I254" s="142">
        <v>43117</v>
      </c>
      <c r="J254" s="141" t="s">
        <v>451</v>
      </c>
      <c r="K254" s="141" t="s">
        <v>33</v>
      </c>
      <c r="L254" s="141" t="s">
        <v>34</v>
      </c>
      <c r="M254" s="141">
        <v>1</v>
      </c>
      <c r="N254" s="141">
        <v>160</v>
      </c>
      <c r="O254" s="141">
        <v>160</v>
      </c>
      <c r="P254" s="199">
        <v>160</v>
      </c>
      <c r="Q254" s="122" t="e">
        <f>+VLOOKUP(CONCATENATE(B254,"00"),#REF!,3,FALSE)</f>
        <v>#REF!</v>
      </c>
      <c r="R254" s="122" t="str">
        <f>+IF(ISERROR(VLOOKUP(K254,'Ecarts de marge'!D:D,1,FALSE)),"PB CODE ARTICLE","")</f>
        <v/>
      </c>
    </row>
    <row r="255" spans="1:18" x14ac:dyDescent="0.25">
      <c r="A255" s="131" t="str">
        <f>+IF(I255&lt;='Ecarts de marge'!$G$1,"X","")</f>
        <v>X</v>
      </c>
      <c r="B255" s="122" t="str">
        <f t="shared" si="3"/>
        <v>A20092000182000</v>
      </c>
      <c r="C255" s="141" t="s">
        <v>718</v>
      </c>
      <c r="D255" s="141">
        <v>201800120</v>
      </c>
      <c r="E255" s="141" t="s">
        <v>712</v>
      </c>
      <c r="F255" s="141" t="s">
        <v>767</v>
      </c>
      <c r="G255" s="141" t="s">
        <v>711</v>
      </c>
      <c r="H255" s="141" t="s">
        <v>731</v>
      </c>
      <c r="I255" s="142">
        <v>43117</v>
      </c>
      <c r="J255" s="141" t="s">
        <v>451</v>
      </c>
      <c r="K255" s="141" t="s">
        <v>33</v>
      </c>
      <c r="L255" s="141" t="s">
        <v>34</v>
      </c>
      <c r="M255" s="141">
        <v>1</v>
      </c>
      <c r="N255" s="141">
        <v>160</v>
      </c>
      <c r="O255" s="141">
        <v>160</v>
      </c>
      <c r="P255" s="199">
        <v>160</v>
      </c>
      <c r="Q255" s="122" t="e">
        <f>+VLOOKUP(CONCATENATE(B255,"00"),#REF!,3,FALSE)</f>
        <v>#REF!</v>
      </c>
      <c r="R255" s="122" t="str">
        <f>+IF(ISERROR(VLOOKUP(K255,'Ecarts de marge'!D:D,1,FALSE)),"PB CODE ARTICLE","")</f>
        <v/>
      </c>
    </row>
    <row r="256" spans="1:18" x14ac:dyDescent="0.25">
      <c r="A256" s="131" t="str">
        <f>+IF(I256&lt;='Ecarts de marge'!$G$1,"X","")</f>
        <v>X</v>
      </c>
      <c r="B256" s="122" t="str">
        <f t="shared" si="3"/>
        <v>A20062000001000</v>
      </c>
      <c r="C256" s="141" t="s">
        <v>718</v>
      </c>
      <c r="D256" s="141">
        <v>201800121</v>
      </c>
      <c r="E256" s="141" t="s">
        <v>783</v>
      </c>
      <c r="F256" s="141" t="s">
        <v>1005</v>
      </c>
      <c r="G256" s="141" t="s">
        <v>711</v>
      </c>
      <c r="H256" s="141" t="s">
        <v>731</v>
      </c>
      <c r="I256" s="142">
        <v>43117</v>
      </c>
      <c r="J256" s="141" t="s">
        <v>451</v>
      </c>
      <c r="K256" s="141" t="s">
        <v>33</v>
      </c>
      <c r="L256" s="141" t="s">
        <v>34</v>
      </c>
      <c r="M256" s="141">
        <v>1</v>
      </c>
      <c r="N256" s="141">
        <v>160</v>
      </c>
      <c r="O256" s="141">
        <v>160</v>
      </c>
      <c r="P256" s="199">
        <v>80</v>
      </c>
      <c r="Q256" s="122" t="e">
        <f>+VLOOKUP(CONCATENATE(B256,"00"),#REF!,3,FALSE)</f>
        <v>#REF!</v>
      </c>
      <c r="R256" s="122" t="str">
        <f>+IF(ISERROR(VLOOKUP(K256,'Ecarts de marge'!D:D,1,FALSE)),"PB CODE ARTICLE","")</f>
        <v/>
      </c>
    </row>
    <row r="257" spans="1:19" x14ac:dyDescent="0.25">
      <c r="A257" s="131" t="str">
        <f>+IF(I257&lt;='Ecarts de marge'!$G$1,"X","")</f>
        <v>X</v>
      </c>
      <c r="B257" s="122" t="str">
        <f t="shared" si="3"/>
        <v>A20102000229000</v>
      </c>
      <c r="C257" s="141" t="s">
        <v>718</v>
      </c>
      <c r="D257" s="141">
        <v>201800122</v>
      </c>
      <c r="E257" s="141" t="s">
        <v>710</v>
      </c>
      <c r="F257" s="141" t="s">
        <v>750</v>
      </c>
      <c r="G257" s="141" t="s">
        <v>711</v>
      </c>
      <c r="H257" s="141" t="s">
        <v>731</v>
      </c>
      <c r="I257" s="142">
        <v>43117</v>
      </c>
      <c r="J257" s="141" t="s">
        <v>451</v>
      </c>
      <c r="K257" s="141" t="s">
        <v>33</v>
      </c>
      <c r="L257" s="141" t="s">
        <v>34</v>
      </c>
      <c r="M257" s="141">
        <v>1</v>
      </c>
      <c r="N257" s="141">
        <v>80</v>
      </c>
      <c r="O257" s="141">
        <v>80</v>
      </c>
      <c r="P257" s="199">
        <v>160</v>
      </c>
      <c r="Q257" s="122" t="e">
        <f>+VLOOKUP(CONCATENATE(B257,"00"),#REF!,3,FALSE)</f>
        <v>#REF!</v>
      </c>
      <c r="R257" s="122" t="str">
        <f>+IF(ISERROR(VLOOKUP(K257,'Ecarts de marge'!D:D,1,FALSE)),"PB CODE ARTICLE","")</f>
        <v/>
      </c>
    </row>
    <row r="258" spans="1:19" x14ac:dyDescent="0.25">
      <c r="A258" s="131" t="str">
        <f>+IF(I258&lt;='Ecarts de marge'!$G$1,"X","")</f>
        <v>X</v>
      </c>
      <c r="B258" s="122" t="str">
        <f t="shared" si="3"/>
        <v>A20102000226000</v>
      </c>
      <c r="C258" s="141" t="s">
        <v>718</v>
      </c>
      <c r="D258" s="141">
        <v>201800123</v>
      </c>
      <c r="E258" s="141" t="s">
        <v>710</v>
      </c>
      <c r="F258" s="141" t="s">
        <v>751</v>
      </c>
      <c r="G258" s="141" t="s">
        <v>711</v>
      </c>
      <c r="H258" s="141" t="s">
        <v>731</v>
      </c>
      <c r="I258" s="142">
        <v>43117</v>
      </c>
      <c r="J258" s="141" t="s">
        <v>451</v>
      </c>
      <c r="K258" s="141" t="s">
        <v>33</v>
      </c>
      <c r="L258" s="141" t="s">
        <v>34</v>
      </c>
      <c r="M258" s="141">
        <v>1</v>
      </c>
      <c r="N258" s="141">
        <v>160</v>
      </c>
      <c r="O258" s="141">
        <v>160</v>
      </c>
      <c r="P258" s="199">
        <v>160</v>
      </c>
      <c r="Q258" s="122" t="e">
        <f>+VLOOKUP(CONCATENATE(B258,"00"),#REF!,3,FALSE)</f>
        <v>#REF!</v>
      </c>
      <c r="R258" s="122" t="str">
        <f>+IF(ISERROR(VLOOKUP(K258,'Ecarts de marge'!D:D,1,FALSE)),"PB CODE ARTICLE","")</f>
        <v/>
      </c>
    </row>
    <row r="259" spans="1:19" x14ac:dyDescent="0.25">
      <c r="A259" s="131" t="str">
        <f>+IF(I259&lt;='Ecarts de marge'!$G$1,"X","")</f>
        <v>X</v>
      </c>
      <c r="B259" s="122" t="str">
        <f t="shared" ref="B259:B322" si="4">+"A"&amp;E259&amp;F259&amp;G259</f>
        <v>A20082000017000</v>
      </c>
      <c r="C259" s="141" t="s">
        <v>718</v>
      </c>
      <c r="D259" s="141">
        <v>201800124</v>
      </c>
      <c r="E259" s="141" t="s">
        <v>735</v>
      </c>
      <c r="F259" s="141" t="s">
        <v>713</v>
      </c>
      <c r="G259" s="141" t="s">
        <v>711</v>
      </c>
      <c r="H259" s="141" t="s">
        <v>731</v>
      </c>
      <c r="I259" s="142">
        <v>43117</v>
      </c>
      <c r="J259" s="141" t="s">
        <v>451</v>
      </c>
      <c r="K259" s="141" t="s">
        <v>33</v>
      </c>
      <c r="L259" s="141" t="s">
        <v>34</v>
      </c>
      <c r="M259" s="141">
        <v>1</v>
      </c>
      <c r="N259" s="141">
        <v>160</v>
      </c>
      <c r="O259" s="141">
        <v>160</v>
      </c>
      <c r="P259" s="199">
        <v>320</v>
      </c>
      <c r="Q259" s="122" t="e">
        <f>+VLOOKUP(CONCATENATE(B259,"00"),#REF!,3,FALSE)</f>
        <v>#REF!</v>
      </c>
      <c r="R259" s="122" t="str">
        <f>+IF(ISERROR(VLOOKUP(K259,'Ecarts de marge'!D:D,1,FALSE)),"PB CODE ARTICLE","")</f>
        <v/>
      </c>
    </row>
    <row r="260" spans="1:19" x14ac:dyDescent="0.25">
      <c r="A260" s="131" t="str">
        <f>+IF(I260&lt;='Ecarts de marge'!$G$1,"X","")</f>
        <v>X</v>
      </c>
      <c r="B260" s="122" t="str">
        <f t="shared" si="4"/>
        <v>A20072000054000</v>
      </c>
      <c r="C260" s="141" t="s">
        <v>718</v>
      </c>
      <c r="D260" s="141">
        <v>201800125</v>
      </c>
      <c r="E260" s="141" t="s">
        <v>739</v>
      </c>
      <c r="F260" s="141" t="s">
        <v>715</v>
      </c>
      <c r="G260" s="141" t="s">
        <v>711</v>
      </c>
      <c r="H260" s="141" t="s">
        <v>731</v>
      </c>
      <c r="I260" s="142">
        <v>43117</v>
      </c>
      <c r="J260" s="141" t="s">
        <v>451</v>
      </c>
      <c r="K260" s="141" t="s">
        <v>33</v>
      </c>
      <c r="L260" s="141" t="s">
        <v>34</v>
      </c>
      <c r="M260" s="141">
        <v>1</v>
      </c>
      <c r="N260" s="141">
        <v>320</v>
      </c>
      <c r="O260" s="141">
        <v>320</v>
      </c>
      <c r="P260" s="199">
        <v>80</v>
      </c>
      <c r="Q260" s="122" t="e">
        <f>+VLOOKUP(CONCATENATE(B260,"00"),#REF!,3,FALSE)</f>
        <v>#REF!</v>
      </c>
      <c r="R260" s="122" t="str">
        <f>+IF(ISERROR(VLOOKUP(K260,'Ecarts de marge'!D:D,1,FALSE)),"PB CODE ARTICLE","")</f>
        <v/>
      </c>
    </row>
    <row r="261" spans="1:19" x14ac:dyDescent="0.25">
      <c r="A261" s="131" t="str">
        <f>+IF(I261&lt;='Ecarts de marge'!$G$1,"X","")</f>
        <v>X</v>
      </c>
      <c r="B261" s="122" t="str">
        <f t="shared" si="4"/>
        <v>A20062000006000</v>
      </c>
      <c r="C261" s="141" t="s">
        <v>718</v>
      </c>
      <c r="D261" s="141">
        <v>201800126</v>
      </c>
      <c r="E261" s="141" t="s">
        <v>783</v>
      </c>
      <c r="F261" s="141" t="s">
        <v>1006</v>
      </c>
      <c r="G261" s="141" t="s">
        <v>711</v>
      </c>
      <c r="H261" s="141" t="s">
        <v>731</v>
      </c>
      <c r="I261" s="142">
        <v>43117</v>
      </c>
      <c r="J261" s="141" t="s">
        <v>451</v>
      </c>
      <c r="K261" s="141" t="s">
        <v>33</v>
      </c>
      <c r="L261" s="141" t="s">
        <v>34</v>
      </c>
      <c r="M261" s="141">
        <v>1</v>
      </c>
      <c r="N261" s="141">
        <v>80</v>
      </c>
      <c r="O261" s="141">
        <v>80</v>
      </c>
      <c r="P261" s="199">
        <v>80</v>
      </c>
      <c r="Q261" s="122" t="e">
        <f>+VLOOKUP(CONCATENATE(B261,"00"),#REF!,3,FALSE)</f>
        <v>#REF!</v>
      </c>
      <c r="R261" s="122" t="str">
        <f>+IF(ISERROR(VLOOKUP(K261,'Ecarts de marge'!D:D,1,FALSE)),"PB CODE ARTICLE","")</f>
        <v/>
      </c>
    </row>
    <row r="262" spans="1:19" x14ac:dyDescent="0.25">
      <c r="A262" s="131" t="str">
        <f>+IF(I262&lt;='Ecarts de marge'!$G$1,"X","")</f>
        <v>X</v>
      </c>
      <c r="B262" s="122" t="str">
        <f t="shared" si="4"/>
        <v>A20102000222000</v>
      </c>
      <c r="C262" s="141" t="s">
        <v>718</v>
      </c>
      <c r="D262" s="141">
        <v>201800127</v>
      </c>
      <c r="E262" s="141" t="s">
        <v>710</v>
      </c>
      <c r="F262" s="141" t="s">
        <v>893</v>
      </c>
      <c r="G262" s="141" t="s">
        <v>711</v>
      </c>
      <c r="H262" s="141" t="s">
        <v>731</v>
      </c>
      <c r="I262" s="142">
        <v>43117</v>
      </c>
      <c r="J262" s="141" t="s">
        <v>451</v>
      </c>
      <c r="K262" s="141" t="s">
        <v>33</v>
      </c>
      <c r="L262" s="141" t="s">
        <v>34</v>
      </c>
      <c r="M262" s="141">
        <v>1</v>
      </c>
      <c r="N262" s="141">
        <v>80</v>
      </c>
      <c r="O262" s="141">
        <v>80</v>
      </c>
      <c r="P262" s="199">
        <v>186.49</v>
      </c>
      <c r="Q262" s="122" t="e">
        <f>+VLOOKUP(CONCATENATE(B262,"00"),#REF!,3,FALSE)</f>
        <v>#REF!</v>
      </c>
      <c r="R262" s="122" t="str">
        <f>+IF(ISERROR(VLOOKUP(K262,'Ecarts de marge'!D:D,1,FALSE)),"PB CODE ARTICLE","")</f>
        <v/>
      </c>
    </row>
    <row r="263" spans="1:19" x14ac:dyDescent="0.25">
      <c r="A263" s="131" t="str">
        <f>+IF(I263&lt;='Ecarts de marge'!$G$1,"X","")</f>
        <v>X</v>
      </c>
      <c r="B263" s="122" t="str">
        <f t="shared" si="4"/>
        <v>A20092000189000</v>
      </c>
      <c r="C263" s="141" t="s">
        <v>718</v>
      </c>
      <c r="D263" s="141">
        <v>201800128</v>
      </c>
      <c r="E263" s="141" t="s">
        <v>712</v>
      </c>
      <c r="F263" s="141" t="s">
        <v>824</v>
      </c>
      <c r="G263" s="141" t="s">
        <v>711</v>
      </c>
      <c r="H263" s="141" t="s">
        <v>731</v>
      </c>
      <c r="I263" s="142">
        <v>43117</v>
      </c>
      <c r="J263" s="141" t="s">
        <v>1007</v>
      </c>
      <c r="K263" s="141" t="s">
        <v>57</v>
      </c>
      <c r="L263" s="141" t="s">
        <v>58</v>
      </c>
      <c r="M263" s="141">
        <v>1</v>
      </c>
      <c r="N263" s="141">
        <v>80</v>
      </c>
      <c r="O263" s="141">
        <v>80</v>
      </c>
      <c r="P263" s="199">
        <v>1796.47</v>
      </c>
      <c r="Q263" s="122" t="e">
        <f>+VLOOKUP(CONCATENATE(B263,"00"),#REF!,3,FALSE)</f>
        <v>#REF!</v>
      </c>
      <c r="R263" s="122" t="str">
        <f>+IF(ISERROR(VLOOKUP(K263,'Ecarts de marge'!D:D,1,FALSE)),"PB CODE ARTICLE","")</f>
        <v>PB CODE ARTICLE</v>
      </c>
    </row>
    <row r="264" spans="1:19" x14ac:dyDescent="0.25">
      <c r="A264" s="131" t="str">
        <f>+IF(I264&lt;='Ecarts de marge'!$G$1,"X","")</f>
        <v>X</v>
      </c>
      <c r="B264" s="122" t="str">
        <f t="shared" si="4"/>
        <v>A20102000305000</v>
      </c>
      <c r="C264" s="141" t="s">
        <v>718</v>
      </c>
      <c r="D264" s="141">
        <v>201800129</v>
      </c>
      <c r="E264" s="141" t="s">
        <v>710</v>
      </c>
      <c r="F264" s="141" t="s">
        <v>765</v>
      </c>
      <c r="G264" s="141" t="s">
        <v>711</v>
      </c>
      <c r="H264" s="141" t="s">
        <v>731</v>
      </c>
      <c r="I264" s="142">
        <v>43117</v>
      </c>
      <c r="J264" s="141" t="s">
        <v>1008</v>
      </c>
      <c r="K264" s="141" t="s">
        <v>57</v>
      </c>
      <c r="L264" s="141" t="s">
        <v>58</v>
      </c>
      <c r="M264" s="141">
        <v>1</v>
      </c>
      <c r="N264" s="141">
        <v>1796.47</v>
      </c>
      <c r="O264" s="141">
        <v>1796.47</v>
      </c>
      <c r="P264" s="199">
        <v>4233.2700000000004</v>
      </c>
      <c r="Q264" s="122" t="e">
        <f>+VLOOKUP(CONCATENATE(B264,"00"),#REF!,3,FALSE)</f>
        <v>#REF!</v>
      </c>
      <c r="R264" s="122" t="str">
        <f>+IF(ISERROR(VLOOKUP(K264,'Ecarts de marge'!D:D,1,FALSE)),"PB CODE ARTICLE","")</f>
        <v>PB CODE ARTICLE</v>
      </c>
    </row>
    <row r="265" spans="1:19" x14ac:dyDescent="0.25">
      <c r="A265" s="131" t="str">
        <f>+IF(I265&lt;='Ecarts de marge'!$G$1,"X","")</f>
        <v>X</v>
      </c>
      <c r="B265" s="122" t="str">
        <f t="shared" si="4"/>
        <v>A20030042028000</v>
      </c>
      <c r="C265" s="141" t="s">
        <v>718</v>
      </c>
      <c r="D265" s="141">
        <v>201800130</v>
      </c>
      <c r="E265" s="141" t="s">
        <v>748</v>
      </c>
      <c r="F265" s="141" t="s">
        <v>880</v>
      </c>
      <c r="G265" s="141" t="s">
        <v>711</v>
      </c>
      <c r="H265" s="141" t="s">
        <v>731</v>
      </c>
      <c r="I265" s="142">
        <v>43117</v>
      </c>
      <c r="J265" s="141" t="s">
        <v>1009</v>
      </c>
      <c r="K265" s="141" t="s">
        <v>57</v>
      </c>
      <c r="L265" s="141" t="s">
        <v>58</v>
      </c>
      <c r="M265" s="141">
        <v>1</v>
      </c>
      <c r="N265" s="141">
        <v>4233.2700000000004</v>
      </c>
      <c r="O265" s="141">
        <v>4233.2700000000004</v>
      </c>
      <c r="P265" s="199">
        <v>204.02</v>
      </c>
      <c r="Q265" s="122" t="e">
        <f>+VLOOKUP(CONCATENATE(B265,"00"),#REF!,3,FALSE)</f>
        <v>#REF!</v>
      </c>
      <c r="R265" s="122" t="str">
        <f>+IF(ISERROR(VLOOKUP(K265,'Ecarts de marge'!D:D,1,FALSE)),"PB CODE ARTICLE","")</f>
        <v>PB CODE ARTICLE</v>
      </c>
    </row>
    <row r="266" spans="1:19" x14ac:dyDescent="0.25">
      <c r="A266" s="131" t="str">
        <f>+IF(I266&lt;='Ecarts de marge'!$G$1,"X","")</f>
        <v>X</v>
      </c>
      <c r="B266" s="122" t="str">
        <f t="shared" si="4"/>
        <v>A20050042068000</v>
      </c>
      <c r="C266" s="141" t="s">
        <v>718</v>
      </c>
      <c r="D266" s="141">
        <v>201800131</v>
      </c>
      <c r="E266" s="141" t="s">
        <v>806</v>
      </c>
      <c r="F266" s="141" t="s">
        <v>837</v>
      </c>
      <c r="G266" s="141" t="s">
        <v>711</v>
      </c>
      <c r="H266" s="141" t="s">
        <v>731</v>
      </c>
      <c r="I266" s="142">
        <v>43117</v>
      </c>
      <c r="J266" s="141" t="s">
        <v>943</v>
      </c>
      <c r="K266" s="141" t="s">
        <v>57</v>
      </c>
      <c r="L266" s="141" t="s">
        <v>58</v>
      </c>
      <c r="M266" s="141">
        <v>1</v>
      </c>
      <c r="N266" s="141">
        <v>204.02</v>
      </c>
      <c r="O266" s="141">
        <v>204.02</v>
      </c>
      <c r="P266" s="199">
        <v>3450</v>
      </c>
      <c r="Q266" s="122" t="e">
        <f>+VLOOKUP(CONCATENATE(B266,"00"),#REF!,3,FALSE)</f>
        <v>#REF!</v>
      </c>
      <c r="R266" s="122" t="str">
        <f>+IF(ISERROR(VLOOKUP(K266,'Ecarts de marge'!D:D,1,FALSE)),"PB CODE ARTICLE","")</f>
        <v>PB CODE ARTICLE</v>
      </c>
    </row>
    <row r="267" spans="1:19" x14ac:dyDescent="0.25">
      <c r="A267" s="131" t="str">
        <f>+IF(I267&lt;='Ecarts de marge'!$G$1,"X","")</f>
        <v>X</v>
      </c>
      <c r="B267" s="122" t="str">
        <f t="shared" si="4"/>
        <v>A20050042067000</v>
      </c>
      <c r="C267" s="141" t="s">
        <v>718</v>
      </c>
      <c r="D267" s="141">
        <v>201800132</v>
      </c>
      <c r="E267" s="141" t="s">
        <v>806</v>
      </c>
      <c r="F267" s="141" t="s">
        <v>835</v>
      </c>
      <c r="G267" s="141" t="s">
        <v>711</v>
      </c>
      <c r="H267" s="141" t="s">
        <v>731</v>
      </c>
      <c r="I267" s="142">
        <v>43117</v>
      </c>
      <c r="J267" s="141" t="s">
        <v>942</v>
      </c>
      <c r="K267" s="141" t="s">
        <v>57</v>
      </c>
      <c r="L267" s="141" t="s">
        <v>58</v>
      </c>
      <c r="M267" s="141">
        <v>1</v>
      </c>
      <c r="N267" s="141">
        <v>3450</v>
      </c>
      <c r="O267" s="141">
        <v>3450</v>
      </c>
      <c r="P267" s="199">
        <v>3450</v>
      </c>
      <c r="Q267" s="122" t="e">
        <f>+VLOOKUP(CONCATENATE(B267,"00"),#REF!,3,FALSE)</f>
        <v>#REF!</v>
      </c>
      <c r="R267" s="122" t="str">
        <f>+IF(ISERROR(VLOOKUP(K267,'Ecarts de marge'!D:D,1,FALSE)),"PB CODE ARTICLE","")</f>
        <v>PB CODE ARTICLE</v>
      </c>
    </row>
    <row r="268" spans="1:19" x14ac:dyDescent="0.25">
      <c r="A268" s="131" t="str">
        <f>+IF(I268&lt;='Ecarts de marge'!$G$1,"X","")</f>
        <v>X</v>
      </c>
      <c r="B268" s="122" t="str">
        <f t="shared" si="4"/>
        <v>A20082000125000</v>
      </c>
      <c r="C268" s="141" t="s">
        <v>718</v>
      </c>
      <c r="D268" s="141">
        <v>201800133</v>
      </c>
      <c r="E268" s="141" t="s">
        <v>735</v>
      </c>
      <c r="F268" s="141" t="s">
        <v>756</v>
      </c>
      <c r="G268" s="141" t="s">
        <v>711</v>
      </c>
      <c r="H268" s="141" t="s">
        <v>737</v>
      </c>
      <c r="I268" s="142">
        <v>43119</v>
      </c>
      <c r="J268" s="141" t="s">
        <v>738</v>
      </c>
      <c r="K268" s="141" t="s">
        <v>148</v>
      </c>
      <c r="L268" s="141" t="s">
        <v>906</v>
      </c>
      <c r="M268" s="141">
        <v>1</v>
      </c>
      <c r="N268" s="141">
        <v>51.8</v>
      </c>
      <c r="O268" s="141">
        <v>51.8</v>
      </c>
      <c r="P268" s="199">
        <v>18.489999999999998</v>
      </c>
      <c r="Q268" s="122" t="e">
        <f>+VLOOKUP(CONCATENATE(B268,"00"),#REF!,3,FALSE)</f>
        <v>#REF!</v>
      </c>
      <c r="R268" s="122" t="str">
        <f>+IF(ISERROR(VLOOKUP(K268,'Ecarts de marge'!D:D,1,FALSE)),"PB CODE ARTICLE","")</f>
        <v/>
      </c>
    </row>
    <row r="269" spans="1:19" x14ac:dyDescent="0.25">
      <c r="A269" s="131" t="str">
        <f>+IF(I269&lt;='Ecarts de marge'!$G$1,"X","")</f>
        <v>X</v>
      </c>
      <c r="B269" s="122" t="str">
        <f t="shared" si="4"/>
        <v>A20082000181000</v>
      </c>
      <c r="C269" s="141" t="s">
        <v>718</v>
      </c>
      <c r="D269" s="141">
        <v>201800134</v>
      </c>
      <c r="E269" s="141" t="s">
        <v>735</v>
      </c>
      <c r="F269" s="141" t="s">
        <v>742</v>
      </c>
      <c r="G269" s="141" t="s">
        <v>711</v>
      </c>
      <c r="H269" s="141" t="s">
        <v>731</v>
      </c>
      <c r="I269" s="142">
        <v>43130</v>
      </c>
      <c r="J269" s="141" t="s">
        <v>1010</v>
      </c>
      <c r="K269" s="141" t="s">
        <v>57</v>
      </c>
      <c r="L269" s="141" t="s">
        <v>1011</v>
      </c>
      <c r="M269" s="141">
        <v>1</v>
      </c>
      <c r="N269" s="141">
        <v>3450</v>
      </c>
      <c r="O269" s="141">
        <v>3450</v>
      </c>
      <c r="P269" s="199">
        <v>2670.12</v>
      </c>
      <c r="Q269" s="122" t="e">
        <f>+VLOOKUP(CONCATENATE(B269,"00"),#REF!,3,FALSE)</f>
        <v>#REF!</v>
      </c>
      <c r="R269" s="122" t="str">
        <f>+IF(ISERROR(VLOOKUP(K269,'Ecarts de marge'!D:D,1,FALSE)),"PB CODE ARTICLE","")</f>
        <v>PB CODE ARTICLE</v>
      </c>
    </row>
    <row r="270" spans="1:19" x14ac:dyDescent="0.25">
      <c r="A270" s="131" t="str">
        <f>+IF(I270&lt;='Ecarts de marge'!$G$1,"X","")</f>
        <v>X</v>
      </c>
      <c r="B270" s="122" t="str">
        <f t="shared" si="4"/>
        <v>A20092000281000</v>
      </c>
      <c r="C270" s="141" t="s">
        <v>718</v>
      </c>
      <c r="D270" s="141">
        <v>201800135</v>
      </c>
      <c r="E270" s="141" t="s">
        <v>712</v>
      </c>
      <c r="F270" s="141" t="s">
        <v>755</v>
      </c>
      <c r="G270" s="141" t="s">
        <v>711</v>
      </c>
      <c r="H270" s="141" t="s">
        <v>731</v>
      </c>
      <c r="I270" s="142">
        <v>43130</v>
      </c>
      <c r="J270" s="141" t="s">
        <v>833</v>
      </c>
      <c r="K270" s="141" t="s">
        <v>54</v>
      </c>
      <c r="L270" s="141" t="s">
        <v>55</v>
      </c>
      <c r="M270" s="141">
        <v>749.7</v>
      </c>
      <c r="N270" s="141">
        <v>0.85</v>
      </c>
      <c r="O270" s="141">
        <v>637.245</v>
      </c>
      <c r="P270" s="199">
        <v>712.21500000000003</v>
      </c>
      <c r="Q270" s="122" t="e">
        <f>+VLOOKUP(CONCATENATE(B270,"00"),#REF!,3,FALSE)</f>
        <v>#REF!</v>
      </c>
      <c r="R270" s="122" t="str">
        <f>+IF(ISERROR(VLOOKUP(K270,'Ecarts de marge'!D:D,1,FALSE)),"PB CODE ARTICLE","")</f>
        <v/>
      </c>
      <c r="S270" s="22" t="s">
        <v>936</v>
      </c>
    </row>
    <row r="271" spans="1:19" x14ac:dyDescent="0.25">
      <c r="A271" s="131" t="str">
        <f>+IF(I271&lt;='Ecarts de marge'!$G$1,"X","")</f>
        <v>X</v>
      </c>
      <c r="B271" s="122" t="str">
        <f t="shared" si="4"/>
        <v>A20102000300000</v>
      </c>
      <c r="C271" s="141" t="s">
        <v>718</v>
      </c>
      <c r="D271" s="141">
        <v>201800136</v>
      </c>
      <c r="E271" s="141" t="s">
        <v>710</v>
      </c>
      <c r="F271" s="141" t="s">
        <v>822</v>
      </c>
      <c r="G271" s="141" t="s">
        <v>711</v>
      </c>
      <c r="H271" s="141" t="s">
        <v>731</v>
      </c>
      <c r="I271" s="142">
        <v>43130</v>
      </c>
      <c r="J271" s="141" t="s">
        <v>833</v>
      </c>
      <c r="K271" s="141" t="s">
        <v>54</v>
      </c>
      <c r="L271" s="141" t="s">
        <v>55</v>
      </c>
      <c r="M271" s="141">
        <v>699.3</v>
      </c>
      <c r="N271" s="141">
        <v>0.95</v>
      </c>
      <c r="O271" s="141">
        <v>664.33500000000004</v>
      </c>
      <c r="P271" s="199">
        <v>664.33500000000004</v>
      </c>
      <c r="Q271" s="122" t="e">
        <f>+VLOOKUP(CONCATENATE(B271,"00"),#REF!,3,FALSE)</f>
        <v>#REF!</v>
      </c>
      <c r="R271" s="122" t="str">
        <f>+IF(ISERROR(VLOOKUP(K271,'Ecarts de marge'!D:D,1,FALSE)),"PB CODE ARTICLE","")</f>
        <v/>
      </c>
      <c r="S271" s="22" t="s">
        <v>936</v>
      </c>
    </row>
    <row r="272" spans="1:19" x14ac:dyDescent="0.25">
      <c r="A272" s="131" t="str">
        <f>+IF(I272&lt;='Ecarts de marge'!$G$1,"X","")</f>
        <v>X</v>
      </c>
      <c r="B272" s="122" t="str">
        <f t="shared" si="4"/>
        <v>A20102000299000</v>
      </c>
      <c r="C272" s="141" t="s">
        <v>718</v>
      </c>
      <c r="D272" s="141">
        <v>201800137</v>
      </c>
      <c r="E272" s="141" t="s">
        <v>710</v>
      </c>
      <c r="F272" s="141" t="s">
        <v>816</v>
      </c>
      <c r="G272" s="141" t="s">
        <v>711</v>
      </c>
      <c r="H272" s="141" t="s">
        <v>731</v>
      </c>
      <c r="I272" s="142">
        <v>43130</v>
      </c>
      <c r="J272" s="141" t="s">
        <v>833</v>
      </c>
      <c r="K272" s="141" t="s">
        <v>54</v>
      </c>
      <c r="L272" s="141" t="s">
        <v>55</v>
      </c>
      <c r="M272" s="141">
        <v>730.8</v>
      </c>
      <c r="N272" s="141">
        <v>0.95</v>
      </c>
      <c r="O272" s="141">
        <v>694.26</v>
      </c>
      <c r="P272" s="199">
        <v>694.26</v>
      </c>
      <c r="Q272" s="122" t="e">
        <f>+VLOOKUP(CONCATENATE(B272,"00"),#REF!,3,FALSE)</f>
        <v>#REF!</v>
      </c>
      <c r="R272" s="122" t="str">
        <f>+IF(ISERROR(VLOOKUP(K272,'Ecarts de marge'!D:D,1,FALSE)),"PB CODE ARTICLE","")</f>
        <v/>
      </c>
      <c r="S272" s="22" t="s">
        <v>936</v>
      </c>
    </row>
    <row r="273" spans="1:18" x14ac:dyDescent="0.25">
      <c r="A273" s="131" t="str">
        <f>+IF(I273&lt;='Ecarts de marge'!$G$1,"X","")</f>
        <v>X</v>
      </c>
      <c r="B273" s="122" t="str">
        <f t="shared" si="4"/>
        <v>A20102000306000</v>
      </c>
      <c r="C273" s="141" t="s">
        <v>718</v>
      </c>
      <c r="D273" s="141">
        <v>201800138</v>
      </c>
      <c r="E273" s="141" t="s">
        <v>710</v>
      </c>
      <c r="F273" s="141" t="s">
        <v>858</v>
      </c>
      <c r="G273" s="141" t="s">
        <v>711</v>
      </c>
      <c r="H273" s="141" t="s">
        <v>731</v>
      </c>
      <c r="I273" s="142">
        <v>43130</v>
      </c>
      <c r="J273" s="141" t="s">
        <v>833</v>
      </c>
      <c r="K273" s="141" t="s">
        <v>54</v>
      </c>
      <c r="L273" s="141" t="s">
        <v>55</v>
      </c>
      <c r="M273" s="141">
        <v>745.2</v>
      </c>
      <c r="N273" s="141">
        <v>0.95</v>
      </c>
      <c r="O273" s="141">
        <v>707.94</v>
      </c>
      <c r="P273" s="199">
        <v>707.94</v>
      </c>
      <c r="Q273" s="122" t="e">
        <f>+VLOOKUP(CONCATENATE(B273,"00"),#REF!,3,FALSE)</f>
        <v>#REF!</v>
      </c>
      <c r="R273" s="122" t="str">
        <f>+IF(ISERROR(VLOOKUP(K273,'Ecarts de marge'!D:D,1,FALSE)),"PB CODE ARTICLE","")</f>
        <v/>
      </c>
    </row>
    <row r="274" spans="1:18" x14ac:dyDescent="0.25">
      <c r="A274" s="131" t="str">
        <f>+IF(I274&lt;='Ecarts de marge'!$G$1,"X","")</f>
        <v>X</v>
      </c>
      <c r="B274" s="122" t="str">
        <f t="shared" si="4"/>
        <v>A20092000178000</v>
      </c>
      <c r="C274" s="141" t="s">
        <v>718</v>
      </c>
      <c r="D274" s="141">
        <v>201800139</v>
      </c>
      <c r="E274" s="141" t="s">
        <v>712</v>
      </c>
      <c r="F274" s="141" t="s">
        <v>813</v>
      </c>
      <c r="G274" s="141" t="s">
        <v>711</v>
      </c>
      <c r="H274" s="141" t="s">
        <v>731</v>
      </c>
      <c r="I274" s="142">
        <v>43130</v>
      </c>
      <c r="J274" s="141" t="s">
        <v>1012</v>
      </c>
      <c r="K274" s="141" t="s">
        <v>57</v>
      </c>
      <c r="L274" s="141" t="s">
        <v>58</v>
      </c>
      <c r="M274" s="141">
        <v>1</v>
      </c>
      <c r="N274" s="141">
        <v>2670.12</v>
      </c>
      <c r="O274" s="141">
        <v>2670.12</v>
      </c>
      <c r="P274" s="199">
        <v>9434.31</v>
      </c>
      <c r="Q274" s="122" t="e">
        <f>+VLOOKUP(CONCATENATE(B274,"00"),#REF!,3,FALSE)</f>
        <v>#REF!</v>
      </c>
      <c r="R274" s="122" t="str">
        <f>+IF(ISERROR(VLOOKUP(K274,'Ecarts de marge'!D:D,1,FALSE)),"PB CODE ARTICLE","")</f>
        <v>PB CODE ARTICLE</v>
      </c>
    </row>
    <row r="275" spans="1:18" x14ac:dyDescent="0.25">
      <c r="A275" s="131" t="str">
        <f>+IF(I275&lt;='Ecarts de marge'!$G$1,"X","")</f>
        <v>X</v>
      </c>
      <c r="B275" s="122" t="str">
        <f t="shared" si="4"/>
        <v>A20092000214000</v>
      </c>
      <c r="C275" s="141" t="s">
        <v>718</v>
      </c>
      <c r="D275" s="141">
        <v>201800140</v>
      </c>
      <c r="E275" s="141" t="s">
        <v>712</v>
      </c>
      <c r="F275" s="141" t="s">
        <v>778</v>
      </c>
      <c r="G275" s="141" t="s">
        <v>711</v>
      </c>
      <c r="H275" s="141" t="s">
        <v>731</v>
      </c>
      <c r="I275" s="142">
        <v>43132</v>
      </c>
      <c r="J275" s="141" t="s">
        <v>1013</v>
      </c>
      <c r="K275" s="141" t="s">
        <v>57</v>
      </c>
      <c r="L275" s="141" t="s">
        <v>58</v>
      </c>
      <c r="M275" s="141">
        <v>1</v>
      </c>
      <c r="N275" s="141">
        <v>9434.31</v>
      </c>
      <c r="O275" s="141">
        <v>9434.31</v>
      </c>
      <c r="P275" s="199">
        <v>2544.66</v>
      </c>
      <c r="Q275" s="122" t="e">
        <f>+VLOOKUP(CONCATENATE(B275,"00"),#REF!,3,FALSE)</f>
        <v>#REF!</v>
      </c>
      <c r="R275" s="122" t="str">
        <f>+IF(ISERROR(VLOOKUP(K275,'Ecarts de marge'!D:D,1,FALSE)),"PB CODE ARTICLE","")</f>
        <v>PB CODE ARTICLE</v>
      </c>
    </row>
    <row r="276" spans="1:18" x14ac:dyDescent="0.25">
      <c r="A276" s="131" t="str">
        <f>+IF(I276&lt;='Ecarts de marge'!$G$1,"X","")</f>
        <v>X</v>
      </c>
      <c r="B276" s="122" t="str">
        <f t="shared" si="4"/>
        <v>A20092000214000</v>
      </c>
      <c r="C276" s="141" t="s">
        <v>718</v>
      </c>
      <c r="D276" s="141">
        <v>201800141</v>
      </c>
      <c r="E276" s="141" t="s">
        <v>712</v>
      </c>
      <c r="F276" s="141" t="s">
        <v>778</v>
      </c>
      <c r="G276" s="141" t="s">
        <v>711</v>
      </c>
      <c r="H276" s="141" t="s">
        <v>731</v>
      </c>
      <c r="I276" s="142">
        <v>43132</v>
      </c>
      <c r="J276" s="141" t="s">
        <v>1013</v>
      </c>
      <c r="K276" s="141" t="s">
        <v>57</v>
      </c>
      <c r="L276" s="141" t="s">
        <v>58</v>
      </c>
      <c r="M276" s="141">
        <v>1</v>
      </c>
      <c r="N276" s="141">
        <v>2544.66</v>
      </c>
      <c r="O276" s="141">
        <v>2544.66</v>
      </c>
      <c r="P276" s="199">
        <v>2551.36</v>
      </c>
      <c r="Q276" s="122" t="e">
        <f>+VLOOKUP(CONCATENATE(B276,"00"),#REF!,3,FALSE)</f>
        <v>#REF!</v>
      </c>
      <c r="R276" s="122" t="str">
        <f>+IF(ISERROR(VLOOKUP(K276,'Ecarts de marge'!D:D,1,FALSE)),"PB CODE ARTICLE","")</f>
        <v>PB CODE ARTICLE</v>
      </c>
    </row>
    <row r="277" spans="1:18" x14ac:dyDescent="0.25">
      <c r="A277" s="131" t="str">
        <f>+IF(I277&lt;='Ecarts de marge'!$G$1,"X","")</f>
        <v>X</v>
      </c>
      <c r="B277" s="122" t="str">
        <f t="shared" si="4"/>
        <v>A20092000273000</v>
      </c>
      <c r="C277" s="141" t="s">
        <v>718</v>
      </c>
      <c r="D277" s="141">
        <v>201800142</v>
      </c>
      <c r="E277" s="141" t="s">
        <v>712</v>
      </c>
      <c r="F277" s="141" t="s">
        <v>772</v>
      </c>
      <c r="G277" s="141" t="s">
        <v>711</v>
      </c>
      <c r="H277" s="141" t="s">
        <v>737</v>
      </c>
      <c r="I277" s="142">
        <v>43132</v>
      </c>
      <c r="J277" s="141" t="s">
        <v>773</v>
      </c>
      <c r="K277" s="141" t="s">
        <v>65</v>
      </c>
      <c r="L277" s="141" t="s">
        <v>66</v>
      </c>
      <c r="M277" s="141">
        <v>1</v>
      </c>
      <c r="N277" s="141">
        <v>2833.33</v>
      </c>
      <c r="O277" s="141">
        <v>2833.33</v>
      </c>
      <c r="P277" s="199">
        <v>2833.33</v>
      </c>
      <c r="Q277" s="122" t="e">
        <f>+VLOOKUP(CONCATENATE(B277,"00"),#REF!,3,FALSE)</f>
        <v>#REF!</v>
      </c>
      <c r="R277" s="122" t="str">
        <f>+IF(ISERROR(VLOOKUP(K277,'Ecarts de marge'!D:D,1,FALSE)),"PB CODE ARTICLE","")</f>
        <v/>
      </c>
    </row>
    <row r="278" spans="1:18" x14ac:dyDescent="0.25">
      <c r="A278" s="131" t="str">
        <f>+IF(I278&lt;='Ecarts de marge'!$G$1,"X","")</f>
        <v>X</v>
      </c>
      <c r="B278" s="122" t="str">
        <f t="shared" si="4"/>
        <v>A</v>
      </c>
      <c r="C278" s="141" t="s">
        <v>718</v>
      </c>
      <c r="D278" s="141">
        <v>201800143</v>
      </c>
      <c r="E278" s="141" t="s">
        <v>719</v>
      </c>
      <c r="F278" s="141" t="s">
        <v>719</v>
      </c>
      <c r="G278" s="141" t="s">
        <v>719</v>
      </c>
      <c r="H278" s="141" t="s">
        <v>731</v>
      </c>
      <c r="I278" s="142">
        <v>43132</v>
      </c>
      <c r="J278" s="141" t="s">
        <v>881</v>
      </c>
      <c r="K278" s="141" t="s">
        <v>16</v>
      </c>
      <c r="L278" s="141" t="s">
        <v>1014</v>
      </c>
      <c r="M278" s="141">
        <v>1</v>
      </c>
      <c r="N278" s="141">
        <v>661.1</v>
      </c>
      <c r="O278" s="141">
        <v>661.1</v>
      </c>
      <c r="P278" s="199">
        <v>12.24</v>
      </c>
      <c r="Q278" s="122" t="e">
        <f>+VLOOKUP(CONCATENATE(B278,"00"),#REF!,3,FALSE)</f>
        <v>#REF!</v>
      </c>
      <c r="R278" s="122" t="str">
        <f>+IF(ISERROR(VLOOKUP(K278,'Ecarts de marge'!D:D,1,FALSE)),"PB CODE ARTICLE","")</f>
        <v/>
      </c>
    </row>
    <row r="279" spans="1:18" x14ac:dyDescent="0.25">
      <c r="A279" s="131" t="str">
        <f>+IF(I279&lt;='Ecarts de marge'!$G$1,"X","")</f>
        <v>X</v>
      </c>
      <c r="B279" s="122" t="str">
        <f t="shared" si="4"/>
        <v>A20092000263000</v>
      </c>
      <c r="C279" s="141" t="s">
        <v>718</v>
      </c>
      <c r="D279" s="141">
        <v>201800144</v>
      </c>
      <c r="E279" s="141" t="s">
        <v>712</v>
      </c>
      <c r="F279" s="141" t="s">
        <v>798</v>
      </c>
      <c r="G279" s="141" t="s">
        <v>711</v>
      </c>
      <c r="H279" s="141" t="s">
        <v>731</v>
      </c>
      <c r="I279" s="142">
        <v>43132</v>
      </c>
      <c r="J279" s="141" t="s">
        <v>799</v>
      </c>
      <c r="K279" s="141" t="s">
        <v>74</v>
      </c>
      <c r="L279" s="141" t="s">
        <v>75</v>
      </c>
      <c r="M279" s="141">
        <v>6</v>
      </c>
      <c r="N279" s="141">
        <v>366.67</v>
      </c>
      <c r="O279" s="141">
        <v>2200.02</v>
      </c>
      <c r="P279" s="199">
        <v>414</v>
      </c>
      <c r="Q279" s="122" t="e">
        <f>+VLOOKUP(CONCATENATE(B279,"00"),#REF!,3,FALSE)</f>
        <v>#REF!</v>
      </c>
      <c r="R279" s="122" t="str">
        <f>+IF(ISERROR(VLOOKUP(K279,'Ecarts de marge'!D:D,1,FALSE)),"PB CODE ARTICLE","")</f>
        <v/>
      </c>
    </row>
    <row r="280" spans="1:18" x14ac:dyDescent="0.25">
      <c r="A280" s="131" t="str">
        <f>+IF(I280&lt;='Ecarts de marge'!$G$1,"X","")</f>
        <v>X</v>
      </c>
      <c r="B280" s="122" t="str">
        <f t="shared" si="4"/>
        <v>A20082000239000</v>
      </c>
      <c r="C280" s="141" t="s">
        <v>718</v>
      </c>
      <c r="D280" s="141">
        <v>201800145</v>
      </c>
      <c r="E280" s="141" t="s">
        <v>735</v>
      </c>
      <c r="F280" s="141" t="s">
        <v>736</v>
      </c>
      <c r="G280" s="141" t="s">
        <v>711</v>
      </c>
      <c r="H280" s="141" t="s">
        <v>737</v>
      </c>
      <c r="I280" s="142">
        <v>43132</v>
      </c>
      <c r="J280" s="141" t="s">
        <v>799</v>
      </c>
      <c r="K280" s="141" t="s">
        <v>74</v>
      </c>
      <c r="L280" s="141" t="s">
        <v>75</v>
      </c>
      <c r="M280" s="141">
        <v>1</v>
      </c>
      <c r="N280" s="141">
        <v>183.34</v>
      </c>
      <c r="O280" s="141">
        <v>183.34</v>
      </c>
      <c r="P280" s="199">
        <v>183.34</v>
      </c>
      <c r="Q280" s="122" t="e">
        <f>+VLOOKUP(CONCATENATE(B280,"00"),#REF!,3,FALSE)</f>
        <v>#REF!</v>
      </c>
      <c r="R280" s="122" t="str">
        <f>+IF(ISERROR(VLOOKUP(K280,'Ecarts de marge'!D:D,1,FALSE)),"PB CODE ARTICLE","")</f>
        <v/>
      </c>
    </row>
    <row r="281" spans="1:18" x14ac:dyDescent="0.25">
      <c r="A281" s="131" t="str">
        <f>+IF(I281&lt;='Ecarts de marge'!$G$1,"X","")</f>
        <v>X</v>
      </c>
      <c r="B281" s="122" t="str">
        <f t="shared" si="4"/>
        <v>A20082000125000</v>
      </c>
      <c r="C281" s="141" t="s">
        <v>718</v>
      </c>
      <c r="D281" s="141">
        <v>201800146</v>
      </c>
      <c r="E281" s="141" t="s">
        <v>735</v>
      </c>
      <c r="F281" s="141" t="s">
        <v>756</v>
      </c>
      <c r="G281" s="141" t="s">
        <v>711</v>
      </c>
      <c r="H281" s="141" t="s">
        <v>737</v>
      </c>
      <c r="I281" s="142">
        <v>43132</v>
      </c>
      <c r="J281" s="141" t="s">
        <v>799</v>
      </c>
      <c r="K281" s="141" t="s">
        <v>74</v>
      </c>
      <c r="L281" s="141" t="s">
        <v>75</v>
      </c>
      <c r="M281" s="141">
        <v>1</v>
      </c>
      <c r="N281" s="141">
        <v>366.67</v>
      </c>
      <c r="O281" s="141">
        <v>366.67</v>
      </c>
      <c r="P281" s="199">
        <v>366.67</v>
      </c>
      <c r="Q281" s="122" t="e">
        <f>+VLOOKUP(CONCATENATE(B281,"00"),#REF!,3,FALSE)</f>
        <v>#REF!</v>
      </c>
      <c r="R281" s="122" t="str">
        <f>+IF(ISERROR(VLOOKUP(K281,'Ecarts de marge'!D:D,1,FALSE)),"PB CODE ARTICLE","")</f>
        <v/>
      </c>
    </row>
    <row r="282" spans="1:18" x14ac:dyDescent="0.25">
      <c r="A282" s="131" t="str">
        <f>+IF(I282&lt;='Ecarts de marge'!$G$1,"X","")</f>
        <v>X</v>
      </c>
      <c r="B282" s="122" t="str">
        <f t="shared" si="4"/>
        <v>A20122000309000</v>
      </c>
      <c r="C282" s="141" t="s">
        <v>718</v>
      </c>
      <c r="D282" s="141">
        <v>201800147</v>
      </c>
      <c r="E282" s="141" t="s">
        <v>722</v>
      </c>
      <c r="F282" s="141" t="s">
        <v>744</v>
      </c>
      <c r="G282" s="141" t="s">
        <v>711</v>
      </c>
      <c r="H282" s="141" t="s">
        <v>737</v>
      </c>
      <c r="I282" s="142">
        <v>43132</v>
      </c>
      <c r="J282" s="141" t="s">
        <v>745</v>
      </c>
      <c r="K282" s="141" t="s">
        <v>80</v>
      </c>
      <c r="L282" s="141" t="s">
        <v>81</v>
      </c>
      <c r="M282" s="141">
        <v>1</v>
      </c>
      <c r="N282" s="141">
        <v>10</v>
      </c>
      <c r="O282" s="141">
        <v>10</v>
      </c>
      <c r="P282" s="199">
        <v>3700</v>
      </c>
      <c r="Q282" s="122" t="e">
        <f>+VLOOKUP(CONCATENATE(B282,"00"),#REF!,3,FALSE)</f>
        <v>#REF!</v>
      </c>
      <c r="R282" s="122" t="str">
        <f>+IF(ISERROR(VLOOKUP(K282,'Ecarts de marge'!D:D,1,FALSE)),"PB CODE ARTICLE","")</f>
        <v/>
      </c>
    </row>
    <row r="283" spans="1:18" x14ac:dyDescent="0.25">
      <c r="A283" s="131" t="str">
        <f>+IF(I283&lt;='Ecarts de marge'!$G$1,"X","")</f>
        <v>X</v>
      </c>
      <c r="B283" s="122" t="str">
        <f t="shared" si="4"/>
        <v>A20082000125000</v>
      </c>
      <c r="C283" s="141" t="s">
        <v>718</v>
      </c>
      <c r="D283" s="141">
        <v>201800148</v>
      </c>
      <c r="E283" s="141" t="s">
        <v>735</v>
      </c>
      <c r="F283" s="141" t="s">
        <v>756</v>
      </c>
      <c r="G283" s="141" t="s">
        <v>711</v>
      </c>
      <c r="H283" s="141" t="s">
        <v>737</v>
      </c>
      <c r="I283" s="142">
        <v>43132</v>
      </c>
      <c r="J283" s="141" t="s">
        <v>833</v>
      </c>
      <c r="K283" s="141" t="s">
        <v>65</v>
      </c>
      <c r="L283" s="141" t="s">
        <v>66</v>
      </c>
      <c r="M283" s="141">
        <v>1</v>
      </c>
      <c r="N283" s="141">
        <v>2833.33</v>
      </c>
      <c r="O283" s="141">
        <v>2833.33</v>
      </c>
      <c r="P283" s="199">
        <v>5813.42</v>
      </c>
      <c r="Q283" s="122" t="e">
        <f>+VLOOKUP(CONCATENATE(B283,"00"),#REF!,3,FALSE)</f>
        <v>#REF!</v>
      </c>
      <c r="R283" s="122" t="str">
        <f>+IF(ISERROR(VLOOKUP(K283,'Ecarts de marge'!D:D,1,FALSE)),"PB CODE ARTICLE","")</f>
        <v/>
      </c>
    </row>
    <row r="284" spans="1:18" x14ac:dyDescent="0.25">
      <c r="A284" s="131" t="str">
        <f>+IF(I284&lt;='Ecarts de marge'!$G$1,"X","")</f>
        <v>X</v>
      </c>
      <c r="B284" s="122" t="str">
        <f t="shared" si="4"/>
        <v>A</v>
      </c>
      <c r="C284" s="141" t="s">
        <v>718</v>
      </c>
      <c r="D284" s="141">
        <v>201800149</v>
      </c>
      <c r="E284" s="141" t="s">
        <v>719</v>
      </c>
      <c r="F284" s="141" t="s">
        <v>719</v>
      </c>
      <c r="G284" s="141" t="s">
        <v>719</v>
      </c>
      <c r="H284" s="141" t="s">
        <v>737</v>
      </c>
      <c r="I284" s="142">
        <v>43133</v>
      </c>
      <c r="J284" s="141" t="s">
        <v>721</v>
      </c>
      <c r="K284" s="141" t="s">
        <v>10</v>
      </c>
      <c r="L284" s="141" t="s">
        <v>968</v>
      </c>
      <c r="M284" s="141">
        <v>8</v>
      </c>
      <c r="N284" s="141">
        <v>489</v>
      </c>
      <c r="O284" s="141">
        <v>3912</v>
      </c>
      <c r="P284" s="199">
        <v>3912</v>
      </c>
      <c r="Q284" s="122" t="e">
        <f>+VLOOKUP(CONCATENATE(B284,"00"),#REF!,3,FALSE)</f>
        <v>#REF!</v>
      </c>
      <c r="R284" s="122" t="str">
        <f>+IF(ISERROR(VLOOKUP(K284,'Ecarts de marge'!D:D,1,FALSE)),"PB CODE ARTICLE","")</f>
        <v/>
      </c>
    </row>
    <row r="285" spans="1:18" x14ac:dyDescent="0.25">
      <c r="A285" s="131" t="str">
        <f>+IF(I285&lt;='Ecarts de marge'!$G$1,"X","")</f>
        <v>X</v>
      </c>
      <c r="B285" s="122" t="str">
        <f t="shared" si="4"/>
        <v>A20082000239000</v>
      </c>
      <c r="C285" s="141" t="s">
        <v>718</v>
      </c>
      <c r="D285" s="141">
        <v>201800150</v>
      </c>
      <c r="E285" s="141" t="s">
        <v>735</v>
      </c>
      <c r="F285" s="141" t="s">
        <v>736</v>
      </c>
      <c r="G285" s="141" t="s">
        <v>711</v>
      </c>
      <c r="H285" s="141" t="s">
        <v>737</v>
      </c>
      <c r="I285" s="142">
        <v>43133</v>
      </c>
      <c r="J285" s="141" t="s">
        <v>721</v>
      </c>
      <c r="K285" s="141" t="s">
        <v>10</v>
      </c>
      <c r="L285" s="141" t="s">
        <v>1015</v>
      </c>
      <c r="M285" s="141">
        <v>1</v>
      </c>
      <c r="N285" s="141">
        <v>489</v>
      </c>
      <c r="O285" s="141">
        <v>489</v>
      </c>
      <c r="P285" s="199">
        <v>519</v>
      </c>
      <c r="Q285" s="122" t="e">
        <f>+VLOOKUP(CONCATENATE(B285,"00"),#REF!,3,FALSE)</f>
        <v>#REF!</v>
      </c>
      <c r="R285" s="122" t="str">
        <f>+IF(ISERROR(VLOOKUP(K285,'Ecarts de marge'!D:D,1,FALSE)),"PB CODE ARTICLE","")</f>
        <v/>
      </c>
    </row>
    <row r="286" spans="1:18" x14ac:dyDescent="0.25">
      <c r="A286" s="131" t="str">
        <f>+IF(I286&lt;='Ecarts de marge'!$G$1,"X","")</f>
        <v>X</v>
      </c>
      <c r="B286" s="122" t="str">
        <f t="shared" si="4"/>
        <v>A20092000310000</v>
      </c>
      <c r="C286" s="141" t="s">
        <v>718</v>
      </c>
      <c r="D286" s="141">
        <v>201800151</v>
      </c>
      <c r="E286" s="141" t="s">
        <v>712</v>
      </c>
      <c r="F286" s="141" t="s">
        <v>779</v>
      </c>
      <c r="G286" s="141" t="s">
        <v>711</v>
      </c>
      <c r="H286" s="141" t="s">
        <v>731</v>
      </c>
      <c r="I286" s="142">
        <v>43133</v>
      </c>
      <c r="J286" s="141" t="s">
        <v>1016</v>
      </c>
      <c r="K286" s="141" t="s">
        <v>57</v>
      </c>
      <c r="L286" s="141" t="s">
        <v>58</v>
      </c>
      <c r="M286" s="141">
        <v>1</v>
      </c>
      <c r="N286" s="141">
        <v>2551.36</v>
      </c>
      <c r="O286" s="141">
        <v>2551.36</v>
      </c>
      <c r="P286" s="199">
        <v>7997.64</v>
      </c>
      <c r="Q286" s="122" t="e">
        <f>+VLOOKUP(CONCATENATE(B286,"00"),#REF!,3,FALSE)</f>
        <v>#REF!</v>
      </c>
      <c r="R286" s="122" t="str">
        <f>+IF(ISERROR(VLOOKUP(K286,'Ecarts de marge'!D:D,1,FALSE)),"PB CODE ARTICLE","")</f>
        <v>PB CODE ARTICLE</v>
      </c>
    </row>
    <row r="287" spans="1:18" x14ac:dyDescent="0.25">
      <c r="A287" s="131" t="str">
        <f>+IF(I287&lt;='Ecarts de marge'!$G$1,"X","")</f>
        <v>X</v>
      </c>
      <c r="B287" s="122" t="str">
        <f t="shared" si="4"/>
        <v>A20082000239000</v>
      </c>
      <c r="C287" s="141" t="s">
        <v>718</v>
      </c>
      <c r="D287" s="141">
        <v>201800152</v>
      </c>
      <c r="E287" s="141" t="s">
        <v>735</v>
      </c>
      <c r="F287" s="141" t="s">
        <v>736</v>
      </c>
      <c r="G287" s="141" t="s">
        <v>711</v>
      </c>
      <c r="H287" s="141" t="s">
        <v>737</v>
      </c>
      <c r="I287" s="142">
        <v>43133</v>
      </c>
      <c r="J287" s="141" t="s">
        <v>833</v>
      </c>
      <c r="K287" s="141" t="s">
        <v>65</v>
      </c>
      <c r="L287" s="141" t="s">
        <v>66</v>
      </c>
      <c r="M287" s="141">
        <v>1</v>
      </c>
      <c r="N287" s="141">
        <v>5813.42</v>
      </c>
      <c r="O287" s="141">
        <v>5813.42</v>
      </c>
      <c r="P287" s="199">
        <v>1012.4</v>
      </c>
      <c r="Q287" s="122" t="e">
        <f>+VLOOKUP(CONCATENATE(B287,"00"),#REF!,3,FALSE)</f>
        <v>#REF!</v>
      </c>
      <c r="R287" s="122" t="str">
        <f>+IF(ISERROR(VLOOKUP(K287,'Ecarts de marge'!D:D,1,FALSE)),"PB CODE ARTICLE","")</f>
        <v/>
      </c>
    </row>
    <row r="288" spans="1:18" x14ac:dyDescent="0.25">
      <c r="A288" s="131" t="str">
        <f>+IF(I288&lt;='Ecarts de marge'!$G$1,"X","")</f>
        <v>X</v>
      </c>
      <c r="B288" s="122" t="str">
        <f t="shared" si="4"/>
        <v>A20082000125000</v>
      </c>
      <c r="C288" s="141" t="s">
        <v>718</v>
      </c>
      <c r="D288" s="141">
        <v>201800153</v>
      </c>
      <c r="E288" s="141" t="s">
        <v>735</v>
      </c>
      <c r="F288" s="141" t="s">
        <v>756</v>
      </c>
      <c r="G288" s="141" t="s">
        <v>711</v>
      </c>
      <c r="H288" s="141" t="s">
        <v>737</v>
      </c>
      <c r="I288" s="142">
        <v>43133</v>
      </c>
      <c r="J288" s="141" t="s">
        <v>833</v>
      </c>
      <c r="K288" s="141" t="s">
        <v>131</v>
      </c>
      <c r="L288" s="141" t="s">
        <v>796</v>
      </c>
      <c r="M288" s="141">
        <v>1</v>
      </c>
      <c r="N288" s="141">
        <v>1490</v>
      </c>
      <c r="O288" s="141">
        <v>1490</v>
      </c>
      <c r="P288" s="199">
        <v>1508.48</v>
      </c>
      <c r="Q288" s="122" t="e">
        <f>+VLOOKUP(CONCATENATE(B288,"00"),#REF!,3,FALSE)</f>
        <v>#REF!</v>
      </c>
      <c r="R288" s="122" t="str">
        <f>+IF(ISERROR(VLOOKUP(K288,'Ecarts de marge'!D:D,1,FALSE)),"PB CODE ARTICLE","")</f>
        <v/>
      </c>
    </row>
    <row r="289" spans="1:18" x14ac:dyDescent="0.25">
      <c r="A289" s="131" t="str">
        <f>+IF(I289&lt;='Ecarts de marge'!$G$1,"X","")</f>
        <v>X</v>
      </c>
      <c r="B289" s="122" t="str">
        <f t="shared" si="4"/>
        <v>A20092000273000</v>
      </c>
      <c r="C289" s="141" t="s">
        <v>718</v>
      </c>
      <c r="D289" s="141">
        <v>201601033</v>
      </c>
      <c r="E289" s="141" t="s">
        <v>712</v>
      </c>
      <c r="F289" s="141" t="s">
        <v>772</v>
      </c>
      <c r="G289" s="141" t="s">
        <v>711</v>
      </c>
      <c r="H289" s="141" t="s">
        <v>737</v>
      </c>
      <c r="I289" s="142">
        <v>43138</v>
      </c>
      <c r="J289" s="141" t="s">
        <v>799</v>
      </c>
      <c r="K289" s="141" t="s">
        <v>74</v>
      </c>
      <c r="L289" s="141" t="s">
        <v>75</v>
      </c>
      <c r="M289" s="141">
        <v>1</v>
      </c>
      <c r="N289" s="141">
        <v>183.34</v>
      </c>
      <c r="O289" s="141">
        <v>183.34</v>
      </c>
      <c r="P289" s="199">
        <v>183.34</v>
      </c>
      <c r="Q289" s="122" t="e">
        <f>+VLOOKUP(CONCATENATE(B289,"00"),#REF!,3,FALSE)</f>
        <v>#REF!</v>
      </c>
      <c r="R289" s="122" t="str">
        <f>+IF(ISERROR(VLOOKUP(K289,'Ecarts de marge'!D:D,1,FALSE)),"PB CODE ARTICLE","")</f>
        <v/>
      </c>
    </row>
    <row r="290" spans="1:18" x14ac:dyDescent="0.25">
      <c r="A290" s="131" t="str">
        <f>+IF(I290&lt;='Ecarts de marge'!$G$1,"X","")</f>
        <v>X</v>
      </c>
      <c r="B290" s="122" t="str">
        <f t="shared" si="4"/>
        <v>A20092000273000</v>
      </c>
      <c r="C290" s="141" t="s">
        <v>718</v>
      </c>
      <c r="D290" s="141">
        <v>201601034</v>
      </c>
      <c r="E290" s="141" t="s">
        <v>712</v>
      </c>
      <c r="F290" s="141" t="s">
        <v>772</v>
      </c>
      <c r="G290" s="141" t="s">
        <v>711</v>
      </c>
      <c r="H290" s="141" t="s">
        <v>737</v>
      </c>
      <c r="I290" s="142">
        <v>43138</v>
      </c>
      <c r="J290" s="141" t="s">
        <v>799</v>
      </c>
      <c r="K290" s="141" t="s">
        <v>74</v>
      </c>
      <c r="L290" s="141" t="s">
        <v>75</v>
      </c>
      <c r="M290" s="141">
        <v>1</v>
      </c>
      <c r="N290" s="141">
        <v>183.34</v>
      </c>
      <c r="O290" s="141">
        <v>183.34</v>
      </c>
      <c r="P290" s="199">
        <v>183.34</v>
      </c>
      <c r="Q290" s="122" t="e">
        <f>+VLOOKUP(CONCATENATE(B290,"00"),#REF!,3,FALSE)</f>
        <v>#REF!</v>
      </c>
      <c r="R290" s="122" t="str">
        <f>+IF(ISERROR(VLOOKUP(K290,'Ecarts de marge'!D:D,1,FALSE)),"PB CODE ARTICLE","")</f>
        <v/>
      </c>
    </row>
    <row r="291" spans="1:18" x14ac:dyDescent="0.25">
      <c r="A291" s="131" t="str">
        <f>+IF(I291&lt;='Ecarts de marge'!$G$1,"X","")</f>
        <v>X</v>
      </c>
      <c r="B291" s="122" t="str">
        <f t="shared" si="4"/>
        <v>A20092000273000</v>
      </c>
      <c r="C291" s="141" t="s">
        <v>718</v>
      </c>
      <c r="D291" s="141">
        <v>201601035</v>
      </c>
      <c r="E291" s="141" t="s">
        <v>712</v>
      </c>
      <c r="F291" s="141" t="s">
        <v>772</v>
      </c>
      <c r="G291" s="141" t="s">
        <v>711</v>
      </c>
      <c r="H291" s="141" t="s">
        <v>737</v>
      </c>
      <c r="I291" s="142">
        <v>43138</v>
      </c>
      <c r="J291" s="141" t="s">
        <v>799</v>
      </c>
      <c r="K291" s="141" t="s">
        <v>74</v>
      </c>
      <c r="L291" s="141" t="s">
        <v>75</v>
      </c>
      <c r="M291" s="141">
        <v>1</v>
      </c>
      <c r="N291" s="141">
        <v>183.34</v>
      </c>
      <c r="O291" s="141">
        <v>183.34</v>
      </c>
      <c r="P291" s="199">
        <v>183.34</v>
      </c>
      <c r="Q291" s="122" t="e">
        <f>+VLOOKUP(CONCATENATE(B291,"00"),#REF!,3,FALSE)</f>
        <v>#REF!</v>
      </c>
      <c r="R291" s="122" t="str">
        <f>+IF(ISERROR(VLOOKUP(K291,'Ecarts de marge'!D:D,1,FALSE)),"PB CODE ARTICLE","")</f>
        <v/>
      </c>
    </row>
    <row r="292" spans="1:18" x14ac:dyDescent="0.25">
      <c r="A292" s="131" t="str">
        <f>+IF(I292&lt;='Ecarts de marge'!$G$1,"X","")</f>
        <v>X</v>
      </c>
      <c r="B292" s="122" t="str">
        <f t="shared" si="4"/>
        <v>A20092000273000</v>
      </c>
      <c r="C292" s="141" t="s">
        <v>718</v>
      </c>
      <c r="D292" s="141">
        <v>201601200</v>
      </c>
      <c r="E292" s="141" t="s">
        <v>712</v>
      </c>
      <c r="F292" s="141" t="s">
        <v>772</v>
      </c>
      <c r="G292" s="141" t="s">
        <v>711</v>
      </c>
      <c r="H292" s="141" t="s">
        <v>737</v>
      </c>
      <c r="I292" s="142">
        <v>43138</v>
      </c>
      <c r="J292" s="141" t="s">
        <v>799</v>
      </c>
      <c r="K292" s="141" t="s">
        <v>74</v>
      </c>
      <c r="L292" s="141" t="s">
        <v>75</v>
      </c>
      <c r="M292" s="141">
        <v>1</v>
      </c>
      <c r="N292" s="141">
        <v>183.34</v>
      </c>
      <c r="O292" s="141">
        <v>183.34</v>
      </c>
      <c r="P292" s="199">
        <v>183.34</v>
      </c>
      <c r="Q292" s="122" t="e">
        <f>+VLOOKUP(CONCATENATE(B292,"00"),#REF!,3,FALSE)</f>
        <v>#REF!</v>
      </c>
      <c r="R292" s="122" t="str">
        <f>+IF(ISERROR(VLOOKUP(K292,'Ecarts de marge'!D:D,1,FALSE)),"PB CODE ARTICLE","")</f>
        <v/>
      </c>
    </row>
    <row r="293" spans="1:18" x14ac:dyDescent="0.25">
      <c r="A293" s="131" t="str">
        <f>+IF(I293&lt;='Ecarts de marge'!$G$1,"X","")</f>
        <v>X</v>
      </c>
      <c r="B293" s="122" t="str">
        <f t="shared" si="4"/>
        <v>A20092000273000</v>
      </c>
      <c r="C293" s="141" t="s">
        <v>718</v>
      </c>
      <c r="D293" s="141">
        <v>201601386</v>
      </c>
      <c r="E293" s="141" t="s">
        <v>712</v>
      </c>
      <c r="F293" s="141" t="s">
        <v>772</v>
      </c>
      <c r="G293" s="141" t="s">
        <v>711</v>
      </c>
      <c r="H293" s="141" t="s">
        <v>737</v>
      </c>
      <c r="I293" s="142">
        <v>43138</v>
      </c>
      <c r="J293" s="141" t="s">
        <v>799</v>
      </c>
      <c r="K293" s="141" t="s">
        <v>74</v>
      </c>
      <c r="L293" s="141" t="s">
        <v>75</v>
      </c>
      <c r="M293" s="141">
        <v>1</v>
      </c>
      <c r="N293" s="141">
        <v>183.34</v>
      </c>
      <c r="O293" s="141">
        <v>183.34</v>
      </c>
      <c r="P293" s="199">
        <v>183.34</v>
      </c>
      <c r="Q293" s="122" t="e">
        <f>+VLOOKUP(CONCATENATE(B293,"00"),#REF!,3,FALSE)</f>
        <v>#REF!</v>
      </c>
      <c r="R293" s="122" t="str">
        <f>+IF(ISERROR(VLOOKUP(K293,'Ecarts de marge'!D:D,1,FALSE)),"PB CODE ARTICLE","")</f>
        <v/>
      </c>
    </row>
    <row r="294" spans="1:18" x14ac:dyDescent="0.25">
      <c r="A294" s="131" t="str">
        <f>+IF(I294&lt;='Ecarts de marge'!$G$1,"X","")</f>
        <v>X</v>
      </c>
      <c r="B294" s="122" t="str">
        <f t="shared" si="4"/>
        <v>A20092000273000</v>
      </c>
      <c r="C294" s="141" t="s">
        <v>718</v>
      </c>
      <c r="D294" s="141">
        <v>201800154</v>
      </c>
      <c r="E294" s="141" t="s">
        <v>712</v>
      </c>
      <c r="F294" s="141" t="s">
        <v>772</v>
      </c>
      <c r="G294" s="141" t="s">
        <v>711</v>
      </c>
      <c r="H294" s="141" t="s">
        <v>737</v>
      </c>
      <c r="I294" s="142">
        <v>43133</v>
      </c>
      <c r="J294" s="141" t="s">
        <v>429</v>
      </c>
      <c r="K294" s="141" t="s">
        <v>86</v>
      </c>
      <c r="L294" s="141" t="s">
        <v>87</v>
      </c>
      <c r="M294" s="141">
        <v>1</v>
      </c>
      <c r="N294" s="141">
        <v>471.01</v>
      </c>
      <c r="O294" s="141">
        <v>471.01</v>
      </c>
      <c r="P294" s="199">
        <v>471.01</v>
      </c>
      <c r="Q294" s="122" t="e">
        <f>+VLOOKUP(CONCATENATE(B294,"00"),#REF!,3,FALSE)</f>
        <v>#REF!</v>
      </c>
      <c r="R294" s="122" t="str">
        <f>+IF(ISERROR(VLOOKUP(K294,'Ecarts de marge'!D:D,1,FALSE)),"PB CODE ARTICLE","")</f>
        <v/>
      </c>
    </row>
    <row r="295" spans="1:18" x14ac:dyDescent="0.25">
      <c r="A295" s="131" t="str">
        <f>+IF(I295&lt;='Ecarts de marge'!$G$1,"X","")</f>
        <v>X</v>
      </c>
      <c r="B295" s="122" t="str">
        <f t="shared" si="4"/>
        <v>A20092000273000</v>
      </c>
      <c r="C295" s="141" t="s">
        <v>718</v>
      </c>
      <c r="D295" s="141">
        <v>201800154</v>
      </c>
      <c r="E295" s="141" t="s">
        <v>712</v>
      </c>
      <c r="F295" s="141" t="s">
        <v>772</v>
      </c>
      <c r="G295" s="141" t="s">
        <v>711</v>
      </c>
      <c r="H295" s="141" t="s">
        <v>737</v>
      </c>
      <c r="I295" s="142">
        <v>43133</v>
      </c>
      <c r="J295" s="141" t="s">
        <v>429</v>
      </c>
      <c r="K295" s="141" t="s">
        <v>86</v>
      </c>
      <c r="L295" s="141" t="s">
        <v>87</v>
      </c>
      <c r="M295" s="141">
        <v>1</v>
      </c>
      <c r="N295" s="141">
        <v>471.01</v>
      </c>
      <c r="O295" s="141">
        <v>471.01</v>
      </c>
      <c r="P295" s="199">
        <v>155</v>
      </c>
      <c r="Q295" s="122" t="e">
        <f>+VLOOKUP(CONCATENATE(B295,"00"),#REF!,3,FALSE)</f>
        <v>#REF!</v>
      </c>
      <c r="R295" s="122" t="str">
        <f>+IF(ISERROR(VLOOKUP(K295,'Ecarts de marge'!D:D,1,FALSE)),"PB CODE ARTICLE","")</f>
        <v/>
      </c>
    </row>
    <row r="296" spans="1:18" x14ac:dyDescent="0.25">
      <c r="A296" s="131" t="str">
        <f>+IF(I296&lt;='Ecarts de marge'!$G$1,"X","")</f>
        <v>X</v>
      </c>
      <c r="B296" s="122" t="str">
        <f t="shared" si="4"/>
        <v>A20030042005000</v>
      </c>
      <c r="C296" s="141" t="s">
        <v>718</v>
      </c>
      <c r="D296" s="141">
        <v>201800155</v>
      </c>
      <c r="E296" s="141" t="s">
        <v>748</v>
      </c>
      <c r="F296" s="141" t="s">
        <v>758</v>
      </c>
      <c r="G296" s="141" t="s">
        <v>711</v>
      </c>
      <c r="H296" s="141" t="s">
        <v>731</v>
      </c>
      <c r="I296" s="142">
        <v>43133</v>
      </c>
      <c r="J296" s="141" t="s">
        <v>759</v>
      </c>
      <c r="K296" s="141" t="s">
        <v>57</v>
      </c>
      <c r="L296" s="141" t="s">
        <v>58</v>
      </c>
      <c r="M296" s="141">
        <v>1</v>
      </c>
      <c r="N296" s="141">
        <v>7997.64</v>
      </c>
      <c r="O296" s="141">
        <v>7997.64</v>
      </c>
      <c r="P296" s="199">
        <v>561.08000000000004</v>
      </c>
      <c r="Q296" s="122" t="e">
        <f>+VLOOKUP(CONCATENATE(B296,"00"),#REF!,3,FALSE)</f>
        <v>#REF!</v>
      </c>
      <c r="R296" s="122" t="str">
        <f>+IF(ISERROR(VLOOKUP(K296,'Ecarts de marge'!D:D,1,FALSE)),"PB CODE ARTICLE","")</f>
        <v>PB CODE ARTICLE</v>
      </c>
    </row>
    <row r="297" spans="1:18" x14ac:dyDescent="0.25">
      <c r="A297" s="131" t="str">
        <f>+IF(I297&lt;='Ecarts de marge'!$G$1,"X","")</f>
        <v>X</v>
      </c>
      <c r="B297" s="122" t="str">
        <f t="shared" si="4"/>
        <v>A20092000186000</v>
      </c>
      <c r="C297" s="141" t="s">
        <v>718</v>
      </c>
      <c r="D297" s="141">
        <v>201800156</v>
      </c>
      <c r="E297" s="141" t="s">
        <v>712</v>
      </c>
      <c r="F297" s="141" t="s">
        <v>896</v>
      </c>
      <c r="G297" s="141" t="s">
        <v>711</v>
      </c>
      <c r="H297" s="141" t="s">
        <v>731</v>
      </c>
      <c r="I297" s="142">
        <v>43136</v>
      </c>
      <c r="J297" s="141" t="s">
        <v>937</v>
      </c>
      <c r="K297" s="141" t="s">
        <v>57</v>
      </c>
      <c r="L297" s="141" t="s">
        <v>58</v>
      </c>
      <c r="M297" s="141">
        <v>1</v>
      </c>
      <c r="N297" s="141">
        <v>561.08000000000004</v>
      </c>
      <c r="O297" s="141">
        <v>561.08000000000004</v>
      </c>
      <c r="P297" s="199">
        <v>6830.16</v>
      </c>
      <c r="Q297" s="122" t="e">
        <f>+VLOOKUP(CONCATENATE(B297,"00"),#REF!,3,FALSE)</f>
        <v>#REF!</v>
      </c>
      <c r="R297" s="122" t="str">
        <f>+IF(ISERROR(VLOOKUP(K297,'Ecarts de marge'!D:D,1,FALSE)),"PB CODE ARTICLE","")</f>
        <v>PB CODE ARTICLE</v>
      </c>
    </row>
    <row r="298" spans="1:18" x14ac:dyDescent="0.25">
      <c r="A298" s="131" t="str">
        <f>+IF(I298&lt;='Ecarts de marge'!$G$1,"X","")</f>
        <v>X</v>
      </c>
      <c r="B298" s="122" t="str">
        <f t="shared" si="4"/>
        <v>A20082000112000</v>
      </c>
      <c r="C298" s="141" t="s">
        <v>718</v>
      </c>
      <c r="D298" s="141">
        <v>201800157</v>
      </c>
      <c r="E298" s="141" t="s">
        <v>735</v>
      </c>
      <c r="F298" s="141" t="s">
        <v>830</v>
      </c>
      <c r="G298" s="141" t="s">
        <v>711</v>
      </c>
      <c r="H298" s="141" t="s">
        <v>731</v>
      </c>
      <c r="I298" s="142">
        <v>43136</v>
      </c>
      <c r="J298" s="141" t="s">
        <v>937</v>
      </c>
      <c r="K298" s="141" t="s">
        <v>57</v>
      </c>
      <c r="L298" s="141" t="s">
        <v>58</v>
      </c>
      <c r="M298" s="141">
        <v>1</v>
      </c>
      <c r="N298" s="141">
        <v>6830.16</v>
      </c>
      <c r="O298" s="141">
        <v>6830.16</v>
      </c>
      <c r="P298" s="199">
        <v>23178.720000000001</v>
      </c>
      <c r="Q298" s="122" t="e">
        <f>+VLOOKUP(CONCATENATE(B298,"00"),#REF!,3,FALSE)</f>
        <v>#REF!</v>
      </c>
      <c r="R298" s="122" t="str">
        <f>+IF(ISERROR(VLOOKUP(K298,'Ecarts de marge'!D:D,1,FALSE)),"PB CODE ARTICLE","")</f>
        <v>PB CODE ARTICLE</v>
      </c>
    </row>
    <row r="299" spans="1:18" x14ac:dyDescent="0.25">
      <c r="A299" s="131" t="str">
        <f>+IF(I299&lt;='Ecarts de marge'!$G$1,"X","")</f>
        <v>X</v>
      </c>
      <c r="B299" s="122" t="str">
        <f t="shared" si="4"/>
        <v>A20092000174000</v>
      </c>
      <c r="C299" s="141" t="s">
        <v>718</v>
      </c>
      <c r="D299" s="141">
        <v>201800158</v>
      </c>
      <c r="E299" s="141" t="s">
        <v>712</v>
      </c>
      <c r="F299" s="141" t="s">
        <v>827</v>
      </c>
      <c r="G299" s="141" t="s">
        <v>711</v>
      </c>
      <c r="H299" s="141" t="s">
        <v>731</v>
      </c>
      <c r="I299" s="142">
        <v>43136</v>
      </c>
      <c r="J299" s="141" t="s">
        <v>937</v>
      </c>
      <c r="K299" s="141" t="s">
        <v>57</v>
      </c>
      <c r="L299" s="141" t="s">
        <v>58</v>
      </c>
      <c r="M299" s="141">
        <v>1</v>
      </c>
      <c r="N299" s="141">
        <v>23178.720000000001</v>
      </c>
      <c r="O299" s="141">
        <v>23178.720000000001</v>
      </c>
      <c r="P299" s="199">
        <v>4194.3100000000004</v>
      </c>
      <c r="Q299" s="122" t="e">
        <f>+VLOOKUP(CONCATENATE(B299,"00"),#REF!,3,FALSE)</f>
        <v>#REF!</v>
      </c>
      <c r="R299" s="122" t="str">
        <f>+IF(ISERROR(VLOOKUP(K299,'Ecarts de marge'!D:D,1,FALSE)),"PB CODE ARTICLE","")</f>
        <v>PB CODE ARTICLE</v>
      </c>
    </row>
    <row r="300" spans="1:18" x14ac:dyDescent="0.25">
      <c r="A300" s="131" t="str">
        <f>+IF(I300&lt;='Ecarts de marge'!$G$1,"X","")</f>
        <v>X</v>
      </c>
      <c r="B300" s="122" t="str">
        <f t="shared" si="4"/>
        <v>A20092000179000</v>
      </c>
      <c r="C300" s="141" t="s">
        <v>718</v>
      </c>
      <c r="D300" s="141">
        <v>201800159</v>
      </c>
      <c r="E300" s="141" t="s">
        <v>712</v>
      </c>
      <c r="F300" s="141" t="s">
        <v>856</v>
      </c>
      <c r="G300" s="141" t="s">
        <v>711</v>
      </c>
      <c r="H300" s="141" t="s">
        <v>731</v>
      </c>
      <c r="I300" s="142">
        <v>43136</v>
      </c>
      <c r="J300" s="141" t="s">
        <v>937</v>
      </c>
      <c r="K300" s="141" t="s">
        <v>57</v>
      </c>
      <c r="L300" s="141" t="s">
        <v>58</v>
      </c>
      <c r="M300" s="141">
        <v>1</v>
      </c>
      <c r="N300" s="141">
        <v>4194.3100000000004</v>
      </c>
      <c r="O300" s="141">
        <v>4194.3100000000004</v>
      </c>
      <c r="P300" s="199">
        <v>11591.7</v>
      </c>
      <c r="Q300" s="122" t="e">
        <f>+VLOOKUP(CONCATENATE(B300,"00"),#REF!,3,FALSE)</f>
        <v>#REF!</v>
      </c>
      <c r="R300" s="122" t="str">
        <f>+IF(ISERROR(VLOOKUP(K300,'Ecarts de marge'!D:D,1,FALSE)),"PB CODE ARTICLE","")</f>
        <v>PB CODE ARTICLE</v>
      </c>
    </row>
    <row r="301" spans="1:18" x14ac:dyDescent="0.25">
      <c r="A301" s="131" t="str">
        <f>+IF(I301&lt;='Ecarts de marge'!$G$1,"X","")</f>
        <v>X</v>
      </c>
      <c r="B301" s="122" t="str">
        <f t="shared" si="4"/>
        <v>A20092000183000</v>
      </c>
      <c r="C301" s="141" t="s">
        <v>718</v>
      </c>
      <c r="D301" s="141">
        <v>201800160</v>
      </c>
      <c r="E301" s="141" t="s">
        <v>712</v>
      </c>
      <c r="F301" s="141" t="s">
        <v>895</v>
      </c>
      <c r="G301" s="141" t="s">
        <v>711</v>
      </c>
      <c r="H301" s="141" t="s">
        <v>731</v>
      </c>
      <c r="I301" s="142">
        <v>43136</v>
      </c>
      <c r="J301" s="141" t="s">
        <v>937</v>
      </c>
      <c r="K301" s="141" t="s">
        <v>57</v>
      </c>
      <c r="L301" s="141" t="s">
        <v>58</v>
      </c>
      <c r="M301" s="141">
        <v>1</v>
      </c>
      <c r="N301" s="141">
        <v>11591.7</v>
      </c>
      <c r="O301" s="141">
        <v>11591.7</v>
      </c>
      <c r="P301" s="199">
        <v>4083.05</v>
      </c>
      <c r="Q301" s="122" t="e">
        <f>+VLOOKUP(CONCATENATE(B301,"00"),#REF!,3,FALSE)</f>
        <v>#REF!</v>
      </c>
      <c r="R301" s="122" t="str">
        <f>+IF(ISERROR(VLOOKUP(K301,'Ecarts de marge'!D:D,1,FALSE)),"PB CODE ARTICLE","")</f>
        <v>PB CODE ARTICLE</v>
      </c>
    </row>
    <row r="302" spans="1:18" x14ac:dyDescent="0.25">
      <c r="A302" s="131" t="str">
        <f>+IF(I302&lt;='Ecarts de marge'!$G$1,"X","")</f>
        <v>X</v>
      </c>
      <c r="B302" s="122" t="str">
        <f t="shared" si="4"/>
        <v>A20092000184000</v>
      </c>
      <c r="C302" s="141" t="s">
        <v>718</v>
      </c>
      <c r="D302" s="141">
        <v>201800161</v>
      </c>
      <c r="E302" s="141" t="s">
        <v>712</v>
      </c>
      <c r="F302" s="141" t="s">
        <v>888</v>
      </c>
      <c r="G302" s="141" t="s">
        <v>711</v>
      </c>
      <c r="H302" s="141" t="s">
        <v>731</v>
      </c>
      <c r="I302" s="142">
        <v>43136</v>
      </c>
      <c r="J302" s="141" t="s">
        <v>937</v>
      </c>
      <c r="K302" s="141" t="s">
        <v>57</v>
      </c>
      <c r="L302" s="141" t="s">
        <v>58</v>
      </c>
      <c r="M302" s="141">
        <v>1</v>
      </c>
      <c r="N302" s="141">
        <v>4083.05</v>
      </c>
      <c r="O302" s="141">
        <v>4083.05</v>
      </c>
      <c r="P302" s="199">
        <v>10860.59</v>
      </c>
      <c r="Q302" s="122" t="e">
        <f>+VLOOKUP(CONCATENATE(B302,"00"),#REF!,3,FALSE)</f>
        <v>#REF!</v>
      </c>
      <c r="R302" s="122" t="str">
        <f>+IF(ISERROR(VLOOKUP(K302,'Ecarts de marge'!D:D,1,FALSE)),"PB CODE ARTICLE","")</f>
        <v>PB CODE ARTICLE</v>
      </c>
    </row>
    <row r="303" spans="1:18" x14ac:dyDescent="0.25">
      <c r="A303" s="131" t="str">
        <f>+IF(I303&lt;='Ecarts de marge'!$G$1,"X","")</f>
        <v>X</v>
      </c>
      <c r="B303" s="122" t="str">
        <f t="shared" si="4"/>
        <v>A20082000113000</v>
      </c>
      <c r="C303" s="141" t="s">
        <v>718</v>
      </c>
      <c r="D303" s="141">
        <v>201800162</v>
      </c>
      <c r="E303" s="141" t="s">
        <v>735</v>
      </c>
      <c r="F303" s="141" t="s">
        <v>874</v>
      </c>
      <c r="G303" s="141" t="s">
        <v>711</v>
      </c>
      <c r="H303" s="141" t="s">
        <v>731</v>
      </c>
      <c r="I303" s="142">
        <v>43136</v>
      </c>
      <c r="J303" s="141" t="s">
        <v>937</v>
      </c>
      <c r="K303" s="141" t="s">
        <v>57</v>
      </c>
      <c r="L303" s="141" t="s">
        <v>58</v>
      </c>
      <c r="M303" s="141">
        <v>1</v>
      </c>
      <c r="N303" s="141">
        <v>10860.59</v>
      </c>
      <c r="O303" s="141">
        <v>10860.59</v>
      </c>
      <c r="P303" s="199">
        <v>12427.44</v>
      </c>
      <c r="Q303" s="122" t="e">
        <f>+VLOOKUP(CONCATENATE(B303,"00"),#REF!,3,FALSE)</f>
        <v>#REF!</v>
      </c>
      <c r="R303" s="122" t="str">
        <f>+IF(ISERROR(VLOOKUP(K303,'Ecarts de marge'!D:D,1,FALSE)),"PB CODE ARTICLE","")</f>
        <v>PB CODE ARTICLE</v>
      </c>
    </row>
    <row r="304" spans="1:18" x14ac:dyDescent="0.25">
      <c r="A304" s="131" t="str">
        <f>+IF(I304&lt;='Ecarts de marge'!$G$1,"X","")</f>
        <v>X</v>
      </c>
      <c r="B304" s="122" t="str">
        <f t="shared" si="4"/>
        <v>A20082000112000</v>
      </c>
      <c r="C304" s="141" t="s">
        <v>718</v>
      </c>
      <c r="D304" s="141">
        <v>201800163</v>
      </c>
      <c r="E304" s="141" t="s">
        <v>735</v>
      </c>
      <c r="F304" s="141" t="s">
        <v>830</v>
      </c>
      <c r="G304" s="141" t="s">
        <v>711</v>
      </c>
      <c r="H304" s="141" t="s">
        <v>731</v>
      </c>
      <c r="I304" s="142">
        <v>43136</v>
      </c>
      <c r="J304" s="141" t="s">
        <v>937</v>
      </c>
      <c r="K304" s="141" t="s">
        <v>60</v>
      </c>
      <c r="L304" s="141" t="s">
        <v>61</v>
      </c>
      <c r="M304" s="141">
        <v>1</v>
      </c>
      <c r="N304" s="141">
        <v>1442.75</v>
      </c>
      <c r="O304" s="141">
        <v>1442.75</v>
      </c>
      <c r="P304" s="199">
        <v>4387.01</v>
      </c>
      <c r="Q304" s="122" t="e">
        <f>+VLOOKUP(CONCATENATE(B304,"00"),#REF!,3,FALSE)</f>
        <v>#REF!</v>
      </c>
      <c r="R304" s="122" t="str">
        <f>+IF(ISERROR(VLOOKUP(K304,'Ecarts de marge'!D:D,1,FALSE)),"PB CODE ARTICLE","")</f>
        <v>PB CODE ARTICLE</v>
      </c>
    </row>
    <row r="305" spans="1:18" x14ac:dyDescent="0.25">
      <c r="A305" s="131" t="str">
        <f>+IF(I305&lt;='Ecarts de marge'!$G$1,"X","")</f>
        <v>X</v>
      </c>
      <c r="B305" s="122" t="str">
        <f t="shared" si="4"/>
        <v>A20082000112000</v>
      </c>
      <c r="C305" s="141" t="s">
        <v>718</v>
      </c>
      <c r="D305" s="141">
        <v>201800164</v>
      </c>
      <c r="E305" s="141" t="s">
        <v>735</v>
      </c>
      <c r="F305" s="141" t="s">
        <v>830</v>
      </c>
      <c r="G305" s="141" t="s">
        <v>711</v>
      </c>
      <c r="H305" s="141" t="s">
        <v>731</v>
      </c>
      <c r="I305" s="142">
        <v>43136</v>
      </c>
      <c r="J305" s="141" t="s">
        <v>937</v>
      </c>
      <c r="K305" s="141" t="s">
        <v>60</v>
      </c>
      <c r="L305" s="141" t="s">
        <v>61</v>
      </c>
      <c r="M305" s="141">
        <v>1</v>
      </c>
      <c r="N305" s="141">
        <v>4387.01</v>
      </c>
      <c r="O305" s="141">
        <v>4387.01</v>
      </c>
      <c r="P305" s="199">
        <v>722.26</v>
      </c>
      <c r="Q305" s="122" t="e">
        <f>+VLOOKUP(CONCATENATE(B305,"00"),#REF!,3,FALSE)</f>
        <v>#REF!</v>
      </c>
      <c r="R305" s="122" t="str">
        <f>+IF(ISERROR(VLOOKUP(K305,'Ecarts de marge'!D:D,1,FALSE)),"PB CODE ARTICLE","")</f>
        <v>PB CODE ARTICLE</v>
      </c>
    </row>
    <row r="306" spans="1:18" x14ac:dyDescent="0.25">
      <c r="A306" s="131" t="str">
        <f>+IF(I306&lt;='Ecarts de marge'!$G$1,"X","")</f>
        <v>X</v>
      </c>
      <c r="B306" s="122" t="str">
        <f t="shared" si="4"/>
        <v>A20092000186000</v>
      </c>
      <c r="C306" s="141" t="s">
        <v>718</v>
      </c>
      <c r="D306" s="141">
        <v>201800165</v>
      </c>
      <c r="E306" s="141" t="s">
        <v>712</v>
      </c>
      <c r="F306" s="141" t="s">
        <v>896</v>
      </c>
      <c r="G306" s="141" t="s">
        <v>711</v>
      </c>
      <c r="H306" s="141" t="s">
        <v>731</v>
      </c>
      <c r="I306" s="142">
        <v>43136</v>
      </c>
      <c r="J306" s="141" t="s">
        <v>937</v>
      </c>
      <c r="K306" s="141" t="s">
        <v>60</v>
      </c>
      <c r="L306" s="141" t="s">
        <v>61</v>
      </c>
      <c r="M306" s="141">
        <v>1</v>
      </c>
      <c r="N306" s="141">
        <v>722.26</v>
      </c>
      <c r="O306" s="141">
        <v>722.26</v>
      </c>
      <c r="P306" s="199">
        <v>1669.29</v>
      </c>
      <c r="Q306" s="122" t="e">
        <f>+VLOOKUP(CONCATENATE(B306,"00"),#REF!,3,FALSE)</f>
        <v>#REF!</v>
      </c>
      <c r="R306" s="122" t="str">
        <f>+IF(ISERROR(VLOOKUP(K306,'Ecarts de marge'!D:D,1,FALSE)),"PB CODE ARTICLE","")</f>
        <v>PB CODE ARTICLE</v>
      </c>
    </row>
    <row r="307" spans="1:18" x14ac:dyDescent="0.25">
      <c r="A307" s="131" t="str">
        <f>+IF(I307&lt;='Ecarts de marge'!$G$1,"X","")</f>
        <v>X</v>
      </c>
      <c r="B307" s="122" t="str">
        <f t="shared" si="4"/>
        <v>A20082000151000</v>
      </c>
      <c r="C307" s="141" t="s">
        <v>718</v>
      </c>
      <c r="D307" s="141">
        <v>201800166</v>
      </c>
      <c r="E307" s="141" t="s">
        <v>735</v>
      </c>
      <c r="F307" s="141" t="s">
        <v>901</v>
      </c>
      <c r="G307" s="141" t="s">
        <v>711</v>
      </c>
      <c r="H307" s="141" t="s">
        <v>731</v>
      </c>
      <c r="I307" s="142">
        <v>43136</v>
      </c>
      <c r="J307" s="141" t="s">
        <v>937</v>
      </c>
      <c r="K307" s="141" t="s">
        <v>60</v>
      </c>
      <c r="L307" s="141" t="s">
        <v>61</v>
      </c>
      <c r="M307" s="141">
        <v>1</v>
      </c>
      <c r="N307" s="141">
        <v>1669.29</v>
      </c>
      <c r="O307" s="141">
        <v>1669.29</v>
      </c>
      <c r="P307" s="199">
        <v>5014.08</v>
      </c>
      <c r="Q307" s="122" t="e">
        <f>+VLOOKUP(CONCATENATE(B307,"00"),#REF!,3,FALSE)</f>
        <v>#REF!</v>
      </c>
      <c r="R307" s="122" t="str">
        <f>+IF(ISERROR(VLOOKUP(K307,'Ecarts de marge'!D:D,1,FALSE)),"PB CODE ARTICLE","")</f>
        <v>PB CODE ARTICLE</v>
      </c>
    </row>
    <row r="308" spans="1:18" x14ac:dyDescent="0.25">
      <c r="A308" s="131" t="str">
        <f>+IF(I308&lt;='Ecarts de marge'!$G$1,"X","")</f>
        <v>X</v>
      </c>
      <c r="B308" s="122" t="str">
        <f t="shared" si="4"/>
        <v>A20082000151000</v>
      </c>
      <c r="C308" s="141" t="s">
        <v>718</v>
      </c>
      <c r="D308" s="141">
        <v>201800167</v>
      </c>
      <c r="E308" s="141" t="s">
        <v>735</v>
      </c>
      <c r="F308" s="141" t="s">
        <v>901</v>
      </c>
      <c r="G308" s="141" t="s">
        <v>711</v>
      </c>
      <c r="H308" s="141" t="s">
        <v>731</v>
      </c>
      <c r="I308" s="142">
        <v>43137</v>
      </c>
      <c r="J308" s="141" t="s">
        <v>937</v>
      </c>
      <c r="K308" s="141" t="s">
        <v>60</v>
      </c>
      <c r="L308" s="141" t="s">
        <v>61</v>
      </c>
      <c r="M308" s="141">
        <v>1</v>
      </c>
      <c r="N308" s="141">
        <v>5014.08</v>
      </c>
      <c r="O308" s="141">
        <v>5014.08</v>
      </c>
      <c r="P308" s="199">
        <v>1697.4</v>
      </c>
      <c r="Q308" s="122" t="e">
        <f>+VLOOKUP(CONCATENATE(B308,"00"),#REF!,3,FALSE)</f>
        <v>#REF!</v>
      </c>
      <c r="R308" s="122" t="str">
        <f>+IF(ISERROR(VLOOKUP(K308,'Ecarts de marge'!D:D,1,FALSE)),"PB CODE ARTICLE","")</f>
        <v>PB CODE ARTICLE</v>
      </c>
    </row>
    <row r="309" spans="1:18" x14ac:dyDescent="0.25">
      <c r="A309" s="131" t="str">
        <f>+IF(I309&lt;='Ecarts de marge'!$G$1,"X","")</f>
        <v>X</v>
      </c>
      <c r="B309" s="122" t="str">
        <f t="shared" si="4"/>
        <v>A20082000151000</v>
      </c>
      <c r="C309" s="141" t="s">
        <v>718</v>
      </c>
      <c r="D309" s="141">
        <v>201800168</v>
      </c>
      <c r="E309" s="141" t="s">
        <v>735</v>
      </c>
      <c r="F309" s="141" t="s">
        <v>901</v>
      </c>
      <c r="G309" s="141" t="s">
        <v>711</v>
      </c>
      <c r="H309" s="141" t="s">
        <v>731</v>
      </c>
      <c r="I309" s="142">
        <v>43137</v>
      </c>
      <c r="J309" s="141" t="s">
        <v>937</v>
      </c>
      <c r="K309" s="141" t="s">
        <v>60</v>
      </c>
      <c r="L309" s="141" t="s">
        <v>61</v>
      </c>
      <c r="M309" s="141">
        <v>1</v>
      </c>
      <c r="N309" s="141">
        <v>1697.4</v>
      </c>
      <c r="O309" s="141">
        <v>1697.4</v>
      </c>
      <c r="P309" s="199">
        <v>5595.39</v>
      </c>
      <c r="Q309" s="122" t="e">
        <f>+VLOOKUP(CONCATENATE(B309,"00"),#REF!,3,FALSE)</f>
        <v>#REF!</v>
      </c>
      <c r="R309" s="122" t="str">
        <f>+IF(ISERROR(VLOOKUP(K309,'Ecarts de marge'!D:D,1,FALSE)),"PB CODE ARTICLE","")</f>
        <v>PB CODE ARTICLE</v>
      </c>
    </row>
    <row r="310" spans="1:18" x14ac:dyDescent="0.25">
      <c r="A310" s="131" t="str">
        <f>+IF(I310&lt;='Ecarts de marge'!$G$1,"X","")</f>
        <v>X</v>
      </c>
      <c r="B310" s="122" t="str">
        <f t="shared" si="4"/>
        <v>A20092000175000</v>
      </c>
      <c r="C310" s="141" t="s">
        <v>718</v>
      </c>
      <c r="D310" s="141">
        <v>201800169</v>
      </c>
      <c r="E310" s="141" t="s">
        <v>712</v>
      </c>
      <c r="F310" s="141" t="s">
        <v>802</v>
      </c>
      <c r="G310" s="141" t="s">
        <v>711</v>
      </c>
      <c r="H310" s="141" t="s">
        <v>731</v>
      </c>
      <c r="I310" s="142">
        <v>43137</v>
      </c>
      <c r="J310" s="141" t="s">
        <v>937</v>
      </c>
      <c r="K310" s="141" t="s">
        <v>57</v>
      </c>
      <c r="L310" s="141" t="s">
        <v>58</v>
      </c>
      <c r="M310" s="141">
        <v>1</v>
      </c>
      <c r="N310" s="141">
        <v>12427.44</v>
      </c>
      <c r="O310" s="141">
        <v>12427.44</v>
      </c>
      <c r="P310" s="199">
        <v>5355.41</v>
      </c>
      <c r="Q310" s="122" t="e">
        <f>+VLOOKUP(CONCATENATE(B310,"00"),#REF!,3,FALSE)</f>
        <v>#REF!</v>
      </c>
      <c r="R310" s="122" t="str">
        <f>+IF(ISERROR(VLOOKUP(K310,'Ecarts de marge'!D:D,1,FALSE)),"PB CODE ARTICLE","")</f>
        <v>PB CODE ARTICLE</v>
      </c>
    </row>
    <row r="311" spans="1:18" x14ac:dyDescent="0.25">
      <c r="A311" s="131" t="str">
        <f>+IF(I311&lt;='Ecarts de marge'!$G$1,"X","")</f>
        <v>X</v>
      </c>
      <c r="B311" s="122" t="str">
        <f t="shared" si="4"/>
        <v>A20092000175000</v>
      </c>
      <c r="C311" s="141" t="s">
        <v>718</v>
      </c>
      <c r="D311" s="141">
        <v>201800170</v>
      </c>
      <c r="E311" s="141" t="s">
        <v>712</v>
      </c>
      <c r="F311" s="141" t="s">
        <v>802</v>
      </c>
      <c r="G311" s="141" t="s">
        <v>711</v>
      </c>
      <c r="H311" s="141" t="s">
        <v>731</v>
      </c>
      <c r="I311" s="142">
        <v>43137</v>
      </c>
      <c r="J311" s="141" t="s">
        <v>937</v>
      </c>
      <c r="K311" s="141" t="s">
        <v>60</v>
      </c>
      <c r="L311" s="141" t="s">
        <v>61</v>
      </c>
      <c r="M311" s="141">
        <v>1</v>
      </c>
      <c r="N311" s="141">
        <v>5595.39</v>
      </c>
      <c r="O311" s="141">
        <v>5595.39</v>
      </c>
      <c r="P311" s="199">
        <v>2320.59</v>
      </c>
      <c r="Q311" s="122" t="e">
        <f>+VLOOKUP(CONCATENATE(B311,"00"),#REF!,3,FALSE)</f>
        <v>#REF!</v>
      </c>
      <c r="R311" s="122" t="str">
        <f>+IF(ISERROR(VLOOKUP(K311,'Ecarts de marge'!D:D,1,FALSE)),"PB CODE ARTICLE","")</f>
        <v>PB CODE ARTICLE</v>
      </c>
    </row>
    <row r="312" spans="1:18" x14ac:dyDescent="0.25">
      <c r="A312" s="131" t="str">
        <f>+IF(I312&lt;='Ecarts de marge'!$G$1,"X","")</f>
        <v>X</v>
      </c>
      <c r="B312" s="122" t="str">
        <f t="shared" si="4"/>
        <v>A20092000175000</v>
      </c>
      <c r="C312" s="141" t="s">
        <v>718</v>
      </c>
      <c r="D312" s="141">
        <v>201800171</v>
      </c>
      <c r="E312" s="141" t="s">
        <v>712</v>
      </c>
      <c r="F312" s="141" t="s">
        <v>802</v>
      </c>
      <c r="G312" s="141" t="s">
        <v>711</v>
      </c>
      <c r="H312" s="141" t="s">
        <v>731</v>
      </c>
      <c r="I312" s="142">
        <v>43137</v>
      </c>
      <c r="J312" s="141" t="s">
        <v>937</v>
      </c>
      <c r="K312" s="141" t="s">
        <v>57</v>
      </c>
      <c r="L312" s="141" t="s">
        <v>58</v>
      </c>
      <c r="M312" s="141">
        <v>1</v>
      </c>
      <c r="N312" s="141">
        <v>5355.41</v>
      </c>
      <c r="O312" s="141">
        <v>5355.41</v>
      </c>
      <c r="P312" s="199">
        <v>5361.42</v>
      </c>
      <c r="Q312" s="122" t="e">
        <f>+VLOOKUP(CONCATENATE(B312,"00"),#REF!,3,FALSE)</f>
        <v>#REF!</v>
      </c>
      <c r="R312" s="122" t="str">
        <f>+IF(ISERROR(VLOOKUP(K312,'Ecarts de marge'!D:D,1,FALSE)),"PB CODE ARTICLE","")</f>
        <v>PB CODE ARTICLE</v>
      </c>
    </row>
    <row r="313" spans="1:18" x14ac:dyDescent="0.25">
      <c r="A313" s="131" t="str">
        <f>+IF(I313&lt;='Ecarts de marge'!$G$1,"X","")</f>
        <v>X</v>
      </c>
      <c r="B313" s="122" t="str">
        <f t="shared" si="4"/>
        <v>A20092000175000</v>
      </c>
      <c r="C313" s="141" t="s">
        <v>718</v>
      </c>
      <c r="D313" s="141">
        <v>201800172</v>
      </c>
      <c r="E313" s="141" t="s">
        <v>712</v>
      </c>
      <c r="F313" s="141" t="s">
        <v>802</v>
      </c>
      <c r="G313" s="141" t="s">
        <v>711</v>
      </c>
      <c r="H313" s="141" t="s">
        <v>731</v>
      </c>
      <c r="I313" s="142">
        <v>43137</v>
      </c>
      <c r="J313" s="141" t="s">
        <v>937</v>
      </c>
      <c r="K313" s="141" t="s">
        <v>60</v>
      </c>
      <c r="L313" s="141" t="s">
        <v>61</v>
      </c>
      <c r="M313" s="141">
        <v>1</v>
      </c>
      <c r="N313" s="141">
        <v>2320.59</v>
      </c>
      <c r="O313" s="141">
        <v>2320.59</v>
      </c>
      <c r="P313" s="199">
        <v>4547.5</v>
      </c>
      <c r="Q313" s="122" t="e">
        <f>+VLOOKUP(CONCATENATE(B313,"00"),#REF!,3,FALSE)</f>
        <v>#REF!</v>
      </c>
      <c r="R313" s="122" t="str">
        <f>+IF(ISERROR(VLOOKUP(K313,'Ecarts de marge'!D:D,1,FALSE)),"PB CODE ARTICLE","")</f>
        <v>PB CODE ARTICLE</v>
      </c>
    </row>
    <row r="314" spans="1:18" x14ac:dyDescent="0.25">
      <c r="A314" s="131" t="str">
        <f>+IF(I314&lt;='Ecarts de marge'!$G$1,"X","")</f>
        <v>X</v>
      </c>
      <c r="B314" s="122" t="str">
        <f t="shared" si="4"/>
        <v>A20092000175000</v>
      </c>
      <c r="C314" s="141" t="s">
        <v>718</v>
      </c>
      <c r="D314" s="141">
        <v>201800173</v>
      </c>
      <c r="E314" s="141" t="s">
        <v>712</v>
      </c>
      <c r="F314" s="141" t="s">
        <v>802</v>
      </c>
      <c r="G314" s="141" t="s">
        <v>711</v>
      </c>
      <c r="H314" s="141" t="s">
        <v>731</v>
      </c>
      <c r="I314" s="142">
        <v>43137</v>
      </c>
      <c r="J314" s="141" t="s">
        <v>937</v>
      </c>
      <c r="K314" s="141" t="s">
        <v>57</v>
      </c>
      <c r="L314" s="141" t="s">
        <v>58</v>
      </c>
      <c r="M314" s="141">
        <v>1</v>
      </c>
      <c r="N314" s="141">
        <v>5361.42</v>
      </c>
      <c r="O314" s="141">
        <v>5361.42</v>
      </c>
      <c r="P314" s="199">
        <v>5363.82</v>
      </c>
      <c r="Q314" s="122" t="e">
        <f>+VLOOKUP(CONCATENATE(B314,"00"),#REF!,3,FALSE)</f>
        <v>#REF!</v>
      </c>
      <c r="R314" s="122" t="str">
        <f>+IF(ISERROR(VLOOKUP(K314,'Ecarts de marge'!D:D,1,FALSE)),"PB CODE ARTICLE","")</f>
        <v>PB CODE ARTICLE</v>
      </c>
    </row>
    <row r="315" spans="1:18" x14ac:dyDescent="0.25">
      <c r="A315" s="131" t="str">
        <f>+IF(I315&lt;='Ecarts de marge'!$G$1,"X","")</f>
        <v>X</v>
      </c>
      <c r="B315" s="122" t="str">
        <f t="shared" si="4"/>
        <v>A20092000175000</v>
      </c>
      <c r="C315" s="141" t="s">
        <v>718</v>
      </c>
      <c r="D315" s="141">
        <v>201800174</v>
      </c>
      <c r="E315" s="141" t="s">
        <v>712</v>
      </c>
      <c r="F315" s="141" t="s">
        <v>802</v>
      </c>
      <c r="G315" s="141" t="s">
        <v>711</v>
      </c>
      <c r="H315" s="141" t="s">
        <v>731</v>
      </c>
      <c r="I315" s="142">
        <v>43137</v>
      </c>
      <c r="J315" s="141" t="s">
        <v>937</v>
      </c>
      <c r="K315" s="141" t="s">
        <v>60</v>
      </c>
      <c r="L315" s="141" t="s">
        <v>61</v>
      </c>
      <c r="M315" s="141">
        <v>1</v>
      </c>
      <c r="N315" s="141">
        <v>5363.82</v>
      </c>
      <c r="O315" s="141">
        <v>5363.82</v>
      </c>
      <c r="P315" s="199">
        <v>2174.15</v>
      </c>
      <c r="Q315" s="122" t="e">
        <f>+VLOOKUP(CONCATENATE(B315,"00"),#REF!,3,FALSE)</f>
        <v>#REF!</v>
      </c>
      <c r="R315" s="122" t="str">
        <f>+IF(ISERROR(VLOOKUP(K315,'Ecarts de marge'!D:D,1,FALSE)),"PB CODE ARTICLE","")</f>
        <v>PB CODE ARTICLE</v>
      </c>
    </row>
    <row r="316" spans="1:18" x14ac:dyDescent="0.25">
      <c r="A316" s="131" t="str">
        <f>+IF(I316&lt;='Ecarts de marge'!$G$1,"X","")</f>
        <v>X</v>
      </c>
      <c r="B316" s="122" t="str">
        <f t="shared" si="4"/>
        <v>A20082000113000</v>
      </c>
      <c r="C316" s="141" t="s">
        <v>718</v>
      </c>
      <c r="D316" s="141">
        <v>201800175</v>
      </c>
      <c r="E316" s="141" t="s">
        <v>735</v>
      </c>
      <c r="F316" s="141" t="s">
        <v>874</v>
      </c>
      <c r="G316" s="141" t="s">
        <v>711</v>
      </c>
      <c r="H316" s="141" t="s">
        <v>731</v>
      </c>
      <c r="I316" s="142">
        <v>43137</v>
      </c>
      <c r="J316" s="141" t="s">
        <v>937</v>
      </c>
      <c r="K316" s="141" t="s">
        <v>60</v>
      </c>
      <c r="L316" s="141" t="s">
        <v>61</v>
      </c>
      <c r="M316" s="141">
        <v>1</v>
      </c>
      <c r="N316" s="141">
        <v>2174.15</v>
      </c>
      <c r="O316" s="141">
        <v>2174.15</v>
      </c>
      <c r="P316" s="199">
        <v>3814.07</v>
      </c>
      <c r="Q316" s="122" t="e">
        <f>+VLOOKUP(CONCATENATE(B316,"00"),#REF!,3,FALSE)</f>
        <v>#REF!</v>
      </c>
      <c r="R316" s="122" t="str">
        <f>+IF(ISERROR(VLOOKUP(K316,'Ecarts de marge'!D:D,1,FALSE)),"PB CODE ARTICLE","")</f>
        <v>PB CODE ARTICLE</v>
      </c>
    </row>
    <row r="317" spans="1:18" x14ac:dyDescent="0.25">
      <c r="A317" s="131" t="str">
        <f>+IF(I317&lt;='Ecarts de marge'!$G$1,"X","")</f>
        <v>X</v>
      </c>
      <c r="B317" s="122" t="str">
        <f t="shared" si="4"/>
        <v>A20082000113000</v>
      </c>
      <c r="C317" s="141" t="s">
        <v>718</v>
      </c>
      <c r="D317" s="141">
        <v>201800176</v>
      </c>
      <c r="E317" s="141" t="s">
        <v>735</v>
      </c>
      <c r="F317" s="141" t="s">
        <v>874</v>
      </c>
      <c r="G317" s="141" t="s">
        <v>711</v>
      </c>
      <c r="H317" s="141" t="s">
        <v>731</v>
      </c>
      <c r="I317" s="142">
        <v>43137</v>
      </c>
      <c r="J317" s="141" t="s">
        <v>937</v>
      </c>
      <c r="K317" s="141" t="s">
        <v>60</v>
      </c>
      <c r="L317" s="141" t="s">
        <v>61</v>
      </c>
      <c r="M317" s="141">
        <v>1</v>
      </c>
      <c r="N317" s="141">
        <v>3814.07</v>
      </c>
      <c r="O317" s="141">
        <v>3814.07</v>
      </c>
      <c r="P317" s="199">
        <v>5145.25</v>
      </c>
      <c r="Q317" s="122" t="e">
        <f>+VLOOKUP(CONCATENATE(B317,"00"),#REF!,3,FALSE)</f>
        <v>#REF!</v>
      </c>
      <c r="R317" s="122" t="str">
        <f>+IF(ISERROR(VLOOKUP(K317,'Ecarts de marge'!D:D,1,FALSE)),"PB CODE ARTICLE","")</f>
        <v>PB CODE ARTICLE</v>
      </c>
    </row>
    <row r="318" spans="1:18" x14ac:dyDescent="0.25">
      <c r="A318" s="131" t="str">
        <f>+IF(I318&lt;='Ecarts de marge'!$G$1,"X","")</f>
        <v>X</v>
      </c>
      <c r="B318" s="122" t="str">
        <f t="shared" si="4"/>
        <v>A20092000187000</v>
      </c>
      <c r="C318" s="141" t="s">
        <v>718</v>
      </c>
      <c r="D318" s="141">
        <v>201800177</v>
      </c>
      <c r="E318" s="141" t="s">
        <v>712</v>
      </c>
      <c r="F318" s="141" t="s">
        <v>829</v>
      </c>
      <c r="G318" s="141" t="s">
        <v>711</v>
      </c>
      <c r="H318" s="141" t="s">
        <v>731</v>
      </c>
      <c r="I318" s="142">
        <v>43137</v>
      </c>
      <c r="J318" s="141" t="s">
        <v>937</v>
      </c>
      <c r="K318" s="141" t="s">
        <v>60</v>
      </c>
      <c r="L318" s="141" t="s">
        <v>61</v>
      </c>
      <c r="M318" s="141">
        <v>1</v>
      </c>
      <c r="N318" s="141">
        <v>5363.82</v>
      </c>
      <c r="O318" s="141">
        <v>5363.82</v>
      </c>
      <c r="P318" s="199">
        <v>10699.27</v>
      </c>
      <c r="Q318" s="122" t="e">
        <f>+VLOOKUP(CONCATENATE(B318,"00"),#REF!,3,FALSE)</f>
        <v>#REF!</v>
      </c>
      <c r="R318" s="122" t="str">
        <f>+IF(ISERROR(VLOOKUP(K318,'Ecarts de marge'!D:D,1,FALSE)),"PB CODE ARTICLE","")</f>
        <v>PB CODE ARTICLE</v>
      </c>
    </row>
    <row r="319" spans="1:18" x14ac:dyDescent="0.25">
      <c r="A319" s="131" t="str">
        <f>+IF(I319&lt;='Ecarts de marge'!$G$1,"X","")</f>
        <v>X</v>
      </c>
      <c r="B319" s="122" t="str">
        <f t="shared" si="4"/>
        <v>A20092000187000</v>
      </c>
      <c r="C319" s="141" t="s">
        <v>718</v>
      </c>
      <c r="D319" s="141">
        <v>201800178</v>
      </c>
      <c r="E319" s="141" t="s">
        <v>712</v>
      </c>
      <c r="F319" s="141" t="s">
        <v>829</v>
      </c>
      <c r="G319" s="141" t="s">
        <v>711</v>
      </c>
      <c r="H319" s="141" t="s">
        <v>731</v>
      </c>
      <c r="I319" s="142">
        <v>43137</v>
      </c>
      <c r="J319" s="141" t="s">
        <v>937</v>
      </c>
      <c r="K319" s="141" t="s">
        <v>60</v>
      </c>
      <c r="L319" s="141" t="s">
        <v>61</v>
      </c>
      <c r="M319" s="141">
        <v>1</v>
      </c>
      <c r="N319" s="141">
        <v>10699.27</v>
      </c>
      <c r="O319" s="141">
        <v>10699.27</v>
      </c>
      <c r="P319" s="199">
        <v>8016.67</v>
      </c>
      <c r="Q319" s="122" t="e">
        <f>+VLOOKUP(CONCATENATE(B319,"00"),#REF!,3,FALSE)</f>
        <v>#REF!</v>
      </c>
      <c r="R319" s="122" t="str">
        <f>+IF(ISERROR(VLOOKUP(K319,'Ecarts de marge'!D:D,1,FALSE)),"PB CODE ARTICLE","")</f>
        <v>PB CODE ARTICLE</v>
      </c>
    </row>
    <row r="320" spans="1:18" x14ac:dyDescent="0.25">
      <c r="A320" s="131" t="str">
        <f>+IF(I320&lt;='Ecarts de marge'!$G$1,"X","")</f>
        <v>X</v>
      </c>
      <c r="B320" s="122" t="str">
        <f t="shared" si="4"/>
        <v>A20092000187000</v>
      </c>
      <c r="C320" s="141" t="s">
        <v>718</v>
      </c>
      <c r="D320" s="141">
        <v>201800179</v>
      </c>
      <c r="E320" s="141" t="s">
        <v>712</v>
      </c>
      <c r="F320" s="141" t="s">
        <v>829</v>
      </c>
      <c r="G320" s="141" t="s">
        <v>711</v>
      </c>
      <c r="H320" s="141" t="s">
        <v>731</v>
      </c>
      <c r="I320" s="142">
        <v>43137</v>
      </c>
      <c r="J320" s="141" t="s">
        <v>937</v>
      </c>
      <c r="K320" s="141" t="s">
        <v>57</v>
      </c>
      <c r="L320" s="141" t="s">
        <v>58</v>
      </c>
      <c r="M320" s="141">
        <v>1</v>
      </c>
      <c r="N320" s="141">
        <v>5363.82</v>
      </c>
      <c r="O320" s="141">
        <v>5363.82</v>
      </c>
      <c r="P320" s="199">
        <v>10750.33</v>
      </c>
      <c r="Q320" s="122" t="e">
        <f>+VLOOKUP(CONCATENATE(B320,"00"),#REF!,3,FALSE)</f>
        <v>#REF!</v>
      </c>
      <c r="R320" s="122" t="str">
        <f>+IF(ISERROR(VLOOKUP(K320,'Ecarts de marge'!D:D,1,FALSE)),"PB CODE ARTICLE","")</f>
        <v>PB CODE ARTICLE</v>
      </c>
    </row>
    <row r="321" spans="1:18" x14ac:dyDescent="0.25">
      <c r="A321" s="131" t="str">
        <f>+IF(I321&lt;='Ecarts de marge'!$G$1,"X","")</f>
        <v>X</v>
      </c>
      <c r="B321" s="122" t="str">
        <f t="shared" si="4"/>
        <v>A20092000187000</v>
      </c>
      <c r="C321" s="141" t="s">
        <v>718</v>
      </c>
      <c r="D321" s="141">
        <v>201800180</v>
      </c>
      <c r="E321" s="141" t="s">
        <v>712</v>
      </c>
      <c r="F321" s="141" t="s">
        <v>829</v>
      </c>
      <c r="G321" s="141" t="s">
        <v>711</v>
      </c>
      <c r="H321" s="141" t="s">
        <v>731</v>
      </c>
      <c r="I321" s="142">
        <v>43137</v>
      </c>
      <c r="J321" s="141" t="s">
        <v>937</v>
      </c>
      <c r="K321" s="141" t="s">
        <v>60</v>
      </c>
      <c r="L321" s="141" t="s">
        <v>61</v>
      </c>
      <c r="M321" s="141">
        <v>1</v>
      </c>
      <c r="N321" s="141">
        <v>8016.67</v>
      </c>
      <c r="O321" s="141">
        <v>8016.67</v>
      </c>
      <c r="P321" s="199">
        <v>5208.75</v>
      </c>
      <c r="Q321" s="122" t="e">
        <f>+VLOOKUP(CONCATENATE(B321,"00"),#REF!,3,FALSE)</f>
        <v>#REF!</v>
      </c>
      <c r="R321" s="122" t="str">
        <f>+IF(ISERROR(VLOOKUP(K321,'Ecarts de marge'!D:D,1,FALSE)),"PB CODE ARTICLE","")</f>
        <v>PB CODE ARTICLE</v>
      </c>
    </row>
    <row r="322" spans="1:18" x14ac:dyDescent="0.25">
      <c r="A322" s="131" t="str">
        <f>+IF(I322&lt;='Ecarts de marge'!$G$1,"X","")</f>
        <v>X</v>
      </c>
      <c r="B322" s="122" t="str">
        <f t="shared" si="4"/>
        <v>A20092000187000</v>
      </c>
      <c r="C322" s="141" t="s">
        <v>718</v>
      </c>
      <c r="D322" s="141">
        <v>201800182</v>
      </c>
      <c r="E322" s="141" t="s">
        <v>712</v>
      </c>
      <c r="F322" s="141" t="s">
        <v>829</v>
      </c>
      <c r="G322" s="141" t="s">
        <v>711</v>
      </c>
      <c r="H322" s="141" t="s">
        <v>731</v>
      </c>
      <c r="I322" s="142">
        <v>43137</v>
      </c>
      <c r="J322" s="141" t="s">
        <v>937</v>
      </c>
      <c r="K322" s="141" t="s">
        <v>57</v>
      </c>
      <c r="L322" s="141" t="s">
        <v>58</v>
      </c>
      <c r="M322" s="141">
        <v>1</v>
      </c>
      <c r="N322" s="141">
        <v>10750.33</v>
      </c>
      <c r="O322" s="141">
        <v>10750.33</v>
      </c>
      <c r="P322" s="199">
        <v>10752.25</v>
      </c>
      <c r="Q322" s="122" t="e">
        <f>+VLOOKUP(CONCATENATE(B322,"00"),#REF!,3,FALSE)</f>
        <v>#REF!</v>
      </c>
      <c r="R322" s="122" t="str">
        <f>+IF(ISERROR(VLOOKUP(K322,'Ecarts de marge'!D:D,1,FALSE)),"PB CODE ARTICLE","")</f>
        <v>PB CODE ARTICLE</v>
      </c>
    </row>
    <row r="323" spans="1:18" x14ac:dyDescent="0.25">
      <c r="A323" s="131" t="str">
        <f>+IF(I323&lt;='Ecarts de marge'!$G$1,"X","")</f>
        <v>X</v>
      </c>
      <c r="B323" s="122" t="str">
        <f t="shared" ref="B323:B386" si="5">+"A"&amp;E323&amp;F323&amp;G323</f>
        <v>A20092000187000</v>
      </c>
      <c r="C323" s="141" t="s">
        <v>718</v>
      </c>
      <c r="D323" s="141">
        <v>201800183</v>
      </c>
      <c r="E323" s="141" t="s">
        <v>712</v>
      </c>
      <c r="F323" s="141" t="s">
        <v>829</v>
      </c>
      <c r="G323" s="141" t="s">
        <v>711</v>
      </c>
      <c r="H323" s="141" t="s">
        <v>731</v>
      </c>
      <c r="I323" s="142">
        <v>43138</v>
      </c>
      <c r="J323" s="141" t="s">
        <v>937</v>
      </c>
      <c r="K323" s="141" t="s">
        <v>60</v>
      </c>
      <c r="L323" s="141" t="s">
        <v>61</v>
      </c>
      <c r="M323" s="141">
        <v>1</v>
      </c>
      <c r="N323" s="141">
        <v>5363.82</v>
      </c>
      <c r="O323" s="141">
        <v>5363.82</v>
      </c>
      <c r="P323" s="199">
        <v>5611.44</v>
      </c>
      <c r="Q323" s="122" t="e">
        <f>+VLOOKUP(CONCATENATE(B323,"00"),#REF!,3,FALSE)</f>
        <v>#REF!</v>
      </c>
      <c r="R323" s="122" t="str">
        <f>+IF(ISERROR(VLOOKUP(K323,'Ecarts de marge'!D:D,1,FALSE)),"PB CODE ARTICLE","")</f>
        <v>PB CODE ARTICLE</v>
      </c>
    </row>
    <row r="324" spans="1:18" x14ac:dyDescent="0.25">
      <c r="A324" s="131" t="str">
        <f>+IF(I324&lt;='Ecarts de marge'!$G$1,"X","")</f>
        <v>X</v>
      </c>
      <c r="B324" s="122" t="str">
        <f t="shared" si="5"/>
        <v>A20092000187000</v>
      </c>
      <c r="C324" s="141" t="s">
        <v>718</v>
      </c>
      <c r="D324" s="141">
        <v>201800184</v>
      </c>
      <c r="E324" s="141" t="s">
        <v>712</v>
      </c>
      <c r="F324" s="141" t="s">
        <v>829</v>
      </c>
      <c r="G324" s="141" t="s">
        <v>711</v>
      </c>
      <c r="H324" s="141" t="s">
        <v>731</v>
      </c>
      <c r="I324" s="142">
        <v>43138</v>
      </c>
      <c r="J324" s="141" t="s">
        <v>937</v>
      </c>
      <c r="K324" s="141" t="s">
        <v>57</v>
      </c>
      <c r="L324" s="141" t="s">
        <v>58</v>
      </c>
      <c r="M324" s="141">
        <v>1</v>
      </c>
      <c r="N324" s="141">
        <v>10752.25</v>
      </c>
      <c r="O324" s="141">
        <v>10752.25</v>
      </c>
      <c r="P324" s="199">
        <v>10745.31</v>
      </c>
      <c r="Q324" s="122" t="e">
        <f>+VLOOKUP(CONCATENATE(B324,"00"),#REF!,3,FALSE)</f>
        <v>#REF!</v>
      </c>
      <c r="R324" s="122" t="str">
        <f>+IF(ISERROR(VLOOKUP(K324,'Ecarts de marge'!D:D,1,FALSE)),"PB CODE ARTICLE","")</f>
        <v>PB CODE ARTICLE</v>
      </c>
    </row>
    <row r="325" spans="1:18" x14ac:dyDescent="0.25">
      <c r="A325" s="131" t="str">
        <f>+IF(I325&lt;='Ecarts de marge'!$G$1,"X","")</f>
        <v>X</v>
      </c>
      <c r="B325" s="122" t="str">
        <f t="shared" si="5"/>
        <v>A20092000179000</v>
      </c>
      <c r="C325" s="141" t="s">
        <v>718</v>
      </c>
      <c r="D325" s="141">
        <v>201800185</v>
      </c>
      <c r="E325" s="141" t="s">
        <v>712</v>
      </c>
      <c r="F325" s="141" t="s">
        <v>856</v>
      </c>
      <c r="G325" s="141" t="s">
        <v>711</v>
      </c>
      <c r="H325" s="141" t="s">
        <v>731</v>
      </c>
      <c r="I325" s="142">
        <v>43138</v>
      </c>
      <c r="J325" s="141" t="s">
        <v>937</v>
      </c>
      <c r="K325" s="141" t="s">
        <v>60</v>
      </c>
      <c r="L325" s="141" t="s">
        <v>61</v>
      </c>
      <c r="M325" s="141">
        <v>1</v>
      </c>
      <c r="N325" s="141">
        <v>5611.44</v>
      </c>
      <c r="O325" s="141">
        <v>5611.44</v>
      </c>
      <c r="P325" s="199">
        <v>556.03</v>
      </c>
      <c r="Q325" s="122" t="e">
        <f>+VLOOKUP(CONCATENATE(B325,"00"),#REF!,3,FALSE)</f>
        <v>#REF!</v>
      </c>
      <c r="R325" s="122" t="str">
        <f>+IF(ISERROR(VLOOKUP(K325,'Ecarts de marge'!D:D,1,FALSE)),"PB CODE ARTICLE","")</f>
        <v>PB CODE ARTICLE</v>
      </c>
    </row>
    <row r="326" spans="1:18" x14ac:dyDescent="0.25">
      <c r="A326" s="131" t="str">
        <f>+IF(I326&lt;='Ecarts de marge'!$G$1,"X","")</f>
        <v>X</v>
      </c>
      <c r="B326" s="122" t="str">
        <f t="shared" si="5"/>
        <v>A20082000239000</v>
      </c>
      <c r="C326" s="141" t="s">
        <v>718</v>
      </c>
      <c r="D326" s="141">
        <v>201800186</v>
      </c>
      <c r="E326" s="141" t="s">
        <v>735</v>
      </c>
      <c r="F326" s="141" t="s">
        <v>736</v>
      </c>
      <c r="G326" s="141" t="s">
        <v>711</v>
      </c>
      <c r="H326" s="141" t="s">
        <v>737</v>
      </c>
      <c r="I326" s="142">
        <v>43138</v>
      </c>
      <c r="J326" s="141" t="s">
        <v>808</v>
      </c>
      <c r="K326" s="141" t="s">
        <v>148</v>
      </c>
      <c r="L326" s="141" t="s">
        <v>149</v>
      </c>
      <c r="M326" s="141">
        <v>1</v>
      </c>
      <c r="N326" s="141">
        <v>18.489999999999998</v>
      </c>
      <c r="O326" s="141">
        <v>18.489999999999998</v>
      </c>
      <c r="P326" s="199">
        <v>122.5</v>
      </c>
      <c r="Q326" s="122" t="e">
        <f>+VLOOKUP(CONCATENATE(B326,"00"),#REF!,3,FALSE)</f>
        <v>#REF!</v>
      </c>
      <c r="R326" s="122" t="str">
        <f>+IF(ISERROR(VLOOKUP(K326,'Ecarts de marge'!D:D,1,FALSE)),"PB CODE ARTICLE","")</f>
        <v/>
      </c>
    </row>
    <row r="327" spans="1:18" x14ac:dyDescent="0.25">
      <c r="A327" s="131" t="str">
        <f>+IF(I327&lt;='Ecarts de marge'!$G$1,"X","")</f>
        <v>X</v>
      </c>
      <c r="B327" s="122" t="str">
        <f t="shared" si="5"/>
        <v>A20092000155000</v>
      </c>
      <c r="C327" s="141" t="s">
        <v>718</v>
      </c>
      <c r="D327" s="141">
        <v>201800187</v>
      </c>
      <c r="E327" s="141" t="s">
        <v>712</v>
      </c>
      <c r="F327" s="141" t="s">
        <v>768</v>
      </c>
      <c r="G327" s="141" t="s">
        <v>711</v>
      </c>
      <c r="H327" s="141" t="s">
        <v>731</v>
      </c>
      <c r="I327" s="142">
        <v>43138</v>
      </c>
      <c r="J327" s="141" t="s">
        <v>997</v>
      </c>
      <c r="K327" s="141" t="s">
        <v>60</v>
      </c>
      <c r="L327" s="141" t="s">
        <v>61</v>
      </c>
      <c r="M327" s="141">
        <v>1</v>
      </c>
      <c r="N327" s="141">
        <v>556.03</v>
      </c>
      <c r="O327" s="141">
        <v>556.03</v>
      </c>
      <c r="P327" s="199">
        <v>1537.04</v>
      </c>
      <c r="Q327" s="122" t="e">
        <f>+VLOOKUP(CONCATENATE(B327,"00"),#REF!,3,FALSE)</f>
        <v>#REF!</v>
      </c>
      <c r="R327" s="122" t="str">
        <f>+IF(ISERROR(VLOOKUP(K327,'Ecarts de marge'!D:D,1,FALSE)),"PB CODE ARTICLE","")</f>
        <v>PB CODE ARTICLE</v>
      </c>
    </row>
    <row r="328" spans="1:18" x14ac:dyDescent="0.25">
      <c r="A328" s="131" t="str">
        <f>+IF(I328&lt;='Ecarts de marge'!$G$1,"X","")</f>
        <v>X</v>
      </c>
      <c r="B328" s="122" t="str">
        <f t="shared" si="5"/>
        <v>A20092000273000</v>
      </c>
      <c r="C328" s="141" t="s">
        <v>718</v>
      </c>
      <c r="D328" s="141">
        <v>201800188</v>
      </c>
      <c r="E328" s="141" t="s">
        <v>712</v>
      </c>
      <c r="F328" s="141" t="s">
        <v>772</v>
      </c>
      <c r="G328" s="141" t="s">
        <v>711</v>
      </c>
      <c r="H328" s="141" t="s">
        <v>737</v>
      </c>
      <c r="I328" s="142">
        <v>43138</v>
      </c>
      <c r="J328" s="141" t="s">
        <v>799</v>
      </c>
      <c r="K328" s="141" t="s">
        <v>74</v>
      </c>
      <c r="L328" s="141" t="s">
        <v>75</v>
      </c>
      <c r="M328" s="141">
        <v>1</v>
      </c>
      <c r="N328" s="141">
        <v>366.67</v>
      </c>
      <c r="O328" s="141">
        <v>366.67</v>
      </c>
      <c r="P328" s="199">
        <v>183.34</v>
      </c>
      <c r="Q328" s="122" t="e">
        <f>+VLOOKUP(CONCATENATE(B328,"00"),#REF!,3,FALSE)</f>
        <v>#REF!</v>
      </c>
      <c r="R328" s="122" t="str">
        <f>+IF(ISERROR(VLOOKUP(K328,'Ecarts de marge'!D:D,1,FALSE)),"PB CODE ARTICLE","")</f>
        <v/>
      </c>
    </row>
    <row r="329" spans="1:18" x14ac:dyDescent="0.25">
      <c r="A329" s="131" t="str">
        <f>+IF(I329&lt;='Ecarts de marge'!$G$1,"X","")</f>
        <v>X</v>
      </c>
      <c r="B329" s="122" t="str">
        <f t="shared" si="5"/>
        <v>A20102000348001</v>
      </c>
      <c r="C329" s="141" t="s">
        <v>718</v>
      </c>
      <c r="D329" s="141">
        <v>201800189</v>
      </c>
      <c r="E329" s="141" t="s">
        <v>710</v>
      </c>
      <c r="F329" s="141" t="s">
        <v>876</v>
      </c>
      <c r="G329" s="141" t="s">
        <v>760</v>
      </c>
      <c r="H329" s="141" t="s">
        <v>731</v>
      </c>
      <c r="I329" s="142">
        <v>43138</v>
      </c>
      <c r="J329" s="141" t="s">
        <v>451</v>
      </c>
      <c r="K329" s="141" t="s">
        <v>33</v>
      </c>
      <c r="L329" s="141" t="s">
        <v>800</v>
      </c>
      <c r="M329" s="141">
        <v>1</v>
      </c>
      <c r="N329" s="141">
        <v>186.49</v>
      </c>
      <c r="O329" s="141">
        <v>186.49</v>
      </c>
      <c r="P329" s="199">
        <v>14.84</v>
      </c>
      <c r="Q329" s="122" t="e">
        <f>+VLOOKUP(CONCATENATE(B329,"00"),#REF!,3,FALSE)</f>
        <v>#REF!</v>
      </c>
      <c r="R329" s="122" t="str">
        <f>+IF(ISERROR(VLOOKUP(K329,'Ecarts de marge'!D:D,1,FALSE)),"PB CODE ARTICLE","")</f>
        <v/>
      </c>
    </row>
    <row r="330" spans="1:18" x14ac:dyDescent="0.25">
      <c r="A330" s="131" t="str">
        <f>+IF(I330&lt;='Ecarts de marge'!$G$1,"X","")</f>
        <v>X</v>
      </c>
      <c r="B330" s="122" t="str">
        <f t="shared" si="5"/>
        <v>A20092000197000</v>
      </c>
      <c r="C330" s="141" t="s">
        <v>718</v>
      </c>
      <c r="D330" s="141">
        <v>201800190</v>
      </c>
      <c r="E330" s="141" t="s">
        <v>712</v>
      </c>
      <c r="F330" s="141" t="s">
        <v>875</v>
      </c>
      <c r="G330" s="141" t="s">
        <v>711</v>
      </c>
      <c r="H330" s="141" t="s">
        <v>731</v>
      </c>
      <c r="I330" s="142">
        <v>43139</v>
      </c>
      <c r="J330" s="141" t="s">
        <v>1017</v>
      </c>
      <c r="K330" s="141" t="s">
        <v>57</v>
      </c>
      <c r="L330" s="141" t="s">
        <v>58</v>
      </c>
      <c r="M330" s="141">
        <v>1</v>
      </c>
      <c r="N330" s="141">
        <v>10745.31</v>
      </c>
      <c r="O330" s="141">
        <v>10745.31</v>
      </c>
      <c r="P330" s="199">
        <v>2773.58</v>
      </c>
      <c r="Q330" s="122" t="e">
        <f>+VLOOKUP(CONCATENATE(B330,"00"),#REF!,3,FALSE)</f>
        <v>#REF!</v>
      </c>
      <c r="R330" s="122" t="str">
        <f>+IF(ISERROR(VLOOKUP(K330,'Ecarts de marge'!D:D,1,FALSE)),"PB CODE ARTICLE","")</f>
        <v>PB CODE ARTICLE</v>
      </c>
    </row>
    <row r="331" spans="1:18" x14ac:dyDescent="0.25">
      <c r="A331" s="131" t="str">
        <f>+IF(I331&lt;='Ecarts de marge'!$G$1,"X","")</f>
        <v>X</v>
      </c>
      <c r="B331" s="122" t="str">
        <f t="shared" si="5"/>
        <v>A20082000239000</v>
      </c>
      <c r="C331" s="141" t="s">
        <v>774</v>
      </c>
      <c r="D331" s="141">
        <v>201800000</v>
      </c>
      <c r="E331" s="141" t="s">
        <v>735</v>
      </c>
      <c r="F331" s="141" t="s">
        <v>736</v>
      </c>
      <c r="G331" s="141" t="s">
        <v>711</v>
      </c>
      <c r="H331" s="141" t="s">
        <v>737</v>
      </c>
      <c r="I331" s="142">
        <v>43115</v>
      </c>
      <c r="J331" s="141" t="s">
        <v>775</v>
      </c>
      <c r="K331" s="141" t="s">
        <v>140</v>
      </c>
      <c r="L331" s="141" t="s">
        <v>982</v>
      </c>
      <c r="M331" s="141">
        <v>1</v>
      </c>
      <c r="N331" s="141">
        <v>0</v>
      </c>
      <c r="O331" s="141">
        <v>0</v>
      </c>
      <c r="P331" s="199">
        <v>49411.79</v>
      </c>
      <c r="Q331" s="122" t="e">
        <f>+VLOOKUP(CONCATENATE(B331,"00"),#REF!,3,FALSE)</f>
        <v>#REF!</v>
      </c>
      <c r="R331" s="122" t="str">
        <f>+IF(ISERROR(VLOOKUP(K331,'Ecarts de marge'!D:D,1,FALSE)),"PB CODE ARTICLE","")</f>
        <v/>
      </c>
    </row>
    <row r="332" spans="1:18" x14ac:dyDescent="0.25">
      <c r="A332" s="131" t="str">
        <f>+IF(I332&lt;='Ecarts de marge'!$G$1,"X","")</f>
        <v>X</v>
      </c>
      <c r="B332" s="122" t="str">
        <f t="shared" si="5"/>
        <v>A20082000239000</v>
      </c>
      <c r="C332" s="141" t="s">
        <v>774</v>
      </c>
      <c r="D332" s="141">
        <v>201800000</v>
      </c>
      <c r="E332" s="141" t="s">
        <v>735</v>
      </c>
      <c r="F332" s="141" t="s">
        <v>736</v>
      </c>
      <c r="G332" s="141" t="s">
        <v>711</v>
      </c>
      <c r="H332" s="141" t="s">
        <v>737</v>
      </c>
      <c r="I332" s="142">
        <v>43115</v>
      </c>
      <c r="J332" s="141" t="s">
        <v>775</v>
      </c>
      <c r="K332" s="141" t="s">
        <v>140</v>
      </c>
      <c r="L332" s="141" t="s">
        <v>1018</v>
      </c>
      <c r="M332" s="141">
        <v>1</v>
      </c>
      <c r="N332" s="141">
        <v>0</v>
      </c>
      <c r="O332" s="141">
        <v>0</v>
      </c>
      <c r="P332" s="199">
        <v>49411.79</v>
      </c>
      <c r="Q332" s="122" t="e">
        <f>+VLOOKUP(CONCATENATE(B332,"00"),#REF!,3,FALSE)</f>
        <v>#REF!</v>
      </c>
      <c r="R332" s="122" t="str">
        <f>+IF(ISERROR(VLOOKUP(K332,'Ecarts de marge'!D:D,1,FALSE)),"PB CODE ARTICLE","")</f>
        <v/>
      </c>
    </row>
    <row r="333" spans="1:18" x14ac:dyDescent="0.25">
      <c r="A333" s="131" t="str">
        <f>+IF(I333&lt;='Ecarts de marge'!$G$1,"X","")</f>
        <v>X</v>
      </c>
      <c r="B333" s="122" t="str">
        <f t="shared" si="5"/>
        <v>A20082000239000</v>
      </c>
      <c r="C333" s="141" t="s">
        <v>774</v>
      </c>
      <c r="D333" s="141">
        <v>201800000</v>
      </c>
      <c r="E333" s="141" t="s">
        <v>735</v>
      </c>
      <c r="F333" s="141" t="s">
        <v>736</v>
      </c>
      <c r="G333" s="141" t="s">
        <v>711</v>
      </c>
      <c r="H333" s="141" t="s">
        <v>737</v>
      </c>
      <c r="I333" s="142">
        <v>43115</v>
      </c>
      <c r="J333" s="141" t="s">
        <v>775</v>
      </c>
      <c r="K333" s="141" t="s">
        <v>140</v>
      </c>
      <c r="L333" s="141" t="s">
        <v>1018</v>
      </c>
      <c r="M333" s="141">
        <v>1</v>
      </c>
      <c r="N333" s="141">
        <v>0</v>
      </c>
      <c r="O333" s="141">
        <v>0</v>
      </c>
      <c r="P333" s="199">
        <v>49411.79</v>
      </c>
      <c r="Q333" s="122" t="e">
        <f>+VLOOKUP(CONCATENATE(B333,"00"),#REF!,3,FALSE)</f>
        <v>#REF!</v>
      </c>
      <c r="R333" s="122" t="str">
        <f>+IF(ISERROR(VLOOKUP(K333,'Ecarts de marge'!D:D,1,FALSE)),"PB CODE ARTICLE","")</f>
        <v/>
      </c>
    </row>
    <row r="334" spans="1:18" x14ac:dyDescent="0.25">
      <c r="A334" s="131" t="str">
        <f>+IF(I334&lt;='Ecarts de marge'!$G$1,"X","")</f>
        <v>X</v>
      </c>
      <c r="B334" s="122" t="str">
        <f t="shared" si="5"/>
        <v>A20082000239000</v>
      </c>
      <c r="C334" s="141" t="s">
        <v>774</v>
      </c>
      <c r="D334" s="141">
        <v>201800000</v>
      </c>
      <c r="E334" s="141" t="s">
        <v>735</v>
      </c>
      <c r="F334" s="141" t="s">
        <v>736</v>
      </c>
      <c r="G334" s="141" t="s">
        <v>711</v>
      </c>
      <c r="H334" s="141" t="s">
        <v>737</v>
      </c>
      <c r="I334" s="142">
        <v>43115</v>
      </c>
      <c r="J334" s="141" t="s">
        <v>775</v>
      </c>
      <c r="K334" s="141" t="s">
        <v>140</v>
      </c>
      <c r="L334" s="141" t="s">
        <v>1019</v>
      </c>
      <c r="M334" s="141">
        <v>1</v>
      </c>
      <c r="N334" s="141">
        <v>0</v>
      </c>
      <c r="O334" s="141">
        <v>0</v>
      </c>
      <c r="P334" s="199">
        <v>49411.79</v>
      </c>
      <c r="Q334" s="122" t="e">
        <f>+VLOOKUP(CONCATENATE(B334,"00"),#REF!,3,FALSE)</f>
        <v>#REF!</v>
      </c>
      <c r="R334" s="122" t="str">
        <f>+IF(ISERROR(VLOOKUP(K334,'Ecarts de marge'!D:D,1,FALSE)),"PB CODE ARTICLE","")</f>
        <v/>
      </c>
    </row>
    <row r="335" spans="1:18" x14ac:dyDescent="0.25">
      <c r="A335" s="131" t="str">
        <f>+IF(I335&lt;='Ecarts de marge'!$G$1,"X","")</f>
        <v>X</v>
      </c>
      <c r="B335" s="122" t="str">
        <f t="shared" si="5"/>
        <v>A20082000125000</v>
      </c>
      <c r="C335" s="141" t="s">
        <v>774</v>
      </c>
      <c r="D335" s="141">
        <v>201800001</v>
      </c>
      <c r="E335" s="141" t="s">
        <v>735</v>
      </c>
      <c r="F335" s="141" t="s">
        <v>756</v>
      </c>
      <c r="G335" s="141" t="s">
        <v>711</v>
      </c>
      <c r="H335" s="141" t="s">
        <v>737</v>
      </c>
      <c r="I335" s="142">
        <v>43115</v>
      </c>
      <c r="J335" s="141" t="s">
        <v>775</v>
      </c>
      <c r="K335" s="141" t="s">
        <v>140</v>
      </c>
      <c r="L335" s="141" t="s">
        <v>983</v>
      </c>
      <c r="M335" s="141">
        <v>1</v>
      </c>
      <c r="N335" s="141">
        <v>0</v>
      </c>
      <c r="O335" s="141">
        <v>0</v>
      </c>
      <c r="P335" s="199">
        <v>106905.65</v>
      </c>
      <c r="Q335" s="122" t="e">
        <f>+VLOOKUP(CONCATENATE(B335,"00"),#REF!,3,FALSE)</f>
        <v>#REF!</v>
      </c>
      <c r="R335" s="122" t="str">
        <f>+IF(ISERROR(VLOOKUP(K335,'Ecarts de marge'!D:D,1,FALSE)),"PB CODE ARTICLE","")</f>
        <v/>
      </c>
    </row>
    <row r="336" spans="1:18" x14ac:dyDescent="0.25">
      <c r="A336" s="131" t="str">
        <f>+IF(I336&lt;='Ecarts de marge'!$G$1,"X","")</f>
        <v>X</v>
      </c>
      <c r="B336" s="122" t="str">
        <f t="shared" si="5"/>
        <v>A20082000125000</v>
      </c>
      <c r="C336" s="141" t="s">
        <v>774</v>
      </c>
      <c r="D336" s="141">
        <v>201800001</v>
      </c>
      <c r="E336" s="141" t="s">
        <v>735</v>
      </c>
      <c r="F336" s="141" t="s">
        <v>756</v>
      </c>
      <c r="G336" s="141" t="s">
        <v>711</v>
      </c>
      <c r="H336" s="141" t="s">
        <v>737</v>
      </c>
      <c r="I336" s="142">
        <v>43115</v>
      </c>
      <c r="J336" s="141" t="s">
        <v>775</v>
      </c>
      <c r="K336" s="141" t="s">
        <v>140</v>
      </c>
      <c r="L336" s="141" t="s">
        <v>983</v>
      </c>
      <c r="M336" s="141">
        <v>1</v>
      </c>
      <c r="N336" s="141">
        <v>0</v>
      </c>
      <c r="O336" s="141">
        <v>0</v>
      </c>
      <c r="P336" s="199">
        <v>106905.65</v>
      </c>
      <c r="Q336" s="122" t="e">
        <f>+VLOOKUP(CONCATENATE(B336,"00"),#REF!,3,FALSE)</f>
        <v>#REF!</v>
      </c>
      <c r="R336" s="122" t="str">
        <f>+IF(ISERROR(VLOOKUP(K336,'Ecarts de marge'!D:D,1,FALSE)),"PB CODE ARTICLE","")</f>
        <v/>
      </c>
    </row>
    <row r="337" spans="1:18" x14ac:dyDescent="0.25">
      <c r="A337" s="131" t="str">
        <f>+IF(I337&lt;='Ecarts de marge'!$G$1,"X","")</f>
        <v>X</v>
      </c>
      <c r="B337" s="122" t="str">
        <f t="shared" si="5"/>
        <v>A20082000125000</v>
      </c>
      <c r="C337" s="141" t="s">
        <v>774</v>
      </c>
      <c r="D337" s="141">
        <v>201800001</v>
      </c>
      <c r="E337" s="141" t="s">
        <v>735</v>
      </c>
      <c r="F337" s="141" t="s">
        <v>756</v>
      </c>
      <c r="G337" s="141" t="s">
        <v>711</v>
      </c>
      <c r="H337" s="141" t="s">
        <v>737</v>
      </c>
      <c r="I337" s="142">
        <v>43115</v>
      </c>
      <c r="J337" s="141" t="s">
        <v>775</v>
      </c>
      <c r="K337" s="141" t="s">
        <v>140</v>
      </c>
      <c r="L337" s="141" t="s">
        <v>983</v>
      </c>
      <c r="M337" s="141">
        <v>1</v>
      </c>
      <c r="N337" s="141">
        <v>0</v>
      </c>
      <c r="O337" s="141">
        <v>0</v>
      </c>
      <c r="P337" s="199">
        <v>106905.65</v>
      </c>
      <c r="Q337" s="122" t="e">
        <f>+VLOOKUP(CONCATENATE(B337,"00"),#REF!,3,FALSE)</f>
        <v>#REF!</v>
      </c>
      <c r="R337" s="122" t="str">
        <f>+IF(ISERROR(VLOOKUP(K337,'Ecarts de marge'!D:D,1,FALSE)),"PB CODE ARTICLE","")</f>
        <v/>
      </c>
    </row>
    <row r="338" spans="1:18" x14ac:dyDescent="0.25">
      <c r="A338" s="131" t="str">
        <f>+IF(I338&lt;='Ecarts de marge'!$G$1,"X","")</f>
        <v>X</v>
      </c>
      <c r="B338" s="122" t="str">
        <f t="shared" si="5"/>
        <v>A20082000125000</v>
      </c>
      <c r="C338" s="141" t="s">
        <v>774</v>
      </c>
      <c r="D338" s="141">
        <v>201800001</v>
      </c>
      <c r="E338" s="141" t="s">
        <v>735</v>
      </c>
      <c r="F338" s="141" t="s">
        <v>756</v>
      </c>
      <c r="G338" s="141" t="s">
        <v>711</v>
      </c>
      <c r="H338" s="141" t="s">
        <v>737</v>
      </c>
      <c r="I338" s="142">
        <v>43115</v>
      </c>
      <c r="J338" s="141" t="s">
        <v>775</v>
      </c>
      <c r="K338" s="141" t="s">
        <v>140</v>
      </c>
      <c r="L338" s="141" t="s">
        <v>983</v>
      </c>
      <c r="M338" s="141">
        <v>1</v>
      </c>
      <c r="N338" s="141">
        <v>0</v>
      </c>
      <c r="O338" s="141">
        <v>0</v>
      </c>
      <c r="P338" s="199">
        <v>106905.65</v>
      </c>
      <c r="Q338" s="122" t="e">
        <f>+VLOOKUP(CONCATENATE(B338,"00"),#REF!,3,FALSE)</f>
        <v>#REF!</v>
      </c>
      <c r="R338" s="122" t="str">
        <f>+IF(ISERROR(VLOOKUP(K338,'Ecarts de marge'!D:D,1,FALSE)),"PB CODE ARTICLE","")</f>
        <v/>
      </c>
    </row>
    <row r="339" spans="1:18" x14ac:dyDescent="0.25">
      <c r="A339" s="131" t="str">
        <f>+IF(I339&lt;='Ecarts de marge'!$G$1,"X","")</f>
        <v>X</v>
      </c>
      <c r="B339" s="122" t="str">
        <f t="shared" si="5"/>
        <v>A20082000125000</v>
      </c>
      <c r="C339" s="141" t="s">
        <v>727</v>
      </c>
      <c r="D339" s="141">
        <v>201800057</v>
      </c>
      <c r="E339" s="141" t="s">
        <v>735</v>
      </c>
      <c r="F339" s="141" t="s">
        <v>756</v>
      </c>
      <c r="G339" s="141" t="s">
        <v>711</v>
      </c>
      <c r="H339" s="141" t="s">
        <v>737</v>
      </c>
      <c r="I339" s="142">
        <v>43115</v>
      </c>
      <c r="J339" s="141" t="s">
        <v>738</v>
      </c>
      <c r="K339" s="141" t="s">
        <v>148</v>
      </c>
      <c r="L339" s="141" t="s">
        <v>986</v>
      </c>
      <c r="M339" s="141">
        <v>1</v>
      </c>
      <c r="N339" s="141">
        <v>28.26</v>
      </c>
      <c r="O339" s="141">
        <v>28.26</v>
      </c>
      <c r="P339" s="199">
        <v>35.89</v>
      </c>
      <c r="Q339" s="122" t="e">
        <f>+VLOOKUP(CONCATENATE(B339,"00"),#REF!,3,FALSE)</f>
        <v>#REF!</v>
      </c>
      <c r="R339" s="122" t="str">
        <f>+IF(ISERROR(VLOOKUP(K339,'Ecarts de marge'!D:D,1,FALSE)),"PB CODE ARTICLE","")</f>
        <v/>
      </c>
    </row>
    <row r="340" spans="1:18" x14ac:dyDescent="0.25">
      <c r="A340" s="131" t="str">
        <f>+IF(I340&lt;='Ecarts de marge'!$G$1,"X","")</f>
        <v>X</v>
      </c>
      <c r="B340" s="122" t="str">
        <f t="shared" si="5"/>
        <v>A20082000125000</v>
      </c>
      <c r="C340" s="141" t="s">
        <v>727</v>
      </c>
      <c r="D340" s="141">
        <v>201800057</v>
      </c>
      <c r="E340" s="141" t="s">
        <v>735</v>
      </c>
      <c r="F340" s="141" t="s">
        <v>756</v>
      </c>
      <c r="G340" s="141" t="s">
        <v>711</v>
      </c>
      <c r="H340" s="141" t="s">
        <v>737</v>
      </c>
      <c r="I340" s="142">
        <v>43115</v>
      </c>
      <c r="J340" s="141" t="s">
        <v>738</v>
      </c>
      <c r="K340" s="141" t="s">
        <v>148</v>
      </c>
      <c r="L340" s="141" t="s">
        <v>987</v>
      </c>
      <c r="M340" s="141">
        <v>5</v>
      </c>
      <c r="N340" s="141">
        <v>28.26</v>
      </c>
      <c r="O340" s="141">
        <v>141.30000000000001</v>
      </c>
      <c r="P340" s="199">
        <v>75</v>
      </c>
      <c r="Q340" s="122" t="e">
        <f>+VLOOKUP(CONCATENATE(B340,"00"),#REF!,3,FALSE)</f>
        <v>#REF!</v>
      </c>
      <c r="R340" s="122" t="str">
        <f>+IF(ISERROR(VLOOKUP(K340,'Ecarts de marge'!D:D,1,FALSE)),"PB CODE ARTICLE","")</f>
        <v/>
      </c>
    </row>
    <row r="341" spans="1:18" x14ac:dyDescent="0.25">
      <c r="A341" s="131" t="str">
        <f>+IF(I341&lt;='Ecarts de marge'!$G$1,"X","")</f>
        <v>X</v>
      </c>
      <c r="B341" s="122" t="str">
        <f t="shared" si="5"/>
        <v>A20082000125000</v>
      </c>
      <c r="C341" s="141" t="s">
        <v>727</v>
      </c>
      <c r="D341" s="141">
        <v>201800057</v>
      </c>
      <c r="E341" s="141" t="s">
        <v>735</v>
      </c>
      <c r="F341" s="141" t="s">
        <v>756</v>
      </c>
      <c r="G341" s="141" t="s">
        <v>711</v>
      </c>
      <c r="H341" s="141" t="s">
        <v>737</v>
      </c>
      <c r="I341" s="142">
        <v>43115</v>
      </c>
      <c r="J341" s="141" t="s">
        <v>738</v>
      </c>
      <c r="K341" s="141" t="s">
        <v>148</v>
      </c>
      <c r="L341" s="141" t="s">
        <v>988</v>
      </c>
      <c r="M341" s="141">
        <v>2</v>
      </c>
      <c r="N341" s="141">
        <v>28.26</v>
      </c>
      <c r="O341" s="141">
        <v>56.52</v>
      </c>
      <c r="P341" s="199">
        <v>103.6</v>
      </c>
      <c r="Q341" s="122" t="e">
        <f>+VLOOKUP(CONCATENATE(B341,"00"),#REF!,3,FALSE)</f>
        <v>#REF!</v>
      </c>
      <c r="R341" s="122" t="str">
        <f>+IF(ISERROR(VLOOKUP(K341,'Ecarts de marge'!D:D,1,FALSE)),"PB CODE ARTICLE","")</f>
        <v/>
      </c>
    </row>
    <row r="342" spans="1:18" x14ac:dyDescent="0.25">
      <c r="A342" s="131" t="str">
        <f>+IF(I342&lt;='Ecarts de marge'!$G$1,"X","")</f>
        <v>X</v>
      </c>
      <c r="B342" s="122" t="str">
        <f t="shared" si="5"/>
        <v>A20082000125000</v>
      </c>
      <c r="C342" s="141" t="s">
        <v>727</v>
      </c>
      <c r="D342" s="141">
        <v>201800058</v>
      </c>
      <c r="E342" s="141" t="s">
        <v>735</v>
      </c>
      <c r="F342" s="141" t="s">
        <v>756</v>
      </c>
      <c r="G342" s="141" t="s">
        <v>711</v>
      </c>
      <c r="H342" s="141" t="s">
        <v>737</v>
      </c>
      <c r="I342" s="142">
        <v>43115</v>
      </c>
      <c r="J342" s="141" t="s">
        <v>738</v>
      </c>
      <c r="K342" s="141" t="s">
        <v>148</v>
      </c>
      <c r="L342" s="141" t="s">
        <v>986</v>
      </c>
      <c r="M342" s="141">
        <v>1</v>
      </c>
      <c r="N342" s="141">
        <v>28.26</v>
      </c>
      <c r="O342" s="141">
        <v>28.26</v>
      </c>
      <c r="P342" s="199">
        <v>35.89</v>
      </c>
      <c r="Q342" s="122" t="e">
        <f>+VLOOKUP(CONCATENATE(B342,"00"),#REF!,3,FALSE)</f>
        <v>#REF!</v>
      </c>
      <c r="R342" s="122" t="str">
        <f>+IF(ISERROR(VLOOKUP(K342,'Ecarts de marge'!D:D,1,FALSE)),"PB CODE ARTICLE","")</f>
        <v/>
      </c>
    </row>
    <row r="343" spans="1:18" x14ac:dyDescent="0.25">
      <c r="A343" s="131" t="str">
        <f>+IF(I343&lt;='Ecarts de marge'!$G$1,"X","")</f>
        <v>X</v>
      </c>
      <c r="B343" s="122" t="str">
        <f t="shared" si="5"/>
        <v>A20082000125000</v>
      </c>
      <c r="C343" s="141" t="s">
        <v>727</v>
      </c>
      <c r="D343" s="141">
        <v>201800058</v>
      </c>
      <c r="E343" s="141" t="s">
        <v>735</v>
      </c>
      <c r="F343" s="141" t="s">
        <v>756</v>
      </c>
      <c r="G343" s="141" t="s">
        <v>711</v>
      </c>
      <c r="H343" s="141" t="s">
        <v>737</v>
      </c>
      <c r="I343" s="142">
        <v>43115</v>
      </c>
      <c r="J343" s="141" t="s">
        <v>738</v>
      </c>
      <c r="K343" s="141" t="s">
        <v>148</v>
      </c>
      <c r="L343" s="141" t="s">
        <v>987</v>
      </c>
      <c r="M343" s="141">
        <v>5</v>
      </c>
      <c r="N343" s="141">
        <v>28.26</v>
      </c>
      <c r="O343" s="141">
        <v>141.30000000000001</v>
      </c>
      <c r="P343" s="199">
        <v>75</v>
      </c>
      <c r="Q343" s="122" t="e">
        <f>+VLOOKUP(CONCATENATE(B343,"00"),#REF!,3,FALSE)</f>
        <v>#REF!</v>
      </c>
      <c r="R343" s="122" t="str">
        <f>+IF(ISERROR(VLOOKUP(K343,'Ecarts de marge'!D:D,1,FALSE)),"PB CODE ARTICLE","")</f>
        <v/>
      </c>
    </row>
    <row r="344" spans="1:18" x14ac:dyDescent="0.25">
      <c r="A344" s="131" t="str">
        <f>+IF(I344&lt;='Ecarts de marge'!$G$1,"X","")</f>
        <v>X</v>
      </c>
      <c r="B344" s="122" t="str">
        <f t="shared" si="5"/>
        <v>A20082000125000</v>
      </c>
      <c r="C344" s="141" t="s">
        <v>727</v>
      </c>
      <c r="D344" s="141">
        <v>201800058</v>
      </c>
      <c r="E344" s="141" t="s">
        <v>735</v>
      </c>
      <c r="F344" s="141" t="s">
        <v>756</v>
      </c>
      <c r="G344" s="141" t="s">
        <v>711</v>
      </c>
      <c r="H344" s="141" t="s">
        <v>737</v>
      </c>
      <c r="I344" s="142">
        <v>43115</v>
      </c>
      <c r="J344" s="141" t="s">
        <v>738</v>
      </c>
      <c r="K344" s="141" t="s">
        <v>148</v>
      </c>
      <c r="L344" s="141" t="s">
        <v>988</v>
      </c>
      <c r="M344" s="141">
        <v>2</v>
      </c>
      <c r="N344" s="141">
        <v>28.26</v>
      </c>
      <c r="O344" s="141">
        <v>56.52</v>
      </c>
      <c r="P344" s="199">
        <v>103.6</v>
      </c>
      <c r="Q344" s="122" t="e">
        <f>+VLOOKUP(CONCATENATE(B344,"00"),#REF!,3,FALSE)</f>
        <v>#REF!</v>
      </c>
      <c r="R344" s="122" t="str">
        <f>+IF(ISERROR(VLOOKUP(K344,'Ecarts de marge'!D:D,1,FALSE)),"PB CODE ARTICLE","")</f>
        <v/>
      </c>
    </row>
    <row r="345" spans="1:18" x14ac:dyDescent="0.25">
      <c r="A345" s="131" t="str">
        <f>+IF(I345&lt;='Ecarts de marge'!$G$1,"X","")</f>
        <v>X</v>
      </c>
      <c r="B345" s="122" t="str">
        <f t="shared" si="5"/>
        <v>A</v>
      </c>
      <c r="C345" s="141" t="s">
        <v>727</v>
      </c>
      <c r="D345" s="141">
        <v>201800059</v>
      </c>
      <c r="E345" s="141" t="s">
        <v>719</v>
      </c>
      <c r="F345" s="141" t="s">
        <v>719</v>
      </c>
      <c r="G345" s="141" t="s">
        <v>719</v>
      </c>
      <c r="H345" s="141" t="s">
        <v>737</v>
      </c>
      <c r="I345" s="142">
        <v>43115</v>
      </c>
      <c r="J345" s="141" t="s">
        <v>738</v>
      </c>
      <c r="K345" s="141" t="s">
        <v>148</v>
      </c>
      <c r="L345" s="141" t="s">
        <v>984</v>
      </c>
      <c r="M345" s="141">
        <v>1</v>
      </c>
      <c r="N345" s="141">
        <v>28.26</v>
      </c>
      <c r="O345" s="141">
        <v>28.26</v>
      </c>
      <c r="P345" s="199">
        <v>337.01</v>
      </c>
      <c r="Q345" s="122" t="e">
        <f>+VLOOKUP(CONCATENATE(B345,"00"),#REF!,3,FALSE)</f>
        <v>#REF!</v>
      </c>
      <c r="R345" s="122" t="str">
        <f>+IF(ISERROR(VLOOKUP(K345,'Ecarts de marge'!D:D,1,FALSE)),"PB CODE ARTICLE","")</f>
        <v/>
      </c>
    </row>
    <row r="346" spans="1:18" x14ac:dyDescent="0.25">
      <c r="A346" s="131" t="str">
        <f>+IF(I346&lt;='Ecarts de marge'!$G$1,"X","")</f>
        <v>X</v>
      </c>
      <c r="B346" s="122" t="str">
        <f t="shared" si="5"/>
        <v>A</v>
      </c>
      <c r="C346" s="141" t="s">
        <v>727</v>
      </c>
      <c r="D346" s="141">
        <v>201800059</v>
      </c>
      <c r="E346" s="141" t="s">
        <v>719</v>
      </c>
      <c r="F346" s="141" t="s">
        <v>719</v>
      </c>
      <c r="G346" s="141" t="s">
        <v>719</v>
      </c>
      <c r="H346" s="141" t="s">
        <v>737</v>
      </c>
      <c r="I346" s="142">
        <v>43115</v>
      </c>
      <c r="J346" s="141" t="s">
        <v>738</v>
      </c>
      <c r="K346" s="141" t="s">
        <v>148</v>
      </c>
      <c r="L346" s="141" t="s">
        <v>985</v>
      </c>
      <c r="M346" s="141">
        <v>1</v>
      </c>
      <c r="N346" s="141">
        <v>28.26</v>
      </c>
      <c r="O346" s="141">
        <v>28.26</v>
      </c>
      <c r="P346" s="199">
        <v>36.340000000000003</v>
      </c>
      <c r="Q346" s="122" t="e">
        <f>+VLOOKUP(CONCATENATE(B346,"00"),#REF!,3,FALSE)</f>
        <v>#REF!</v>
      </c>
      <c r="R346" s="122" t="str">
        <f>+IF(ISERROR(VLOOKUP(K346,'Ecarts de marge'!D:D,1,FALSE)),"PB CODE ARTICLE","")</f>
        <v/>
      </c>
    </row>
    <row r="347" spans="1:18" x14ac:dyDescent="0.25">
      <c r="A347" s="131" t="str">
        <f>+IF(I347&lt;='Ecarts de marge'!$G$1,"X","")</f>
        <v>X</v>
      </c>
      <c r="B347" s="122" t="str">
        <f t="shared" si="5"/>
        <v>A20092000205000</v>
      </c>
      <c r="C347" s="141" t="s">
        <v>727</v>
      </c>
      <c r="D347" s="141">
        <v>201800060</v>
      </c>
      <c r="E347" s="141" t="s">
        <v>712</v>
      </c>
      <c r="F347" s="141" t="s">
        <v>761</v>
      </c>
      <c r="G347" s="141" t="s">
        <v>711</v>
      </c>
      <c r="H347" s="141" t="s">
        <v>731</v>
      </c>
      <c r="I347" s="142">
        <v>43116</v>
      </c>
      <c r="J347" s="141" t="s">
        <v>989</v>
      </c>
      <c r="K347" s="141" t="s">
        <v>57</v>
      </c>
      <c r="L347" s="141" t="s">
        <v>58</v>
      </c>
      <c r="M347" s="141">
        <v>1</v>
      </c>
      <c r="N347" s="141">
        <v>2493.35</v>
      </c>
      <c r="O347" s="141">
        <v>2493.35</v>
      </c>
      <c r="P347" s="199">
        <v>1762.66</v>
      </c>
      <c r="Q347" s="122" t="e">
        <f>+VLOOKUP(CONCATENATE(B347,"00"),#REF!,3,FALSE)</f>
        <v>#REF!</v>
      </c>
      <c r="R347" s="122" t="str">
        <f>+IF(ISERROR(VLOOKUP(K347,'Ecarts de marge'!D:D,1,FALSE)),"PB CODE ARTICLE","")</f>
        <v>PB CODE ARTICLE</v>
      </c>
    </row>
    <row r="348" spans="1:18" x14ac:dyDescent="0.25">
      <c r="A348" s="131" t="str">
        <f>+IF(I348&lt;='Ecarts de marge'!$G$1,"X","")</f>
        <v>X</v>
      </c>
      <c r="B348" s="122" t="str">
        <f t="shared" si="5"/>
        <v>A20092000170000</v>
      </c>
      <c r="C348" s="141" t="s">
        <v>727</v>
      </c>
      <c r="D348" s="141">
        <v>201800061</v>
      </c>
      <c r="E348" s="141" t="s">
        <v>712</v>
      </c>
      <c r="F348" s="141" t="s">
        <v>897</v>
      </c>
      <c r="G348" s="141" t="s">
        <v>711</v>
      </c>
      <c r="H348" s="141" t="s">
        <v>731</v>
      </c>
      <c r="I348" s="142">
        <v>43116</v>
      </c>
      <c r="J348" s="141" t="s">
        <v>990</v>
      </c>
      <c r="K348" s="141" t="s">
        <v>57</v>
      </c>
      <c r="L348" s="141" t="s">
        <v>58</v>
      </c>
      <c r="M348" s="141">
        <v>1</v>
      </c>
      <c r="N348" s="141">
        <v>1762.66</v>
      </c>
      <c r="O348" s="141">
        <v>1762.66</v>
      </c>
      <c r="P348" s="199">
        <v>5397.38</v>
      </c>
      <c r="Q348" s="122" t="e">
        <f>+VLOOKUP(CONCATENATE(B348,"00"),#REF!,3,FALSE)</f>
        <v>#REF!</v>
      </c>
      <c r="R348" s="122" t="str">
        <f>+IF(ISERROR(VLOOKUP(K348,'Ecarts de marge'!D:D,1,FALSE)),"PB CODE ARTICLE","")</f>
        <v>PB CODE ARTICLE</v>
      </c>
    </row>
    <row r="349" spans="1:18" x14ac:dyDescent="0.25">
      <c r="A349" s="131" t="str">
        <f>+IF(I349&lt;='Ecarts de marge'!$G$1,"X","")</f>
        <v>X</v>
      </c>
      <c r="B349" s="122" t="str">
        <f t="shared" si="5"/>
        <v>A20092000170000</v>
      </c>
      <c r="C349" s="141" t="s">
        <v>727</v>
      </c>
      <c r="D349" s="141">
        <v>201800061</v>
      </c>
      <c r="E349" s="141" t="s">
        <v>712</v>
      </c>
      <c r="F349" s="141" t="s">
        <v>897</v>
      </c>
      <c r="G349" s="141" t="s">
        <v>711</v>
      </c>
      <c r="H349" s="141" t="s">
        <v>731</v>
      </c>
      <c r="I349" s="142">
        <v>43116</v>
      </c>
      <c r="J349" s="141" t="s">
        <v>990</v>
      </c>
      <c r="K349" s="141" t="s">
        <v>60</v>
      </c>
      <c r="L349" s="141" t="s">
        <v>61</v>
      </c>
      <c r="M349" s="141">
        <v>1</v>
      </c>
      <c r="N349" s="141">
        <v>3792.21</v>
      </c>
      <c r="O349" s="141">
        <v>3792.21</v>
      </c>
      <c r="P349" s="199">
        <v>1582.58</v>
      </c>
      <c r="Q349" s="122" t="e">
        <f>+VLOOKUP(CONCATENATE(B349,"00"),#REF!,3,FALSE)</f>
        <v>#REF!</v>
      </c>
      <c r="R349" s="122" t="str">
        <f>+IF(ISERROR(VLOOKUP(K349,'Ecarts de marge'!D:D,1,FALSE)),"PB CODE ARTICLE","")</f>
        <v>PB CODE ARTICLE</v>
      </c>
    </row>
    <row r="350" spans="1:18" x14ac:dyDescent="0.25">
      <c r="A350" s="131" t="str">
        <f>+IF(I350&lt;='Ecarts de marge'!$G$1,"X","")</f>
        <v>X</v>
      </c>
      <c r="B350" s="122" t="str">
        <f t="shared" si="5"/>
        <v>A20082000167000</v>
      </c>
      <c r="C350" s="141" t="s">
        <v>727</v>
      </c>
      <c r="D350" s="141">
        <v>201800062</v>
      </c>
      <c r="E350" s="141" t="s">
        <v>735</v>
      </c>
      <c r="F350" s="141" t="s">
        <v>818</v>
      </c>
      <c r="G350" s="141" t="s">
        <v>711</v>
      </c>
      <c r="H350" s="141" t="s">
        <v>731</v>
      </c>
      <c r="I350" s="142">
        <v>43116</v>
      </c>
      <c r="J350" s="141" t="s">
        <v>991</v>
      </c>
      <c r="K350" s="141" t="s">
        <v>57</v>
      </c>
      <c r="L350" s="141" t="s">
        <v>58</v>
      </c>
      <c r="M350" s="141">
        <v>1</v>
      </c>
      <c r="N350" s="141">
        <v>5397.38</v>
      </c>
      <c r="O350" s="141">
        <v>5397.38</v>
      </c>
      <c r="P350" s="199">
        <v>5720.56</v>
      </c>
      <c r="Q350" s="122" t="e">
        <f>+VLOOKUP(CONCATENATE(B350,"00"),#REF!,3,FALSE)</f>
        <v>#REF!</v>
      </c>
      <c r="R350" s="122" t="str">
        <f>+IF(ISERROR(VLOOKUP(K350,'Ecarts de marge'!D:D,1,FALSE)),"PB CODE ARTICLE","")</f>
        <v>PB CODE ARTICLE</v>
      </c>
    </row>
    <row r="351" spans="1:18" x14ac:dyDescent="0.25">
      <c r="A351" s="131" t="str">
        <f>+IF(I351&lt;='Ecarts de marge'!$G$1,"X","")</f>
        <v>X</v>
      </c>
      <c r="B351" s="122" t="str">
        <f t="shared" si="5"/>
        <v>A20062000083000</v>
      </c>
      <c r="C351" s="141" t="s">
        <v>727</v>
      </c>
      <c r="D351" s="141">
        <v>201800063</v>
      </c>
      <c r="E351" s="141" t="s">
        <v>783</v>
      </c>
      <c r="F351" s="141" t="s">
        <v>784</v>
      </c>
      <c r="G351" s="141" t="s">
        <v>711</v>
      </c>
      <c r="H351" s="141" t="s">
        <v>731</v>
      </c>
      <c r="I351" s="142">
        <v>43116</v>
      </c>
      <c r="J351" s="141" t="s">
        <v>992</v>
      </c>
      <c r="K351" s="141" t="s">
        <v>57</v>
      </c>
      <c r="L351" s="141" t="s">
        <v>58</v>
      </c>
      <c r="M351" s="141">
        <v>1</v>
      </c>
      <c r="N351" s="141">
        <v>5720.56</v>
      </c>
      <c r="O351" s="141">
        <v>5720.56</v>
      </c>
      <c r="P351" s="199">
        <v>826.05</v>
      </c>
      <c r="Q351" s="122" t="e">
        <f>+VLOOKUP(CONCATENATE(B351,"00"),#REF!,3,FALSE)</f>
        <v>#REF!</v>
      </c>
      <c r="R351" s="122" t="str">
        <f>+IF(ISERROR(VLOOKUP(K351,'Ecarts de marge'!D:D,1,FALSE)),"PB CODE ARTICLE","")</f>
        <v>PB CODE ARTICLE</v>
      </c>
    </row>
    <row r="352" spans="1:18" x14ac:dyDescent="0.25">
      <c r="A352" s="131" t="str">
        <f>+IF(I352&lt;='Ecarts de marge'!$G$1,"X","")</f>
        <v>X</v>
      </c>
      <c r="B352" s="122" t="str">
        <f t="shared" si="5"/>
        <v>A20072000258000</v>
      </c>
      <c r="C352" s="141" t="s">
        <v>727</v>
      </c>
      <c r="D352" s="141">
        <v>201800064</v>
      </c>
      <c r="E352" s="141" t="s">
        <v>739</v>
      </c>
      <c r="F352" s="141" t="s">
        <v>741</v>
      </c>
      <c r="G352" s="141" t="s">
        <v>711</v>
      </c>
      <c r="H352" s="141" t="s">
        <v>731</v>
      </c>
      <c r="I352" s="142">
        <v>43116</v>
      </c>
      <c r="J352" s="141" t="s">
        <v>993</v>
      </c>
      <c r="K352" s="141" t="s">
        <v>57</v>
      </c>
      <c r="L352" s="141" t="s">
        <v>58</v>
      </c>
      <c r="M352" s="141">
        <v>1</v>
      </c>
      <c r="N352" s="141">
        <v>826.05</v>
      </c>
      <c r="O352" s="141">
        <v>826.05</v>
      </c>
      <c r="P352" s="199">
        <v>3398.29</v>
      </c>
      <c r="Q352" s="122" t="e">
        <f>+VLOOKUP(CONCATENATE(B352,"00"),#REF!,3,FALSE)</f>
        <v>#REF!</v>
      </c>
      <c r="R352" s="122" t="str">
        <f>+IF(ISERROR(VLOOKUP(K352,'Ecarts de marge'!D:D,1,FALSE)),"PB CODE ARTICLE","")</f>
        <v>PB CODE ARTICLE</v>
      </c>
    </row>
    <row r="353" spans="1:18" x14ac:dyDescent="0.25">
      <c r="A353" s="131" t="str">
        <f>+IF(I353&lt;='Ecarts de marge'!$G$1,"X","")</f>
        <v>X</v>
      </c>
      <c r="B353" s="122" t="str">
        <f t="shared" si="5"/>
        <v>A20062000082000</v>
      </c>
      <c r="C353" s="141" t="s">
        <v>727</v>
      </c>
      <c r="D353" s="141">
        <v>201800065</v>
      </c>
      <c r="E353" s="141" t="s">
        <v>783</v>
      </c>
      <c r="F353" s="141" t="s">
        <v>900</v>
      </c>
      <c r="G353" s="141" t="s">
        <v>711</v>
      </c>
      <c r="H353" s="141" t="s">
        <v>731</v>
      </c>
      <c r="I353" s="142">
        <v>43116</v>
      </c>
      <c r="J353" s="141" t="s">
        <v>994</v>
      </c>
      <c r="K353" s="141" t="s">
        <v>57</v>
      </c>
      <c r="L353" s="141" t="s">
        <v>58</v>
      </c>
      <c r="M353" s="141">
        <v>1</v>
      </c>
      <c r="N353" s="141">
        <v>3398.29</v>
      </c>
      <c r="O353" s="141">
        <v>3398.29</v>
      </c>
      <c r="P353" s="199">
        <v>753.65</v>
      </c>
      <c r="Q353" s="122" t="e">
        <f>+VLOOKUP(CONCATENATE(B353,"00"),#REF!,3,FALSE)</f>
        <v>#REF!</v>
      </c>
      <c r="R353" s="122" t="str">
        <f>+IF(ISERROR(VLOOKUP(K353,'Ecarts de marge'!D:D,1,FALSE)),"PB CODE ARTICLE","")</f>
        <v>PB CODE ARTICLE</v>
      </c>
    </row>
    <row r="354" spans="1:18" x14ac:dyDescent="0.25">
      <c r="A354" s="131" t="str">
        <f>+IF(I354&lt;='Ecarts de marge'!$G$1,"X","")</f>
        <v>X</v>
      </c>
      <c r="B354" s="122" t="str">
        <f t="shared" si="5"/>
        <v>A20072000117000</v>
      </c>
      <c r="C354" s="141" t="s">
        <v>727</v>
      </c>
      <c r="D354" s="141">
        <v>201800066</v>
      </c>
      <c r="E354" s="141" t="s">
        <v>739</v>
      </c>
      <c r="F354" s="141" t="s">
        <v>740</v>
      </c>
      <c r="G354" s="141" t="s">
        <v>711</v>
      </c>
      <c r="H354" s="141" t="s">
        <v>731</v>
      </c>
      <c r="I354" s="142">
        <v>43116</v>
      </c>
      <c r="J354" s="141" t="s">
        <v>995</v>
      </c>
      <c r="K354" s="141" t="s">
        <v>57</v>
      </c>
      <c r="L354" s="141" t="s">
        <v>58</v>
      </c>
      <c r="M354" s="141">
        <v>1</v>
      </c>
      <c r="N354" s="141">
        <v>753.65</v>
      </c>
      <c r="O354" s="141">
        <v>753.65</v>
      </c>
      <c r="P354" s="199">
        <v>5526.89</v>
      </c>
      <c r="Q354" s="122" t="e">
        <f>+VLOOKUP(CONCATENATE(B354,"00"),#REF!,3,FALSE)</f>
        <v>#REF!</v>
      </c>
      <c r="R354" s="122" t="str">
        <f>+IF(ISERROR(VLOOKUP(K354,'Ecarts de marge'!D:D,1,FALSE)),"PB CODE ARTICLE","")</f>
        <v>PB CODE ARTICLE</v>
      </c>
    </row>
    <row r="355" spans="1:18" x14ac:dyDescent="0.25">
      <c r="A355" s="131" t="str">
        <f>+IF(I355&lt;='Ecarts de marge'!$G$1,"X","")</f>
        <v>X</v>
      </c>
      <c r="B355" s="122" t="str">
        <f t="shared" si="5"/>
        <v>A20092000188000</v>
      </c>
      <c r="C355" s="141" t="s">
        <v>727</v>
      </c>
      <c r="D355" s="141">
        <v>201800067</v>
      </c>
      <c r="E355" s="141" t="s">
        <v>712</v>
      </c>
      <c r="F355" s="141" t="s">
        <v>826</v>
      </c>
      <c r="G355" s="141" t="s">
        <v>711</v>
      </c>
      <c r="H355" s="141" t="s">
        <v>731</v>
      </c>
      <c r="I355" s="142">
        <v>43116</v>
      </c>
      <c r="J355" s="141" t="s">
        <v>996</v>
      </c>
      <c r="K355" s="141" t="s">
        <v>57</v>
      </c>
      <c r="L355" s="141" t="s">
        <v>58</v>
      </c>
      <c r="M355" s="141">
        <v>1</v>
      </c>
      <c r="N355" s="141">
        <v>5526.89</v>
      </c>
      <c r="O355" s="141">
        <v>5526.89</v>
      </c>
      <c r="P355" s="199">
        <v>10018.4</v>
      </c>
      <c r="Q355" s="122" t="e">
        <f>+VLOOKUP(CONCATENATE(B355,"00"),#REF!,3,FALSE)</f>
        <v>#REF!</v>
      </c>
      <c r="R355" s="122" t="str">
        <f>+IF(ISERROR(VLOOKUP(K355,'Ecarts de marge'!D:D,1,FALSE)),"PB CODE ARTICLE","")</f>
        <v>PB CODE ARTICLE</v>
      </c>
    </row>
    <row r="356" spans="1:18" x14ac:dyDescent="0.25">
      <c r="A356" s="131" t="str">
        <f>+IF(I356&lt;='Ecarts de marge'!$G$1,"X","")</f>
        <v>X</v>
      </c>
      <c r="B356" s="122" t="str">
        <f t="shared" si="5"/>
        <v>A20092000140000</v>
      </c>
      <c r="C356" s="141" t="s">
        <v>727</v>
      </c>
      <c r="D356" s="141">
        <v>201800068</v>
      </c>
      <c r="E356" s="141" t="s">
        <v>712</v>
      </c>
      <c r="F356" s="141" t="s">
        <v>766</v>
      </c>
      <c r="G356" s="141" t="s">
        <v>711</v>
      </c>
      <c r="H356" s="141" t="s">
        <v>731</v>
      </c>
      <c r="I356" s="142">
        <v>43116</v>
      </c>
      <c r="J356" s="141" t="s">
        <v>997</v>
      </c>
      <c r="K356" s="141" t="s">
        <v>57</v>
      </c>
      <c r="L356" s="141" t="s">
        <v>58</v>
      </c>
      <c r="M356" s="141">
        <v>1</v>
      </c>
      <c r="N356" s="141">
        <v>10018.4</v>
      </c>
      <c r="O356" s="141">
        <v>10018.4</v>
      </c>
      <c r="P356" s="199">
        <v>1425.44</v>
      </c>
      <c r="Q356" s="122" t="e">
        <f>+VLOOKUP(CONCATENATE(B356,"00"),#REF!,3,FALSE)</f>
        <v>#REF!</v>
      </c>
      <c r="R356" s="122" t="str">
        <f>+IF(ISERROR(VLOOKUP(K356,'Ecarts de marge'!D:D,1,FALSE)),"PB CODE ARTICLE","")</f>
        <v>PB CODE ARTICLE</v>
      </c>
    </row>
    <row r="357" spans="1:18" x14ac:dyDescent="0.25">
      <c r="A357" s="131" t="str">
        <f>+IF(I357&lt;='Ecarts de marge'!$G$1,"X","")</f>
        <v>X</v>
      </c>
      <c r="B357" s="122" t="str">
        <f t="shared" si="5"/>
        <v>A20092000156000</v>
      </c>
      <c r="C357" s="141" t="s">
        <v>727</v>
      </c>
      <c r="D357" s="141">
        <v>201800069</v>
      </c>
      <c r="E357" s="141" t="s">
        <v>712</v>
      </c>
      <c r="F357" s="141" t="s">
        <v>770</v>
      </c>
      <c r="G357" s="141" t="s">
        <v>711</v>
      </c>
      <c r="H357" s="141" t="s">
        <v>731</v>
      </c>
      <c r="I357" s="142">
        <v>43116</v>
      </c>
      <c r="J357" s="141" t="s">
        <v>997</v>
      </c>
      <c r="K357" s="141" t="s">
        <v>57</v>
      </c>
      <c r="L357" s="141" t="s">
        <v>58</v>
      </c>
      <c r="M357" s="141">
        <v>1</v>
      </c>
      <c r="N357" s="141">
        <v>1425.44</v>
      </c>
      <c r="O357" s="141">
        <v>1425.44</v>
      </c>
      <c r="P357" s="199">
        <v>2569.6</v>
      </c>
      <c r="Q357" s="122" t="e">
        <f>+VLOOKUP(CONCATENATE(B357,"00"),#REF!,3,FALSE)</f>
        <v>#REF!</v>
      </c>
      <c r="R357" s="122" t="str">
        <f>+IF(ISERROR(VLOOKUP(K357,'Ecarts de marge'!D:D,1,FALSE)),"PB CODE ARTICLE","")</f>
        <v>PB CODE ARTICLE</v>
      </c>
    </row>
    <row r="358" spans="1:18" x14ac:dyDescent="0.25">
      <c r="A358" s="131" t="str">
        <f>+IF(I358&lt;='Ecarts de marge'!$G$1,"X","")</f>
        <v>X</v>
      </c>
      <c r="B358" s="122" t="str">
        <f t="shared" si="5"/>
        <v>A20092000193000</v>
      </c>
      <c r="C358" s="141" t="s">
        <v>727</v>
      </c>
      <c r="D358" s="141">
        <v>201800070</v>
      </c>
      <c r="E358" s="141" t="s">
        <v>712</v>
      </c>
      <c r="F358" s="141" t="s">
        <v>771</v>
      </c>
      <c r="G358" s="141" t="s">
        <v>711</v>
      </c>
      <c r="H358" s="141" t="s">
        <v>731</v>
      </c>
      <c r="I358" s="142">
        <v>43116</v>
      </c>
      <c r="J358" s="141" t="s">
        <v>998</v>
      </c>
      <c r="K358" s="141" t="s">
        <v>57</v>
      </c>
      <c r="L358" s="141" t="s">
        <v>58</v>
      </c>
      <c r="M358" s="141">
        <v>1</v>
      </c>
      <c r="N358" s="141">
        <v>2569.6</v>
      </c>
      <c r="O358" s="141">
        <v>2569.6</v>
      </c>
      <c r="P358" s="199">
        <v>4272.1899999999996</v>
      </c>
      <c r="Q358" s="122" t="e">
        <f>+VLOOKUP(CONCATENATE(B358,"00"),#REF!,3,FALSE)</f>
        <v>#REF!</v>
      </c>
      <c r="R358" s="122" t="str">
        <f>+IF(ISERROR(VLOOKUP(K358,'Ecarts de marge'!D:D,1,FALSE)),"PB CODE ARTICLE","")</f>
        <v>PB CODE ARTICLE</v>
      </c>
    </row>
    <row r="359" spans="1:18" x14ac:dyDescent="0.25">
      <c r="A359" s="131" t="str">
        <f>+IF(I359&lt;='Ecarts de marge'!$G$1,"X","")</f>
        <v>X</v>
      </c>
      <c r="B359" s="122" t="str">
        <f t="shared" si="5"/>
        <v>A20092000193000</v>
      </c>
      <c r="C359" s="141" t="s">
        <v>727</v>
      </c>
      <c r="D359" s="141">
        <v>201800070</v>
      </c>
      <c r="E359" s="141" t="s">
        <v>712</v>
      </c>
      <c r="F359" s="141" t="s">
        <v>771</v>
      </c>
      <c r="G359" s="141" t="s">
        <v>711</v>
      </c>
      <c r="H359" s="141" t="s">
        <v>731</v>
      </c>
      <c r="I359" s="142">
        <v>43116</v>
      </c>
      <c r="J359" s="141" t="s">
        <v>998</v>
      </c>
      <c r="K359" s="141" t="s">
        <v>60</v>
      </c>
      <c r="L359" s="141" t="s">
        <v>61</v>
      </c>
      <c r="M359" s="141">
        <v>1</v>
      </c>
      <c r="N359" s="141">
        <v>1582.58</v>
      </c>
      <c r="O359" s="141">
        <v>1582.58</v>
      </c>
      <c r="P359" s="199">
        <v>1185.8499999999999</v>
      </c>
      <c r="Q359" s="122" t="e">
        <f>+VLOOKUP(CONCATENATE(B359,"00"),#REF!,3,FALSE)</f>
        <v>#REF!</v>
      </c>
      <c r="R359" s="122" t="str">
        <f>+IF(ISERROR(VLOOKUP(K359,'Ecarts de marge'!D:D,1,FALSE)),"PB CODE ARTICLE","")</f>
        <v>PB CODE ARTICLE</v>
      </c>
    </row>
    <row r="360" spans="1:18" x14ac:dyDescent="0.25">
      <c r="A360" s="131" t="str">
        <f>+IF(I360&lt;='Ecarts de marge'!$G$1,"X","")</f>
        <v>X</v>
      </c>
      <c r="B360" s="122" t="str">
        <f t="shared" si="5"/>
        <v>A20092000155000</v>
      </c>
      <c r="C360" s="141" t="s">
        <v>727</v>
      </c>
      <c r="D360" s="141">
        <v>201800071</v>
      </c>
      <c r="E360" s="141" t="s">
        <v>712</v>
      </c>
      <c r="F360" s="141" t="s">
        <v>768</v>
      </c>
      <c r="G360" s="141" t="s">
        <v>711</v>
      </c>
      <c r="H360" s="141" t="s">
        <v>731</v>
      </c>
      <c r="I360" s="142">
        <v>43116</v>
      </c>
      <c r="J360" s="141" t="s">
        <v>997</v>
      </c>
      <c r="K360" s="141" t="s">
        <v>57</v>
      </c>
      <c r="L360" s="141" t="s">
        <v>58</v>
      </c>
      <c r="M360" s="141">
        <v>1</v>
      </c>
      <c r="N360" s="141">
        <v>4272.1899999999996</v>
      </c>
      <c r="O360" s="141">
        <v>4272.1899999999996</v>
      </c>
      <c r="P360" s="199">
        <v>3292.07</v>
      </c>
      <c r="Q360" s="122" t="e">
        <f>+VLOOKUP(CONCATENATE(B360,"00"),#REF!,3,FALSE)</f>
        <v>#REF!</v>
      </c>
      <c r="R360" s="122" t="str">
        <f>+IF(ISERROR(VLOOKUP(K360,'Ecarts de marge'!D:D,1,FALSE)),"PB CODE ARTICLE","")</f>
        <v>PB CODE ARTICLE</v>
      </c>
    </row>
    <row r="361" spans="1:18" x14ac:dyDescent="0.25">
      <c r="A361" s="131" t="str">
        <f>+IF(I361&lt;='Ecarts de marge'!$G$1,"X","")</f>
        <v>X</v>
      </c>
      <c r="B361" s="122" t="str">
        <f t="shared" si="5"/>
        <v>A20092000162000</v>
      </c>
      <c r="C361" s="141" t="s">
        <v>727</v>
      </c>
      <c r="D361" s="141">
        <v>201800072</v>
      </c>
      <c r="E361" s="141" t="s">
        <v>712</v>
      </c>
      <c r="F361" s="141" t="s">
        <v>769</v>
      </c>
      <c r="G361" s="141" t="s">
        <v>711</v>
      </c>
      <c r="H361" s="141" t="s">
        <v>731</v>
      </c>
      <c r="I361" s="142">
        <v>43116</v>
      </c>
      <c r="J361" s="141" t="s">
        <v>997</v>
      </c>
      <c r="K361" s="141" t="s">
        <v>57</v>
      </c>
      <c r="L361" s="141" t="s">
        <v>58</v>
      </c>
      <c r="M361" s="141">
        <v>1</v>
      </c>
      <c r="N361" s="141">
        <v>3292.07</v>
      </c>
      <c r="O361" s="141">
        <v>3292.07</v>
      </c>
      <c r="P361" s="199">
        <v>1976.35</v>
      </c>
      <c r="Q361" s="122" t="e">
        <f>+VLOOKUP(CONCATENATE(B361,"00"),#REF!,3,FALSE)</f>
        <v>#REF!</v>
      </c>
      <c r="R361" s="122" t="str">
        <f>+IF(ISERROR(VLOOKUP(K361,'Ecarts de marge'!D:D,1,FALSE)),"PB CODE ARTICLE","")</f>
        <v>PB CODE ARTICLE</v>
      </c>
    </row>
    <row r="362" spans="1:18" x14ac:dyDescent="0.25">
      <c r="A362" s="131" t="str">
        <f>+IF(I362&lt;='Ecarts de marge'!$G$1,"X","")</f>
        <v>X</v>
      </c>
      <c r="B362" s="122" t="str">
        <f t="shared" si="5"/>
        <v>A20092000162000</v>
      </c>
      <c r="C362" s="141" t="s">
        <v>727</v>
      </c>
      <c r="D362" s="141">
        <v>201800072</v>
      </c>
      <c r="E362" s="141" t="s">
        <v>712</v>
      </c>
      <c r="F362" s="141" t="s">
        <v>769</v>
      </c>
      <c r="G362" s="141" t="s">
        <v>711</v>
      </c>
      <c r="H362" s="141" t="s">
        <v>731</v>
      </c>
      <c r="I362" s="142">
        <v>43116</v>
      </c>
      <c r="J362" s="141" t="s">
        <v>997</v>
      </c>
      <c r="K362" s="141" t="s">
        <v>60</v>
      </c>
      <c r="L362" s="141" t="s">
        <v>61</v>
      </c>
      <c r="M362" s="141">
        <v>1</v>
      </c>
      <c r="N362" s="141">
        <v>1185.8499999999999</v>
      </c>
      <c r="O362" s="141">
        <v>1185.8499999999999</v>
      </c>
      <c r="P362" s="199">
        <v>1442.75</v>
      </c>
      <c r="Q362" s="122" t="e">
        <f>+VLOOKUP(CONCATENATE(B362,"00"),#REF!,3,FALSE)</f>
        <v>#REF!</v>
      </c>
      <c r="R362" s="122" t="str">
        <f>+IF(ISERROR(VLOOKUP(K362,'Ecarts de marge'!D:D,1,FALSE)),"PB CODE ARTICLE","")</f>
        <v>PB CODE ARTICLE</v>
      </c>
    </row>
    <row r="363" spans="1:18" x14ac:dyDescent="0.25">
      <c r="A363" s="131" t="str">
        <f>+IF(I363&lt;='Ecarts de marge'!$G$1,"X","")</f>
        <v>X</v>
      </c>
      <c r="B363" s="122" t="str">
        <f t="shared" si="5"/>
        <v>A20092000286000</v>
      </c>
      <c r="C363" s="141" t="s">
        <v>727</v>
      </c>
      <c r="D363" s="141">
        <v>201800073</v>
      </c>
      <c r="E363" s="141" t="s">
        <v>712</v>
      </c>
      <c r="F363" s="141" t="s">
        <v>883</v>
      </c>
      <c r="G363" s="141" t="s">
        <v>711</v>
      </c>
      <c r="H363" s="141" t="s">
        <v>731</v>
      </c>
      <c r="I363" s="142">
        <v>43116</v>
      </c>
      <c r="J363" s="141" t="s">
        <v>997</v>
      </c>
      <c r="K363" s="141" t="s">
        <v>57</v>
      </c>
      <c r="L363" s="141" t="s">
        <v>58</v>
      </c>
      <c r="M363" s="141">
        <v>1</v>
      </c>
      <c r="N363" s="141">
        <v>1976.35</v>
      </c>
      <c r="O363" s="141">
        <v>1976.35</v>
      </c>
      <c r="P363" s="199">
        <v>2676.36</v>
      </c>
      <c r="Q363" s="122" t="e">
        <f>+VLOOKUP(CONCATENATE(B363,"00"),#REF!,3,FALSE)</f>
        <v>#REF!</v>
      </c>
      <c r="R363" s="122" t="str">
        <f>+IF(ISERROR(VLOOKUP(K363,'Ecarts de marge'!D:D,1,FALSE)),"PB CODE ARTICLE","")</f>
        <v>PB CODE ARTICLE</v>
      </c>
    </row>
    <row r="364" spans="1:18" x14ac:dyDescent="0.25">
      <c r="A364" s="131" t="str">
        <f>+IF(I364&lt;='Ecarts de marge'!$G$1,"X","")</f>
        <v>X</v>
      </c>
      <c r="B364" s="122" t="str">
        <f t="shared" si="5"/>
        <v>A20050042071000</v>
      </c>
      <c r="C364" s="141" t="s">
        <v>727</v>
      </c>
      <c r="D364" s="141">
        <v>201800074</v>
      </c>
      <c r="E364" s="141" t="s">
        <v>806</v>
      </c>
      <c r="F364" s="141" t="s">
        <v>838</v>
      </c>
      <c r="G364" s="141" t="s">
        <v>711</v>
      </c>
      <c r="H364" s="141" t="s">
        <v>731</v>
      </c>
      <c r="I364" s="142">
        <v>43116</v>
      </c>
      <c r="J364" s="141" t="s">
        <v>451</v>
      </c>
      <c r="K364" s="141" t="s">
        <v>33</v>
      </c>
      <c r="L364" s="141" t="s">
        <v>34</v>
      </c>
      <c r="M364" s="141">
        <v>1</v>
      </c>
      <c r="N364" s="141">
        <v>160</v>
      </c>
      <c r="O364" s="141">
        <v>160</v>
      </c>
      <c r="P364" s="199">
        <v>80</v>
      </c>
      <c r="Q364" s="122" t="e">
        <f>+VLOOKUP(CONCATENATE(B364,"00"),#REF!,3,FALSE)</f>
        <v>#REF!</v>
      </c>
      <c r="R364" s="122" t="str">
        <f>+IF(ISERROR(VLOOKUP(K364,'Ecarts de marge'!D:D,1,FALSE)),"PB CODE ARTICLE","")</f>
        <v/>
      </c>
    </row>
    <row r="365" spans="1:18" x14ac:dyDescent="0.25">
      <c r="A365" s="131" t="str">
        <f>+IF(I365&lt;='Ecarts de marge'!$G$1,"X","")</f>
        <v>X</v>
      </c>
      <c r="B365" s="122" t="str">
        <f t="shared" si="5"/>
        <v>A20050042069000</v>
      </c>
      <c r="C365" s="141" t="s">
        <v>727</v>
      </c>
      <c r="D365" s="141">
        <v>201800075</v>
      </c>
      <c r="E365" s="141" t="s">
        <v>806</v>
      </c>
      <c r="F365" s="141" t="s">
        <v>999</v>
      </c>
      <c r="G365" s="141" t="s">
        <v>711</v>
      </c>
      <c r="H365" s="141" t="s">
        <v>731</v>
      </c>
      <c r="I365" s="142">
        <v>43116</v>
      </c>
      <c r="J365" s="141" t="s">
        <v>451</v>
      </c>
      <c r="K365" s="141" t="s">
        <v>57</v>
      </c>
      <c r="L365" s="141" t="s">
        <v>58</v>
      </c>
      <c r="M365" s="141">
        <v>1</v>
      </c>
      <c r="N365" s="141">
        <v>2676.36</v>
      </c>
      <c r="O365" s="141">
        <v>2676.36</v>
      </c>
      <c r="P365" s="199">
        <v>80</v>
      </c>
      <c r="Q365" s="122" t="e">
        <f>+VLOOKUP(CONCATENATE(B365,"00"),#REF!,3,FALSE)</f>
        <v>#REF!</v>
      </c>
      <c r="R365" s="122" t="str">
        <f>+IF(ISERROR(VLOOKUP(K365,'Ecarts de marge'!D:D,1,FALSE)),"PB CODE ARTICLE","")</f>
        <v>PB CODE ARTICLE</v>
      </c>
    </row>
    <row r="366" spans="1:18" x14ac:dyDescent="0.25">
      <c r="A366" s="131" t="str">
        <f>+IF(I366&lt;='Ecarts de marge'!$G$1,"X","")</f>
        <v>X</v>
      </c>
      <c r="B366" s="122" t="str">
        <f t="shared" si="5"/>
        <v>A20072000046000</v>
      </c>
      <c r="C366" s="141" t="s">
        <v>727</v>
      </c>
      <c r="D366" s="141">
        <v>201800076</v>
      </c>
      <c r="E366" s="141" t="s">
        <v>739</v>
      </c>
      <c r="F366" s="141" t="s">
        <v>716</v>
      </c>
      <c r="G366" s="141" t="s">
        <v>711</v>
      </c>
      <c r="H366" s="141" t="s">
        <v>731</v>
      </c>
      <c r="I366" s="142">
        <v>43116</v>
      </c>
      <c r="J366" s="141" t="s">
        <v>451</v>
      </c>
      <c r="K366" s="141" t="s">
        <v>33</v>
      </c>
      <c r="L366" s="141" t="s">
        <v>34</v>
      </c>
      <c r="M366" s="141">
        <v>1</v>
      </c>
      <c r="N366" s="141">
        <v>160</v>
      </c>
      <c r="O366" s="141">
        <v>160</v>
      </c>
      <c r="P366" s="199">
        <v>80</v>
      </c>
      <c r="Q366" s="122" t="e">
        <f>+VLOOKUP(CONCATENATE(B366,"00"),#REF!,3,FALSE)</f>
        <v>#REF!</v>
      </c>
      <c r="R366" s="122" t="str">
        <f>+IF(ISERROR(VLOOKUP(K366,'Ecarts de marge'!D:D,1,FALSE)),"PB CODE ARTICLE","")</f>
        <v/>
      </c>
    </row>
    <row r="367" spans="1:18" x14ac:dyDescent="0.25">
      <c r="A367" s="131" t="str">
        <f>+IF(I367&lt;='Ecarts de marge'!$G$1,"X","")</f>
        <v>X</v>
      </c>
      <c r="B367" s="122" t="str">
        <f t="shared" si="5"/>
        <v>A20062000008000</v>
      </c>
      <c r="C367" s="141" t="s">
        <v>727</v>
      </c>
      <c r="D367" s="141">
        <v>201800077</v>
      </c>
      <c r="E367" s="141" t="s">
        <v>783</v>
      </c>
      <c r="F367" s="141" t="s">
        <v>1000</v>
      </c>
      <c r="G367" s="141" t="s">
        <v>711</v>
      </c>
      <c r="H367" s="141" t="s">
        <v>731</v>
      </c>
      <c r="I367" s="142">
        <v>43116</v>
      </c>
      <c r="J367" s="141" t="s">
        <v>451</v>
      </c>
      <c r="K367" s="141" t="s">
        <v>33</v>
      </c>
      <c r="L367" s="141" t="s">
        <v>34</v>
      </c>
      <c r="M367" s="141">
        <v>1</v>
      </c>
      <c r="N367" s="141">
        <v>160</v>
      </c>
      <c r="O367" s="141">
        <v>160</v>
      </c>
      <c r="P367" s="199">
        <v>80</v>
      </c>
      <c r="Q367" s="122" t="e">
        <f>+VLOOKUP(CONCATENATE(B367,"00"),#REF!,3,FALSE)</f>
        <v>#REF!</v>
      </c>
      <c r="R367" s="122" t="str">
        <f>+IF(ISERROR(VLOOKUP(K367,'Ecarts de marge'!D:D,1,FALSE)),"PB CODE ARTICLE","")</f>
        <v/>
      </c>
    </row>
    <row r="368" spans="1:18" x14ac:dyDescent="0.25">
      <c r="A368" s="131" t="str">
        <f>+IF(I368&lt;='Ecarts de marge'!$G$1,"X","")</f>
        <v>X</v>
      </c>
      <c r="B368" s="122" t="str">
        <f t="shared" si="5"/>
        <v>A20062000009000</v>
      </c>
      <c r="C368" s="141" t="s">
        <v>727</v>
      </c>
      <c r="D368" s="141">
        <v>201800078</v>
      </c>
      <c r="E368" s="141" t="s">
        <v>783</v>
      </c>
      <c r="F368" s="141" t="s">
        <v>1001</v>
      </c>
      <c r="G368" s="141" t="s">
        <v>711</v>
      </c>
      <c r="H368" s="141" t="s">
        <v>731</v>
      </c>
      <c r="I368" s="142">
        <v>43116</v>
      </c>
      <c r="J368" s="141" t="s">
        <v>451</v>
      </c>
      <c r="K368" s="141" t="s">
        <v>33</v>
      </c>
      <c r="L368" s="141" t="s">
        <v>34</v>
      </c>
      <c r="M368" s="141">
        <v>1</v>
      </c>
      <c r="N368" s="141">
        <v>160</v>
      </c>
      <c r="O368" s="141">
        <v>160</v>
      </c>
      <c r="P368" s="199">
        <v>80</v>
      </c>
      <c r="Q368" s="122" t="e">
        <f>+VLOOKUP(CONCATENATE(B368,"00"),#REF!,3,FALSE)</f>
        <v>#REF!</v>
      </c>
      <c r="R368" s="122" t="str">
        <f>+IF(ISERROR(VLOOKUP(K368,'Ecarts de marge'!D:D,1,FALSE)),"PB CODE ARTICLE","")</f>
        <v/>
      </c>
    </row>
    <row r="369" spans="1:18" x14ac:dyDescent="0.25">
      <c r="A369" s="131" t="str">
        <f>+IF(I369&lt;='Ecarts de marge'!$G$1,"X","")</f>
        <v>X</v>
      </c>
      <c r="B369" s="122" t="str">
        <f t="shared" si="5"/>
        <v>A20050042066000</v>
      </c>
      <c r="C369" s="141" t="s">
        <v>727</v>
      </c>
      <c r="D369" s="141">
        <v>201800079</v>
      </c>
      <c r="E369" s="141" t="s">
        <v>806</v>
      </c>
      <c r="F369" s="141" t="s">
        <v>853</v>
      </c>
      <c r="G369" s="141" t="s">
        <v>711</v>
      </c>
      <c r="H369" s="141" t="s">
        <v>731</v>
      </c>
      <c r="I369" s="142">
        <v>43116</v>
      </c>
      <c r="J369" s="141" t="s">
        <v>451</v>
      </c>
      <c r="K369" s="141" t="s">
        <v>33</v>
      </c>
      <c r="L369" s="141" t="s">
        <v>34</v>
      </c>
      <c r="M369" s="141">
        <v>1</v>
      </c>
      <c r="N369" s="141">
        <v>160</v>
      </c>
      <c r="O369" s="141">
        <v>160</v>
      </c>
      <c r="P369" s="199">
        <v>80</v>
      </c>
      <c r="Q369" s="122" t="e">
        <f>+VLOOKUP(CONCATENATE(B369,"00"),#REF!,3,FALSE)</f>
        <v>#REF!</v>
      </c>
      <c r="R369" s="122" t="str">
        <f>+IF(ISERROR(VLOOKUP(K369,'Ecarts de marge'!D:D,1,FALSE)),"PB CODE ARTICLE","")</f>
        <v/>
      </c>
    </row>
    <row r="370" spans="1:18" x14ac:dyDescent="0.25">
      <c r="A370" s="131" t="str">
        <f>+IF(I370&lt;='Ecarts de marge'!$G$1,"X","")</f>
        <v>X</v>
      </c>
      <c r="B370" s="122" t="str">
        <f t="shared" si="5"/>
        <v>A20072000078000</v>
      </c>
      <c r="C370" s="141" t="s">
        <v>727</v>
      </c>
      <c r="D370" s="141">
        <v>201800080</v>
      </c>
      <c r="E370" s="141" t="s">
        <v>739</v>
      </c>
      <c r="F370" s="141" t="s">
        <v>878</v>
      </c>
      <c r="G370" s="141" t="s">
        <v>711</v>
      </c>
      <c r="H370" s="141" t="s">
        <v>731</v>
      </c>
      <c r="I370" s="142">
        <v>43116</v>
      </c>
      <c r="J370" s="141" t="s">
        <v>451</v>
      </c>
      <c r="K370" s="141" t="s">
        <v>33</v>
      </c>
      <c r="L370" s="141" t="s">
        <v>34</v>
      </c>
      <c r="M370" s="141">
        <v>1</v>
      </c>
      <c r="N370" s="141">
        <v>160</v>
      </c>
      <c r="O370" s="141">
        <v>160</v>
      </c>
      <c r="P370" s="199">
        <v>80</v>
      </c>
      <c r="Q370" s="122" t="e">
        <f>+VLOOKUP(CONCATENATE(B370,"00"),#REF!,3,FALSE)</f>
        <v>#REF!</v>
      </c>
      <c r="R370" s="122" t="str">
        <f>+IF(ISERROR(VLOOKUP(K370,'Ecarts de marge'!D:D,1,FALSE)),"PB CODE ARTICLE","")</f>
        <v/>
      </c>
    </row>
    <row r="371" spans="1:18" x14ac:dyDescent="0.25">
      <c r="A371" s="131" t="str">
        <f>+IF(I371&lt;='Ecarts de marge'!$G$1,"X","")</f>
        <v>X</v>
      </c>
      <c r="B371" s="122" t="str">
        <f t="shared" si="5"/>
        <v>A20082000044000</v>
      </c>
      <c r="C371" s="141" t="s">
        <v>727</v>
      </c>
      <c r="D371" s="141">
        <v>201800081</v>
      </c>
      <c r="E371" s="141" t="s">
        <v>735</v>
      </c>
      <c r="F371" s="141" t="s">
        <v>905</v>
      </c>
      <c r="G371" s="141" t="s">
        <v>711</v>
      </c>
      <c r="H371" s="141" t="s">
        <v>731</v>
      </c>
      <c r="I371" s="142">
        <v>43117</v>
      </c>
      <c r="J371" s="141" t="s">
        <v>451</v>
      </c>
      <c r="K371" s="141" t="s">
        <v>33</v>
      </c>
      <c r="L371" s="141" t="s">
        <v>34</v>
      </c>
      <c r="M371" s="141">
        <v>1</v>
      </c>
      <c r="N371" s="141">
        <v>160</v>
      </c>
      <c r="O371" s="141">
        <v>160</v>
      </c>
      <c r="P371" s="199">
        <v>80</v>
      </c>
      <c r="Q371" s="122" t="e">
        <f>+VLOOKUP(CONCATENATE(B371,"00"),#REF!,3,FALSE)</f>
        <v>#REF!</v>
      </c>
      <c r="R371" s="122" t="str">
        <f>+IF(ISERROR(VLOOKUP(K371,'Ecarts de marge'!D:D,1,FALSE)),"PB CODE ARTICLE","")</f>
        <v/>
      </c>
    </row>
    <row r="372" spans="1:18" x14ac:dyDescent="0.25">
      <c r="A372" s="131" t="str">
        <f>+IF(I372&lt;='Ecarts de marge'!$G$1,"X","")</f>
        <v>X</v>
      </c>
      <c r="B372" s="122" t="str">
        <f t="shared" si="5"/>
        <v>A20092000135000</v>
      </c>
      <c r="C372" s="141" t="s">
        <v>727</v>
      </c>
      <c r="D372" s="141">
        <v>201800082</v>
      </c>
      <c r="E372" s="141" t="s">
        <v>712</v>
      </c>
      <c r="F372" s="141" t="s">
        <v>899</v>
      </c>
      <c r="G372" s="141" t="s">
        <v>711</v>
      </c>
      <c r="H372" s="141" t="s">
        <v>731</v>
      </c>
      <c r="I372" s="142">
        <v>43117</v>
      </c>
      <c r="J372" s="141" t="s">
        <v>451</v>
      </c>
      <c r="K372" s="141" t="s">
        <v>33</v>
      </c>
      <c r="L372" s="141" t="s">
        <v>34</v>
      </c>
      <c r="M372" s="141">
        <v>1</v>
      </c>
      <c r="N372" s="141">
        <v>160</v>
      </c>
      <c r="O372" s="141">
        <v>160</v>
      </c>
      <c r="P372" s="199">
        <v>80</v>
      </c>
      <c r="Q372" s="122" t="e">
        <f>+VLOOKUP(CONCATENATE(B372,"00"),#REF!,3,FALSE)</f>
        <v>#REF!</v>
      </c>
      <c r="R372" s="122" t="str">
        <f>+IF(ISERROR(VLOOKUP(K372,'Ecarts de marge'!D:D,1,FALSE)),"PB CODE ARTICLE","")</f>
        <v/>
      </c>
    </row>
    <row r="373" spans="1:18" x14ac:dyDescent="0.25">
      <c r="A373" s="131" t="str">
        <f>+IF(I373&lt;='Ecarts de marge'!$G$1,"X","")</f>
        <v>X</v>
      </c>
      <c r="B373" s="122" t="str">
        <f t="shared" si="5"/>
        <v>A20042000084000</v>
      </c>
      <c r="C373" s="141" t="s">
        <v>727</v>
      </c>
      <c r="D373" s="141">
        <v>201800083</v>
      </c>
      <c r="E373" s="141" t="s">
        <v>749</v>
      </c>
      <c r="F373" s="141" t="s">
        <v>879</v>
      </c>
      <c r="G373" s="141" t="s">
        <v>711</v>
      </c>
      <c r="H373" s="141" t="s">
        <v>731</v>
      </c>
      <c r="I373" s="142">
        <v>43117</v>
      </c>
      <c r="J373" s="141" t="s">
        <v>451</v>
      </c>
      <c r="K373" s="141" t="s">
        <v>33</v>
      </c>
      <c r="L373" s="141" t="s">
        <v>34</v>
      </c>
      <c r="M373" s="141">
        <v>1</v>
      </c>
      <c r="N373" s="141">
        <v>160</v>
      </c>
      <c r="O373" s="141">
        <v>160</v>
      </c>
      <c r="P373" s="199">
        <v>80</v>
      </c>
      <c r="Q373" s="122" t="e">
        <f>+VLOOKUP(CONCATENATE(B373,"00"),#REF!,3,FALSE)</f>
        <v>#REF!</v>
      </c>
      <c r="R373" s="122" t="str">
        <f>+IF(ISERROR(VLOOKUP(K373,'Ecarts de marge'!D:D,1,FALSE)),"PB CODE ARTICLE","")</f>
        <v/>
      </c>
    </row>
    <row r="374" spans="1:18" x14ac:dyDescent="0.25">
      <c r="A374" s="131" t="str">
        <f>+IF(I374&lt;='Ecarts de marge'!$G$1,"X","")</f>
        <v>X</v>
      </c>
      <c r="B374" s="122" t="str">
        <f t="shared" si="5"/>
        <v>A20052000079000</v>
      </c>
      <c r="C374" s="141" t="s">
        <v>727</v>
      </c>
      <c r="D374" s="141">
        <v>201800084</v>
      </c>
      <c r="E374" s="141" t="s">
        <v>806</v>
      </c>
      <c r="F374" s="141" t="s">
        <v>877</v>
      </c>
      <c r="G374" s="141" t="s">
        <v>711</v>
      </c>
      <c r="H374" s="141" t="s">
        <v>731</v>
      </c>
      <c r="I374" s="142">
        <v>43117</v>
      </c>
      <c r="J374" s="141" t="s">
        <v>451</v>
      </c>
      <c r="K374" s="141" t="s">
        <v>33</v>
      </c>
      <c r="L374" s="141" t="s">
        <v>34</v>
      </c>
      <c r="M374" s="141">
        <v>1</v>
      </c>
      <c r="N374" s="141">
        <v>160</v>
      </c>
      <c r="O374" s="141">
        <v>160</v>
      </c>
      <c r="P374" s="199">
        <v>80</v>
      </c>
      <c r="Q374" s="122" t="e">
        <f>+VLOOKUP(CONCATENATE(B374,"00"),#REF!,3,FALSE)</f>
        <v>#REF!</v>
      </c>
      <c r="R374" s="122" t="str">
        <f>+IF(ISERROR(VLOOKUP(K374,'Ecarts de marge'!D:D,1,FALSE)),"PB CODE ARTICLE","")</f>
        <v/>
      </c>
    </row>
    <row r="375" spans="1:18" x14ac:dyDescent="0.25">
      <c r="A375" s="131" t="str">
        <f>+IF(I375&lt;='Ecarts de marge'!$G$1,"X","")</f>
        <v>X</v>
      </c>
      <c r="B375" s="122" t="str">
        <f t="shared" si="5"/>
        <v>A20062000000000</v>
      </c>
      <c r="C375" s="141" t="s">
        <v>727</v>
      </c>
      <c r="D375" s="141">
        <v>201800085</v>
      </c>
      <c r="E375" s="141" t="s">
        <v>783</v>
      </c>
      <c r="F375" s="141" t="s">
        <v>1002</v>
      </c>
      <c r="G375" s="141" t="s">
        <v>711</v>
      </c>
      <c r="H375" s="141" t="s">
        <v>731</v>
      </c>
      <c r="I375" s="142">
        <v>43117</v>
      </c>
      <c r="J375" s="141" t="s">
        <v>451</v>
      </c>
      <c r="K375" s="141" t="s">
        <v>33</v>
      </c>
      <c r="L375" s="141" t="s">
        <v>34</v>
      </c>
      <c r="M375" s="141">
        <v>1</v>
      </c>
      <c r="N375" s="141">
        <v>160</v>
      </c>
      <c r="O375" s="141">
        <v>160</v>
      </c>
      <c r="P375" s="199">
        <v>80</v>
      </c>
      <c r="Q375" s="122" t="e">
        <f>+VLOOKUP(CONCATENATE(B375,"00"),#REF!,3,FALSE)</f>
        <v>#REF!</v>
      </c>
      <c r="R375" s="122" t="str">
        <f>+IF(ISERROR(VLOOKUP(K375,'Ecarts de marge'!D:D,1,FALSE)),"PB CODE ARTICLE","")</f>
        <v/>
      </c>
    </row>
    <row r="376" spans="1:18" x14ac:dyDescent="0.25">
      <c r="A376" s="131" t="str">
        <f>+IF(I376&lt;='Ecarts de marge'!$G$1,"X","")</f>
        <v>X</v>
      </c>
      <c r="B376" s="122" t="str">
        <f t="shared" si="5"/>
        <v>A20072000076000</v>
      </c>
      <c r="C376" s="141" t="s">
        <v>727</v>
      </c>
      <c r="D376" s="141">
        <v>201800086</v>
      </c>
      <c r="E376" s="141" t="s">
        <v>739</v>
      </c>
      <c r="F376" s="141" t="s">
        <v>752</v>
      </c>
      <c r="G376" s="141" t="s">
        <v>711</v>
      </c>
      <c r="H376" s="141" t="s">
        <v>731</v>
      </c>
      <c r="I376" s="142">
        <v>43117</v>
      </c>
      <c r="J376" s="141" t="s">
        <v>451</v>
      </c>
      <c r="K376" s="141" t="s">
        <v>33</v>
      </c>
      <c r="L376" s="141" t="s">
        <v>34</v>
      </c>
      <c r="M376" s="141">
        <v>1</v>
      </c>
      <c r="N376" s="141">
        <v>160</v>
      </c>
      <c r="O376" s="141">
        <v>160</v>
      </c>
      <c r="P376" s="199">
        <v>80</v>
      </c>
      <c r="Q376" s="122" t="e">
        <f>+VLOOKUP(CONCATENATE(B376,"00"),#REF!,3,FALSE)</f>
        <v>#REF!</v>
      </c>
      <c r="R376" s="122" t="str">
        <f>+IF(ISERROR(VLOOKUP(K376,'Ecarts de marge'!D:D,1,FALSE)),"PB CODE ARTICLE","")</f>
        <v/>
      </c>
    </row>
    <row r="377" spans="1:18" x14ac:dyDescent="0.25">
      <c r="A377" s="131" t="str">
        <f>+IF(I377&lt;='Ecarts de marge'!$G$1,"X","")</f>
        <v>X</v>
      </c>
      <c r="B377" s="122" t="str">
        <f t="shared" si="5"/>
        <v>A20030042033000</v>
      </c>
      <c r="C377" s="141" t="s">
        <v>727</v>
      </c>
      <c r="D377" s="141">
        <v>201800087</v>
      </c>
      <c r="E377" s="141" t="s">
        <v>748</v>
      </c>
      <c r="F377" s="141" t="s">
        <v>1003</v>
      </c>
      <c r="G377" s="141" t="s">
        <v>711</v>
      </c>
      <c r="H377" s="141" t="s">
        <v>731</v>
      </c>
      <c r="I377" s="142">
        <v>43117</v>
      </c>
      <c r="J377" s="141" t="s">
        <v>451</v>
      </c>
      <c r="K377" s="141" t="s">
        <v>33</v>
      </c>
      <c r="L377" s="141" t="s">
        <v>34</v>
      </c>
      <c r="M377" s="141">
        <v>1</v>
      </c>
      <c r="N377" s="141">
        <v>160</v>
      </c>
      <c r="O377" s="141">
        <v>160</v>
      </c>
      <c r="P377" s="199">
        <v>80</v>
      </c>
      <c r="Q377" s="122" t="e">
        <f>+VLOOKUP(CONCATENATE(B377,"00"),#REF!,3,FALSE)</f>
        <v>#REF!</v>
      </c>
      <c r="R377" s="122" t="str">
        <f>+IF(ISERROR(VLOOKUP(K377,'Ecarts de marge'!D:D,1,FALSE)),"PB CODE ARTICLE","")</f>
        <v/>
      </c>
    </row>
    <row r="378" spans="1:18" x14ac:dyDescent="0.25">
      <c r="A378" s="131" t="str">
        <f>+IF(I378&lt;='Ecarts de marge'!$G$1,"X","")</f>
        <v>X</v>
      </c>
      <c r="B378" s="122" t="str">
        <f t="shared" si="5"/>
        <v>A20060042090000</v>
      </c>
      <c r="C378" s="141" t="s">
        <v>727</v>
      </c>
      <c r="D378" s="141">
        <v>201800088</v>
      </c>
      <c r="E378" s="141" t="s">
        <v>783</v>
      </c>
      <c r="F378" s="141" t="s">
        <v>1004</v>
      </c>
      <c r="G378" s="141" t="s">
        <v>711</v>
      </c>
      <c r="H378" s="141" t="s">
        <v>731</v>
      </c>
      <c r="I378" s="142">
        <v>43117</v>
      </c>
      <c r="J378" s="141" t="s">
        <v>451</v>
      </c>
      <c r="K378" s="141" t="s">
        <v>33</v>
      </c>
      <c r="L378" s="141" t="s">
        <v>34</v>
      </c>
      <c r="M378" s="141">
        <v>1</v>
      </c>
      <c r="N378" s="141">
        <v>160</v>
      </c>
      <c r="O378" s="141">
        <v>160</v>
      </c>
      <c r="P378" s="199">
        <v>80</v>
      </c>
      <c r="Q378" s="122" t="e">
        <f>+VLOOKUP(CONCATENATE(B378,"00"),#REF!,3,FALSE)</f>
        <v>#REF!</v>
      </c>
      <c r="R378" s="122" t="str">
        <f>+IF(ISERROR(VLOOKUP(K378,'Ecarts de marge'!D:D,1,FALSE)),"PB CODE ARTICLE","")</f>
        <v/>
      </c>
    </row>
    <row r="379" spans="1:18" x14ac:dyDescent="0.25">
      <c r="A379" s="131" t="str">
        <f>+IF(I379&lt;='Ecarts de marge'!$G$1,"X","")</f>
        <v>X</v>
      </c>
      <c r="B379" s="122" t="str">
        <f t="shared" si="5"/>
        <v>A20072000081000</v>
      </c>
      <c r="C379" s="141" t="s">
        <v>727</v>
      </c>
      <c r="D379" s="141">
        <v>201800089</v>
      </c>
      <c r="E379" s="141" t="s">
        <v>739</v>
      </c>
      <c r="F379" s="141" t="s">
        <v>785</v>
      </c>
      <c r="G379" s="141" t="s">
        <v>711</v>
      </c>
      <c r="H379" s="141" t="s">
        <v>731</v>
      </c>
      <c r="I379" s="142">
        <v>43117</v>
      </c>
      <c r="J379" s="141" t="s">
        <v>451</v>
      </c>
      <c r="K379" s="141" t="s">
        <v>33</v>
      </c>
      <c r="L379" s="141" t="s">
        <v>34</v>
      </c>
      <c r="M379" s="141">
        <v>1</v>
      </c>
      <c r="N379" s="141">
        <v>160</v>
      </c>
      <c r="O379" s="141">
        <v>160</v>
      </c>
      <c r="P379" s="199">
        <v>80</v>
      </c>
      <c r="Q379" s="122" t="e">
        <f>+VLOOKUP(CONCATENATE(B379,"00"),#REF!,3,FALSE)</f>
        <v>#REF!</v>
      </c>
      <c r="R379" s="122" t="str">
        <f>+IF(ISERROR(VLOOKUP(K379,'Ecarts de marge'!D:D,1,FALSE)),"PB CODE ARTICLE","")</f>
        <v/>
      </c>
    </row>
    <row r="380" spans="1:18" x14ac:dyDescent="0.25">
      <c r="A380" s="131" t="str">
        <f>+IF(I380&lt;='Ecarts de marge'!$G$1,"X","")</f>
        <v>X</v>
      </c>
      <c r="B380" s="122" t="str">
        <f t="shared" si="5"/>
        <v>A20072000320001</v>
      </c>
      <c r="C380" s="141" t="s">
        <v>727</v>
      </c>
      <c r="D380" s="141">
        <v>201800090</v>
      </c>
      <c r="E380" s="141" t="s">
        <v>739</v>
      </c>
      <c r="F380" s="141" t="s">
        <v>786</v>
      </c>
      <c r="G380" s="141" t="s">
        <v>760</v>
      </c>
      <c r="H380" s="141" t="s">
        <v>731</v>
      </c>
      <c r="I380" s="142">
        <v>43117</v>
      </c>
      <c r="J380" s="141" t="s">
        <v>451</v>
      </c>
      <c r="K380" s="141" t="s">
        <v>33</v>
      </c>
      <c r="L380" s="141" t="s">
        <v>34</v>
      </c>
      <c r="M380" s="141">
        <v>1</v>
      </c>
      <c r="N380" s="141">
        <v>160</v>
      </c>
      <c r="O380" s="141">
        <v>160</v>
      </c>
      <c r="P380" s="199">
        <v>80</v>
      </c>
      <c r="Q380" s="122" t="e">
        <f>+VLOOKUP(CONCATENATE(B380,"00"),#REF!,3,FALSE)</f>
        <v>#REF!</v>
      </c>
      <c r="R380" s="122" t="str">
        <f>+IF(ISERROR(VLOOKUP(K380,'Ecarts de marge'!D:D,1,FALSE)),"PB CODE ARTICLE","")</f>
        <v/>
      </c>
    </row>
    <row r="381" spans="1:18" x14ac:dyDescent="0.25">
      <c r="A381" s="131" t="str">
        <f>+IF(I381&lt;='Ecarts de marge'!$G$1,"X","")</f>
        <v>X</v>
      </c>
      <c r="B381" s="122" t="str">
        <f t="shared" si="5"/>
        <v>A20092000136000</v>
      </c>
      <c r="C381" s="141" t="s">
        <v>727</v>
      </c>
      <c r="D381" s="141">
        <v>201800091</v>
      </c>
      <c r="E381" s="141" t="s">
        <v>712</v>
      </c>
      <c r="F381" s="141" t="s">
        <v>782</v>
      </c>
      <c r="G381" s="141" t="s">
        <v>711</v>
      </c>
      <c r="H381" s="141" t="s">
        <v>731</v>
      </c>
      <c r="I381" s="142">
        <v>43117</v>
      </c>
      <c r="J381" s="141" t="s">
        <v>451</v>
      </c>
      <c r="K381" s="141" t="s">
        <v>33</v>
      </c>
      <c r="L381" s="141" t="s">
        <v>34</v>
      </c>
      <c r="M381" s="141">
        <v>1</v>
      </c>
      <c r="N381" s="141">
        <v>80</v>
      </c>
      <c r="O381" s="141">
        <v>80</v>
      </c>
      <c r="P381" s="199">
        <v>80</v>
      </c>
      <c r="Q381" s="122" t="e">
        <f>+VLOOKUP(CONCATENATE(B381,"00"),#REF!,3,FALSE)</f>
        <v>#REF!</v>
      </c>
      <c r="R381" s="122" t="str">
        <f>+IF(ISERROR(VLOOKUP(K381,'Ecarts de marge'!D:D,1,FALSE)),"PB CODE ARTICLE","")</f>
        <v/>
      </c>
    </row>
    <row r="382" spans="1:18" x14ac:dyDescent="0.25">
      <c r="A382" s="131" t="str">
        <f>+IF(I382&lt;='Ecarts de marge'!$G$1,"X","")</f>
        <v>X</v>
      </c>
      <c r="B382" s="122" t="str">
        <f t="shared" si="5"/>
        <v>A20092000144000</v>
      </c>
      <c r="C382" s="141" t="s">
        <v>727</v>
      </c>
      <c r="D382" s="141">
        <v>201800092</v>
      </c>
      <c r="E382" s="141" t="s">
        <v>712</v>
      </c>
      <c r="F382" s="141" t="s">
        <v>882</v>
      </c>
      <c r="G382" s="141" t="s">
        <v>711</v>
      </c>
      <c r="H382" s="141" t="s">
        <v>731</v>
      </c>
      <c r="I382" s="142">
        <v>43117</v>
      </c>
      <c r="J382" s="141" t="s">
        <v>451</v>
      </c>
      <c r="K382" s="141" t="s">
        <v>33</v>
      </c>
      <c r="L382" s="141" t="s">
        <v>34</v>
      </c>
      <c r="M382" s="141">
        <v>1</v>
      </c>
      <c r="N382" s="141">
        <v>80</v>
      </c>
      <c r="O382" s="141">
        <v>80</v>
      </c>
      <c r="P382" s="199">
        <v>80</v>
      </c>
      <c r="Q382" s="122" t="e">
        <f>+VLOOKUP(CONCATENATE(B382,"00"),#REF!,3,FALSE)</f>
        <v>#REF!</v>
      </c>
      <c r="R382" s="122" t="str">
        <f>+IF(ISERROR(VLOOKUP(K382,'Ecarts de marge'!D:D,1,FALSE)),"PB CODE ARTICLE","")</f>
        <v/>
      </c>
    </row>
    <row r="383" spans="1:18" x14ac:dyDescent="0.25">
      <c r="A383" s="131" t="str">
        <f>+IF(I383&lt;='Ecarts de marge'!$G$1,"X","")</f>
        <v>X</v>
      </c>
      <c r="B383" s="122" t="str">
        <f t="shared" si="5"/>
        <v>A20040042052000</v>
      </c>
      <c r="C383" s="141" t="s">
        <v>727</v>
      </c>
      <c r="D383" s="141">
        <v>201800093</v>
      </c>
      <c r="E383" s="141" t="s">
        <v>749</v>
      </c>
      <c r="F383" s="141" t="s">
        <v>836</v>
      </c>
      <c r="G383" s="141" t="s">
        <v>711</v>
      </c>
      <c r="H383" s="141" t="s">
        <v>731</v>
      </c>
      <c r="I383" s="142">
        <v>43117</v>
      </c>
      <c r="J383" s="141" t="s">
        <v>451</v>
      </c>
      <c r="K383" s="141" t="s">
        <v>33</v>
      </c>
      <c r="L383" s="141" t="s">
        <v>34</v>
      </c>
      <c r="M383" s="141">
        <v>1</v>
      </c>
      <c r="N383" s="141">
        <v>80</v>
      </c>
      <c r="O383" s="141">
        <v>80</v>
      </c>
      <c r="P383" s="199">
        <v>80</v>
      </c>
      <c r="Q383" s="122" t="e">
        <f>+VLOOKUP(CONCATENATE(B383,"00"),#REF!,3,FALSE)</f>
        <v>#REF!</v>
      </c>
      <c r="R383" s="122" t="str">
        <f>+IF(ISERROR(VLOOKUP(K383,'Ecarts de marge'!D:D,1,FALSE)),"PB CODE ARTICLE","")</f>
        <v/>
      </c>
    </row>
    <row r="384" spans="1:18" x14ac:dyDescent="0.25">
      <c r="A384" s="131" t="str">
        <f>+IF(I384&lt;='Ecarts de marge'!$G$1,"X","")</f>
        <v>X</v>
      </c>
      <c r="B384" s="122" t="str">
        <f t="shared" si="5"/>
        <v>A20092000156000</v>
      </c>
      <c r="C384" s="141" t="s">
        <v>727</v>
      </c>
      <c r="D384" s="141">
        <v>201800094</v>
      </c>
      <c r="E384" s="141" t="s">
        <v>712</v>
      </c>
      <c r="F384" s="141" t="s">
        <v>770</v>
      </c>
      <c r="G384" s="141" t="s">
        <v>711</v>
      </c>
      <c r="H384" s="141" t="s">
        <v>731</v>
      </c>
      <c r="I384" s="142">
        <v>43117</v>
      </c>
      <c r="J384" s="141" t="s">
        <v>451</v>
      </c>
      <c r="K384" s="141" t="s">
        <v>33</v>
      </c>
      <c r="L384" s="141" t="s">
        <v>34</v>
      </c>
      <c r="M384" s="141">
        <v>1</v>
      </c>
      <c r="N384" s="141">
        <v>80</v>
      </c>
      <c r="O384" s="141">
        <v>80</v>
      </c>
      <c r="P384" s="199">
        <v>80</v>
      </c>
      <c r="Q384" s="122" t="e">
        <f>+VLOOKUP(CONCATENATE(B384,"00"),#REF!,3,FALSE)</f>
        <v>#REF!</v>
      </c>
      <c r="R384" s="122" t="str">
        <f>+IF(ISERROR(VLOOKUP(K384,'Ecarts de marge'!D:D,1,FALSE)),"PB CODE ARTICLE","")</f>
        <v/>
      </c>
    </row>
    <row r="385" spans="1:18" x14ac:dyDescent="0.25">
      <c r="A385" s="131" t="str">
        <f>+IF(I385&lt;='Ecarts de marge'!$G$1,"X","")</f>
        <v>X</v>
      </c>
      <c r="B385" s="122" t="str">
        <f t="shared" si="5"/>
        <v>A20092000205000</v>
      </c>
      <c r="C385" s="141" t="s">
        <v>727</v>
      </c>
      <c r="D385" s="141">
        <v>201800095</v>
      </c>
      <c r="E385" s="141" t="s">
        <v>712</v>
      </c>
      <c r="F385" s="141" t="s">
        <v>761</v>
      </c>
      <c r="G385" s="141" t="s">
        <v>711</v>
      </c>
      <c r="H385" s="141" t="s">
        <v>731</v>
      </c>
      <c r="I385" s="142">
        <v>43117</v>
      </c>
      <c r="J385" s="141" t="s">
        <v>451</v>
      </c>
      <c r="K385" s="141" t="s">
        <v>33</v>
      </c>
      <c r="L385" s="141" t="s">
        <v>34</v>
      </c>
      <c r="M385" s="141">
        <v>1</v>
      </c>
      <c r="N385" s="141">
        <v>80</v>
      </c>
      <c r="O385" s="141">
        <v>80</v>
      </c>
      <c r="P385" s="199">
        <v>80</v>
      </c>
      <c r="Q385" s="122" t="e">
        <f>+VLOOKUP(CONCATENATE(B385,"00"),#REF!,3,FALSE)</f>
        <v>#REF!</v>
      </c>
      <c r="R385" s="122" t="str">
        <f>+IF(ISERROR(VLOOKUP(K385,'Ecarts de marge'!D:D,1,FALSE)),"PB CODE ARTICLE","")</f>
        <v/>
      </c>
    </row>
    <row r="386" spans="1:18" x14ac:dyDescent="0.25">
      <c r="A386" s="131" t="str">
        <f>+IF(I386&lt;='Ecarts de marge'!$G$1,"X","")</f>
        <v>X</v>
      </c>
      <c r="B386" s="122" t="str">
        <f t="shared" si="5"/>
        <v>A20092000205000</v>
      </c>
      <c r="C386" s="141" t="s">
        <v>727</v>
      </c>
      <c r="D386" s="141">
        <v>201800096</v>
      </c>
      <c r="E386" s="141" t="s">
        <v>712</v>
      </c>
      <c r="F386" s="141" t="s">
        <v>761</v>
      </c>
      <c r="G386" s="141" t="s">
        <v>711</v>
      </c>
      <c r="H386" s="141" t="s">
        <v>731</v>
      </c>
      <c r="I386" s="142">
        <v>43117</v>
      </c>
      <c r="J386" s="141" t="s">
        <v>451</v>
      </c>
      <c r="K386" s="141" t="s">
        <v>33</v>
      </c>
      <c r="L386" s="141" t="s">
        <v>34</v>
      </c>
      <c r="M386" s="141">
        <v>1</v>
      </c>
      <c r="N386" s="141">
        <v>80</v>
      </c>
      <c r="O386" s="141">
        <v>80</v>
      </c>
      <c r="P386" s="199">
        <v>80</v>
      </c>
      <c r="Q386" s="122" t="e">
        <f>+VLOOKUP(CONCATENATE(B386,"00"),#REF!,3,FALSE)</f>
        <v>#REF!</v>
      </c>
      <c r="R386" s="122" t="str">
        <f>+IF(ISERROR(VLOOKUP(K386,'Ecarts de marge'!D:D,1,FALSE)),"PB CODE ARTICLE","")</f>
        <v/>
      </c>
    </row>
    <row r="387" spans="1:18" x14ac:dyDescent="0.25">
      <c r="A387" s="131" t="str">
        <f>+IF(I387&lt;='Ecarts de marge'!$G$1,"X","")</f>
        <v>X</v>
      </c>
      <c r="B387" s="122" t="str">
        <f t="shared" ref="B387:B450" si="6">+"A"&amp;E387&amp;F387&amp;G387</f>
        <v>A20082000253000</v>
      </c>
      <c r="C387" s="141" t="s">
        <v>727</v>
      </c>
      <c r="D387" s="141">
        <v>201800097</v>
      </c>
      <c r="E387" s="141" t="s">
        <v>735</v>
      </c>
      <c r="F387" s="141" t="s">
        <v>807</v>
      </c>
      <c r="G387" s="141" t="s">
        <v>711</v>
      </c>
      <c r="H387" s="141" t="s">
        <v>731</v>
      </c>
      <c r="I387" s="142">
        <v>43117</v>
      </c>
      <c r="J387" s="141" t="s">
        <v>451</v>
      </c>
      <c r="K387" s="141" t="s">
        <v>33</v>
      </c>
      <c r="L387" s="141" t="s">
        <v>34</v>
      </c>
      <c r="M387" s="141">
        <v>1</v>
      </c>
      <c r="N387" s="141">
        <v>80</v>
      </c>
      <c r="O387" s="141">
        <v>80</v>
      </c>
      <c r="P387" s="199">
        <v>160</v>
      </c>
      <c r="Q387" s="122" t="e">
        <f>+VLOOKUP(CONCATENATE(B387,"00"),#REF!,3,FALSE)</f>
        <v>#REF!</v>
      </c>
      <c r="R387" s="122" t="str">
        <f>+IF(ISERROR(VLOOKUP(K387,'Ecarts de marge'!D:D,1,FALSE)),"PB CODE ARTICLE","")</f>
        <v/>
      </c>
    </row>
    <row r="388" spans="1:18" x14ac:dyDescent="0.25">
      <c r="A388" s="131" t="str">
        <f>+IF(I388&lt;='Ecarts de marge'!$G$1,"X","")</f>
        <v>X</v>
      </c>
      <c r="B388" s="122" t="str">
        <f t="shared" si="6"/>
        <v>A20072000258000</v>
      </c>
      <c r="C388" s="141" t="s">
        <v>727</v>
      </c>
      <c r="D388" s="141">
        <v>201800098</v>
      </c>
      <c r="E388" s="141" t="s">
        <v>739</v>
      </c>
      <c r="F388" s="141" t="s">
        <v>741</v>
      </c>
      <c r="G388" s="141" t="s">
        <v>711</v>
      </c>
      <c r="H388" s="141" t="s">
        <v>731</v>
      </c>
      <c r="I388" s="142">
        <v>43117</v>
      </c>
      <c r="J388" s="141" t="s">
        <v>451</v>
      </c>
      <c r="K388" s="141" t="s">
        <v>33</v>
      </c>
      <c r="L388" s="141" t="s">
        <v>34</v>
      </c>
      <c r="M388" s="141">
        <v>1</v>
      </c>
      <c r="N388" s="141">
        <v>160</v>
      </c>
      <c r="O388" s="141">
        <v>160</v>
      </c>
      <c r="P388" s="199">
        <v>320</v>
      </c>
      <c r="Q388" s="122" t="e">
        <f>+VLOOKUP(CONCATENATE(B388,"00"),#REF!,3,FALSE)</f>
        <v>#REF!</v>
      </c>
      <c r="R388" s="122" t="str">
        <f>+IF(ISERROR(VLOOKUP(K388,'Ecarts de marge'!D:D,1,FALSE)),"PB CODE ARTICLE","")</f>
        <v/>
      </c>
    </row>
    <row r="389" spans="1:18" x14ac:dyDescent="0.25">
      <c r="A389" s="131" t="str">
        <f>+IF(I389&lt;='Ecarts de marge'!$G$1,"X","")</f>
        <v>X</v>
      </c>
      <c r="B389" s="122" t="str">
        <f t="shared" si="6"/>
        <v>A20082000239000</v>
      </c>
      <c r="C389" s="141" t="s">
        <v>727</v>
      </c>
      <c r="D389" s="141">
        <v>201800099</v>
      </c>
      <c r="E389" s="141" t="s">
        <v>735</v>
      </c>
      <c r="F389" s="141" t="s">
        <v>736</v>
      </c>
      <c r="G389" s="141" t="s">
        <v>711</v>
      </c>
      <c r="H389" s="141" t="s">
        <v>737</v>
      </c>
      <c r="I389" s="142">
        <v>43117</v>
      </c>
      <c r="J389" s="141" t="s">
        <v>808</v>
      </c>
      <c r="K389" s="141" t="s">
        <v>148</v>
      </c>
      <c r="L389" s="141" t="s">
        <v>149</v>
      </c>
      <c r="M389" s="141">
        <v>1</v>
      </c>
      <c r="N389" s="141">
        <v>51.8</v>
      </c>
      <c r="O389" s="141">
        <v>51.8</v>
      </c>
      <c r="P389" s="199">
        <v>122.5</v>
      </c>
      <c r="Q389" s="122" t="e">
        <f>+VLOOKUP(CONCATENATE(B389,"00"),#REF!,3,FALSE)</f>
        <v>#REF!</v>
      </c>
      <c r="R389" s="122" t="str">
        <f>+IF(ISERROR(VLOOKUP(K389,'Ecarts de marge'!D:D,1,FALSE)),"PB CODE ARTICLE","")</f>
        <v/>
      </c>
    </row>
    <row r="390" spans="1:18" x14ac:dyDescent="0.25">
      <c r="A390" s="131" t="str">
        <f>+IF(I390&lt;='Ecarts de marge'!$G$1,"X","")</f>
        <v>X</v>
      </c>
      <c r="B390" s="122" t="str">
        <f t="shared" si="6"/>
        <v>A20102000285000</v>
      </c>
      <c r="C390" s="141" t="s">
        <v>727</v>
      </c>
      <c r="D390" s="141">
        <v>201800100</v>
      </c>
      <c r="E390" s="141" t="s">
        <v>710</v>
      </c>
      <c r="F390" s="141" t="s">
        <v>780</v>
      </c>
      <c r="G390" s="141" t="s">
        <v>711</v>
      </c>
      <c r="H390" s="141" t="s">
        <v>731</v>
      </c>
      <c r="I390" s="142">
        <v>43117</v>
      </c>
      <c r="J390" s="141" t="s">
        <v>451</v>
      </c>
      <c r="K390" s="141" t="s">
        <v>33</v>
      </c>
      <c r="L390" s="141" t="s">
        <v>34</v>
      </c>
      <c r="M390" s="141">
        <v>1</v>
      </c>
      <c r="N390" s="141">
        <v>160</v>
      </c>
      <c r="O390" s="141">
        <v>160</v>
      </c>
      <c r="P390" s="199">
        <v>80</v>
      </c>
      <c r="Q390" s="122" t="e">
        <f>+VLOOKUP(CONCATENATE(B390,"00"),#REF!,3,FALSE)</f>
        <v>#REF!</v>
      </c>
      <c r="R390" s="122" t="str">
        <f>+IF(ISERROR(VLOOKUP(K390,'Ecarts de marge'!D:D,1,FALSE)),"PB CODE ARTICLE","")</f>
        <v/>
      </c>
    </row>
    <row r="391" spans="1:18" x14ac:dyDescent="0.25">
      <c r="A391" s="131" t="str">
        <f>+IF(I391&lt;='Ecarts de marge'!$G$1,"X","")</f>
        <v>X</v>
      </c>
      <c r="B391" s="122" t="str">
        <f t="shared" si="6"/>
        <v>A20102000298000</v>
      </c>
      <c r="C391" s="141" t="s">
        <v>727</v>
      </c>
      <c r="D391" s="141">
        <v>201800101</v>
      </c>
      <c r="E391" s="141" t="s">
        <v>710</v>
      </c>
      <c r="F391" s="141" t="s">
        <v>820</v>
      </c>
      <c r="G391" s="141" t="s">
        <v>711</v>
      </c>
      <c r="H391" s="141" t="s">
        <v>731</v>
      </c>
      <c r="I391" s="142">
        <v>43117</v>
      </c>
      <c r="J391" s="141" t="s">
        <v>451</v>
      </c>
      <c r="K391" s="141" t="s">
        <v>33</v>
      </c>
      <c r="L391" s="141" t="s">
        <v>34</v>
      </c>
      <c r="M391" s="141">
        <v>1</v>
      </c>
      <c r="N391" s="141">
        <v>160</v>
      </c>
      <c r="O391" s="141">
        <v>160</v>
      </c>
      <c r="P391" s="199">
        <v>160</v>
      </c>
      <c r="Q391" s="122" t="e">
        <f>+VLOOKUP(CONCATENATE(B391,"00"),#REF!,3,FALSE)</f>
        <v>#REF!</v>
      </c>
      <c r="R391" s="122" t="str">
        <f>+IF(ISERROR(VLOOKUP(K391,'Ecarts de marge'!D:D,1,FALSE)),"PB CODE ARTICLE","")</f>
        <v/>
      </c>
    </row>
    <row r="392" spans="1:18" x14ac:dyDescent="0.25">
      <c r="A392" s="131" t="str">
        <f>+IF(I392&lt;='Ecarts de marge'!$G$1,"X","")</f>
        <v>X</v>
      </c>
      <c r="B392" s="122" t="str">
        <f t="shared" si="6"/>
        <v>A20102000295000</v>
      </c>
      <c r="C392" s="141" t="s">
        <v>727</v>
      </c>
      <c r="D392" s="141">
        <v>201800102</v>
      </c>
      <c r="E392" s="141" t="s">
        <v>710</v>
      </c>
      <c r="F392" s="141" t="s">
        <v>821</v>
      </c>
      <c r="G392" s="141" t="s">
        <v>711</v>
      </c>
      <c r="H392" s="141" t="s">
        <v>731</v>
      </c>
      <c r="I392" s="142">
        <v>43117</v>
      </c>
      <c r="J392" s="141" t="s">
        <v>451</v>
      </c>
      <c r="K392" s="141" t="s">
        <v>33</v>
      </c>
      <c r="L392" s="141" t="s">
        <v>34</v>
      </c>
      <c r="M392" s="141">
        <v>1</v>
      </c>
      <c r="N392" s="141">
        <v>160</v>
      </c>
      <c r="O392" s="141">
        <v>160</v>
      </c>
      <c r="P392" s="199">
        <v>160</v>
      </c>
      <c r="Q392" s="122" t="e">
        <f>+VLOOKUP(CONCATENATE(B392,"00"),#REF!,3,FALSE)</f>
        <v>#REF!</v>
      </c>
      <c r="R392" s="122" t="str">
        <f>+IF(ISERROR(VLOOKUP(K392,'Ecarts de marge'!D:D,1,FALSE)),"PB CODE ARTICLE","")</f>
        <v/>
      </c>
    </row>
    <row r="393" spans="1:18" x14ac:dyDescent="0.25">
      <c r="A393" s="131" t="str">
        <f>+IF(I393&lt;='Ecarts de marge'!$G$1,"X","")</f>
        <v>X</v>
      </c>
      <c r="B393" s="122" t="str">
        <f t="shared" si="6"/>
        <v>A20102000306000</v>
      </c>
      <c r="C393" s="141" t="s">
        <v>727</v>
      </c>
      <c r="D393" s="141">
        <v>201800103</v>
      </c>
      <c r="E393" s="141" t="s">
        <v>710</v>
      </c>
      <c r="F393" s="141" t="s">
        <v>858</v>
      </c>
      <c r="G393" s="141" t="s">
        <v>711</v>
      </c>
      <c r="H393" s="141" t="s">
        <v>731</v>
      </c>
      <c r="I393" s="142">
        <v>43117</v>
      </c>
      <c r="J393" s="141" t="s">
        <v>451</v>
      </c>
      <c r="K393" s="141" t="s">
        <v>33</v>
      </c>
      <c r="L393" s="141" t="s">
        <v>34</v>
      </c>
      <c r="M393" s="141">
        <v>1</v>
      </c>
      <c r="N393" s="141">
        <v>160</v>
      </c>
      <c r="O393" s="141">
        <v>160</v>
      </c>
      <c r="P393" s="199">
        <v>160</v>
      </c>
      <c r="Q393" s="122" t="e">
        <f>+VLOOKUP(CONCATENATE(B393,"00"),#REF!,3,FALSE)</f>
        <v>#REF!</v>
      </c>
      <c r="R393" s="122" t="str">
        <f>+IF(ISERROR(VLOOKUP(K393,'Ecarts de marge'!D:D,1,FALSE)),"PB CODE ARTICLE","")</f>
        <v/>
      </c>
    </row>
    <row r="394" spans="1:18" x14ac:dyDescent="0.25">
      <c r="A394" s="131" t="str">
        <f>+IF(I394&lt;='Ecarts de marge'!$G$1,"X","")</f>
        <v>X</v>
      </c>
      <c r="B394" s="122" t="str">
        <f t="shared" si="6"/>
        <v>A20102000305000</v>
      </c>
      <c r="C394" s="141" t="s">
        <v>727</v>
      </c>
      <c r="D394" s="141">
        <v>201800104</v>
      </c>
      <c r="E394" s="141" t="s">
        <v>710</v>
      </c>
      <c r="F394" s="141" t="s">
        <v>765</v>
      </c>
      <c r="G394" s="141" t="s">
        <v>711</v>
      </c>
      <c r="H394" s="141" t="s">
        <v>731</v>
      </c>
      <c r="I394" s="142">
        <v>43117</v>
      </c>
      <c r="J394" s="141" t="s">
        <v>451</v>
      </c>
      <c r="K394" s="141" t="s">
        <v>33</v>
      </c>
      <c r="L394" s="141" t="s">
        <v>34</v>
      </c>
      <c r="M394" s="141">
        <v>1</v>
      </c>
      <c r="N394" s="141">
        <v>160</v>
      </c>
      <c r="O394" s="141">
        <v>160</v>
      </c>
      <c r="P394" s="199">
        <v>160</v>
      </c>
      <c r="Q394" s="122" t="e">
        <f>+VLOOKUP(CONCATENATE(B394,"00"),#REF!,3,FALSE)</f>
        <v>#REF!</v>
      </c>
      <c r="R394" s="122" t="str">
        <f>+IF(ISERROR(VLOOKUP(K394,'Ecarts de marge'!D:D,1,FALSE)),"PB CODE ARTICLE","")</f>
        <v/>
      </c>
    </row>
    <row r="395" spans="1:18" x14ac:dyDescent="0.25">
      <c r="A395" s="131" t="str">
        <f>+IF(I395&lt;='Ecarts de marge'!$G$1,"X","")</f>
        <v>X</v>
      </c>
      <c r="B395" s="122" t="str">
        <f t="shared" si="6"/>
        <v>A20112000279000</v>
      </c>
      <c r="C395" s="141" t="s">
        <v>727</v>
      </c>
      <c r="D395" s="141">
        <v>201800105</v>
      </c>
      <c r="E395" s="141" t="s">
        <v>714</v>
      </c>
      <c r="F395" s="141" t="s">
        <v>746</v>
      </c>
      <c r="G395" s="141" t="s">
        <v>711</v>
      </c>
      <c r="H395" s="141" t="s">
        <v>731</v>
      </c>
      <c r="I395" s="142">
        <v>43117</v>
      </c>
      <c r="J395" s="141" t="s">
        <v>451</v>
      </c>
      <c r="K395" s="141" t="s">
        <v>33</v>
      </c>
      <c r="L395" s="141" t="s">
        <v>34</v>
      </c>
      <c r="M395" s="141">
        <v>1</v>
      </c>
      <c r="N395" s="141">
        <v>160</v>
      </c>
      <c r="O395" s="141">
        <v>160</v>
      </c>
      <c r="P395" s="199">
        <v>160</v>
      </c>
      <c r="Q395" s="122" t="e">
        <f>+VLOOKUP(CONCATENATE(B395,"00"),#REF!,3,FALSE)</f>
        <v>#REF!</v>
      </c>
      <c r="R395" s="122" t="str">
        <f>+IF(ISERROR(VLOOKUP(K395,'Ecarts de marge'!D:D,1,FALSE)),"PB CODE ARTICLE","")</f>
        <v/>
      </c>
    </row>
    <row r="396" spans="1:18" x14ac:dyDescent="0.25">
      <c r="A396" s="131" t="str">
        <f>+IF(I396&lt;='Ecarts de marge'!$G$1,"X","")</f>
        <v>X</v>
      </c>
      <c r="B396" s="122" t="str">
        <f t="shared" si="6"/>
        <v>A20092000178000</v>
      </c>
      <c r="C396" s="141" t="s">
        <v>727</v>
      </c>
      <c r="D396" s="141">
        <v>201800106</v>
      </c>
      <c r="E396" s="141" t="s">
        <v>712</v>
      </c>
      <c r="F396" s="141" t="s">
        <v>813</v>
      </c>
      <c r="G396" s="141" t="s">
        <v>711</v>
      </c>
      <c r="H396" s="141" t="s">
        <v>731</v>
      </c>
      <c r="I396" s="142">
        <v>43117</v>
      </c>
      <c r="J396" s="141" t="s">
        <v>451</v>
      </c>
      <c r="K396" s="141" t="s">
        <v>33</v>
      </c>
      <c r="L396" s="141" t="s">
        <v>34</v>
      </c>
      <c r="M396" s="141">
        <v>1</v>
      </c>
      <c r="N396" s="141">
        <v>160</v>
      </c>
      <c r="O396" s="141">
        <v>160</v>
      </c>
      <c r="P396" s="199">
        <v>320</v>
      </c>
      <c r="Q396" s="122" t="e">
        <f>+VLOOKUP(CONCATENATE(B396,"00"),#REF!,3,FALSE)</f>
        <v>#REF!</v>
      </c>
      <c r="R396" s="122" t="str">
        <f>+IF(ISERROR(VLOOKUP(K396,'Ecarts de marge'!D:D,1,FALSE)),"PB CODE ARTICLE","")</f>
        <v/>
      </c>
    </row>
    <row r="397" spans="1:18" x14ac:dyDescent="0.25">
      <c r="A397" s="131" t="str">
        <f>+IF(I397&lt;='Ecarts de marge'!$G$1,"X","")</f>
        <v>X</v>
      </c>
      <c r="B397" s="122" t="str">
        <f t="shared" si="6"/>
        <v>A20092000163000</v>
      </c>
      <c r="C397" s="141" t="s">
        <v>727</v>
      </c>
      <c r="D397" s="141">
        <v>201800107</v>
      </c>
      <c r="E397" s="141" t="s">
        <v>712</v>
      </c>
      <c r="F397" s="141" t="s">
        <v>814</v>
      </c>
      <c r="G397" s="141" t="s">
        <v>711</v>
      </c>
      <c r="H397" s="141" t="s">
        <v>731</v>
      </c>
      <c r="I397" s="142">
        <v>43117</v>
      </c>
      <c r="J397" s="141" t="s">
        <v>451</v>
      </c>
      <c r="K397" s="141" t="s">
        <v>33</v>
      </c>
      <c r="L397" s="141" t="s">
        <v>34</v>
      </c>
      <c r="M397" s="141">
        <v>1</v>
      </c>
      <c r="N397" s="141">
        <v>160</v>
      </c>
      <c r="O397" s="141">
        <v>160</v>
      </c>
      <c r="P397" s="199">
        <v>160</v>
      </c>
      <c r="Q397" s="122" t="e">
        <f>+VLOOKUP(CONCATENATE(B397,"00"),#REF!,3,FALSE)</f>
        <v>#REF!</v>
      </c>
      <c r="R397" s="122" t="str">
        <f>+IF(ISERROR(VLOOKUP(K397,'Ecarts de marge'!D:D,1,FALSE)),"PB CODE ARTICLE","")</f>
        <v/>
      </c>
    </row>
    <row r="398" spans="1:18" x14ac:dyDescent="0.25">
      <c r="A398" s="131" t="str">
        <f>+IF(I398&lt;='Ecarts de marge'!$G$1,"X","")</f>
        <v>X</v>
      </c>
      <c r="B398" s="122" t="str">
        <f t="shared" si="6"/>
        <v>A20092000196000</v>
      </c>
      <c r="C398" s="141" t="s">
        <v>727</v>
      </c>
      <c r="D398" s="141">
        <v>201800108</v>
      </c>
      <c r="E398" s="141" t="s">
        <v>712</v>
      </c>
      <c r="F398" s="141" t="s">
        <v>743</v>
      </c>
      <c r="G398" s="141" t="s">
        <v>711</v>
      </c>
      <c r="H398" s="141" t="s">
        <v>731</v>
      </c>
      <c r="I398" s="142">
        <v>43117</v>
      </c>
      <c r="J398" s="141" t="s">
        <v>451</v>
      </c>
      <c r="K398" s="141" t="s">
        <v>33</v>
      </c>
      <c r="L398" s="141" t="s">
        <v>34</v>
      </c>
      <c r="M398" s="141">
        <v>1</v>
      </c>
      <c r="N398" s="141">
        <v>160</v>
      </c>
      <c r="O398" s="141">
        <v>160</v>
      </c>
      <c r="P398" s="199">
        <v>320</v>
      </c>
      <c r="Q398" s="122" t="e">
        <f>+VLOOKUP(CONCATENATE(B398,"00"),#REF!,3,FALSE)</f>
        <v>#REF!</v>
      </c>
      <c r="R398" s="122" t="str">
        <f>+IF(ISERROR(VLOOKUP(K398,'Ecarts de marge'!D:D,1,FALSE)),"PB CODE ARTICLE","")</f>
        <v/>
      </c>
    </row>
    <row r="399" spans="1:18" x14ac:dyDescent="0.25">
      <c r="A399" s="131" t="str">
        <f>+IF(I399&lt;='Ecarts de marge'!$G$1,"X","")</f>
        <v>X</v>
      </c>
      <c r="B399" s="122" t="str">
        <f t="shared" si="6"/>
        <v>A20092000170000</v>
      </c>
      <c r="C399" s="141" t="s">
        <v>727</v>
      </c>
      <c r="D399" s="141">
        <v>201800109</v>
      </c>
      <c r="E399" s="141" t="s">
        <v>712</v>
      </c>
      <c r="F399" s="141" t="s">
        <v>897</v>
      </c>
      <c r="G399" s="141" t="s">
        <v>711</v>
      </c>
      <c r="H399" s="141" t="s">
        <v>731</v>
      </c>
      <c r="I399" s="142">
        <v>43117</v>
      </c>
      <c r="J399" s="141" t="s">
        <v>451</v>
      </c>
      <c r="K399" s="141" t="s">
        <v>33</v>
      </c>
      <c r="L399" s="141" t="s">
        <v>34</v>
      </c>
      <c r="M399" s="141">
        <v>1</v>
      </c>
      <c r="N399" s="141">
        <v>160</v>
      </c>
      <c r="O399" s="141">
        <v>160</v>
      </c>
      <c r="P399" s="199">
        <v>160</v>
      </c>
      <c r="Q399" s="122" t="e">
        <f>+VLOOKUP(CONCATENATE(B399,"00"),#REF!,3,FALSE)</f>
        <v>#REF!</v>
      </c>
      <c r="R399" s="122" t="str">
        <f>+IF(ISERROR(VLOOKUP(K399,'Ecarts de marge'!D:D,1,FALSE)),"PB CODE ARTICLE","")</f>
        <v/>
      </c>
    </row>
    <row r="400" spans="1:18" x14ac:dyDescent="0.25">
      <c r="A400" s="131" t="str">
        <f>+IF(I400&lt;='Ecarts de marge'!$G$1,"X","")</f>
        <v>X</v>
      </c>
      <c r="B400" s="122" t="str">
        <f t="shared" si="6"/>
        <v>A20092000182000</v>
      </c>
      <c r="C400" s="141" t="s">
        <v>727</v>
      </c>
      <c r="D400" s="141">
        <v>201800110</v>
      </c>
      <c r="E400" s="141" t="s">
        <v>712</v>
      </c>
      <c r="F400" s="141" t="s">
        <v>767</v>
      </c>
      <c r="G400" s="141" t="s">
        <v>711</v>
      </c>
      <c r="H400" s="141" t="s">
        <v>731</v>
      </c>
      <c r="I400" s="142">
        <v>43117</v>
      </c>
      <c r="J400" s="141" t="s">
        <v>451</v>
      </c>
      <c r="K400" s="141" t="s">
        <v>33</v>
      </c>
      <c r="L400" s="141" t="s">
        <v>34</v>
      </c>
      <c r="M400" s="141">
        <v>1</v>
      </c>
      <c r="N400" s="141">
        <v>160</v>
      </c>
      <c r="O400" s="141">
        <v>160</v>
      </c>
      <c r="P400" s="199">
        <v>160</v>
      </c>
      <c r="Q400" s="122" t="e">
        <f>+VLOOKUP(CONCATENATE(B400,"00"),#REF!,3,FALSE)</f>
        <v>#REF!</v>
      </c>
      <c r="R400" s="122" t="str">
        <f>+IF(ISERROR(VLOOKUP(K400,'Ecarts de marge'!D:D,1,FALSE)),"PB CODE ARTICLE","")</f>
        <v/>
      </c>
    </row>
    <row r="401" spans="1:18" x14ac:dyDescent="0.25">
      <c r="A401" s="131" t="str">
        <f>+IF(I401&lt;='Ecarts de marge'!$G$1,"X","")</f>
        <v>X</v>
      </c>
      <c r="B401" s="122" t="str">
        <f t="shared" si="6"/>
        <v>A20062000001000</v>
      </c>
      <c r="C401" s="141" t="s">
        <v>727</v>
      </c>
      <c r="D401" s="141">
        <v>201800111</v>
      </c>
      <c r="E401" s="141" t="s">
        <v>783</v>
      </c>
      <c r="F401" s="141" t="s">
        <v>1005</v>
      </c>
      <c r="G401" s="141" t="s">
        <v>711</v>
      </c>
      <c r="H401" s="141" t="s">
        <v>731</v>
      </c>
      <c r="I401" s="142">
        <v>43117</v>
      </c>
      <c r="J401" s="141" t="s">
        <v>451</v>
      </c>
      <c r="K401" s="141" t="s">
        <v>33</v>
      </c>
      <c r="L401" s="141" t="s">
        <v>34</v>
      </c>
      <c r="M401" s="141">
        <v>1</v>
      </c>
      <c r="N401" s="141">
        <v>160</v>
      </c>
      <c r="O401" s="141">
        <v>160</v>
      </c>
      <c r="P401" s="199">
        <v>80</v>
      </c>
      <c r="Q401" s="122" t="e">
        <f>+VLOOKUP(CONCATENATE(B401,"00"),#REF!,3,FALSE)</f>
        <v>#REF!</v>
      </c>
      <c r="R401" s="122" t="str">
        <f>+IF(ISERROR(VLOOKUP(K401,'Ecarts de marge'!D:D,1,FALSE)),"PB CODE ARTICLE","")</f>
        <v/>
      </c>
    </row>
    <row r="402" spans="1:18" x14ac:dyDescent="0.25">
      <c r="A402" s="131" t="str">
        <f>+IF(I402&lt;='Ecarts de marge'!$G$1,"X","")</f>
        <v>X</v>
      </c>
      <c r="B402" s="122" t="str">
        <f t="shared" si="6"/>
        <v>A20102000229000</v>
      </c>
      <c r="C402" s="141" t="s">
        <v>727</v>
      </c>
      <c r="D402" s="141">
        <v>201800112</v>
      </c>
      <c r="E402" s="141" t="s">
        <v>710</v>
      </c>
      <c r="F402" s="141" t="s">
        <v>750</v>
      </c>
      <c r="G402" s="141" t="s">
        <v>711</v>
      </c>
      <c r="H402" s="141" t="s">
        <v>731</v>
      </c>
      <c r="I402" s="142">
        <v>43117</v>
      </c>
      <c r="J402" s="141" t="s">
        <v>451</v>
      </c>
      <c r="K402" s="141" t="s">
        <v>33</v>
      </c>
      <c r="L402" s="141" t="s">
        <v>34</v>
      </c>
      <c r="M402" s="141">
        <v>1</v>
      </c>
      <c r="N402" s="141">
        <v>160</v>
      </c>
      <c r="O402" s="141">
        <v>160</v>
      </c>
      <c r="P402" s="199">
        <v>160</v>
      </c>
      <c r="Q402" s="122" t="e">
        <f>+VLOOKUP(CONCATENATE(B402,"00"),#REF!,3,FALSE)</f>
        <v>#REF!</v>
      </c>
      <c r="R402" s="122" t="str">
        <f>+IF(ISERROR(VLOOKUP(K402,'Ecarts de marge'!D:D,1,FALSE)),"PB CODE ARTICLE","")</f>
        <v/>
      </c>
    </row>
    <row r="403" spans="1:18" x14ac:dyDescent="0.25">
      <c r="A403" s="131" t="str">
        <f>+IF(I403&lt;='Ecarts de marge'!$G$1,"X","")</f>
        <v>X</v>
      </c>
      <c r="B403" s="122" t="str">
        <f t="shared" si="6"/>
        <v>A20102000226000</v>
      </c>
      <c r="C403" s="141" t="s">
        <v>727</v>
      </c>
      <c r="D403" s="141">
        <v>201800113</v>
      </c>
      <c r="E403" s="141" t="s">
        <v>710</v>
      </c>
      <c r="F403" s="141" t="s">
        <v>751</v>
      </c>
      <c r="G403" s="141" t="s">
        <v>711</v>
      </c>
      <c r="H403" s="141" t="s">
        <v>731</v>
      </c>
      <c r="I403" s="142">
        <v>43117</v>
      </c>
      <c r="J403" s="141" t="s">
        <v>451</v>
      </c>
      <c r="K403" s="141" t="s">
        <v>33</v>
      </c>
      <c r="L403" s="141" t="s">
        <v>34</v>
      </c>
      <c r="M403" s="141">
        <v>1</v>
      </c>
      <c r="N403" s="141">
        <v>160</v>
      </c>
      <c r="O403" s="141">
        <v>160</v>
      </c>
      <c r="P403" s="199">
        <v>160</v>
      </c>
      <c r="Q403" s="122" t="e">
        <f>+VLOOKUP(CONCATENATE(B403,"00"),#REF!,3,FALSE)</f>
        <v>#REF!</v>
      </c>
      <c r="R403" s="122" t="str">
        <f>+IF(ISERROR(VLOOKUP(K403,'Ecarts de marge'!D:D,1,FALSE)),"PB CODE ARTICLE","")</f>
        <v/>
      </c>
    </row>
    <row r="404" spans="1:18" x14ac:dyDescent="0.25">
      <c r="A404" s="131" t="str">
        <f>+IF(I404&lt;='Ecarts de marge'!$G$1,"X","")</f>
        <v>X</v>
      </c>
      <c r="B404" s="122" t="str">
        <f t="shared" si="6"/>
        <v>A20082000017000</v>
      </c>
      <c r="C404" s="141" t="s">
        <v>727</v>
      </c>
      <c r="D404" s="141">
        <v>201800114</v>
      </c>
      <c r="E404" s="141" t="s">
        <v>735</v>
      </c>
      <c r="F404" s="141" t="s">
        <v>713</v>
      </c>
      <c r="G404" s="141" t="s">
        <v>711</v>
      </c>
      <c r="H404" s="141" t="s">
        <v>731</v>
      </c>
      <c r="I404" s="142">
        <v>43117</v>
      </c>
      <c r="J404" s="141" t="s">
        <v>451</v>
      </c>
      <c r="K404" s="141" t="s">
        <v>33</v>
      </c>
      <c r="L404" s="141" t="s">
        <v>34</v>
      </c>
      <c r="M404" s="141">
        <v>1</v>
      </c>
      <c r="N404" s="141">
        <v>160</v>
      </c>
      <c r="O404" s="141">
        <v>160</v>
      </c>
      <c r="P404" s="199">
        <v>320</v>
      </c>
      <c r="Q404" s="122" t="e">
        <f>+VLOOKUP(CONCATENATE(B404,"00"),#REF!,3,FALSE)</f>
        <v>#REF!</v>
      </c>
      <c r="R404" s="122" t="str">
        <f>+IF(ISERROR(VLOOKUP(K404,'Ecarts de marge'!D:D,1,FALSE)),"PB CODE ARTICLE","")</f>
        <v/>
      </c>
    </row>
    <row r="405" spans="1:18" x14ac:dyDescent="0.25">
      <c r="A405" s="131" t="str">
        <f>+IF(I405&lt;='Ecarts de marge'!$G$1,"X","")</f>
        <v>X</v>
      </c>
      <c r="B405" s="122" t="str">
        <f t="shared" si="6"/>
        <v>A20072000054000</v>
      </c>
      <c r="C405" s="141" t="s">
        <v>727</v>
      </c>
      <c r="D405" s="141">
        <v>201800115</v>
      </c>
      <c r="E405" s="141" t="s">
        <v>739</v>
      </c>
      <c r="F405" s="141" t="s">
        <v>715</v>
      </c>
      <c r="G405" s="141" t="s">
        <v>711</v>
      </c>
      <c r="H405" s="141" t="s">
        <v>731</v>
      </c>
      <c r="I405" s="142">
        <v>43117</v>
      </c>
      <c r="J405" s="141" t="s">
        <v>451</v>
      </c>
      <c r="K405" s="141" t="s">
        <v>33</v>
      </c>
      <c r="L405" s="141" t="s">
        <v>34</v>
      </c>
      <c r="M405" s="141">
        <v>1</v>
      </c>
      <c r="N405" s="141">
        <v>160</v>
      </c>
      <c r="O405" s="141">
        <v>160</v>
      </c>
      <c r="P405" s="199">
        <v>80</v>
      </c>
      <c r="Q405" s="122" t="e">
        <f>+VLOOKUP(CONCATENATE(B405,"00"),#REF!,3,FALSE)</f>
        <v>#REF!</v>
      </c>
      <c r="R405" s="122" t="str">
        <f>+IF(ISERROR(VLOOKUP(K405,'Ecarts de marge'!D:D,1,FALSE)),"PB CODE ARTICLE","")</f>
        <v/>
      </c>
    </row>
    <row r="406" spans="1:18" x14ac:dyDescent="0.25">
      <c r="A406" s="131" t="str">
        <f>+IF(I406&lt;='Ecarts de marge'!$G$1,"X","")</f>
        <v>X</v>
      </c>
      <c r="B406" s="122" t="str">
        <f t="shared" si="6"/>
        <v>A20102000222000</v>
      </c>
      <c r="C406" s="141" t="s">
        <v>727</v>
      </c>
      <c r="D406" s="141">
        <v>201800116</v>
      </c>
      <c r="E406" s="141" t="s">
        <v>710</v>
      </c>
      <c r="F406" s="141" t="s">
        <v>893</v>
      </c>
      <c r="G406" s="141" t="s">
        <v>711</v>
      </c>
      <c r="H406" s="141" t="s">
        <v>731</v>
      </c>
      <c r="I406" s="142">
        <v>43117</v>
      </c>
      <c r="J406" s="141" t="s">
        <v>451</v>
      </c>
      <c r="K406" s="141" t="s">
        <v>33</v>
      </c>
      <c r="L406" s="141" t="s">
        <v>34</v>
      </c>
      <c r="M406" s="141">
        <v>1</v>
      </c>
      <c r="N406" s="141">
        <v>160</v>
      </c>
      <c r="O406" s="141">
        <v>160</v>
      </c>
      <c r="P406" s="199">
        <v>186.49</v>
      </c>
      <c r="Q406" s="122" t="e">
        <f>+VLOOKUP(CONCATENATE(B406,"00"),#REF!,3,FALSE)</f>
        <v>#REF!</v>
      </c>
      <c r="R406" s="122" t="str">
        <f>+IF(ISERROR(VLOOKUP(K406,'Ecarts de marge'!D:D,1,FALSE)),"PB CODE ARTICLE","")</f>
        <v/>
      </c>
    </row>
    <row r="407" spans="1:18" x14ac:dyDescent="0.25">
      <c r="A407" s="131" t="str">
        <f>+IF(I407&lt;='Ecarts de marge'!$G$1,"X","")</f>
        <v>X</v>
      </c>
      <c r="B407" s="122" t="str">
        <f t="shared" si="6"/>
        <v>A20062000006000</v>
      </c>
      <c r="C407" s="141" t="s">
        <v>727</v>
      </c>
      <c r="D407" s="141">
        <v>201800117</v>
      </c>
      <c r="E407" s="141" t="s">
        <v>783</v>
      </c>
      <c r="F407" s="141" t="s">
        <v>1006</v>
      </c>
      <c r="G407" s="141" t="s">
        <v>711</v>
      </c>
      <c r="H407" s="141" t="s">
        <v>731</v>
      </c>
      <c r="I407" s="142">
        <v>43117</v>
      </c>
      <c r="J407" s="141" t="s">
        <v>451</v>
      </c>
      <c r="K407" s="141" t="s">
        <v>33</v>
      </c>
      <c r="L407" s="141" t="s">
        <v>34</v>
      </c>
      <c r="M407" s="141">
        <v>1</v>
      </c>
      <c r="N407" s="141">
        <v>160</v>
      </c>
      <c r="O407" s="141">
        <v>160</v>
      </c>
      <c r="P407" s="199">
        <v>80</v>
      </c>
      <c r="Q407" s="122" t="e">
        <f>+VLOOKUP(CONCATENATE(B407,"00"),#REF!,3,FALSE)</f>
        <v>#REF!</v>
      </c>
      <c r="R407" s="122" t="str">
        <f>+IF(ISERROR(VLOOKUP(K407,'Ecarts de marge'!D:D,1,FALSE)),"PB CODE ARTICLE","")</f>
        <v/>
      </c>
    </row>
    <row r="408" spans="1:18" x14ac:dyDescent="0.25">
      <c r="A408" s="131" t="str">
        <f>+IF(I408&lt;='Ecarts de marge'!$G$1,"X","")</f>
        <v>X</v>
      </c>
      <c r="B408" s="122" t="str">
        <f t="shared" si="6"/>
        <v>A20092000189000</v>
      </c>
      <c r="C408" s="141" t="s">
        <v>727</v>
      </c>
      <c r="D408" s="141">
        <v>201800118</v>
      </c>
      <c r="E408" s="141" t="s">
        <v>712</v>
      </c>
      <c r="F408" s="141" t="s">
        <v>824</v>
      </c>
      <c r="G408" s="141" t="s">
        <v>711</v>
      </c>
      <c r="H408" s="141" t="s">
        <v>731</v>
      </c>
      <c r="I408" s="142">
        <v>43117</v>
      </c>
      <c r="J408" s="141" t="s">
        <v>1007</v>
      </c>
      <c r="K408" s="141" t="s">
        <v>57</v>
      </c>
      <c r="L408" s="141" t="s">
        <v>58</v>
      </c>
      <c r="M408" s="141">
        <v>1</v>
      </c>
      <c r="N408" s="141">
        <v>80</v>
      </c>
      <c r="O408" s="141">
        <v>80</v>
      </c>
      <c r="P408" s="199">
        <v>1796.47</v>
      </c>
      <c r="Q408" s="122" t="e">
        <f>+VLOOKUP(CONCATENATE(B408,"00"),#REF!,3,FALSE)</f>
        <v>#REF!</v>
      </c>
      <c r="R408" s="122" t="str">
        <f>+IF(ISERROR(VLOOKUP(K408,'Ecarts de marge'!D:D,1,FALSE)),"PB CODE ARTICLE","")</f>
        <v>PB CODE ARTICLE</v>
      </c>
    </row>
    <row r="409" spans="1:18" x14ac:dyDescent="0.25">
      <c r="A409" s="131" t="str">
        <f>+IF(I409&lt;='Ecarts de marge'!$G$1,"X","")</f>
        <v>X</v>
      </c>
      <c r="B409" s="122" t="str">
        <f t="shared" si="6"/>
        <v>A20102000305000</v>
      </c>
      <c r="C409" s="141" t="s">
        <v>727</v>
      </c>
      <c r="D409" s="141">
        <v>201800119</v>
      </c>
      <c r="E409" s="141" t="s">
        <v>710</v>
      </c>
      <c r="F409" s="141" t="s">
        <v>765</v>
      </c>
      <c r="G409" s="141" t="s">
        <v>711</v>
      </c>
      <c r="H409" s="141" t="s">
        <v>731</v>
      </c>
      <c r="I409" s="142">
        <v>43117</v>
      </c>
      <c r="J409" s="141" t="s">
        <v>1008</v>
      </c>
      <c r="K409" s="141" t="s">
        <v>57</v>
      </c>
      <c r="L409" s="141" t="s">
        <v>58</v>
      </c>
      <c r="M409" s="141">
        <v>1</v>
      </c>
      <c r="N409" s="141">
        <v>1796.47</v>
      </c>
      <c r="O409" s="141">
        <v>1796.47</v>
      </c>
      <c r="P409" s="199">
        <v>4233.2700000000004</v>
      </c>
      <c r="Q409" s="122" t="e">
        <f>+VLOOKUP(CONCATENATE(B409,"00"),#REF!,3,FALSE)</f>
        <v>#REF!</v>
      </c>
      <c r="R409" s="122" t="str">
        <f>+IF(ISERROR(VLOOKUP(K409,'Ecarts de marge'!D:D,1,FALSE)),"PB CODE ARTICLE","")</f>
        <v>PB CODE ARTICLE</v>
      </c>
    </row>
    <row r="410" spans="1:18" x14ac:dyDescent="0.25">
      <c r="A410" s="131" t="str">
        <f>+IF(I410&lt;='Ecarts de marge'!$G$1,"X","")</f>
        <v>X</v>
      </c>
      <c r="B410" s="122" t="str">
        <f t="shared" si="6"/>
        <v>A20030042028000</v>
      </c>
      <c r="C410" s="141" t="s">
        <v>727</v>
      </c>
      <c r="D410" s="141">
        <v>201800120</v>
      </c>
      <c r="E410" s="141" t="s">
        <v>748</v>
      </c>
      <c r="F410" s="141" t="s">
        <v>880</v>
      </c>
      <c r="G410" s="141" t="s">
        <v>711</v>
      </c>
      <c r="H410" s="141" t="s">
        <v>731</v>
      </c>
      <c r="I410" s="142">
        <v>43117</v>
      </c>
      <c r="J410" s="141" t="s">
        <v>1009</v>
      </c>
      <c r="K410" s="141" t="s">
        <v>57</v>
      </c>
      <c r="L410" s="141" t="s">
        <v>58</v>
      </c>
      <c r="M410" s="141">
        <v>1</v>
      </c>
      <c r="N410" s="141">
        <v>4233.2700000000004</v>
      </c>
      <c r="O410" s="141">
        <v>4233.2700000000004</v>
      </c>
      <c r="P410" s="199">
        <v>204.02</v>
      </c>
      <c r="Q410" s="122" t="e">
        <f>+VLOOKUP(CONCATENATE(B410,"00"),#REF!,3,FALSE)</f>
        <v>#REF!</v>
      </c>
      <c r="R410" s="122" t="str">
        <f>+IF(ISERROR(VLOOKUP(K410,'Ecarts de marge'!D:D,1,FALSE)),"PB CODE ARTICLE","")</f>
        <v>PB CODE ARTICLE</v>
      </c>
    </row>
    <row r="411" spans="1:18" x14ac:dyDescent="0.25">
      <c r="A411" s="131" t="str">
        <f>+IF(I411&lt;='Ecarts de marge'!$G$1,"X","")</f>
        <v>X</v>
      </c>
      <c r="B411" s="122" t="str">
        <f t="shared" si="6"/>
        <v>A</v>
      </c>
      <c r="C411" s="141" t="s">
        <v>727</v>
      </c>
      <c r="D411" s="141">
        <v>201800122</v>
      </c>
      <c r="E411" s="141" t="s">
        <v>719</v>
      </c>
      <c r="F411" s="141" t="s">
        <v>719</v>
      </c>
      <c r="G411" s="141" t="s">
        <v>719</v>
      </c>
      <c r="H411" s="141" t="s">
        <v>731</v>
      </c>
      <c r="I411" s="142">
        <v>43122</v>
      </c>
      <c r="J411" s="141" t="s">
        <v>1020</v>
      </c>
      <c r="K411" s="141" t="s">
        <v>148</v>
      </c>
      <c r="L411" s="141" t="s">
        <v>1021</v>
      </c>
      <c r="M411" s="141">
        <v>5</v>
      </c>
      <c r="N411" s="141">
        <v>18.489999999999998</v>
      </c>
      <c r="O411" s="141">
        <v>92.45</v>
      </c>
      <c r="P411" s="199">
        <v>135.4</v>
      </c>
      <c r="Q411" s="122" t="e">
        <f>+VLOOKUP(CONCATENATE(B411,"00"),#REF!,3,FALSE)</f>
        <v>#REF!</v>
      </c>
      <c r="R411" s="122" t="str">
        <f>+IF(ISERROR(VLOOKUP(K411,'Ecarts de marge'!D:D,1,FALSE)),"PB CODE ARTICLE","")</f>
        <v/>
      </c>
    </row>
    <row r="412" spans="1:18" x14ac:dyDescent="0.25">
      <c r="A412" s="131" t="str">
        <f>+IF(I412&lt;='Ecarts de marge'!$G$1,"X","")</f>
        <v>X</v>
      </c>
      <c r="B412" s="122" t="str">
        <f t="shared" si="6"/>
        <v>A</v>
      </c>
      <c r="C412" s="141" t="s">
        <v>727</v>
      </c>
      <c r="D412" s="141">
        <v>201800122</v>
      </c>
      <c r="E412" s="141" t="s">
        <v>719</v>
      </c>
      <c r="F412" s="141" t="s">
        <v>719</v>
      </c>
      <c r="G412" s="141" t="s">
        <v>719</v>
      </c>
      <c r="H412" s="141" t="s">
        <v>731</v>
      </c>
      <c r="I412" s="142">
        <v>43122</v>
      </c>
      <c r="J412" s="141" t="s">
        <v>1020</v>
      </c>
      <c r="K412" s="141" t="s">
        <v>148</v>
      </c>
      <c r="L412" s="141" t="s">
        <v>1022</v>
      </c>
      <c r="M412" s="141">
        <v>1</v>
      </c>
      <c r="N412" s="141">
        <v>18.489999999999998</v>
      </c>
      <c r="O412" s="141">
        <v>18.489999999999998</v>
      </c>
      <c r="P412" s="199">
        <v>6</v>
      </c>
      <c r="Q412" s="122" t="e">
        <f>+VLOOKUP(CONCATENATE(B412,"00"),#REF!,3,FALSE)</f>
        <v>#REF!</v>
      </c>
      <c r="R412" s="122" t="str">
        <f>+IF(ISERROR(VLOOKUP(K412,'Ecarts de marge'!D:D,1,FALSE)),"PB CODE ARTICLE","")</f>
        <v/>
      </c>
    </row>
    <row r="413" spans="1:18" x14ac:dyDescent="0.25">
      <c r="A413" s="131" t="str">
        <f>+IF(I413&lt;='Ecarts de marge'!$G$1,"X","")</f>
        <v>X</v>
      </c>
      <c r="B413" s="122" t="str">
        <f t="shared" si="6"/>
        <v>A20082000239000</v>
      </c>
      <c r="C413" s="141" t="s">
        <v>727</v>
      </c>
      <c r="D413" s="141">
        <v>201800123</v>
      </c>
      <c r="E413" s="141" t="s">
        <v>735</v>
      </c>
      <c r="F413" s="141" t="s">
        <v>736</v>
      </c>
      <c r="G413" s="141" t="s">
        <v>711</v>
      </c>
      <c r="H413" s="141" t="s">
        <v>737</v>
      </c>
      <c r="I413" s="142">
        <v>43123</v>
      </c>
      <c r="J413" s="141" t="s">
        <v>1023</v>
      </c>
      <c r="K413" s="141" t="s">
        <v>148</v>
      </c>
      <c r="L413" s="141" t="s">
        <v>1024</v>
      </c>
      <c r="M413" s="141">
        <v>1</v>
      </c>
      <c r="N413" s="141">
        <v>18.489999999999998</v>
      </c>
      <c r="O413" s="141">
        <v>18.489999999999998</v>
      </c>
      <c r="P413" s="199">
        <v>305.39</v>
      </c>
      <c r="Q413" s="122" t="e">
        <f>+VLOOKUP(CONCATENATE(B413,"00"),#REF!,3,FALSE)</f>
        <v>#REF!</v>
      </c>
      <c r="R413" s="122" t="str">
        <f>+IF(ISERROR(VLOOKUP(K413,'Ecarts de marge'!D:D,1,FALSE)),"PB CODE ARTICLE","")</f>
        <v/>
      </c>
    </row>
    <row r="414" spans="1:18" x14ac:dyDescent="0.25">
      <c r="A414" s="131" t="str">
        <f>+IF(I414&lt;='Ecarts de marge'!$G$1,"X","")</f>
        <v>X</v>
      </c>
      <c r="B414" s="122" t="str">
        <f t="shared" si="6"/>
        <v>A20082000239000</v>
      </c>
      <c r="C414" s="141" t="s">
        <v>727</v>
      </c>
      <c r="D414" s="141">
        <v>201800123</v>
      </c>
      <c r="E414" s="141" t="s">
        <v>735</v>
      </c>
      <c r="F414" s="141" t="s">
        <v>736</v>
      </c>
      <c r="G414" s="141" t="s">
        <v>711</v>
      </c>
      <c r="H414" s="141" t="s">
        <v>737</v>
      </c>
      <c r="I414" s="142">
        <v>43123</v>
      </c>
      <c r="J414" s="141" t="s">
        <v>1023</v>
      </c>
      <c r="K414" s="141" t="s">
        <v>148</v>
      </c>
      <c r="L414" s="141" t="s">
        <v>1025</v>
      </c>
      <c r="M414" s="141">
        <v>50</v>
      </c>
      <c r="N414" s="141">
        <v>18.489999999999998</v>
      </c>
      <c r="O414" s="141">
        <v>924.5</v>
      </c>
      <c r="P414" s="199">
        <v>66.5</v>
      </c>
      <c r="Q414" s="122" t="e">
        <f>+VLOOKUP(CONCATENATE(B414,"00"),#REF!,3,FALSE)</f>
        <v>#REF!</v>
      </c>
      <c r="R414" s="122" t="str">
        <f>+IF(ISERROR(VLOOKUP(K414,'Ecarts de marge'!D:D,1,FALSE)),"PB CODE ARTICLE","")</f>
        <v/>
      </c>
    </row>
    <row r="415" spans="1:18" x14ac:dyDescent="0.25">
      <c r="A415" s="131" t="str">
        <f>+IF(I415&lt;='Ecarts de marge'!$G$1,"X","")</f>
        <v>X</v>
      </c>
      <c r="B415" s="122" t="str">
        <f t="shared" si="6"/>
        <v>A20082000239000</v>
      </c>
      <c r="C415" s="141" t="s">
        <v>727</v>
      </c>
      <c r="D415" s="141">
        <v>201800123</v>
      </c>
      <c r="E415" s="141" t="s">
        <v>735</v>
      </c>
      <c r="F415" s="141" t="s">
        <v>736</v>
      </c>
      <c r="G415" s="141" t="s">
        <v>711</v>
      </c>
      <c r="H415" s="141" t="s">
        <v>737</v>
      </c>
      <c r="I415" s="142">
        <v>43123</v>
      </c>
      <c r="J415" s="141" t="s">
        <v>1023</v>
      </c>
      <c r="K415" s="141" t="s">
        <v>148</v>
      </c>
      <c r="L415" s="141" t="s">
        <v>1026</v>
      </c>
      <c r="M415" s="141">
        <v>6</v>
      </c>
      <c r="N415" s="141">
        <v>18.489999999999998</v>
      </c>
      <c r="O415" s="141">
        <v>110.94</v>
      </c>
      <c r="P415" s="199">
        <v>665.76</v>
      </c>
      <c r="Q415" s="122" t="e">
        <f>+VLOOKUP(CONCATENATE(B415,"00"),#REF!,3,FALSE)</f>
        <v>#REF!</v>
      </c>
      <c r="R415" s="122" t="str">
        <f>+IF(ISERROR(VLOOKUP(K415,'Ecarts de marge'!D:D,1,FALSE)),"PB CODE ARTICLE","")</f>
        <v/>
      </c>
    </row>
    <row r="416" spans="1:18" x14ac:dyDescent="0.25">
      <c r="A416" s="131" t="str">
        <f>+IF(I416&lt;='Ecarts de marge'!$G$1,"X","")</f>
        <v>X</v>
      </c>
      <c r="B416" s="122" t="str">
        <f t="shared" si="6"/>
        <v>A</v>
      </c>
      <c r="C416" s="141" t="s">
        <v>727</v>
      </c>
      <c r="D416" s="141">
        <v>201800124</v>
      </c>
      <c r="E416" s="141" t="s">
        <v>719</v>
      </c>
      <c r="F416" s="141" t="s">
        <v>719</v>
      </c>
      <c r="G416" s="141" t="s">
        <v>719</v>
      </c>
      <c r="H416" s="141" t="s">
        <v>720</v>
      </c>
      <c r="I416" s="142">
        <v>43129</v>
      </c>
      <c r="J416" s="141" t="s">
        <v>939</v>
      </c>
      <c r="K416" s="141" t="s">
        <v>154</v>
      </c>
      <c r="L416" s="141" t="s">
        <v>1027</v>
      </c>
      <c r="M416" s="141">
        <v>4</v>
      </c>
      <c r="N416" s="141">
        <v>43.35</v>
      </c>
      <c r="O416" s="141">
        <v>173.4</v>
      </c>
      <c r="P416" s="199">
        <v>480</v>
      </c>
      <c r="Q416" s="122" t="e">
        <f>+VLOOKUP(CONCATENATE(B416,"00"),#REF!,3,FALSE)</f>
        <v>#REF!</v>
      </c>
      <c r="R416" s="122" t="str">
        <f>+IF(ISERROR(VLOOKUP(K416,'Ecarts de marge'!D:D,1,FALSE)),"PB CODE ARTICLE","")</f>
        <v/>
      </c>
    </row>
    <row r="417" spans="1:18" x14ac:dyDescent="0.25">
      <c r="A417" s="131" t="str">
        <f>+IF(I417&lt;='Ecarts de marge'!$G$1,"X","")</f>
        <v>X</v>
      </c>
      <c r="B417" s="122" t="str">
        <f t="shared" si="6"/>
        <v>A</v>
      </c>
      <c r="C417" s="141" t="s">
        <v>727</v>
      </c>
      <c r="D417" s="141">
        <v>201800124</v>
      </c>
      <c r="E417" s="141" t="s">
        <v>719</v>
      </c>
      <c r="F417" s="141" t="s">
        <v>719</v>
      </c>
      <c r="G417" s="141" t="s">
        <v>719</v>
      </c>
      <c r="H417" s="141" t="s">
        <v>720</v>
      </c>
      <c r="I417" s="142">
        <v>43129</v>
      </c>
      <c r="J417" s="141" t="s">
        <v>939</v>
      </c>
      <c r="K417" s="141" t="s">
        <v>154</v>
      </c>
      <c r="L417" s="141" t="s">
        <v>1028</v>
      </c>
      <c r="M417" s="141">
        <v>4</v>
      </c>
      <c r="N417" s="141">
        <v>43.35</v>
      </c>
      <c r="O417" s="141">
        <v>173.4</v>
      </c>
      <c r="P417" s="199">
        <v>3.68</v>
      </c>
      <c r="Q417" s="122" t="e">
        <f>+VLOOKUP(CONCATENATE(B417,"00"),#REF!,3,FALSE)</f>
        <v>#REF!</v>
      </c>
      <c r="R417" s="122" t="str">
        <f>+IF(ISERROR(VLOOKUP(K417,'Ecarts de marge'!D:D,1,FALSE)),"PB CODE ARTICLE","")</f>
        <v/>
      </c>
    </row>
    <row r="418" spans="1:18" x14ac:dyDescent="0.25">
      <c r="A418" s="131" t="str">
        <f>+IF(I418&lt;='Ecarts de marge'!$G$1,"X","")</f>
        <v>X</v>
      </c>
      <c r="B418" s="122" t="str">
        <f t="shared" si="6"/>
        <v>A20082000181000</v>
      </c>
      <c r="C418" s="141" t="s">
        <v>727</v>
      </c>
      <c r="D418" s="141">
        <v>201800125</v>
      </c>
      <c r="E418" s="141" t="s">
        <v>735</v>
      </c>
      <c r="F418" s="141" t="s">
        <v>742</v>
      </c>
      <c r="G418" s="141" t="s">
        <v>711</v>
      </c>
      <c r="H418" s="141" t="s">
        <v>731</v>
      </c>
      <c r="I418" s="142">
        <v>43130</v>
      </c>
      <c r="J418" s="141" t="s">
        <v>1010</v>
      </c>
      <c r="K418" s="141" t="s">
        <v>57</v>
      </c>
      <c r="L418" s="141" t="s">
        <v>58</v>
      </c>
      <c r="M418" s="141">
        <v>1</v>
      </c>
      <c r="N418" s="141">
        <v>3450</v>
      </c>
      <c r="O418" s="141">
        <v>3450</v>
      </c>
      <c r="P418" s="199">
        <v>2670.12</v>
      </c>
      <c r="Q418" s="122" t="e">
        <f>+VLOOKUP(CONCATENATE(B418,"00"),#REF!,3,FALSE)</f>
        <v>#REF!</v>
      </c>
      <c r="R418" s="122" t="str">
        <f>+IF(ISERROR(VLOOKUP(K418,'Ecarts de marge'!D:D,1,FALSE)),"PB CODE ARTICLE","")</f>
        <v>PB CODE ARTICLE</v>
      </c>
    </row>
    <row r="419" spans="1:18" x14ac:dyDescent="0.25">
      <c r="A419" s="131" t="str">
        <f>+IF(I419&lt;='Ecarts de marge'!$G$1,"X","")</f>
        <v>X</v>
      </c>
      <c r="B419" s="122" t="str">
        <f t="shared" si="6"/>
        <v>A20092000281000</v>
      </c>
      <c r="C419" s="141" t="s">
        <v>727</v>
      </c>
      <c r="D419" s="141">
        <v>201800126</v>
      </c>
      <c r="E419" s="141" t="s">
        <v>712</v>
      </c>
      <c r="F419" s="141" t="s">
        <v>755</v>
      </c>
      <c r="G419" s="141" t="s">
        <v>711</v>
      </c>
      <c r="H419" s="141" t="s">
        <v>731</v>
      </c>
      <c r="I419" s="142">
        <v>43130</v>
      </c>
      <c r="J419" s="141" t="s">
        <v>833</v>
      </c>
      <c r="K419" s="141" t="s">
        <v>54</v>
      </c>
      <c r="L419" s="141" t="s">
        <v>55</v>
      </c>
      <c r="M419" s="141">
        <v>749.7</v>
      </c>
      <c r="N419" s="141">
        <v>0.85</v>
      </c>
      <c r="O419" s="141">
        <v>637.245</v>
      </c>
      <c r="P419" s="199">
        <v>712.21500000000003</v>
      </c>
      <c r="Q419" s="122" t="e">
        <f>+VLOOKUP(CONCATENATE(B419,"00"),#REF!,3,FALSE)</f>
        <v>#REF!</v>
      </c>
      <c r="R419" s="122" t="str">
        <f>+IF(ISERROR(VLOOKUP(K419,'Ecarts de marge'!D:D,1,FALSE)),"PB CODE ARTICLE","")</f>
        <v/>
      </c>
    </row>
    <row r="420" spans="1:18" x14ac:dyDescent="0.25">
      <c r="A420" s="131" t="str">
        <f>+IF(I420&lt;='Ecarts de marge'!$G$1,"X","")</f>
        <v>X</v>
      </c>
      <c r="B420" s="122" t="str">
        <f t="shared" si="6"/>
        <v>A20102000300000</v>
      </c>
      <c r="C420" s="141" t="s">
        <v>727</v>
      </c>
      <c r="D420" s="141">
        <v>201800127</v>
      </c>
      <c r="E420" s="141" t="s">
        <v>710</v>
      </c>
      <c r="F420" s="141" t="s">
        <v>822</v>
      </c>
      <c r="G420" s="141" t="s">
        <v>711</v>
      </c>
      <c r="H420" s="141" t="s">
        <v>731</v>
      </c>
      <c r="I420" s="142">
        <v>43130</v>
      </c>
      <c r="J420" s="141" t="s">
        <v>833</v>
      </c>
      <c r="K420" s="141" t="s">
        <v>54</v>
      </c>
      <c r="L420" s="141" t="s">
        <v>55</v>
      </c>
      <c r="M420" s="141">
        <v>699.3</v>
      </c>
      <c r="N420" s="141">
        <v>0.95</v>
      </c>
      <c r="O420" s="141">
        <v>664.33500000000004</v>
      </c>
      <c r="P420" s="199">
        <v>664.33500000000004</v>
      </c>
      <c r="Q420" s="122" t="e">
        <f>+VLOOKUP(CONCATENATE(B420,"00"),#REF!,3,FALSE)</f>
        <v>#REF!</v>
      </c>
      <c r="R420" s="122" t="str">
        <f>+IF(ISERROR(VLOOKUP(K420,'Ecarts de marge'!D:D,1,FALSE)),"PB CODE ARTICLE","")</f>
        <v/>
      </c>
    </row>
    <row r="421" spans="1:18" x14ac:dyDescent="0.25">
      <c r="A421" s="131" t="str">
        <f>+IF(I421&lt;='Ecarts de marge'!$G$1,"X","")</f>
        <v>X</v>
      </c>
      <c r="B421" s="122" t="str">
        <f t="shared" si="6"/>
        <v>A20102000299000</v>
      </c>
      <c r="C421" s="141" t="s">
        <v>727</v>
      </c>
      <c r="D421" s="141">
        <v>201800128</v>
      </c>
      <c r="E421" s="141" t="s">
        <v>710</v>
      </c>
      <c r="F421" s="141" t="s">
        <v>816</v>
      </c>
      <c r="G421" s="141" t="s">
        <v>711</v>
      </c>
      <c r="H421" s="141" t="s">
        <v>731</v>
      </c>
      <c r="I421" s="142">
        <v>43130</v>
      </c>
      <c r="J421" s="141" t="s">
        <v>833</v>
      </c>
      <c r="K421" s="141" t="s">
        <v>54</v>
      </c>
      <c r="L421" s="141" t="s">
        <v>55</v>
      </c>
      <c r="M421" s="141">
        <v>730.8</v>
      </c>
      <c r="N421" s="141">
        <v>0.95</v>
      </c>
      <c r="O421" s="141">
        <v>694.26</v>
      </c>
      <c r="P421" s="199">
        <v>694.26</v>
      </c>
      <c r="Q421" s="122" t="e">
        <f>+VLOOKUP(CONCATENATE(B421,"00"),#REF!,3,FALSE)</f>
        <v>#REF!</v>
      </c>
      <c r="R421" s="122" t="str">
        <f>+IF(ISERROR(VLOOKUP(K421,'Ecarts de marge'!D:D,1,FALSE)),"PB CODE ARTICLE","")</f>
        <v/>
      </c>
    </row>
    <row r="422" spans="1:18" x14ac:dyDescent="0.25">
      <c r="A422" s="131" t="str">
        <f>+IF(I422&lt;='Ecarts de marge'!$G$1,"X","")</f>
        <v>X</v>
      </c>
      <c r="B422" s="122" t="str">
        <f t="shared" si="6"/>
        <v>A20102000306000</v>
      </c>
      <c r="C422" s="141" t="s">
        <v>727</v>
      </c>
      <c r="D422" s="141">
        <v>201800129</v>
      </c>
      <c r="E422" s="141" t="s">
        <v>710</v>
      </c>
      <c r="F422" s="141" t="s">
        <v>858</v>
      </c>
      <c r="G422" s="141" t="s">
        <v>711</v>
      </c>
      <c r="H422" s="141" t="s">
        <v>731</v>
      </c>
      <c r="I422" s="142">
        <v>43130</v>
      </c>
      <c r="J422" s="141" t="s">
        <v>833</v>
      </c>
      <c r="K422" s="141" t="s">
        <v>54</v>
      </c>
      <c r="L422" s="141" t="s">
        <v>55</v>
      </c>
      <c r="M422" s="141">
        <v>745.2</v>
      </c>
      <c r="N422" s="141">
        <v>0.95</v>
      </c>
      <c r="O422" s="141">
        <v>707.94</v>
      </c>
      <c r="P422" s="199">
        <v>707.94</v>
      </c>
      <c r="Q422" s="122" t="e">
        <f>+VLOOKUP(CONCATENATE(B422,"00"),#REF!,3,FALSE)</f>
        <v>#REF!</v>
      </c>
      <c r="R422" s="122" t="str">
        <f>+IF(ISERROR(VLOOKUP(K422,'Ecarts de marge'!D:D,1,FALSE)),"PB CODE ARTICLE","")</f>
        <v/>
      </c>
    </row>
    <row r="423" spans="1:18" x14ac:dyDescent="0.25">
      <c r="A423" s="131" t="str">
        <f>+IF(I423&lt;='Ecarts de marge'!$G$1,"X","")</f>
        <v>X</v>
      </c>
      <c r="B423" s="122" t="str">
        <f t="shared" si="6"/>
        <v>A20092000178000</v>
      </c>
      <c r="C423" s="141" t="s">
        <v>727</v>
      </c>
      <c r="D423" s="141">
        <v>201800130</v>
      </c>
      <c r="E423" s="141" t="s">
        <v>712</v>
      </c>
      <c r="F423" s="141" t="s">
        <v>813</v>
      </c>
      <c r="G423" s="141" t="s">
        <v>711</v>
      </c>
      <c r="H423" s="141" t="s">
        <v>731</v>
      </c>
      <c r="I423" s="142">
        <v>43130</v>
      </c>
      <c r="J423" s="141" t="s">
        <v>1012</v>
      </c>
      <c r="K423" s="141" t="s">
        <v>57</v>
      </c>
      <c r="L423" s="141" t="s">
        <v>58</v>
      </c>
      <c r="M423" s="141">
        <v>1</v>
      </c>
      <c r="N423" s="141">
        <v>2670.12</v>
      </c>
      <c r="O423" s="141">
        <v>2670.12</v>
      </c>
      <c r="P423" s="199">
        <v>9434.31</v>
      </c>
      <c r="Q423" s="122" t="e">
        <f>+VLOOKUP(CONCATENATE(B423,"00"),#REF!,3,FALSE)</f>
        <v>#REF!</v>
      </c>
      <c r="R423" s="122" t="str">
        <f>+IF(ISERROR(VLOOKUP(K423,'Ecarts de marge'!D:D,1,FALSE)),"PB CODE ARTICLE","")</f>
        <v>PB CODE ARTICLE</v>
      </c>
    </row>
    <row r="424" spans="1:18" x14ac:dyDescent="0.25">
      <c r="A424" s="131" t="str">
        <f>+IF(I424&lt;='Ecarts de marge'!$G$1,"X","")</f>
        <v>X</v>
      </c>
      <c r="B424" s="122" t="str">
        <f t="shared" si="6"/>
        <v>A20050042058000</v>
      </c>
      <c r="C424" s="141" t="s">
        <v>727</v>
      </c>
      <c r="D424" s="141">
        <v>201800131</v>
      </c>
      <c r="E424" s="141" t="s">
        <v>806</v>
      </c>
      <c r="F424" s="141" t="s">
        <v>890</v>
      </c>
      <c r="G424" s="141" t="s">
        <v>711</v>
      </c>
      <c r="H424" s="141" t="s">
        <v>731</v>
      </c>
      <c r="I424" s="142">
        <v>43130</v>
      </c>
      <c r="J424" s="141" t="s">
        <v>1029</v>
      </c>
      <c r="K424" s="141" t="s">
        <v>57</v>
      </c>
      <c r="L424" s="141" t="s">
        <v>58</v>
      </c>
      <c r="M424" s="141">
        <v>1</v>
      </c>
      <c r="N424" s="141">
        <v>9434.31</v>
      </c>
      <c r="O424" s="141">
        <v>9434.31</v>
      </c>
      <c r="P424" s="199">
        <v>4000</v>
      </c>
      <c r="Q424" s="122" t="e">
        <f>+VLOOKUP(CONCATENATE(B424,"00"),#REF!,3,FALSE)</f>
        <v>#REF!</v>
      </c>
      <c r="R424" s="122" t="str">
        <f>+IF(ISERROR(VLOOKUP(K424,'Ecarts de marge'!D:D,1,FALSE)),"PB CODE ARTICLE","")</f>
        <v>PB CODE ARTICLE</v>
      </c>
    </row>
    <row r="425" spans="1:18" x14ac:dyDescent="0.25">
      <c r="A425" s="131" t="str">
        <f>+IF(I425&lt;='Ecarts de marge'!$G$1,"X","")</f>
        <v>X</v>
      </c>
      <c r="B425" s="122" t="str">
        <f t="shared" si="6"/>
        <v>A20092000214000</v>
      </c>
      <c r="C425" s="141" t="s">
        <v>727</v>
      </c>
      <c r="D425" s="141">
        <v>201800132</v>
      </c>
      <c r="E425" s="141" t="s">
        <v>712</v>
      </c>
      <c r="F425" s="141" t="s">
        <v>778</v>
      </c>
      <c r="G425" s="141" t="s">
        <v>711</v>
      </c>
      <c r="H425" s="141" t="s">
        <v>731</v>
      </c>
      <c r="I425" s="142">
        <v>43132</v>
      </c>
      <c r="J425" s="141" t="s">
        <v>1013</v>
      </c>
      <c r="K425" s="141" t="s">
        <v>57</v>
      </c>
      <c r="L425" s="141" t="s">
        <v>58</v>
      </c>
      <c r="M425" s="141">
        <v>1</v>
      </c>
      <c r="N425" s="141">
        <v>9434.31</v>
      </c>
      <c r="O425" s="141">
        <v>9434.31</v>
      </c>
      <c r="P425" s="199">
        <v>2544.66</v>
      </c>
      <c r="Q425" s="122" t="e">
        <f>+VLOOKUP(CONCATENATE(B425,"00"),#REF!,3,FALSE)</f>
        <v>#REF!</v>
      </c>
      <c r="R425" s="122" t="str">
        <f>+IF(ISERROR(VLOOKUP(K425,'Ecarts de marge'!D:D,1,FALSE)),"PB CODE ARTICLE","")</f>
        <v>PB CODE ARTICLE</v>
      </c>
    </row>
    <row r="426" spans="1:18" x14ac:dyDescent="0.25">
      <c r="A426" s="131" t="str">
        <f>+IF(I426&lt;='Ecarts de marge'!$G$1,"X","")</f>
        <v>X</v>
      </c>
      <c r="B426" s="122" t="str">
        <f t="shared" si="6"/>
        <v>A20092000214000</v>
      </c>
      <c r="C426" s="141" t="s">
        <v>727</v>
      </c>
      <c r="D426" s="141">
        <v>201800133</v>
      </c>
      <c r="E426" s="141" t="s">
        <v>712</v>
      </c>
      <c r="F426" s="141" t="s">
        <v>778</v>
      </c>
      <c r="G426" s="141" t="s">
        <v>711</v>
      </c>
      <c r="H426" s="141" t="s">
        <v>731</v>
      </c>
      <c r="I426" s="142">
        <v>43132</v>
      </c>
      <c r="J426" s="141" t="s">
        <v>1013</v>
      </c>
      <c r="K426" s="141" t="s">
        <v>57</v>
      </c>
      <c r="L426" s="141" t="s">
        <v>58</v>
      </c>
      <c r="M426" s="141">
        <v>1</v>
      </c>
      <c r="N426" s="141">
        <v>2544.66</v>
      </c>
      <c r="O426" s="141">
        <v>2544.66</v>
      </c>
      <c r="P426" s="199">
        <v>2551.36</v>
      </c>
      <c r="Q426" s="122" t="e">
        <f>+VLOOKUP(CONCATENATE(B426,"00"),#REF!,3,FALSE)</f>
        <v>#REF!</v>
      </c>
      <c r="R426" s="122" t="str">
        <f>+IF(ISERROR(VLOOKUP(K426,'Ecarts de marge'!D:D,1,FALSE)),"PB CODE ARTICLE","")</f>
        <v>PB CODE ARTICLE</v>
      </c>
    </row>
    <row r="427" spans="1:18" x14ac:dyDescent="0.25">
      <c r="A427" s="131" t="str">
        <f>+IF(I427&lt;='Ecarts de marge'!$G$1,"X","")</f>
        <v>X</v>
      </c>
      <c r="B427" s="122" t="str">
        <f t="shared" si="6"/>
        <v>A20082000239000</v>
      </c>
      <c r="C427" s="141" t="s">
        <v>727</v>
      </c>
      <c r="D427" s="141">
        <v>201800134</v>
      </c>
      <c r="E427" s="141" t="s">
        <v>735</v>
      </c>
      <c r="F427" s="141" t="s">
        <v>736</v>
      </c>
      <c r="G427" s="141" t="s">
        <v>711</v>
      </c>
      <c r="H427" s="141" t="s">
        <v>737</v>
      </c>
      <c r="I427" s="142">
        <v>43132</v>
      </c>
      <c r="J427" s="141" t="s">
        <v>724</v>
      </c>
      <c r="K427" s="141" t="s">
        <v>63</v>
      </c>
      <c r="L427" s="141" t="s">
        <v>725</v>
      </c>
      <c r="M427" s="141">
        <v>4</v>
      </c>
      <c r="N427" s="141">
        <v>188</v>
      </c>
      <c r="O427" s="141">
        <v>752</v>
      </c>
      <c r="P427" s="199">
        <v>1632</v>
      </c>
      <c r="Q427" s="122" t="e">
        <f>+VLOOKUP(CONCATENATE(B427,"00"),#REF!,3,FALSE)</f>
        <v>#REF!</v>
      </c>
      <c r="R427" s="122" t="str">
        <f>+IF(ISERROR(VLOOKUP(K427,'Ecarts de marge'!D:D,1,FALSE)),"PB CODE ARTICLE","")</f>
        <v/>
      </c>
    </row>
    <row r="428" spans="1:18" x14ac:dyDescent="0.25">
      <c r="A428" s="131" t="str">
        <f>+IF(I428&lt;='Ecarts de marge'!$G$1,"X","")</f>
        <v>X</v>
      </c>
      <c r="B428" s="122" t="str">
        <f t="shared" si="6"/>
        <v>A20092000273000</v>
      </c>
      <c r="C428" s="141" t="s">
        <v>727</v>
      </c>
      <c r="D428" s="141">
        <v>201800135</v>
      </c>
      <c r="E428" s="141" t="s">
        <v>712</v>
      </c>
      <c r="F428" s="141" t="s">
        <v>772</v>
      </c>
      <c r="G428" s="141" t="s">
        <v>711</v>
      </c>
      <c r="H428" s="141" t="s">
        <v>737</v>
      </c>
      <c r="I428" s="142">
        <v>43132</v>
      </c>
      <c r="J428" s="141" t="s">
        <v>724</v>
      </c>
      <c r="K428" s="141" t="s">
        <v>63</v>
      </c>
      <c r="L428" s="141" t="s">
        <v>1030</v>
      </c>
      <c r="M428" s="141">
        <v>4</v>
      </c>
      <c r="N428" s="141">
        <v>188</v>
      </c>
      <c r="O428" s="141">
        <v>752</v>
      </c>
      <c r="P428" s="199">
        <v>2040.8</v>
      </c>
      <c r="Q428" s="122" t="e">
        <f>+VLOOKUP(CONCATENATE(B428,"00"),#REF!,3,FALSE)</f>
        <v>#REF!</v>
      </c>
      <c r="R428" s="122" t="str">
        <f>+IF(ISERROR(VLOOKUP(K428,'Ecarts de marge'!D:D,1,FALSE)),"PB CODE ARTICLE","")</f>
        <v/>
      </c>
    </row>
    <row r="429" spans="1:18" x14ac:dyDescent="0.25">
      <c r="A429" s="131" t="str">
        <f>+IF(I429&lt;='Ecarts de marge'!$G$1,"X","")</f>
        <v>X</v>
      </c>
      <c r="B429" s="122" t="str">
        <f t="shared" si="6"/>
        <v>A20082000125000</v>
      </c>
      <c r="C429" s="141" t="s">
        <v>727</v>
      </c>
      <c r="D429" s="141">
        <v>201800136</v>
      </c>
      <c r="E429" s="141" t="s">
        <v>735</v>
      </c>
      <c r="F429" s="141" t="s">
        <v>756</v>
      </c>
      <c r="G429" s="141" t="s">
        <v>711</v>
      </c>
      <c r="H429" s="141" t="s">
        <v>737</v>
      </c>
      <c r="I429" s="142">
        <v>43132</v>
      </c>
      <c r="J429" s="141" t="s">
        <v>724</v>
      </c>
      <c r="K429" s="141" t="s">
        <v>63</v>
      </c>
      <c r="L429" s="141" t="s">
        <v>1031</v>
      </c>
      <c r="M429" s="141">
        <v>4</v>
      </c>
      <c r="N429" s="141">
        <v>188</v>
      </c>
      <c r="O429" s="141">
        <v>752</v>
      </c>
      <c r="P429" s="199">
        <v>3177.28</v>
      </c>
      <c r="Q429" s="122" t="e">
        <f>+VLOOKUP(CONCATENATE(B429,"00"),#REF!,3,FALSE)</f>
        <v>#REF!</v>
      </c>
      <c r="R429" s="122" t="str">
        <f>+IF(ISERROR(VLOOKUP(K429,'Ecarts de marge'!D:D,1,FALSE)),"PB CODE ARTICLE","")</f>
        <v/>
      </c>
    </row>
    <row r="430" spans="1:18" x14ac:dyDescent="0.25">
      <c r="A430" s="131" t="str">
        <f>+IF(I430&lt;='Ecarts de marge'!$G$1,"X","")</f>
        <v>X</v>
      </c>
      <c r="B430" s="122" t="str">
        <f t="shared" si="6"/>
        <v>A20092000159000</v>
      </c>
      <c r="C430" s="141" t="s">
        <v>727</v>
      </c>
      <c r="D430" s="141">
        <v>201800137</v>
      </c>
      <c r="E430" s="141" t="s">
        <v>712</v>
      </c>
      <c r="F430" s="141" t="s">
        <v>809</v>
      </c>
      <c r="G430" s="141" t="s">
        <v>711</v>
      </c>
      <c r="H430" s="141" t="s">
        <v>731</v>
      </c>
      <c r="I430" s="142">
        <v>43132</v>
      </c>
      <c r="J430" s="141" t="s">
        <v>724</v>
      </c>
      <c r="K430" s="141" t="s">
        <v>63</v>
      </c>
      <c r="L430" s="141" t="s">
        <v>725</v>
      </c>
      <c r="M430" s="141">
        <v>4</v>
      </c>
      <c r="N430" s="141">
        <v>188</v>
      </c>
      <c r="O430" s="141">
        <v>752</v>
      </c>
      <c r="P430" s="199">
        <v>352.8</v>
      </c>
      <c r="Q430" s="122" t="e">
        <f>+VLOOKUP(CONCATENATE(B430,"00"),#REF!,3,FALSE)</f>
        <v>#REF!</v>
      </c>
      <c r="R430" s="122" t="str">
        <f>+IF(ISERROR(VLOOKUP(K430,'Ecarts de marge'!D:D,1,FALSE)),"PB CODE ARTICLE","")</f>
        <v/>
      </c>
    </row>
    <row r="431" spans="1:18" x14ac:dyDescent="0.25">
      <c r="A431" s="131" t="str">
        <f>+IF(I431&lt;='Ecarts de marge'!$G$1,"X","")</f>
        <v>X</v>
      </c>
      <c r="B431" s="122" t="str">
        <f t="shared" si="6"/>
        <v>A20092000202000</v>
      </c>
      <c r="C431" s="141" t="s">
        <v>727</v>
      </c>
      <c r="D431" s="141">
        <v>201800138</v>
      </c>
      <c r="E431" s="141" t="s">
        <v>712</v>
      </c>
      <c r="F431" s="141" t="s">
        <v>873</v>
      </c>
      <c r="G431" s="141" t="s">
        <v>711</v>
      </c>
      <c r="H431" s="141" t="s">
        <v>731</v>
      </c>
      <c r="I431" s="142">
        <v>43132</v>
      </c>
      <c r="J431" s="141" t="s">
        <v>724</v>
      </c>
      <c r="K431" s="141" t="s">
        <v>63</v>
      </c>
      <c r="L431" s="141" t="s">
        <v>725</v>
      </c>
      <c r="M431" s="141">
        <v>4</v>
      </c>
      <c r="N431" s="141">
        <v>188</v>
      </c>
      <c r="O431" s="141">
        <v>752</v>
      </c>
      <c r="P431" s="199">
        <v>317.52</v>
      </c>
      <c r="Q431" s="122" t="e">
        <f>+VLOOKUP(CONCATENATE(B431,"00"),#REF!,3,FALSE)</f>
        <v>#REF!</v>
      </c>
      <c r="R431" s="122" t="str">
        <f>+IF(ISERROR(VLOOKUP(K431,'Ecarts de marge'!D:D,1,FALSE)),"PB CODE ARTICLE","")</f>
        <v/>
      </c>
    </row>
    <row r="432" spans="1:18" x14ac:dyDescent="0.25">
      <c r="A432" s="131" t="str">
        <f>+IF(I432&lt;='Ecarts de marge'!$G$1,"X","")</f>
        <v>X</v>
      </c>
      <c r="B432" s="122" t="str">
        <f t="shared" si="6"/>
        <v>A20092000179000</v>
      </c>
      <c r="C432" s="141" t="s">
        <v>727</v>
      </c>
      <c r="D432" s="141">
        <v>201800139</v>
      </c>
      <c r="E432" s="141" t="s">
        <v>712</v>
      </c>
      <c r="F432" s="141" t="s">
        <v>856</v>
      </c>
      <c r="G432" s="141" t="s">
        <v>711</v>
      </c>
      <c r="H432" s="141" t="s">
        <v>731</v>
      </c>
      <c r="I432" s="142">
        <v>43132</v>
      </c>
      <c r="J432" s="141" t="s">
        <v>724</v>
      </c>
      <c r="K432" s="141" t="s">
        <v>63</v>
      </c>
      <c r="L432" s="141" t="s">
        <v>725</v>
      </c>
      <c r="M432" s="141">
        <v>4</v>
      </c>
      <c r="N432" s="141">
        <v>188</v>
      </c>
      <c r="O432" s="141">
        <v>752</v>
      </c>
      <c r="P432" s="199">
        <v>317.52</v>
      </c>
      <c r="Q432" s="122" t="e">
        <f>+VLOOKUP(CONCATENATE(B432,"00"),#REF!,3,FALSE)</f>
        <v>#REF!</v>
      </c>
      <c r="R432" s="122" t="str">
        <f>+IF(ISERROR(VLOOKUP(K432,'Ecarts de marge'!D:D,1,FALSE)),"PB CODE ARTICLE","")</f>
        <v/>
      </c>
    </row>
    <row r="433" spans="1:18" x14ac:dyDescent="0.25">
      <c r="A433" s="131" t="str">
        <f>+IF(I433&lt;='Ecarts de marge'!$G$1,"X","")</f>
        <v>X</v>
      </c>
      <c r="B433" s="122" t="str">
        <f t="shared" si="6"/>
        <v>A20092000168000</v>
      </c>
      <c r="C433" s="141" t="s">
        <v>727</v>
      </c>
      <c r="D433" s="141">
        <v>201800140</v>
      </c>
      <c r="E433" s="141" t="s">
        <v>712</v>
      </c>
      <c r="F433" s="141" t="s">
        <v>793</v>
      </c>
      <c r="G433" s="141" t="s">
        <v>711</v>
      </c>
      <c r="H433" s="141" t="s">
        <v>731</v>
      </c>
      <c r="I433" s="142">
        <v>43132</v>
      </c>
      <c r="J433" s="141" t="s">
        <v>724</v>
      </c>
      <c r="K433" s="141" t="s">
        <v>63</v>
      </c>
      <c r="L433" s="141" t="s">
        <v>725</v>
      </c>
      <c r="M433" s="141">
        <v>4</v>
      </c>
      <c r="N433" s="141">
        <v>188</v>
      </c>
      <c r="O433" s="141">
        <v>752</v>
      </c>
      <c r="P433" s="199">
        <v>317.52</v>
      </c>
      <c r="Q433" s="122" t="e">
        <f>+VLOOKUP(CONCATENATE(B433,"00"),#REF!,3,FALSE)</f>
        <v>#REF!</v>
      </c>
      <c r="R433" s="122" t="str">
        <f>+IF(ISERROR(VLOOKUP(K433,'Ecarts de marge'!D:D,1,FALSE)),"PB CODE ARTICLE","")</f>
        <v/>
      </c>
    </row>
    <row r="434" spans="1:18" x14ac:dyDescent="0.25">
      <c r="A434" s="131" t="str">
        <f>+IF(I434&lt;='Ecarts de marge'!$G$1,"X","")</f>
        <v>X</v>
      </c>
      <c r="B434" s="122" t="str">
        <f t="shared" si="6"/>
        <v>A20082000139000</v>
      </c>
      <c r="C434" s="141" t="s">
        <v>727</v>
      </c>
      <c r="D434" s="141">
        <v>201800141</v>
      </c>
      <c r="E434" s="141" t="s">
        <v>735</v>
      </c>
      <c r="F434" s="141" t="s">
        <v>762</v>
      </c>
      <c r="G434" s="141" t="s">
        <v>711</v>
      </c>
      <c r="H434" s="141" t="s">
        <v>731</v>
      </c>
      <c r="I434" s="142">
        <v>43132</v>
      </c>
      <c r="J434" s="141" t="s">
        <v>724</v>
      </c>
      <c r="K434" s="141" t="s">
        <v>63</v>
      </c>
      <c r="L434" s="141" t="s">
        <v>725</v>
      </c>
      <c r="M434" s="141">
        <v>4</v>
      </c>
      <c r="N434" s="141">
        <v>188</v>
      </c>
      <c r="O434" s="141">
        <v>752</v>
      </c>
      <c r="P434" s="199">
        <v>317.52</v>
      </c>
      <c r="Q434" s="122" t="e">
        <f>+VLOOKUP(CONCATENATE(B434,"00"),#REF!,3,FALSE)</f>
        <v>#REF!</v>
      </c>
      <c r="R434" s="122" t="str">
        <f>+IF(ISERROR(VLOOKUP(K434,'Ecarts de marge'!D:D,1,FALSE)),"PB CODE ARTICLE","")</f>
        <v/>
      </c>
    </row>
    <row r="435" spans="1:18" x14ac:dyDescent="0.25">
      <c r="A435" s="131" t="str">
        <f>+IF(I435&lt;='Ecarts de marge'!$G$1,"X","")</f>
        <v>X</v>
      </c>
      <c r="B435" s="122" t="str">
        <f t="shared" si="6"/>
        <v>A20082000112000</v>
      </c>
      <c r="C435" s="141" t="s">
        <v>727</v>
      </c>
      <c r="D435" s="141">
        <v>201800142</v>
      </c>
      <c r="E435" s="141" t="s">
        <v>735</v>
      </c>
      <c r="F435" s="141" t="s">
        <v>830</v>
      </c>
      <c r="G435" s="141" t="s">
        <v>711</v>
      </c>
      <c r="H435" s="141" t="s">
        <v>731</v>
      </c>
      <c r="I435" s="142">
        <v>43132</v>
      </c>
      <c r="J435" s="141" t="s">
        <v>724</v>
      </c>
      <c r="K435" s="141" t="s">
        <v>63</v>
      </c>
      <c r="L435" s="141" t="s">
        <v>725</v>
      </c>
      <c r="M435" s="141">
        <v>4</v>
      </c>
      <c r="N435" s="141">
        <v>188</v>
      </c>
      <c r="O435" s="141">
        <v>752</v>
      </c>
      <c r="P435" s="199">
        <v>427.68</v>
      </c>
      <c r="Q435" s="122" t="e">
        <f>+VLOOKUP(CONCATENATE(B435,"00"),#REF!,3,FALSE)</f>
        <v>#REF!</v>
      </c>
      <c r="R435" s="122" t="str">
        <f>+IF(ISERROR(VLOOKUP(K435,'Ecarts de marge'!D:D,1,FALSE)),"PB CODE ARTICLE","")</f>
        <v/>
      </c>
    </row>
    <row r="436" spans="1:18" x14ac:dyDescent="0.25">
      <c r="A436" s="131" t="str">
        <f>+IF(I436&lt;='Ecarts de marge'!$G$1,"X","")</f>
        <v>X</v>
      </c>
      <c r="B436" s="122" t="str">
        <f t="shared" si="6"/>
        <v>A20082000085000</v>
      </c>
      <c r="C436" s="141" t="s">
        <v>727</v>
      </c>
      <c r="D436" s="141">
        <v>201800143</v>
      </c>
      <c r="E436" s="141" t="s">
        <v>735</v>
      </c>
      <c r="F436" s="141" t="s">
        <v>803</v>
      </c>
      <c r="G436" s="141" t="s">
        <v>711</v>
      </c>
      <c r="H436" s="141" t="s">
        <v>731</v>
      </c>
      <c r="I436" s="142">
        <v>43132</v>
      </c>
      <c r="J436" s="141" t="s">
        <v>724</v>
      </c>
      <c r="K436" s="141" t="s">
        <v>63</v>
      </c>
      <c r="L436" s="141" t="s">
        <v>725</v>
      </c>
      <c r="M436" s="141">
        <v>4</v>
      </c>
      <c r="N436" s="141">
        <v>188</v>
      </c>
      <c r="O436" s="141">
        <v>752</v>
      </c>
      <c r="P436" s="199">
        <v>592.91999999999996</v>
      </c>
      <c r="Q436" s="122" t="e">
        <f>+VLOOKUP(CONCATENATE(B436,"00"),#REF!,3,FALSE)</f>
        <v>#REF!</v>
      </c>
      <c r="R436" s="122" t="str">
        <f>+IF(ISERROR(VLOOKUP(K436,'Ecarts de marge'!D:D,1,FALSE)),"PB CODE ARTICLE","")</f>
        <v/>
      </c>
    </row>
    <row r="437" spans="1:18" x14ac:dyDescent="0.25">
      <c r="A437" s="131" t="str">
        <f>+IF(I437&lt;='Ecarts de marge'!$G$1,"X","")</f>
        <v>X</v>
      </c>
      <c r="B437" s="122" t="str">
        <f t="shared" si="6"/>
        <v>A20082000017000</v>
      </c>
      <c r="C437" s="141" t="s">
        <v>727</v>
      </c>
      <c r="D437" s="141">
        <v>201800144</v>
      </c>
      <c r="E437" s="141" t="s">
        <v>735</v>
      </c>
      <c r="F437" s="141" t="s">
        <v>713</v>
      </c>
      <c r="G437" s="141" t="s">
        <v>711</v>
      </c>
      <c r="H437" s="141" t="s">
        <v>731</v>
      </c>
      <c r="I437" s="142">
        <v>43132</v>
      </c>
      <c r="J437" s="141" t="s">
        <v>724</v>
      </c>
      <c r="K437" s="141" t="s">
        <v>63</v>
      </c>
      <c r="L437" s="141" t="s">
        <v>725</v>
      </c>
      <c r="M437" s="141">
        <v>4</v>
      </c>
      <c r="N437" s="141">
        <v>188</v>
      </c>
      <c r="O437" s="141">
        <v>752</v>
      </c>
      <c r="P437" s="199">
        <v>427.68</v>
      </c>
      <c r="Q437" s="122" t="e">
        <f>+VLOOKUP(CONCATENATE(B437,"00"),#REF!,3,FALSE)</f>
        <v>#REF!</v>
      </c>
      <c r="R437" s="122" t="str">
        <f>+IF(ISERROR(VLOOKUP(K437,'Ecarts de marge'!D:D,1,FALSE)),"PB CODE ARTICLE","")</f>
        <v/>
      </c>
    </row>
    <row r="438" spans="1:18" x14ac:dyDescent="0.25">
      <c r="A438" s="131" t="str">
        <f>+IF(I438&lt;='Ecarts de marge'!$G$1,"X","")</f>
        <v>X</v>
      </c>
      <c r="B438" s="122" t="str">
        <f t="shared" si="6"/>
        <v>A20082000053000</v>
      </c>
      <c r="C438" s="141" t="s">
        <v>727</v>
      </c>
      <c r="D438" s="141">
        <v>201800145</v>
      </c>
      <c r="E438" s="141" t="s">
        <v>735</v>
      </c>
      <c r="F438" s="141" t="s">
        <v>717</v>
      </c>
      <c r="G438" s="141" t="s">
        <v>711</v>
      </c>
      <c r="H438" s="141" t="s">
        <v>731</v>
      </c>
      <c r="I438" s="142">
        <v>43132</v>
      </c>
      <c r="J438" s="141" t="s">
        <v>724</v>
      </c>
      <c r="K438" s="141" t="s">
        <v>63</v>
      </c>
      <c r="L438" s="141" t="s">
        <v>725</v>
      </c>
      <c r="M438" s="141">
        <v>4</v>
      </c>
      <c r="N438" s="141">
        <v>188</v>
      </c>
      <c r="O438" s="141">
        <v>752</v>
      </c>
      <c r="P438" s="199">
        <v>427.68</v>
      </c>
      <c r="Q438" s="122" t="e">
        <f>+VLOOKUP(CONCATENATE(B438,"00"),#REF!,3,FALSE)</f>
        <v>#REF!</v>
      </c>
      <c r="R438" s="122" t="str">
        <f>+IF(ISERROR(VLOOKUP(K438,'Ecarts de marge'!D:D,1,FALSE)),"PB CODE ARTICLE","")</f>
        <v/>
      </c>
    </row>
    <row r="439" spans="1:18" x14ac:dyDescent="0.25">
      <c r="A439" s="131" t="str">
        <f>+IF(I439&lt;='Ecarts de marge'!$G$1,"X","")</f>
        <v>X</v>
      </c>
      <c r="B439" s="122" t="str">
        <f t="shared" si="6"/>
        <v>A20092000201000</v>
      </c>
      <c r="C439" s="141" t="s">
        <v>727</v>
      </c>
      <c r="D439" s="141">
        <v>201800146</v>
      </c>
      <c r="E439" s="141" t="s">
        <v>712</v>
      </c>
      <c r="F439" s="141" t="s">
        <v>815</v>
      </c>
      <c r="G439" s="141" t="s">
        <v>711</v>
      </c>
      <c r="H439" s="141" t="s">
        <v>731</v>
      </c>
      <c r="I439" s="142">
        <v>43132</v>
      </c>
      <c r="J439" s="141" t="s">
        <v>724</v>
      </c>
      <c r="K439" s="141" t="s">
        <v>63</v>
      </c>
      <c r="L439" s="141" t="s">
        <v>725</v>
      </c>
      <c r="M439" s="141">
        <v>4</v>
      </c>
      <c r="N439" s="141">
        <v>188</v>
      </c>
      <c r="O439" s="141">
        <v>752</v>
      </c>
      <c r="P439" s="199">
        <v>317.52</v>
      </c>
      <c r="Q439" s="122" t="e">
        <f>+VLOOKUP(CONCATENATE(B439,"00"),#REF!,3,FALSE)</f>
        <v>#REF!</v>
      </c>
      <c r="R439" s="122" t="str">
        <f>+IF(ISERROR(VLOOKUP(K439,'Ecarts de marge'!D:D,1,FALSE)),"PB CODE ARTICLE","")</f>
        <v/>
      </c>
    </row>
    <row r="440" spans="1:18" x14ac:dyDescent="0.25">
      <c r="A440" s="131" t="str">
        <f>+IF(I440&lt;='Ecarts de marge'!$G$1,"X","")</f>
        <v>X</v>
      </c>
      <c r="B440" s="122" t="str">
        <f t="shared" si="6"/>
        <v>A20092000198000</v>
      </c>
      <c r="C440" s="141" t="s">
        <v>727</v>
      </c>
      <c r="D440" s="141">
        <v>201800147</v>
      </c>
      <c r="E440" s="141" t="s">
        <v>712</v>
      </c>
      <c r="F440" s="141" t="s">
        <v>777</v>
      </c>
      <c r="G440" s="141" t="s">
        <v>711</v>
      </c>
      <c r="H440" s="141" t="s">
        <v>731</v>
      </c>
      <c r="I440" s="142">
        <v>43132</v>
      </c>
      <c r="J440" s="141" t="s">
        <v>724</v>
      </c>
      <c r="K440" s="141" t="s">
        <v>63</v>
      </c>
      <c r="L440" s="141" t="s">
        <v>725</v>
      </c>
      <c r="M440" s="141">
        <v>4</v>
      </c>
      <c r="N440" s="141">
        <v>188</v>
      </c>
      <c r="O440" s="141">
        <v>752</v>
      </c>
      <c r="P440" s="199">
        <v>317.52</v>
      </c>
      <c r="Q440" s="122" t="e">
        <f>+VLOOKUP(CONCATENATE(B440,"00"),#REF!,3,FALSE)</f>
        <v>#REF!</v>
      </c>
      <c r="R440" s="122" t="str">
        <f>+IF(ISERROR(VLOOKUP(K440,'Ecarts de marge'!D:D,1,FALSE)),"PB CODE ARTICLE","")</f>
        <v/>
      </c>
    </row>
    <row r="441" spans="1:18" x14ac:dyDescent="0.25">
      <c r="A441" s="131" t="str">
        <f>+IF(I441&lt;='Ecarts de marge'!$G$1,"X","")</f>
        <v>X</v>
      </c>
      <c r="B441" s="122" t="str">
        <f t="shared" si="6"/>
        <v>A20092000195000</v>
      </c>
      <c r="C441" s="141" t="s">
        <v>727</v>
      </c>
      <c r="D441" s="141">
        <v>201800148</v>
      </c>
      <c r="E441" s="141" t="s">
        <v>712</v>
      </c>
      <c r="F441" s="141" t="s">
        <v>801</v>
      </c>
      <c r="G441" s="141" t="s">
        <v>711</v>
      </c>
      <c r="H441" s="141" t="s">
        <v>731</v>
      </c>
      <c r="I441" s="142">
        <v>43132</v>
      </c>
      <c r="J441" s="141" t="s">
        <v>724</v>
      </c>
      <c r="K441" s="141" t="s">
        <v>63</v>
      </c>
      <c r="L441" s="141" t="s">
        <v>725</v>
      </c>
      <c r="M441" s="141">
        <v>4</v>
      </c>
      <c r="N441" s="141">
        <v>188</v>
      </c>
      <c r="O441" s="141">
        <v>752</v>
      </c>
      <c r="P441" s="199">
        <v>317.52</v>
      </c>
      <c r="Q441" s="122" t="e">
        <f>+VLOOKUP(CONCATENATE(B441,"00"),#REF!,3,FALSE)</f>
        <v>#REF!</v>
      </c>
      <c r="R441" s="122" t="str">
        <f>+IF(ISERROR(VLOOKUP(K441,'Ecarts de marge'!D:D,1,FALSE)),"PB CODE ARTICLE","")</f>
        <v/>
      </c>
    </row>
    <row r="442" spans="1:18" x14ac:dyDescent="0.25">
      <c r="A442" s="131" t="str">
        <f>+IF(I442&lt;='Ecarts de marge'!$G$1,"X","")</f>
        <v>X</v>
      </c>
      <c r="B442" s="122" t="str">
        <f t="shared" si="6"/>
        <v>A20082000167000</v>
      </c>
      <c r="C442" s="141" t="s">
        <v>727</v>
      </c>
      <c r="D442" s="141">
        <v>201800149</v>
      </c>
      <c r="E442" s="141" t="s">
        <v>735</v>
      </c>
      <c r="F442" s="141" t="s">
        <v>818</v>
      </c>
      <c r="G442" s="141" t="s">
        <v>711</v>
      </c>
      <c r="H442" s="141" t="s">
        <v>731</v>
      </c>
      <c r="I442" s="142">
        <v>43132</v>
      </c>
      <c r="J442" s="141" t="s">
        <v>724</v>
      </c>
      <c r="K442" s="141" t="s">
        <v>63</v>
      </c>
      <c r="L442" s="141" t="s">
        <v>725</v>
      </c>
      <c r="M442" s="141">
        <v>4</v>
      </c>
      <c r="N442" s="141">
        <v>188</v>
      </c>
      <c r="O442" s="141">
        <v>752</v>
      </c>
      <c r="P442" s="199">
        <v>317.52</v>
      </c>
      <c r="Q442" s="122" t="e">
        <f>+VLOOKUP(CONCATENATE(B442,"00"),#REF!,3,FALSE)</f>
        <v>#REF!</v>
      </c>
      <c r="R442" s="122" t="str">
        <f>+IF(ISERROR(VLOOKUP(K442,'Ecarts de marge'!D:D,1,FALSE)),"PB CODE ARTICLE","")</f>
        <v/>
      </c>
    </row>
    <row r="443" spans="1:18" x14ac:dyDescent="0.25">
      <c r="A443" s="131" t="str">
        <f>+IF(I443&lt;='Ecarts de marge'!$G$1,"X","")</f>
        <v>X</v>
      </c>
      <c r="B443" s="122" t="str">
        <f t="shared" si="6"/>
        <v>A20072000117000</v>
      </c>
      <c r="C443" s="141" t="s">
        <v>727</v>
      </c>
      <c r="D443" s="141">
        <v>201800150</v>
      </c>
      <c r="E443" s="141" t="s">
        <v>739</v>
      </c>
      <c r="F443" s="141" t="s">
        <v>740</v>
      </c>
      <c r="G443" s="141" t="s">
        <v>711</v>
      </c>
      <c r="H443" s="141" t="s">
        <v>731</v>
      </c>
      <c r="I443" s="142">
        <v>43132</v>
      </c>
      <c r="J443" s="141" t="s">
        <v>724</v>
      </c>
      <c r="K443" s="141" t="s">
        <v>63</v>
      </c>
      <c r="L443" s="141" t="s">
        <v>725</v>
      </c>
      <c r="M443" s="141">
        <v>4</v>
      </c>
      <c r="N443" s="141">
        <v>188</v>
      </c>
      <c r="O443" s="141">
        <v>752</v>
      </c>
      <c r="P443" s="199">
        <v>427.68</v>
      </c>
      <c r="Q443" s="122" t="e">
        <f>+VLOOKUP(CONCATENATE(B443,"00"),#REF!,3,FALSE)</f>
        <v>#REF!</v>
      </c>
      <c r="R443" s="122" t="str">
        <f>+IF(ISERROR(VLOOKUP(K443,'Ecarts de marge'!D:D,1,FALSE)),"PB CODE ARTICLE","")</f>
        <v/>
      </c>
    </row>
    <row r="444" spans="1:18" x14ac:dyDescent="0.25">
      <c r="A444" s="131" t="str">
        <f>+IF(I444&lt;='Ecarts de marge'!$G$1,"X","")</f>
        <v>X</v>
      </c>
      <c r="B444" s="122" t="str">
        <f t="shared" si="6"/>
        <v>A20092000185000</v>
      </c>
      <c r="C444" s="141" t="s">
        <v>727</v>
      </c>
      <c r="D444" s="141">
        <v>201800151</v>
      </c>
      <c r="E444" s="141" t="s">
        <v>712</v>
      </c>
      <c r="F444" s="141" t="s">
        <v>789</v>
      </c>
      <c r="G444" s="141" t="s">
        <v>711</v>
      </c>
      <c r="H444" s="141" t="s">
        <v>731</v>
      </c>
      <c r="I444" s="142">
        <v>43132</v>
      </c>
      <c r="J444" s="141" t="s">
        <v>724</v>
      </c>
      <c r="K444" s="141" t="s">
        <v>63</v>
      </c>
      <c r="L444" s="141" t="s">
        <v>725</v>
      </c>
      <c r="M444" s="141">
        <v>4</v>
      </c>
      <c r="N444" s="141">
        <v>188</v>
      </c>
      <c r="O444" s="141">
        <v>752</v>
      </c>
      <c r="P444" s="199">
        <v>317.52</v>
      </c>
      <c r="Q444" s="122" t="e">
        <f>+VLOOKUP(CONCATENATE(B444,"00"),#REF!,3,FALSE)</f>
        <v>#REF!</v>
      </c>
      <c r="R444" s="122" t="str">
        <f>+IF(ISERROR(VLOOKUP(K444,'Ecarts de marge'!D:D,1,FALSE)),"PB CODE ARTICLE","")</f>
        <v/>
      </c>
    </row>
    <row r="445" spans="1:18" x14ac:dyDescent="0.25">
      <c r="A445" s="131" t="str">
        <f>+IF(I445&lt;='Ecarts de marge'!$G$1,"X","")</f>
        <v>X</v>
      </c>
      <c r="B445" s="122" t="str">
        <f t="shared" si="6"/>
        <v>A20092000178000</v>
      </c>
      <c r="C445" s="141" t="s">
        <v>727</v>
      </c>
      <c r="D445" s="141">
        <v>201800152</v>
      </c>
      <c r="E445" s="141" t="s">
        <v>712</v>
      </c>
      <c r="F445" s="141" t="s">
        <v>813</v>
      </c>
      <c r="G445" s="141" t="s">
        <v>711</v>
      </c>
      <c r="H445" s="141" t="s">
        <v>731</v>
      </c>
      <c r="I445" s="142">
        <v>43132</v>
      </c>
      <c r="J445" s="141" t="s">
        <v>724</v>
      </c>
      <c r="K445" s="141" t="s">
        <v>63</v>
      </c>
      <c r="L445" s="141" t="s">
        <v>725</v>
      </c>
      <c r="M445" s="141">
        <v>4</v>
      </c>
      <c r="N445" s="141">
        <v>188</v>
      </c>
      <c r="O445" s="141">
        <v>752</v>
      </c>
      <c r="P445" s="199">
        <v>317.52</v>
      </c>
      <c r="Q445" s="122" t="e">
        <f>+VLOOKUP(CONCATENATE(B445,"00"),#REF!,3,FALSE)</f>
        <v>#REF!</v>
      </c>
      <c r="R445" s="122" t="str">
        <f>+IF(ISERROR(VLOOKUP(K445,'Ecarts de marge'!D:D,1,FALSE)),"PB CODE ARTICLE","")</f>
        <v/>
      </c>
    </row>
    <row r="446" spans="1:18" x14ac:dyDescent="0.25">
      <c r="A446" s="131" t="str">
        <f>+IF(I446&lt;='Ecarts de marge'!$G$1,"X","")</f>
        <v>X</v>
      </c>
      <c r="B446" s="122" t="str">
        <f t="shared" si="6"/>
        <v>A20092000196000</v>
      </c>
      <c r="C446" s="141" t="s">
        <v>727</v>
      </c>
      <c r="D446" s="141">
        <v>201800153</v>
      </c>
      <c r="E446" s="141" t="s">
        <v>712</v>
      </c>
      <c r="F446" s="141" t="s">
        <v>743</v>
      </c>
      <c r="G446" s="141" t="s">
        <v>711</v>
      </c>
      <c r="H446" s="141" t="s">
        <v>731</v>
      </c>
      <c r="I446" s="142">
        <v>43132</v>
      </c>
      <c r="J446" s="141" t="s">
        <v>724</v>
      </c>
      <c r="K446" s="141" t="s">
        <v>63</v>
      </c>
      <c r="L446" s="141" t="s">
        <v>725</v>
      </c>
      <c r="M446" s="141">
        <v>4</v>
      </c>
      <c r="N446" s="141">
        <v>188</v>
      </c>
      <c r="O446" s="141">
        <v>752</v>
      </c>
      <c r="P446" s="199">
        <v>427.68</v>
      </c>
      <c r="Q446" s="122" t="e">
        <f>+VLOOKUP(CONCATENATE(B446,"00"),#REF!,3,FALSE)</f>
        <v>#REF!</v>
      </c>
      <c r="R446" s="122" t="str">
        <f>+IF(ISERROR(VLOOKUP(K446,'Ecarts de marge'!D:D,1,FALSE)),"PB CODE ARTICLE","")</f>
        <v/>
      </c>
    </row>
    <row r="447" spans="1:18" x14ac:dyDescent="0.25">
      <c r="A447" s="131" t="str">
        <f>+IF(I447&lt;='Ecarts de marge'!$G$1,"X","")</f>
        <v>X</v>
      </c>
      <c r="B447" s="122" t="str">
        <f t="shared" si="6"/>
        <v>A20082000077000</v>
      </c>
      <c r="C447" s="141" t="s">
        <v>727</v>
      </c>
      <c r="D447" s="141">
        <v>201800154</v>
      </c>
      <c r="E447" s="141" t="s">
        <v>735</v>
      </c>
      <c r="F447" s="141" t="s">
        <v>753</v>
      </c>
      <c r="G447" s="141" t="s">
        <v>711</v>
      </c>
      <c r="H447" s="141" t="s">
        <v>731</v>
      </c>
      <c r="I447" s="142">
        <v>43132</v>
      </c>
      <c r="J447" s="141" t="s">
        <v>724</v>
      </c>
      <c r="K447" s="141" t="s">
        <v>63</v>
      </c>
      <c r="L447" s="141" t="s">
        <v>725</v>
      </c>
      <c r="M447" s="141">
        <v>4</v>
      </c>
      <c r="N447" s="141">
        <v>188</v>
      </c>
      <c r="O447" s="141">
        <v>752</v>
      </c>
      <c r="P447" s="199">
        <v>473.04</v>
      </c>
      <c r="Q447" s="122" t="e">
        <f>+VLOOKUP(CONCATENATE(B447,"00"),#REF!,3,FALSE)</f>
        <v>#REF!</v>
      </c>
      <c r="R447" s="122" t="str">
        <f>+IF(ISERROR(VLOOKUP(K447,'Ecarts de marge'!D:D,1,FALSE)),"PB CODE ARTICLE","")</f>
        <v/>
      </c>
    </row>
    <row r="448" spans="1:18" x14ac:dyDescent="0.25">
      <c r="A448" s="131" t="str">
        <f>+IF(I448&lt;='Ecarts de marge'!$G$1,"X","")</f>
        <v>X</v>
      </c>
      <c r="B448" s="122" t="str">
        <f t="shared" si="6"/>
        <v>A20082000113000</v>
      </c>
      <c r="C448" s="141" t="s">
        <v>727</v>
      </c>
      <c r="D448" s="141">
        <v>201800155</v>
      </c>
      <c r="E448" s="141" t="s">
        <v>735</v>
      </c>
      <c r="F448" s="141" t="s">
        <v>874</v>
      </c>
      <c r="G448" s="141" t="s">
        <v>711</v>
      </c>
      <c r="H448" s="141" t="s">
        <v>731</v>
      </c>
      <c r="I448" s="142">
        <v>43132</v>
      </c>
      <c r="J448" s="141" t="s">
        <v>724</v>
      </c>
      <c r="K448" s="141" t="s">
        <v>63</v>
      </c>
      <c r="L448" s="141" t="s">
        <v>725</v>
      </c>
      <c r="M448" s="141">
        <v>4</v>
      </c>
      <c r="N448" s="141">
        <v>188</v>
      </c>
      <c r="O448" s="141">
        <v>752</v>
      </c>
      <c r="P448" s="199">
        <v>384.92</v>
      </c>
      <c r="Q448" s="122" t="e">
        <f>+VLOOKUP(CONCATENATE(B448,"00"),#REF!,3,FALSE)</f>
        <v>#REF!</v>
      </c>
      <c r="R448" s="122" t="str">
        <f>+IF(ISERROR(VLOOKUP(K448,'Ecarts de marge'!D:D,1,FALSE)),"PB CODE ARTICLE","")</f>
        <v/>
      </c>
    </row>
    <row r="449" spans="1:18" x14ac:dyDescent="0.25">
      <c r="A449" s="131" t="str">
        <f>+IF(I449&lt;='Ecarts de marge'!$G$1,"X","")</f>
        <v>X</v>
      </c>
      <c r="B449" s="122" t="str">
        <f t="shared" si="6"/>
        <v>A20082000253000</v>
      </c>
      <c r="C449" s="141" t="s">
        <v>727</v>
      </c>
      <c r="D449" s="141">
        <v>201800156</v>
      </c>
      <c r="E449" s="141" t="s">
        <v>735</v>
      </c>
      <c r="F449" s="141" t="s">
        <v>807</v>
      </c>
      <c r="G449" s="141" t="s">
        <v>711</v>
      </c>
      <c r="H449" s="141" t="s">
        <v>731</v>
      </c>
      <c r="I449" s="142">
        <v>43132</v>
      </c>
      <c r="J449" s="141" t="s">
        <v>724</v>
      </c>
      <c r="K449" s="141" t="s">
        <v>63</v>
      </c>
      <c r="L449" s="141" t="s">
        <v>725</v>
      </c>
      <c r="M449" s="141">
        <v>4</v>
      </c>
      <c r="N449" s="141">
        <v>188</v>
      </c>
      <c r="O449" s="141">
        <v>752</v>
      </c>
      <c r="P449" s="199">
        <v>384.92</v>
      </c>
      <c r="Q449" s="122" t="e">
        <f>+VLOOKUP(CONCATENATE(B449,"00"),#REF!,3,FALSE)</f>
        <v>#REF!</v>
      </c>
      <c r="R449" s="122" t="str">
        <f>+IF(ISERROR(VLOOKUP(K449,'Ecarts de marge'!D:D,1,FALSE)),"PB CODE ARTICLE","")</f>
        <v/>
      </c>
    </row>
    <row r="450" spans="1:18" x14ac:dyDescent="0.25">
      <c r="A450" s="131" t="str">
        <f>+IF(I450&lt;='Ecarts de marge'!$G$1,"X","")</f>
        <v>X</v>
      </c>
      <c r="B450" s="122" t="str">
        <f t="shared" si="6"/>
        <v>A20092000263000</v>
      </c>
      <c r="C450" s="141" t="s">
        <v>727</v>
      </c>
      <c r="D450" s="141">
        <v>201800157</v>
      </c>
      <c r="E450" s="141" t="s">
        <v>712</v>
      </c>
      <c r="F450" s="141" t="s">
        <v>798</v>
      </c>
      <c r="G450" s="141" t="s">
        <v>711</v>
      </c>
      <c r="H450" s="141" t="s">
        <v>731</v>
      </c>
      <c r="I450" s="142">
        <v>43132</v>
      </c>
      <c r="J450" s="141" t="s">
        <v>724</v>
      </c>
      <c r="K450" s="141" t="s">
        <v>63</v>
      </c>
      <c r="L450" s="141" t="s">
        <v>725</v>
      </c>
      <c r="M450" s="141">
        <v>4</v>
      </c>
      <c r="N450" s="141">
        <v>188</v>
      </c>
      <c r="O450" s="141">
        <v>752</v>
      </c>
      <c r="P450" s="199">
        <v>696</v>
      </c>
      <c r="Q450" s="122" t="e">
        <f>+VLOOKUP(CONCATENATE(B450,"00"),#REF!,3,FALSE)</f>
        <v>#REF!</v>
      </c>
      <c r="R450" s="122" t="str">
        <f>+IF(ISERROR(VLOOKUP(K450,'Ecarts de marge'!D:D,1,FALSE)),"PB CODE ARTICLE","")</f>
        <v/>
      </c>
    </row>
    <row r="451" spans="1:18" x14ac:dyDescent="0.25">
      <c r="A451" s="131" t="str">
        <f>+IF(I451&lt;='Ecarts de marge'!$G$1,"X","")</f>
        <v>X</v>
      </c>
      <c r="B451" s="122" t="str">
        <f t="shared" ref="B451:B514" si="7">+"A"&amp;E451&amp;F451&amp;G451</f>
        <v>A20082000239000</v>
      </c>
      <c r="C451" s="141" t="s">
        <v>727</v>
      </c>
      <c r="D451" s="141">
        <v>201800158</v>
      </c>
      <c r="E451" s="141" t="s">
        <v>735</v>
      </c>
      <c r="F451" s="141" t="s">
        <v>736</v>
      </c>
      <c r="G451" s="141" t="s">
        <v>711</v>
      </c>
      <c r="H451" s="141" t="s">
        <v>737</v>
      </c>
      <c r="I451" s="142">
        <v>43132</v>
      </c>
      <c r="J451" s="141" t="s">
        <v>721</v>
      </c>
      <c r="K451" s="141" t="s">
        <v>10</v>
      </c>
      <c r="L451" s="141" t="s">
        <v>1015</v>
      </c>
      <c r="M451" s="141">
        <v>1</v>
      </c>
      <c r="N451" s="141">
        <v>489</v>
      </c>
      <c r="O451" s="141">
        <v>489</v>
      </c>
      <c r="P451" s="199">
        <v>519</v>
      </c>
      <c r="Q451" s="122" t="e">
        <f>+VLOOKUP(CONCATENATE(B451,"00"),#REF!,3,FALSE)</f>
        <v>#REF!</v>
      </c>
      <c r="R451" s="122" t="str">
        <f>+IF(ISERROR(VLOOKUP(K451,'Ecarts de marge'!D:D,1,FALSE)),"PB CODE ARTICLE","")</f>
        <v/>
      </c>
    </row>
    <row r="452" spans="1:18" x14ac:dyDescent="0.25">
      <c r="A452" s="131" t="str">
        <f>+IF(I452&lt;='Ecarts de marge'!$G$1,"X","")</f>
        <v>X</v>
      </c>
      <c r="B452" s="122" t="str">
        <f t="shared" si="7"/>
        <v>A20092000260000</v>
      </c>
      <c r="C452" s="141" t="s">
        <v>727</v>
      </c>
      <c r="D452" s="141">
        <v>201800159</v>
      </c>
      <c r="E452" s="141" t="s">
        <v>712</v>
      </c>
      <c r="F452" s="141" t="s">
        <v>763</v>
      </c>
      <c r="G452" s="141" t="s">
        <v>711</v>
      </c>
      <c r="H452" s="141" t="s">
        <v>731</v>
      </c>
      <c r="I452" s="142">
        <v>43132</v>
      </c>
      <c r="J452" s="141" t="s">
        <v>724</v>
      </c>
      <c r="K452" s="141" t="s">
        <v>63</v>
      </c>
      <c r="L452" s="141" t="s">
        <v>725</v>
      </c>
      <c r="M452" s="141">
        <v>4</v>
      </c>
      <c r="N452" s="141">
        <v>188</v>
      </c>
      <c r="O452" s="141">
        <v>752</v>
      </c>
      <c r="P452" s="199">
        <v>480</v>
      </c>
      <c r="Q452" s="122" t="e">
        <f>+VLOOKUP(CONCATENATE(B452,"00"),#REF!,3,FALSE)</f>
        <v>#REF!</v>
      </c>
      <c r="R452" s="122" t="str">
        <f>+IF(ISERROR(VLOOKUP(K452,'Ecarts de marge'!D:D,1,FALSE)),"PB CODE ARTICLE","")</f>
        <v/>
      </c>
    </row>
    <row r="453" spans="1:18" x14ac:dyDescent="0.25">
      <c r="A453" s="131" t="str">
        <f>+IF(I453&lt;='Ecarts de marge'!$G$1,"X","")</f>
        <v>X</v>
      </c>
      <c r="B453" s="122" t="str">
        <f t="shared" si="7"/>
        <v>A20072000258000</v>
      </c>
      <c r="C453" s="141" t="s">
        <v>727</v>
      </c>
      <c r="D453" s="141">
        <v>201800160</v>
      </c>
      <c r="E453" s="141" t="s">
        <v>739</v>
      </c>
      <c r="F453" s="141" t="s">
        <v>741</v>
      </c>
      <c r="G453" s="141" t="s">
        <v>711</v>
      </c>
      <c r="H453" s="141" t="s">
        <v>731</v>
      </c>
      <c r="I453" s="142">
        <v>43132</v>
      </c>
      <c r="J453" s="141" t="s">
        <v>724</v>
      </c>
      <c r="K453" s="141" t="s">
        <v>63</v>
      </c>
      <c r="L453" s="141" t="s">
        <v>725</v>
      </c>
      <c r="M453" s="141">
        <v>4</v>
      </c>
      <c r="N453" s="141">
        <v>188</v>
      </c>
      <c r="O453" s="141">
        <v>752</v>
      </c>
      <c r="P453" s="199">
        <v>752</v>
      </c>
      <c r="Q453" s="122" t="e">
        <f>+VLOOKUP(CONCATENATE(B453,"00"),#REF!,3,FALSE)</f>
        <v>#REF!</v>
      </c>
      <c r="R453" s="122" t="str">
        <f>+IF(ISERROR(VLOOKUP(K453,'Ecarts de marge'!D:D,1,FALSE)),"PB CODE ARTICLE","")</f>
        <v/>
      </c>
    </row>
    <row r="454" spans="1:18" x14ac:dyDescent="0.25">
      <c r="A454" s="131" t="str">
        <f>+IF(I454&lt;='Ecarts de marge'!$G$1,"X","")</f>
        <v>X</v>
      </c>
      <c r="B454" s="122" t="str">
        <f t="shared" si="7"/>
        <v>A20092000273000</v>
      </c>
      <c r="C454" s="141" t="s">
        <v>727</v>
      </c>
      <c r="D454" s="141">
        <v>201800161</v>
      </c>
      <c r="E454" s="141" t="s">
        <v>712</v>
      </c>
      <c r="F454" s="141" t="s">
        <v>772</v>
      </c>
      <c r="G454" s="141" t="s">
        <v>711</v>
      </c>
      <c r="H454" s="141" t="s">
        <v>737</v>
      </c>
      <c r="I454" s="142">
        <v>43132</v>
      </c>
      <c r="J454" s="141" t="s">
        <v>773</v>
      </c>
      <c r="K454" s="141" t="s">
        <v>65</v>
      </c>
      <c r="L454" s="141" t="s">
        <v>66</v>
      </c>
      <c r="M454" s="141">
        <v>12</v>
      </c>
      <c r="N454" s="141">
        <v>2833.33</v>
      </c>
      <c r="O454" s="141">
        <v>33999.96</v>
      </c>
      <c r="P454" s="199">
        <v>33999.96</v>
      </c>
      <c r="Q454" s="122" t="e">
        <f>+VLOOKUP(CONCATENATE(B454,"00"),#REF!,3,FALSE)</f>
        <v>#REF!</v>
      </c>
      <c r="R454" s="122" t="str">
        <f>+IF(ISERROR(VLOOKUP(K454,'Ecarts de marge'!D:D,1,FALSE)),"PB CODE ARTICLE","")</f>
        <v/>
      </c>
    </row>
    <row r="455" spans="1:18" x14ac:dyDescent="0.25">
      <c r="A455" s="131" t="str">
        <f>+IF(I455&lt;='Ecarts de marge'!$G$1,"X","")</f>
        <v>X</v>
      </c>
      <c r="B455" s="122" t="str">
        <f t="shared" si="7"/>
        <v>A</v>
      </c>
      <c r="C455" s="141" t="s">
        <v>727</v>
      </c>
      <c r="D455" s="141">
        <v>201800162</v>
      </c>
      <c r="E455" s="141" t="s">
        <v>719</v>
      </c>
      <c r="F455" s="141" t="s">
        <v>719</v>
      </c>
      <c r="G455" s="141" t="s">
        <v>719</v>
      </c>
      <c r="H455" s="141" t="s">
        <v>731</v>
      </c>
      <c r="I455" s="142">
        <v>43132</v>
      </c>
      <c r="J455" s="141" t="s">
        <v>881</v>
      </c>
      <c r="K455" s="141" t="s">
        <v>16</v>
      </c>
      <c r="L455" s="141" t="s">
        <v>1014</v>
      </c>
      <c r="M455" s="141">
        <v>1</v>
      </c>
      <c r="N455" s="141">
        <v>661.1</v>
      </c>
      <c r="O455" s="141">
        <v>661.1</v>
      </c>
      <c r="P455" s="199">
        <v>12.24</v>
      </c>
      <c r="Q455" s="122" t="e">
        <f>+VLOOKUP(CONCATENATE(B455,"00"),#REF!,3,FALSE)</f>
        <v>#REF!</v>
      </c>
      <c r="R455" s="122" t="str">
        <f>+IF(ISERROR(VLOOKUP(K455,'Ecarts de marge'!D:D,1,FALSE)),"PB CODE ARTICLE","")</f>
        <v/>
      </c>
    </row>
    <row r="456" spans="1:18" x14ac:dyDescent="0.25">
      <c r="A456" s="131" t="str">
        <f>+IF(I456&lt;='Ecarts de marge'!$G$1,"X","")</f>
        <v>X</v>
      </c>
      <c r="B456" s="122" t="str">
        <f t="shared" si="7"/>
        <v>A20082000125000</v>
      </c>
      <c r="C456" s="141" t="s">
        <v>727</v>
      </c>
      <c r="D456" s="141">
        <v>201800163</v>
      </c>
      <c r="E456" s="141" t="s">
        <v>735</v>
      </c>
      <c r="F456" s="141" t="s">
        <v>756</v>
      </c>
      <c r="G456" s="141" t="s">
        <v>711</v>
      </c>
      <c r="H456" s="141" t="s">
        <v>737</v>
      </c>
      <c r="I456" s="142">
        <v>43132</v>
      </c>
      <c r="J456" s="141" t="s">
        <v>833</v>
      </c>
      <c r="K456" s="141" t="s">
        <v>65</v>
      </c>
      <c r="L456" s="141" t="s">
        <v>66</v>
      </c>
      <c r="M456" s="141">
        <v>12</v>
      </c>
      <c r="N456" s="141">
        <v>2833.33</v>
      </c>
      <c r="O456" s="141">
        <v>33999.96</v>
      </c>
      <c r="P456" s="199">
        <v>69761.039999999994</v>
      </c>
      <c r="Q456" s="122" t="e">
        <f>+VLOOKUP(CONCATENATE(B456,"00"),#REF!,3,FALSE)</f>
        <v>#REF!</v>
      </c>
      <c r="R456" s="122" t="str">
        <f>+IF(ISERROR(VLOOKUP(K456,'Ecarts de marge'!D:D,1,FALSE)),"PB CODE ARTICLE","")</f>
        <v/>
      </c>
    </row>
    <row r="457" spans="1:18" x14ac:dyDescent="0.25">
      <c r="A457" s="131" t="str">
        <f>+IF(I457&lt;='Ecarts de marge'!$G$1,"X","")</f>
        <v>X</v>
      </c>
      <c r="B457" s="122" t="str">
        <f t="shared" si="7"/>
        <v>A20092000310000</v>
      </c>
      <c r="C457" s="141" t="s">
        <v>727</v>
      </c>
      <c r="D457" s="141">
        <v>201800164</v>
      </c>
      <c r="E457" s="141" t="s">
        <v>712</v>
      </c>
      <c r="F457" s="141" t="s">
        <v>779</v>
      </c>
      <c r="G457" s="141" t="s">
        <v>711</v>
      </c>
      <c r="H457" s="141" t="s">
        <v>731</v>
      </c>
      <c r="I457" s="142">
        <v>43133</v>
      </c>
      <c r="J457" s="141" t="s">
        <v>1016</v>
      </c>
      <c r="K457" s="141" t="s">
        <v>57</v>
      </c>
      <c r="L457" s="141" t="s">
        <v>58</v>
      </c>
      <c r="M457" s="141">
        <v>1</v>
      </c>
      <c r="N457" s="141">
        <v>2551.36</v>
      </c>
      <c r="O457" s="141">
        <v>2551.36</v>
      </c>
      <c r="P457" s="199">
        <v>7997.64</v>
      </c>
      <c r="Q457" s="122" t="e">
        <f>+VLOOKUP(CONCATENATE(B457,"00"),#REF!,3,FALSE)</f>
        <v>#REF!</v>
      </c>
      <c r="R457" s="122" t="str">
        <f>+IF(ISERROR(VLOOKUP(K457,'Ecarts de marge'!D:D,1,FALSE)),"PB CODE ARTICLE","")</f>
        <v>PB CODE ARTICLE</v>
      </c>
    </row>
    <row r="458" spans="1:18" x14ac:dyDescent="0.25">
      <c r="A458" s="131" t="str">
        <f>+IF(I458&lt;='Ecarts de marge'!$G$1,"X","")</f>
        <v>X</v>
      </c>
      <c r="B458" s="122" t="str">
        <f t="shared" si="7"/>
        <v>A20082000239000</v>
      </c>
      <c r="C458" s="141" t="s">
        <v>727</v>
      </c>
      <c r="D458" s="141">
        <v>201800165</v>
      </c>
      <c r="E458" s="141" t="s">
        <v>735</v>
      </c>
      <c r="F458" s="141" t="s">
        <v>736</v>
      </c>
      <c r="G458" s="141" t="s">
        <v>711</v>
      </c>
      <c r="H458" s="141" t="s">
        <v>737</v>
      </c>
      <c r="I458" s="142">
        <v>43133</v>
      </c>
      <c r="J458" s="141" t="s">
        <v>833</v>
      </c>
      <c r="K458" s="141" t="s">
        <v>65</v>
      </c>
      <c r="L458" s="141" t="s">
        <v>66</v>
      </c>
      <c r="M458" s="141">
        <v>12</v>
      </c>
      <c r="N458" s="141">
        <v>5813.42</v>
      </c>
      <c r="O458" s="141">
        <v>69761.039999999994</v>
      </c>
      <c r="P458" s="199">
        <v>12148.8</v>
      </c>
      <c r="Q458" s="122" t="e">
        <f>+VLOOKUP(CONCATENATE(B458,"00"),#REF!,3,FALSE)</f>
        <v>#REF!</v>
      </c>
      <c r="R458" s="122" t="str">
        <f>+IF(ISERROR(VLOOKUP(K458,'Ecarts de marge'!D:D,1,FALSE)),"PB CODE ARTICLE","")</f>
        <v/>
      </c>
    </row>
    <row r="459" spans="1:18" x14ac:dyDescent="0.25">
      <c r="A459" s="131" t="str">
        <f>+IF(I459&lt;='Ecarts de marge'!$G$1,"X","")</f>
        <v>X</v>
      </c>
      <c r="B459" s="122" t="str">
        <f t="shared" si="7"/>
        <v>A20082000125000</v>
      </c>
      <c r="C459" s="141" t="s">
        <v>727</v>
      </c>
      <c r="D459" s="141">
        <v>201800166</v>
      </c>
      <c r="E459" s="141" t="s">
        <v>735</v>
      </c>
      <c r="F459" s="141" t="s">
        <v>756</v>
      </c>
      <c r="G459" s="141" t="s">
        <v>711</v>
      </c>
      <c r="H459" s="141" t="s">
        <v>737</v>
      </c>
      <c r="I459" s="142">
        <v>43133</v>
      </c>
      <c r="J459" s="141" t="s">
        <v>833</v>
      </c>
      <c r="K459" s="141" t="s">
        <v>131</v>
      </c>
      <c r="L459" s="141" t="s">
        <v>796</v>
      </c>
      <c r="M459" s="141">
        <v>12</v>
      </c>
      <c r="N459" s="141">
        <v>1490</v>
      </c>
      <c r="O459" s="141">
        <v>17880</v>
      </c>
      <c r="P459" s="199">
        <v>18101.759999999998</v>
      </c>
      <c r="Q459" s="122" t="e">
        <f>+VLOOKUP(CONCATENATE(B459,"00"),#REF!,3,FALSE)</f>
        <v>#REF!</v>
      </c>
      <c r="R459" s="122" t="str">
        <f>+IF(ISERROR(VLOOKUP(K459,'Ecarts de marge'!D:D,1,FALSE)),"PB CODE ARTICLE","")</f>
        <v/>
      </c>
    </row>
    <row r="460" spans="1:18" x14ac:dyDescent="0.25">
      <c r="A460" s="131" t="str">
        <f>+IF(I460&lt;='Ecarts de marge'!$G$1,"X","")</f>
        <v>X</v>
      </c>
      <c r="B460" s="122" t="str">
        <f t="shared" si="7"/>
        <v>A20030042005000</v>
      </c>
      <c r="C460" s="141" t="s">
        <v>727</v>
      </c>
      <c r="D460" s="141">
        <v>201800167</v>
      </c>
      <c r="E460" s="141" t="s">
        <v>748</v>
      </c>
      <c r="F460" s="141" t="s">
        <v>758</v>
      </c>
      <c r="G460" s="141" t="s">
        <v>711</v>
      </c>
      <c r="H460" s="141" t="s">
        <v>731</v>
      </c>
      <c r="I460" s="142">
        <v>43133</v>
      </c>
      <c r="J460" s="141" t="s">
        <v>759</v>
      </c>
      <c r="K460" s="141" t="s">
        <v>57</v>
      </c>
      <c r="L460" s="141" t="s">
        <v>58</v>
      </c>
      <c r="M460" s="141">
        <v>1</v>
      </c>
      <c r="N460" s="141">
        <v>7997.64</v>
      </c>
      <c r="O460" s="141">
        <v>7997.64</v>
      </c>
      <c r="P460" s="199">
        <v>561.08000000000004</v>
      </c>
      <c r="Q460" s="122" t="e">
        <f>+VLOOKUP(CONCATENATE(B460,"00"),#REF!,3,FALSE)</f>
        <v>#REF!</v>
      </c>
      <c r="R460" s="122" t="str">
        <f>+IF(ISERROR(VLOOKUP(K460,'Ecarts de marge'!D:D,1,FALSE)),"PB CODE ARTICLE","")</f>
        <v>PB CODE ARTICLE</v>
      </c>
    </row>
    <row r="461" spans="1:18" x14ac:dyDescent="0.25">
      <c r="A461" s="131" t="str">
        <f>+IF(I461&lt;='Ecarts de marge'!$G$1,"X","")</f>
        <v>X</v>
      </c>
      <c r="B461" s="122" t="str">
        <f t="shared" si="7"/>
        <v>A20092000186000</v>
      </c>
      <c r="C461" s="141" t="s">
        <v>727</v>
      </c>
      <c r="D461" s="141">
        <v>201800168</v>
      </c>
      <c r="E461" s="141" t="s">
        <v>712</v>
      </c>
      <c r="F461" s="141" t="s">
        <v>896</v>
      </c>
      <c r="G461" s="141" t="s">
        <v>711</v>
      </c>
      <c r="H461" s="141" t="s">
        <v>731</v>
      </c>
      <c r="I461" s="142">
        <v>43136</v>
      </c>
      <c r="J461" s="141" t="s">
        <v>937</v>
      </c>
      <c r="K461" s="141" t="s">
        <v>57</v>
      </c>
      <c r="L461" s="141" t="s">
        <v>58</v>
      </c>
      <c r="M461" s="141">
        <v>1</v>
      </c>
      <c r="N461" s="141">
        <v>561.08000000000004</v>
      </c>
      <c r="O461" s="141">
        <v>561.08000000000004</v>
      </c>
      <c r="P461" s="199">
        <v>6830.16</v>
      </c>
      <c r="Q461" s="122" t="e">
        <f>+VLOOKUP(CONCATENATE(B461,"00"),#REF!,3,FALSE)</f>
        <v>#REF!</v>
      </c>
      <c r="R461" s="122" t="str">
        <f>+IF(ISERROR(VLOOKUP(K461,'Ecarts de marge'!D:D,1,FALSE)),"PB CODE ARTICLE","")</f>
        <v>PB CODE ARTICLE</v>
      </c>
    </row>
    <row r="462" spans="1:18" x14ac:dyDescent="0.25">
      <c r="A462" s="131" t="str">
        <f>+IF(I462&lt;='Ecarts de marge'!$G$1,"X","")</f>
        <v>X</v>
      </c>
      <c r="B462" s="122" t="str">
        <f t="shared" si="7"/>
        <v>A20082000112000</v>
      </c>
      <c r="C462" s="141" t="s">
        <v>727</v>
      </c>
      <c r="D462" s="141">
        <v>201800169</v>
      </c>
      <c r="E462" s="141" t="s">
        <v>735</v>
      </c>
      <c r="F462" s="141" t="s">
        <v>830</v>
      </c>
      <c r="G462" s="141" t="s">
        <v>711</v>
      </c>
      <c r="H462" s="141" t="s">
        <v>731</v>
      </c>
      <c r="I462" s="142">
        <v>43136</v>
      </c>
      <c r="J462" s="141" t="s">
        <v>937</v>
      </c>
      <c r="K462" s="141" t="s">
        <v>57</v>
      </c>
      <c r="L462" s="141" t="s">
        <v>58</v>
      </c>
      <c r="M462" s="141">
        <v>1</v>
      </c>
      <c r="N462" s="141">
        <v>6830.16</v>
      </c>
      <c r="O462" s="141">
        <v>6830.16</v>
      </c>
      <c r="P462" s="199">
        <v>23178.720000000001</v>
      </c>
      <c r="Q462" s="122" t="e">
        <f>+VLOOKUP(CONCATENATE(B462,"00"),#REF!,3,FALSE)</f>
        <v>#REF!</v>
      </c>
      <c r="R462" s="122" t="str">
        <f>+IF(ISERROR(VLOOKUP(K462,'Ecarts de marge'!D:D,1,FALSE)),"PB CODE ARTICLE","")</f>
        <v>PB CODE ARTICLE</v>
      </c>
    </row>
    <row r="463" spans="1:18" x14ac:dyDescent="0.25">
      <c r="A463" s="131" t="str">
        <f>+IF(I463&lt;='Ecarts de marge'!$G$1,"X","")</f>
        <v>X</v>
      </c>
      <c r="B463" s="122" t="str">
        <f t="shared" si="7"/>
        <v>A20092000174000</v>
      </c>
      <c r="C463" s="141" t="s">
        <v>727</v>
      </c>
      <c r="D463" s="141">
        <v>201800170</v>
      </c>
      <c r="E463" s="141" t="s">
        <v>712</v>
      </c>
      <c r="F463" s="141" t="s">
        <v>827</v>
      </c>
      <c r="G463" s="141" t="s">
        <v>711</v>
      </c>
      <c r="H463" s="141" t="s">
        <v>731</v>
      </c>
      <c r="I463" s="142">
        <v>43136</v>
      </c>
      <c r="J463" s="141" t="s">
        <v>937</v>
      </c>
      <c r="K463" s="141" t="s">
        <v>57</v>
      </c>
      <c r="L463" s="141" t="s">
        <v>58</v>
      </c>
      <c r="M463" s="141">
        <v>1</v>
      </c>
      <c r="N463" s="141">
        <v>23178.720000000001</v>
      </c>
      <c r="O463" s="141">
        <v>23178.720000000001</v>
      </c>
      <c r="P463" s="199">
        <v>4194.3100000000004</v>
      </c>
      <c r="Q463" s="122" t="e">
        <f>+VLOOKUP(CONCATENATE(B463,"00"),#REF!,3,FALSE)</f>
        <v>#REF!</v>
      </c>
      <c r="R463" s="122" t="str">
        <f>+IF(ISERROR(VLOOKUP(K463,'Ecarts de marge'!D:D,1,FALSE)),"PB CODE ARTICLE","")</f>
        <v>PB CODE ARTICLE</v>
      </c>
    </row>
    <row r="464" spans="1:18" x14ac:dyDescent="0.25">
      <c r="A464" s="131" t="str">
        <f>+IF(I464&lt;='Ecarts de marge'!$G$1,"X","")</f>
        <v>X</v>
      </c>
      <c r="B464" s="122" t="str">
        <f t="shared" si="7"/>
        <v>A20092000179000</v>
      </c>
      <c r="C464" s="141" t="s">
        <v>727</v>
      </c>
      <c r="D464" s="141">
        <v>201800171</v>
      </c>
      <c r="E464" s="141" t="s">
        <v>712</v>
      </c>
      <c r="F464" s="141" t="s">
        <v>856</v>
      </c>
      <c r="G464" s="141" t="s">
        <v>711</v>
      </c>
      <c r="H464" s="141" t="s">
        <v>731</v>
      </c>
      <c r="I464" s="142">
        <v>43136</v>
      </c>
      <c r="J464" s="141" t="s">
        <v>937</v>
      </c>
      <c r="K464" s="141" t="s">
        <v>57</v>
      </c>
      <c r="L464" s="141" t="s">
        <v>58</v>
      </c>
      <c r="M464" s="141">
        <v>1</v>
      </c>
      <c r="N464" s="141">
        <v>4194.3100000000004</v>
      </c>
      <c r="O464" s="141">
        <v>4194.3100000000004</v>
      </c>
      <c r="P464" s="199">
        <v>11591.7</v>
      </c>
      <c r="Q464" s="122" t="e">
        <f>+VLOOKUP(CONCATENATE(B464,"00"),#REF!,3,FALSE)</f>
        <v>#REF!</v>
      </c>
      <c r="R464" s="122" t="str">
        <f>+IF(ISERROR(VLOOKUP(K464,'Ecarts de marge'!D:D,1,FALSE)),"PB CODE ARTICLE","")</f>
        <v>PB CODE ARTICLE</v>
      </c>
    </row>
    <row r="465" spans="1:18" x14ac:dyDescent="0.25">
      <c r="A465" s="131" t="str">
        <f>+IF(I465&lt;='Ecarts de marge'!$G$1,"X","")</f>
        <v>X</v>
      </c>
      <c r="B465" s="122" t="str">
        <f t="shared" si="7"/>
        <v>A20092000183000</v>
      </c>
      <c r="C465" s="141" t="s">
        <v>727</v>
      </c>
      <c r="D465" s="141">
        <v>201800172</v>
      </c>
      <c r="E465" s="141" t="s">
        <v>712</v>
      </c>
      <c r="F465" s="141" t="s">
        <v>895</v>
      </c>
      <c r="G465" s="141" t="s">
        <v>711</v>
      </c>
      <c r="H465" s="141" t="s">
        <v>731</v>
      </c>
      <c r="I465" s="142">
        <v>43136</v>
      </c>
      <c r="J465" s="141" t="s">
        <v>937</v>
      </c>
      <c r="K465" s="141" t="s">
        <v>57</v>
      </c>
      <c r="L465" s="141" t="s">
        <v>58</v>
      </c>
      <c r="M465" s="141">
        <v>1</v>
      </c>
      <c r="N465" s="141">
        <v>11591.7</v>
      </c>
      <c r="O465" s="141">
        <v>11591.7</v>
      </c>
      <c r="P465" s="199">
        <v>4083.05</v>
      </c>
      <c r="Q465" s="122" t="e">
        <f>+VLOOKUP(CONCATENATE(B465,"00"),#REF!,3,FALSE)</f>
        <v>#REF!</v>
      </c>
      <c r="R465" s="122" t="str">
        <f>+IF(ISERROR(VLOOKUP(K465,'Ecarts de marge'!D:D,1,FALSE)),"PB CODE ARTICLE","")</f>
        <v>PB CODE ARTICLE</v>
      </c>
    </row>
    <row r="466" spans="1:18" x14ac:dyDescent="0.25">
      <c r="A466" s="131" t="str">
        <f>+IF(I466&lt;='Ecarts de marge'!$G$1,"X","")</f>
        <v>X</v>
      </c>
      <c r="B466" s="122" t="str">
        <f t="shared" si="7"/>
        <v>A20092000184000</v>
      </c>
      <c r="C466" s="141" t="s">
        <v>727</v>
      </c>
      <c r="D466" s="141">
        <v>201800173</v>
      </c>
      <c r="E466" s="141" t="s">
        <v>712</v>
      </c>
      <c r="F466" s="141" t="s">
        <v>888</v>
      </c>
      <c r="G466" s="141" t="s">
        <v>711</v>
      </c>
      <c r="H466" s="141" t="s">
        <v>731</v>
      </c>
      <c r="I466" s="142">
        <v>43136</v>
      </c>
      <c r="J466" s="141" t="s">
        <v>937</v>
      </c>
      <c r="K466" s="141" t="s">
        <v>57</v>
      </c>
      <c r="L466" s="141" t="s">
        <v>58</v>
      </c>
      <c r="M466" s="141">
        <v>1</v>
      </c>
      <c r="N466" s="141">
        <v>4083.05</v>
      </c>
      <c r="O466" s="141">
        <v>4083.05</v>
      </c>
      <c r="P466" s="199">
        <v>10860.59</v>
      </c>
      <c r="Q466" s="122" t="e">
        <f>+VLOOKUP(CONCATENATE(B466,"00"),#REF!,3,FALSE)</f>
        <v>#REF!</v>
      </c>
      <c r="R466" s="122" t="str">
        <f>+IF(ISERROR(VLOOKUP(K466,'Ecarts de marge'!D:D,1,FALSE)),"PB CODE ARTICLE","")</f>
        <v>PB CODE ARTICLE</v>
      </c>
    </row>
    <row r="467" spans="1:18" x14ac:dyDescent="0.25">
      <c r="A467" s="131" t="str">
        <f>+IF(I467&lt;='Ecarts de marge'!$G$1,"X","")</f>
        <v>X</v>
      </c>
      <c r="B467" s="122" t="str">
        <f t="shared" si="7"/>
        <v>A20082000113000</v>
      </c>
      <c r="C467" s="141" t="s">
        <v>727</v>
      </c>
      <c r="D467" s="141">
        <v>201800174</v>
      </c>
      <c r="E467" s="141" t="s">
        <v>735</v>
      </c>
      <c r="F467" s="141" t="s">
        <v>874</v>
      </c>
      <c r="G467" s="141" t="s">
        <v>711</v>
      </c>
      <c r="H467" s="141" t="s">
        <v>731</v>
      </c>
      <c r="I467" s="142">
        <v>43136</v>
      </c>
      <c r="J467" s="141" t="s">
        <v>937</v>
      </c>
      <c r="K467" s="141" t="s">
        <v>57</v>
      </c>
      <c r="L467" s="141" t="s">
        <v>58</v>
      </c>
      <c r="M467" s="141">
        <v>1</v>
      </c>
      <c r="N467" s="141">
        <v>10860.59</v>
      </c>
      <c r="O467" s="141">
        <v>10860.59</v>
      </c>
      <c r="P467" s="199">
        <v>12427.44</v>
      </c>
      <c r="Q467" s="122" t="e">
        <f>+VLOOKUP(CONCATENATE(B467,"00"),#REF!,3,FALSE)</f>
        <v>#REF!</v>
      </c>
      <c r="R467" s="122" t="str">
        <f>+IF(ISERROR(VLOOKUP(K467,'Ecarts de marge'!D:D,1,FALSE)),"PB CODE ARTICLE","")</f>
        <v>PB CODE ARTICLE</v>
      </c>
    </row>
    <row r="468" spans="1:18" x14ac:dyDescent="0.25">
      <c r="A468" s="131" t="str">
        <f>+IF(I468&lt;='Ecarts de marge'!$G$1,"X","")</f>
        <v>X</v>
      </c>
      <c r="B468" s="122" t="str">
        <f t="shared" si="7"/>
        <v>A20082000112000</v>
      </c>
      <c r="C468" s="141" t="s">
        <v>727</v>
      </c>
      <c r="D468" s="141">
        <v>201800175</v>
      </c>
      <c r="E468" s="141" t="s">
        <v>735</v>
      </c>
      <c r="F468" s="141" t="s">
        <v>830</v>
      </c>
      <c r="G468" s="141" t="s">
        <v>711</v>
      </c>
      <c r="H468" s="141" t="s">
        <v>731</v>
      </c>
      <c r="I468" s="142">
        <v>43136</v>
      </c>
      <c r="J468" s="141" t="s">
        <v>937</v>
      </c>
      <c r="K468" s="141" t="s">
        <v>60</v>
      </c>
      <c r="L468" s="141" t="s">
        <v>61</v>
      </c>
      <c r="M468" s="141">
        <v>1</v>
      </c>
      <c r="N468" s="141">
        <v>1442.75</v>
      </c>
      <c r="O468" s="141">
        <v>1442.75</v>
      </c>
      <c r="P468" s="199">
        <v>4387.01</v>
      </c>
      <c r="Q468" s="122" t="e">
        <f>+VLOOKUP(CONCATENATE(B468,"00"),#REF!,3,FALSE)</f>
        <v>#REF!</v>
      </c>
      <c r="R468" s="122" t="str">
        <f>+IF(ISERROR(VLOOKUP(K468,'Ecarts de marge'!D:D,1,FALSE)),"PB CODE ARTICLE","")</f>
        <v>PB CODE ARTICLE</v>
      </c>
    </row>
    <row r="469" spans="1:18" x14ac:dyDescent="0.25">
      <c r="A469" s="131" t="str">
        <f>+IF(I469&lt;='Ecarts de marge'!$G$1,"X","")</f>
        <v>X</v>
      </c>
      <c r="B469" s="122" t="str">
        <f t="shared" si="7"/>
        <v>A20082000112000</v>
      </c>
      <c r="C469" s="141" t="s">
        <v>727</v>
      </c>
      <c r="D469" s="141">
        <v>201800176</v>
      </c>
      <c r="E469" s="141" t="s">
        <v>735</v>
      </c>
      <c r="F469" s="141" t="s">
        <v>830</v>
      </c>
      <c r="G469" s="141" t="s">
        <v>711</v>
      </c>
      <c r="H469" s="141" t="s">
        <v>731</v>
      </c>
      <c r="I469" s="142">
        <v>43136</v>
      </c>
      <c r="J469" s="141" t="s">
        <v>937</v>
      </c>
      <c r="K469" s="141" t="s">
        <v>60</v>
      </c>
      <c r="L469" s="141" t="s">
        <v>61</v>
      </c>
      <c r="M469" s="141">
        <v>1</v>
      </c>
      <c r="N469" s="141">
        <v>4387.01</v>
      </c>
      <c r="O469" s="141">
        <v>4387.01</v>
      </c>
      <c r="P469" s="199">
        <v>722.26</v>
      </c>
      <c r="Q469" s="122" t="e">
        <f>+VLOOKUP(CONCATENATE(B469,"00"),#REF!,3,FALSE)</f>
        <v>#REF!</v>
      </c>
      <c r="R469" s="122" t="str">
        <f>+IF(ISERROR(VLOOKUP(K469,'Ecarts de marge'!D:D,1,FALSE)),"PB CODE ARTICLE","")</f>
        <v>PB CODE ARTICLE</v>
      </c>
    </row>
    <row r="470" spans="1:18" x14ac:dyDescent="0.25">
      <c r="A470" s="131" t="str">
        <f>+IF(I470&lt;='Ecarts de marge'!$G$1,"X","")</f>
        <v>X</v>
      </c>
      <c r="B470" s="122" t="str">
        <f t="shared" si="7"/>
        <v>A20092000186000</v>
      </c>
      <c r="C470" s="141" t="s">
        <v>727</v>
      </c>
      <c r="D470" s="141">
        <v>201800177</v>
      </c>
      <c r="E470" s="141" t="s">
        <v>712</v>
      </c>
      <c r="F470" s="141" t="s">
        <v>896</v>
      </c>
      <c r="G470" s="141" t="s">
        <v>711</v>
      </c>
      <c r="H470" s="141" t="s">
        <v>731</v>
      </c>
      <c r="I470" s="142">
        <v>43136</v>
      </c>
      <c r="J470" s="141" t="s">
        <v>937</v>
      </c>
      <c r="K470" s="141" t="s">
        <v>60</v>
      </c>
      <c r="L470" s="141" t="s">
        <v>61</v>
      </c>
      <c r="M470" s="141">
        <v>1</v>
      </c>
      <c r="N470" s="141">
        <v>722.26</v>
      </c>
      <c r="O470" s="141">
        <v>722.26</v>
      </c>
      <c r="P470" s="199">
        <v>1669.29</v>
      </c>
      <c r="Q470" s="122" t="e">
        <f>+VLOOKUP(CONCATENATE(B470,"00"),#REF!,3,FALSE)</f>
        <v>#REF!</v>
      </c>
      <c r="R470" s="122" t="str">
        <f>+IF(ISERROR(VLOOKUP(K470,'Ecarts de marge'!D:D,1,FALSE)),"PB CODE ARTICLE","")</f>
        <v>PB CODE ARTICLE</v>
      </c>
    </row>
    <row r="471" spans="1:18" x14ac:dyDescent="0.25">
      <c r="A471" s="131" t="str">
        <f>+IF(I471&lt;='Ecarts de marge'!$G$1,"X","")</f>
        <v>X</v>
      </c>
      <c r="B471" s="122" t="str">
        <f t="shared" si="7"/>
        <v>A20082000151000</v>
      </c>
      <c r="C471" s="141" t="s">
        <v>727</v>
      </c>
      <c r="D471" s="141">
        <v>201800178</v>
      </c>
      <c r="E471" s="141" t="s">
        <v>735</v>
      </c>
      <c r="F471" s="141" t="s">
        <v>901</v>
      </c>
      <c r="G471" s="141" t="s">
        <v>711</v>
      </c>
      <c r="H471" s="141" t="s">
        <v>731</v>
      </c>
      <c r="I471" s="142">
        <v>43136</v>
      </c>
      <c r="J471" s="141" t="s">
        <v>937</v>
      </c>
      <c r="K471" s="141" t="s">
        <v>60</v>
      </c>
      <c r="L471" s="141" t="s">
        <v>61</v>
      </c>
      <c r="M471" s="141">
        <v>1</v>
      </c>
      <c r="N471" s="141">
        <v>1669.29</v>
      </c>
      <c r="O471" s="141">
        <v>1669.29</v>
      </c>
      <c r="P471" s="199">
        <v>5014.08</v>
      </c>
      <c r="Q471" s="122" t="e">
        <f>+VLOOKUP(CONCATENATE(B471,"00"),#REF!,3,FALSE)</f>
        <v>#REF!</v>
      </c>
      <c r="R471" s="122" t="str">
        <f>+IF(ISERROR(VLOOKUP(K471,'Ecarts de marge'!D:D,1,FALSE)),"PB CODE ARTICLE","")</f>
        <v>PB CODE ARTICLE</v>
      </c>
    </row>
    <row r="472" spans="1:18" x14ac:dyDescent="0.25">
      <c r="A472" s="131" t="str">
        <f>+IF(I472&lt;='Ecarts de marge'!$G$1,"X","")</f>
        <v>X</v>
      </c>
      <c r="B472" s="122" t="str">
        <f t="shared" si="7"/>
        <v>A20082000151000</v>
      </c>
      <c r="C472" s="141" t="s">
        <v>727</v>
      </c>
      <c r="D472" s="141">
        <v>201800179</v>
      </c>
      <c r="E472" s="141" t="s">
        <v>735</v>
      </c>
      <c r="F472" s="141" t="s">
        <v>901</v>
      </c>
      <c r="G472" s="141" t="s">
        <v>711</v>
      </c>
      <c r="H472" s="141" t="s">
        <v>731</v>
      </c>
      <c r="I472" s="142">
        <v>43137</v>
      </c>
      <c r="J472" s="141" t="s">
        <v>937</v>
      </c>
      <c r="K472" s="141" t="s">
        <v>60</v>
      </c>
      <c r="L472" s="141" t="s">
        <v>61</v>
      </c>
      <c r="M472" s="141">
        <v>1</v>
      </c>
      <c r="N472" s="141">
        <v>5014.08</v>
      </c>
      <c r="O472" s="141">
        <v>5014.08</v>
      </c>
      <c r="P472" s="199">
        <v>1697.4</v>
      </c>
      <c r="Q472" s="122" t="e">
        <f>+VLOOKUP(CONCATENATE(B472,"00"),#REF!,3,FALSE)</f>
        <v>#REF!</v>
      </c>
      <c r="R472" s="122" t="str">
        <f>+IF(ISERROR(VLOOKUP(K472,'Ecarts de marge'!D:D,1,FALSE)),"PB CODE ARTICLE","")</f>
        <v>PB CODE ARTICLE</v>
      </c>
    </row>
    <row r="473" spans="1:18" x14ac:dyDescent="0.25">
      <c r="A473" s="131" t="str">
        <f>+IF(I473&lt;='Ecarts de marge'!$G$1,"X","")</f>
        <v>X</v>
      </c>
      <c r="B473" s="122" t="str">
        <f t="shared" si="7"/>
        <v>A20082000151000</v>
      </c>
      <c r="C473" s="141" t="s">
        <v>727</v>
      </c>
      <c r="D473" s="141">
        <v>201800180</v>
      </c>
      <c r="E473" s="141" t="s">
        <v>735</v>
      </c>
      <c r="F473" s="141" t="s">
        <v>901</v>
      </c>
      <c r="G473" s="141" t="s">
        <v>711</v>
      </c>
      <c r="H473" s="141" t="s">
        <v>731</v>
      </c>
      <c r="I473" s="142">
        <v>43137</v>
      </c>
      <c r="J473" s="141" t="s">
        <v>937</v>
      </c>
      <c r="K473" s="141" t="s">
        <v>60</v>
      </c>
      <c r="L473" s="141" t="s">
        <v>61</v>
      </c>
      <c r="M473" s="141">
        <v>1</v>
      </c>
      <c r="N473" s="141">
        <v>1697.4</v>
      </c>
      <c r="O473" s="141">
        <v>1697.4</v>
      </c>
      <c r="P473" s="199">
        <v>5595.39</v>
      </c>
      <c r="Q473" s="122" t="e">
        <f>+VLOOKUP(CONCATENATE(B473,"00"),#REF!,3,FALSE)</f>
        <v>#REF!</v>
      </c>
      <c r="R473" s="122" t="str">
        <f>+IF(ISERROR(VLOOKUP(K473,'Ecarts de marge'!D:D,1,FALSE)),"PB CODE ARTICLE","")</f>
        <v>PB CODE ARTICLE</v>
      </c>
    </row>
    <row r="474" spans="1:18" x14ac:dyDescent="0.25">
      <c r="A474" s="131" t="str">
        <f>+IF(I474&lt;='Ecarts de marge'!$G$1,"X","")</f>
        <v>X</v>
      </c>
      <c r="B474" s="122" t="str">
        <f t="shared" si="7"/>
        <v>A20092000175000</v>
      </c>
      <c r="C474" s="141" t="s">
        <v>727</v>
      </c>
      <c r="D474" s="141">
        <v>201800181</v>
      </c>
      <c r="E474" s="141" t="s">
        <v>712</v>
      </c>
      <c r="F474" s="141" t="s">
        <v>802</v>
      </c>
      <c r="G474" s="141" t="s">
        <v>711</v>
      </c>
      <c r="H474" s="141" t="s">
        <v>731</v>
      </c>
      <c r="I474" s="142">
        <v>43137</v>
      </c>
      <c r="J474" s="141" t="s">
        <v>937</v>
      </c>
      <c r="K474" s="141" t="s">
        <v>57</v>
      </c>
      <c r="L474" s="141" t="s">
        <v>58</v>
      </c>
      <c r="M474" s="141">
        <v>1</v>
      </c>
      <c r="N474" s="141">
        <v>12427.44</v>
      </c>
      <c r="O474" s="141">
        <v>12427.44</v>
      </c>
      <c r="P474" s="199">
        <v>5355.41</v>
      </c>
      <c r="Q474" s="122" t="e">
        <f>+VLOOKUP(CONCATENATE(B474,"00"),#REF!,3,FALSE)</f>
        <v>#REF!</v>
      </c>
      <c r="R474" s="122" t="str">
        <f>+IF(ISERROR(VLOOKUP(K474,'Ecarts de marge'!D:D,1,FALSE)),"PB CODE ARTICLE","")</f>
        <v>PB CODE ARTICLE</v>
      </c>
    </row>
    <row r="475" spans="1:18" x14ac:dyDescent="0.25">
      <c r="A475" s="131" t="str">
        <f>+IF(I475&lt;='Ecarts de marge'!$G$1,"X","")</f>
        <v>X</v>
      </c>
      <c r="B475" s="122" t="str">
        <f t="shared" si="7"/>
        <v>A20092000175000</v>
      </c>
      <c r="C475" s="141" t="s">
        <v>727</v>
      </c>
      <c r="D475" s="141">
        <v>201800182</v>
      </c>
      <c r="E475" s="141" t="s">
        <v>712</v>
      </c>
      <c r="F475" s="141" t="s">
        <v>802</v>
      </c>
      <c r="G475" s="141" t="s">
        <v>711</v>
      </c>
      <c r="H475" s="141" t="s">
        <v>731</v>
      </c>
      <c r="I475" s="142">
        <v>43137</v>
      </c>
      <c r="J475" s="141" t="s">
        <v>937</v>
      </c>
      <c r="K475" s="141" t="s">
        <v>60</v>
      </c>
      <c r="L475" s="141" t="s">
        <v>61</v>
      </c>
      <c r="M475" s="141">
        <v>1</v>
      </c>
      <c r="N475" s="141">
        <v>5595.39</v>
      </c>
      <c r="O475" s="141">
        <v>5595.39</v>
      </c>
      <c r="P475" s="199">
        <v>2320.59</v>
      </c>
      <c r="Q475" s="122" t="e">
        <f>+VLOOKUP(CONCATENATE(B475,"00"),#REF!,3,FALSE)</f>
        <v>#REF!</v>
      </c>
      <c r="R475" s="122" t="str">
        <f>+IF(ISERROR(VLOOKUP(K475,'Ecarts de marge'!D:D,1,FALSE)),"PB CODE ARTICLE","")</f>
        <v>PB CODE ARTICLE</v>
      </c>
    </row>
    <row r="476" spans="1:18" x14ac:dyDescent="0.25">
      <c r="A476" s="131" t="str">
        <f>+IF(I476&lt;='Ecarts de marge'!$G$1,"X","")</f>
        <v>X</v>
      </c>
      <c r="B476" s="122" t="str">
        <f t="shared" si="7"/>
        <v>A20092000175000</v>
      </c>
      <c r="C476" s="141" t="s">
        <v>727</v>
      </c>
      <c r="D476" s="141">
        <v>201800183</v>
      </c>
      <c r="E476" s="141" t="s">
        <v>712</v>
      </c>
      <c r="F476" s="141" t="s">
        <v>802</v>
      </c>
      <c r="G476" s="141" t="s">
        <v>711</v>
      </c>
      <c r="H476" s="141" t="s">
        <v>731</v>
      </c>
      <c r="I476" s="142">
        <v>43137</v>
      </c>
      <c r="J476" s="141" t="s">
        <v>937</v>
      </c>
      <c r="K476" s="141" t="s">
        <v>57</v>
      </c>
      <c r="L476" s="141" t="s">
        <v>58</v>
      </c>
      <c r="M476" s="141">
        <v>1</v>
      </c>
      <c r="N476" s="141">
        <v>5355.41</v>
      </c>
      <c r="O476" s="141">
        <v>5355.41</v>
      </c>
      <c r="P476" s="199">
        <v>5361.42</v>
      </c>
      <c r="Q476" s="122" t="e">
        <f>+VLOOKUP(CONCATENATE(B476,"00"),#REF!,3,FALSE)</f>
        <v>#REF!</v>
      </c>
      <c r="R476" s="122" t="str">
        <f>+IF(ISERROR(VLOOKUP(K476,'Ecarts de marge'!D:D,1,FALSE)),"PB CODE ARTICLE","")</f>
        <v>PB CODE ARTICLE</v>
      </c>
    </row>
    <row r="477" spans="1:18" x14ac:dyDescent="0.25">
      <c r="A477" s="131" t="str">
        <f>+IF(I477&lt;='Ecarts de marge'!$G$1,"X","")</f>
        <v>X</v>
      </c>
      <c r="B477" s="122" t="str">
        <f t="shared" si="7"/>
        <v>A20092000175000</v>
      </c>
      <c r="C477" s="141" t="s">
        <v>727</v>
      </c>
      <c r="D477" s="141">
        <v>201800184</v>
      </c>
      <c r="E477" s="141" t="s">
        <v>712</v>
      </c>
      <c r="F477" s="141" t="s">
        <v>802</v>
      </c>
      <c r="G477" s="141" t="s">
        <v>711</v>
      </c>
      <c r="H477" s="141" t="s">
        <v>731</v>
      </c>
      <c r="I477" s="142">
        <v>43137</v>
      </c>
      <c r="J477" s="141" t="s">
        <v>937</v>
      </c>
      <c r="K477" s="141" t="s">
        <v>60</v>
      </c>
      <c r="L477" s="141" t="s">
        <v>61</v>
      </c>
      <c r="M477" s="141">
        <v>1</v>
      </c>
      <c r="N477" s="141">
        <v>2320.59</v>
      </c>
      <c r="O477" s="141">
        <v>2320.59</v>
      </c>
      <c r="P477" s="199">
        <v>4547.5</v>
      </c>
      <c r="Q477" s="122" t="e">
        <f>+VLOOKUP(CONCATENATE(B477,"00"),#REF!,3,FALSE)</f>
        <v>#REF!</v>
      </c>
      <c r="R477" s="122" t="str">
        <f>+IF(ISERROR(VLOOKUP(K477,'Ecarts de marge'!D:D,1,FALSE)),"PB CODE ARTICLE","")</f>
        <v>PB CODE ARTICLE</v>
      </c>
    </row>
    <row r="478" spans="1:18" x14ac:dyDescent="0.25">
      <c r="A478" s="131" t="str">
        <f>+IF(I478&lt;='Ecarts de marge'!$G$1,"X","")</f>
        <v>X</v>
      </c>
      <c r="B478" s="122" t="str">
        <f t="shared" si="7"/>
        <v>A20092000175000</v>
      </c>
      <c r="C478" s="141" t="s">
        <v>727</v>
      </c>
      <c r="D478" s="141">
        <v>201800185</v>
      </c>
      <c r="E478" s="141" t="s">
        <v>712</v>
      </c>
      <c r="F478" s="141" t="s">
        <v>802</v>
      </c>
      <c r="G478" s="141" t="s">
        <v>711</v>
      </c>
      <c r="H478" s="141" t="s">
        <v>731</v>
      </c>
      <c r="I478" s="142">
        <v>43137</v>
      </c>
      <c r="J478" s="141" t="s">
        <v>937</v>
      </c>
      <c r="K478" s="141" t="s">
        <v>60</v>
      </c>
      <c r="L478" s="141" t="s">
        <v>61</v>
      </c>
      <c r="M478" s="141">
        <v>1</v>
      </c>
      <c r="N478" s="141">
        <v>4547.5</v>
      </c>
      <c r="O478" s="141">
        <v>4547.5</v>
      </c>
      <c r="P478" s="199">
        <v>5363.82</v>
      </c>
      <c r="Q478" s="122" t="e">
        <f>+VLOOKUP(CONCATENATE(B478,"00"),#REF!,3,FALSE)</f>
        <v>#REF!</v>
      </c>
      <c r="R478" s="122" t="str">
        <f>+IF(ISERROR(VLOOKUP(K478,'Ecarts de marge'!D:D,1,FALSE)),"PB CODE ARTICLE","")</f>
        <v>PB CODE ARTICLE</v>
      </c>
    </row>
    <row r="479" spans="1:18" x14ac:dyDescent="0.25">
      <c r="A479" s="131" t="str">
        <f>+IF(I479&lt;='Ecarts de marge'!$G$1,"X","")</f>
        <v>X</v>
      </c>
      <c r="B479" s="122" t="str">
        <f t="shared" si="7"/>
        <v>A20092000175000</v>
      </c>
      <c r="C479" s="141" t="s">
        <v>727</v>
      </c>
      <c r="D479" s="141">
        <v>201800186</v>
      </c>
      <c r="E479" s="141" t="s">
        <v>712</v>
      </c>
      <c r="F479" s="141" t="s">
        <v>802</v>
      </c>
      <c r="G479" s="141" t="s">
        <v>711</v>
      </c>
      <c r="H479" s="141" t="s">
        <v>731</v>
      </c>
      <c r="I479" s="142">
        <v>43137</v>
      </c>
      <c r="J479" s="141" t="s">
        <v>937</v>
      </c>
      <c r="K479" s="141" t="s">
        <v>60</v>
      </c>
      <c r="L479" s="141" t="s">
        <v>61</v>
      </c>
      <c r="M479" s="141">
        <v>1</v>
      </c>
      <c r="N479" s="141">
        <v>5363.82</v>
      </c>
      <c r="O479" s="141">
        <v>5363.82</v>
      </c>
      <c r="P479" s="199">
        <v>2174.15</v>
      </c>
      <c r="Q479" s="122" t="e">
        <f>+VLOOKUP(CONCATENATE(B479,"00"),#REF!,3,FALSE)</f>
        <v>#REF!</v>
      </c>
      <c r="R479" s="122" t="str">
        <f>+IF(ISERROR(VLOOKUP(K479,'Ecarts de marge'!D:D,1,FALSE)),"PB CODE ARTICLE","")</f>
        <v>PB CODE ARTICLE</v>
      </c>
    </row>
    <row r="480" spans="1:18" x14ac:dyDescent="0.25">
      <c r="A480" s="131" t="str">
        <f>+IF(I480&lt;='Ecarts de marge'!$G$1,"X","")</f>
        <v>X</v>
      </c>
      <c r="B480" s="122" t="str">
        <f t="shared" si="7"/>
        <v>A20082000113000</v>
      </c>
      <c r="C480" s="141" t="s">
        <v>727</v>
      </c>
      <c r="D480" s="141">
        <v>201800187</v>
      </c>
      <c r="E480" s="141" t="s">
        <v>735</v>
      </c>
      <c r="F480" s="141" t="s">
        <v>874</v>
      </c>
      <c r="G480" s="141" t="s">
        <v>711</v>
      </c>
      <c r="H480" s="141" t="s">
        <v>731</v>
      </c>
      <c r="I480" s="142">
        <v>43137</v>
      </c>
      <c r="J480" s="141" t="s">
        <v>937</v>
      </c>
      <c r="K480" s="141" t="s">
        <v>60</v>
      </c>
      <c r="L480" s="141" t="s">
        <v>61</v>
      </c>
      <c r="M480" s="141">
        <v>1</v>
      </c>
      <c r="N480" s="141">
        <v>2174.15</v>
      </c>
      <c r="O480" s="141">
        <v>2174.15</v>
      </c>
      <c r="P480" s="199">
        <v>3814.07</v>
      </c>
      <c r="Q480" s="122" t="e">
        <f>+VLOOKUP(CONCATENATE(B480,"00"),#REF!,3,FALSE)</f>
        <v>#REF!</v>
      </c>
      <c r="R480" s="122" t="str">
        <f>+IF(ISERROR(VLOOKUP(K480,'Ecarts de marge'!D:D,1,FALSE)),"PB CODE ARTICLE","")</f>
        <v>PB CODE ARTICLE</v>
      </c>
    </row>
    <row r="481" spans="1:18" x14ac:dyDescent="0.25">
      <c r="A481" s="131" t="str">
        <f>+IF(I481&lt;='Ecarts de marge'!$G$1,"X","")</f>
        <v>X</v>
      </c>
      <c r="B481" s="122" t="str">
        <f t="shared" si="7"/>
        <v>A20082000113000</v>
      </c>
      <c r="C481" s="141" t="s">
        <v>727</v>
      </c>
      <c r="D481" s="141">
        <v>201800188</v>
      </c>
      <c r="E481" s="141" t="s">
        <v>735</v>
      </c>
      <c r="F481" s="141" t="s">
        <v>874</v>
      </c>
      <c r="G481" s="141" t="s">
        <v>711</v>
      </c>
      <c r="H481" s="141" t="s">
        <v>731</v>
      </c>
      <c r="I481" s="142">
        <v>43137</v>
      </c>
      <c r="J481" s="141" t="s">
        <v>937</v>
      </c>
      <c r="K481" s="141" t="s">
        <v>60</v>
      </c>
      <c r="L481" s="141" t="s">
        <v>61</v>
      </c>
      <c r="M481" s="141">
        <v>1</v>
      </c>
      <c r="N481" s="141">
        <v>3814.07</v>
      </c>
      <c r="O481" s="141">
        <v>3814.07</v>
      </c>
      <c r="P481" s="199">
        <v>5145.25</v>
      </c>
      <c r="Q481" s="122" t="e">
        <f>+VLOOKUP(CONCATENATE(B481,"00"),#REF!,3,FALSE)</f>
        <v>#REF!</v>
      </c>
      <c r="R481" s="122" t="str">
        <f>+IF(ISERROR(VLOOKUP(K481,'Ecarts de marge'!D:D,1,FALSE)),"PB CODE ARTICLE","")</f>
        <v>PB CODE ARTICLE</v>
      </c>
    </row>
    <row r="482" spans="1:18" x14ac:dyDescent="0.25">
      <c r="A482" s="131" t="str">
        <f>+IF(I482&lt;='Ecarts de marge'!$G$1,"X","")</f>
        <v>X</v>
      </c>
      <c r="B482" s="122" t="str">
        <f t="shared" si="7"/>
        <v>A20092000187000</v>
      </c>
      <c r="C482" s="141" t="s">
        <v>727</v>
      </c>
      <c r="D482" s="141">
        <v>201800189</v>
      </c>
      <c r="E482" s="141" t="s">
        <v>712</v>
      </c>
      <c r="F482" s="141" t="s">
        <v>829</v>
      </c>
      <c r="G482" s="141" t="s">
        <v>711</v>
      </c>
      <c r="H482" s="141" t="s">
        <v>731</v>
      </c>
      <c r="I482" s="142">
        <v>43137</v>
      </c>
      <c r="J482" s="141" t="s">
        <v>937</v>
      </c>
      <c r="K482" s="141" t="s">
        <v>60</v>
      </c>
      <c r="L482" s="141" t="s">
        <v>61</v>
      </c>
      <c r="M482" s="141">
        <v>1</v>
      </c>
      <c r="N482" s="141">
        <v>5363.82</v>
      </c>
      <c r="O482" s="141">
        <v>5363.82</v>
      </c>
      <c r="P482" s="199">
        <v>10699.27</v>
      </c>
      <c r="Q482" s="122" t="e">
        <f>+VLOOKUP(CONCATENATE(B482,"00"),#REF!,3,FALSE)</f>
        <v>#REF!</v>
      </c>
      <c r="R482" s="122" t="str">
        <f>+IF(ISERROR(VLOOKUP(K482,'Ecarts de marge'!D:D,1,FALSE)),"PB CODE ARTICLE","")</f>
        <v>PB CODE ARTICLE</v>
      </c>
    </row>
    <row r="483" spans="1:18" x14ac:dyDescent="0.25">
      <c r="A483" s="131" t="str">
        <f>+IF(I483&lt;='Ecarts de marge'!$G$1,"X","")</f>
        <v>X</v>
      </c>
      <c r="B483" s="122" t="str">
        <f t="shared" si="7"/>
        <v>A20092000187000</v>
      </c>
      <c r="C483" s="141" t="s">
        <v>727</v>
      </c>
      <c r="D483" s="141">
        <v>201800190</v>
      </c>
      <c r="E483" s="141" t="s">
        <v>712</v>
      </c>
      <c r="F483" s="141" t="s">
        <v>829</v>
      </c>
      <c r="G483" s="141" t="s">
        <v>711</v>
      </c>
      <c r="H483" s="141" t="s">
        <v>731</v>
      </c>
      <c r="I483" s="142">
        <v>43137</v>
      </c>
      <c r="J483" s="141" t="s">
        <v>937</v>
      </c>
      <c r="K483" s="141" t="s">
        <v>60</v>
      </c>
      <c r="L483" s="141" t="s">
        <v>61</v>
      </c>
      <c r="M483" s="141">
        <v>1</v>
      </c>
      <c r="N483" s="141">
        <v>10699.27</v>
      </c>
      <c r="O483" s="141">
        <v>10699.27</v>
      </c>
      <c r="P483" s="199">
        <v>8016.67</v>
      </c>
      <c r="Q483" s="122" t="e">
        <f>+VLOOKUP(CONCATENATE(B483,"00"),#REF!,3,FALSE)</f>
        <v>#REF!</v>
      </c>
      <c r="R483" s="122" t="str">
        <f>+IF(ISERROR(VLOOKUP(K483,'Ecarts de marge'!D:D,1,FALSE)),"PB CODE ARTICLE","")</f>
        <v>PB CODE ARTICLE</v>
      </c>
    </row>
    <row r="484" spans="1:18" x14ac:dyDescent="0.25">
      <c r="A484" s="131" t="str">
        <f>+IF(I484&lt;='Ecarts de marge'!$G$1,"X","")</f>
        <v>X</v>
      </c>
      <c r="B484" s="122" t="str">
        <f t="shared" si="7"/>
        <v>A20092000187000</v>
      </c>
      <c r="C484" s="141" t="s">
        <v>727</v>
      </c>
      <c r="D484" s="141">
        <v>201800191</v>
      </c>
      <c r="E484" s="141" t="s">
        <v>712</v>
      </c>
      <c r="F484" s="141" t="s">
        <v>829</v>
      </c>
      <c r="G484" s="141" t="s">
        <v>711</v>
      </c>
      <c r="H484" s="141" t="s">
        <v>731</v>
      </c>
      <c r="I484" s="142">
        <v>43137</v>
      </c>
      <c r="J484" s="141" t="s">
        <v>937</v>
      </c>
      <c r="K484" s="141" t="s">
        <v>57</v>
      </c>
      <c r="L484" s="141" t="s">
        <v>58</v>
      </c>
      <c r="M484" s="141">
        <v>1</v>
      </c>
      <c r="N484" s="141">
        <v>5363.82</v>
      </c>
      <c r="O484" s="141">
        <v>5363.82</v>
      </c>
      <c r="P484" s="199">
        <v>10750.33</v>
      </c>
      <c r="Q484" s="122" t="e">
        <f>+VLOOKUP(CONCATENATE(B484,"00"),#REF!,3,FALSE)</f>
        <v>#REF!</v>
      </c>
      <c r="R484" s="122" t="str">
        <f>+IF(ISERROR(VLOOKUP(K484,'Ecarts de marge'!D:D,1,FALSE)),"PB CODE ARTICLE","")</f>
        <v>PB CODE ARTICLE</v>
      </c>
    </row>
    <row r="485" spans="1:18" x14ac:dyDescent="0.25">
      <c r="A485" s="131" t="str">
        <f>+IF(I485&lt;='Ecarts de marge'!$G$1,"X","")</f>
        <v>X</v>
      </c>
      <c r="B485" s="122" t="str">
        <f t="shared" si="7"/>
        <v>A20092000187000</v>
      </c>
      <c r="C485" s="141" t="s">
        <v>727</v>
      </c>
      <c r="D485" s="141">
        <v>201800192</v>
      </c>
      <c r="E485" s="141" t="s">
        <v>712</v>
      </c>
      <c r="F485" s="141" t="s">
        <v>829</v>
      </c>
      <c r="G485" s="141" t="s">
        <v>711</v>
      </c>
      <c r="H485" s="141" t="s">
        <v>731</v>
      </c>
      <c r="I485" s="142">
        <v>43137</v>
      </c>
      <c r="J485" s="141" t="s">
        <v>937</v>
      </c>
      <c r="K485" s="141" t="s">
        <v>60</v>
      </c>
      <c r="L485" s="141" t="s">
        <v>61</v>
      </c>
      <c r="M485" s="141">
        <v>1</v>
      </c>
      <c r="N485" s="141">
        <v>8016.67</v>
      </c>
      <c r="O485" s="141">
        <v>8016.67</v>
      </c>
      <c r="P485" s="199">
        <v>5208.75</v>
      </c>
      <c r="Q485" s="122" t="e">
        <f>+VLOOKUP(CONCATENATE(B485,"00"),#REF!,3,FALSE)</f>
        <v>#REF!</v>
      </c>
      <c r="R485" s="122" t="str">
        <f>+IF(ISERROR(VLOOKUP(K485,'Ecarts de marge'!D:D,1,FALSE)),"PB CODE ARTICLE","")</f>
        <v>PB CODE ARTICLE</v>
      </c>
    </row>
    <row r="486" spans="1:18" x14ac:dyDescent="0.25">
      <c r="A486" s="131" t="str">
        <f>+IF(I486&lt;='Ecarts de marge'!$G$1,"X","")</f>
        <v>X</v>
      </c>
      <c r="B486" s="122" t="str">
        <f t="shared" si="7"/>
        <v>A20092000187000</v>
      </c>
      <c r="C486" s="141" t="s">
        <v>727</v>
      </c>
      <c r="D486" s="141">
        <v>201800193</v>
      </c>
      <c r="E486" s="141" t="s">
        <v>712</v>
      </c>
      <c r="F486" s="141" t="s">
        <v>829</v>
      </c>
      <c r="G486" s="141" t="s">
        <v>711</v>
      </c>
      <c r="H486" s="141" t="s">
        <v>731</v>
      </c>
      <c r="I486" s="142">
        <v>43137</v>
      </c>
      <c r="J486" s="141" t="s">
        <v>937</v>
      </c>
      <c r="K486" s="141" t="s">
        <v>57</v>
      </c>
      <c r="L486" s="141" t="s">
        <v>58</v>
      </c>
      <c r="M486" s="141">
        <v>1</v>
      </c>
      <c r="N486" s="141">
        <v>10750.33</v>
      </c>
      <c r="O486" s="141">
        <v>10750.33</v>
      </c>
      <c r="P486" s="199">
        <v>10752.25</v>
      </c>
      <c r="Q486" s="122" t="e">
        <f>+VLOOKUP(CONCATENATE(B486,"00"),#REF!,3,FALSE)</f>
        <v>#REF!</v>
      </c>
      <c r="R486" s="122" t="str">
        <f>+IF(ISERROR(VLOOKUP(K486,'Ecarts de marge'!D:D,1,FALSE)),"PB CODE ARTICLE","")</f>
        <v>PB CODE ARTICLE</v>
      </c>
    </row>
    <row r="487" spans="1:18" x14ac:dyDescent="0.25">
      <c r="A487" s="131" t="str">
        <f>+IF(I487&lt;='Ecarts de marge'!$G$1,"X","")</f>
        <v>X</v>
      </c>
      <c r="B487" s="122" t="str">
        <f t="shared" si="7"/>
        <v>A20092000187000</v>
      </c>
      <c r="C487" s="141" t="s">
        <v>727</v>
      </c>
      <c r="D487" s="141">
        <v>201800194</v>
      </c>
      <c r="E487" s="141" t="s">
        <v>712</v>
      </c>
      <c r="F487" s="141" t="s">
        <v>829</v>
      </c>
      <c r="G487" s="141" t="s">
        <v>711</v>
      </c>
      <c r="H487" s="141" t="s">
        <v>731</v>
      </c>
      <c r="I487" s="142">
        <v>43138</v>
      </c>
      <c r="J487" s="141" t="s">
        <v>937</v>
      </c>
      <c r="K487" s="141" t="s">
        <v>60</v>
      </c>
      <c r="L487" s="141" t="s">
        <v>61</v>
      </c>
      <c r="M487" s="141">
        <v>1</v>
      </c>
      <c r="N487" s="141">
        <v>5363.82</v>
      </c>
      <c r="O487" s="141">
        <v>5363.82</v>
      </c>
      <c r="P487" s="199">
        <v>5611.44</v>
      </c>
      <c r="Q487" s="122" t="e">
        <f>+VLOOKUP(CONCATENATE(B487,"00"),#REF!,3,FALSE)</f>
        <v>#REF!</v>
      </c>
      <c r="R487" s="122" t="str">
        <f>+IF(ISERROR(VLOOKUP(K487,'Ecarts de marge'!D:D,1,FALSE)),"PB CODE ARTICLE","")</f>
        <v>PB CODE ARTICLE</v>
      </c>
    </row>
    <row r="488" spans="1:18" x14ac:dyDescent="0.25">
      <c r="A488" s="131" t="str">
        <f>+IF(I488&lt;='Ecarts de marge'!$G$1,"X","")</f>
        <v>X</v>
      </c>
      <c r="B488" s="122" t="str">
        <f t="shared" si="7"/>
        <v>A20092000187000</v>
      </c>
      <c r="C488" s="141" t="s">
        <v>727</v>
      </c>
      <c r="D488" s="141">
        <v>201800195</v>
      </c>
      <c r="E488" s="141" t="s">
        <v>712</v>
      </c>
      <c r="F488" s="141" t="s">
        <v>829</v>
      </c>
      <c r="G488" s="141" t="s">
        <v>711</v>
      </c>
      <c r="H488" s="141" t="s">
        <v>731</v>
      </c>
      <c r="I488" s="142">
        <v>43138</v>
      </c>
      <c r="J488" s="141" t="s">
        <v>937</v>
      </c>
      <c r="K488" s="141" t="s">
        <v>57</v>
      </c>
      <c r="L488" s="141" t="s">
        <v>58</v>
      </c>
      <c r="M488" s="141">
        <v>1</v>
      </c>
      <c r="N488" s="141">
        <v>10752.25</v>
      </c>
      <c r="O488" s="141">
        <v>10752.25</v>
      </c>
      <c r="P488" s="199">
        <v>10745.31</v>
      </c>
      <c r="Q488" s="122" t="e">
        <f>+VLOOKUP(CONCATENATE(B488,"00"),#REF!,3,FALSE)</f>
        <v>#REF!</v>
      </c>
      <c r="R488" s="122" t="str">
        <f>+IF(ISERROR(VLOOKUP(K488,'Ecarts de marge'!D:D,1,FALSE)),"PB CODE ARTICLE","")</f>
        <v>PB CODE ARTICLE</v>
      </c>
    </row>
    <row r="489" spans="1:18" x14ac:dyDescent="0.25">
      <c r="A489" s="131" t="str">
        <f>+IF(I489&lt;='Ecarts de marge'!$G$1,"X","")</f>
        <v>X</v>
      </c>
      <c r="B489" s="122" t="str">
        <f t="shared" si="7"/>
        <v>A20092000179000</v>
      </c>
      <c r="C489" s="141" t="s">
        <v>727</v>
      </c>
      <c r="D489" s="141">
        <v>201800196</v>
      </c>
      <c r="E489" s="141" t="s">
        <v>712</v>
      </c>
      <c r="F489" s="141" t="s">
        <v>856</v>
      </c>
      <c r="G489" s="141" t="s">
        <v>711</v>
      </c>
      <c r="H489" s="141" t="s">
        <v>731</v>
      </c>
      <c r="I489" s="142">
        <v>43138</v>
      </c>
      <c r="J489" s="141" t="s">
        <v>937</v>
      </c>
      <c r="K489" s="141" t="s">
        <v>60</v>
      </c>
      <c r="L489" s="141" t="s">
        <v>61</v>
      </c>
      <c r="M489" s="141">
        <v>1</v>
      </c>
      <c r="N489" s="141">
        <v>5611.44</v>
      </c>
      <c r="O489" s="141">
        <v>5611.44</v>
      </c>
      <c r="P489" s="199">
        <v>556.03</v>
      </c>
      <c r="Q489" s="122" t="e">
        <f>+VLOOKUP(CONCATENATE(B489,"00"),#REF!,3,FALSE)</f>
        <v>#REF!</v>
      </c>
      <c r="R489" s="122" t="str">
        <f>+IF(ISERROR(VLOOKUP(K489,'Ecarts de marge'!D:D,1,FALSE)),"PB CODE ARTICLE","")</f>
        <v>PB CODE ARTICLE</v>
      </c>
    </row>
    <row r="490" spans="1:18" x14ac:dyDescent="0.25">
      <c r="A490" s="131" t="str">
        <f>+IF(I490&lt;='Ecarts de marge'!$G$1,"X","")</f>
        <v>X</v>
      </c>
      <c r="B490" s="122" t="str">
        <f t="shared" si="7"/>
        <v>A20092000155000</v>
      </c>
      <c r="C490" s="141" t="s">
        <v>727</v>
      </c>
      <c r="D490" s="141">
        <v>201800197</v>
      </c>
      <c r="E490" s="141" t="s">
        <v>712</v>
      </c>
      <c r="F490" s="141" t="s">
        <v>768</v>
      </c>
      <c r="G490" s="141" t="s">
        <v>711</v>
      </c>
      <c r="H490" s="141" t="s">
        <v>731</v>
      </c>
      <c r="I490" s="142">
        <v>43138</v>
      </c>
      <c r="J490" s="141" t="s">
        <v>997</v>
      </c>
      <c r="K490" s="141" t="s">
        <v>60</v>
      </c>
      <c r="L490" s="141" t="s">
        <v>61</v>
      </c>
      <c r="M490" s="141">
        <v>1</v>
      </c>
      <c r="N490" s="141">
        <v>556.03</v>
      </c>
      <c r="O490" s="141">
        <v>556.03</v>
      </c>
      <c r="P490" s="199">
        <v>1537.04</v>
      </c>
      <c r="Q490" s="122" t="e">
        <f>+VLOOKUP(CONCATENATE(B490,"00"),#REF!,3,FALSE)</f>
        <v>#REF!</v>
      </c>
      <c r="R490" s="122" t="str">
        <f>+IF(ISERROR(VLOOKUP(K490,'Ecarts de marge'!D:D,1,FALSE)),"PB CODE ARTICLE","")</f>
        <v>PB CODE ARTICLE</v>
      </c>
    </row>
    <row r="491" spans="1:18" x14ac:dyDescent="0.25">
      <c r="A491" s="131" t="str">
        <f>+IF(I491&lt;='Ecarts de marge'!$G$1,"X","")</f>
        <v>X</v>
      </c>
      <c r="B491" s="122" t="str">
        <f t="shared" si="7"/>
        <v>A20102000348001</v>
      </c>
      <c r="C491" s="141" t="s">
        <v>727</v>
      </c>
      <c r="D491" s="141">
        <v>201800198</v>
      </c>
      <c r="E491" s="141" t="s">
        <v>710</v>
      </c>
      <c r="F491" s="141" t="s">
        <v>876</v>
      </c>
      <c r="G491" s="141" t="s">
        <v>760</v>
      </c>
      <c r="H491" s="141" t="s">
        <v>731</v>
      </c>
      <c r="I491" s="142">
        <v>43138</v>
      </c>
      <c r="J491" s="141" t="s">
        <v>451</v>
      </c>
      <c r="K491" s="141" t="s">
        <v>33</v>
      </c>
      <c r="L491" s="141" t="s">
        <v>800</v>
      </c>
      <c r="M491" s="141">
        <v>1</v>
      </c>
      <c r="N491" s="141">
        <v>186.49</v>
      </c>
      <c r="O491" s="141">
        <v>186.49</v>
      </c>
      <c r="P491" s="199">
        <v>14.84</v>
      </c>
      <c r="Q491" s="122" t="e">
        <f>+VLOOKUP(CONCATENATE(B491,"00"),#REF!,3,FALSE)</f>
        <v>#REF!</v>
      </c>
      <c r="R491" s="122" t="str">
        <f>+IF(ISERROR(VLOOKUP(K491,'Ecarts de marge'!D:D,1,FALSE)),"PB CODE ARTICLE","")</f>
        <v/>
      </c>
    </row>
    <row r="492" spans="1:18" x14ac:dyDescent="0.25">
      <c r="A492" s="131" t="str">
        <f>+IF(I492&lt;='Ecarts de marge'!$G$1,"X","")</f>
        <v>X</v>
      </c>
      <c r="B492" s="122" t="str">
        <f t="shared" si="7"/>
        <v>A20092000197000</v>
      </c>
      <c r="C492" s="141" t="s">
        <v>727</v>
      </c>
      <c r="D492" s="141">
        <v>201800199</v>
      </c>
      <c r="E492" s="141" t="s">
        <v>712</v>
      </c>
      <c r="F492" s="141" t="s">
        <v>875</v>
      </c>
      <c r="G492" s="141" t="s">
        <v>711</v>
      </c>
      <c r="H492" s="141" t="s">
        <v>731</v>
      </c>
      <c r="I492" s="142">
        <v>43139</v>
      </c>
      <c r="J492" s="141" t="s">
        <v>1017</v>
      </c>
      <c r="K492" s="141" t="s">
        <v>57</v>
      </c>
      <c r="L492" s="141" t="s">
        <v>58</v>
      </c>
      <c r="M492" s="141">
        <v>1</v>
      </c>
      <c r="N492" s="141">
        <v>10745.31</v>
      </c>
      <c r="O492" s="141">
        <v>10745.31</v>
      </c>
      <c r="P492" s="199">
        <v>2773.58</v>
      </c>
      <c r="Q492" s="122" t="e">
        <f>+VLOOKUP(CONCATENATE(B492,"00"),#REF!,3,FALSE)</f>
        <v>#REF!</v>
      </c>
      <c r="R492" s="122" t="str">
        <f>+IF(ISERROR(VLOOKUP(K492,'Ecarts de marge'!D:D,1,FALSE)),"PB CODE ARTICLE","")</f>
        <v>PB CODE ARTICLE</v>
      </c>
    </row>
    <row r="493" spans="1:18" x14ac:dyDescent="0.25">
      <c r="A493" s="131" t="str">
        <f>+IF(I493&lt;='Ecarts de marge'!$G$1,"X","")</f>
        <v>X</v>
      </c>
      <c r="B493" s="122" t="str">
        <f t="shared" si="7"/>
        <v>A20082000239000</v>
      </c>
      <c r="C493" s="141" t="s">
        <v>728</v>
      </c>
      <c r="D493" s="141">
        <v>201800040</v>
      </c>
      <c r="E493" s="141" t="s">
        <v>735</v>
      </c>
      <c r="F493" s="141" t="s">
        <v>736</v>
      </c>
      <c r="G493" s="141" t="s">
        <v>711</v>
      </c>
      <c r="H493" s="141" t="s">
        <v>737</v>
      </c>
      <c r="I493" s="142">
        <v>43115</v>
      </c>
      <c r="J493" s="141" t="s">
        <v>775</v>
      </c>
      <c r="K493" s="141" t="s">
        <v>140</v>
      </c>
      <c r="L493" s="141" t="s">
        <v>982</v>
      </c>
      <c r="M493" s="141">
        <v>1</v>
      </c>
      <c r="N493" s="141">
        <v>0</v>
      </c>
      <c r="O493" s="141">
        <v>0</v>
      </c>
      <c r="P493" s="199">
        <v>49411.79</v>
      </c>
      <c r="Q493" s="122" t="e">
        <f>+VLOOKUP(CONCATENATE(B493,"00"),#REF!,3,FALSE)</f>
        <v>#REF!</v>
      </c>
      <c r="R493" s="122" t="str">
        <f>+IF(ISERROR(VLOOKUP(K493,'Ecarts de marge'!D:D,1,FALSE)),"PB CODE ARTICLE","")</f>
        <v/>
      </c>
    </row>
    <row r="494" spans="1:18" x14ac:dyDescent="0.25">
      <c r="A494" s="131" t="str">
        <f>+IF(I494&lt;='Ecarts de marge'!$G$1,"X","")</f>
        <v>X</v>
      </c>
      <c r="B494" s="122" t="str">
        <f t="shared" si="7"/>
        <v>A20082000125000</v>
      </c>
      <c r="C494" s="141" t="s">
        <v>728</v>
      </c>
      <c r="D494" s="141">
        <v>201800041</v>
      </c>
      <c r="E494" s="141" t="s">
        <v>735</v>
      </c>
      <c r="F494" s="141" t="s">
        <v>756</v>
      </c>
      <c r="G494" s="141" t="s">
        <v>711</v>
      </c>
      <c r="H494" s="141" t="s">
        <v>737</v>
      </c>
      <c r="I494" s="142">
        <v>43115</v>
      </c>
      <c r="J494" s="141" t="s">
        <v>775</v>
      </c>
      <c r="K494" s="141" t="s">
        <v>140</v>
      </c>
      <c r="L494" s="141" t="s">
        <v>983</v>
      </c>
      <c r="M494" s="141">
        <v>1</v>
      </c>
      <c r="N494" s="141">
        <v>0</v>
      </c>
      <c r="O494" s="141">
        <v>0</v>
      </c>
      <c r="P494" s="199">
        <v>106905.65</v>
      </c>
      <c r="Q494" s="122" t="e">
        <f>+VLOOKUP(CONCATENATE(B494,"00"),#REF!,3,FALSE)</f>
        <v>#REF!</v>
      </c>
      <c r="R494" s="122" t="str">
        <f>+IF(ISERROR(VLOOKUP(K494,'Ecarts de marge'!D:D,1,FALSE)),"PB CODE ARTICLE","")</f>
        <v/>
      </c>
    </row>
    <row r="495" spans="1:18" x14ac:dyDescent="0.25">
      <c r="A495" s="131" t="str">
        <f>+IF(I495&lt;='Ecarts de marge'!$G$1,"X","")</f>
        <v>X</v>
      </c>
      <c r="B495" s="122" t="str">
        <f t="shared" si="7"/>
        <v>A20092000273000</v>
      </c>
      <c r="C495" s="141" t="s">
        <v>729</v>
      </c>
      <c r="D495" s="141">
        <v>201601143</v>
      </c>
      <c r="E495" s="141" t="s">
        <v>712</v>
      </c>
      <c r="F495" s="141" t="s">
        <v>772</v>
      </c>
      <c r="G495" s="141" t="s">
        <v>711</v>
      </c>
      <c r="H495" s="141" t="s">
        <v>737</v>
      </c>
      <c r="I495" s="142">
        <v>43115</v>
      </c>
      <c r="J495" s="141" t="s">
        <v>773</v>
      </c>
      <c r="K495" s="141" t="s">
        <v>65</v>
      </c>
      <c r="L495" s="141" t="s">
        <v>66</v>
      </c>
      <c r="M495" s="141">
        <v>1</v>
      </c>
      <c r="N495" s="141">
        <v>2833.33</v>
      </c>
      <c r="O495" s="141">
        <v>2833.33</v>
      </c>
      <c r="P495" s="199">
        <v>2833.33</v>
      </c>
      <c r="Q495" s="122" t="e">
        <f>+VLOOKUP(CONCATENATE(B495,"00"),#REF!,3,FALSE)</f>
        <v>#REF!</v>
      </c>
      <c r="R495" s="122" t="str">
        <f>+IF(ISERROR(VLOOKUP(K495,'Ecarts de marge'!D:D,1,FALSE)),"PB CODE ARTICLE","")</f>
        <v/>
      </c>
    </row>
    <row r="496" spans="1:18" x14ac:dyDescent="0.25">
      <c r="A496" s="131" t="str">
        <f>+IF(I496&lt;='Ecarts de marge'!$G$1,"X","")</f>
        <v>X</v>
      </c>
      <c r="B496" s="122" t="str">
        <f t="shared" si="7"/>
        <v>A20082000125000</v>
      </c>
      <c r="C496" s="141" t="s">
        <v>729</v>
      </c>
      <c r="D496" s="141">
        <v>201601144</v>
      </c>
      <c r="E496" s="141" t="s">
        <v>735</v>
      </c>
      <c r="F496" s="141" t="s">
        <v>756</v>
      </c>
      <c r="G496" s="141" t="s">
        <v>711</v>
      </c>
      <c r="H496" s="141" t="s">
        <v>737</v>
      </c>
      <c r="I496" s="142">
        <v>43115</v>
      </c>
      <c r="J496" s="141" t="s">
        <v>881</v>
      </c>
      <c r="K496" s="141" t="s">
        <v>723</v>
      </c>
      <c r="L496" s="141" t="s">
        <v>757</v>
      </c>
      <c r="M496" s="141">
        <v>1</v>
      </c>
      <c r="N496" s="141">
        <v>661.1</v>
      </c>
      <c r="O496" s="141">
        <v>661.1</v>
      </c>
      <c r="P496" s="199">
        <v>661.1</v>
      </c>
      <c r="Q496" s="122" t="e">
        <f>+VLOOKUP(CONCATENATE(B496,"00"),#REF!,3,FALSE)</f>
        <v>#REF!</v>
      </c>
      <c r="R496" s="122" t="str">
        <f>+IF(ISERROR(VLOOKUP(K496,'Ecarts de marge'!D:D,1,FALSE)),"PB CODE ARTICLE","")</f>
        <v>PB CODE ARTICLE</v>
      </c>
    </row>
    <row r="497" spans="1:18" x14ac:dyDescent="0.25">
      <c r="A497" s="131" t="str">
        <f>+IF(I497&lt;='Ecarts de marge'!$G$1,"X","")</f>
        <v>X</v>
      </c>
      <c r="B497" s="122" t="str">
        <f t="shared" si="7"/>
        <v>A</v>
      </c>
      <c r="C497" s="141" t="s">
        <v>729</v>
      </c>
      <c r="D497" s="141">
        <v>201601145</v>
      </c>
      <c r="E497" s="141" t="s">
        <v>719</v>
      </c>
      <c r="F497" s="141" t="s">
        <v>719</v>
      </c>
      <c r="G497" s="141" t="s">
        <v>719</v>
      </c>
      <c r="H497" s="141" t="s">
        <v>731</v>
      </c>
      <c r="I497" s="142">
        <v>43115</v>
      </c>
      <c r="J497" s="141" t="s">
        <v>881</v>
      </c>
      <c r="K497" s="141" t="s">
        <v>16</v>
      </c>
      <c r="L497" s="141" t="s">
        <v>757</v>
      </c>
      <c r="M497" s="141">
        <v>1</v>
      </c>
      <c r="N497" s="141">
        <v>661.1</v>
      </c>
      <c r="O497" s="141">
        <v>661.1</v>
      </c>
      <c r="P497" s="199">
        <v>661.1</v>
      </c>
      <c r="Q497" s="122" t="e">
        <f>+VLOOKUP(CONCATENATE(B497,"00"),#REF!,3,FALSE)</f>
        <v>#REF!</v>
      </c>
      <c r="R497" s="122" t="str">
        <f>+IF(ISERROR(VLOOKUP(K497,'Ecarts de marge'!D:D,1,FALSE)),"PB CODE ARTICLE","")</f>
        <v/>
      </c>
    </row>
    <row r="498" spans="1:18" x14ac:dyDescent="0.25">
      <c r="A498" s="131" t="str">
        <f>+IF(I498&lt;='Ecarts de marge'!$G$1,"X","")</f>
        <v>X</v>
      </c>
      <c r="B498" s="122" t="str">
        <f t="shared" si="7"/>
        <v>A</v>
      </c>
      <c r="C498" s="141" t="s">
        <v>729</v>
      </c>
      <c r="D498" s="141">
        <v>201601146</v>
      </c>
      <c r="E498" s="141" t="s">
        <v>719</v>
      </c>
      <c r="F498" s="141" t="s">
        <v>719</v>
      </c>
      <c r="G498" s="141" t="s">
        <v>719</v>
      </c>
      <c r="H498" s="141" t="s">
        <v>731</v>
      </c>
      <c r="I498" s="142">
        <v>43115</v>
      </c>
      <c r="J498" s="141" t="s">
        <v>881</v>
      </c>
      <c r="K498" s="141" t="s">
        <v>16</v>
      </c>
      <c r="L498" s="141" t="s">
        <v>757</v>
      </c>
      <c r="M498" s="141">
        <v>1</v>
      </c>
      <c r="N498" s="141">
        <v>661.1</v>
      </c>
      <c r="O498" s="141">
        <v>661.1</v>
      </c>
      <c r="P498" s="199">
        <v>661.1</v>
      </c>
      <c r="Q498" s="122" t="e">
        <f>+VLOOKUP(CONCATENATE(B498,"00"),#REF!,3,FALSE)</f>
        <v>#REF!</v>
      </c>
      <c r="R498" s="122" t="str">
        <f>+IF(ISERROR(VLOOKUP(K498,'Ecarts de marge'!D:D,1,FALSE)),"PB CODE ARTICLE","")</f>
        <v/>
      </c>
    </row>
    <row r="499" spans="1:18" x14ac:dyDescent="0.25">
      <c r="A499" s="131" t="str">
        <f>+IF(I499&lt;='Ecarts de marge'!$G$1,"X","")</f>
        <v>X</v>
      </c>
      <c r="B499" s="122" t="str">
        <f t="shared" si="7"/>
        <v>A</v>
      </c>
      <c r="C499" s="141" t="s">
        <v>729</v>
      </c>
      <c r="D499" s="141">
        <v>201601147</v>
      </c>
      <c r="E499" s="141" t="s">
        <v>719</v>
      </c>
      <c r="F499" s="141" t="s">
        <v>719</v>
      </c>
      <c r="G499" s="141" t="s">
        <v>719</v>
      </c>
      <c r="H499" s="141" t="s">
        <v>731</v>
      </c>
      <c r="I499" s="142">
        <v>43115</v>
      </c>
      <c r="J499" s="141" t="s">
        <v>881</v>
      </c>
      <c r="K499" s="141" t="s">
        <v>723</v>
      </c>
      <c r="L499" s="141" t="s">
        <v>757</v>
      </c>
      <c r="M499" s="141">
        <v>1</v>
      </c>
      <c r="N499" s="141">
        <v>661.1</v>
      </c>
      <c r="O499" s="141">
        <v>661.1</v>
      </c>
      <c r="P499" s="199">
        <v>661.1</v>
      </c>
      <c r="Q499" s="122" t="e">
        <f>+VLOOKUP(CONCATENATE(B499,"00"),#REF!,3,FALSE)</f>
        <v>#REF!</v>
      </c>
      <c r="R499" s="122" t="str">
        <f>+IF(ISERROR(VLOOKUP(K499,'Ecarts de marge'!D:D,1,FALSE)),"PB CODE ARTICLE","")</f>
        <v>PB CODE ARTICLE</v>
      </c>
    </row>
    <row r="500" spans="1:18" x14ac:dyDescent="0.25">
      <c r="A500" s="131" t="str">
        <f>+IF(I500&lt;='Ecarts de marge'!$G$1,"X","")</f>
        <v>X</v>
      </c>
      <c r="B500" s="122" t="str">
        <f t="shared" si="7"/>
        <v>A20082000125000</v>
      </c>
      <c r="C500" s="141" t="s">
        <v>729</v>
      </c>
      <c r="D500" s="141">
        <v>201601148</v>
      </c>
      <c r="E500" s="141" t="s">
        <v>735</v>
      </c>
      <c r="F500" s="141" t="s">
        <v>756</v>
      </c>
      <c r="G500" s="141" t="s">
        <v>711</v>
      </c>
      <c r="H500" s="141" t="s">
        <v>737</v>
      </c>
      <c r="I500" s="142">
        <v>43115</v>
      </c>
      <c r="J500" s="141" t="s">
        <v>881</v>
      </c>
      <c r="K500" s="141" t="s">
        <v>723</v>
      </c>
      <c r="L500" s="141" t="s">
        <v>757</v>
      </c>
      <c r="M500" s="141">
        <v>1</v>
      </c>
      <c r="N500" s="141">
        <v>661.1</v>
      </c>
      <c r="O500" s="141">
        <v>661.1</v>
      </c>
      <c r="P500" s="199">
        <v>348.15</v>
      </c>
      <c r="Q500" s="122" t="e">
        <f>+VLOOKUP(CONCATENATE(B500,"00"),#REF!,3,FALSE)</f>
        <v>#REF!</v>
      </c>
      <c r="R500" s="122" t="str">
        <f>+IF(ISERROR(VLOOKUP(K500,'Ecarts de marge'!D:D,1,FALSE)),"PB CODE ARTICLE","")</f>
        <v>PB CODE ARTICLE</v>
      </c>
    </row>
    <row r="501" spans="1:18" x14ac:dyDescent="0.25">
      <c r="A501" s="131" t="str">
        <f>+IF(I501&lt;='Ecarts de marge'!$G$1,"X","")</f>
        <v>X</v>
      </c>
      <c r="B501" s="122" t="str">
        <f t="shared" si="7"/>
        <v>A20082000239000</v>
      </c>
      <c r="C501" s="141" t="s">
        <v>729</v>
      </c>
      <c r="D501" s="141">
        <v>201601149</v>
      </c>
      <c r="E501" s="141" t="s">
        <v>735</v>
      </c>
      <c r="F501" s="141" t="s">
        <v>736</v>
      </c>
      <c r="G501" s="141" t="s">
        <v>711</v>
      </c>
      <c r="H501" s="141" t="s">
        <v>737</v>
      </c>
      <c r="I501" s="142">
        <v>43115</v>
      </c>
      <c r="J501" s="141" t="s">
        <v>881</v>
      </c>
      <c r="K501" s="141" t="s">
        <v>16</v>
      </c>
      <c r="L501" s="141" t="s">
        <v>757</v>
      </c>
      <c r="M501" s="141">
        <v>1</v>
      </c>
      <c r="N501" s="141">
        <v>661.1</v>
      </c>
      <c r="O501" s="141">
        <v>661.1</v>
      </c>
      <c r="P501" s="199">
        <v>348.15</v>
      </c>
      <c r="Q501" s="122" t="e">
        <f>+VLOOKUP(CONCATENATE(B501,"00"),#REF!,3,FALSE)</f>
        <v>#REF!</v>
      </c>
      <c r="R501" s="122" t="str">
        <f>+IF(ISERROR(VLOOKUP(K501,'Ecarts de marge'!D:D,1,FALSE)),"PB CODE ARTICLE","")</f>
        <v/>
      </c>
    </row>
    <row r="502" spans="1:18" x14ac:dyDescent="0.25">
      <c r="A502" s="131" t="str">
        <f>+IF(I502&lt;='Ecarts de marge'!$G$1,"X","")</f>
        <v>X</v>
      </c>
      <c r="B502" s="122" t="str">
        <f t="shared" si="7"/>
        <v>A20082000125000</v>
      </c>
      <c r="C502" s="141" t="s">
        <v>729</v>
      </c>
      <c r="D502" s="141">
        <v>201601150</v>
      </c>
      <c r="E502" s="141" t="s">
        <v>735</v>
      </c>
      <c r="F502" s="141" t="s">
        <v>756</v>
      </c>
      <c r="G502" s="141" t="s">
        <v>711</v>
      </c>
      <c r="H502" s="141" t="s">
        <v>731</v>
      </c>
      <c r="I502" s="142">
        <v>43115</v>
      </c>
      <c r="J502" s="141" t="s">
        <v>881</v>
      </c>
      <c r="K502" s="141" t="s">
        <v>723</v>
      </c>
      <c r="L502" s="141" t="s">
        <v>757</v>
      </c>
      <c r="M502" s="141">
        <v>1</v>
      </c>
      <c r="N502" s="141">
        <v>661.1</v>
      </c>
      <c r="O502" s="141">
        <v>661.1</v>
      </c>
      <c r="P502" s="199">
        <v>345.9</v>
      </c>
      <c r="Q502" s="122" t="e">
        <f>+VLOOKUP(CONCATENATE(B502,"00"),#REF!,3,FALSE)</f>
        <v>#REF!</v>
      </c>
      <c r="R502" s="122" t="str">
        <f>+IF(ISERROR(VLOOKUP(K502,'Ecarts de marge'!D:D,1,FALSE)),"PB CODE ARTICLE","")</f>
        <v>PB CODE ARTICLE</v>
      </c>
    </row>
    <row r="503" spans="1:18" x14ac:dyDescent="0.25">
      <c r="A503" s="131" t="str">
        <f>+IF(I503&lt;='Ecarts de marge'!$G$1,"X","")</f>
        <v>X</v>
      </c>
      <c r="B503" s="122" t="str">
        <f t="shared" si="7"/>
        <v>A20082000125000</v>
      </c>
      <c r="C503" s="141" t="s">
        <v>729</v>
      </c>
      <c r="D503" s="141">
        <v>201601151</v>
      </c>
      <c r="E503" s="141" t="s">
        <v>735</v>
      </c>
      <c r="F503" s="141" t="s">
        <v>756</v>
      </c>
      <c r="G503" s="141" t="s">
        <v>711</v>
      </c>
      <c r="H503" s="141" t="s">
        <v>731</v>
      </c>
      <c r="I503" s="142">
        <v>43115</v>
      </c>
      <c r="J503" s="141" t="s">
        <v>881</v>
      </c>
      <c r="K503" s="141" t="s">
        <v>723</v>
      </c>
      <c r="L503" s="141" t="s">
        <v>757</v>
      </c>
      <c r="M503" s="141">
        <v>1</v>
      </c>
      <c r="N503" s="141">
        <v>661.1</v>
      </c>
      <c r="O503" s="141">
        <v>661.1</v>
      </c>
      <c r="P503" s="199">
        <v>345.9</v>
      </c>
      <c r="Q503" s="122" t="e">
        <f>+VLOOKUP(CONCATENATE(B503,"00"),#REF!,3,FALSE)</f>
        <v>#REF!</v>
      </c>
      <c r="R503" s="122" t="str">
        <f>+IF(ISERROR(VLOOKUP(K503,'Ecarts de marge'!D:D,1,FALSE)),"PB CODE ARTICLE","")</f>
        <v>PB CODE ARTICLE</v>
      </c>
    </row>
    <row r="504" spans="1:18" x14ac:dyDescent="0.25">
      <c r="A504" s="131" t="str">
        <f>+IF(I504&lt;='Ecarts de marge'!$G$1,"X","")</f>
        <v>X</v>
      </c>
      <c r="B504" s="122" t="str">
        <f t="shared" si="7"/>
        <v>A</v>
      </c>
      <c r="C504" s="141" t="s">
        <v>729</v>
      </c>
      <c r="D504" s="141">
        <v>201601152</v>
      </c>
      <c r="E504" s="141" t="s">
        <v>719</v>
      </c>
      <c r="F504" s="141" t="s">
        <v>719</v>
      </c>
      <c r="G504" s="141" t="s">
        <v>719</v>
      </c>
      <c r="H504" s="141" t="s">
        <v>731</v>
      </c>
      <c r="I504" s="142">
        <v>43115</v>
      </c>
      <c r="J504" s="141" t="s">
        <v>945</v>
      </c>
      <c r="K504" s="141" t="s">
        <v>146</v>
      </c>
      <c r="L504" s="141" t="s">
        <v>946</v>
      </c>
      <c r="M504" s="141">
        <v>1</v>
      </c>
      <c r="N504" s="141">
        <v>82</v>
      </c>
      <c r="O504" s="141">
        <v>82</v>
      </c>
      <c r="P504" s="199">
        <v>82</v>
      </c>
      <c r="Q504" s="122" t="e">
        <f>+VLOOKUP(CONCATENATE(B504,"00"),#REF!,3,FALSE)</f>
        <v>#REF!</v>
      </c>
      <c r="R504" s="122" t="str">
        <f>+IF(ISERROR(VLOOKUP(K504,'Ecarts de marge'!D:D,1,FALSE)),"PB CODE ARTICLE","")</f>
        <v/>
      </c>
    </row>
    <row r="505" spans="1:18" x14ac:dyDescent="0.25">
      <c r="A505" s="131" t="str">
        <f>+IF(I505&lt;='Ecarts de marge'!$G$1,"X","")</f>
        <v>X</v>
      </c>
      <c r="B505" s="122" t="str">
        <f t="shared" si="7"/>
        <v>A</v>
      </c>
      <c r="C505" s="141" t="s">
        <v>729</v>
      </c>
      <c r="D505" s="141">
        <v>201601153</v>
      </c>
      <c r="E505" s="141" t="s">
        <v>719</v>
      </c>
      <c r="F505" s="141" t="s">
        <v>719</v>
      </c>
      <c r="G505" s="141" t="s">
        <v>719</v>
      </c>
      <c r="H505" s="141" t="s">
        <v>731</v>
      </c>
      <c r="I505" s="142">
        <v>43115</v>
      </c>
      <c r="J505" s="141" t="s">
        <v>747</v>
      </c>
      <c r="K505" s="141" t="s">
        <v>148</v>
      </c>
      <c r="L505" s="141" t="s">
        <v>957</v>
      </c>
      <c r="M505" s="141">
        <v>2</v>
      </c>
      <c r="N505" s="141">
        <v>28.26</v>
      </c>
      <c r="O505" s="141">
        <v>56.52</v>
      </c>
      <c r="P505" s="199">
        <v>175.5</v>
      </c>
      <c r="Q505" s="122" t="e">
        <f>+VLOOKUP(CONCATENATE(B505,"00"),#REF!,3,FALSE)</f>
        <v>#REF!</v>
      </c>
      <c r="R505" s="122" t="str">
        <f>+IF(ISERROR(VLOOKUP(K505,'Ecarts de marge'!D:D,1,FALSE)),"PB CODE ARTICLE","")</f>
        <v/>
      </c>
    </row>
    <row r="506" spans="1:18" x14ac:dyDescent="0.25">
      <c r="A506" s="131" t="str">
        <f>+IF(I506&lt;='Ecarts de marge'!$G$1,"X","")</f>
        <v>X</v>
      </c>
      <c r="B506" s="122" t="str">
        <f t="shared" si="7"/>
        <v>A</v>
      </c>
      <c r="C506" s="141" t="s">
        <v>729</v>
      </c>
      <c r="D506" s="141">
        <v>201601153</v>
      </c>
      <c r="E506" s="141" t="s">
        <v>719</v>
      </c>
      <c r="F506" s="141" t="s">
        <v>719</v>
      </c>
      <c r="G506" s="141" t="s">
        <v>719</v>
      </c>
      <c r="H506" s="141" t="s">
        <v>731</v>
      </c>
      <c r="I506" s="142">
        <v>43115</v>
      </c>
      <c r="J506" s="141" t="s">
        <v>747</v>
      </c>
      <c r="K506" s="141" t="s">
        <v>148</v>
      </c>
      <c r="L506" s="141" t="s">
        <v>958</v>
      </c>
      <c r="M506" s="141">
        <v>1</v>
      </c>
      <c r="N506" s="141">
        <v>28.26</v>
      </c>
      <c r="O506" s="141">
        <v>28.26</v>
      </c>
      <c r="P506" s="199">
        <v>60.01</v>
      </c>
      <c r="Q506" s="122" t="e">
        <f>+VLOOKUP(CONCATENATE(B506,"00"),#REF!,3,FALSE)</f>
        <v>#REF!</v>
      </c>
      <c r="R506" s="122" t="str">
        <f>+IF(ISERROR(VLOOKUP(K506,'Ecarts de marge'!D:D,1,FALSE)),"PB CODE ARTICLE","")</f>
        <v/>
      </c>
    </row>
    <row r="507" spans="1:18" x14ac:dyDescent="0.25">
      <c r="A507" s="131" t="str">
        <f>+IF(I507&lt;='Ecarts de marge'!$G$1,"X","")</f>
        <v>X</v>
      </c>
      <c r="B507" s="122" t="str">
        <f t="shared" si="7"/>
        <v>A</v>
      </c>
      <c r="C507" s="141" t="s">
        <v>729</v>
      </c>
      <c r="D507" s="141">
        <v>201601153</v>
      </c>
      <c r="E507" s="141" t="s">
        <v>719</v>
      </c>
      <c r="F507" s="141" t="s">
        <v>719</v>
      </c>
      <c r="G507" s="141" t="s">
        <v>719</v>
      </c>
      <c r="H507" s="141" t="s">
        <v>731</v>
      </c>
      <c r="I507" s="142">
        <v>43115</v>
      </c>
      <c r="J507" s="141" t="s">
        <v>747</v>
      </c>
      <c r="K507" s="141" t="s">
        <v>148</v>
      </c>
      <c r="L507" s="141" t="s">
        <v>959</v>
      </c>
      <c r="M507" s="141">
        <v>5</v>
      </c>
      <c r="N507" s="141">
        <v>28.26</v>
      </c>
      <c r="O507" s="141">
        <v>141.30000000000001</v>
      </c>
      <c r="P507" s="199">
        <v>141.30000000000001</v>
      </c>
      <c r="Q507" s="122" t="e">
        <f>+VLOOKUP(CONCATENATE(B507,"00"),#REF!,3,FALSE)</f>
        <v>#REF!</v>
      </c>
      <c r="R507" s="122" t="str">
        <f>+IF(ISERROR(VLOOKUP(K507,'Ecarts de marge'!D:D,1,FALSE)),"PB CODE ARTICLE","")</f>
        <v/>
      </c>
    </row>
    <row r="508" spans="1:18" x14ac:dyDescent="0.25">
      <c r="A508" s="131" t="str">
        <f>+IF(I508&lt;='Ecarts de marge'!$G$1,"X","")</f>
        <v>X</v>
      </c>
      <c r="B508" s="122" t="str">
        <f t="shared" si="7"/>
        <v>A</v>
      </c>
      <c r="C508" s="141" t="s">
        <v>729</v>
      </c>
      <c r="D508" s="141">
        <v>201601153</v>
      </c>
      <c r="E508" s="141" t="s">
        <v>719</v>
      </c>
      <c r="F508" s="141" t="s">
        <v>719</v>
      </c>
      <c r="G508" s="141" t="s">
        <v>719</v>
      </c>
      <c r="H508" s="141" t="s">
        <v>731</v>
      </c>
      <c r="I508" s="142">
        <v>43115</v>
      </c>
      <c r="J508" s="141" t="s">
        <v>747</v>
      </c>
      <c r="K508" s="141" t="s">
        <v>148</v>
      </c>
      <c r="L508" s="141" t="s">
        <v>960</v>
      </c>
      <c r="M508" s="141">
        <v>1</v>
      </c>
      <c r="N508" s="141">
        <v>28.26</v>
      </c>
      <c r="O508" s="141">
        <v>28.26</v>
      </c>
      <c r="P508" s="199">
        <v>80.61</v>
      </c>
      <c r="Q508" s="122" t="e">
        <f>+VLOOKUP(CONCATENATE(B508,"00"),#REF!,3,FALSE)</f>
        <v>#REF!</v>
      </c>
      <c r="R508" s="122" t="str">
        <f>+IF(ISERROR(VLOOKUP(K508,'Ecarts de marge'!D:D,1,FALSE)),"PB CODE ARTICLE","")</f>
        <v/>
      </c>
    </row>
    <row r="509" spans="1:18" x14ac:dyDescent="0.25">
      <c r="A509" s="131" t="str">
        <f>+IF(I509&lt;='Ecarts de marge'!$G$1,"X","")</f>
        <v>X</v>
      </c>
      <c r="B509" s="122" t="str">
        <f t="shared" si="7"/>
        <v>A20042000379001</v>
      </c>
      <c r="C509" s="141" t="s">
        <v>729</v>
      </c>
      <c r="D509" s="141">
        <v>201601154</v>
      </c>
      <c r="E509" s="141" t="s">
        <v>749</v>
      </c>
      <c r="F509" s="141" t="s">
        <v>884</v>
      </c>
      <c r="G509" s="141" t="s">
        <v>760</v>
      </c>
      <c r="H509" s="141" t="s">
        <v>731</v>
      </c>
      <c r="I509" s="142">
        <v>43115</v>
      </c>
      <c r="J509" s="141" t="s">
        <v>885</v>
      </c>
      <c r="K509" s="141" t="s">
        <v>57</v>
      </c>
      <c r="L509" s="141" t="s">
        <v>58</v>
      </c>
      <c r="M509" s="141">
        <v>1</v>
      </c>
      <c r="N509" s="141">
        <v>20468.599999999999</v>
      </c>
      <c r="O509" s="141">
        <v>20468.599999999999</v>
      </c>
      <c r="P509" s="199">
        <v>457.12</v>
      </c>
      <c r="Q509" s="122" t="e">
        <f>+VLOOKUP(CONCATENATE(B509,"00"),#REF!,3,FALSE)</f>
        <v>#REF!</v>
      </c>
      <c r="R509" s="122" t="str">
        <f>+IF(ISERROR(VLOOKUP(K509,'Ecarts de marge'!D:D,1,FALSE)),"PB CODE ARTICLE","")</f>
        <v>PB CODE ARTICLE</v>
      </c>
    </row>
    <row r="510" spans="1:18" x14ac:dyDescent="0.25">
      <c r="A510" s="131" t="str">
        <f>+IF(I510&lt;='Ecarts de marge'!$G$1,"X","")</f>
        <v>X</v>
      </c>
      <c r="B510" s="122" t="str">
        <f t="shared" si="7"/>
        <v>A20092000286000</v>
      </c>
      <c r="C510" s="141" t="s">
        <v>729</v>
      </c>
      <c r="D510" s="141">
        <v>201601155</v>
      </c>
      <c r="E510" s="141" t="s">
        <v>712</v>
      </c>
      <c r="F510" s="141" t="s">
        <v>883</v>
      </c>
      <c r="G510" s="141" t="s">
        <v>711</v>
      </c>
      <c r="H510" s="141" t="s">
        <v>731</v>
      </c>
      <c r="I510" s="142">
        <v>43117</v>
      </c>
      <c r="J510" s="141" t="s">
        <v>997</v>
      </c>
      <c r="K510" s="141" t="s">
        <v>57</v>
      </c>
      <c r="L510" s="141" t="s">
        <v>58</v>
      </c>
      <c r="M510" s="141">
        <v>1</v>
      </c>
      <c r="N510" s="141">
        <v>2676.36</v>
      </c>
      <c r="O510" s="141">
        <v>2676.36</v>
      </c>
      <c r="P510" s="199">
        <v>2676.36</v>
      </c>
      <c r="Q510" s="122" t="e">
        <f>+VLOOKUP(CONCATENATE(B510,"00"),#REF!,3,FALSE)</f>
        <v>#REF!</v>
      </c>
      <c r="R510" s="122" t="str">
        <f>+IF(ISERROR(VLOOKUP(K510,'Ecarts de marge'!D:D,1,FALSE)),"PB CODE ARTICLE","")</f>
        <v>PB CODE ARTICLE</v>
      </c>
    </row>
    <row r="511" spans="1:18" x14ac:dyDescent="0.25">
      <c r="A511" s="131" t="str">
        <f>+IF(I511&lt;='Ecarts de marge'!$G$1,"X","")</f>
        <v>X</v>
      </c>
      <c r="B511" s="122" t="str">
        <f t="shared" si="7"/>
        <v>A20092000193000</v>
      </c>
      <c r="C511" s="141" t="s">
        <v>729</v>
      </c>
      <c r="D511" s="141">
        <v>201601156</v>
      </c>
      <c r="E511" s="141" t="s">
        <v>712</v>
      </c>
      <c r="F511" s="141" t="s">
        <v>771</v>
      </c>
      <c r="G511" s="141" t="s">
        <v>711</v>
      </c>
      <c r="H511" s="141" t="s">
        <v>731</v>
      </c>
      <c r="I511" s="142">
        <v>43117</v>
      </c>
      <c r="J511" s="141" t="s">
        <v>998</v>
      </c>
      <c r="K511" s="141" t="s">
        <v>57</v>
      </c>
      <c r="L511" s="141" t="s">
        <v>58</v>
      </c>
      <c r="M511" s="141">
        <v>1</v>
      </c>
      <c r="N511" s="141">
        <v>2676.36</v>
      </c>
      <c r="O511" s="141">
        <v>2676.36</v>
      </c>
      <c r="P511" s="199">
        <v>4272.1899999999996</v>
      </c>
      <c r="Q511" s="122" t="e">
        <f>+VLOOKUP(CONCATENATE(B511,"00"),#REF!,3,FALSE)</f>
        <v>#REF!</v>
      </c>
      <c r="R511" s="122" t="str">
        <f>+IF(ISERROR(VLOOKUP(K511,'Ecarts de marge'!D:D,1,FALSE)),"PB CODE ARTICLE","")</f>
        <v>PB CODE ARTICLE</v>
      </c>
    </row>
    <row r="512" spans="1:18" x14ac:dyDescent="0.25">
      <c r="A512" s="131" t="str">
        <f>+IF(I512&lt;='Ecarts de marge'!$G$1,"X","")</f>
        <v>X</v>
      </c>
      <c r="B512" s="122" t="str">
        <f t="shared" si="7"/>
        <v>A20092000193000</v>
      </c>
      <c r="C512" s="141" t="s">
        <v>729</v>
      </c>
      <c r="D512" s="141">
        <v>201601156</v>
      </c>
      <c r="E512" s="141" t="s">
        <v>712</v>
      </c>
      <c r="F512" s="141" t="s">
        <v>771</v>
      </c>
      <c r="G512" s="141" t="s">
        <v>711</v>
      </c>
      <c r="H512" s="141" t="s">
        <v>731</v>
      </c>
      <c r="I512" s="142">
        <v>43117</v>
      </c>
      <c r="J512" s="141" t="s">
        <v>998</v>
      </c>
      <c r="K512" s="141" t="s">
        <v>60</v>
      </c>
      <c r="L512" s="141" t="s">
        <v>61</v>
      </c>
      <c r="M512" s="141">
        <v>1</v>
      </c>
      <c r="N512" s="141">
        <v>1442.75</v>
      </c>
      <c r="O512" s="141">
        <v>1442.75</v>
      </c>
      <c r="P512" s="199">
        <v>1185.8589999999999</v>
      </c>
      <c r="Q512" s="122" t="e">
        <f>+VLOOKUP(CONCATENATE(B512,"00"),#REF!,3,FALSE)</f>
        <v>#REF!</v>
      </c>
      <c r="R512" s="122" t="str">
        <f>+IF(ISERROR(VLOOKUP(K512,'Ecarts de marge'!D:D,1,FALSE)),"PB CODE ARTICLE","")</f>
        <v>PB CODE ARTICLE</v>
      </c>
    </row>
    <row r="513" spans="1:18" x14ac:dyDescent="0.25">
      <c r="A513" s="131" t="str">
        <f>+IF(I513&lt;='Ecarts de marge'!$G$1,"X","")</f>
        <v>X</v>
      </c>
      <c r="B513" s="122" t="str">
        <f t="shared" si="7"/>
        <v>A20092000156000</v>
      </c>
      <c r="C513" s="141" t="s">
        <v>729</v>
      </c>
      <c r="D513" s="141">
        <v>201601157</v>
      </c>
      <c r="E513" s="141" t="s">
        <v>712</v>
      </c>
      <c r="F513" s="141" t="s">
        <v>770</v>
      </c>
      <c r="G513" s="141" t="s">
        <v>711</v>
      </c>
      <c r="H513" s="141" t="s">
        <v>731</v>
      </c>
      <c r="I513" s="142">
        <v>43117</v>
      </c>
      <c r="J513" s="141" t="s">
        <v>997</v>
      </c>
      <c r="K513" s="141" t="s">
        <v>57</v>
      </c>
      <c r="L513" s="141" t="s">
        <v>58</v>
      </c>
      <c r="M513" s="141">
        <v>1</v>
      </c>
      <c r="N513" s="141">
        <v>2676.36</v>
      </c>
      <c r="O513" s="141">
        <v>2676.36</v>
      </c>
      <c r="P513" s="199">
        <v>2569.6</v>
      </c>
      <c r="Q513" s="122" t="e">
        <f>+VLOOKUP(CONCATENATE(B513,"00"),#REF!,3,FALSE)</f>
        <v>#REF!</v>
      </c>
      <c r="R513" s="122" t="str">
        <f>+IF(ISERROR(VLOOKUP(K513,'Ecarts de marge'!D:D,1,FALSE)),"PB CODE ARTICLE","")</f>
        <v>PB CODE ARTICLE</v>
      </c>
    </row>
    <row r="514" spans="1:18" x14ac:dyDescent="0.25">
      <c r="A514" s="131" t="str">
        <f>+IF(I514&lt;='Ecarts de marge'!$G$1,"X","")</f>
        <v>X</v>
      </c>
      <c r="B514" s="122" t="str">
        <f t="shared" si="7"/>
        <v>A20092000140000</v>
      </c>
      <c r="C514" s="141" t="s">
        <v>729</v>
      </c>
      <c r="D514" s="141">
        <v>201601158</v>
      </c>
      <c r="E514" s="141" t="s">
        <v>712</v>
      </c>
      <c r="F514" s="141" t="s">
        <v>766</v>
      </c>
      <c r="G514" s="141" t="s">
        <v>711</v>
      </c>
      <c r="H514" s="141" t="s">
        <v>731</v>
      </c>
      <c r="I514" s="142">
        <v>43117</v>
      </c>
      <c r="J514" s="141" t="s">
        <v>997</v>
      </c>
      <c r="K514" s="141" t="s">
        <v>57</v>
      </c>
      <c r="L514" s="141" t="s">
        <v>58</v>
      </c>
      <c r="M514" s="141">
        <v>1</v>
      </c>
      <c r="N514" s="141">
        <v>2676.36</v>
      </c>
      <c r="O514" s="141">
        <v>2676.36</v>
      </c>
      <c r="P514" s="199">
        <v>1425.44</v>
      </c>
      <c r="Q514" s="122" t="e">
        <f>+VLOOKUP(CONCATENATE(B514,"00"),#REF!,3,FALSE)</f>
        <v>#REF!</v>
      </c>
      <c r="R514" s="122" t="str">
        <f>+IF(ISERROR(VLOOKUP(K514,'Ecarts de marge'!D:D,1,FALSE)),"PB CODE ARTICLE","")</f>
        <v>PB CODE ARTICLE</v>
      </c>
    </row>
    <row r="515" spans="1:18" x14ac:dyDescent="0.25">
      <c r="A515" s="131" t="str">
        <f>+IF(I515&lt;='Ecarts de marge'!$G$1,"X","")</f>
        <v>X</v>
      </c>
      <c r="B515" s="122" t="str">
        <f t="shared" ref="B515:B578" si="8">+"A"&amp;E515&amp;F515&amp;G515</f>
        <v>A20092000188000</v>
      </c>
      <c r="C515" s="141" t="s">
        <v>729</v>
      </c>
      <c r="D515" s="141">
        <v>201601159</v>
      </c>
      <c r="E515" s="141" t="s">
        <v>712</v>
      </c>
      <c r="F515" s="141" t="s">
        <v>826</v>
      </c>
      <c r="G515" s="141" t="s">
        <v>711</v>
      </c>
      <c r="H515" s="141" t="s">
        <v>731</v>
      </c>
      <c r="I515" s="142">
        <v>43117</v>
      </c>
      <c r="J515" s="141" t="s">
        <v>996</v>
      </c>
      <c r="K515" s="141" t="s">
        <v>57</v>
      </c>
      <c r="L515" s="141" t="s">
        <v>58</v>
      </c>
      <c r="M515" s="141">
        <v>1</v>
      </c>
      <c r="N515" s="141">
        <v>2676.36</v>
      </c>
      <c r="O515" s="141">
        <v>2676.36</v>
      </c>
      <c r="P515" s="199">
        <v>10018.4</v>
      </c>
      <c r="Q515" s="122" t="e">
        <f>+VLOOKUP(CONCATENATE(B515,"00"),#REF!,3,FALSE)</f>
        <v>#REF!</v>
      </c>
      <c r="R515" s="122" t="str">
        <f>+IF(ISERROR(VLOOKUP(K515,'Ecarts de marge'!D:D,1,FALSE)),"PB CODE ARTICLE","")</f>
        <v>PB CODE ARTICLE</v>
      </c>
    </row>
    <row r="516" spans="1:18" x14ac:dyDescent="0.25">
      <c r="A516" s="131" t="str">
        <f>+IF(I516&lt;='Ecarts de marge'!$G$1,"X","")</f>
        <v>X</v>
      </c>
      <c r="B516" s="122" t="str">
        <f t="shared" si="8"/>
        <v>A20092000170000</v>
      </c>
      <c r="C516" s="141" t="s">
        <v>729</v>
      </c>
      <c r="D516" s="141">
        <v>201601160</v>
      </c>
      <c r="E516" s="141" t="s">
        <v>712</v>
      </c>
      <c r="F516" s="141" t="s">
        <v>897</v>
      </c>
      <c r="G516" s="141" t="s">
        <v>711</v>
      </c>
      <c r="H516" s="141" t="s">
        <v>731</v>
      </c>
      <c r="I516" s="142">
        <v>43117</v>
      </c>
      <c r="J516" s="141" t="s">
        <v>990</v>
      </c>
      <c r="K516" s="141" t="s">
        <v>57</v>
      </c>
      <c r="L516" s="141" t="s">
        <v>58</v>
      </c>
      <c r="M516" s="141">
        <v>1</v>
      </c>
      <c r="N516" s="141">
        <v>2676.36</v>
      </c>
      <c r="O516" s="141">
        <v>2676.36</v>
      </c>
      <c r="P516" s="199">
        <v>5397.38</v>
      </c>
      <c r="Q516" s="122" t="e">
        <f>+VLOOKUP(CONCATENATE(B516,"00"),#REF!,3,FALSE)</f>
        <v>#REF!</v>
      </c>
      <c r="R516" s="122" t="str">
        <f>+IF(ISERROR(VLOOKUP(K516,'Ecarts de marge'!D:D,1,FALSE)),"PB CODE ARTICLE","")</f>
        <v>PB CODE ARTICLE</v>
      </c>
    </row>
    <row r="517" spans="1:18" x14ac:dyDescent="0.25">
      <c r="A517" s="131" t="str">
        <f>+IF(I517&lt;='Ecarts de marge'!$G$1,"X","")</f>
        <v>X</v>
      </c>
      <c r="B517" s="122" t="str">
        <f t="shared" si="8"/>
        <v>A20092000170000</v>
      </c>
      <c r="C517" s="141" t="s">
        <v>729</v>
      </c>
      <c r="D517" s="141">
        <v>201601160</v>
      </c>
      <c r="E517" s="141" t="s">
        <v>712</v>
      </c>
      <c r="F517" s="141" t="s">
        <v>897</v>
      </c>
      <c r="G517" s="141" t="s">
        <v>711</v>
      </c>
      <c r="H517" s="141" t="s">
        <v>731</v>
      </c>
      <c r="I517" s="142">
        <v>43117</v>
      </c>
      <c r="J517" s="141" t="s">
        <v>990</v>
      </c>
      <c r="K517" s="141" t="s">
        <v>60</v>
      </c>
      <c r="L517" s="141" t="s">
        <v>61</v>
      </c>
      <c r="M517" s="141">
        <v>1</v>
      </c>
      <c r="N517" s="141">
        <v>1442.75</v>
      </c>
      <c r="O517" s="141">
        <v>1442.75</v>
      </c>
      <c r="P517" s="199">
        <v>1582.57</v>
      </c>
      <c r="Q517" s="122" t="e">
        <f>+VLOOKUP(CONCATENATE(B517,"00"),#REF!,3,FALSE)</f>
        <v>#REF!</v>
      </c>
      <c r="R517" s="122" t="str">
        <f>+IF(ISERROR(VLOOKUP(K517,'Ecarts de marge'!D:D,1,FALSE)),"PB CODE ARTICLE","")</f>
        <v>PB CODE ARTICLE</v>
      </c>
    </row>
    <row r="518" spans="1:18" x14ac:dyDescent="0.25">
      <c r="A518" s="131" t="str">
        <f>+IF(I518&lt;='Ecarts de marge'!$G$1,"X","")</f>
        <v>X</v>
      </c>
      <c r="B518" s="122" t="str">
        <f t="shared" si="8"/>
        <v>A20092000205000</v>
      </c>
      <c r="C518" s="141" t="s">
        <v>729</v>
      </c>
      <c r="D518" s="141">
        <v>201601161</v>
      </c>
      <c r="E518" s="141" t="s">
        <v>712</v>
      </c>
      <c r="F518" s="141" t="s">
        <v>761</v>
      </c>
      <c r="G518" s="141" t="s">
        <v>711</v>
      </c>
      <c r="H518" s="141" t="s">
        <v>731</v>
      </c>
      <c r="I518" s="142">
        <v>43117</v>
      </c>
      <c r="J518" s="141" t="s">
        <v>989</v>
      </c>
      <c r="K518" s="141" t="s">
        <v>57</v>
      </c>
      <c r="L518" s="141" t="s">
        <v>58</v>
      </c>
      <c r="M518" s="141">
        <v>1</v>
      </c>
      <c r="N518" s="141">
        <v>2676.36</v>
      </c>
      <c r="O518" s="141">
        <v>2676.36</v>
      </c>
      <c r="P518" s="199">
        <v>1762.65</v>
      </c>
      <c r="Q518" s="122" t="e">
        <f>+VLOOKUP(CONCATENATE(B518,"00"),#REF!,3,FALSE)</f>
        <v>#REF!</v>
      </c>
      <c r="R518" s="122" t="str">
        <f>+IF(ISERROR(VLOOKUP(K518,'Ecarts de marge'!D:D,1,FALSE)),"PB CODE ARTICLE","")</f>
        <v>PB CODE ARTICLE</v>
      </c>
    </row>
    <row r="519" spans="1:18" x14ac:dyDescent="0.25">
      <c r="A519" s="131" t="str">
        <f>+IF(I519&lt;='Ecarts de marge'!$G$1,"X","")</f>
        <v>X</v>
      </c>
      <c r="B519" s="122" t="str">
        <f t="shared" si="8"/>
        <v>A20072000117000</v>
      </c>
      <c r="C519" s="141" t="s">
        <v>729</v>
      </c>
      <c r="D519" s="141">
        <v>201601162</v>
      </c>
      <c r="E519" s="141" t="s">
        <v>739</v>
      </c>
      <c r="F519" s="141" t="s">
        <v>740</v>
      </c>
      <c r="G519" s="141" t="s">
        <v>711</v>
      </c>
      <c r="H519" s="141" t="s">
        <v>731</v>
      </c>
      <c r="I519" s="142">
        <v>43117</v>
      </c>
      <c r="J519" s="141" t="s">
        <v>995</v>
      </c>
      <c r="K519" s="141" t="s">
        <v>57</v>
      </c>
      <c r="L519" s="141" t="s">
        <v>58</v>
      </c>
      <c r="M519" s="141">
        <v>1</v>
      </c>
      <c r="N519" s="141">
        <v>2676.36</v>
      </c>
      <c r="O519" s="141">
        <v>2676.36</v>
      </c>
      <c r="P519" s="199">
        <v>5527.53</v>
      </c>
      <c r="Q519" s="122" t="e">
        <f>+VLOOKUP(CONCATENATE(B519,"00"),#REF!,3,FALSE)</f>
        <v>#REF!</v>
      </c>
      <c r="R519" s="122" t="str">
        <f>+IF(ISERROR(VLOOKUP(K519,'Ecarts de marge'!D:D,1,FALSE)),"PB CODE ARTICLE","")</f>
        <v>PB CODE ARTICLE</v>
      </c>
    </row>
    <row r="520" spans="1:18" x14ac:dyDescent="0.25">
      <c r="A520" s="131" t="str">
        <f>+IF(I520&lt;='Ecarts de marge'!$G$1,"X","")</f>
        <v>X</v>
      </c>
      <c r="B520" s="122" t="str">
        <f t="shared" si="8"/>
        <v>A20062000082000</v>
      </c>
      <c r="C520" s="141" t="s">
        <v>729</v>
      </c>
      <c r="D520" s="141">
        <v>201601163</v>
      </c>
      <c r="E520" s="141" t="s">
        <v>783</v>
      </c>
      <c r="F520" s="141" t="s">
        <v>900</v>
      </c>
      <c r="G520" s="141" t="s">
        <v>711</v>
      </c>
      <c r="H520" s="141" t="s">
        <v>731</v>
      </c>
      <c r="I520" s="142">
        <v>43117</v>
      </c>
      <c r="J520" s="141" t="s">
        <v>994</v>
      </c>
      <c r="K520" s="141" t="s">
        <v>57</v>
      </c>
      <c r="L520" s="141" t="s">
        <v>58</v>
      </c>
      <c r="M520" s="141">
        <v>1</v>
      </c>
      <c r="N520" s="141">
        <v>2676.36</v>
      </c>
      <c r="O520" s="141">
        <v>2676.36</v>
      </c>
      <c r="P520" s="199">
        <v>753.65</v>
      </c>
      <c r="Q520" s="122" t="e">
        <f>+VLOOKUP(CONCATENATE(B520,"00"),#REF!,3,FALSE)</f>
        <v>#REF!</v>
      </c>
      <c r="R520" s="122" t="str">
        <f>+IF(ISERROR(VLOOKUP(K520,'Ecarts de marge'!D:D,1,FALSE)),"PB CODE ARTICLE","")</f>
        <v>PB CODE ARTICLE</v>
      </c>
    </row>
    <row r="521" spans="1:18" x14ac:dyDescent="0.25">
      <c r="A521" s="131" t="str">
        <f>+IF(I521&lt;='Ecarts de marge'!$G$1,"X","")</f>
        <v>X</v>
      </c>
      <c r="B521" s="122" t="str">
        <f t="shared" si="8"/>
        <v>A20072000258000</v>
      </c>
      <c r="C521" s="141" t="s">
        <v>729</v>
      </c>
      <c r="D521" s="141">
        <v>201601164</v>
      </c>
      <c r="E521" s="141" t="s">
        <v>739</v>
      </c>
      <c r="F521" s="141" t="s">
        <v>741</v>
      </c>
      <c r="G521" s="141" t="s">
        <v>711</v>
      </c>
      <c r="H521" s="141" t="s">
        <v>731</v>
      </c>
      <c r="I521" s="142">
        <v>43117</v>
      </c>
      <c r="J521" s="141" t="s">
        <v>993</v>
      </c>
      <c r="K521" s="141" t="s">
        <v>57</v>
      </c>
      <c r="L521" s="141" t="s">
        <v>58</v>
      </c>
      <c r="M521" s="141">
        <v>1</v>
      </c>
      <c r="N521" s="141">
        <v>2676.36</v>
      </c>
      <c r="O521" s="141">
        <v>2676.36</v>
      </c>
      <c r="P521" s="199">
        <v>3397.92</v>
      </c>
      <c r="Q521" s="122" t="e">
        <f>+VLOOKUP(CONCATENATE(B521,"00"),#REF!,3,FALSE)</f>
        <v>#REF!</v>
      </c>
      <c r="R521" s="122" t="str">
        <f>+IF(ISERROR(VLOOKUP(K521,'Ecarts de marge'!D:D,1,FALSE)),"PB CODE ARTICLE","")</f>
        <v>PB CODE ARTICLE</v>
      </c>
    </row>
    <row r="522" spans="1:18" x14ac:dyDescent="0.25">
      <c r="A522" s="131" t="str">
        <f>+IF(I522&lt;='Ecarts de marge'!$G$1,"X","")</f>
        <v>X</v>
      </c>
      <c r="B522" s="122" t="str">
        <f t="shared" si="8"/>
        <v>A20062000083000</v>
      </c>
      <c r="C522" s="141" t="s">
        <v>729</v>
      </c>
      <c r="D522" s="141">
        <v>201601165</v>
      </c>
      <c r="E522" s="141" t="s">
        <v>783</v>
      </c>
      <c r="F522" s="141" t="s">
        <v>784</v>
      </c>
      <c r="G522" s="141" t="s">
        <v>711</v>
      </c>
      <c r="H522" s="141" t="s">
        <v>731</v>
      </c>
      <c r="I522" s="142">
        <v>43117</v>
      </c>
      <c r="J522" s="141" t="s">
        <v>992</v>
      </c>
      <c r="K522" s="141" t="s">
        <v>57</v>
      </c>
      <c r="L522" s="141" t="s">
        <v>58</v>
      </c>
      <c r="M522" s="141">
        <v>1</v>
      </c>
      <c r="N522" s="141">
        <v>2676.36</v>
      </c>
      <c r="O522" s="141">
        <v>2676.36</v>
      </c>
      <c r="P522" s="199">
        <v>825.84</v>
      </c>
      <c r="Q522" s="122" t="e">
        <f>+VLOOKUP(CONCATENATE(B522,"00"),#REF!,3,FALSE)</f>
        <v>#REF!</v>
      </c>
      <c r="R522" s="122" t="str">
        <f>+IF(ISERROR(VLOOKUP(K522,'Ecarts de marge'!D:D,1,FALSE)),"PB CODE ARTICLE","")</f>
        <v>PB CODE ARTICLE</v>
      </c>
    </row>
    <row r="523" spans="1:18" x14ac:dyDescent="0.25">
      <c r="A523" s="131" t="str">
        <f>+IF(I523&lt;='Ecarts de marge'!$G$1,"X","")</f>
        <v>X</v>
      </c>
      <c r="B523" s="122" t="str">
        <f t="shared" si="8"/>
        <v>A20082000167000</v>
      </c>
      <c r="C523" s="141" t="s">
        <v>729</v>
      </c>
      <c r="D523" s="141">
        <v>201601166</v>
      </c>
      <c r="E523" s="141" t="s">
        <v>735</v>
      </c>
      <c r="F523" s="141" t="s">
        <v>818</v>
      </c>
      <c r="G523" s="141" t="s">
        <v>711</v>
      </c>
      <c r="H523" s="141" t="s">
        <v>731</v>
      </c>
      <c r="I523" s="142">
        <v>43117</v>
      </c>
      <c r="J523" s="141" t="s">
        <v>991</v>
      </c>
      <c r="K523" s="141" t="s">
        <v>57</v>
      </c>
      <c r="L523" s="141" t="s">
        <v>58</v>
      </c>
      <c r="M523" s="141">
        <v>1</v>
      </c>
      <c r="N523" s="141">
        <v>2676.36</v>
      </c>
      <c r="O523" s="141">
        <v>2676.36</v>
      </c>
      <c r="P523" s="199">
        <v>5720.97</v>
      </c>
      <c r="Q523" s="122" t="e">
        <f>+VLOOKUP(CONCATENATE(B523,"00"),#REF!,3,FALSE)</f>
        <v>#REF!</v>
      </c>
      <c r="R523" s="122" t="str">
        <f>+IF(ISERROR(VLOOKUP(K523,'Ecarts de marge'!D:D,1,FALSE)),"PB CODE ARTICLE","")</f>
        <v>PB CODE ARTICLE</v>
      </c>
    </row>
    <row r="524" spans="1:18" x14ac:dyDescent="0.25">
      <c r="A524" s="131" t="str">
        <f>+IF(I524&lt;='Ecarts de marge'!$G$1,"X","")</f>
        <v>X</v>
      </c>
      <c r="B524" s="122" t="str">
        <f t="shared" si="8"/>
        <v>A20072000061000</v>
      </c>
      <c r="C524" s="141" t="s">
        <v>729</v>
      </c>
      <c r="D524" s="141">
        <v>201601167</v>
      </c>
      <c r="E524" s="141" t="s">
        <v>739</v>
      </c>
      <c r="F524" s="141" t="s">
        <v>891</v>
      </c>
      <c r="G524" s="141" t="s">
        <v>711</v>
      </c>
      <c r="H524" s="141" t="s">
        <v>731</v>
      </c>
      <c r="I524" s="142">
        <v>43117</v>
      </c>
      <c r="J524" s="141" t="s">
        <v>967</v>
      </c>
      <c r="K524" s="141" t="s">
        <v>57</v>
      </c>
      <c r="L524" s="141" t="s">
        <v>58</v>
      </c>
      <c r="M524" s="141">
        <v>1</v>
      </c>
      <c r="N524" s="141">
        <v>2676.36</v>
      </c>
      <c r="O524" s="141">
        <v>2676.36</v>
      </c>
      <c r="P524" s="199">
        <v>2493.35</v>
      </c>
      <c r="Q524" s="122" t="e">
        <f>+VLOOKUP(CONCATENATE(B524,"00"),#REF!,3,FALSE)</f>
        <v>#REF!</v>
      </c>
      <c r="R524" s="122" t="str">
        <f>+IF(ISERROR(VLOOKUP(K524,'Ecarts de marge'!D:D,1,FALSE)),"PB CODE ARTICLE","")</f>
        <v>PB CODE ARTICLE</v>
      </c>
    </row>
    <row r="525" spans="1:18" x14ac:dyDescent="0.25">
      <c r="A525" s="131" t="str">
        <f>+IF(I525&lt;='Ecarts de marge'!$G$1,"X","")</f>
        <v>X</v>
      </c>
      <c r="B525" s="122" t="str">
        <f t="shared" si="8"/>
        <v>A20050042068000</v>
      </c>
      <c r="C525" s="141" t="s">
        <v>729</v>
      </c>
      <c r="D525" s="141">
        <v>201601168</v>
      </c>
      <c r="E525" s="141" t="s">
        <v>806</v>
      </c>
      <c r="F525" s="141" t="s">
        <v>837</v>
      </c>
      <c r="G525" s="141" t="s">
        <v>711</v>
      </c>
      <c r="H525" s="141" t="s">
        <v>731</v>
      </c>
      <c r="I525" s="142">
        <v>43118</v>
      </c>
      <c r="J525" s="141" t="s">
        <v>943</v>
      </c>
      <c r="K525" s="141" t="s">
        <v>57</v>
      </c>
      <c r="L525" s="141" t="s">
        <v>58</v>
      </c>
      <c r="M525" s="141">
        <v>1</v>
      </c>
      <c r="N525" s="141">
        <v>3450</v>
      </c>
      <c r="O525" s="141">
        <v>3450</v>
      </c>
      <c r="P525" s="199">
        <v>3450</v>
      </c>
      <c r="Q525" s="122" t="e">
        <f>+VLOOKUP(CONCATENATE(B525,"00"),#REF!,3,FALSE)</f>
        <v>#REF!</v>
      </c>
      <c r="R525" s="122" t="str">
        <f>+IF(ISERROR(VLOOKUP(K525,'Ecarts de marge'!D:D,1,FALSE)),"PB CODE ARTICLE","")</f>
        <v>PB CODE ARTICLE</v>
      </c>
    </row>
    <row r="526" spans="1:18" x14ac:dyDescent="0.25">
      <c r="A526" s="131" t="str">
        <f>+IF(I526&lt;='Ecarts de marge'!$G$1,"X","")</f>
        <v>X</v>
      </c>
      <c r="B526" s="122" t="str">
        <f t="shared" si="8"/>
        <v>A20050042067000</v>
      </c>
      <c r="C526" s="141" t="s">
        <v>729</v>
      </c>
      <c r="D526" s="141">
        <v>201601169</v>
      </c>
      <c r="E526" s="141" t="s">
        <v>806</v>
      </c>
      <c r="F526" s="141" t="s">
        <v>835</v>
      </c>
      <c r="G526" s="141" t="s">
        <v>711</v>
      </c>
      <c r="H526" s="141" t="s">
        <v>731</v>
      </c>
      <c r="I526" s="142">
        <v>43118</v>
      </c>
      <c r="J526" s="141" t="s">
        <v>942</v>
      </c>
      <c r="K526" s="141" t="s">
        <v>57</v>
      </c>
      <c r="L526" s="141" t="s">
        <v>58</v>
      </c>
      <c r="M526" s="141">
        <v>1</v>
      </c>
      <c r="N526" s="141">
        <v>3450</v>
      </c>
      <c r="O526" s="141">
        <v>3450</v>
      </c>
      <c r="P526" s="199">
        <v>3450</v>
      </c>
      <c r="Q526" s="122" t="e">
        <f>+VLOOKUP(CONCATENATE(B526,"00"),#REF!,3,FALSE)</f>
        <v>#REF!</v>
      </c>
      <c r="R526" s="122" t="str">
        <f>+IF(ISERROR(VLOOKUP(K526,'Ecarts de marge'!D:D,1,FALSE)),"PB CODE ARTICLE","")</f>
        <v>PB CODE ARTICLE</v>
      </c>
    </row>
    <row r="527" spans="1:18" x14ac:dyDescent="0.25">
      <c r="A527" s="131" t="str">
        <f>+IF(I527&lt;='Ecarts de marge'!$G$1,"X","")</f>
        <v>X</v>
      </c>
      <c r="B527" s="122" t="str">
        <f t="shared" si="8"/>
        <v>A20092000189000</v>
      </c>
      <c r="C527" s="141" t="s">
        <v>729</v>
      </c>
      <c r="D527" s="141">
        <v>201601170</v>
      </c>
      <c r="E527" s="141" t="s">
        <v>712</v>
      </c>
      <c r="F527" s="141" t="s">
        <v>824</v>
      </c>
      <c r="G527" s="141" t="s">
        <v>711</v>
      </c>
      <c r="H527" s="141" t="s">
        <v>731</v>
      </c>
      <c r="I527" s="142">
        <v>43118</v>
      </c>
      <c r="J527" s="141" t="s">
        <v>1007</v>
      </c>
      <c r="K527" s="141" t="s">
        <v>57</v>
      </c>
      <c r="L527" s="141" t="s">
        <v>58</v>
      </c>
      <c r="M527" s="141">
        <v>1</v>
      </c>
      <c r="N527" s="141">
        <v>3450</v>
      </c>
      <c r="O527" s="141">
        <v>3450</v>
      </c>
      <c r="P527" s="199">
        <v>1796.47</v>
      </c>
      <c r="Q527" s="122" t="e">
        <f>+VLOOKUP(CONCATENATE(B527,"00"),#REF!,3,FALSE)</f>
        <v>#REF!</v>
      </c>
      <c r="R527" s="122" t="str">
        <f>+IF(ISERROR(VLOOKUP(K527,'Ecarts de marge'!D:D,1,FALSE)),"PB CODE ARTICLE","")</f>
        <v>PB CODE ARTICLE</v>
      </c>
    </row>
    <row r="528" spans="1:18" x14ac:dyDescent="0.25">
      <c r="A528" s="131" t="str">
        <f>+IF(I528&lt;='Ecarts de marge'!$G$1,"X","")</f>
        <v>X</v>
      </c>
      <c r="B528" s="122" t="str">
        <f t="shared" si="8"/>
        <v>A20102000305000</v>
      </c>
      <c r="C528" s="141" t="s">
        <v>729</v>
      </c>
      <c r="D528" s="141">
        <v>201601171</v>
      </c>
      <c r="E528" s="141" t="s">
        <v>710</v>
      </c>
      <c r="F528" s="141" t="s">
        <v>765</v>
      </c>
      <c r="G528" s="141" t="s">
        <v>711</v>
      </c>
      <c r="H528" s="141" t="s">
        <v>731</v>
      </c>
      <c r="I528" s="142">
        <v>43118</v>
      </c>
      <c r="J528" s="141" t="s">
        <v>1008</v>
      </c>
      <c r="K528" s="141" t="s">
        <v>57</v>
      </c>
      <c r="L528" s="141" t="s">
        <v>58</v>
      </c>
      <c r="M528" s="141">
        <v>1</v>
      </c>
      <c r="N528" s="141">
        <v>3450</v>
      </c>
      <c r="O528" s="141">
        <v>3450</v>
      </c>
      <c r="P528" s="199">
        <v>4233.2700000000004</v>
      </c>
      <c r="Q528" s="122" t="e">
        <f>+VLOOKUP(CONCATENATE(B528,"00"),#REF!,3,FALSE)</f>
        <v>#REF!</v>
      </c>
      <c r="R528" s="122" t="str">
        <f>+IF(ISERROR(VLOOKUP(K528,'Ecarts de marge'!D:D,1,FALSE)),"PB CODE ARTICLE","")</f>
        <v>PB CODE ARTICLE</v>
      </c>
    </row>
    <row r="529" spans="1:18" x14ac:dyDescent="0.25">
      <c r="A529" s="131" t="str">
        <f>+IF(I529&lt;='Ecarts de marge'!$G$1,"X","")</f>
        <v>X</v>
      </c>
      <c r="B529" s="122" t="str">
        <f t="shared" si="8"/>
        <v>A20030042028000</v>
      </c>
      <c r="C529" s="141" t="s">
        <v>729</v>
      </c>
      <c r="D529" s="141">
        <v>201601172</v>
      </c>
      <c r="E529" s="141" t="s">
        <v>748</v>
      </c>
      <c r="F529" s="141" t="s">
        <v>880</v>
      </c>
      <c r="G529" s="141" t="s">
        <v>711</v>
      </c>
      <c r="H529" s="141" t="s">
        <v>731</v>
      </c>
      <c r="I529" s="142">
        <v>43118</v>
      </c>
      <c r="J529" s="141" t="s">
        <v>1009</v>
      </c>
      <c r="K529" s="141" t="s">
        <v>57</v>
      </c>
      <c r="L529" s="141" t="s">
        <v>58</v>
      </c>
      <c r="M529" s="141">
        <v>1</v>
      </c>
      <c r="N529" s="141">
        <v>3450</v>
      </c>
      <c r="O529" s="141">
        <v>3450</v>
      </c>
      <c r="P529" s="199">
        <v>204.02</v>
      </c>
      <c r="Q529" s="122" t="e">
        <f>+VLOOKUP(CONCATENATE(B529,"00"),#REF!,3,FALSE)</f>
        <v>#REF!</v>
      </c>
      <c r="R529" s="122" t="str">
        <f>+IF(ISERROR(VLOOKUP(K529,'Ecarts de marge'!D:D,1,FALSE)),"PB CODE ARTICLE","")</f>
        <v>PB CODE ARTICLE</v>
      </c>
    </row>
    <row r="530" spans="1:18" x14ac:dyDescent="0.25">
      <c r="A530" s="131" t="str">
        <f>+IF(I530&lt;='Ecarts de marge'!$G$1,"X","")</f>
        <v>X</v>
      </c>
      <c r="B530" s="122" t="str">
        <f t="shared" si="8"/>
        <v>A20082000125000</v>
      </c>
      <c r="C530" s="141" t="s">
        <v>729</v>
      </c>
      <c r="D530" s="141">
        <v>201601173</v>
      </c>
      <c r="E530" s="141" t="s">
        <v>735</v>
      </c>
      <c r="F530" s="141" t="s">
        <v>756</v>
      </c>
      <c r="G530" s="141" t="s">
        <v>711</v>
      </c>
      <c r="H530" s="141" t="s">
        <v>737</v>
      </c>
      <c r="I530" s="142">
        <v>43119</v>
      </c>
      <c r="J530" s="141" t="s">
        <v>738</v>
      </c>
      <c r="K530" s="141" t="s">
        <v>148</v>
      </c>
      <c r="L530" s="141" t="s">
        <v>906</v>
      </c>
      <c r="M530" s="141">
        <v>1</v>
      </c>
      <c r="N530" s="141">
        <v>18.489999999999998</v>
      </c>
      <c r="O530" s="141">
        <v>18.489999999999998</v>
      </c>
      <c r="P530" s="199">
        <v>18.489999999999998</v>
      </c>
      <c r="Q530" s="122" t="e">
        <f>+VLOOKUP(CONCATENATE(B530,"00"),#REF!,3,FALSE)</f>
        <v>#REF!</v>
      </c>
      <c r="R530" s="122" t="str">
        <f>+IF(ISERROR(VLOOKUP(K530,'Ecarts de marge'!D:D,1,FALSE)),"PB CODE ARTICLE","")</f>
        <v/>
      </c>
    </row>
    <row r="531" spans="1:18" x14ac:dyDescent="0.25">
      <c r="A531" s="131" t="str">
        <f>+IF(I531&lt;='Ecarts de marge'!$G$1,"X","")</f>
        <v>X</v>
      </c>
      <c r="B531" s="122" t="str">
        <f t="shared" si="8"/>
        <v>A20092000178000</v>
      </c>
      <c r="C531" s="141" t="s">
        <v>729</v>
      </c>
      <c r="D531" s="141">
        <v>201601174</v>
      </c>
      <c r="E531" s="141" t="s">
        <v>712</v>
      </c>
      <c r="F531" s="141" t="s">
        <v>813</v>
      </c>
      <c r="G531" s="141" t="s">
        <v>711</v>
      </c>
      <c r="H531" s="141" t="s">
        <v>731</v>
      </c>
      <c r="I531" s="142">
        <v>43131</v>
      </c>
      <c r="J531" s="141" t="s">
        <v>1012</v>
      </c>
      <c r="K531" s="141" t="s">
        <v>57</v>
      </c>
      <c r="L531" s="141" t="s">
        <v>58</v>
      </c>
      <c r="M531" s="141">
        <v>1</v>
      </c>
      <c r="N531" s="141">
        <v>9434.31</v>
      </c>
      <c r="O531" s="141">
        <v>9434.31</v>
      </c>
      <c r="P531" s="199">
        <v>9434.3799999999992</v>
      </c>
      <c r="Q531" s="122" t="e">
        <f>+VLOOKUP(CONCATENATE(B531,"00"),#REF!,3,FALSE)</f>
        <v>#REF!</v>
      </c>
      <c r="R531" s="122" t="str">
        <f>+IF(ISERROR(VLOOKUP(K531,'Ecarts de marge'!D:D,1,FALSE)),"PB CODE ARTICLE","")</f>
        <v>PB CODE ARTICLE</v>
      </c>
    </row>
    <row r="532" spans="1:18" x14ac:dyDescent="0.25">
      <c r="A532" s="131" t="str">
        <f>+IF(I532&lt;='Ecarts de marge'!$G$1,"X","")</f>
        <v>X</v>
      </c>
      <c r="B532" s="122" t="str">
        <f t="shared" si="8"/>
        <v>A</v>
      </c>
      <c r="C532" s="141" t="s">
        <v>729</v>
      </c>
      <c r="D532" s="141">
        <v>201601175</v>
      </c>
      <c r="E532" s="141" t="s">
        <v>719</v>
      </c>
      <c r="F532" s="141" t="s">
        <v>719</v>
      </c>
      <c r="G532" s="141" t="s">
        <v>719</v>
      </c>
      <c r="H532" s="141" t="s">
        <v>737</v>
      </c>
      <c r="I532" s="142">
        <v>43131</v>
      </c>
      <c r="J532" s="141" t="s">
        <v>738</v>
      </c>
      <c r="K532" s="141" t="s">
        <v>148</v>
      </c>
      <c r="L532" s="141" t="s">
        <v>984</v>
      </c>
      <c r="M532" s="141">
        <v>1</v>
      </c>
      <c r="N532" s="141">
        <v>18.489999999999998</v>
      </c>
      <c r="O532" s="141">
        <v>18.489999999999998</v>
      </c>
      <c r="P532" s="199">
        <v>337.01</v>
      </c>
      <c r="Q532" s="122" t="e">
        <f>+VLOOKUP(CONCATENATE(B532,"00"),#REF!,3,FALSE)</f>
        <v>#REF!</v>
      </c>
      <c r="R532" s="122" t="str">
        <f>+IF(ISERROR(VLOOKUP(K532,'Ecarts de marge'!D:D,1,FALSE)),"PB CODE ARTICLE","")</f>
        <v/>
      </c>
    </row>
    <row r="533" spans="1:18" x14ac:dyDescent="0.25">
      <c r="A533" s="131" t="str">
        <f>+IF(I533&lt;='Ecarts de marge'!$G$1,"X","")</f>
        <v>X</v>
      </c>
      <c r="B533" s="122" t="str">
        <f t="shared" si="8"/>
        <v>A</v>
      </c>
      <c r="C533" s="141" t="s">
        <v>729</v>
      </c>
      <c r="D533" s="141">
        <v>201601175</v>
      </c>
      <c r="E533" s="141" t="s">
        <v>719</v>
      </c>
      <c r="F533" s="141" t="s">
        <v>719</v>
      </c>
      <c r="G533" s="141" t="s">
        <v>719</v>
      </c>
      <c r="H533" s="141" t="s">
        <v>737</v>
      </c>
      <c r="I533" s="142">
        <v>43131</v>
      </c>
      <c r="J533" s="141" t="s">
        <v>738</v>
      </c>
      <c r="K533" s="141" t="s">
        <v>148</v>
      </c>
      <c r="L533" s="141" t="s">
        <v>985</v>
      </c>
      <c r="M533" s="141">
        <v>1</v>
      </c>
      <c r="N533" s="141">
        <v>18.489999999999998</v>
      </c>
      <c r="O533" s="141">
        <v>18.489999999999998</v>
      </c>
      <c r="P533" s="199">
        <v>36.340000000000003</v>
      </c>
      <c r="Q533" s="122" t="e">
        <f>+VLOOKUP(CONCATENATE(B533,"00"),#REF!,3,FALSE)</f>
        <v>#REF!</v>
      </c>
      <c r="R533" s="122" t="str">
        <f>+IF(ISERROR(VLOOKUP(K533,'Ecarts de marge'!D:D,1,FALSE)),"PB CODE ARTICLE","")</f>
        <v/>
      </c>
    </row>
    <row r="534" spans="1:18" x14ac:dyDescent="0.25">
      <c r="A534" s="131" t="str">
        <f>+IF(I534&lt;='Ecarts de marge'!$G$1,"X","")</f>
        <v>X</v>
      </c>
      <c r="B534" s="122" t="str">
        <f t="shared" si="8"/>
        <v>A20082000125000</v>
      </c>
      <c r="C534" s="141" t="s">
        <v>729</v>
      </c>
      <c r="D534" s="141">
        <v>201601175</v>
      </c>
      <c r="E534" s="141" t="s">
        <v>735</v>
      </c>
      <c r="F534" s="141" t="s">
        <v>756</v>
      </c>
      <c r="G534" s="141" t="s">
        <v>711</v>
      </c>
      <c r="H534" s="141" t="s">
        <v>737</v>
      </c>
      <c r="I534" s="142">
        <v>43131</v>
      </c>
      <c r="J534" s="141" t="s">
        <v>738</v>
      </c>
      <c r="K534" s="141" t="s">
        <v>148</v>
      </c>
      <c r="L534" s="141" t="s">
        <v>986</v>
      </c>
      <c r="M534" s="141">
        <v>1</v>
      </c>
      <c r="N534" s="141">
        <v>18.489999999999998</v>
      </c>
      <c r="O534" s="141">
        <v>18.489999999999998</v>
      </c>
      <c r="P534" s="199">
        <v>35.89</v>
      </c>
      <c r="Q534" s="122" t="e">
        <f>+VLOOKUP(CONCATENATE(B534,"00"),#REF!,3,FALSE)</f>
        <v>#REF!</v>
      </c>
      <c r="R534" s="122" t="str">
        <f>+IF(ISERROR(VLOOKUP(K534,'Ecarts de marge'!D:D,1,FALSE)),"PB CODE ARTICLE","")</f>
        <v/>
      </c>
    </row>
    <row r="535" spans="1:18" x14ac:dyDescent="0.25">
      <c r="A535" s="131" t="str">
        <f>+IF(I535&lt;='Ecarts de marge'!$G$1,"X","")</f>
        <v>X</v>
      </c>
      <c r="B535" s="122" t="str">
        <f t="shared" si="8"/>
        <v>A20082000125000</v>
      </c>
      <c r="C535" s="141" t="s">
        <v>729</v>
      </c>
      <c r="D535" s="141">
        <v>201601175</v>
      </c>
      <c r="E535" s="141" t="s">
        <v>735</v>
      </c>
      <c r="F535" s="141" t="s">
        <v>756</v>
      </c>
      <c r="G535" s="141" t="s">
        <v>711</v>
      </c>
      <c r="H535" s="141" t="s">
        <v>737</v>
      </c>
      <c r="I535" s="142">
        <v>43131</v>
      </c>
      <c r="J535" s="141" t="s">
        <v>738</v>
      </c>
      <c r="K535" s="141" t="s">
        <v>148</v>
      </c>
      <c r="L535" s="141" t="s">
        <v>987</v>
      </c>
      <c r="M535" s="141">
        <v>5</v>
      </c>
      <c r="N535" s="141">
        <v>18.489999999999998</v>
      </c>
      <c r="O535" s="141">
        <v>92.45</v>
      </c>
      <c r="P535" s="199">
        <v>75</v>
      </c>
      <c r="Q535" s="122" t="e">
        <f>+VLOOKUP(CONCATENATE(B535,"00"),#REF!,3,FALSE)</f>
        <v>#REF!</v>
      </c>
      <c r="R535" s="122" t="str">
        <f>+IF(ISERROR(VLOOKUP(K535,'Ecarts de marge'!D:D,1,FALSE)),"PB CODE ARTICLE","")</f>
        <v/>
      </c>
    </row>
    <row r="536" spans="1:18" x14ac:dyDescent="0.25">
      <c r="A536" s="131" t="str">
        <f>+IF(I536&lt;='Ecarts de marge'!$G$1,"X","")</f>
        <v>X</v>
      </c>
      <c r="B536" s="122" t="str">
        <f t="shared" si="8"/>
        <v>A20082000125000</v>
      </c>
      <c r="C536" s="141" t="s">
        <v>729</v>
      </c>
      <c r="D536" s="141">
        <v>201601175</v>
      </c>
      <c r="E536" s="141" t="s">
        <v>735</v>
      </c>
      <c r="F536" s="141" t="s">
        <v>756</v>
      </c>
      <c r="G536" s="141" t="s">
        <v>711</v>
      </c>
      <c r="H536" s="141" t="s">
        <v>737</v>
      </c>
      <c r="I536" s="142">
        <v>43131</v>
      </c>
      <c r="J536" s="141" t="s">
        <v>738</v>
      </c>
      <c r="K536" s="141" t="s">
        <v>148</v>
      </c>
      <c r="L536" s="141" t="s">
        <v>988</v>
      </c>
      <c r="M536" s="141">
        <v>2</v>
      </c>
      <c r="N536" s="141">
        <v>18.489999999999998</v>
      </c>
      <c r="O536" s="141">
        <v>36.979999999999997</v>
      </c>
      <c r="P536" s="199">
        <v>103.6</v>
      </c>
      <c r="Q536" s="122" t="e">
        <f>+VLOOKUP(CONCATENATE(B536,"00"),#REF!,3,FALSE)</f>
        <v>#REF!</v>
      </c>
      <c r="R536" s="122" t="str">
        <f>+IF(ISERROR(VLOOKUP(K536,'Ecarts de marge'!D:D,1,FALSE)),"PB CODE ARTICLE","")</f>
        <v/>
      </c>
    </row>
    <row r="537" spans="1:18" x14ac:dyDescent="0.25">
      <c r="A537" s="131" t="str">
        <f>+IF(I537&lt;='Ecarts de marge'!$G$1,"X","")</f>
        <v>X</v>
      </c>
      <c r="B537" s="122" t="str">
        <f t="shared" si="8"/>
        <v>A20082000125000</v>
      </c>
      <c r="C537" s="141" t="s">
        <v>729</v>
      </c>
      <c r="D537" s="141">
        <v>201601175</v>
      </c>
      <c r="E537" s="141" t="s">
        <v>735</v>
      </c>
      <c r="F537" s="141" t="s">
        <v>756</v>
      </c>
      <c r="G537" s="141" t="s">
        <v>711</v>
      </c>
      <c r="H537" s="141" t="s">
        <v>737</v>
      </c>
      <c r="I537" s="142">
        <v>43131</v>
      </c>
      <c r="J537" s="141" t="s">
        <v>738</v>
      </c>
      <c r="K537" s="141" t="s">
        <v>148</v>
      </c>
      <c r="L537" s="141" t="s">
        <v>986</v>
      </c>
      <c r="M537" s="141">
        <v>1</v>
      </c>
      <c r="N537" s="141">
        <v>18.489999999999998</v>
      </c>
      <c r="O537" s="141">
        <v>18.489999999999998</v>
      </c>
      <c r="P537" s="199">
        <v>35.89</v>
      </c>
      <c r="Q537" s="122" t="e">
        <f>+VLOOKUP(CONCATENATE(B537,"00"),#REF!,3,FALSE)</f>
        <v>#REF!</v>
      </c>
      <c r="R537" s="122" t="str">
        <f>+IF(ISERROR(VLOOKUP(K537,'Ecarts de marge'!D:D,1,FALSE)),"PB CODE ARTICLE","")</f>
        <v/>
      </c>
    </row>
    <row r="538" spans="1:18" x14ac:dyDescent="0.25">
      <c r="A538" s="131" t="str">
        <f>+IF(I538&lt;='Ecarts de marge'!$G$1,"X","")</f>
        <v>X</v>
      </c>
      <c r="B538" s="122" t="str">
        <f t="shared" si="8"/>
        <v>A20082000125000</v>
      </c>
      <c r="C538" s="141" t="s">
        <v>729</v>
      </c>
      <c r="D538" s="141">
        <v>201601175</v>
      </c>
      <c r="E538" s="141" t="s">
        <v>735</v>
      </c>
      <c r="F538" s="141" t="s">
        <v>756</v>
      </c>
      <c r="G538" s="141" t="s">
        <v>711</v>
      </c>
      <c r="H538" s="141" t="s">
        <v>737</v>
      </c>
      <c r="I538" s="142">
        <v>43131</v>
      </c>
      <c r="J538" s="141" t="s">
        <v>738</v>
      </c>
      <c r="K538" s="141" t="s">
        <v>148</v>
      </c>
      <c r="L538" s="141" t="s">
        <v>987</v>
      </c>
      <c r="M538" s="141">
        <v>5</v>
      </c>
      <c r="N538" s="141">
        <v>18.489999999999998</v>
      </c>
      <c r="O538" s="141">
        <v>92.45</v>
      </c>
      <c r="P538" s="199">
        <v>75</v>
      </c>
      <c r="Q538" s="122" t="e">
        <f>+VLOOKUP(CONCATENATE(B538,"00"),#REF!,3,FALSE)</f>
        <v>#REF!</v>
      </c>
      <c r="R538" s="122" t="str">
        <f>+IF(ISERROR(VLOOKUP(K538,'Ecarts de marge'!D:D,1,FALSE)),"PB CODE ARTICLE","")</f>
        <v/>
      </c>
    </row>
    <row r="539" spans="1:18" x14ac:dyDescent="0.25">
      <c r="A539" s="131" t="str">
        <f>+IF(I539&lt;='Ecarts de marge'!$G$1,"X","")</f>
        <v>X</v>
      </c>
      <c r="B539" s="122" t="str">
        <f t="shared" si="8"/>
        <v>A20082000125000</v>
      </c>
      <c r="C539" s="141" t="s">
        <v>729</v>
      </c>
      <c r="D539" s="141">
        <v>201601175</v>
      </c>
      <c r="E539" s="141" t="s">
        <v>735</v>
      </c>
      <c r="F539" s="141" t="s">
        <v>756</v>
      </c>
      <c r="G539" s="141" t="s">
        <v>711</v>
      </c>
      <c r="H539" s="141" t="s">
        <v>737</v>
      </c>
      <c r="I539" s="142">
        <v>43131</v>
      </c>
      <c r="J539" s="141" t="s">
        <v>738</v>
      </c>
      <c r="K539" s="141" t="s">
        <v>148</v>
      </c>
      <c r="L539" s="141" t="s">
        <v>988</v>
      </c>
      <c r="M539" s="141">
        <v>2</v>
      </c>
      <c r="N539" s="141">
        <v>18.489999999999998</v>
      </c>
      <c r="O539" s="141">
        <v>36.979999999999997</v>
      </c>
      <c r="P539" s="199">
        <v>103.6</v>
      </c>
      <c r="Q539" s="122" t="e">
        <f>+VLOOKUP(CONCATENATE(B539,"00"),#REF!,3,FALSE)</f>
        <v>#REF!</v>
      </c>
      <c r="R539" s="122" t="str">
        <f>+IF(ISERROR(VLOOKUP(K539,'Ecarts de marge'!D:D,1,FALSE)),"PB CODE ARTICLE","")</f>
        <v/>
      </c>
    </row>
    <row r="540" spans="1:18" x14ac:dyDescent="0.25">
      <c r="A540" s="131" t="str">
        <f>+IF(I540&lt;='Ecarts de marge'!$G$1,"X","")</f>
        <v>X</v>
      </c>
      <c r="B540" s="122" t="str">
        <f t="shared" si="8"/>
        <v>A20082000181000</v>
      </c>
      <c r="C540" s="141" t="s">
        <v>729</v>
      </c>
      <c r="D540" s="141">
        <v>201601176</v>
      </c>
      <c r="E540" s="141" t="s">
        <v>735</v>
      </c>
      <c r="F540" s="141" t="s">
        <v>742</v>
      </c>
      <c r="G540" s="141" t="s">
        <v>711</v>
      </c>
      <c r="H540" s="141" t="s">
        <v>731</v>
      </c>
      <c r="I540" s="142">
        <v>43131</v>
      </c>
      <c r="J540" s="141" t="s">
        <v>1010</v>
      </c>
      <c r="K540" s="141" t="s">
        <v>57</v>
      </c>
      <c r="L540" s="141" t="s">
        <v>1011</v>
      </c>
      <c r="M540" s="141">
        <v>1</v>
      </c>
      <c r="N540" s="141">
        <v>9434.31</v>
      </c>
      <c r="O540" s="141">
        <v>9434.31</v>
      </c>
      <c r="P540" s="199">
        <v>2670.19</v>
      </c>
      <c r="Q540" s="122" t="e">
        <f>+VLOOKUP(CONCATENATE(B540,"00"),#REF!,3,FALSE)</f>
        <v>#REF!</v>
      </c>
      <c r="R540" s="122" t="str">
        <f>+IF(ISERROR(VLOOKUP(K540,'Ecarts de marge'!D:D,1,FALSE)),"PB CODE ARTICLE","")</f>
        <v>PB CODE ARTICLE</v>
      </c>
    </row>
    <row r="541" spans="1:18" x14ac:dyDescent="0.25">
      <c r="A541" s="131" t="str">
        <f>+IF(I541&lt;='Ecarts de marge'!$G$1,"X","")</f>
        <v>X</v>
      </c>
      <c r="B541" s="122" t="str">
        <f t="shared" si="8"/>
        <v>A20082000128000</v>
      </c>
      <c r="C541" s="141" t="s">
        <v>729</v>
      </c>
      <c r="D541" s="141">
        <v>201601177</v>
      </c>
      <c r="E541" s="141" t="s">
        <v>735</v>
      </c>
      <c r="F541" s="141" t="s">
        <v>811</v>
      </c>
      <c r="G541" s="141" t="s">
        <v>711</v>
      </c>
      <c r="H541" s="141" t="s">
        <v>731</v>
      </c>
      <c r="I541" s="142">
        <v>43131</v>
      </c>
      <c r="J541" s="141" t="s">
        <v>833</v>
      </c>
      <c r="K541" s="141" t="s">
        <v>54</v>
      </c>
      <c r="L541" s="141" t="s">
        <v>55</v>
      </c>
      <c r="M541" s="141">
        <v>2670.82</v>
      </c>
      <c r="N541" s="141">
        <v>0.95</v>
      </c>
      <c r="O541" s="141">
        <v>2537.279</v>
      </c>
      <c r="P541" s="199">
        <v>1869.5740000000001</v>
      </c>
      <c r="Q541" s="122" t="e">
        <f>+VLOOKUP(CONCATENATE(B541,"00"),#REF!,3,FALSE)</f>
        <v>#REF!</v>
      </c>
      <c r="R541" s="122" t="str">
        <f>+IF(ISERROR(VLOOKUP(K541,'Ecarts de marge'!D:D,1,FALSE)),"PB CODE ARTICLE","")</f>
        <v/>
      </c>
    </row>
    <row r="542" spans="1:18" x14ac:dyDescent="0.25">
      <c r="A542" s="131" t="str">
        <f>+IF(I542&lt;='Ecarts de marge'!$G$1,"X","")</f>
        <v>X</v>
      </c>
      <c r="B542" s="122" t="str">
        <f t="shared" si="8"/>
        <v>A20092000202000</v>
      </c>
      <c r="C542" s="141" t="s">
        <v>729</v>
      </c>
      <c r="D542" s="141">
        <v>201601177</v>
      </c>
      <c r="E542" s="141" t="s">
        <v>712</v>
      </c>
      <c r="F542" s="141" t="s">
        <v>873</v>
      </c>
      <c r="G542" s="141" t="s">
        <v>711</v>
      </c>
      <c r="H542" s="141" t="s">
        <v>731</v>
      </c>
      <c r="I542" s="142">
        <v>43131</v>
      </c>
      <c r="J542" s="141" t="s">
        <v>833</v>
      </c>
      <c r="K542" s="141" t="s">
        <v>54</v>
      </c>
      <c r="L542" s="141" t="s">
        <v>55</v>
      </c>
      <c r="M542" s="141">
        <v>1144.8699999999999</v>
      </c>
      <c r="N542" s="141">
        <v>0.95</v>
      </c>
      <c r="O542" s="141">
        <v>1087.6265000000001</v>
      </c>
      <c r="P542" s="199">
        <v>973.1395</v>
      </c>
      <c r="Q542" s="122" t="e">
        <f>+VLOOKUP(CONCATENATE(B542,"00"),#REF!,3,FALSE)</f>
        <v>#REF!</v>
      </c>
      <c r="R542" s="122" t="str">
        <f>+IF(ISERROR(VLOOKUP(K542,'Ecarts de marge'!D:D,1,FALSE)),"PB CODE ARTICLE","")</f>
        <v/>
      </c>
    </row>
    <row r="543" spans="1:18" x14ac:dyDescent="0.25">
      <c r="A543" s="131" t="str">
        <f>+IF(I543&lt;='Ecarts de marge'!$G$1,"X","")</f>
        <v>X</v>
      </c>
      <c r="B543" s="122" t="str">
        <f t="shared" si="8"/>
        <v>A20092000201000</v>
      </c>
      <c r="C543" s="141" t="s">
        <v>729</v>
      </c>
      <c r="D543" s="141">
        <v>201601177</v>
      </c>
      <c r="E543" s="141" t="s">
        <v>712</v>
      </c>
      <c r="F543" s="141" t="s">
        <v>815</v>
      </c>
      <c r="G543" s="141" t="s">
        <v>711</v>
      </c>
      <c r="H543" s="141" t="s">
        <v>731</v>
      </c>
      <c r="I543" s="142">
        <v>43131</v>
      </c>
      <c r="J543" s="141" t="s">
        <v>833</v>
      </c>
      <c r="K543" s="141" t="s">
        <v>54</v>
      </c>
      <c r="L543" s="141" t="s">
        <v>55</v>
      </c>
      <c r="M543" s="141">
        <v>742.2</v>
      </c>
      <c r="N543" s="141">
        <v>0.95</v>
      </c>
      <c r="O543" s="141">
        <v>705.09</v>
      </c>
      <c r="P543" s="199">
        <v>519.54</v>
      </c>
      <c r="Q543" s="122" t="e">
        <f>+VLOOKUP(CONCATENATE(B543,"00"),#REF!,3,FALSE)</f>
        <v>#REF!</v>
      </c>
      <c r="R543" s="122" t="str">
        <f>+IF(ISERROR(VLOOKUP(K543,'Ecarts de marge'!D:D,1,FALSE)),"PB CODE ARTICLE","")</f>
        <v/>
      </c>
    </row>
    <row r="544" spans="1:18" x14ac:dyDescent="0.25">
      <c r="A544" s="131" t="str">
        <f>+IF(I544&lt;='Ecarts de marge'!$G$1,"X","")</f>
        <v>X</v>
      </c>
      <c r="B544" s="122" t="str">
        <f t="shared" si="8"/>
        <v>A20102000222000</v>
      </c>
      <c r="C544" s="141" t="s">
        <v>729</v>
      </c>
      <c r="D544" s="141">
        <v>201601177</v>
      </c>
      <c r="E544" s="141" t="s">
        <v>710</v>
      </c>
      <c r="F544" s="141" t="s">
        <v>893</v>
      </c>
      <c r="G544" s="141" t="s">
        <v>711</v>
      </c>
      <c r="H544" s="141" t="s">
        <v>731</v>
      </c>
      <c r="I544" s="142">
        <v>43131</v>
      </c>
      <c r="J544" s="141" t="s">
        <v>833</v>
      </c>
      <c r="K544" s="141" t="s">
        <v>54</v>
      </c>
      <c r="L544" s="141" t="s">
        <v>55</v>
      </c>
      <c r="M544" s="141">
        <v>749.72</v>
      </c>
      <c r="N544" s="141">
        <v>0.95</v>
      </c>
      <c r="O544" s="141">
        <v>712.23400000000004</v>
      </c>
      <c r="P544" s="199">
        <v>712.23400000000004</v>
      </c>
      <c r="Q544" s="122" t="e">
        <f>+VLOOKUP(CONCATENATE(B544,"00"),#REF!,3,FALSE)</f>
        <v>#REF!</v>
      </c>
      <c r="R544" s="122" t="str">
        <f>+IF(ISERROR(VLOOKUP(K544,'Ecarts de marge'!D:D,1,FALSE)),"PB CODE ARTICLE","")</f>
        <v/>
      </c>
    </row>
    <row r="545" spans="1:18" x14ac:dyDescent="0.25">
      <c r="A545" s="131" t="str">
        <f>+IF(I545&lt;='Ecarts de marge'!$G$1,"X","")</f>
        <v>X</v>
      </c>
      <c r="B545" s="122" t="str">
        <f t="shared" si="8"/>
        <v>A20082000053000</v>
      </c>
      <c r="C545" s="141" t="s">
        <v>729</v>
      </c>
      <c r="D545" s="141">
        <v>201601177</v>
      </c>
      <c r="E545" s="141" t="s">
        <v>735</v>
      </c>
      <c r="F545" s="141" t="s">
        <v>717</v>
      </c>
      <c r="G545" s="141" t="s">
        <v>711</v>
      </c>
      <c r="H545" s="141" t="s">
        <v>731</v>
      </c>
      <c r="I545" s="142">
        <v>43131</v>
      </c>
      <c r="J545" s="141" t="s">
        <v>833</v>
      </c>
      <c r="K545" s="141" t="s">
        <v>54</v>
      </c>
      <c r="L545" s="141" t="s">
        <v>55</v>
      </c>
      <c r="M545" s="141">
        <v>738.18</v>
      </c>
      <c r="N545" s="141">
        <v>0.95</v>
      </c>
      <c r="O545" s="141">
        <v>701.27099999999996</v>
      </c>
      <c r="P545" s="199">
        <v>701.27099999999996</v>
      </c>
      <c r="Q545" s="122" t="e">
        <f>+VLOOKUP(CONCATENATE(B545,"00"),#REF!,3,FALSE)</f>
        <v>#REF!</v>
      </c>
      <c r="R545" s="122" t="str">
        <f>+IF(ISERROR(VLOOKUP(K545,'Ecarts de marge'!D:D,1,FALSE)),"PB CODE ARTICLE","")</f>
        <v/>
      </c>
    </row>
    <row r="546" spans="1:18" x14ac:dyDescent="0.25">
      <c r="A546" s="131" t="str">
        <f>+IF(I546&lt;='Ecarts de marge'!$G$1,"X","")</f>
        <v>X</v>
      </c>
      <c r="B546" s="122" t="str">
        <f t="shared" si="8"/>
        <v>A20082000167000</v>
      </c>
      <c r="C546" s="141" t="s">
        <v>729</v>
      </c>
      <c r="D546" s="141">
        <v>201601177</v>
      </c>
      <c r="E546" s="141" t="s">
        <v>735</v>
      </c>
      <c r="F546" s="141" t="s">
        <v>818</v>
      </c>
      <c r="G546" s="141" t="s">
        <v>711</v>
      </c>
      <c r="H546" s="141" t="s">
        <v>731</v>
      </c>
      <c r="I546" s="142">
        <v>43131</v>
      </c>
      <c r="J546" s="141" t="s">
        <v>833</v>
      </c>
      <c r="K546" s="141" t="s">
        <v>54</v>
      </c>
      <c r="L546" s="141" t="s">
        <v>55</v>
      </c>
      <c r="M546" s="141">
        <v>1730.82</v>
      </c>
      <c r="N546" s="141">
        <v>0.95</v>
      </c>
      <c r="O546" s="141">
        <v>1644.279</v>
      </c>
      <c r="P546" s="199">
        <v>1298.115</v>
      </c>
      <c r="Q546" s="122" t="e">
        <f>+VLOOKUP(CONCATENATE(B546,"00"),#REF!,3,FALSE)</f>
        <v>#REF!</v>
      </c>
      <c r="R546" s="122" t="str">
        <f>+IF(ISERROR(VLOOKUP(K546,'Ecarts de marge'!D:D,1,FALSE)),"PB CODE ARTICLE","")</f>
        <v/>
      </c>
    </row>
    <row r="547" spans="1:18" x14ac:dyDescent="0.25">
      <c r="A547" s="131" t="str">
        <f>+IF(I547&lt;='Ecarts de marge'!$G$1,"X","")</f>
        <v>X</v>
      </c>
      <c r="B547" s="122" t="str">
        <f t="shared" si="8"/>
        <v>A20092000172000</v>
      </c>
      <c r="C547" s="141" t="s">
        <v>729</v>
      </c>
      <c r="D547" s="141">
        <v>201601177</v>
      </c>
      <c r="E547" s="141" t="s">
        <v>712</v>
      </c>
      <c r="F547" s="141" t="s">
        <v>812</v>
      </c>
      <c r="G547" s="141" t="s">
        <v>711</v>
      </c>
      <c r="H547" s="141" t="s">
        <v>731</v>
      </c>
      <c r="I547" s="142">
        <v>43131</v>
      </c>
      <c r="J547" s="141" t="s">
        <v>833</v>
      </c>
      <c r="K547" s="141" t="s">
        <v>54</v>
      </c>
      <c r="L547" s="141" t="s">
        <v>55</v>
      </c>
      <c r="M547" s="141">
        <v>1820.97</v>
      </c>
      <c r="N547" s="141">
        <v>0.95</v>
      </c>
      <c r="O547" s="141">
        <v>1729.9214999999999</v>
      </c>
      <c r="P547" s="199">
        <v>1365.7275</v>
      </c>
      <c r="Q547" s="122" t="e">
        <f>+VLOOKUP(CONCATENATE(B547,"00"),#REF!,3,FALSE)</f>
        <v>#REF!</v>
      </c>
      <c r="R547" s="122" t="str">
        <f>+IF(ISERROR(VLOOKUP(K547,'Ecarts de marge'!D:D,1,FALSE)),"PB CODE ARTICLE","")</f>
        <v/>
      </c>
    </row>
    <row r="548" spans="1:18" x14ac:dyDescent="0.25">
      <c r="A548" s="131" t="str">
        <f>+IF(I548&lt;='Ecarts de marge'!$G$1,"X","")</f>
        <v>X</v>
      </c>
      <c r="B548" s="122" t="str">
        <f t="shared" si="8"/>
        <v>A20092000165000</v>
      </c>
      <c r="C548" s="141" t="s">
        <v>729</v>
      </c>
      <c r="D548" s="141">
        <v>201601177</v>
      </c>
      <c r="E548" s="141" t="s">
        <v>712</v>
      </c>
      <c r="F548" s="141" t="s">
        <v>825</v>
      </c>
      <c r="G548" s="141" t="s">
        <v>711</v>
      </c>
      <c r="H548" s="141" t="s">
        <v>731</v>
      </c>
      <c r="I548" s="142">
        <v>43131</v>
      </c>
      <c r="J548" s="141" t="s">
        <v>833</v>
      </c>
      <c r="K548" s="141" t="s">
        <v>54</v>
      </c>
      <c r="L548" s="141" t="s">
        <v>55</v>
      </c>
      <c r="M548" s="141">
        <v>1373.24</v>
      </c>
      <c r="N548" s="141">
        <v>0.95</v>
      </c>
      <c r="O548" s="141">
        <v>1304.578</v>
      </c>
      <c r="P548" s="199">
        <v>1167.2539999999999</v>
      </c>
      <c r="Q548" s="122" t="e">
        <f>+VLOOKUP(CONCATENATE(B548,"00"),#REF!,3,FALSE)</f>
        <v>#REF!</v>
      </c>
      <c r="R548" s="122" t="str">
        <f>+IF(ISERROR(VLOOKUP(K548,'Ecarts de marge'!D:D,1,FALSE)),"PB CODE ARTICLE","")</f>
        <v/>
      </c>
    </row>
    <row r="549" spans="1:18" x14ac:dyDescent="0.25">
      <c r="A549" s="131" t="str">
        <f>+IF(I549&lt;='Ecarts de marge'!$G$1,"X","")</f>
        <v>X</v>
      </c>
      <c r="B549" s="122" t="str">
        <f t="shared" si="8"/>
        <v>A20072000057000</v>
      </c>
      <c r="C549" s="141" t="s">
        <v>729</v>
      </c>
      <c r="D549" s="141">
        <v>201601177</v>
      </c>
      <c r="E549" s="141" t="s">
        <v>739</v>
      </c>
      <c r="F549" s="141" t="s">
        <v>828</v>
      </c>
      <c r="G549" s="141" t="s">
        <v>711</v>
      </c>
      <c r="H549" s="141" t="s">
        <v>731</v>
      </c>
      <c r="I549" s="142">
        <v>43131</v>
      </c>
      <c r="J549" s="141" t="s">
        <v>833</v>
      </c>
      <c r="K549" s="141" t="s">
        <v>54</v>
      </c>
      <c r="L549" s="141" t="s">
        <v>55</v>
      </c>
      <c r="M549" s="141">
        <v>567.92999999999995</v>
      </c>
      <c r="N549" s="141">
        <v>0.95</v>
      </c>
      <c r="O549" s="141">
        <v>539.5335</v>
      </c>
      <c r="P549" s="199">
        <v>539.5335</v>
      </c>
      <c r="Q549" s="122" t="e">
        <f>+VLOOKUP(CONCATENATE(B549,"00"),#REF!,3,FALSE)</f>
        <v>#REF!</v>
      </c>
      <c r="R549" s="122" t="str">
        <f>+IF(ISERROR(VLOOKUP(K549,'Ecarts de marge'!D:D,1,FALSE)),"PB CODE ARTICLE","")</f>
        <v/>
      </c>
    </row>
    <row r="550" spans="1:18" x14ac:dyDescent="0.25">
      <c r="A550" s="131" t="str">
        <f>+IF(I550&lt;='Ecarts de marge'!$G$1,"X","")</f>
        <v>X</v>
      </c>
      <c r="B550" s="122" t="str">
        <f t="shared" si="8"/>
        <v>A20092000163000</v>
      </c>
      <c r="C550" s="141" t="s">
        <v>729</v>
      </c>
      <c r="D550" s="141">
        <v>201601177</v>
      </c>
      <c r="E550" s="141" t="s">
        <v>712</v>
      </c>
      <c r="F550" s="141" t="s">
        <v>814</v>
      </c>
      <c r="G550" s="141" t="s">
        <v>711</v>
      </c>
      <c r="H550" s="141" t="s">
        <v>731</v>
      </c>
      <c r="I550" s="142">
        <v>43131</v>
      </c>
      <c r="J550" s="141" t="s">
        <v>833</v>
      </c>
      <c r="K550" s="141" t="s">
        <v>54</v>
      </c>
      <c r="L550" s="141" t="s">
        <v>55</v>
      </c>
      <c r="M550" s="141">
        <v>1090.78</v>
      </c>
      <c r="N550" s="141">
        <v>0.95</v>
      </c>
      <c r="O550" s="141">
        <v>1036.241</v>
      </c>
      <c r="P550" s="199">
        <v>927.16300000000001</v>
      </c>
      <c r="Q550" s="122" t="e">
        <f>+VLOOKUP(CONCATENATE(B550,"00"),#REF!,3,FALSE)</f>
        <v>#REF!</v>
      </c>
      <c r="R550" s="122" t="str">
        <f>+IF(ISERROR(VLOOKUP(K550,'Ecarts de marge'!D:D,1,FALSE)),"PB CODE ARTICLE","")</f>
        <v/>
      </c>
    </row>
    <row r="551" spans="1:18" x14ac:dyDescent="0.25">
      <c r="A551" s="131" t="str">
        <f>+IF(I551&lt;='Ecarts de marge'!$G$1,"X","")</f>
        <v>X</v>
      </c>
      <c r="B551" s="122" t="str">
        <f t="shared" si="8"/>
        <v>A20102000300000</v>
      </c>
      <c r="C551" s="141" t="s">
        <v>729</v>
      </c>
      <c r="D551" s="141">
        <v>201601177</v>
      </c>
      <c r="E551" s="141" t="s">
        <v>710</v>
      </c>
      <c r="F551" s="141" t="s">
        <v>822</v>
      </c>
      <c r="G551" s="141" t="s">
        <v>711</v>
      </c>
      <c r="H551" s="141" t="s">
        <v>731</v>
      </c>
      <c r="I551" s="142">
        <v>43131</v>
      </c>
      <c r="J551" s="141" t="s">
        <v>833</v>
      </c>
      <c r="K551" s="141" t="s">
        <v>54</v>
      </c>
      <c r="L551" s="141" t="s">
        <v>55</v>
      </c>
      <c r="M551" s="141">
        <v>699.3</v>
      </c>
      <c r="N551" s="141">
        <v>0.95</v>
      </c>
      <c r="O551" s="141">
        <v>664.33500000000004</v>
      </c>
      <c r="P551" s="199">
        <v>664.33500000000004</v>
      </c>
      <c r="Q551" s="122" t="e">
        <f>+VLOOKUP(CONCATENATE(B551,"00"),#REF!,3,FALSE)</f>
        <v>#REF!</v>
      </c>
      <c r="R551" s="122" t="str">
        <f>+IF(ISERROR(VLOOKUP(K551,'Ecarts de marge'!D:D,1,FALSE)),"PB CODE ARTICLE","")</f>
        <v/>
      </c>
    </row>
    <row r="552" spans="1:18" x14ac:dyDescent="0.25">
      <c r="A552" s="131" t="str">
        <f>+IF(I552&lt;='Ecarts de marge'!$G$1,"X","")</f>
        <v>X</v>
      </c>
      <c r="B552" s="122" t="str">
        <f t="shared" si="8"/>
        <v>A20102000306000</v>
      </c>
      <c r="C552" s="141" t="s">
        <v>729</v>
      </c>
      <c r="D552" s="141">
        <v>201601177</v>
      </c>
      <c r="E552" s="141" t="s">
        <v>710</v>
      </c>
      <c r="F552" s="141" t="s">
        <v>858</v>
      </c>
      <c r="G552" s="141" t="s">
        <v>711</v>
      </c>
      <c r="H552" s="141" t="s">
        <v>731</v>
      </c>
      <c r="I552" s="142">
        <v>43131</v>
      </c>
      <c r="J552" s="141" t="s">
        <v>833</v>
      </c>
      <c r="K552" s="141" t="s">
        <v>54</v>
      </c>
      <c r="L552" s="141" t="s">
        <v>55</v>
      </c>
      <c r="M552" s="141">
        <v>745.2</v>
      </c>
      <c r="N552" s="141">
        <v>0.95</v>
      </c>
      <c r="O552" s="141">
        <v>707.94</v>
      </c>
      <c r="P552" s="199">
        <v>707.94</v>
      </c>
      <c r="Q552" s="122" t="e">
        <f>+VLOOKUP(CONCATENATE(B552,"00"),#REF!,3,FALSE)</f>
        <v>#REF!</v>
      </c>
      <c r="R552" s="122" t="str">
        <f>+IF(ISERROR(VLOOKUP(K552,'Ecarts de marge'!D:D,1,FALSE)),"PB CODE ARTICLE","")</f>
        <v/>
      </c>
    </row>
    <row r="553" spans="1:18" x14ac:dyDescent="0.25">
      <c r="A553" s="131" t="str">
        <f>+IF(I553&lt;='Ecarts de marge'!$G$1,"X","")</f>
        <v>X</v>
      </c>
      <c r="B553" s="122" t="str">
        <f t="shared" si="8"/>
        <v>A20102000299000</v>
      </c>
      <c r="C553" s="141" t="s">
        <v>729</v>
      </c>
      <c r="D553" s="141">
        <v>201601177</v>
      </c>
      <c r="E553" s="141" t="s">
        <v>710</v>
      </c>
      <c r="F553" s="141" t="s">
        <v>816</v>
      </c>
      <c r="G553" s="141" t="s">
        <v>711</v>
      </c>
      <c r="H553" s="141" t="s">
        <v>731</v>
      </c>
      <c r="I553" s="142">
        <v>43131</v>
      </c>
      <c r="J553" s="141" t="s">
        <v>833</v>
      </c>
      <c r="K553" s="141" t="s">
        <v>54</v>
      </c>
      <c r="L553" s="141" t="s">
        <v>55</v>
      </c>
      <c r="M553" s="141">
        <v>730.8</v>
      </c>
      <c r="N553" s="141">
        <v>0.95</v>
      </c>
      <c r="O553" s="141">
        <v>694.26</v>
      </c>
      <c r="P553" s="199">
        <v>694.26</v>
      </c>
      <c r="Q553" s="122" t="e">
        <f>+VLOOKUP(CONCATENATE(B553,"00"),#REF!,3,FALSE)</f>
        <v>#REF!</v>
      </c>
      <c r="R553" s="122" t="str">
        <f>+IF(ISERROR(VLOOKUP(K553,'Ecarts de marge'!D:D,1,FALSE)),"PB CODE ARTICLE","")</f>
        <v/>
      </c>
    </row>
    <row r="554" spans="1:18" x14ac:dyDescent="0.25">
      <c r="A554" s="131" t="str">
        <f>+IF(I554&lt;='Ecarts de marge'!$G$1,"X","")</f>
        <v>X</v>
      </c>
      <c r="B554" s="122" t="str">
        <f t="shared" si="8"/>
        <v>A20092000281000</v>
      </c>
      <c r="C554" s="141" t="s">
        <v>729</v>
      </c>
      <c r="D554" s="141">
        <v>201601177</v>
      </c>
      <c r="E554" s="141" t="s">
        <v>712</v>
      </c>
      <c r="F554" s="141" t="s">
        <v>755</v>
      </c>
      <c r="G554" s="141" t="s">
        <v>711</v>
      </c>
      <c r="H554" s="141" t="s">
        <v>731</v>
      </c>
      <c r="I554" s="142">
        <v>43131</v>
      </c>
      <c r="J554" s="141" t="s">
        <v>833</v>
      </c>
      <c r="K554" s="141" t="s">
        <v>54</v>
      </c>
      <c r="L554" s="141" t="s">
        <v>55</v>
      </c>
      <c r="M554" s="141">
        <v>749.7</v>
      </c>
      <c r="N554" s="141">
        <v>0.95</v>
      </c>
      <c r="O554" s="141">
        <v>712.21500000000003</v>
      </c>
      <c r="P554" s="199">
        <v>712.21500000000003</v>
      </c>
      <c r="Q554" s="122" t="e">
        <f>+VLOOKUP(CONCATENATE(B554,"00"),#REF!,3,FALSE)</f>
        <v>#REF!</v>
      </c>
      <c r="R554" s="122" t="str">
        <f>+IF(ISERROR(VLOOKUP(K554,'Ecarts de marge'!D:D,1,FALSE)),"PB CODE ARTICLE","")</f>
        <v/>
      </c>
    </row>
    <row r="555" spans="1:18" x14ac:dyDescent="0.25">
      <c r="A555" s="131" t="str">
        <f>+IF(I555&lt;='Ecarts de marge'!$G$1,"X","")</f>
        <v>X</v>
      </c>
      <c r="B555" s="122" t="str">
        <f t="shared" si="8"/>
        <v>A20092000166000</v>
      </c>
      <c r="C555" s="141" t="s">
        <v>729</v>
      </c>
      <c r="D555" s="141">
        <v>201601177</v>
      </c>
      <c r="E555" s="141" t="s">
        <v>712</v>
      </c>
      <c r="F555" s="141" t="s">
        <v>898</v>
      </c>
      <c r="G555" s="141" t="s">
        <v>711</v>
      </c>
      <c r="H555" s="141" t="s">
        <v>731</v>
      </c>
      <c r="I555" s="142">
        <v>43131</v>
      </c>
      <c r="J555" s="141" t="s">
        <v>833</v>
      </c>
      <c r="K555" s="141" t="s">
        <v>54</v>
      </c>
      <c r="L555" s="141" t="s">
        <v>55</v>
      </c>
      <c r="M555" s="141">
        <v>793.29</v>
      </c>
      <c r="N555" s="141">
        <v>0.95</v>
      </c>
      <c r="O555" s="141">
        <v>753.62549999999999</v>
      </c>
      <c r="P555" s="199">
        <v>753.62549999999999</v>
      </c>
      <c r="Q555" s="122" t="e">
        <f>+VLOOKUP(CONCATENATE(B555,"00"),#REF!,3,FALSE)</f>
        <v>#REF!</v>
      </c>
      <c r="R555" s="122" t="str">
        <f>+IF(ISERROR(VLOOKUP(K555,'Ecarts de marge'!D:D,1,FALSE)),"PB CODE ARTICLE","")</f>
        <v/>
      </c>
    </row>
    <row r="556" spans="1:18" x14ac:dyDescent="0.25">
      <c r="A556" s="131" t="str">
        <f>+IF(I556&lt;='Ecarts de marge'!$G$1,"X","")</f>
        <v>X</v>
      </c>
      <c r="B556" s="122" t="str">
        <f t="shared" si="8"/>
        <v>A20092000214000</v>
      </c>
      <c r="C556" s="141" t="s">
        <v>729</v>
      </c>
      <c r="D556" s="141">
        <v>201601178</v>
      </c>
      <c r="E556" s="141" t="s">
        <v>712</v>
      </c>
      <c r="F556" s="141" t="s">
        <v>778</v>
      </c>
      <c r="G556" s="141" t="s">
        <v>711</v>
      </c>
      <c r="H556" s="141" t="s">
        <v>731</v>
      </c>
      <c r="I556" s="142">
        <v>43132</v>
      </c>
      <c r="J556" s="141" t="s">
        <v>1013</v>
      </c>
      <c r="K556" s="141" t="s">
        <v>57</v>
      </c>
      <c r="L556" s="141" t="s">
        <v>58</v>
      </c>
      <c r="M556" s="141">
        <v>1</v>
      </c>
      <c r="N556" s="141">
        <v>2551.36</v>
      </c>
      <c r="O556" s="141">
        <v>2551.36</v>
      </c>
      <c r="P556" s="199">
        <v>2544.66</v>
      </c>
      <c r="Q556" s="122" t="e">
        <f>+VLOOKUP(CONCATENATE(B556,"00"),#REF!,3,FALSE)</f>
        <v>#REF!</v>
      </c>
      <c r="R556" s="122" t="str">
        <f>+IF(ISERROR(VLOOKUP(K556,'Ecarts de marge'!D:D,1,FALSE)),"PB CODE ARTICLE","")</f>
        <v>PB CODE ARTICLE</v>
      </c>
    </row>
    <row r="557" spans="1:18" x14ac:dyDescent="0.25">
      <c r="A557" s="131" t="str">
        <f>+IF(I557&lt;='Ecarts de marge'!$G$1,"X","")</f>
        <v>X</v>
      </c>
      <c r="B557" s="122" t="str">
        <f t="shared" si="8"/>
        <v>A</v>
      </c>
      <c r="C557" s="141" t="s">
        <v>729</v>
      </c>
      <c r="D557" s="141">
        <v>201601179</v>
      </c>
      <c r="E557" s="141" t="s">
        <v>719</v>
      </c>
      <c r="F557" s="141" t="s">
        <v>719</v>
      </c>
      <c r="G557" s="141" t="s">
        <v>719</v>
      </c>
      <c r="H557" s="141" t="s">
        <v>731</v>
      </c>
      <c r="I557" s="142">
        <v>43132</v>
      </c>
      <c r="J557" s="141" t="s">
        <v>881</v>
      </c>
      <c r="K557" s="141" t="s">
        <v>16</v>
      </c>
      <c r="L557" s="141" t="s">
        <v>1014</v>
      </c>
      <c r="M557" s="141">
        <v>1</v>
      </c>
      <c r="N557" s="141">
        <v>12.24</v>
      </c>
      <c r="O557" s="141">
        <v>12.24</v>
      </c>
      <c r="P557" s="199">
        <v>12.24</v>
      </c>
      <c r="Q557" s="122" t="e">
        <f>+VLOOKUP(CONCATENATE(B557,"00"),#REF!,3,FALSE)</f>
        <v>#REF!</v>
      </c>
      <c r="R557" s="122" t="str">
        <f>+IF(ISERROR(VLOOKUP(K557,'Ecarts de marge'!D:D,1,FALSE)),"PB CODE ARTICLE","")</f>
        <v/>
      </c>
    </row>
    <row r="558" spans="1:18" x14ac:dyDescent="0.25">
      <c r="A558" s="131" t="str">
        <f>+IF(I558&lt;='Ecarts de marge'!$G$1,"X","")</f>
        <v>X</v>
      </c>
      <c r="B558" s="122" t="str">
        <f t="shared" si="8"/>
        <v>A20082000125000</v>
      </c>
      <c r="C558" s="141" t="s">
        <v>729</v>
      </c>
      <c r="D558" s="141">
        <v>201601180</v>
      </c>
      <c r="E558" s="141" t="s">
        <v>735</v>
      </c>
      <c r="F558" s="141" t="s">
        <v>756</v>
      </c>
      <c r="G558" s="141" t="s">
        <v>711</v>
      </c>
      <c r="H558" s="141" t="s">
        <v>737</v>
      </c>
      <c r="I558" s="142">
        <v>43132</v>
      </c>
      <c r="J558" s="141" t="s">
        <v>787</v>
      </c>
      <c r="K558" s="141" t="s">
        <v>101</v>
      </c>
      <c r="L558" s="141" t="s">
        <v>788</v>
      </c>
      <c r="M558" s="141">
        <v>1</v>
      </c>
      <c r="N558" s="141">
        <v>11860.69</v>
      </c>
      <c r="O558" s="141">
        <v>11860.69</v>
      </c>
      <c r="P558" s="199">
        <v>11860.64</v>
      </c>
      <c r="Q558" s="122" t="e">
        <f>+VLOOKUP(CONCATENATE(B558,"00"),#REF!,3,FALSE)</f>
        <v>#REF!</v>
      </c>
      <c r="R558" s="122" t="str">
        <f>+IF(ISERROR(VLOOKUP(K558,'Ecarts de marge'!D:D,1,FALSE)),"PB CODE ARTICLE","")</f>
        <v/>
      </c>
    </row>
    <row r="559" spans="1:18" x14ac:dyDescent="0.25">
      <c r="A559" s="131" t="str">
        <f>+IF(I559&lt;='Ecarts de marge'!$G$1,"X","")</f>
        <v>X</v>
      </c>
      <c r="B559" s="122" t="str">
        <f t="shared" si="8"/>
        <v>A20082000125000</v>
      </c>
      <c r="C559" s="141" t="s">
        <v>729</v>
      </c>
      <c r="D559" s="141">
        <v>201601180</v>
      </c>
      <c r="E559" s="141" t="s">
        <v>735</v>
      </c>
      <c r="F559" s="141" t="s">
        <v>756</v>
      </c>
      <c r="G559" s="141" t="s">
        <v>711</v>
      </c>
      <c r="H559" s="141" t="s">
        <v>737</v>
      </c>
      <c r="I559" s="142">
        <v>43132</v>
      </c>
      <c r="J559" s="141" t="s">
        <v>787</v>
      </c>
      <c r="K559" s="141" t="s">
        <v>101</v>
      </c>
      <c r="L559" s="141" t="s">
        <v>788</v>
      </c>
      <c r="M559" s="141">
        <v>1</v>
      </c>
      <c r="N559" s="141">
        <v>11860.69</v>
      </c>
      <c r="O559" s="141">
        <v>11860.69</v>
      </c>
      <c r="P559" s="199">
        <v>11860.64</v>
      </c>
      <c r="Q559" s="122" t="e">
        <f>+VLOOKUP(CONCATENATE(B559,"00"),#REF!,3,FALSE)</f>
        <v>#REF!</v>
      </c>
      <c r="R559" s="122" t="str">
        <f>+IF(ISERROR(VLOOKUP(K559,'Ecarts de marge'!D:D,1,FALSE)),"PB CODE ARTICLE","")</f>
        <v/>
      </c>
    </row>
    <row r="560" spans="1:18" x14ac:dyDescent="0.25">
      <c r="A560" s="131" t="str">
        <f>+IF(I560&lt;='Ecarts de marge'!$G$1,"X","")</f>
        <v>X</v>
      </c>
      <c r="B560" s="122" t="str">
        <f t="shared" si="8"/>
        <v>A20082000125000</v>
      </c>
      <c r="C560" s="141" t="s">
        <v>729</v>
      </c>
      <c r="D560" s="141">
        <v>201601180</v>
      </c>
      <c r="E560" s="141" t="s">
        <v>735</v>
      </c>
      <c r="F560" s="141" t="s">
        <v>756</v>
      </c>
      <c r="G560" s="141" t="s">
        <v>711</v>
      </c>
      <c r="H560" s="141" t="s">
        <v>737</v>
      </c>
      <c r="I560" s="142">
        <v>43132</v>
      </c>
      <c r="J560" s="141" t="s">
        <v>787</v>
      </c>
      <c r="K560" s="141" t="s">
        <v>101</v>
      </c>
      <c r="L560" s="141" t="s">
        <v>788</v>
      </c>
      <c r="M560" s="141">
        <v>1</v>
      </c>
      <c r="N560" s="141">
        <v>11860.69</v>
      </c>
      <c r="O560" s="141">
        <v>11860.69</v>
      </c>
      <c r="P560" s="199">
        <v>11860.68</v>
      </c>
      <c r="Q560" s="122" t="e">
        <f>+VLOOKUP(CONCATENATE(B560,"00"),#REF!,3,FALSE)</f>
        <v>#REF!</v>
      </c>
      <c r="R560" s="122" t="str">
        <f>+IF(ISERROR(VLOOKUP(K560,'Ecarts de marge'!D:D,1,FALSE)),"PB CODE ARTICLE","")</f>
        <v/>
      </c>
    </row>
    <row r="561" spans="1:18" x14ac:dyDescent="0.25">
      <c r="A561" s="131" t="str">
        <f>+IF(I561&lt;='Ecarts de marge'!$G$1,"X","")</f>
        <v>X</v>
      </c>
      <c r="B561" s="122" t="str">
        <f t="shared" si="8"/>
        <v>A20092000273000</v>
      </c>
      <c r="C561" s="141" t="s">
        <v>729</v>
      </c>
      <c r="D561" s="141">
        <v>201601181</v>
      </c>
      <c r="E561" s="141" t="s">
        <v>712</v>
      </c>
      <c r="F561" s="141" t="s">
        <v>772</v>
      </c>
      <c r="G561" s="141" t="s">
        <v>711</v>
      </c>
      <c r="H561" s="141" t="s">
        <v>737</v>
      </c>
      <c r="I561" s="142">
        <v>43132</v>
      </c>
      <c r="J561" s="141" t="s">
        <v>773</v>
      </c>
      <c r="K561" s="141" t="s">
        <v>65</v>
      </c>
      <c r="L561" s="141" t="s">
        <v>66</v>
      </c>
      <c r="M561" s="141">
        <v>1</v>
      </c>
      <c r="N561" s="141">
        <v>2833.33</v>
      </c>
      <c r="O561" s="141">
        <v>2833.33</v>
      </c>
      <c r="P561" s="199">
        <v>2833.33</v>
      </c>
      <c r="Q561" s="122" t="e">
        <f>+VLOOKUP(CONCATENATE(B561,"00"),#REF!,3,FALSE)</f>
        <v>#REF!</v>
      </c>
      <c r="R561" s="122" t="str">
        <f>+IF(ISERROR(VLOOKUP(K561,'Ecarts de marge'!D:D,1,FALSE)),"PB CODE ARTICLE","")</f>
        <v/>
      </c>
    </row>
    <row r="562" spans="1:18" x14ac:dyDescent="0.25">
      <c r="A562" s="131" t="str">
        <f>+IF(I562&lt;='Ecarts de marge'!$G$1,"X","")</f>
        <v>X</v>
      </c>
      <c r="B562" s="122" t="str">
        <f t="shared" si="8"/>
        <v>A20092000214000</v>
      </c>
      <c r="C562" s="141" t="s">
        <v>729</v>
      </c>
      <c r="D562" s="141">
        <v>201601182</v>
      </c>
      <c r="E562" s="141" t="s">
        <v>712</v>
      </c>
      <c r="F562" s="141" t="s">
        <v>778</v>
      </c>
      <c r="G562" s="141" t="s">
        <v>711</v>
      </c>
      <c r="H562" s="141" t="s">
        <v>731</v>
      </c>
      <c r="I562" s="142">
        <v>43132</v>
      </c>
      <c r="J562" s="141" t="s">
        <v>1013</v>
      </c>
      <c r="K562" s="141" t="s">
        <v>57</v>
      </c>
      <c r="L562" s="141" t="s">
        <v>58</v>
      </c>
      <c r="M562" s="141">
        <v>1</v>
      </c>
      <c r="N562" s="141">
        <v>2551.36</v>
      </c>
      <c r="O562" s="141">
        <v>2551.36</v>
      </c>
      <c r="P562" s="199">
        <v>2551.36</v>
      </c>
      <c r="Q562" s="122" t="e">
        <f>+VLOOKUP(CONCATENATE(B562,"00"),#REF!,3,FALSE)</f>
        <v>#REF!</v>
      </c>
      <c r="R562" s="122" t="str">
        <f>+IF(ISERROR(VLOOKUP(K562,'Ecarts de marge'!D:D,1,FALSE)),"PB CODE ARTICLE","")</f>
        <v>PB CODE ARTICLE</v>
      </c>
    </row>
    <row r="563" spans="1:18" x14ac:dyDescent="0.25">
      <c r="A563" s="131" t="str">
        <f>+IF(I563&lt;='Ecarts de marge'!$G$1,"X","")</f>
        <v>X</v>
      </c>
      <c r="B563" s="122" t="str">
        <f t="shared" si="8"/>
        <v>A20082000125000</v>
      </c>
      <c r="C563" s="141" t="s">
        <v>729</v>
      </c>
      <c r="D563" s="141">
        <v>201601183</v>
      </c>
      <c r="E563" s="141" t="s">
        <v>735</v>
      </c>
      <c r="F563" s="141" t="s">
        <v>756</v>
      </c>
      <c r="G563" s="141" t="s">
        <v>711</v>
      </c>
      <c r="H563" s="141" t="s">
        <v>737</v>
      </c>
      <c r="I563" s="142">
        <v>43133</v>
      </c>
      <c r="J563" s="141" t="s">
        <v>833</v>
      </c>
      <c r="K563" s="141" t="s">
        <v>65</v>
      </c>
      <c r="L563" s="141" t="s">
        <v>66</v>
      </c>
      <c r="M563" s="141">
        <v>1</v>
      </c>
      <c r="N563" s="141">
        <v>1012.4</v>
      </c>
      <c r="O563" s="141">
        <v>1012.4</v>
      </c>
      <c r="P563" s="199">
        <v>5813.42</v>
      </c>
      <c r="Q563" s="122" t="e">
        <f>+VLOOKUP(CONCATENATE(B563,"00"),#REF!,3,FALSE)</f>
        <v>#REF!</v>
      </c>
      <c r="R563" s="122" t="str">
        <f>+IF(ISERROR(VLOOKUP(K563,'Ecarts de marge'!D:D,1,FALSE)),"PB CODE ARTICLE","")</f>
        <v/>
      </c>
    </row>
    <row r="564" spans="1:18" x14ac:dyDescent="0.25">
      <c r="A564" s="131" t="str">
        <f>+IF(I564&lt;='Ecarts de marge'!$G$1,"X","")</f>
        <v>X</v>
      </c>
      <c r="B564" s="122" t="str">
        <f t="shared" si="8"/>
        <v>A20082000239000</v>
      </c>
      <c r="C564" s="141" t="s">
        <v>729</v>
      </c>
      <c r="D564" s="141">
        <v>201601184</v>
      </c>
      <c r="E564" s="141" t="s">
        <v>735</v>
      </c>
      <c r="F564" s="141" t="s">
        <v>736</v>
      </c>
      <c r="G564" s="141" t="s">
        <v>711</v>
      </c>
      <c r="H564" s="141" t="s">
        <v>737</v>
      </c>
      <c r="I564" s="142">
        <v>43133</v>
      </c>
      <c r="J564" s="141" t="s">
        <v>833</v>
      </c>
      <c r="K564" s="141" t="s">
        <v>65</v>
      </c>
      <c r="L564" s="141" t="s">
        <v>66</v>
      </c>
      <c r="M564" s="141">
        <v>1</v>
      </c>
      <c r="N564" s="141">
        <v>1012.4</v>
      </c>
      <c r="O564" s="141">
        <v>1012.4</v>
      </c>
      <c r="P564" s="199">
        <v>1012.4</v>
      </c>
      <c r="Q564" s="122" t="e">
        <f>+VLOOKUP(CONCATENATE(B564,"00"),#REF!,3,FALSE)</f>
        <v>#REF!</v>
      </c>
      <c r="R564" s="122" t="str">
        <f>+IF(ISERROR(VLOOKUP(K564,'Ecarts de marge'!D:D,1,FALSE)),"PB CODE ARTICLE","")</f>
        <v/>
      </c>
    </row>
    <row r="565" spans="1:18" x14ac:dyDescent="0.25">
      <c r="A565" s="131" t="str">
        <f>+IF(I565&lt;='Ecarts de marge'!$G$1,"X","")</f>
        <v>X</v>
      </c>
      <c r="B565" s="122" t="str">
        <f t="shared" si="8"/>
        <v>A20082000125000</v>
      </c>
      <c r="C565" s="141" t="s">
        <v>729</v>
      </c>
      <c r="D565" s="141">
        <v>201601185</v>
      </c>
      <c r="E565" s="141" t="s">
        <v>735</v>
      </c>
      <c r="F565" s="141" t="s">
        <v>756</v>
      </c>
      <c r="G565" s="141" t="s">
        <v>711</v>
      </c>
      <c r="H565" s="141" t="s">
        <v>737</v>
      </c>
      <c r="I565" s="142">
        <v>43133</v>
      </c>
      <c r="J565" s="141" t="s">
        <v>833</v>
      </c>
      <c r="K565" s="141" t="s">
        <v>131</v>
      </c>
      <c r="L565" s="141" t="s">
        <v>796</v>
      </c>
      <c r="M565" s="141">
        <v>1</v>
      </c>
      <c r="N565" s="141">
        <v>1508.48</v>
      </c>
      <c r="O565" s="141">
        <v>1508.48</v>
      </c>
      <c r="P565" s="199">
        <v>1508.48</v>
      </c>
      <c r="Q565" s="122" t="e">
        <f>+VLOOKUP(CONCATENATE(B565,"00"),#REF!,3,FALSE)</f>
        <v>#REF!</v>
      </c>
      <c r="R565" s="122" t="str">
        <f>+IF(ISERROR(VLOOKUP(K565,'Ecarts de marge'!D:D,1,FALSE)),"PB CODE ARTICLE","")</f>
        <v/>
      </c>
    </row>
    <row r="566" spans="1:18" x14ac:dyDescent="0.25">
      <c r="A566" s="131" t="str">
        <f>+IF(I566&lt;='Ecarts de marge'!$G$1,"X","")</f>
        <v>X</v>
      </c>
      <c r="B566" s="122" t="str">
        <f t="shared" si="8"/>
        <v>A20092000310000</v>
      </c>
      <c r="C566" s="141" t="s">
        <v>729</v>
      </c>
      <c r="D566" s="141">
        <v>201601186</v>
      </c>
      <c r="E566" s="141" t="s">
        <v>712</v>
      </c>
      <c r="F566" s="141" t="s">
        <v>779</v>
      </c>
      <c r="G566" s="141" t="s">
        <v>711</v>
      </c>
      <c r="H566" s="141" t="s">
        <v>731</v>
      </c>
      <c r="I566" s="142">
        <v>43133</v>
      </c>
      <c r="J566" s="141" t="s">
        <v>1016</v>
      </c>
      <c r="K566" s="141" t="s">
        <v>57</v>
      </c>
      <c r="L566" s="141" t="s">
        <v>58</v>
      </c>
      <c r="M566" s="141">
        <v>1</v>
      </c>
      <c r="N566" s="141">
        <v>561.08000000000004</v>
      </c>
      <c r="O566" s="141">
        <v>561.08000000000004</v>
      </c>
      <c r="P566" s="199">
        <v>7997.64</v>
      </c>
      <c r="Q566" s="122" t="e">
        <f>+VLOOKUP(CONCATENATE(B566,"00"),#REF!,3,FALSE)</f>
        <v>#REF!</v>
      </c>
      <c r="R566" s="122" t="str">
        <f>+IF(ISERROR(VLOOKUP(K566,'Ecarts de marge'!D:D,1,FALSE)),"PB CODE ARTICLE","")</f>
        <v>PB CODE ARTICLE</v>
      </c>
    </row>
    <row r="567" spans="1:18" x14ac:dyDescent="0.25">
      <c r="A567" s="131" t="str">
        <f>+IF(I567&lt;='Ecarts de marge'!$G$1,"X","")</f>
        <v>X</v>
      </c>
      <c r="B567" s="122" t="str">
        <f t="shared" si="8"/>
        <v>A20030042005000</v>
      </c>
      <c r="C567" s="141" t="s">
        <v>729</v>
      </c>
      <c r="D567" s="141">
        <v>201601187</v>
      </c>
      <c r="E567" s="141" t="s">
        <v>748</v>
      </c>
      <c r="F567" s="141" t="s">
        <v>758</v>
      </c>
      <c r="G567" s="141" t="s">
        <v>711</v>
      </c>
      <c r="H567" s="141" t="s">
        <v>731</v>
      </c>
      <c r="I567" s="142">
        <v>43133</v>
      </c>
      <c r="J567" s="141" t="s">
        <v>759</v>
      </c>
      <c r="K567" s="141" t="s">
        <v>57</v>
      </c>
      <c r="L567" s="141" t="s">
        <v>58</v>
      </c>
      <c r="M567" s="141">
        <v>1</v>
      </c>
      <c r="N567" s="141">
        <v>561.08000000000004</v>
      </c>
      <c r="O567" s="141">
        <v>561.08000000000004</v>
      </c>
      <c r="P567" s="199">
        <v>561.08000000000004</v>
      </c>
      <c r="Q567" s="122" t="e">
        <f>+VLOOKUP(CONCATENATE(B567,"00"),#REF!,3,FALSE)</f>
        <v>#REF!</v>
      </c>
      <c r="R567" s="122" t="str">
        <f>+IF(ISERROR(VLOOKUP(K567,'Ecarts de marge'!D:D,1,FALSE)),"PB CODE ARTICLE","")</f>
        <v>PB CODE ARTICLE</v>
      </c>
    </row>
    <row r="568" spans="1:18" x14ac:dyDescent="0.25">
      <c r="A568" s="131" t="str">
        <f>+IF(I568&lt;='Ecarts de marge'!$G$1,"X","")</f>
        <v>X</v>
      </c>
      <c r="B568" s="122" t="str">
        <f t="shared" si="8"/>
        <v>A20092000273000</v>
      </c>
      <c r="C568" s="141" t="s">
        <v>729</v>
      </c>
      <c r="D568" s="141">
        <v>201601188</v>
      </c>
      <c r="E568" s="141" t="s">
        <v>712</v>
      </c>
      <c r="F568" s="141" t="s">
        <v>772</v>
      </c>
      <c r="G568" s="141" t="s">
        <v>711</v>
      </c>
      <c r="H568" s="141" t="s">
        <v>737</v>
      </c>
      <c r="I568" s="142">
        <v>43133</v>
      </c>
      <c r="J568" s="141" t="s">
        <v>429</v>
      </c>
      <c r="K568" s="141" t="s">
        <v>86</v>
      </c>
      <c r="L568" s="141" t="s">
        <v>87</v>
      </c>
      <c r="M568" s="141">
        <v>1</v>
      </c>
      <c r="N568" s="141">
        <v>155</v>
      </c>
      <c r="O568" s="141">
        <v>155</v>
      </c>
      <c r="P568" s="199">
        <v>471.01</v>
      </c>
      <c r="Q568" s="122" t="e">
        <f>+VLOOKUP(CONCATENATE(B568,"00"),#REF!,3,FALSE)</f>
        <v>#REF!</v>
      </c>
      <c r="R568" s="122" t="str">
        <f>+IF(ISERROR(VLOOKUP(K568,'Ecarts de marge'!D:D,1,FALSE)),"PB CODE ARTICLE","")</f>
        <v/>
      </c>
    </row>
    <row r="569" spans="1:18" x14ac:dyDescent="0.25">
      <c r="A569" s="131" t="str">
        <f>+IF(I569&lt;='Ecarts de marge'!$G$1,"X","")</f>
        <v>X</v>
      </c>
      <c r="B569" s="122" t="str">
        <f t="shared" si="8"/>
        <v>A20092000273000</v>
      </c>
      <c r="C569" s="141" t="s">
        <v>729</v>
      </c>
      <c r="D569" s="141">
        <v>201601188</v>
      </c>
      <c r="E569" s="141" t="s">
        <v>712</v>
      </c>
      <c r="F569" s="141" t="s">
        <v>772</v>
      </c>
      <c r="G569" s="141" t="s">
        <v>711</v>
      </c>
      <c r="H569" s="141" t="s">
        <v>737</v>
      </c>
      <c r="I569" s="142">
        <v>43133</v>
      </c>
      <c r="J569" s="141" t="s">
        <v>429</v>
      </c>
      <c r="K569" s="141" t="s">
        <v>86</v>
      </c>
      <c r="L569" s="141" t="s">
        <v>87</v>
      </c>
      <c r="M569" s="141">
        <v>1</v>
      </c>
      <c r="N569" s="141">
        <v>155</v>
      </c>
      <c r="O569" s="141">
        <v>155</v>
      </c>
      <c r="P569" s="199">
        <v>155</v>
      </c>
      <c r="Q569" s="122" t="e">
        <f>+VLOOKUP(CONCATENATE(B569,"00"),#REF!,3,FALSE)</f>
        <v>#REF!</v>
      </c>
      <c r="R569" s="122" t="str">
        <f>+IF(ISERROR(VLOOKUP(K569,'Ecarts de marge'!D:D,1,FALSE)),"PB CODE ARTICLE","")</f>
        <v/>
      </c>
    </row>
    <row r="570" spans="1:18" x14ac:dyDescent="0.25">
      <c r="A570" s="131" t="str">
        <f>+IF(I570&lt;='Ecarts de marge'!$G$1,"X","")</f>
        <v>X</v>
      </c>
      <c r="B570" s="122" t="str">
        <f t="shared" si="8"/>
        <v>A20082000239000</v>
      </c>
      <c r="C570" s="141" t="s">
        <v>729</v>
      </c>
      <c r="D570" s="141">
        <v>201601189</v>
      </c>
      <c r="E570" s="141" t="s">
        <v>735</v>
      </c>
      <c r="F570" s="141" t="s">
        <v>736</v>
      </c>
      <c r="G570" s="141" t="s">
        <v>711</v>
      </c>
      <c r="H570" s="141" t="s">
        <v>737</v>
      </c>
      <c r="I570" s="142">
        <v>43133</v>
      </c>
      <c r="J570" s="141" t="s">
        <v>857</v>
      </c>
      <c r="K570" s="141" t="s">
        <v>107</v>
      </c>
      <c r="L570" s="141" t="s">
        <v>108</v>
      </c>
      <c r="M570" s="141">
        <v>1</v>
      </c>
      <c r="N570" s="141">
        <v>1110</v>
      </c>
      <c r="O570" s="141">
        <v>1110</v>
      </c>
      <c r="P570" s="199">
        <v>1110</v>
      </c>
      <c r="Q570" s="122" t="e">
        <f>+VLOOKUP(CONCATENATE(B570,"00"),#REF!,3,FALSE)</f>
        <v>#REF!</v>
      </c>
      <c r="R570" s="122" t="str">
        <f>+IF(ISERROR(VLOOKUP(K570,'Ecarts de marge'!D:D,1,FALSE)),"PB CODE ARTICLE","")</f>
        <v/>
      </c>
    </row>
    <row r="571" spans="1:18" x14ac:dyDescent="0.25">
      <c r="A571" s="131" t="str">
        <f>+IF(I571&lt;='Ecarts de marge'!$G$1,"X","")</f>
        <v>X</v>
      </c>
      <c r="B571" s="122" t="str">
        <f t="shared" si="8"/>
        <v>A20122000309000</v>
      </c>
      <c r="C571" s="141" t="s">
        <v>729</v>
      </c>
      <c r="D571" s="141">
        <v>201601190</v>
      </c>
      <c r="E571" s="141" t="s">
        <v>722</v>
      </c>
      <c r="F571" s="141" t="s">
        <v>744</v>
      </c>
      <c r="G571" s="141" t="s">
        <v>711</v>
      </c>
      <c r="H571" s="141" t="s">
        <v>737</v>
      </c>
      <c r="I571" s="142">
        <v>43133</v>
      </c>
      <c r="J571" s="141" t="s">
        <v>745</v>
      </c>
      <c r="K571" s="141" t="s">
        <v>80</v>
      </c>
      <c r="L571" s="141" t="s">
        <v>81</v>
      </c>
      <c r="M571" s="141">
        <v>1</v>
      </c>
      <c r="N571" s="141">
        <v>3700</v>
      </c>
      <c r="O571" s="141">
        <v>3700</v>
      </c>
      <c r="P571" s="199">
        <v>3700</v>
      </c>
      <c r="Q571" s="122" t="e">
        <f>+VLOOKUP(CONCATENATE(B571,"00"),#REF!,3,FALSE)</f>
        <v>#REF!</v>
      </c>
      <c r="R571" s="122" t="str">
        <f>+IF(ISERROR(VLOOKUP(K571,'Ecarts de marge'!D:D,1,FALSE)),"PB CODE ARTICLE","")</f>
        <v/>
      </c>
    </row>
    <row r="572" spans="1:18" x14ac:dyDescent="0.25">
      <c r="A572" s="131" t="str">
        <f>+IF(I572&lt;='Ecarts de marge'!$G$1,"X","")</f>
        <v>X</v>
      </c>
      <c r="B572" s="122" t="str">
        <f t="shared" si="8"/>
        <v>A20112000289000</v>
      </c>
      <c r="C572" s="141" t="s">
        <v>709</v>
      </c>
      <c r="D572" s="141">
        <v>201800002</v>
      </c>
      <c r="E572" s="141" t="s">
        <v>714</v>
      </c>
      <c r="F572" s="141" t="s">
        <v>1033</v>
      </c>
      <c r="G572" s="141" t="s">
        <v>711</v>
      </c>
      <c r="H572" s="141" t="s">
        <v>737</v>
      </c>
      <c r="I572" s="142">
        <v>43160</v>
      </c>
      <c r="J572" s="141" t="s">
        <v>805</v>
      </c>
      <c r="K572" s="141" t="s">
        <v>137</v>
      </c>
      <c r="L572" s="141" t="s">
        <v>138</v>
      </c>
      <c r="M572" s="141">
        <v>12</v>
      </c>
      <c r="N572" s="141">
        <v>48</v>
      </c>
      <c r="O572" s="141">
        <v>576</v>
      </c>
      <c r="P572" s="141">
        <v>540</v>
      </c>
      <c r="Q572" s="122" t="e">
        <f>+VLOOKUP(CONCATENATE(B572,"00"),#REF!,3,FALSE)</f>
        <v>#REF!</v>
      </c>
      <c r="R572" s="122" t="str">
        <f>+IF(ISERROR(VLOOKUP(K572,'Ecarts de marge'!D:D,1,FALSE)),"PB CODE ARTICLE","")</f>
        <v/>
      </c>
    </row>
    <row r="573" spans="1:18" x14ac:dyDescent="0.25">
      <c r="A573" s="131" t="str">
        <f>+IF(I573&lt;='Ecarts de marge'!$G$1,"X","")</f>
        <v>X</v>
      </c>
      <c r="B573" s="122" t="str">
        <f t="shared" si="8"/>
        <v>A20112000289000</v>
      </c>
      <c r="C573" s="141" t="s">
        <v>709</v>
      </c>
      <c r="D573" s="141">
        <v>201800002</v>
      </c>
      <c r="E573" s="141" t="s">
        <v>714</v>
      </c>
      <c r="F573" s="141" t="s">
        <v>1033</v>
      </c>
      <c r="G573" s="141" t="s">
        <v>711</v>
      </c>
      <c r="H573" s="141" t="s">
        <v>737</v>
      </c>
      <c r="I573" s="142">
        <v>43160</v>
      </c>
      <c r="J573" s="141" t="s">
        <v>805</v>
      </c>
      <c r="K573" s="141" t="s">
        <v>137</v>
      </c>
      <c r="L573" s="141" t="s">
        <v>1034</v>
      </c>
      <c r="M573" s="141">
        <v>1</v>
      </c>
      <c r="N573" s="141">
        <v>48</v>
      </c>
      <c r="O573" s="141">
        <v>48</v>
      </c>
      <c r="P573" s="141">
        <v>250</v>
      </c>
      <c r="Q573" s="122" t="e">
        <f>+VLOOKUP(CONCATENATE(B573,"00"),#REF!,3,FALSE)</f>
        <v>#REF!</v>
      </c>
      <c r="R573" s="122" t="str">
        <f>+IF(ISERROR(VLOOKUP(K573,'Ecarts de marge'!D:D,1,FALSE)),"PB CODE ARTICLE","")</f>
        <v/>
      </c>
    </row>
    <row r="574" spans="1:18" x14ac:dyDescent="0.25">
      <c r="A574" s="131" t="str">
        <f>+IF(I574&lt;='Ecarts de marge'!$G$1,"X","")</f>
        <v>X</v>
      </c>
      <c r="B574" s="122" t="str">
        <f t="shared" si="8"/>
        <v>A20082000116000</v>
      </c>
      <c r="C574" s="141" t="s">
        <v>718</v>
      </c>
      <c r="D574" s="141">
        <v>201800191</v>
      </c>
      <c r="E574" s="141" t="s">
        <v>735</v>
      </c>
      <c r="F574" s="141" t="s">
        <v>855</v>
      </c>
      <c r="G574" s="141" t="s">
        <v>711</v>
      </c>
      <c r="H574" s="141" t="s">
        <v>731</v>
      </c>
      <c r="I574" s="142">
        <v>43145</v>
      </c>
      <c r="J574" s="141" t="s">
        <v>1035</v>
      </c>
      <c r="K574" s="141" t="s">
        <v>57</v>
      </c>
      <c r="L574" s="141" t="s">
        <v>58</v>
      </c>
      <c r="M574" s="141">
        <v>1</v>
      </c>
      <c r="N574" s="141">
        <v>5719.07</v>
      </c>
      <c r="O574" s="141">
        <v>5719.07</v>
      </c>
      <c r="P574" s="141">
        <v>5719.07</v>
      </c>
      <c r="Q574" s="122" t="e">
        <f>+VLOOKUP(CONCATENATE(B574,"00"),#REF!,3,FALSE)</f>
        <v>#REF!</v>
      </c>
      <c r="R574" s="122" t="str">
        <f>+IF(ISERROR(VLOOKUP(K574,'Ecarts de marge'!D:D,1,FALSE)),"PB CODE ARTICLE","")</f>
        <v>PB CODE ARTICLE</v>
      </c>
    </row>
    <row r="575" spans="1:18" x14ac:dyDescent="0.25">
      <c r="A575" s="131" t="str">
        <f>+IF(I575&lt;='Ecarts de marge'!$G$1,"X","")</f>
        <v>X</v>
      </c>
      <c r="B575" s="122" t="str">
        <f t="shared" si="8"/>
        <v>A20082000239000</v>
      </c>
      <c r="C575" s="141" t="s">
        <v>718</v>
      </c>
      <c r="D575" s="141">
        <v>201800192</v>
      </c>
      <c r="E575" s="141" t="s">
        <v>735</v>
      </c>
      <c r="F575" s="141" t="s">
        <v>736</v>
      </c>
      <c r="G575" s="141" t="s">
        <v>711</v>
      </c>
      <c r="H575" s="141" t="s">
        <v>731</v>
      </c>
      <c r="I575" s="142">
        <v>43145</v>
      </c>
      <c r="J575" s="141" t="s">
        <v>795</v>
      </c>
      <c r="K575" s="141" t="s">
        <v>36</v>
      </c>
      <c r="L575" s="141" t="s">
        <v>37</v>
      </c>
      <c r="M575" s="141">
        <v>1</v>
      </c>
      <c r="N575" s="141">
        <v>118.37</v>
      </c>
      <c r="O575" s="141">
        <v>118.37</v>
      </c>
      <c r="P575" s="141">
        <v>118.37</v>
      </c>
      <c r="Q575" s="122" t="e">
        <f>+VLOOKUP(CONCATENATE(B575,"00"),#REF!,3,FALSE)</f>
        <v>#REF!</v>
      </c>
      <c r="R575" s="122" t="str">
        <f>+IF(ISERROR(VLOOKUP(K575,'Ecarts de marge'!D:D,1,FALSE)),"PB CODE ARTICLE","")</f>
        <v/>
      </c>
    </row>
    <row r="576" spans="1:18" x14ac:dyDescent="0.25">
      <c r="A576" s="131" t="str">
        <f>+IF(I576&lt;='Ecarts de marge'!$G$1,"X","")</f>
        <v>X</v>
      </c>
      <c r="B576" s="122" t="str">
        <f t="shared" si="8"/>
        <v>A20082000239000</v>
      </c>
      <c r="C576" s="141" t="s">
        <v>718</v>
      </c>
      <c r="D576" s="141">
        <v>201800193</v>
      </c>
      <c r="E576" s="141" t="s">
        <v>735</v>
      </c>
      <c r="F576" s="141" t="s">
        <v>736</v>
      </c>
      <c r="G576" s="141" t="s">
        <v>711</v>
      </c>
      <c r="H576" s="141" t="s">
        <v>737</v>
      </c>
      <c r="I576" s="142">
        <v>43145</v>
      </c>
      <c r="J576" s="141" t="s">
        <v>881</v>
      </c>
      <c r="K576" s="141" t="s">
        <v>723</v>
      </c>
      <c r="L576" s="141" t="s">
        <v>757</v>
      </c>
      <c r="M576" s="141">
        <v>1</v>
      </c>
      <c r="N576" s="141">
        <v>348.15</v>
      </c>
      <c r="O576" s="141">
        <v>348.15</v>
      </c>
      <c r="P576" s="141">
        <v>348.15</v>
      </c>
      <c r="Q576" s="122" t="e">
        <f>+VLOOKUP(CONCATENATE(B576,"00"),#REF!,3,FALSE)</f>
        <v>#REF!</v>
      </c>
      <c r="R576" s="122" t="str">
        <f>+IF(ISERROR(VLOOKUP(K576,'Ecarts de marge'!D:D,1,FALSE)),"PB CODE ARTICLE","")</f>
        <v>PB CODE ARTICLE</v>
      </c>
    </row>
    <row r="577" spans="1:18" x14ac:dyDescent="0.25">
      <c r="A577" s="131" t="str">
        <f>+IF(I577&lt;='Ecarts de marge'!$G$1,"X","")</f>
        <v>X</v>
      </c>
      <c r="B577" s="122" t="str">
        <f t="shared" si="8"/>
        <v>A20082000125000</v>
      </c>
      <c r="C577" s="141" t="s">
        <v>718</v>
      </c>
      <c r="D577" s="141">
        <v>201800194</v>
      </c>
      <c r="E577" s="141" t="s">
        <v>735</v>
      </c>
      <c r="F577" s="141" t="s">
        <v>756</v>
      </c>
      <c r="G577" s="141" t="s">
        <v>711</v>
      </c>
      <c r="H577" s="141" t="s">
        <v>737</v>
      </c>
      <c r="I577" s="142">
        <v>43145</v>
      </c>
      <c r="J577" s="141" t="s">
        <v>881</v>
      </c>
      <c r="K577" s="141" t="s">
        <v>16</v>
      </c>
      <c r="L577" s="141" t="s">
        <v>757</v>
      </c>
      <c r="M577" s="141">
        <v>1</v>
      </c>
      <c r="N577" s="141">
        <v>348.15</v>
      </c>
      <c r="O577" s="141">
        <v>348.15</v>
      </c>
      <c r="P577" s="141">
        <v>348.15</v>
      </c>
      <c r="Q577" s="122" t="e">
        <f>+VLOOKUP(CONCATENATE(B577,"00"),#REF!,3,FALSE)</f>
        <v>#REF!</v>
      </c>
      <c r="R577" s="122" t="str">
        <f>+IF(ISERROR(VLOOKUP(K577,'Ecarts de marge'!D:D,1,FALSE)),"PB CODE ARTICLE","")</f>
        <v/>
      </c>
    </row>
    <row r="578" spans="1:18" x14ac:dyDescent="0.25">
      <c r="A578" s="131" t="str">
        <f>+IF(I578&lt;='Ecarts de marge'!$G$1,"X","")</f>
        <v>X</v>
      </c>
      <c r="B578" s="122" t="str">
        <f t="shared" si="8"/>
        <v>A</v>
      </c>
      <c r="C578" s="141" t="s">
        <v>718</v>
      </c>
      <c r="D578" s="141">
        <v>201800195</v>
      </c>
      <c r="E578" s="141" t="s">
        <v>719</v>
      </c>
      <c r="F578" s="141" t="s">
        <v>719</v>
      </c>
      <c r="G578" s="141" t="s">
        <v>719</v>
      </c>
      <c r="H578" s="141" t="s">
        <v>731</v>
      </c>
      <c r="I578" s="142">
        <v>43145</v>
      </c>
      <c r="J578" s="141" t="s">
        <v>881</v>
      </c>
      <c r="K578" s="141" t="s">
        <v>16</v>
      </c>
      <c r="L578" s="141" t="s">
        <v>757</v>
      </c>
      <c r="M578" s="141">
        <v>1</v>
      </c>
      <c r="N578" s="141">
        <v>661.1</v>
      </c>
      <c r="O578" s="141">
        <v>661.1</v>
      </c>
      <c r="P578" s="141">
        <v>661.1</v>
      </c>
      <c r="Q578" s="122" t="e">
        <f>+VLOOKUP(CONCATENATE(B578,"00"),#REF!,3,FALSE)</f>
        <v>#REF!</v>
      </c>
      <c r="R578" s="122" t="str">
        <f>+IF(ISERROR(VLOOKUP(K578,'Ecarts de marge'!D:D,1,FALSE)),"PB CODE ARTICLE","")</f>
        <v/>
      </c>
    </row>
    <row r="579" spans="1:18" x14ac:dyDescent="0.25">
      <c r="A579" s="131" t="str">
        <f>+IF(I579&lt;='Ecarts de marge'!$G$1,"X","")</f>
        <v>X</v>
      </c>
      <c r="B579" s="122" t="str">
        <f t="shared" ref="B579:B642" si="9">+"A"&amp;E579&amp;F579&amp;G579</f>
        <v>A</v>
      </c>
      <c r="C579" s="141" t="s">
        <v>718</v>
      </c>
      <c r="D579" s="141">
        <v>201800196</v>
      </c>
      <c r="E579" s="141" t="s">
        <v>719</v>
      </c>
      <c r="F579" s="141" t="s">
        <v>719</v>
      </c>
      <c r="G579" s="141" t="s">
        <v>719</v>
      </c>
      <c r="H579" s="141" t="s">
        <v>731</v>
      </c>
      <c r="I579" s="142">
        <v>43145</v>
      </c>
      <c r="J579" s="141" t="s">
        <v>881</v>
      </c>
      <c r="K579" s="141" t="s">
        <v>723</v>
      </c>
      <c r="L579" s="141" t="s">
        <v>757</v>
      </c>
      <c r="M579" s="141">
        <v>1</v>
      </c>
      <c r="N579" s="141">
        <v>661.1</v>
      </c>
      <c r="O579" s="141">
        <v>661.1</v>
      </c>
      <c r="P579" s="141">
        <v>661.1</v>
      </c>
      <c r="Q579" s="122" t="e">
        <f>+VLOOKUP(CONCATENATE(B579,"00"),#REF!,3,FALSE)</f>
        <v>#REF!</v>
      </c>
      <c r="R579" s="122" t="str">
        <f>+IF(ISERROR(VLOOKUP(K579,'Ecarts de marge'!D:D,1,FALSE)),"PB CODE ARTICLE","")</f>
        <v>PB CODE ARTICLE</v>
      </c>
    </row>
    <row r="580" spans="1:18" x14ac:dyDescent="0.25">
      <c r="A580" s="131" t="str">
        <f>+IF(I580&lt;='Ecarts de marge'!$G$1,"X","")</f>
        <v>X</v>
      </c>
      <c r="B580" s="122" t="str">
        <f t="shared" si="9"/>
        <v>A</v>
      </c>
      <c r="C580" s="141" t="s">
        <v>718</v>
      </c>
      <c r="D580" s="141">
        <v>201800197</v>
      </c>
      <c r="E580" s="141" t="s">
        <v>719</v>
      </c>
      <c r="F580" s="141" t="s">
        <v>719</v>
      </c>
      <c r="G580" s="141" t="s">
        <v>719</v>
      </c>
      <c r="H580" s="141" t="s">
        <v>731</v>
      </c>
      <c r="I580" s="142">
        <v>43145</v>
      </c>
      <c r="J580" s="141" t="s">
        <v>881</v>
      </c>
      <c r="K580" s="141" t="s">
        <v>723</v>
      </c>
      <c r="L580" s="141" t="s">
        <v>757</v>
      </c>
      <c r="M580" s="141">
        <v>1</v>
      </c>
      <c r="N580" s="141">
        <v>661.1</v>
      </c>
      <c r="O580" s="141">
        <v>661.1</v>
      </c>
      <c r="P580" s="141">
        <v>661.1</v>
      </c>
      <c r="Q580" s="122" t="e">
        <f>+VLOOKUP(CONCATENATE(B580,"00"),#REF!,3,FALSE)</f>
        <v>#REF!</v>
      </c>
      <c r="R580" s="122" t="str">
        <f>+IF(ISERROR(VLOOKUP(K580,'Ecarts de marge'!D:D,1,FALSE)),"PB CODE ARTICLE","")</f>
        <v>PB CODE ARTICLE</v>
      </c>
    </row>
    <row r="581" spans="1:18" x14ac:dyDescent="0.25">
      <c r="A581" s="131" t="str">
        <f>+IF(I581&lt;='Ecarts de marge'!$G$1,"X","")</f>
        <v>X</v>
      </c>
      <c r="B581" s="122" t="str">
        <f t="shared" si="9"/>
        <v>A20082000125000</v>
      </c>
      <c r="C581" s="141" t="s">
        <v>718</v>
      </c>
      <c r="D581" s="141">
        <v>201800198</v>
      </c>
      <c r="E581" s="141" t="s">
        <v>735</v>
      </c>
      <c r="F581" s="141" t="s">
        <v>756</v>
      </c>
      <c r="G581" s="141" t="s">
        <v>711</v>
      </c>
      <c r="H581" s="141" t="s">
        <v>737</v>
      </c>
      <c r="I581" s="142">
        <v>43145</v>
      </c>
      <c r="J581" s="141" t="s">
        <v>881</v>
      </c>
      <c r="K581" s="141" t="s">
        <v>16</v>
      </c>
      <c r="L581" s="141" t="s">
        <v>757</v>
      </c>
      <c r="M581" s="141">
        <v>1</v>
      </c>
      <c r="N581" s="141">
        <v>661.1</v>
      </c>
      <c r="O581" s="141">
        <v>661.1</v>
      </c>
      <c r="P581" s="141">
        <v>661.1</v>
      </c>
      <c r="Q581" s="122" t="e">
        <f>+VLOOKUP(CONCATENATE(B581,"00"),#REF!,3,FALSE)</f>
        <v>#REF!</v>
      </c>
      <c r="R581" s="122" t="str">
        <f>+IF(ISERROR(VLOOKUP(K581,'Ecarts de marge'!D:D,1,FALSE)),"PB CODE ARTICLE","")</f>
        <v/>
      </c>
    </row>
    <row r="582" spans="1:18" x14ac:dyDescent="0.25">
      <c r="A582" s="131" t="str">
        <f>+IF(I582&lt;='Ecarts de marge'!$G$1,"X","")</f>
        <v>X</v>
      </c>
      <c r="B582" s="122" t="str">
        <f t="shared" si="9"/>
        <v>A20082000125000</v>
      </c>
      <c r="C582" s="141" t="s">
        <v>718</v>
      </c>
      <c r="D582" s="141">
        <v>201800199</v>
      </c>
      <c r="E582" s="141" t="s">
        <v>735</v>
      </c>
      <c r="F582" s="141" t="s">
        <v>756</v>
      </c>
      <c r="G582" s="141" t="s">
        <v>711</v>
      </c>
      <c r="H582" s="141" t="s">
        <v>731</v>
      </c>
      <c r="I582" s="142">
        <v>43145</v>
      </c>
      <c r="J582" s="141" t="s">
        <v>881</v>
      </c>
      <c r="K582" s="141" t="s">
        <v>723</v>
      </c>
      <c r="L582" s="141" t="s">
        <v>757</v>
      </c>
      <c r="M582" s="141">
        <v>1</v>
      </c>
      <c r="N582" s="141">
        <v>345.9</v>
      </c>
      <c r="O582" s="141">
        <v>345.9</v>
      </c>
      <c r="P582" s="141">
        <v>345.9</v>
      </c>
      <c r="Q582" s="122" t="e">
        <f>+VLOOKUP(CONCATENATE(B582,"00"),#REF!,3,FALSE)</f>
        <v>#REF!</v>
      </c>
      <c r="R582" s="122" t="str">
        <f>+IF(ISERROR(VLOOKUP(K582,'Ecarts de marge'!D:D,1,FALSE)),"PB CODE ARTICLE","")</f>
        <v>PB CODE ARTICLE</v>
      </c>
    </row>
    <row r="583" spans="1:18" x14ac:dyDescent="0.25">
      <c r="A583" s="131" t="str">
        <f>+IF(I583&lt;='Ecarts de marge'!$G$1,"X","")</f>
        <v>X</v>
      </c>
      <c r="B583" s="122" t="str">
        <f t="shared" si="9"/>
        <v>A20082000239000</v>
      </c>
      <c r="C583" s="141" t="s">
        <v>718</v>
      </c>
      <c r="D583" s="141">
        <v>201800200</v>
      </c>
      <c r="E583" s="141" t="s">
        <v>735</v>
      </c>
      <c r="F583" s="141" t="s">
        <v>736</v>
      </c>
      <c r="G583" s="141" t="s">
        <v>711</v>
      </c>
      <c r="H583" s="141" t="s">
        <v>737</v>
      </c>
      <c r="I583" s="142">
        <v>43151</v>
      </c>
      <c r="J583" s="141" t="s">
        <v>738</v>
      </c>
      <c r="K583" s="141" t="s">
        <v>95</v>
      </c>
      <c r="L583" s="141" t="s">
        <v>1036</v>
      </c>
      <c r="M583" s="141">
        <v>3</v>
      </c>
      <c r="N583" s="141">
        <v>7.59</v>
      </c>
      <c r="O583" s="141">
        <v>22.77</v>
      </c>
      <c r="P583" s="141">
        <v>22.77</v>
      </c>
      <c r="Q583" s="122" t="e">
        <f>+VLOOKUP(CONCATENATE(B583,"00"),#REF!,3,FALSE)</f>
        <v>#REF!</v>
      </c>
      <c r="R583" s="122" t="str">
        <f>+IF(ISERROR(VLOOKUP(K583,'Ecarts de marge'!D:D,1,FALSE)),"PB CODE ARTICLE","")</f>
        <v/>
      </c>
    </row>
    <row r="584" spans="1:18" x14ac:dyDescent="0.25">
      <c r="A584" s="131" t="str">
        <f>+IF(I584&lt;='Ecarts de marge'!$G$1,"X","")</f>
        <v>X</v>
      </c>
      <c r="B584" s="122" t="str">
        <f t="shared" si="9"/>
        <v>A20082000239000</v>
      </c>
      <c r="C584" s="141" t="s">
        <v>718</v>
      </c>
      <c r="D584" s="141">
        <v>201800200</v>
      </c>
      <c r="E584" s="141" t="s">
        <v>735</v>
      </c>
      <c r="F584" s="141" t="s">
        <v>736</v>
      </c>
      <c r="G584" s="141" t="s">
        <v>711</v>
      </c>
      <c r="H584" s="141" t="s">
        <v>737</v>
      </c>
      <c r="I584" s="142">
        <v>43151</v>
      </c>
      <c r="J584" s="141" t="s">
        <v>738</v>
      </c>
      <c r="K584" s="141" t="s">
        <v>95</v>
      </c>
      <c r="L584" s="141" t="s">
        <v>1037</v>
      </c>
      <c r="M584" s="141">
        <v>1</v>
      </c>
      <c r="N584" s="141">
        <v>18.02</v>
      </c>
      <c r="O584" s="141">
        <v>18.02</v>
      </c>
      <c r="P584" s="141">
        <v>18.02</v>
      </c>
      <c r="Q584" s="122" t="e">
        <f>+VLOOKUP(CONCATENATE(B584,"00"),#REF!,3,FALSE)</f>
        <v>#REF!</v>
      </c>
      <c r="R584" s="122" t="str">
        <f>+IF(ISERROR(VLOOKUP(K584,'Ecarts de marge'!D:D,1,FALSE)),"PB CODE ARTICLE","")</f>
        <v/>
      </c>
    </row>
    <row r="585" spans="1:18" x14ac:dyDescent="0.25">
      <c r="A585" s="131" t="str">
        <f>+IF(I585&lt;='Ecarts de marge'!$G$1,"X","")</f>
        <v>X</v>
      </c>
      <c r="B585" s="122" t="str">
        <f t="shared" si="9"/>
        <v>A20082000239000</v>
      </c>
      <c r="C585" s="141" t="s">
        <v>718</v>
      </c>
      <c r="D585" s="141">
        <v>201800200</v>
      </c>
      <c r="E585" s="141" t="s">
        <v>735</v>
      </c>
      <c r="F585" s="141" t="s">
        <v>736</v>
      </c>
      <c r="G585" s="141" t="s">
        <v>711</v>
      </c>
      <c r="H585" s="141" t="s">
        <v>737</v>
      </c>
      <c r="I585" s="142">
        <v>43151</v>
      </c>
      <c r="J585" s="141" t="s">
        <v>738</v>
      </c>
      <c r="K585" s="141" t="s">
        <v>95</v>
      </c>
      <c r="L585" s="141" t="s">
        <v>1038</v>
      </c>
      <c r="M585" s="141">
        <v>1</v>
      </c>
      <c r="N585" s="141">
        <v>80.95</v>
      </c>
      <c r="O585" s="141">
        <v>80.95</v>
      </c>
      <c r="P585" s="141">
        <v>80.95</v>
      </c>
      <c r="Q585" s="122" t="e">
        <f>+VLOOKUP(CONCATENATE(B585,"00"),#REF!,3,FALSE)</f>
        <v>#REF!</v>
      </c>
      <c r="R585" s="122" t="str">
        <f>+IF(ISERROR(VLOOKUP(K585,'Ecarts de marge'!D:D,1,FALSE)),"PB CODE ARTICLE","")</f>
        <v/>
      </c>
    </row>
    <row r="586" spans="1:18" x14ac:dyDescent="0.25">
      <c r="A586" s="131" t="str">
        <f>+IF(I586&lt;='Ecarts de marge'!$G$1,"X","")</f>
        <v>X</v>
      </c>
      <c r="B586" s="122" t="str">
        <f t="shared" si="9"/>
        <v>A20082000239000</v>
      </c>
      <c r="C586" s="141" t="s">
        <v>718</v>
      </c>
      <c r="D586" s="141">
        <v>201800200</v>
      </c>
      <c r="E586" s="141" t="s">
        <v>735</v>
      </c>
      <c r="F586" s="141" t="s">
        <v>736</v>
      </c>
      <c r="G586" s="141" t="s">
        <v>711</v>
      </c>
      <c r="H586" s="141" t="s">
        <v>737</v>
      </c>
      <c r="I586" s="142">
        <v>43151</v>
      </c>
      <c r="J586" s="141" t="s">
        <v>738</v>
      </c>
      <c r="K586" s="141" t="s">
        <v>95</v>
      </c>
      <c r="L586" s="141" t="s">
        <v>1039</v>
      </c>
      <c r="M586" s="141">
        <v>5</v>
      </c>
      <c r="N586" s="141">
        <v>12.41</v>
      </c>
      <c r="O586" s="141">
        <v>62.05</v>
      </c>
      <c r="P586" s="141">
        <v>62.05</v>
      </c>
      <c r="Q586" s="122" t="e">
        <f>+VLOOKUP(CONCATENATE(B586,"00"),#REF!,3,FALSE)</f>
        <v>#REF!</v>
      </c>
      <c r="R586" s="122" t="str">
        <f>+IF(ISERROR(VLOOKUP(K586,'Ecarts de marge'!D:D,1,FALSE)),"PB CODE ARTICLE","")</f>
        <v/>
      </c>
    </row>
    <row r="587" spans="1:18" x14ac:dyDescent="0.25">
      <c r="A587" s="131" t="str">
        <f>+IF(I587&lt;='Ecarts de marge'!$G$1,"X","")</f>
        <v>X</v>
      </c>
      <c r="B587" s="122" t="str">
        <f t="shared" si="9"/>
        <v>A20082000239000</v>
      </c>
      <c r="C587" s="141" t="s">
        <v>718</v>
      </c>
      <c r="D587" s="141">
        <v>201800200</v>
      </c>
      <c r="E587" s="141" t="s">
        <v>735</v>
      </c>
      <c r="F587" s="141" t="s">
        <v>736</v>
      </c>
      <c r="G587" s="141" t="s">
        <v>711</v>
      </c>
      <c r="H587" s="141" t="s">
        <v>737</v>
      </c>
      <c r="I587" s="142">
        <v>43151</v>
      </c>
      <c r="J587" s="141" t="s">
        <v>738</v>
      </c>
      <c r="K587" s="141" t="s">
        <v>95</v>
      </c>
      <c r="L587" s="141" t="s">
        <v>1040</v>
      </c>
      <c r="M587" s="141">
        <v>10</v>
      </c>
      <c r="N587" s="141">
        <v>0.87</v>
      </c>
      <c r="O587" s="141">
        <v>8.6999999999999993</v>
      </c>
      <c r="P587" s="141">
        <v>8.6999999999999993</v>
      </c>
      <c r="Q587" s="122" t="e">
        <f>+VLOOKUP(CONCATENATE(B587,"00"),#REF!,3,FALSE)</f>
        <v>#REF!</v>
      </c>
      <c r="R587" s="122" t="str">
        <f>+IF(ISERROR(VLOOKUP(K587,'Ecarts de marge'!D:D,1,FALSE)),"PB CODE ARTICLE","")</f>
        <v/>
      </c>
    </row>
    <row r="588" spans="1:18" x14ac:dyDescent="0.25">
      <c r="A588" s="131" t="str">
        <f>+IF(I588&lt;='Ecarts de marge'!$G$1,"X","")</f>
        <v>X</v>
      </c>
      <c r="B588" s="122" t="str">
        <f t="shared" si="9"/>
        <v>A20102000308000</v>
      </c>
      <c r="C588" s="141" t="s">
        <v>718</v>
      </c>
      <c r="D588" s="141">
        <v>201800201</v>
      </c>
      <c r="E588" s="141" t="s">
        <v>710</v>
      </c>
      <c r="F588" s="141" t="s">
        <v>1041</v>
      </c>
      <c r="G588" s="141" t="s">
        <v>711</v>
      </c>
      <c r="H588" s="141" t="s">
        <v>731</v>
      </c>
      <c r="I588" s="142">
        <v>43152</v>
      </c>
      <c r="J588" s="141" t="s">
        <v>733</v>
      </c>
      <c r="K588" s="141" t="s">
        <v>51</v>
      </c>
      <c r="L588" s="141" t="s">
        <v>1042</v>
      </c>
      <c r="M588" s="141">
        <v>1</v>
      </c>
      <c r="N588" s="141">
        <v>12012.98</v>
      </c>
      <c r="O588" s="141">
        <v>12012.98</v>
      </c>
      <c r="P588" s="141">
        <v>12012.98</v>
      </c>
      <c r="Q588" s="122" t="e">
        <f>+VLOOKUP(CONCATENATE(B588,"00"),#REF!,3,FALSE)</f>
        <v>#REF!</v>
      </c>
      <c r="R588" s="122" t="str">
        <f>+IF(ISERROR(VLOOKUP(K588,'Ecarts de marge'!D:D,1,FALSE)),"PB CODE ARTICLE","")</f>
        <v/>
      </c>
    </row>
    <row r="589" spans="1:18" x14ac:dyDescent="0.25">
      <c r="A589" s="131" t="str">
        <f>+IF(I589&lt;='Ecarts de marge'!$G$1,"X","")</f>
        <v>X</v>
      </c>
      <c r="B589" s="122" t="str">
        <f t="shared" si="9"/>
        <v>A20102000308000</v>
      </c>
      <c r="C589" s="141" t="s">
        <v>718</v>
      </c>
      <c r="D589" s="141">
        <v>201800201</v>
      </c>
      <c r="E589" s="141" t="s">
        <v>710</v>
      </c>
      <c r="F589" s="141" t="s">
        <v>1041</v>
      </c>
      <c r="G589" s="141" t="s">
        <v>711</v>
      </c>
      <c r="H589" s="141" t="s">
        <v>731</v>
      </c>
      <c r="I589" s="142">
        <v>43152</v>
      </c>
      <c r="J589" s="141" t="s">
        <v>733</v>
      </c>
      <c r="K589" s="141" t="s">
        <v>51</v>
      </c>
      <c r="L589" s="141" t="s">
        <v>1043</v>
      </c>
      <c r="M589" s="141">
        <v>1</v>
      </c>
      <c r="N589" s="141">
        <v>-4888.08</v>
      </c>
      <c r="O589" s="141">
        <v>-4888.08</v>
      </c>
      <c r="P589" s="141">
        <v>-4888.08</v>
      </c>
      <c r="Q589" s="122" t="e">
        <f>+VLOOKUP(CONCATENATE(B589,"00"),#REF!,3,FALSE)</f>
        <v>#REF!</v>
      </c>
      <c r="R589" s="122" t="str">
        <f>+IF(ISERROR(VLOOKUP(K589,'Ecarts de marge'!D:D,1,FALSE)),"PB CODE ARTICLE","")</f>
        <v/>
      </c>
    </row>
    <row r="590" spans="1:18" x14ac:dyDescent="0.25">
      <c r="A590" s="131" t="str">
        <f>+IF(I590&lt;='Ecarts de marge'!$G$1,"X","")</f>
        <v>X</v>
      </c>
      <c r="B590" s="122" t="str">
        <f t="shared" si="9"/>
        <v>A</v>
      </c>
      <c r="C590" s="141" t="s">
        <v>718</v>
      </c>
      <c r="D590" s="141">
        <v>201800202</v>
      </c>
      <c r="E590" s="141" t="s">
        <v>719</v>
      </c>
      <c r="F590" s="141" t="s">
        <v>719</v>
      </c>
      <c r="G590" s="141" t="s">
        <v>719</v>
      </c>
      <c r="H590" s="141" t="s">
        <v>731</v>
      </c>
      <c r="I590" s="142">
        <v>43152</v>
      </c>
      <c r="J590" s="141" t="s">
        <v>881</v>
      </c>
      <c r="K590" s="141" t="s">
        <v>16</v>
      </c>
      <c r="L590" s="141" t="s">
        <v>17</v>
      </c>
      <c r="M590" s="141">
        <v>5</v>
      </c>
      <c r="N590" s="141">
        <v>56.2</v>
      </c>
      <c r="O590" s="141">
        <v>281</v>
      </c>
      <c r="P590" s="141">
        <v>281</v>
      </c>
      <c r="Q590" s="122" t="e">
        <f>+VLOOKUP(CONCATENATE(B590,"00"),#REF!,3,FALSE)</f>
        <v>#REF!</v>
      </c>
      <c r="R590" s="122" t="str">
        <f>+IF(ISERROR(VLOOKUP(K590,'Ecarts de marge'!D:D,1,FALSE)),"PB CODE ARTICLE","")</f>
        <v/>
      </c>
    </row>
    <row r="591" spans="1:18" x14ac:dyDescent="0.25">
      <c r="A591" s="131" t="str">
        <f>+IF(I591&lt;='Ecarts de marge'!$G$1,"X","")</f>
        <v>X</v>
      </c>
      <c r="B591" s="122" t="str">
        <f t="shared" si="9"/>
        <v>A</v>
      </c>
      <c r="C591" s="141" t="s">
        <v>718</v>
      </c>
      <c r="D591" s="141">
        <v>201800203</v>
      </c>
      <c r="E591" s="141" t="s">
        <v>719</v>
      </c>
      <c r="F591" s="141" t="s">
        <v>719</v>
      </c>
      <c r="G591" s="141" t="s">
        <v>719</v>
      </c>
      <c r="H591" s="141" t="s">
        <v>720</v>
      </c>
      <c r="I591" s="142">
        <v>43152</v>
      </c>
      <c r="J591" s="141" t="s">
        <v>881</v>
      </c>
      <c r="K591" s="141" t="s">
        <v>110</v>
      </c>
      <c r="L591" s="141" t="s">
        <v>1044</v>
      </c>
      <c r="M591" s="141">
        <v>1</v>
      </c>
      <c r="N591" s="141">
        <v>72.81</v>
      </c>
      <c r="O591" s="141">
        <v>72.81</v>
      </c>
      <c r="P591" s="141">
        <v>72.81</v>
      </c>
      <c r="Q591" s="122" t="e">
        <f>+VLOOKUP(CONCATENATE(B591,"00"),#REF!,3,FALSE)</f>
        <v>#REF!</v>
      </c>
      <c r="R591" s="122" t="str">
        <f>+IF(ISERROR(VLOOKUP(K591,'Ecarts de marge'!D:D,1,FALSE)),"PB CODE ARTICLE","")</f>
        <v/>
      </c>
    </row>
    <row r="592" spans="1:18" x14ac:dyDescent="0.25">
      <c r="A592" s="131" t="str">
        <f>+IF(I592&lt;='Ecarts de marge'!$G$1,"X","")</f>
        <v>X</v>
      </c>
      <c r="B592" s="122" t="str">
        <f t="shared" si="9"/>
        <v>A</v>
      </c>
      <c r="C592" s="141" t="s">
        <v>718</v>
      </c>
      <c r="D592" s="141">
        <v>201800204</v>
      </c>
      <c r="E592" s="141" t="s">
        <v>719</v>
      </c>
      <c r="F592" s="141" t="s">
        <v>719</v>
      </c>
      <c r="G592" s="141" t="s">
        <v>719</v>
      </c>
      <c r="H592" s="141" t="s">
        <v>731</v>
      </c>
      <c r="I592" s="142">
        <v>43152</v>
      </c>
      <c r="J592" s="141" t="s">
        <v>881</v>
      </c>
      <c r="K592" s="141" t="s">
        <v>110</v>
      </c>
      <c r="L592" s="141" t="s">
        <v>1044</v>
      </c>
      <c r="M592" s="141">
        <v>1</v>
      </c>
      <c r="N592" s="141">
        <v>38.71</v>
      </c>
      <c r="O592" s="141">
        <v>38.71</v>
      </c>
      <c r="P592" s="141">
        <v>38.71</v>
      </c>
      <c r="Q592" s="122" t="e">
        <f>+VLOOKUP(CONCATENATE(B592,"00"),#REF!,3,FALSE)</f>
        <v>#REF!</v>
      </c>
      <c r="R592" s="122" t="str">
        <f>+IF(ISERROR(VLOOKUP(K592,'Ecarts de marge'!D:D,1,FALSE)),"PB CODE ARTICLE","")</f>
        <v/>
      </c>
    </row>
    <row r="593" spans="1:18" x14ac:dyDescent="0.25">
      <c r="A593" s="131" t="str">
        <f>+IF(I593&lt;='Ecarts de marge'!$G$1,"X","")</f>
        <v>X</v>
      </c>
      <c r="B593" s="122" t="str">
        <f t="shared" si="9"/>
        <v>A</v>
      </c>
      <c r="C593" s="141" t="s">
        <v>718</v>
      </c>
      <c r="D593" s="141">
        <v>201800205</v>
      </c>
      <c r="E593" s="141" t="s">
        <v>719</v>
      </c>
      <c r="F593" s="141" t="s">
        <v>719</v>
      </c>
      <c r="G593" s="141" t="s">
        <v>719</v>
      </c>
      <c r="H593" s="141" t="s">
        <v>720</v>
      </c>
      <c r="I593" s="142">
        <v>43152</v>
      </c>
      <c r="J593" s="141" t="s">
        <v>939</v>
      </c>
      <c r="K593" s="141" t="s">
        <v>154</v>
      </c>
      <c r="L593" s="141" t="s">
        <v>1027</v>
      </c>
      <c r="M593" s="141">
        <v>4</v>
      </c>
      <c r="N593" s="141">
        <v>120</v>
      </c>
      <c r="O593" s="141">
        <v>480</v>
      </c>
      <c r="P593" s="141">
        <v>480</v>
      </c>
      <c r="Q593" s="122" t="e">
        <f>+VLOOKUP(CONCATENATE(B593,"00"),#REF!,3,FALSE)</f>
        <v>#REF!</v>
      </c>
      <c r="R593" s="122" t="str">
        <f>+IF(ISERROR(VLOOKUP(K593,'Ecarts de marge'!D:D,1,FALSE)),"PB CODE ARTICLE","")</f>
        <v/>
      </c>
    </row>
    <row r="594" spans="1:18" x14ac:dyDescent="0.25">
      <c r="A594" s="131" t="str">
        <f>+IF(I594&lt;='Ecarts de marge'!$G$1,"X","")</f>
        <v>X</v>
      </c>
      <c r="B594" s="122" t="str">
        <f t="shared" si="9"/>
        <v>A</v>
      </c>
      <c r="C594" s="141" t="s">
        <v>718</v>
      </c>
      <c r="D594" s="141">
        <v>201800205</v>
      </c>
      <c r="E594" s="141" t="s">
        <v>719</v>
      </c>
      <c r="F594" s="141" t="s">
        <v>719</v>
      </c>
      <c r="G594" s="141" t="s">
        <v>719</v>
      </c>
      <c r="H594" s="141" t="s">
        <v>720</v>
      </c>
      <c r="I594" s="142">
        <v>43152</v>
      </c>
      <c r="J594" s="141" t="s">
        <v>939</v>
      </c>
      <c r="K594" s="141" t="s">
        <v>154</v>
      </c>
      <c r="L594" s="141" t="s">
        <v>1028</v>
      </c>
      <c r="M594" s="141">
        <v>4</v>
      </c>
      <c r="N594" s="141">
        <v>0.92</v>
      </c>
      <c r="O594" s="141">
        <v>3.68</v>
      </c>
      <c r="P594" s="141">
        <v>3.68</v>
      </c>
      <c r="Q594" s="122" t="e">
        <f>+VLOOKUP(CONCATENATE(B594,"00"),#REF!,3,FALSE)</f>
        <v>#REF!</v>
      </c>
      <c r="R594" s="122" t="str">
        <f>+IF(ISERROR(VLOOKUP(K594,'Ecarts de marge'!D:D,1,FALSE)),"PB CODE ARTICLE","")</f>
        <v/>
      </c>
    </row>
    <row r="595" spans="1:18" x14ac:dyDescent="0.25">
      <c r="A595" s="131" t="str">
        <f>+IF(I595&lt;='Ecarts de marge'!$G$1,"X","")</f>
        <v>X</v>
      </c>
      <c r="B595" s="122" t="str">
        <f t="shared" si="9"/>
        <v>A</v>
      </c>
      <c r="C595" s="141" t="s">
        <v>718</v>
      </c>
      <c r="D595" s="141">
        <v>201800206</v>
      </c>
      <c r="E595" s="141" t="s">
        <v>719</v>
      </c>
      <c r="F595" s="141" t="s">
        <v>719</v>
      </c>
      <c r="G595" s="141" t="s">
        <v>719</v>
      </c>
      <c r="H595" s="141" t="s">
        <v>731</v>
      </c>
      <c r="I595" s="142">
        <v>43153</v>
      </c>
      <c r="J595" s="141" t="s">
        <v>1020</v>
      </c>
      <c r="K595" s="141" t="s">
        <v>148</v>
      </c>
      <c r="L595" s="141" t="s">
        <v>1021</v>
      </c>
      <c r="M595" s="141">
        <v>5</v>
      </c>
      <c r="N595" s="141">
        <v>27.08</v>
      </c>
      <c r="O595" s="141">
        <v>135.4</v>
      </c>
      <c r="P595" s="141">
        <v>135.4</v>
      </c>
      <c r="Q595" s="122" t="e">
        <f>+VLOOKUP(CONCATENATE(B595,"00"),#REF!,3,FALSE)</f>
        <v>#REF!</v>
      </c>
      <c r="R595" s="122" t="str">
        <f>+IF(ISERROR(VLOOKUP(K595,'Ecarts de marge'!D:D,1,FALSE)),"PB CODE ARTICLE","")</f>
        <v/>
      </c>
    </row>
    <row r="596" spans="1:18" x14ac:dyDescent="0.25">
      <c r="A596" s="131" t="str">
        <f>+IF(I596&lt;='Ecarts de marge'!$G$1,"X","")</f>
        <v>X</v>
      </c>
      <c r="B596" s="122" t="str">
        <f t="shared" si="9"/>
        <v>A</v>
      </c>
      <c r="C596" s="141" t="s">
        <v>718</v>
      </c>
      <c r="D596" s="141">
        <v>201800206</v>
      </c>
      <c r="E596" s="141" t="s">
        <v>719</v>
      </c>
      <c r="F596" s="141" t="s">
        <v>719</v>
      </c>
      <c r="G596" s="141" t="s">
        <v>719</v>
      </c>
      <c r="H596" s="141" t="s">
        <v>731</v>
      </c>
      <c r="I596" s="142">
        <v>43153</v>
      </c>
      <c r="J596" s="141" t="s">
        <v>1020</v>
      </c>
      <c r="K596" s="141" t="s">
        <v>148</v>
      </c>
      <c r="L596" s="141" t="s">
        <v>1022</v>
      </c>
      <c r="M596" s="141">
        <v>1</v>
      </c>
      <c r="N596" s="141">
        <v>21</v>
      </c>
      <c r="O596" s="141">
        <v>21</v>
      </c>
      <c r="P596" s="141">
        <v>21</v>
      </c>
      <c r="Q596" s="122" t="e">
        <f>+VLOOKUP(CONCATENATE(B596,"00"),#REF!,3,FALSE)</f>
        <v>#REF!</v>
      </c>
      <c r="R596" s="122" t="str">
        <f>+IF(ISERROR(VLOOKUP(K596,'Ecarts de marge'!D:D,1,FALSE)),"PB CODE ARTICLE","")</f>
        <v/>
      </c>
    </row>
    <row r="597" spans="1:18" x14ac:dyDescent="0.25">
      <c r="A597" s="131" t="str">
        <f>+IF(I597&lt;='Ecarts de marge'!$G$1,"X","")</f>
        <v>X</v>
      </c>
      <c r="B597" s="122" t="str">
        <f t="shared" si="9"/>
        <v>A20082000042000</v>
      </c>
      <c r="C597" s="141" t="s">
        <v>718</v>
      </c>
      <c r="D597" s="141">
        <v>201800207</v>
      </c>
      <c r="E597" s="141" t="s">
        <v>735</v>
      </c>
      <c r="F597" s="141" t="s">
        <v>1045</v>
      </c>
      <c r="G597" s="141" t="s">
        <v>711</v>
      </c>
      <c r="H597" s="141" t="s">
        <v>731</v>
      </c>
      <c r="I597" s="142">
        <v>43153</v>
      </c>
      <c r="J597" s="141" t="s">
        <v>1046</v>
      </c>
      <c r="K597" s="141" t="s">
        <v>57</v>
      </c>
      <c r="L597" s="141" t="s">
        <v>58</v>
      </c>
      <c r="M597" s="141">
        <v>1</v>
      </c>
      <c r="N597" s="141">
        <v>1931.42</v>
      </c>
      <c r="O597" s="141">
        <v>1931.42</v>
      </c>
      <c r="P597" s="141">
        <v>1931.42</v>
      </c>
      <c r="Q597" s="122" t="e">
        <f>+VLOOKUP(CONCATENATE(B597,"00"),#REF!,3,FALSE)</f>
        <v>#REF!</v>
      </c>
      <c r="R597" s="122" t="str">
        <f>+IF(ISERROR(VLOOKUP(K597,'Ecarts de marge'!D:D,1,FALSE)),"PB CODE ARTICLE","")</f>
        <v>PB CODE ARTICLE</v>
      </c>
    </row>
    <row r="598" spans="1:18" x14ac:dyDescent="0.25">
      <c r="A598" s="131" t="str">
        <f>+IF(I598&lt;='Ecarts de marge'!$G$1,"X","")</f>
        <v>X</v>
      </c>
      <c r="B598" s="122" t="str">
        <f t="shared" si="9"/>
        <v>A20092000179000</v>
      </c>
      <c r="C598" s="141" t="s">
        <v>718</v>
      </c>
      <c r="D598" s="141">
        <v>201800208</v>
      </c>
      <c r="E598" s="141" t="s">
        <v>712</v>
      </c>
      <c r="F598" s="141" t="s">
        <v>856</v>
      </c>
      <c r="G598" s="141" t="s">
        <v>711</v>
      </c>
      <c r="H598" s="141" t="s">
        <v>731</v>
      </c>
      <c r="I598" s="142">
        <v>43153</v>
      </c>
      <c r="J598" s="141" t="s">
        <v>1047</v>
      </c>
      <c r="K598" s="141" t="s">
        <v>60</v>
      </c>
      <c r="L598" s="141" t="s">
        <v>61</v>
      </c>
      <c r="M598" s="141">
        <v>1</v>
      </c>
      <c r="N598" s="141">
        <v>556.03</v>
      </c>
      <c r="O598" s="141">
        <v>556.03</v>
      </c>
      <c r="P598" s="141">
        <v>556.03</v>
      </c>
      <c r="Q598" s="122" t="e">
        <f>+VLOOKUP(CONCATENATE(B598,"00"),#REF!,3,FALSE)</f>
        <v>#REF!</v>
      </c>
      <c r="R598" s="122" t="str">
        <f>+IF(ISERROR(VLOOKUP(K598,'Ecarts de marge'!D:D,1,FALSE)),"PB CODE ARTICLE","")</f>
        <v>PB CODE ARTICLE</v>
      </c>
    </row>
    <row r="599" spans="1:18" x14ac:dyDescent="0.25">
      <c r="A599" s="131" t="str">
        <f>+IF(I599&lt;='Ecarts de marge'!$G$1,"X","")</f>
        <v>X</v>
      </c>
      <c r="B599" s="122" t="str">
        <f t="shared" si="9"/>
        <v>A20092000187000</v>
      </c>
      <c r="C599" s="141" t="s">
        <v>718</v>
      </c>
      <c r="D599" s="141">
        <v>201800209</v>
      </c>
      <c r="E599" s="141" t="s">
        <v>712</v>
      </c>
      <c r="F599" s="141" t="s">
        <v>829</v>
      </c>
      <c r="G599" s="141" t="s">
        <v>711</v>
      </c>
      <c r="H599" s="141" t="s">
        <v>731</v>
      </c>
      <c r="I599" s="142">
        <v>43153</v>
      </c>
      <c r="J599" s="141" t="s">
        <v>1048</v>
      </c>
      <c r="K599" s="141" t="s">
        <v>57</v>
      </c>
      <c r="L599" s="141" t="s">
        <v>58</v>
      </c>
      <c r="M599" s="141">
        <v>1</v>
      </c>
      <c r="N599" s="141">
        <v>10745.31</v>
      </c>
      <c r="O599" s="141">
        <v>10745.31</v>
      </c>
      <c r="P599" s="141">
        <v>10745.31</v>
      </c>
      <c r="Q599" s="122" t="e">
        <f>+VLOOKUP(CONCATENATE(B599,"00"),#REF!,3,FALSE)</f>
        <v>#REF!</v>
      </c>
      <c r="R599" s="122" t="str">
        <f>+IF(ISERROR(VLOOKUP(K599,'Ecarts de marge'!D:D,1,FALSE)),"PB CODE ARTICLE","")</f>
        <v>PB CODE ARTICLE</v>
      </c>
    </row>
    <row r="600" spans="1:18" x14ac:dyDescent="0.25">
      <c r="A600" s="131" t="str">
        <f>+IF(I600&lt;='Ecarts de marge'!$G$1,"X","")</f>
        <v>X</v>
      </c>
      <c r="B600" s="122" t="str">
        <f t="shared" si="9"/>
        <v>A20092000187000</v>
      </c>
      <c r="C600" s="141" t="s">
        <v>718</v>
      </c>
      <c r="D600" s="141">
        <v>201800210</v>
      </c>
      <c r="E600" s="141" t="s">
        <v>712</v>
      </c>
      <c r="F600" s="141" t="s">
        <v>829</v>
      </c>
      <c r="G600" s="141" t="s">
        <v>711</v>
      </c>
      <c r="H600" s="141" t="s">
        <v>731</v>
      </c>
      <c r="I600" s="142">
        <v>43153</v>
      </c>
      <c r="J600" s="141" t="s">
        <v>1048</v>
      </c>
      <c r="K600" s="141" t="s">
        <v>57</v>
      </c>
      <c r="L600" s="141" t="s">
        <v>58</v>
      </c>
      <c r="M600" s="141">
        <v>1</v>
      </c>
      <c r="N600" s="141">
        <v>10752.25</v>
      </c>
      <c r="O600" s="141">
        <v>10752.25</v>
      </c>
      <c r="P600" s="141">
        <v>10752.25</v>
      </c>
      <c r="Q600" s="122" t="e">
        <f>+VLOOKUP(CONCATENATE(B600,"00"),#REF!,3,FALSE)</f>
        <v>#REF!</v>
      </c>
      <c r="R600" s="122" t="str">
        <f>+IF(ISERROR(VLOOKUP(K600,'Ecarts de marge'!D:D,1,FALSE)),"PB CODE ARTICLE","")</f>
        <v>PB CODE ARTICLE</v>
      </c>
    </row>
    <row r="601" spans="1:18" x14ac:dyDescent="0.25">
      <c r="A601" s="131" t="str">
        <f>+IF(I601&lt;='Ecarts de marge'!$G$1,"X","")</f>
        <v>X</v>
      </c>
      <c r="B601" s="122" t="str">
        <f t="shared" si="9"/>
        <v>A20092000187000</v>
      </c>
      <c r="C601" s="141" t="s">
        <v>718</v>
      </c>
      <c r="D601" s="141">
        <v>201800211</v>
      </c>
      <c r="E601" s="141" t="s">
        <v>712</v>
      </c>
      <c r="F601" s="141" t="s">
        <v>829</v>
      </c>
      <c r="G601" s="141" t="s">
        <v>711</v>
      </c>
      <c r="H601" s="141" t="s">
        <v>731</v>
      </c>
      <c r="I601" s="142">
        <v>43153</v>
      </c>
      <c r="J601" s="141" t="s">
        <v>1048</v>
      </c>
      <c r="K601" s="141" t="s">
        <v>60</v>
      </c>
      <c r="L601" s="141" t="s">
        <v>61</v>
      </c>
      <c r="M601" s="141">
        <v>1</v>
      </c>
      <c r="N601" s="141">
        <v>5208.75</v>
      </c>
      <c r="O601" s="141">
        <v>5208.75</v>
      </c>
      <c r="P601" s="141">
        <v>5208.75</v>
      </c>
      <c r="Q601" s="122" t="e">
        <f>+VLOOKUP(CONCATENATE(B601,"00"),#REF!,3,FALSE)</f>
        <v>#REF!</v>
      </c>
      <c r="R601" s="122" t="str">
        <f>+IF(ISERROR(VLOOKUP(K601,'Ecarts de marge'!D:D,1,FALSE)),"PB CODE ARTICLE","")</f>
        <v>PB CODE ARTICLE</v>
      </c>
    </row>
    <row r="602" spans="1:18" x14ac:dyDescent="0.25">
      <c r="A602" s="131" t="str">
        <f>+IF(I602&lt;='Ecarts de marge'!$G$1,"X","")</f>
        <v>X</v>
      </c>
      <c r="B602" s="122" t="str">
        <f t="shared" si="9"/>
        <v>A20092000175000</v>
      </c>
      <c r="C602" s="141" t="s">
        <v>718</v>
      </c>
      <c r="D602" s="141">
        <v>201800212</v>
      </c>
      <c r="E602" s="141" t="s">
        <v>712</v>
      </c>
      <c r="F602" s="141" t="s">
        <v>802</v>
      </c>
      <c r="G602" s="141" t="s">
        <v>711</v>
      </c>
      <c r="H602" s="141" t="s">
        <v>731</v>
      </c>
      <c r="I602" s="142">
        <v>43153</v>
      </c>
      <c r="J602" s="141" t="s">
        <v>1049</v>
      </c>
      <c r="K602" s="141" t="s">
        <v>57</v>
      </c>
      <c r="L602" s="141" t="s">
        <v>58</v>
      </c>
      <c r="M602" s="141">
        <v>1</v>
      </c>
      <c r="N602" s="141">
        <v>5363.82</v>
      </c>
      <c r="O602" s="141">
        <v>5363.82</v>
      </c>
      <c r="P602" s="141">
        <v>5363.82</v>
      </c>
      <c r="Q602" s="122" t="e">
        <f>+VLOOKUP(CONCATENATE(B602,"00"),#REF!,3,FALSE)</f>
        <v>#REF!</v>
      </c>
      <c r="R602" s="122" t="str">
        <f>+IF(ISERROR(VLOOKUP(K602,'Ecarts de marge'!D:D,1,FALSE)),"PB CODE ARTICLE","")</f>
        <v>PB CODE ARTICLE</v>
      </c>
    </row>
    <row r="603" spans="1:18" x14ac:dyDescent="0.25">
      <c r="A603" s="131" t="str">
        <f>+IF(I603&lt;='Ecarts de marge'!$G$1,"X","")</f>
        <v>X</v>
      </c>
      <c r="B603" s="122" t="str">
        <f t="shared" si="9"/>
        <v>A20092000187000</v>
      </c>
      <c r="C603" s="141" t="s">
        <v>718</v>
      </c>
      <c r="D603" s="141">
        <v>201800213</v>
      </c>
      <c r="E603" s="141" t="s">
        <v>712</v>
      </c>
      <c r="F603" s="141" t="s">
        <v>829</v>
      </c>
      <c r="G603" s="141" t="s">
        <v>711</v>
      </c>
      <c r="H603" s="141" t="s">
        <v>731</v>
      </c>
      <c r="I603" s="142">
        <v>43153</v>
      </c>
      <c r="J603" s="141" t="s">
        <v>1048</v>
      </c>
      <c r="K603" s="141" t="s">
        <v>57</v>
      </c>
      <c r="L603" s="141" t="s">
        <v>58</v>
      </c>
      <c r="M603" s="141">
        <v>1</v>
      </c>
      <c r="N603" s="141">
        <v>10750.33</v>
      </c>
      <c r="O603" s="141">
        <v>10750.33</v>
      </c>
      <c r="P603" s="141">
        <v>10750.33</v>
      </c>
      <c r="Q603" s="122" t="e">
        <f>+VLOOKUP(CONCATENATE(B603,"00"),#REF!,3,FALSE)</f>
        <v>#REF!</v>
      </c>
      <c r="R603" s="122" t="str">
        <f>+IF(ISERROR(VLOOKUP(K603,'Ecarts de marge'!D:D,1,FALSE)),"PB CODE ARTICLE","")</f>
        <v>PB CODE ARTICLE</v>
      </c>
    </row>
    <row r="604" spans="1:18" x14ac:dyDescent="0.25">
      <c r="A604" s="131" t="str">
        <f>+IF(I604&lt;='Ecarts de marge'!$G$1,"X","")</f>
        <v>X</v>
      </c>
      <c r="B604" s="122" t="str">
        <f t="shared" si="9"/>
        <v>A20092000175000</v>
      </c>
      <c r="C604" s="141" t="s">
        <v>718</v>
      </c>
      <c r="D604" s="141">
        <v>201800214</v>
      </c>
      <c r="E604" s="141" t="s">
        <v>712</v>
      </c>
      <c r="F604" s="141" t="s">
        <v>802</v>
      </c>
      <c r="G604" s="141" t="s">
        <v>711</v>
      </c>
      <c r="H604" s="141" t="s">
        <v>731</v>
      </c>
      <c r="I604" s="142">
        <v>43153</v>
      </c>
      <c r="J604" s="141" t="s">
        <v>1049</v>
      </c>
      <c r="K604" s="141" t="s">
        <v>57</v>
      </c>
      <c r="L604" s="141" t="s">
        <v>58</v>
      </c>
      <c r="M604" s="141">
        <v>1</v>
      </c>
      <c r="N604" s="141">
        <v>5361.42</v>
      </c>
      <c r="O604" s="141">
        <v>5361.42</v>
      </c>
      <c r="P604" s="141">
        <v>5361.42</v>
      </c>
      <c r="Q604" s="122" t="e">
        <f>+VLOOKUP(CONCATENATE(B604,"00"),#REF!,3,FALSE)</f>
        <v>#REF!</v>
      </c>
      <c r="R604" s="122" t="str">
        <f>+IF(ISERROR(VLOOKUP(K604,'Ecarts de marge'!D:D,1,FALSE)),"PB CODE ARTICLE","")</f>
        <v>PB CODE ARTICLE</v>
      </c>
    </row>
    <row r="605" spans="1:18" x14ac:dyDescent="0.25">
      <c r="A605" s="131" t="str">
        <f>+IF(I605&lt;='Ecarts de marge'!$G$1,"X","")</f>
        <v>X</v>
      </c>
      <c r="B605" s="122" t="str">
        <f t="shared" si="9"/>
        <v>A20092000175000</v>
      </c>
      <c r="C605" s="141" t="s">
        <v>718</v>
      </c>
      <c r="D605" s="141">
        <v>201800215</v>
      </c>
      <c r="E605" s="141" t="s">
        <v>712</v>
      </c>
      <c r="F605" s="141" t="s">
        <v>802</v>
      </c>
      <c r="G605" s="141" t="s">
        <v>711</v>
      </c>
      <c r="H605" s="141" t="s">
        <v>731</v>
      </c>
      <c r="I605" s="142">
        <v>43153</v>
      </c>
      <c r="J605" s="141" t="s">
        <v>1049</v>
      </c>
      <c r="K605" s="141" t="s">
        <v>60</v>
      </c>
      <c r="L605" s="141" t="s">
        <v>61</v>
      </c>
      <c r="M605" s="141">
        <v>1</v>
      </c>
      <c r="N605" s="141">
        <v>4547.5</v>
      </c>
      <c r="O605" s="141">
        <v>4547.5</v>
      </c>
      <c r="P605" s="141">
        <v>4547.5</v>
      </c>
      <c r="Q605" s="122" t="e">
        <f>+VLOOKUP(CONCATENATE(B605,"00"),#REF!,3,FALSE)</f>
        <v>#REF!</v>
      </c>
      <c r="R605" s="122" t="str">
        <f>+IF(ISERROR(VLOOKUP(K605,'Ecarts de marge'!D:D,1,FALSE)),"PB CODE ARTICLE","")</f>
        <v>PB CODE ARTICLE</v>
      </c>
    </row>
    <row r="606" spans="1:18" x14ac:dyDescent="0.25">
      <c r="A606" s="131" t="str">
        <f>+IF(I606&lt;='Ecarts de marge'!$G$1,"X","")</f>
        <v>X</v>
      </c>
      <c r="B606" s="122" t="str">
        <f t="shared" si="9"/>
        <v>A20082000113000</v>
      </c>
      <c r="C606" s="141" t="s">
        <v>718</v>
      </c>
      <c r="D606" s="141">
        <v>201800216</v>
      </c>
      <c r="E606" s="141" t="s">
        <v>735</v>
      </c>
      <c r="F606" s="141" t="s">
        <v>874</v>
      </c>
      <c r="G606" s="141" t="s">
        <v>711</v>
      </c>
      <c r="H606" s="141" t="s">
        <v>731</v>
      </c>
      <c r="I606" s="142">
        <v>43153</v>
      </c>
      <c r="J606" s="141" t="s">
        <v>1050</v>
      </c>
      <c r="K606" s="141" t="s">
        <v>60</v>
      </c>
      <c r="L606" s="141" t="s">
        <v>61</v>
      </c>
      <c r="M606" s="141">
        <v>1</v>
      </c>
      <c r="N606" s="141">
        <v>5145.25</v>
      </c>
      <c r="O606" s="141">
        <v>5145.25</v>
      </c>
      <c r="P606" s="141">
        <v>5145.25</v>
      </c>
      <c r="Q606" s="122" t="e">
        <f>+VLOOKUP(CONCATENATE(B606,"00"),#REF!,3,FALSE)</f>
        <v>#REF!</v>
      </c>
      <c r="R606" s="122" t="str">
        <f>+IF(ISERROR(VLOOKUP(K606,'Ecarts de marge'!D:D,1,FALSE)),"PB CODE ARTICLE","")</f>
        <v>PB CODE ARTICLE</v>
      </c>
    </row>
    <row r="607" spans="1:18" x14ac:dyDescent="0.25">
      <c r="A607" s="131" t="str">
        <f>+IF(I607&lt;='Ecarts de marge'!$G$1,"X","")</f>
        <v>X</v>
      </c>
      <c r="B607" s="122" t="str">
        <f t="shared" si="9"/>
        <v>A20082000113000</v>
      </c>
      <c r="C607" s="141" t="s">
        <v>718</v>
      </c>
      <c r="D607" s="141">
        <v>201800217</v>
      </c>
      <c r="E607" s="141" t="s">
        <v>735</v>
      </c>
      <c r="F607" s="141" t="s">
        <v>874</v>
      </c>
      <c r="G607" s="141" t="s">
        <v>711</v>
      </c>
      <c r="H607" s="141" t="s">
        <v>731</v>
      </c>
      <c r="I607" s="142">
        <v>43153</v>
      </c>
      <c r="J607" s="141" t="s">
        <v>1050</v>
      </c>
      <c r="K607" s="141" t="s">
        <v>60</v>
      </c>
      <c r="L607" s="141" t="s">
        <v>61</v>
      </c>
      <c r="M607" s="141">
        <v>1</v>
      </c>
      <c r="N607" s="141">
        <v>3814.07</v>
      </c>
      <c r="O607" s="141">
        <v>3814.07</v>
      </c>
      <c r="P607" s="141">
        <v>3814.07</v>
      </c>
      <c r="Q607" s="122" t="e">
        <f>+VLOOKUP(CONCATENATE(B607,"00"),#REF!,3,FALSE)</f>
        <v>#REF!</v>
      </c>
      <c r="R607" s="122" t="str">
        <f>+IF(ISERROR(VLOOKUP(K607,'Ecarts de marge'!D:D,1,FALSE)),"PB CODE ARTICLE","")</f>
        <v>PB CODE ARTICLE</v>
      </c>
    </row>
    <row r="608" spans="1:18" x14ac:dyDescent="0.25">
      <c r="A608" s="131" t="str">
        <f>+IF(I608&lt;='Ecarts de marge'!$G$1,"X","")</f>
        <v>X</v>
      </c>
      <c r="B608" s="122" t="str">
        <f t="shared" si="9"/>
        <v>A20092000175000</v>
      </c>
      <c r="C608" s="141" t="s">
        <v>718</v>
      </c>
      <c r="D608" s="141">
        <v>201800218</v>
      </c>
      <c r="E608" s="141" t="s">
        <v>712</v>
      </c>
      <c r="F608" s="141" t="s">
        <v>802</v>
      </c>
      <c r="G608" s="141" t="s">
        <v>711</v>
      </c>
      <c r="H608" s="141" t="s">
        <v>731</v>
      </c>
      <c r="I608" s="142">
        <v>43153</v>
      </c>
      <c r="J608" s="141" t="s">
        <v>1049</v>
      </c>
      <c r="K608" s="141" t="s">
        <v>60</v>
      </c>
      <c r="L608" s="141" t="s">
        <v>61</v>
      </c>
      <c r="M608" s="141">
        <v>1</v>
      </c>
      <c r="N608" s="141">
        <v>2174.15</v>
      </c>
      <c r="O608" s="141">
        <v>2174.15</v>
      </c>
      <c r="P608" s="141">
        <v>2174.15</v>
      </c>
      <c r="Q608" s="122" t="e">
        <f>+VLOOKUP(CONCATENATE(B608,"00"),#REF!,3,FALSE)</f>
        <v>#REF!</v>
      </c>
      <c r="R608" s="122" t="str">
        <f>+IF(ISERROR(VLOOKUP(K608,'Ecarts de marge'!D:D,1,FALSE)),"PB CODE ARTICLE","")</f>
        <v>PB CODE ARTICLE</v>
      </c>
    </row>
    <row r="609" spans="1:18" x14ac:dyDescent="0.25">
      <c r="A609" s="131" t="str">
        <f>+IF(I609&lt;='Ecarts de marge'!$G$1,"X","")</f>
        <v>X</v>
      </c>
      <c r="B609" s="122" t="str">
        <f t="shared" si="9"/>
        <v>A20092000187000</v>
      </c>
      <c r="C609" s="141" t="s">
        <v>718</v>
      </c>
      <c r="D609" s="141">
        <v>201800219</v>
      </c>
      <c r="E609" s="141" t="s">
        <v>712</v>
      </c>
      <c r="F609" s="141" t="s">
        <v>829</v>
      </c>
      <c r="G609" s="141" t="s">
        <v>711</v>
      </c>
      <c r="H609" s="141" t="s">
        <v>731</v>
      </c>
      <c r="I609" s="142">
        <v>43153</v>
      </c>
      <c r="J609" s="141" t="s">
        <v>1048</v>
      </c>
      <c r="K609" s="141" t="s">
        <v>60</v>
      </c>
      <c r="L609" s="141" t="s">
        <v>61</v>
      </c>
      <c r="M609" s="141">
        <v>1</v>
      </c>
      <c r="N609" s="141">
        <v>8016.67</v>
      </c>
      <c r="O609" s="141">
        <v>8016.67</v>
      </c>
      <c r="P609" s="141">
        <v>8016.67</v>
      </c>
      <c r="Q609" s="122" t="e">
        <f>+VLOOKUP(CONCATENATE(B609,"00"),#REF!,3,FALSE)</f>
        <v>#REF!</v>
      </c>
      <c r="R609" s="122" t="str">
        <f>+IF(ISERROR(VLOOKUP(K609,'Ecarts de marge'!D:D,1,FALSE)),"PB CODE ARTICLE","")</f>
        <v>PB CODE ARTICLE</v>
      </c>
    </row>
    <row r="610" spans="1:18" x14ac:dyDescent="0.25">
      <c r="A610" s="131" t="str">
        <f>+IF(I610&lt;='Ecarts de marge'!$G$1,"X","")</f>
        <v>X</v>
      </c>
      <c r="B610" s="122" t="str">
        <f t="shared" si="9"/>
        <v>A20092000187000</v>
      </c>
      <c r="C610" s="141" t="s">
        <v>718</v>
      </c>
      <c r="D610" s="141">
        <v>201800220</v>
      </c>
      <c r="E610" s="141" t="s">
        <v>712</v>
      </c>
      <c r="F610" s="141" t="s">
        <v>829</v>
      </c>
      <c r="G610" s="141" t="s">
        <v>711</v>
      </c>
      <c r="H610" s="141" t="s">
        <v>731</v>
      </c>
      <c r="I610" s="142">
        <v>43153</v>
      </c>
      <c r="J610" s="141" t="s">
        <v>1048</v>
      </c>
      <c r="K610" s="141" t="s">
        <v>57</v>
      </c>
      <c r="L610" s="141" t="s">
        <v>58</v>
      </c>
      <c r="M610" s="141">
        <v>1</v>
      </c>
      <c r="N610" s="141">
        <v>10699.27</v>
      </c>
      <c r="O610" s="141">
        <v>10699.27</v>
      </c>
      <c r="P610" s="141">
        <v>10699.27</v>
      </c>
      <c r="Q610" s="122" t="e">
        <f>+VLOOKUP(CONCATENATE(B610,"00"),#REF!,3,FALSE)</f>
        <v>#REF!</v>
      </c>
      <c r="R610" s="122" t="str">
        <f>+IF(ISERROR(VLOOKUP(K610,'Ecarts de marge'!D:D,1,FALSE)),"PB CODE ARTICLE","")</f>
        <v>PB CODE ARTICLE</v>
      </c>
    </row>
    <row r="611" spans="1:18" x14ac:dyDescent="0.25">
      <c r="A611" s="131" t="str">
        <f>+IF(I611&lt;='Ecarts de marge'!$G$1,"X","")</f>
        <v>X</v>
      </c>
      <c r="B611" s="122" t="str">
        <f t="shared" si="9"/>
        <v>A20092000175000</v>
      </c>
      <c r="C611" s="141" t="s">
        <v>718</v>
      </c>
      <c r="D611" s="141">
        <v>201800221</v>
      </c>
      <c r="E611" s="141" t="s">
        <v>712</v>
      </c>
      <c r="F611" s="141" t="s">
        <v>802</v>
      </c>
      <c r="G611" s="141" t="s">
        <v>711</v>
      </c>
      <c r="H611" s="141" t="s">
        <v>731</v>
      </c>
      <c r="I611" s="142">
        <v>43153</v>
      </c>
      <c r="J611" s="141" t="s">
        <v>1049</v>
      </c>
      <c r="K611" s="141" t="s">
        <v>57</v>
      </c>
      <c r="L611" s="141" t="s">
        <v>58</v>
      </c>
      <c r="M611" s="141">
        <v>1</v>
      </c>
      <c r="N611" s="141">
        <v>5355.41</v>
      </c>
      <c r="O611" s="141">
        <v>5355.41</v>
      </c>
      <c r="P611" s="141">
        <v>5355.41</v>
      </c>
      <c r="Q611" s="122" t="e">
        <f>+VLOOKUP(CONCATENATE(B611,"00"),#REF!,3,FALSE)</f>
        <v>#REF!</v>
      </c>
      <c r="R611" s="122" t="str">
        <f>+IF(ISERROR(VLOOKUP(K611,'Ecarts de marge'!D:D,1,FALSE)),"PB CODE ARTICLE","")</f>
        <v>PB CODE ARTICLE</v>
      </c>
    </row>
    <row r="612" spans="1:18" x14ac:dyDescent="0.25">
      <c r="A612" s="131" t="str">
        <f>+IF(I612&lt;='Ecarts de marge'!$G$1,"X","")</f>
        <v>X</v>
      </c>
      <c r="B612" s="122" t="str">
        <f t="shared" si="9"/>
        <v>A20092000175000</v>
      </c>
      <c r="C612" s="141" t="s">
        <v>718</v>
      </c>
      <c r="D612" s="141">
        <v>201800222</v>
      </c>
      <c r="E612" s="141" t="s">
        <v>712</v>
      </c>
      <c r="F612" s="141" t="s">
        <v>802</v>
      </c>
      <c r="G612" s="141" t="s">
        <v>711</v>
      </c>
      <c r="H612" s="141" t="s">
        <v>731</v>
      </c>
      <c r="I612" s="142">
        <v>43153</v>
      </c>
      <c r="J612" s="141" t="s">
        <v>1049</v>
      </c>
      <c r="K612" s="141" t="s">
        <v>57</v>
      </c>
      <c r="L612" s="141" t="s">
        <v>58</v>
      </c>
      <c r="M612" s="141">
        <v>1</v>
      </c>
      <c r="N612" s="141">
        <v>5355.41</v>
      </c>
      <c r="O612" s="141">
        <v>5355.41</v>
      </c>
      <c r="P612" s="141">
        <v>5355.41</v>
      </c>
      <c r="Q612" s="122" t="e">
        <f>+VLOOKUP(CONCATENATE(B612,"00"),#REF!,3,FALSE)</f>
        <v>#REF!</v>
      </c>
      <c r="R612" s="122" t="str">
        <f>+IF(ISERROR(VLOOKUP(K612,'Ecarts de marge'!D:D,1,FALSE)),"PB CODE ARTICLE","")</f>
        <v>PB CODE ARTICLE</v>
      </c>
    </row>
    <row r="613" spans="1:18" x14ac:dyDescent="0.25">
      <c r="A613" s="131" t="str">
        <f>+IF(I613&lt;='Ecarts de marge'!$G$1,"X","")</f>
        <v>X</v>
      </c>
      <c r="B613" s="122" t="str">
        <f t="shared" si="9"/>
        <v>A20092000175000</v>
      </c>
      <c r="C613" s="141" t="s">
        <v>718</v>
      </c>
      <c r="D613" s="141">
        <v>201800223</v>
      </c>
      <c r="E613" s="141" t="s">
        <v>712</v>
      </c>
      <c r="F613" s="141" t="s">
        <v>802</v>
      </c>
      <c r="G613" s="141" t="s">
        <v>711</v>
      </c>
      <c r="H613" s="141" t="s">
        <v>731</v>
      </c>
      <c r="I613" s="142">
        <v>43153</v>
      </c>
      <c r="J613" s="141" t="s">
        <v>1049</v>
      </c>
      <c r="K613" s="141" t="s">
        <v>60</v>
      </c>
      <c r="L613" s="141" t="s">
        <v>61</v>
      </c>
      <c r="M613" s="141">
        <v>1</v>
      </c>
      <c r="N613" s="141">
        <v>2320.59</v>
      </c>
      <c r="O613" s="141">
        <v>2320.59</v>
      </c>
      <c r="P613" s="141">
        <v>2320.59</v>
      </c>
      <c r="Q613" s="122" t="e">
        <f>+VLOOKUP(CONCATENATE(B613,"00"),#REF!,3,FALSE)</f>
        <v>#REF!</v>
      </c>
      <c r="R613" s="122" t="str">
        <f>+IF(ISERROR(VLOOKUP(K613,'Ecarts de marge'!D:D,1,FALSE)),"PB CODE ARTICLE","")</f>
        <v>PB CODE ARTICLE</v>
      </c>
    </row>
    <row r="614" spans="1:18" x14ac:dyDescent="0.25">
      <c r="A614" s="131" t="str">
        <f>+IF(I614&lt;='Ecarts de marge'!$G$1,"X","")</f>
        <v>X</v>
      </c>
      <c r="B614" s="122" t="str">
        <f t="shared" si="9"/>
        <v>A20082000151000</v>
      </c>
      <c r="C614" s="141" t="s">
        <v>718</v>
      </c>
      <c r="D614" s="141">
        <v>201800224</v>
      </c>
      <c r="E614" s="141" t="s">
        <v>735</v>
      </c>
      <c r="F614" s="141" t="s">
        <v>901</v>
      </c>
      <c r="G614" s="141" t="s">
        <v>711</v>
      </c>
      <c r="H614" s="141" t="s">
        <v>731</v>
      </c>
      <c r="I614" s="142">
        <v>43153</v>
      </c>
      <c r="J614" s="141" t="s">
        <v>1051</v>
      </c>
      <c r="K614" s="141" t="s">
        <v>60</v>
      </c>
      <c r="L614" s="141" t="s">
        <v>61</v>
      </c>
      <c r="M614" s="141">
        <v>1</v>
      </c>
      <c r="N614" s="141">
        <v>5595.39</v>
      </c>
      <c r="O614" s="141">
        <v>5595.39</v>
      </c>
      <c r="P614" s="141">
        <v>5595.39</v>
      </c>
      <c r="Q614" s="122" t="e">
        <f>+VLOOKUP(CONCATENATE(B614,"00"),#REF!,3,FALSE)</f>
        <v>#REF!</v>
      </c>
      <c r="R614" s="122" t="str">
        <f>+IF(ISERROR(VLOOKUP(K614,'Ecarts de marge'!D:D,1,FALSE)),"PB CODE ARTICLE","")</f>
        <v>PB CODE ARTICLE</v>
      </c>
    </row>
    <row r="615" spans="1:18" x14ac:dyDescent="0.25">
      <c r="A615" s="131" t="str">
        <f>+IF(I615&lt;='Ecarts de marge'!$G$1,"X","")</f>
        <v>X</v>
      </c>
      <c r="B615" s="122" t="str">
        <f t="shared" si="9"/>
        <v>A20082000139000</v>
      </c>
      <c r="C615" s="141" t="s">
        <v>718</v>
      </c>
      <c r="D615" s="141">
        <v>201800225</v>
      </c>
      <c r="E615" s="141" t="s">
        <v>735</v>
      </c>
      <c r="F615" s="141" t="s">
        <v>762</v>
      </c>
      <c r="G615" s="141" t="s">
        <v>711</v>
      </c>
      <c r="H615" s="141" t="s">
        <v>731</v>
      </c>
      <c r="I615" s="142">
        <v>43154</v>
      </c>
      <c r="J615" s="141" t="s">
        <v>1051</v>
      </c>
      <c r="K615" s="141" t="s">
        <v>60</v>
      </c>
      <c r="L615" s="141" t="s">
        <v>61</v>
      </c>
      <c r="M615" s="141">
        <v>1</v>
      </c>
      <c r="N615" s="141">
        <v>1697.4</v>
      </c>
      <c r="O615" s="141">
        <v>1697.4</v>
      </c>
      <c r="P615" s="141">
        <v>1697.4</v>
      </c>
      <c r="Q615" s="122" t="e">
        <f>+VLOOKUP(CONCATENATE(B615,"00"),#REF!,3,FALSE)</f>
        <v>#REF!</v>
      </c>
      <c r="R615" s="122" t="str">
        <f>+IF(ISERROR(VLOOKUP(K615,'Ecarts de marge'!D:D,1,FALSE)),"PB CODE ARTICLE","")</f>
        <v>PB CODE ARTICLE</v>
      </c>
    </row>
    <row r="616" spans="1:18" x14ac:dyDescent="0.25">
      <c r="A616" s="131" t="str">
        <f>+IF(I616&lt;='Ecarts de marge'!$G$1,"X","")</f>
        <v>X</v>
      </c>
      <c r="B616" s="122" t="str">
        <f t="shared" si="9"/>
        <v>A20082000151000</v>
      </c>
      <c r="C616" s="141" t="s">
        <v>718</v>
      </c>
      <c r="D616" s="141">
        <v>201800226</v>
      </c>
      <c r="E616" s="141" t="s">
        <v>735</v>
      </c>
      <c r="F616" s="141" t="s">
        <v>901</v>
      </c>
      <c r="G616" s="141" t="s">
        <v>711</v>
      </c>
      <c r="H616" s="141" t="s">
        <v>731</v>
      </c>
      <c r="I616" s="142">
        <v>43154</v>
      </c>
      <c r="J616" s="141" t="s">
        <v>1051</v>
      </c>
      <c r="K616" s="141" t="s">
        <v>60</v>
      </c>
      <c r="L616" s="141" t="s">
        <v>61</v>
      </c>
      <c r="M616" s="141">
        <v>1</v>
      </c>
      <c r="N616" s="141">
        <v>5014.08</v>
      </c>
      <c r="O616" s="141">
        <v>5014.08</v>
      </c>
      <c r="P616" s="141">
        <v>5014.08</v>
      </c>
      <c r="Q616" s="122" t="e">
        <f>+VLOOKUP(CONCATENATE(B616,"00"),#REF!,3,FALSE)</f>
        <v>#REF!</v>
      </c>
      <c r="R616" s="122" t="str">
        <f>+IF(ISERROR(VLOOKUP(K616,'Ecarts de marge'!D:D,1,FALSE)),"PB CODE ARTICLE","")</f>
        <v>PB CODE ARTICLE</v>
      </c>
    </row>
    <row r="617" spans="1:18" x14ac:dyDescent="0.25">
      <c r="A617" s="131" t="str">
        <f>+IF(I617&lt;='Ecarts de marge'!$G$1,"X","")</f>
        <v>X</v>
      </c>
      <c r="B617" s="122" t="str">
        <f t="shared" si="9"/>
        <v>A20092000186000</v>
      </c>
      <c r="C617" s="141" t="s">
        <v>718</v>
      </c>
      <c r="D617" s="141">
        <v>201800227</v>
      </c>
      <c r="E617" s="141" t="s">
        <v>712</v>
      </c>
      <c r="F617" s="141" t="s">
        <v>896</v>
      </c>
      <c r="G617" s="141" t="s">
        <v>711</v>
      </c>
      <c r="H617" s="141" t="s">
        <v>731</v>
      </c>
      <c r="I617" s="142">
        <v>43154</v>
      </c>
      <c r="J617" s="141" t="s">
        <v>1052</v>
      </c>
      <c r="K617" s="141" t="s">
        <v>60</v>
      </c>
      <c r="L617" s="141" t="s">
        <v>61</v>
      </c>
      <c r="M617" s="141">
        <v>1</v>
      </c>
      <c r="N617" s="141">
        <v>1669.29</v>
      </c>
      <c r="O617" s="141">
        <v>1669.29</v>
      </c>
      <c r="P617" s="141">
        <v>1669.29</v>
      </c>
      <c r="Q617" s="122" t="e">
        <f>+VLOOKUP(CONCATENATE(B617,"00"),#REF!,3,FALSE)</f>
        <v>#REF!</v>
      </c>
      <c r="R617" s="122" t="str">
        <f>+IF(ISERROR(VLOOKUP(K617,'Ecarts de marge'!D:D,1,FALSE)),"PB CODE ARTICLE","")</f>
        <v>PB CODE ARTICLE</v>
      </c>
    </row>
    <row r="618" spans="1:18" x14ac:dyDescent="0.25">
      <c r="A618" s="131" t="str">
        <f>+IF(I618&lt;='Ecarts de marge'!$G$1,"X","")</f>
        <v>X</v>
      </c>
      <c r="B618" s="122" t="str">
        <f t="shared" si="9"/>
        <v>A20082000112000</v>
      </c>
      <c r="C618" s="141" t="s">
        <v>718</v>
      </c>
      <c r="D618" s="141">
        <v>201800228</v>
      </c>
      <c r="E618" s="141" t="s">
        <v>735</v>
      </c>
      <c r="F618" s="141" t="s">
        <v>830</v>
      </c>
      <c r="G618" s="141" t="s">
        <v>711</v>
      </c>
      <c r="H618" s="141" t="s">
        <v>731</v>
      </c>
      <c r="I618" s="142">
        <v>43154</v>
      </c>
      <c r="J618" s="141" t="s">
        <v>1053</v>
      </c>
      <c r="K618" s="141" t="s">
        <v>60</v>
      </c>
      <c r="L618" s="141" t="s">
        <v>61</v>
      </c>
      <c r="M618" s="141">
        <v>1</v>
      </c>
      <c r="N618" s="141">
        <v>722.26</v>
      </c>
      <c r="O618" s="141">
        <v>722.26</v>
      </c>
      <c r="P618" s="141">
        <v>722.26</v>
      </c>
      <c r="Q618" s="122" t="e">
        <f>+VLOOKUP(CONCATENATE(B618,"00"),#REF!,3,FALSE)</f>
        <v>#REF!</v>
      </c>
      <c r="R618" s="122" t="str">
        <f>+IF(ISERROR(VLOOKUP(K618,'Ecarts de marge'!D:D,1,FALSE)),"PB CODE ARTICLE","")</f>
        <v>PB CODE ARTICLE</v>
      </c>
    </row>
    <row r="619" spans="1:18" x14ac:dyDescent="0.25">
      <c r="A619" s="131" t="str">
        <f>+IF(I619&lt;='Ecarts de marge'!$G$1,"X","")</f>
        <v>X</v>
      </c>
      <c r="B619" s="122" t="str">
        <f t="shared" si="9"/>
        <v>A20082000112000</v>
      </c>
      <c r="C619" s="141" t="s">
        <v>718</v>
      </c>
      <c r="D619" s="141">
        <v>201800229</v>
      </c>
      <c r="E619" s="141" t="s">
        <v>735</v>
      </c>
      <c r="F619" s="141" t="s">
        <v>830</v>
      </c>
      <c r="G619" s="141" t="s">
        <v>711</v>
      </c>
      <c r="H619" s="141" t="s">
        <v>731</v>
      </c>
      <c r="I619" s="142">
        <v>43154</v>
      </c>
      <c r="J619" s="141" t="s">
        <v>1053</v>
      </c>
      <c r="K619" s="141" t="s">
        <v>60</v>
      </c>
      <c r="L619" s="141" t="s">
        <v>61</v>
      </c>
      <c r="M619" s="141">
        <v>1</v>
      </c>
      <c r="N619" s="141">
        <v>4387.01</v>
      </c>
      <c r="O619" s="141">
        <v>4387.01</v>
      </c>
      <c r="P619" s="141">
        <v>4387.01</v>
      </c>
      <c r="Q619" s="122" t="e">
        <f>+VLOOKUP(CONCATENATE(B619,"00"),#REF!,3,FALSE)</f>
        <v>#REF!</v>
      </c>
      <c r="R619" s="122" t="str">
        <f>+IF(ISERROR(VLOOKUP(K619,'Ecarts de marge'!D:D,1,FALSE)),"PB CODE ARTICLE","")</f>
        <v>PB CODE ARTICLE</v>
      </c>
    </row>
    <row r="620" spans="1:18" x14ac:dyDescent="0.25">
      <c r="A620" s="131" t="str">
        <f>+IF(I620&lt;='Ecarts de marge'!$G$1,"X","")</f>
        <v>X</v>
      </c>
      <c r="B620" s="122" t="str">
        <f t="shared" si="9"/>
        <v>A20092000186000</v>
      </c>
      <c r="C620" s="141" t="s">
        <v>718</v>
      </c>
      <c r="D620" s="141">
        <v>201800230</v>
      </c>
      <c r="E620" s="141" t="s">
        <v>712</v>
      </c>
      <c r="F620" s="141" t="s">
        <v>896</v>
      </c>
      <c r="G620" s="141" t="s">
        <v>711</v>
      </c>
      <c r="H620" s="141" t="s">
        <v>731</v>
      </c>
      <c r="I620" s="142">
        <v>43154</v>
      </c>
      <c r="J620" s="141" t="s">
        <v>1052</v>
      </c>
      <c r="K620" s="141" t="s">
        <v>57</v>
      </c>
      <c r="L620" s="141" t="s">
        <v>58</v>
      </c>
      <c r="M620" s="141">
        <v>1</v>
      </c>
      <c r="N620" s="141">
        <v>6830.16</v>
      </c>
      <c r="O620" s="141">
        <v>6830.16</v>
      </c>
      <c r="P620" s="141">
        <v>6830.16</v>
      </c>
      <c r="Q620" s="122" t="e">
        <f>+VLOOKUP(CONCATENATE(B620,"00"),#REF!,3,FALSE)</f>
        <v>#REF!</v>
      </c>
      <c r="R620" s="122" t="str">
        <f>+IF(ISERROR(VLOOKUP(K620,'Ecarts de marge'!D:D,1,FALSE)),"PB CODE ARTICLE","")</f>
        <v>PB CODE ARTICLE</v>
      </c>
    </row>
    <row r="621" spans="1:18" x14ac:dyDescent="0.25">
      <c r="A621" s="131" t="str">
        <f>+IF(I621&lt;='Ecarts de marge'!$G$1,"X","")</f>
        <v>X</v>
      </c>
      <c r="B621" s="122" t="str">
        <f t="shared" si="9"/>
        <v>A20082000112000</v>
      </c>
      <c r="C621" s="141" t="s">
        <v>718</v>
      </c>
      <c r="D621" s="141">
        <v>201800231</v>
      </c>
      <c r="E621" s="141" t="s">
        <v>735</v>
      </c>
      <c r="F621" s="141" t="s">
        <v>830</v>
      </c>
      <c r="G621" s="141" t="s">
        <v>711</v>
      </c>
      <c r="H621" s="141" t="s">
        <v>731</v>
      </c>
      <c r="I621" s="142">
        <v>43154</v>
      </c>
      <c r="J621" s="141" t="s">
        <v>1053</v>
      </c>
      <c r="K621" s="141" t="s">
        <v>57</v>
      </c>
      <c r="L621" s="141" t="s">
        <v>58</v>
      </c>
      <c r="M621" s="141">
        <v>1</v>
      </c>
      <c r="N621" s="141">
        <v>23178.720000000001</v>
      </c>
      <c r="O621" s="141">
        <v>23178.720000000001</v>
      </c>
      <c r="P621" s="141">
        <v>23178.720000000001</v>
      </c>
      <c r="Q621" s="122" t="e">
        <f>+VLOOKUP(CONCATENATE(B621,"00"),#REF!,3,FALSE)</f>
        <v>#REF!</v>
      </c>
      <c r="R621" s="122" t="str">
        <f>+IF(ISERROR(VLOOKUP(K621,'Ecarts de marge'!D:D,1,FALSE)),"PB CODE ARTICLE","")</f>
        <v>PB CODE ARTICLE</v>
      </c>
    </row>
    <row r="622" spans="1:18" x14ac:dyDescent="0.25">
      <c r="A622" s="131" t="str">
        <f>+IF(I622&lt;='Ecarts de marge'!$G$1,"X","")</f>
        <v>X</v>
      </c>
      <c r="B622" s="122" t="str">
        <f t="shared" si="9"/>
        <v>A20092000174000</v>
      </c>
      <c r="C622" s="141" t="s">
        <v>718</v>
      </c>
      <c r="D622" s="141">
        <v>201800232</v>
      </c>
      <c r="E622" s="141" t="s">
        <v>712</v>
      </c>
      <c r="F622" s="141" t="s">
        <v>827</v>
      </c>
      <c r="G622" s="141" t="s">
        <v>711</v>
      </c>
      <c r="H622" s="141" t="s">
        <v>731</v>
      </c>
      <c r="I622" s="142">
        <v>43154</v>
      </c>
      <c r="J622" s="141" t="s">
        <v>1054</v>
      </c>
      <c r="K622" s="141" t="s">
        <v>57</v>
      </c>
      <c r="L622" s="141" t="s">
        <v>58</v>
      </c>
      <c r="M622" s="141">
        <v>1</v>
      </c>
      <c r="N622" s="141">
        <v>4194.3100000000004</v>
      </c>
      <c r="O622" s="141">
        <v>4194.3100000000004</v>
      </c>
      <c r="P622" s="141">
        <v>4194.3100000000004</v>
      </c>
      <c r="Q622" s="122" t="e">
        <f>+VLOOKUP(CONCATENATE(B622,"00"),#REF!,3,FALSE)</f>
        <v>#REF!</v>
      </c>
      <c r="R622" s="122" t="str">
        <f>+IF(ISERROR(VLOOKUP(K622,'Ecarts de marge'!D:D,1,FALSE)),"PB CODE ARTICLE","")</f>
        <v>PB CODE ARTICLE</v>
      </c>
    </row>
    <row r="623" spans="1:18" x14ac:dyDescent="0.25">
      <c r="A623" s="131" t="str">
        <f>+IF(I623&lt;='Ecarts de marge'!$G$1,"X","")</f>
        <v>X</v>
      </c>
      <c r="B623" s="122" t="str">
        <f t="shared" si="9"/>
        <v>A20092000179000</v>
      </c>
      <c r="C623" s="141" t="s">
        <v>718</v>
      </c>
      <c r="D623" s="141">
        <v>201800233</v>
      </c>
      <c r="E623" s="141" t="s">
        <v>712</v>
      </c>
      <c r="F623" s="141" t="s">
        <v>856</v>
      </c>
      <c r="G623" s="141" t="s">
        <v>711</v>
      </c>
      <c r="H623" s="141" t="s">
        <v>731</v>
      </c>
      <c r="I623" s="142">
        <v>43154</v>
      </c>
      <c r="J623" s="141" t="s">
        <v>1047</v>
      </c>
      <c r="K623" s="141" t="s">
        <v>57</v>
      </c>
      <c r="L623" s="141" t="s">
        <v>58</v>
      </c>
      <c r="M623" s="141">
        <v>1</v>
      </c>
      <c r="N623" s="141">
        <v>11591.7</v>
      </c>
      <c r="O623" s="141">
        <v>11591.7</v>
      </c>
      <c r="P623" s="141">
        <v>11591.7</v>
      </c>
      <c r="Q623" s="122" t="e">
        <f>+VLOOKUP(CONCATENATE(B623,"00"),#REF!,3,FALSE)</f>
        <v>#REF!</v>
      </c>
      <c r="R623" s="122" t="str">
        <f>+IF(ISERROR(VLOOKUP(K623,'Ecarts de marge'!D:D,1,FALSE)),"PB CODE ARTICLE","")</f>
        <v>PB CODE ARTICLE</v>
      </c>
    </row>
    <row r="624" spans="1:18" x14ac:dyDescent="0.25">
      <c r="A624" s="131" t="str">
        <f>+IF(I624&lt;='Ecarts de marge'!$G$1,"X","")</f>
        <v>X</v>
      </c>
      <c r="B624" s="122" t="str">
        <f t="shared" si="9"/>
        <v>A20092000183000</v>
      </c>
      <c r="C624" s="141" t="s">
        <v>718</v>
      </c>
      <c r="D624" s="141">
        <v>201800234</v>
      </c>
      <c r="E624" s="141" t="s">
        <v>712</v>
      </c>
      <c r="F624" s="141" t="s">
        <v>895</v>
      </c>
      <c r="G624" s="141" t="s">
        <v>711</v>
      </c>
      <c r="H624" s="141" t="s">
        <v>731</v>
      </c>
      <c r="I624" s="142">
        <v>43154</v>
      </c>
      <c r="J624" s="141" t="s">
        <v>1055</v>
      </c>
      <c r="K624" s="141" t="s">
        <v>57</v>
      </c>
      <c r="L624" s="141" t="s">
        <v>58</v>
      </c>
      <c r="M624" s="141">
        <v>1</v>
      </c>
      <c r="N624" s="141">
        <v>4083.05</v>
      </c>
      <c r="O624" s="141">
        <v>4083.05</v>
      </c>
      <c r="P624" s="141">
        <v>4083.05</v>
      </c>
      <c r="Q624" s="122" t="e">
        <f>+VLOOKUP(CONCATENATE(B624,"00"),#REF!,3,FALSE)</f>
        <v>#REF!</v>
      </c>
      <c r="R624" s="122" t="str">
        <f>+IF(ISERROR(VLOOKUP(K624,'Ecarts de marge'!D:D,1,FALSE)),"PB CODE ARTICLE","")</f>
        <v>PB CODE ARTICLE</v>
      </c>
    </row>
    <row r="625" spans="1:18" x14ac:dyDescent="0.25">
      <c r="A625" s="131" t="str">
        <f>+IF(I625&lt;='Ecarts de marge'!$G$1,"X","")</f>
        <v>X</v>
      </c>
      <c r="B625" s="122" t="str">
        <f t="shared" si="9"/>
        <v>A20092000184000</v>
      </c>
      <c r="C625" s="141" t="s">
        <v>718</v>
      </c>
      <c r="D625" s="141">
        <v>201800235</v>
      </c>
      <c r="E625" s="141" t="s">
        <v>712</v>
      </c>
      <c r="F625" s="141" t="s">
        <v>888</v>
      </c>
      <c r="G625" s="141" t="s">
        <v>711</v>
      </c>
      <c r="H625" s="141" t="s">
        <v>731</v>
      </c>
      <c r="I625" s="142">
        <v>43154</v>
      </c>
      <c r="J625" s="141" t="s">
        <v>1056</v>
      </c>
      <c r="K625" s="141" t="s">
        <v>57</v>
      </c>
      <c r="L625" s="141" t="s">
        <v>58</v>
      </c>
      <c r="M625" s="141">
        <v>1</v>
      </c>
      <c r="N625" s="141">
        <v>10860.59</v>
      </c>
      <c r="O625" s="141">
        <v>10860.59</v>
      </c>
      <c r="P625" s="141">
        <v>10860.59</v>
      </c>
      <c r="Q625" s="122" t="e">
        <f>+VLOOKUP(CONCATENATE(B625,"00"),#REF!,3,FALSE)</f>
        <v>#REF!</v>
      </c>
      <c r="R625" s="122" t="str">
        <f>+IF(ISERROR(VLOOKUP(K625,'Ecarts de marge'!D:D,1,FALSE)),"PB CODE ARTICLE","")</f>
        <v>PB CODE ARTICLE</v>
      </c>
    </row>
    <row r="626" spans="1:18" x14ac:dyDescent="0.25">
      <c r="A626" s="131" t="str">
        <f>+IF(I626&lt;='Ecarts de marge'!$G$1,"X","")</f>
        <v>X</v>
      </c>
      <c r="B626" s="122" t="str">
        <f t="shared" si="9"/>
        <v>A20082000113000</v>
      </c>
      <c r="C626" s="141" t="s">
        <v>718</v>
      </c>
      <c r="D626" s="141">
        <v>201800236</v>
      </c>
      <c r="E626" s="141" t="s">
        <v>735</v>
      </c>
      <c r="F626" s="141" t="s">
        <v>874</v>
      </c>
      <c r="G626" s="141" t="s">
        <v>711</v>
      </c>
      <c r="H626" s="141" t="s">
        <v>731</v>
      </c>
      <c r="I626" s="142">
        <v>43154</v>
      </c>
      <c r="J626" s="141" t="s">
        <v>1050</v>
      </c>
      <c r="K626" s="141" t="s">
        <v>57</v>
      </c>
      <c r="L626" s="141" t="s">
        <v>58</v>
      </c>
      <c r="M626" s="141">
        <v>1</v>
      </c>
      <c r="N626" s="141">
        <v>12427.44</v>
      </c>
      <c r="O626" s="141">
        <v>12427.44</v>
      </c>
      <c r="P626" s="141">
        <v>12427.44</v>
      </c>
      <c r="Q626" s="122" t="e">
        <f>+VLOOKUP(CONCATENATE(B626,"00"),#REF!,3,FALSE)</f>
        <v>#REF!</v>
      </c>
      <c r="R626" s="122" t="str">
        <f>+IF(ISERROR(VLOOKUP(K626,'Ecarts de marge'!D:D,1,FALSE)),"PB CODE ARTICLE","")</f>
        <v>PB CODE ARTICLE</v>
      </c>
    </row>
    <row r="627" spans="1:18" x14ac:dyDescent="0.25">
      <c r="A627" s="131" t="str">
        <f>+IF(I627&lt;='Ecarts de marge'!$G$1,"X","")</f>
        <v>X</v>
      </c>
      <c r="B627" s="122" t="str">
        <f t="shared" si="9"/>
        <v>A20092000303000</v>
      </c>
      <c r="C627" s="141" t="s">
        <v>718</v>
      </c>
      <c r="D627" s="141">
        <v>201800237</v>
      </c>
      <c r="E627" s="141" t="s">
        <v>712</v>
      </c>
      <c r="F627" s="141" t="s">
        <v>1057</v>
      </c>
      <c r="G627" s="141" t="s">
        <v>711</v>
      </c>
      <c r="H627" s="141" t="s">
        <v>731</v>
      </c>
      <c r="I627" s="142">
        <v>43154</v>
      </c>
      <c r="J627" s="141" t="s">
        <v>1058</v>
      </c>
      <c r="K627" s="141" t="s">
        <v>57</v>
      </c>
      <c r="L627" s="141" t="s">
        <v>58</v>
      </c>
      <c r="M627" s="141">
        <v>1</v>
      </c>
      <c r="N627" s="141">
        <v>4104.79</v>
      </c>
      <c r="O627" s="141">
        <v>4104.79</v>
      </c>
      <c r="P627" s="141">
        <v>4104.79</v>
      </c>
      <c r="Q627" s="122" t="e">
        <f>+VLOOKUP(CONCATENATE(B627,"00"),#REF!,3,FALSE)</f>
        <v>#REF!</v>
      </c>
      <c r="R627" s="122" t="str">
        <f>+IF(ISERROR(VLOOKUP(K627,'Ecarts de marge'!D:D,1,FALSE)),"PB CODE ARTICLE","")</f>
        <v>PB CODE ARTICLE</v>
      </c>
    </row>
    <row r="628" spans="1:18" x14ac:dyDescent="0.25">
      <c r="A628" s="131" t="str">
        <f>+IF(I628&lt;='Ecarts de marge'!$G$1,"X","")</f>
        <v>X</v>
      </c>
      <c r="B628" s="122" t="str">
        <f t="shared" si="9"/>
        <v>A20092000303000</v>
      </c>
      <c r="C628" s="141" t="s">
        <v>718</v>
      </c>
      <c r="D628" s="141">
        <v>201800238</v>
      </c>
      <c r="E628" s="141" t="s">
        <v>712</v>
      </c>
      <c r="F628" s="141" t="s">
        <v>1057</v>
      </c>
      <c r="G628" s="141" t="s">
        <v>711</v>
      </c>
      <c r="H628" s="141" t="s">
        <v>731</v>
      </c>
      <c r="I628" s="142">
        <v>43154</v>
      </c>
      <c r="J628" s="141" t="s">
        <v>1058</v>
      </c>
      <c r="K628" s="141" t="s">
        <v>57</v>
      </c>
      <c r="L628" s="141" t="s">
        <v>58</v>
      </c>
      <c r="M628" s="141">
        <v>1</v>
      </c>
      <c r="N628" s="141">
        <v>4114.7</v>
      </c>
      <c r="O628" s="141">
        <v>4114.7</v>
      </c>
      <c r="P628" s="141">
        <v>4114.7</v>
      </c>
      <c r="Q628" s="122" t="e">
        <f>+VLOOKUP(CONCATENATE(B628,"00"),#REF!,3,FALSE)</f>
        <v>#REF!</v>
      </c>
      <c r="R628" s="122" t="str">
        <f>+IF(ISERROR(VLOOKUP(K628,'Ecarts de marge'!D:D,1,FALSE)),"PB CODE ARTICLE","")</f>
        <v>PB CODE ARTICLE</v>
      </c>
    </row>
    <row r="629" spans="1:18" x14ac:dyDescent="0.25">
      <c r="A629" s="131" t="str">
        <f>+IF(I629&lt;='Ecarts de marge'!$G$1,"X","")</f>
        <v>X</v>
      </c>
      <c r="B629" s="122" t="str">
        <f t="shared" si="9"/>
        <v>A20092000303000</v>
      </c>
      <c r="C629" s="141" t="s">
        <v>718</v>
      </c>
      <c r="D629" s="141">
        <v>201800239</v>
      </c>
      <c r="E629" s="141" t="s">
        <v>712</v>
      </c>
      <c r="F629" s="141" t="s">
        <v>1057</v>
      </c>
      <c r="G629" s="141" t="s">
        <v>711</v>
      </c>
      <c r="H629" s="141" t="s">
        <v>731</v>
      </c>
      <c r="I629" s="142">
        <v>43154</v>
      </c>
      <c r="J629" s="141" t="s">
        <v>1058</v>
      </c>
      <c r="K629" s="141" t="s">
        <v>57</v>
      </c>
      <c r="L629" s="141" t="s">
        <v>58</v>
      </c>
      <c r="M629" s="141">
        <v>1</v>
      </c>
      <c r="N629" s="141">
        <v>4112.6099999999997</v>
      </c>
      <c r="O629" s="141">
        <v>4112.6099999999997</v>
      </c>
      <c r="P629" s="141">
        <v>4112.6099999999997</v>
      </c>
      <c r="Q629" s="122" t="e">
        <f>+VLOOKUP(CONCATENATE(B629,"00"),#REF!,3,FALSE)</f>
        <v>#REF!</v>
      </c>
      <c r="R629" s="122" t="str">
        <f>+IF(ISERROR(VLOOKUP(K629,'Ecarts de marge'!D:D,1,FALSE)),"PB CODE ARTICLE","")</f>
        <v>PB CODE ARTICLE</v>
      </c>
    </row>
    <row r="630" spans="1:18" x14ac:dyDescent="0.25">
      <c r="A630" s="131" t="str">
        <f>+IF(I630&lt;='Ecarts de marge'!$G$1,"X","")</f>
        <v>X</v>
      </c>
      <c r="B630" s="122" t="str">
        <f t="shared" si="9"/>
        <v>A20092000303000</v>
      </c>
      <c r="C630" s="141" t="s">
        <v>718</v>
      </c>
      <c r="D630" s="141">
        <v>201800240</v>
      </c>
      <c r="E630" s="141" t="s">
        <v>712</v>
      </c>
      <c r="F630" s="141" t="s">
        <v>1057</v>
      </c>
      <c r="G630" s="141" t="s">
        <v>711</v>
      </c>
      <c r="H630" s="141" t="s">
        <v>731</v>
      </c>
      <c r="I630" s="142">
        <v>43154</v>
      </c>
      <c r="J630" s="141" t="s">
        <v>1058</v>
      </c>
      <c r="K630" s="141" t="s">
        <v>57</v>
      </c>
      <c r="L630" s="141" t="s">
        <v>58</v>
      </c>
      <c r="M630" s="141">
        <v>1</v>
      </c>
      <c r="N630" s="141">
        <v>4095</v>
      </c>
      <c r="O630" s="141">
        <v>4095</v>
      </c>
      <c r="P630" s="141">
        <v>4095</v>
      </c>
      <c r="Q630" s="122" t="e">
        <f>+VLOOKUP(CONCATENATE(B630,"00"),#REF!,3,FALSE)</f>
        <v>#REF!</v>
      </c>
      <c r="R630" s="122" t="str">
        <f>+IF(ISERROR(VLOOKUP(K630,'Ecarts de marge'!D:D,1,FALSE)),"PB CODE ARTICLE","")</f>
        <v>PB CODE ARTICLE</v>
      </c>
    </row>
    <row r="631" spans="1:18" x14ac:dyDescent="0.25">
      <c r="A631" s="131" t="str">
        <f>+IF(I631&lt;='Ecarts de marge'!$G$1,"X","")</f>
        <v>X</v>
      </c>
      <c r="B631" s="122" t="str">
        <f t="shared" si="9"/>
        <v>A20082000239000</v>
      </c>
      <c r="C631" s="141" t="s">
        <v>718</v>
      </c>
      <c r="D631" s="141">
        <v>201800241</v>
      </c>
      <c r="E631" s="141" t="s">
        <v>735</v>
      </c>
      <c r="F631" s="141" t="s">
        <v>736</v>
      </c>
      <c r="G631" s="141" t="s">
        <v>711</v>
      </c>
      <c r="H631" s="141" t="s">
        <v>737</v>
      </c>
      <c r="I631" s="142">
        <v>43157</v>
      </c>
      <c r="J631" s="141" t="s">
        <v>1023</v>
      </c>
      <c r="K631" s="141" t="s">
        <v>148</v>
      </c>
      <c r="L631" s="141" t="s">
        <v>1024</v>
      </c>
      <c r="M631" s="141">
        <v>1</v>
      </c>
      <c r="N631" s="141">
        <v>305.39</v>
      </c>
      <c r="O631" s="141">
        <v>305.39</v>
      </c>
      <c r="P631" s="141">
        <v>305.39</v>
      </c>
      <c r="Q631" s="122" t="e">
        <f>+VLOOKUP(CONCATENATE(B631,"00"),#REF!,3,FALSE)</f>
        <v>#REF!</v>
      </c>
      <c r="R631" s="122" t="str">
        <f>+IF(ISERROR(VLOOKUP(K631,'Ecarts de marge'!D:D,1,FALSE)),"PB CODE ARTICLE","")</f>
        <v/>
      </c>
    </row>
    <row r="632" spans="1:18" x14ac:dyDescent="0.25">
      <c r="A632" s="131" t="str">
        <f>+IF(I632&lt;='Ecarts de marge'!$G$1,"X","")</f>
        <v>X</v>
      </c>
      <c r="B632" s="122" t="str">
        <f t="shared" si="9"/>
        <v>A20112000279000</v>
      </c>
      <c r="C632" s="141" t="s">
        <v>718</v>
      </c>
      <c r="D632" s="141">
        <v>201800242</v>
      </c>
      <c r="E632" s="141" t="s">
        <v>714</v>
      </c>
      <c r="F632" s="141" t="s">
        <v>746</v>
      </c>
      <c r="G632" s="141" t="s">
        <v>711</v>
      </c>
      <c r="H632" s="141" t="s">
        <v>731</v>
      </c>
      <c r="I632" s="142">
        <v>43157</v>
      </c>
      <c r="J632" s="141" t="s">
        <v>1059</v>
      </c>
      <c r="K632" s="141" t="s">
        <v>57</v>
      </c>
      <c r="L632" s="141" t="s">
        <v>58</v>
      </c>
      <c r="M632" s="141">
        <v>1</v>
      </c>
      <c r="N632" s="141">
        <v>3983.18</v>
      </c>
      <c r="O632" s="141">
        <v>3983.18</v>
      </c>
      <c r="P632" s="141">
        <v>3983.18</v>
      </c>
      <c r="Q632" s="122" t="e">
        <f>+VLOOKUP(CONCATENATE(B632,"00"),#REF!,3,FALSE)</f>
        <v>#REF!</v>
      </c>
      <c r="R632" s="122" t="str">
        <f>+IF(ISERROR(VLOOKUP(K632,'Ecarts de marge'!D:D,1,FALSE)),"PB CODE ARTICLE","")</f>
        <v>PB CODE ARTICLE</v>
      </c>
    </row>
    <row r="633" spans="1:18" x14ac:dyDescent="0.25">
      <c r="A633" s="131" t="str">
        <f>+IF(I633&lt;='Ecarts de marge'!$G$1,"X","")</f>
        <v>X</v>
      </c>
      <c r="B633" s="122" t="str">
        <f t="shared" si="9"/>
        <v>A20062000005000</v>
      </c>
      <c r="C633" s="141" t="s">
        <v>718</v>
      </c>
      <c r="D633" s="141">
        <v>201800243</v>
      </c>
      <c r="E633" s="141" t="s">
        <v>783</v>
      </c>
      <c r="F633" s="141" t="s">
        <v>1060</v>
      </c>
      <c r="G633" s="141" t="s">
        <v>711</v>
      </c>
      <c r="H633" s="141" t="s">
        <v>731</v>
      </c>
      <c r="I633" s="142">
        <v>43158</v>
      </c>
      <c r="J633" s="141" t="s">
        <v>1061</v>
      </c>
      <c r="K633" s="141" t="s">
        <v>57</v>
      </c>
      <c r="L633" s="141" t="s">
        <v>58</v>
      </c>
      <c r="M633" s="141">
        <v>1</v>
      </c>
      <c r="N633" s="141">
        <v>4000</v>
      </c>
      <c r="O633" s="141">
        <v>4000</v>
      </c>
      <c r="P633" s="141">
        <v>4000</v>
      </c>
      <c r="Q633" s="122" t="e">
        <f>+VLOOKUP(CONCATENATE(B633,"00"),#REF!,3,FALSE)</f>
        <v>#REF!</v>
      </c>
      <c r="R633" s="122" t="str">
        <f>+IF(ISERROR(VLOOKUP(K633,'Ecarts de marge'!D:D,1,FALSE)),"PB CODE ARTICLE","")</f>
        <v>PB CODE ARTICLE</v>
      </c>
    </row>
    <row r="634" spans="1:18" x14ac:dyDescent="0.25">
      <c r="A634" s="131" t="str">
        <f>+IF(I634&lt;='Ecarts de marge'!$G$1,"X","")</f>
        <v>X</v>
      </c>
      <c r="B634" s="122" t="str">
        <f t="shared" si="9"/>
        <v>A20092000182000</v>
      </c>
      <c r="C634" s="141" t="s">
        <v>718</v>
      </c>
      <c r="D634" s="141">
        <v>201800244</v>
      </c>
      <c r="E634" s="141" t="s">
        <v>712</v>
      </c>
      <c r="F634" s="141" t="s">
        <v>767</v>
      </c>
      <c r="G634" s="141" t="s">
        <v>711</v>
      </c>
      <c r="H634" s="141" t="s">
        <v>731</v>
      </c>
      <c r="I634" s="142">
        <v>43158</v>
      </c>
      <c r="J634" s="141" t="s">
        <v>998</v>
      </c>
      <c r="K634" s="141" t="s">
        <v>57</v>
      </c>
      <c r="L634" s="141" t="s">
        <v>58</v>
      </c>
      <c r="M634" s="141">
        <v>1</v>
      </c>
      <c r="N634" s="141">
        <v>9609.43</v>
      </c>
      <c r="O634" s="141">
        <v>9609.43</v>
      </c>
      <c r="P634" s="141">
        <v>9609.43</v>
      </c>
      <c r="Q634" s="122" t="e">
        <f>+VLOOKUP(CONCATENATE(B634,"00"),#REF!,3,FALSE)</f>
        <v>#REF!</v>
      </c>
      <c r="R634" s="122" t="str">
        <f>+IF(ISERROR(VLOOKUP(K634,'Ecarts de marge'!D:D,1,FALSE)),"PB CODE ARTICLE","")</f>
        <v>PB CODE ARTICLE</v>
      </c>
    </row>
    <row r="635" spans="1:18" x14ac:dyDescent="0.25">
      <c r="A635" s="131" t="str">
        <f>+IF(I635&lt;='Ecarts de marge'!$G$1,"X","")</f>
        <v>X</v>
      </c>
      <c r="B635" s="122" t="str">
        <f t="shared" si="9"/>
        <v>A20092000182000</v>
      </c>
      <c r="C635" s="141" t="s">
        <v>718</v>
      </c>
      <c r="D635" s="141">
        <v>201800244</v>
      </c>
      <c r="E635" s="141" t="s">
        <v>712</v>
      </c>
      <c r="F635" s="141" t="s">
        <v>767</v>
      </c>
      <c r="G635" s="141" t="s">
        <v>711</v>
      </c>
      <c r="H635" s="141" t="s">
        <v>731</v>
      </c>
      <c r="I635" s="142">
        <v>43158</v>
      </c>
      <c r="J635" s="141" t="s">
        <v>998</v>
      </c>
      <c r="K635" s="141" t="s">
        <v>60</v>
      </c>
      <c r="L635" s="141" t="s">
        <v>61</v>
      </c>
      <c r="M635" s="141">
        <v>1</v>
      </c>
      <c r="N635" s="141">
        <v>3749.32</v>
      </c>
      <c r="O635" s="141">
        <v>3749.32</v>
      </c>
      <c r="P635" s="141">
        <v>3749.32</v>
      </c>
      <c r="Q635" s="122" t="e">
        <f>+VLOOKUP(CONCATENATE(B635,"00"),#REF!,3,FALSE)</f>
        <v>#REF!</v>
      </c>
      <c r="R635" s="122" t="str">
        <f>+IF(ISERROR(VLOOKUP(K635,'Ecarts de marge'!D:D,1,FALSE)),"PB CODE ARTICLE","")</f>
        <v>PB CODE ARTICLE</v>
      </c>
    </row>
    <row r="636" spans="1:18" x14ac:dyDescent="0.25">
      <c r="A636" s="131" t="str">
        <f>+IF(I636&lt;='Ecarts de marge'!$G$1,"X","")</f>
        <v>X</v>
      </c>
      <c r="B636" s="122" t="str">
        <f t="shared" si="9"/>
        <v>A</v>
      </c>
      <c r="C636" s="141" t="s">
        <v>718</v>
      </c>
      <c r="D636" s="141">
        <v>201800245</v>
      </c>
      <c r="E636" s="141" t="s">
        <v>719</v>
      </c>
      <c r="F636" s="141" t="s">
        <v>719</v>
      </c>
      <c r="G636" s="141" t="s">
        <v>719</v>
      </c>
      <c r="H636" s="141" t="s">
        <v>731</v>
      </c>
      <c r="I636" s="142">
        <v>43159</v>
      </c>
      <c r="J636" s="141" t="s">
        <v>747</v>
      </c>
      <c r="K636" s="141" t="s">
        <v>148</v>
      </c>
      <c r="L636" s="141" t="s">
        <v>1062</v>
      </c>
      <c r="M636" s="141">
        <v>1</v>
      </c>
      <c r="N636" s="141">
        <v>30</v>
      </c>
      <c r="O636" s="141">
        <v>30</v>
      </c>
      <c r="P636" s="141">
        <v>30</v>
      </c>
      <c r="Q636" s="122" t="e">
        <f>+VLOOKUP(CONCATENATE(B636,"00"),#REF!,3,FALSE)</f>
        <v>#REF!</v>
      </c>
      <c r="R636" s="122" t="str">
        <f>+IF(ISERROR(VLOOKUP(K636,'Ecarts de marge'!D:D,1,FALSE)),"PB CODE ARTICLE","")</f>
        <v/>
      </c>
    </row>
    <row r="637" spans="1:18" x14ac:dyDescent="0.25">
      <c r="A637" s="131" t="str">
        <f>+IF(I637&lt;='Ecarts de marge'!$G$1,"X","")</f>
        <v>X</v>
      </c>
      <c r="B637" s="122" t="str">
        <f t="shared" si="9"/>
        <v>A</v>
      </c>
      <c r="C637" s="141" t="s">
        <v>718</v>
      </c>
      <c r="D637" s="141">
        <v>201800245</v>
      </c>
      <c r="E637" s="141" t="s">
        <v>719</v>
      </c>
      <c r="F637" s="141" t="s">
        <v>719</v>
      </c>
      <c r="G637" s="141" t="s">
        <v>719</v>
      </c>
      <c r="H637" s="141" t="s">
        <v>731</v>
      </c>
      <c r="I637" s="142">
        <v>43159</v>
      </c>
      <c r="J637" s="141" t="s">
        <v>747</v>
      </c>
      <c r="K637" s="141" t="s">
        <v>148</v>
      </c>
      <c r="L637" s="141" t="s">
        <v>1063</v>
      </c>
      <c r="M637" s="141">
        <v>1</v>
      </c>
      <c r="N637" s="141">
        <v>11.53</v>
      </c>
      <c r="O637" s="141">
        <v>11.53</v>
      </c>
      <c r="P637" s="141">
        <v>11.53</v>
      </c>
      <c r="Q637" s="122" t="e">
        <f>+VLOOKUP(CONCATENATE(B637,"00"),#REF!,3,FALSE)</f>
        <v>#REF!</v>
      </c>
      <c r="R637" s="122" t="str">
        <f>+IF(ISERROR(VLOOKUP(K637,'Ecarts de marge'!D:D,1,FALSE)),"PB CODE ARTICLE","")</f>
        <v/>
      </c>
    </row>
    <row r="638" spans="1:18" x14ac:dyDescent="0.25">
      <c r="A638" s="131" t="str">
        <f>+IF(I638&lt;='Ecarts de marge'!$G$1,"X","")</f>
        <v>X</v>
      </c>
      <c r="B638" s="122" t="str">
        <f t="shared" si="9"/>
        <v>A</v>
      </c>
      <c r="C638" s="141" t="s">
        <v>718</v>
      </c>
      <c r="D638" s="141">
        <v>201800245</v>
      </c>
      <c r="E638" s="141" t="s">
        <v>719</v>
      </c>
      <c r="F638" s="141" t="s">
        <v>719</v>
      </c>
      <c r="G638" s="141" t="s">
        <v>719</v>
      </c>
      <c r="H638" s="141" t="s">
        <v>731</v>
      </c>
      <c r="I638" s="142">
        <v>43159</v>
      </c>
      <c r="J638" s="141" t="s">
        <v>747</v>
      </c>
      <c r="K638" s="141" t="s">
        <v>148</v>
      </c>
      <c r="L638" s="141" t="s">
        <v>1064</v>
      </c>
      <c r="M638" s="141">
        <v>1</v>
      </c>
      <c r="N638" s="141">
        <v>12.75</v>
      </c>
      <c r="O638" s="141">
        <v>12.75</v>
      </c>
      <c r="P638" s="141">
        <v>12.75</v>
      </c>
      <c r="Q638" s="122" t="e">
        <f>+VLOOKUP(CONCATENATE(B638,"00"),#REF!,3,FALSE)</f>
        <v>#REF!</v>
      </c>
      <c r="R638" s="122" t="str">
        <f>+IF(ISERROR(VLOOKUP(K638,'Ecarts de marge'!D:D,1,FALSE)),"PB CODE ARTICLE","")</f>
        <v/>
      </c>
    </row>
    <row r="639" spans="1:18" x14ac:dyDescent="0.25">
      <c r="A639" s="131" t="str">
        <f>+IF(I639&lt;='Ecarts de marge'!$G$1,"X","")</f>
        <v>X</v>
      </c>
      <c r="B639" s="122" t="str">
        <f t="shared" si="9"/>
        <v>A</v>
      </c>
      <c r="C639" s="141" t="s">
        <v>718</v>
      </c>
      <c r="D639" s="141">
        <v>201800245</v>
      </c>
      <c r="E639" s="141" t="s">
        <v>719</v>
      </c>
      <c r="F639" s="141" t="s">
        <v>719</v>
      </c>
      <c r="G639" s="141" t="s">
        <v>719</v>
      </c>
      <c r="H639" s="141" t="s">
        <v>731</v>
      </c>
      <c r="I639" s="142">
        <v>43159</v>
      </c>
      <c r="J639" s="141" t="s">
        <v>747</v>
      </c>
      <c r="K639" s="141" t="s">
        <v>148</v>
      </c>
      <c r="L639" s="141" t="s">
        <v>1065</v>
      </c>
      <c r="M639" s="141">
        <v>1</v>
      </c>
      <c r="N639" s="141">
        <v>5.0999999999999996</v>
      </c>
      <c r="O639" s="141">
        <v>5.0999999999999996</v>
      </c>
      <c r="P639" s="141">
        <v>5.0999999999999996</v>
      </c>
      <c r="Q639" s="122" t="e">
        <f>+VLOOKUP(CONCATENATE(B639,"00"),#REF!,3,FALSE)</f>
        <v>#REF!</v>
      </c>
      <c r="R639" s="122" t="str">
        <f>+IF(ISERROR(VLOOKUP(K639,'Ecarts de marge'!D:D,1,FALSE)),"PB CODE ARTICLE","")</f>
        <v/>
      </c>
    </row>
    <row r="640" spans="1:18" x14ac:dyDescent="0.25">
      <c r="A640" s="131" t="str">
        <f>+IF(I640&lt;='Ecarts de marge'!$G$1,"X","")</f>
        <v>X</v>
      </c>
      <c r="B640" s="122" t="str">
        <f t="shared" si="9"/>
        <v>A20082000125000</v>
      </c>
      <c r="C640" s="141" t="s">
        <v>718</v>
      </c>
      <c r="D640" s="141">
        <v>201800246</v>
      </c>
      <c r="E640" s="141" t="s">
        <v>735</v>
      </c>
      <c r="F640" s="141" t="s">
        <v>756</v>
      </c>
      <c r="G640" s="141" t="s">
        <v>711</v>
      </c>
      <c r="H640" s="141" t="s">
        <v>731</v>
      </c>
      <c r="I640" s="142">
        <v>43160</v>
      </c>
      <c r="J640" s="141" t="s">
        <v>881</v>
      </c>
      <c r="K640" s="141" t="s">
        <v>723</v>
      </c>
      <c r="L640" s="141" t="s">
        <v>757</v>
      </c>
      <c r="M640" s="141">
        <v>1</v>
      </c>
      <c r="N640" s="141">
        <v>345.9</v>
      </c>
      <c r="O640" s="141">
        <v>345.9</v>
      </c>
      <c r="P640" s="141">
        <v>345.9</v>
      </c>
      <c r="Q640" s="122" t="e">
        <f>+VLOOKUP(CONCATENATE(B640,"00"),#REF!,3,FALSE)</f>
        <v>#REF!</v>
      </c>
      <c r="R640" s="122" t="str">
        <f>+IF(ISERROR(VLOOKUP(K640,'Ecarts de marge'!D:D,1,FALSE)),"PB CODE ARTICLE","")</f>
        <v>PB CODE ARTICLE</v>
      </c>
    </row>
    <row r="641" spans="1:18" x14ac:dyDescent="0.25">
      <c r="A641" s="131" t="str">
        <f>+IF(I641&lt;='Ecarts de marge'!$G$1,"X","")</f>
        <v>X</v>
      </c>
      <c r="B641" s="122" t="str">
        <f t="shared" si="9"/>
        <v>A20082000128000</v>
      </c>
      <c r="C641" s="141" t="s">
        <v>718</v>
      </c>
      <c r="D641" s="141">
        <v>201800247</v>
      </c>
      <c r="E641" s="141" t="s">
        <v>735</v>
      </c>
      <c r="F641" s="141" t="s">
        <v>811</v>
      </c>
      <c r="G641" s="141" t="s">
        <v>711</v>
      </c>
      <c r="H641" s="141" t="s">
        <v>731</v>
      </c>
      <c r="I641" s="142">
        <v>43160</v>
      </c>
      <c r="J641" s="141" t="s">
        <v>1066</v>
      </c>
      <c r="K641" s="141" t="s">
        <v>57</v>
      </c>
      <c r="L641" s="141" t="s">
        <v>58</v>
      </c>
      <c r="M641" s="141">
        <v>1</v>
      </c>
      <c r="N641" s="141">
        <v>11864.53</v>
      </c>
      <c r="O641" s="141">
        <v>11864.53</v>
      </c>
      <c r="P641" s="141">
        <v>11864.53</v>
      </c>
      <c r="Q641" s="122" t="e">
        <f>+VLOOKUP(CONCATENATE(B641,"00"),#REF!,3,FALSE)</f>
        <v>#REF!</v>
      </c>
      <c r="R641" s="122" t="str">
        <f>+IF(ISERROR(VLOOKUP(K641,'Ecarts de marge'!D:D,1,FALSE)),"PB CODE ARTICLE","")</f>
        <v>PB CODE ARTICLE</v>
      </c>
    </row>
    <row r="642" spans="1:18" x14ac:dyDescent="0.25">
      <c r="A642" s="131" t="str">
        <f>+IF(I642&lt;='Ecarts de marge'!$G$1,"X","")</f>
        <v>X</v>
      </c>
      <c r="B642" s="122" t="str">
        <f t="shared" si="9"/>
        <v>A20082000239000</v>
      </c>
      <c r="C642" s="141" t="s">
        <v>718</v>
      </c>
      <c r="D642" s="141">
        <v>201800248</v>
      </c>
      <c r="E642" s="141" t="s">
        <v>735</v>
      </c>
      <c r="F642" s="141" t="s">
        <v>736</v>
      </c>
      <c r="G642" s="141" t="s">
        <v>711</v>
      </c>
      <c r="H642" s="141" t="s">
        <v>731</v>
      </c>
      <c r="I642" s="142">
        <v>43160</v>
      </c>
      <c r="J642" s="141" t="s">
        <v>738</v>
      </c>
      <c r="K642" s="141" t="s">
        <v>148</v>
      </c>
      <c r="L642" s="141" t="s">
        <v>1067</v>
      </c>
      <c r="M642" s="141">
        <v>1</v>
      </c>
      <c r="N642" s="141">
        <v>37.71</v>
      </c>
      <c r="O642" s="141">
        <v>37.71</v>
      </c>
      <c r="P642" s="141">
        <v>37.71</v>
      </c>
      <c r="Q642" s="122" t="e">
        <f>+VLOOKUP(CONCATENATE(B642,"00"),#REF!,3,FALSE)</f>
        <v>#REF!</v>
      </c>
      <c r="R642" s="122" t="str">
        <f>+IF(ISERROR(VLOOKUP(K642,'Ecarts de marge'!D:D,1,FALSE)),"PB CODE ARTICLE","")</f>
        <v/>
      </c>
    </row>
    <row r="643" spans="1:18" x14ac:dyDescent="0.25">
      <c r="A643" s="131" t="str">
        <f>+IF(I643&lt;='Ecarts de marge'!$G$1,"X","")</f>
        <v>X</v>
      </c>
      <c r="B643" s="122" t="str">
        <f t="shared" ref="B643:B706" si="10">+"A"&amp;E643&amp;F643&amp;G643</f>
        <v>A20082000239000</v>
      </c>
      <c r="C643" s="141" t="s">
        <v>718</v>
      </c>
      <c r="D643" s="141">
        <v>201800248</v>
      </c>
      <c r="E643" s="141" t="s">
        <v>735</v>
      </c>
      <c r="F643" s="141" t="s">
        <v>736</v>
      </c>
      <c r="G643" s="141" t="s">
        <v>711</v>
      </c>
      <c r="H643" s="141" t="s">
        <v>731</v>
      </c>
      <c r="I643" s="142">
        <v>43160</v>
      </c>
      <c r="J643" s="141" t="s">
        <v>738</v>
      </c>
      <c r="K643" s="141" t="s">
        <v>148</v>
      </c>
      <c r="L643" s="141" t="s">
        <v>1068</v>
      </c>
      <c r="M643" s="141">
        <v>2</v>
      </c>
      <c r="N643" s="141">
        <v>4.7300000000000004</v>
      </c>
      <c r="O643" s="141">
        <v>9.4600000000000009</v>
      </c>
      <c r="P643" s="141">
        <v>9.4600000000000009</v>
      </c>
      <c r="Q643" s="122" t="e">
        <f>+VLOOKUP(CONCATENATE(B643,"00"),#REF!,3,FALSE)</f>
        <v>#REF!</v>
      </c>
      <c r="R643" s="122" t="str">
        <f>+IF(ISERROR(VLOOKUP(K643,'Ecarts de marge'!D:D,1,FALSE)),"PB CODE ARTICLE","")</f>
        <v/>
      </c>
    </row>
    <row r="644" spans="1:18" x14ac:dyDescent="0.25">
      <c r="A644" s="131" t="str">
        <f>+IF(I644&lt;='Ecarts de marge'!$G$1,"X","")</f>
        <v>X</v>
      </c>
      <c r="B644" s="122" t="str">
        <f t="shared" si="10"/>
        <v>A20082000239000</v>
      </c>
      <c r="C644" s="141" t="s">
        <v>718</v>
      </c>
      <c r="D644" s="141">
        <v>201800248</v>
      </c>
      <c r="E644" s="141" t="s">
        <v>735</v>
      </c>
      <c r="F644" s="141" t="s">
        <v>736</v>
      </c>
      <c r="G644" s="141" t="s">
        <v>711</v>
      </c>
      <c r="H644" s="141" t="s">
        <v>731</v>
      </c>
      <c r="I644" s="142">
        <v>43160</v>
      </c>
      <c r="J644" s="141" t="s">
        <v>738</v>
      </c>
      <c r="K644" s="141" t="s">
        <v>148</v>
      </c>
      <c r="L644" s="141" t="s">
        <v>1069</v>
      </c>
      <c r="M644" s="141">
        <v>1</v>
      </c>
      <c r="N644" s="141">
        <v>4.62</v>
      </c>
      <c r="O644" s="141">
        <v>4.62</v>
      </c>
      <c r="P644" s="141">
        <v>4.62</v>
      </c>
      <c r="Q644" s="122" t="e">
        <f>+VLOOKUP(CONCATENATE(B644,"00"),#REF!,3,FALSE)</f>
        <v>#REF!</v>
      </c>
      <c r="R644" s="122" t="str">
        <f>+IF(ISERROR(VLOOKUP(K644,'Ecarts de marge'!D:D,1,FALSE)),"PB CODE ARTICLE","")</f>
        <v/>
      </c>
    </row>
    <row r="645" spans="1:18" x14ac:dyDescent="0.25">
      <c r="A645" s="131" t="str">
        <f>+IF(I645&lt;='Ecarts de marge'!$G$1,"X","")</f>
        <v>X</v>
      </c>
      <c r="B645" s="122" t="str">
        <f t="shared" si="10"/>
        <v>A20082000239000</v>
      </c>
      <c r="C645" s="141" t="s">
        <v>718</v>
      </c>
      <c r="D645" s="141">
        <v>201800248</v>
      </c>
      <c r="E645" s="141" t="s">
        <v>735</v>
      </c>
      <c r="F645" s="141" t="s">
        <v>736</v>
      </c>
      <c r="G645" s="141" t="s">
        <v>711</v>
      </c>
      <c r="H645" s="141" t="s">
        <v>731</v>
      </c>
      <c r="I645" s="142">
        <v>43160</v>
      </c>
      <c r="J645" s="141" t="s">
        <v>738</v>
      </c>
      <c r="K645" s="141" t="s">
        <v>148</v>
      </c>
      <c r="L645" s="141" t="s">
        <v>1070</v>
      </c>
      <c r="M645" s="141">
        <v>1</v>
      </c>
      <c r="N645" s="141">
        <v>17.52</v>
      </c>
      <c r="O645" s="141">
        <v>17.52</v>
      </c>
      <c r="P645" s="141">
        <v>17.52</v>
      </c>
      <c r="Q645" s="122" t="e">
        <f>+VLOOKUP(CONCATENATE(B645,"00"),#REF!,3,FALSE)</f>
        <v>#REF!</v>
      </c>
      <c r="R645" s="122" t="str">
        <f>+IF(ISERROR(VLOOKUP(K645,'Ecarts de marge'!D:D,1,FALSE)),"PB CODE ARTICLE","")</f>
        <v/>
      </c>
    </row>
    <row r="646" spans="1:18" x14ac:dyDescent="0.25">
      <c r="A646" s="131" t="str">
        <f>+IF(I646&lt;='Ecarts de marge'!$G$1,"X","")</f>
        <v>X</v>
      </c>
      <c r="B646" s="122" t="str">
        <f t="shared" si="10"/>
        <v>A</v>
      </c>
      <c r="C646" s="141" t="s">
        <v>718</v>
      </c>
      <c r="D646" s="141">
        <v>201800249</v>
      </c>
      <c r="E646" s="141" t="s">
        <v>719</v>
      </c>
      <c r="F646" s="141" t="s">
        <v>719</v>
      </c>
      <c r="G646" s="141" t="s">
        <v>719</v>
      </c>
      <c r="H646" s="141" t="s">
        <v>737</v>
      </c>
      <c r="I646" s="142">
        <v>43161</v>
      </c>
      <c r="J646" s="141" t="s">
        <v>1071</v>
      </c>
      <c r="K646" s="141" t="s">
        <v>110</v>
      </c>
      <c r="L646" s="141" t="s">
        <v>1072</v>
      </c>
      <c r="M646" s="141">
        <v>1</v>
      </c>
      <c r="N646" s="141">
        <v>420.16</v>
      </c>
      <c r="O646" s="141">
        <v>420.16</v>
      </c>
      <c r="P646" s="141">
        <v>420.16</v>
      </c>
      <c r="Q646" s="122" t="e">
        <f>+VLOOKUP(CONCATENATE(B646,"00"),#REF!,3,FALSE)</f>
        <v>#REF!</v>
      </c>
      <c r="R646" s="122" t="str">
        <f>+IF(ISERROR(VLOOKUP(K646,'Ecarts de marge'!D:D,1,FALSE)),"PB CODE ARTICLE","")</f>
        <v/>
      </c>
    </row>
    <row r="647" spans="1:18" x14ac:dyDescent="0.25">
      <c r="A647" s="131" t="str">
        <f>+IF(I647&lt;='Ecarts de marge'!$G$1,"X","")</f>
        <v>X</v>
      </c>
      <c r="B647" s="122" t="str">
        <f t="shared" si="10"/>
        <v>A20040042039000</v>
      </c>
      <c r="C647" s="141" t="s">
        <v>718</v>
      </c>
      <c r="D647" s="141">
        <v>201800250</v>
      </c>
      <c r="E647" s="141" t="s">
        <v>749</v>
      </c>
      <c r="F647" s="141" t="s">
        <v>1073</v>
      </c>
      <c r="G647" s="141" t="s">
        <v>711</v>
      </c>
      <c r="H647" s="141" t="s">
        <v>731</v>
      </c>
      <c r="I647" s="142">
        <v>43161</v>
      </c>
      <c r="J647" s="141" t="s">
        <v>1074</v>
      </c>
      <c r="K647" s="141" t="s">
        <v>57</v>
      </c>
      <c r="L647" s="141" t="s">
        <v>58</v>
      </c>
      <c r="M647" s="141">
        <v>1</v>
      </c>
      <c r="N647" s="141">
        <v>221.85</v>
      </c>
      <c r="O647" s="141">
        <v>221.85</v>
      </c>
      <c r="P647" s="141">
        <v>221.85</v>
      </c>
      <c r="Q647" s="122" t="e">
        <f>+VLOOKUP(CONCATENATE(B647,"00"),#REF!,3,FALSE)</f>
        <v>#REF!</v>
      </c>
      <c r="R647" s="122" t="str">
        <f>+IF(ISERROR(VLOOKUP(K647,'Ecarts de marge'!D:D,1,FALSE)),"PB CODE ARTICLE","")</f>
        <v>PB CODE ARTICLE</v>
      </c>
    </row>
    <row r="648" spans="1:18" x14ac:dyDescent="0.25">
      <c r="A648" s="131" t="str">
        <f>+IF(I648&lt;='Ecarts de marge'!$G$1,"X","")</f>
        <v>X</v>
      </c>
      <c r="B648" s="122" t="str">
        <f t="shared" si="10"/>
        <v>A20082000239000</v>
      </c>
      <c r="C648" s="141" t="s">
        <v>727</v>
      </c>
      <c r="D648" s="141">
        <v>201800200</v>
      </c>
      <c r="E648" s="141" t="s">
        <v>735</v>
      </c>
      <c r="F648" s="141" t="s">
        <v>736</v>
      </c>
      <c r="G648" s="141" t="s">
        <v>711</v>
      </c>
      <c r="H648" s="141" t="s">
        <v>737</v>
      </c>
      <c r="I648" s="142">
        <v>43144</v>
      </c>
      <c r="J648" s="141" t="s">
        <v>738</v>
      </c>
      <c r="K648" s="141" t="s">
        <v>95</v>
      </c>
      <c r="L648" s="141" t="s">
        <v>1036</v>
      </c>
      <c r="M648" s="141">
        <v>3</v>
      </c>
      <c r="N648" s="141">
        <v>7.59</v>
      </c>
      <c r="O648" s="141">
        <v>22.77</v>
      </c>
      <c r="P648" s="141">
        <v>22.77</v>
      </c>
      <c r="Q648" s="122" t="e">
        <f>+VLOOKUP(CONCATENATE(B648,"00"),#REF!,3,FALSE)</f>
        <v>#REF!</v>
      </c>
      <c r="R648" s="122" t="str">
        <f>+IF(ISERROR(VLOOKUP(K648,'Ecarts de marge'!D:D,1,FALSE)),"PB CODE ARTICLE","")</f>
        <v/>
      </c>
    </row>
    <row r="649" spans="1:18" x14ac:dyDescent="0.25">
      <c r="A649" s="131" t="str">
        <f>+IF(I649&lt;='Ecarts de marge'!$G$1,"X","")</f>
        <v>X</v>
      </c>
      <c r="B649" s="122" t="str">
        <f t="shared" si="10"/>
        <v>A20082000239000</v>
      </c>
      <c r="C649" s="141" t="s">
        <v>727</v>
      </c>
      <c r="D649" s="141">
        <v>201800200</v>
      </c>
      <c r="E649" s="141" t="s">
        <v>735</v>
      </c>
      <c r="F649" s="141" t="s">
        <v>736</v>
      </c>
      <c r="G649" s="141" t="s">
        <v>711</v>
      </c>
      <c r="H649" s="141" t="s">
        <v>737</v>
      </c>
      <c r="I649" s="142">
        <v>43144</v>
      </c>
      <c r="J649" s="141" t="s">
        <v>738</v>
      </c>
      <c r="K649" s="141" t="s">
        <v>95</v>
      </c>
      <c r="L649" s="141" t="s">
        <v>1037</v>
      </c>
      <c r="M649" s="141">
        <v>1</v>
      </c>
      <c r="N649" s="141">
        <v>18.02</v>
      </c>
      <c r="O649" s="141">
        <v>18.02</v>
      </c>
      <c r="P649" s="141">
        <v>18.02</v>
      </c>
      <c r="Q649" s="122" t="e">
        <f>+VLOOKUP(CONCATENATE(B649,"00"),#REF!,3,FALSE)</f>
        <v>#REF!</v>
      </c>
      <c r="R649" s="122" t="str">
        <f>+IF(ISERROR(VLOOKUP(K649,'Ecarts de marge'!D:D,1,FALSE)),"PB CODE ARTICLE","")</f>
        <v/>
      </c>
    </row>
    <row r="650" spans="1:18" x14ac:dyDescent="0.25">
      <c r="A650" s="131" t="str">
        <f>+IF(I650&lt;='Ecarts de marge'!$G$1,"X","")</f>
        <v>X</v>
      </c>
      <c r="B650" s="122" t="str">
        <f t="shared" si="10"/>
        <v>A20082000239000</v>
      </c>
      <c r="C650" s="141" t="s">
        <v>727</v>
      </c>
      <c r="D650" s="141">
        <v>201800200</v>
      </c>
      <c r="E650" s="141" t="s">
        <v>735</v>
      </c>
      <c r="F650" s="141" t="s">
        <v>736</v>
      </c>
      <c r="G650" s="141" t="s">
        <v>711</v>
      </c>
      <c r="H650" s="141" t="s">
        <v>737</v>
      </c>
      <c r="I650" s="142">
        <v>43144</v>
      </c>
      <c r="J650" s="141" t="s">
        <v>738</v>
      </c>
      <c r="K650" s="141" t="s">
        <v>95</v>
      </c>
      <c r="L650" s="141" t="s">
        <v>1038</v>
      </c>
      <c r="M650" s="141">
        <v>1</v>
      </c>
      <c r="N650" s="141">
        <v>80.95</v>
      </c>
      <c r="O650" s="141">
        <v>80.95</v>
      </c>
      <c r="P650" s="141">
        <v>80.95</v>
      </c>
      <c r="Q650" s="122" t="e">
        <f>+VLOOKUP(CONCATENATE(B650,"00"),#REF!,3,FALSE)</f>
        <v>#REF!</v>
      </c>
      <c r="R650" s="122" t="str">
        <f>+IF(ISERROR(VLOOKUP(K650,'Ecarts de marge'!D:D,1,FALSE)),"PB CODE ARTICLE","")</f>
        <v/>
      </c>
    </row>
    <row r="651" spans="1:18" x14ac:dyDescent="0.25">
      <c r="A651" s="131" t="str">
        <f>+IF(I651&lt;='Ecarts de marge'!$G$1,"X","")</f>
        <v>X</v>
      </c>
      <c r="B651" s="122" t="str">
        <f t="shared" si="10"/>
        <v>A20082000239000</v>
      </c>
      <c r="C651" s="141" t="s">
        <v>727</v>
      </c>
      <c r="D651" s="141">
        <v>201800200</v>
      </c>
      <c r="E651" s="141" t="s">
        <v>735</v>
      </c>
      <c r="F651" s="141" t="s">
        <v>736</v>
      </c>
      <c r="G651" s="141" t="s">
        <v>711</v>
      </c>
      <c r="H651" s="141" t="s">
        <v>737</v>
      </c>
      <c r="I651" s="142">
        <v>43144</v>
      </c>
      <c r="J651" s="141" t="s">
        <v>738</v>
      </c>
      <c r="K651" s="141" t="s">
        <v>95</v>
      </c>
      <c r="L651" s="141" t="s">
        <v>1039</v>
      </c>
      <c r="M651" s="141">
        <v>5</v>
      </c>
      <c r="N651" s="141">
        <v>12.41</v>
      </c>
      <c r="O651" s="141">
        <v>62.05</v>
      </c>
      <c r="P651" s="141">
        <v>62.05</v>
      </c>
      <c r="Q651" s="122" t="e">
        <f>+VLOOKUP(CONCATENATE(B651,"00"),#REF!,3,FALSE)</f>
        <v>#REF!</v>
      </c>
      <c r="R651" s="122" t="str">
        <f>+IF(ISERROR(VLOOKUP(K651,'Ecarts de marge'!D:D,1,FALSE)),"PB CODE ARTICLE","")</f>
        <v/>
      </c>
    </row>
    <row r="652" spans="1:18" x14ac:dyDescent="0.25">
      <c r="A652" s="131" t="str">
        <f>+IF(I652&lt;='Ecarts de marge'!$G$1,"X","")</f>
        <v>X</v>
      </c>
      <c r="B652" s="122" t="str">
        <f t="shared" si="10"/>
        <v>A20082000239000</v>
      </c>
      <c r="C652" s="141" t="s">
        <v>727</v>
      </c>
      <c r="D652" s="141">
        <v>201800200</v>
      </c>
      <c r="E652" s="141" t="s">
        <v>735</v>
      </c>
      <c r="F652" s="141" t="s">
        <v>736</v>
      </c>
      <c r="G652" s="141" t="s">
        <v>711</v>
      </c>
      <c r="H652" s="141" t="s">
        <v>737</v>
      </c>
      <c r="I652" s="142">
        <v>43144</v>
      </c>
      <c r="J652" s="141" t="s">
        <v>738</v>
      </c>
      <c r="K652" s="141" t="s">
        <v>95</v>
      </c>
      <c r="L652" s="141" t="s">
        <v>1040</v>
      </c>
      <c r="M652" s="141">
        <v>10</v>
      </c>
      <c r="N652" s="141">
        <v>0.87</v>
      </c>
      <c r="O652" s="141">
        <v>8.6999999999999993</v>
      </c>
      <c r="P652" s="141">
        <v>8.6999999999999993</v>
      </c>
      <c r="Q652" s="122" t="e">
        <f>+VLOOKUP(CONCATENATE(B652,"00"),#REF!,3,FALSE)</f>
        <v>#REF!</v>
      </c>
      <c r="R652" s="122" t="str">
        <f>+IF(ISERROR(VLOOKUP(K652,'Ecarts de marge'!D:D,1,FALSE)),"PB CODE ARTICLE","")</f>
        <v/>
      </c>
    </row>
    <row r="653" spans="1:18" x14ac:dyDescent="0.25">
      <c r="A653" s="131" t="str">
        <f>+IF(I653&lt;='Ecarts de marge'!$G$1,"X","")</f>
        <v>X</v>
      </c>
      <c r="B653" s="122" t="str">
        <f t="shared" si="10"/>
        <v>A20082000116000</v>
      </c>
      <c r="C653" s="141" t="s">
        <v>727</v>
      </c>
      <c r="D653" s="141">
        <v>201800201</v>
      </c>
      <c r="E653" s="141" t="s">
        <v>735</v>
      </c>
      <c r="F653" s="141" t="s">
        <v>855</v>
      </c>
      <c r="G653" s="141" t="s">
        <v>711</v>
      </c>
      <c r="H653" s="141" t="s">
        <v>731</v>
      </c>
      <c r="I653" s="142">
        <v>43145</v>
      </c>
      <c r="J653" s="141" t="s">
        <v>1035</v>
      </c>
      <c r="K653" s="141" t="s">
        <v>57</v>
      </c>
      <c r="L653" s="141" t="s">
        <v>58</v>
      </c>
      <c r="M653" s="141">
        <v>1</v>
      </c>
      <c r="N653" s="141">
        <v>5719.07</v>
      </c>
      <c r="O653" s="141">
        <v>5719.07</v>
      </c>
      <c r="P653" s="141">
        <v>5719.07</v>
      </c>
      <c r="Q653" s="122" t="e">
        <f>+VLOOKUP(CONCATENATE(B653,"00"),#REF!,3,FALSE)</f>
        <v>#REF!</v>
      </c>
      <c r="R653" s="122" t="str">
        <f>+IF(ISERROR(VLOOKUP(K653,'Ecarts de marge'!D:D,1,FALSE)),"PB CODE ARTICLE","")</f>
        <v>PB CODE ARTICLE</v>
      </c>
    </row>
    <row r="654" spans="1:18" x14ac:dyDescent="0.25">
      <c r="A654" s="131" t="str">
        <f>+IF(I654&lt;='Ecarts de marge'!$G$1,"X","")</f>
        <v>X</v>
      </c>
      <c r="B654" s="122" t="str">
        <f t="shared" si="10"/>
        <v>A20082000239000</v>
      </c>
      <c r="C654" s="141" t="s">
        <v>727</v>
      </c>
      <c r="D654" s="141">
        <v>201800202</v>
      </c>
      <c r="E654" s="141" t="s">
        <v>735</v>
      </c>
      <c r="F654" s="141" t="s">
        <v>736</v>
      </c>
      <c r="G654" s="141" t="s">
        <v>711</v>
      </c>
      <c r="H654" s="141" t="s">
        <v>731</v>
      </c>
      <c r="I654" s="142">
        <v>43145</v>
      </c>
      <c r="J654" s="141" t="s">
        <v>795</v>
      </c>
      <c r="K654" s="141" t="s">
        <v>36</v>
      </c>
      <c r="L654" s="141" t="s">
        <v>37</v>
      </c>
      <c r="M654" s="141">
        <v>1</v>
      </c>
      <c r="N654" s="141">
        <v>118.37</v>
      </c>
      <c r="O654" s="141">
        <v>118.37</v>
      </c>
      <c r="P654" s="141">
        <v>118.37</v>
      </c>
      <c r="Q654" s="122" t="e">
        <f>+VLOOKUP(CONCATENATE(B654,"00"),#REF!,3,FALSE)</f>
        <v>#REF!</v>
      </c>
      <c r="R654" s="122" t="str">
        <f>+IF(ISERROR(VLOOKUP(K654,'Ecarts de marge'!D:D,1,FALSE)),"PB CODE ARTICLE","")</f>
        <v/>
      </c>
    </row>
    <row r="655" spans="1:18" x14ac:dyDescent="0.25">
      <c r="A655" s="131" t="str">
        <f>+IF(I655&lt;='Ecarts de marge'!$G$1,"X","")</f>
        <v>X</v>
      </c>
      <c r="B655" s="122" t="str">
        <f t="shared" si="10"/>
        <v>A</v>
      </c>
      <c r="C655" s="141" t="s">
        <v>727</v>
      </c>
      <c r="D655" s="141">
        <v>201800203</v>
      </c>
      <c r="E655" s="141" t="s">
        <v>719</v>
      </c>
      <c r="F655" s="141" t="s">
        <v>719</v>
      </c>
      <c r="G655" s="141" t="s">
        <v>719</v>
      </c>
      <c r="H655" s="141" t="s">
        <v>731</v>
      </c>
      <c r="I655" s="142">
        <v>43146</v>
      </c>
      <c r="J655" s="141" t="s">
        <v>1075</v>
      </c>
      <c r="K655" s="141" t="s">
        <v>13</v>
      </c>
      <c r="L655" s="141" t="s">
        <v>1076</v>
      </c>
      <c r="M655" s="141">
        <v>4</v>
      </c>
      <c r="N655" s="141">
        <v>400</v>
      </c>
      <c r="O655" s="141">
        <v>1600</v>
      </c>
      <c r="P655" s="141">
        <v>1600</v>
      </c>
      <c r="Q655" s="122" t="e">
        <f>+VLOOKUP(CONCATENATE(B655,"00"),#REF!,3,FALSE)</f>
        <v>#REF!</v>
      </c>
      <c r="R655" s="122" t="str">
        <f>+IF(ISERROR(VLOOKUP(K655,'Ecarts de marge'!D:D,1,FALSE)),"PB CODE ARTICLE","")</f>
        <v/>
      </c>
    </row>
    <row r="656" spans="1:18" x14ac:dyDescent="0.25">
      <c r="A656" s="131" t="str">
        <f>+IF(I656&lt;='Ecarts de marge'!$G$1,"X","")</f>
        <v>X</v>
      </c>
      <c r="B656" s="122" t="str">
        <f t="shared" si="10"/>
        <v>A</v>
      </c>
      <c r="C656" s="141" t="s">
        <v>727</v>
      </c>
      <c r="D656" s="141">
        <v>201800203</v>
      </c>
      <c r="E656" s="141" t="s">
        <v>719</v>
      </c>
      <c r="F656" s="141" t="s">
        <v>719</v>
      </c>
      <c r="G656" s="141" t="s">
        <v>719</v>
      </c>
      <c r="H656" s="141" t="s">
        <v>731</v>
      </c>
      <c r="I656" s="142">
        <v>43146</v>
      </c>
      <c r="J656" s="141" t="s">
        <v>1075</v>
      </c>
      <c r="K656" s="141" t="s">
        <v>13</v>
      </c>
      <c r="L656" s="141" t="s">
        <v>1077</v>
      </c>
      <c r="M656" s="141">
        <v>7</v>
      </c>
      <c r="N656" s="141">
        <v>400</v>
      </c>
      <c r="O656" s="141">
        <v>2800</v>
      </c>
      <c r="P656" s="141">
        <v>2800</v>
      </c>
      <c r="Q656" s="122" t="e">
        <f>+VLOOKUP(CONCATENATE(B656,"00"),#REF!,3,FALSE)</f>
        <v>#REF!</v>
      </c>
      <c r="R656" s="122" t="str">
        <f>+IF(ISERROR(VLOOKUP(K656,'Ecarts de marge'!D:D,1,FALSE)),"PB CODE ARTICLE","")</f>
        <v/>
      </c>
    </row>
    <row r="657" spans="1:18" x14ac:dyDescent="0.25">
      <c r="A657" s="131" t="str">
        <f>+IF(I657&lt;='Ecarts de marge'!$G$1,"X","")</f>
        <v>X</v>
      </c>
      <c r="B657" s="122" t="str">
        <f t="shared" si="10"/>
        <v>A20082000239000</v>
      </c>
      <c r="C657" s="141" t="s">
        <v>727</v>
      </c>
      <c r="D657" s="141">
        <v>201800204</v>
      </c>
      <c r="E657" s="141" t="s">
        <v>735</v>
      </c>
      <c r="F657" s="141" t="s">
        <v>736</v>
      </c>
      <c r="G657" s="141" t="s">
        <v>711</v>
      </c>
      <c r="H657" s="141" t="s">
        <v>737</v>
      </c>
      <c r="I657" s="142">
        <v>43151</v>
      </c>
      <c r="J657" s="141" t="s">
        <v>738</v>
      </c>
      <c r="K657" s="141" t="s">
        <v>95</v>
      </c>
      <c r="L657" s="141" t="s">
        <v>1078</v>
      </c>
      <c r="M657" s="141">
        <v>4</v>
      </c>
      <c r="N657" s="141">
        <v>35.25</v>
      </c>
      <c r="O657" s="141">
        <v>141</v>
      </c>
      <c r="P657" s="141">
        <v>141</v>
      </c>
      <c r="Q657" s="122" t="e">
        <f>+VLOOKUP(CONCATENATE(B657,"00"),#REF!,3,FALSE)</f>
        <v>#REF!</v>
      </c>
      <c r="R657" s="122" t="str">
        <f>+IF(ISERROR(VLOOKUP(K657,'Ecarts de marge'!D:D,1,FALSE)),"PB CODE ARTICLE","")</f>
        <v/>
      </c>
    </row>
    <row r="658" spans="1:18" x14ac:dyDescent="0.25">
      <c r="A658" s="131" t="str">
        <f>+IF(I658&lt;='Ecarts de marge'!$G$1,"X","")</f>
        <v>X</v>
      </c>
      <c r="B658" s="122" t="str">
        <f t="shared" si="10"/>
        <v>A20082000239000</v>
      </c>
      <c r="C658" s="141" t="s">
        <v>727</v>
      </c>
      <c r="D658" s="141">
        <v>201800204</v>
      </c>
      <c r="E658" s="141" t="s">
        <v>735</v>
      </c>
      <c r="F658" s="141" t="s">
        <v>736</v>
      </c>
      <c r="G658" s="141" t="s">
        <v>711</v>
      </c>
      <c r="H658" s="141" t="s">
        <v>737</v>
      </c>
      <c r="I658" s="142">
        <v>43151</v>
      </c>
      <c r="J658" s="141" t="s">
        <v>738</v>
      </c>
      <c r="K658" s="141" t="s">
        <v>95</v>
      </c>
      <c r="L658" s="141" t="s">
        <v>1079</v>
      </c>
      <c r="M658" s="141">
        <v>5</v>
      </c>
      <c r="N658" s="141">
        <v>7.61</v>
      </c>
      <c r="O658" s="141">
        <v>38.049999999999997</v>
      </c>
      <c r="P658" s="141">
        <v>38.049999999999997</v>
      </c>
      <c r="Q658" s="122" t="e">
        <f>+VLOOKUP(CONCATENATE(B658,"00"),#REF!,3,FALSE)</f>
        <v>#REF!</v>
      </c>
      <c r="R658" s="122" t="str">
        <f>+IF(ISERROR(VLOOKUP(K658,'Ecarts de marge'!D:D,1,FALSE)),"PB CODE ARTICLE","")</f>
        <v/>
      </c>
    </row>
    <row r="659" spans="1:18" x14ac:dyDescent="0.25">
      <c r="A659" s="131" t="str">
        <f>+IF(I659&lt;='Ecarts de marge'!$G$1,"X","")</f>
        <v>X</v>
      </c>
      <c r="B659" s="122" t="str">
        <f t="shared" si="10"/>
        <v>A20082000239000</v>
      </c>
      <c r="C659" s="141" t="s">
        <v>727</v>
      </c>
      <c r="D659" s="141">
        <v>201800204</v>
      </c>
      <c r="E659" s="141" t="s">
        <v>735</v>
      </c>
      <c r="F659" s="141" t="s">
        <v>736</v>
      </c>
      <c r="G659" s="141" t="s">
        <v>711</v>
      </c>
      <c r="H659" s="141" t="s">
        <v>737</v>
      </c>
      <c r="I659" s="142">
        <v>43151</v>
      </c>
      <c r="J659" s="141" t="s">
        <v>738</v>
      </c>
      <c r="K659" s="141" t="s">
        <v>95</v>
      </c>
      <c r="L659" s="141" t="s">
        <v>1080</v>
      </c>
      <c r="M659" s="141">
        <v>5</v>
      </c>
      <c r="N659" s="141">
        <v>8.44</v>
      </c>
      <c r="O659" s="141">
        <v>42.2</v>
      </c>
      <c r="P659" s="141">
        <v>42.2</v>
      </c>
      <c r="Q659" s="122" t="e">
        <f>+VLOOKUP(CONCATENATE(B659,"00"),#REF!,3,FALSE)</f>
        <v>#REF!</v>
      </c>
      <c r="R659" s="122" t="str">
        <f>+IF(ISERROR(VLOOKUP(K659,'Ecarts de marge'!D:D,1,FALSE)),"PB CODE ARTICLE","")</f>
        <v/>
      </c>
    </row>
    <row r="660" spans="1:18" x14ac:dyDescent="0.25">
      <c r="A660" s="131" t="str">
        <f>+IF(I660&lt;='Ecarts de marge'!$G$1,"X","")</f>
        <v>X</v>
      </c>
      <c r="B660" s="122" t="str">
        <f t="shared" si="10"/>
        <v>A</v>
      </c>
      <c r="C660" s="141" t="s">
        <v>727</v>
      </c>
      <c r="D660" s="141">
        <v>201800205</v>
      </c>
      <c r="E660" s="141" t="s">
        <v>719</v>
      </c>
      <c r="F660" s="141" t="s">
        <v>719</v>
      </c>
      <c r="G660" s="141" t="s">
        <v>719</v>
      </c>
      <c r="H660" s="141" t="s">
        <v>737</v>
      </c>
      <c r="I660" s="142">
        <v>43152</v>
      </c>
      <c r="J660" s="141" t="s">
        <v>1081</v>
      </c>
      <c r="K660" s="141" t="s">
        <v>148</v>
      </c>
      <c r="L660" s="141" t="s">
        <v>1082</v>
      </c>
      <c r="M660" s="141">
        <v>1</v>
      </c>
      <c r="N660" s="141">
        <v>59.6</v>
      </c>
      <c r="O660" s="141">
        <v>59.6</v>
      </c>
      <c r="P660" s="141">
        <v>59.6</v>
      </c>
      <c r="Q660" s="122" t="e">
        <f>+VLOOKUP(CONCATENATE(B660,"00"),#REF!,3,FALSE)</f>
        <v>#REF!</v>
      </c>
      <c r="R660" s="122" t="str">
        <f>+IF(ISERROR(VLOOKUP(K660,'Ecarts de marge'!D:D,1,FALSE)),"PB CODE ARTICLE","")</f>
        <v/>
      </c>
    </row>
    <row r="661" spans="1:18" x14ac:dyDescent="0.25">
      <c r="A661" s="131" t="str">
        <f>+IF(I661&lt;='Ecarts de marge'!$G$1,"X","")</f>
        <v>X</v>
      </c>
      <c r="B661" s="122" t="str">
        <f t="shared" si="10"/>
        <v>A</v>
      </c>
      <c r="C661" s="141" t="s">
        <v>727</v>
      </c>
      <c r="D661" s="141">
        <v>201800205</v>
      </c>
      <c r="E661" s="141" t="s">
        <v>719</v>
      </c>
      <c r="F661" s="141" t="s">
        <v>719</v>
      </c>
      <c r="G661" s="141" t="s">
        <v>719</v>
      </c>
      <c r="H661" s="141" t="s">
        <v>737</v>
      </c>
      <c r="I661" s="142">
        <v>43152</v>
      </c>
      <c r="J661" s="141" t="s">
        <v>1081</v>
      </c>
      <c r="K661" s="141" t="s">
        <v>148</v>
      </c>
      <c r="L661" s="141" t="s">
        <v>1083</v>
      </c>
      <c r="M661" s="141">
        <v>2</v>
      </c>
      <c r="N661" s="141">
        <v>59.6</v>
      </c>
      <c r="O661" s="141">
        <v>119.2</v>
      </c>
      <c r="P661" s="141">
        <v>119.2</v>
      </c>
      <c r="Q661" s="122" t="e">
        <f>+VLOOKUP(CONCATENATE(B661,"00"),#REF!,3,FALSE)</f>
        <v>#REF!</v>
      </c>
      <c r="R661" s="122" t="str">
        <f>+IF(ISERROR(VLOOKUP(K661,'Ecarts de marge'!D:D,1,FALSE)),"PB CODE ARTICLE","")</f>
        <v/>
      </c>
    </row>
    <row r="662" spans="1:18" x14ac:dyDescent="0.25">
      <c r="A662" s="131" t="str">
        <f>+IF(I662&lt;='Ecarts de marge'!$G$1,"X","")</f>
        <v>X</v>
      </c>
      <c r="B662" s="122" t="str">
        <f t="shared" si="10"/>
        <v>A20102000308000</v>
      </c>
      <c r="C662" s="141" t="s">
        <v>727</v>
      </c>
      <c r="D662" s="141">
        <v>201800206</v>
      </c>
      <c r="E662" s="141" t="s">
        <v>710</v>
      </c>
      <c r="F662" s="141" t="s">
        <v>1041</v>
      </c>
      <c r="G662" s="141" t="s">
        <v>711</v>
      </c>
      <c r="H662" s="141" t="s">
        <v>731</v>
      </c>
      <c r="I662" s="142">
        <v>43152</v>
      </c>
      <c r="J662" s="141" t="s">
        <v>733</v>
      </c>
      <c r="K662" s="141" t="s">
        <v>51</v>
      </c>
      <c r="L662" s="141" t="s">
        <v>1042</v>
      </c>
      <c r="M662" s="141">
        <v>1</v>
      </c>
      <c r="N662" s="141">
        <v>12012.98</v>
      </c>
      <c r="O662" s="141">
        <v>12012.98</v>
      </c>
      <c r="P662" s="141">
        <v>12012.98</v>
      </c>
      <c r="Q662" s="122" t="e">
        <f>+VLOOKUP(CONCATENATE(B662,"00"),#REF!,3,FALSE)</f>
        <v>#REF!</v>
      </c>
      <c r="R662" s="122" t="str">
        <f>+IF(ISERROR(VLOOKUP(K662,'Ecarts de marge'!D:D,1,FALSE)),"PB CODE ARTICLE","")</f>
        <v/>
      </c>
    </row>
    <row r="663" spans="1:18" x14ac:dyDescent="0.25">
      <c r="A663" s="131" t="str">
        <f>+IF(I663&lt;='Ecarts de marge'!$G$1,"X","")</f>
        <v>X</v>
      </c>
      <c r="B663" s="122" t="str">
        <f t="shared" si="10"/>
        <v>A20102000308000</v>
      </c>
      <c r="C663" s="141" t="s">
        <v>727</v>
      </c>
      <c r="D663" s="141">
        <v>201800206</v>
      </c>
      <c r="E663" s="141" t="s">
        <v>710</v>
      </c>
      <c r="F663" s="141" t="s">
        <v>1041</v>
      </c>
      <c r="G663" s="141" t="s">
        <v>711</v>
      </c>
      <c r="H663" s="141" t="s">
        <v>731</v>
      </c>
      <c r="I663" s="142">
        <v>43152</v>
      </c>
      <c r="J663" s="141" t="s">
        <v>733</v>
      </c>
      <c r="K663" s="141" t="s">
        <v>51</v>
      </c>
      <c r="L663" s="141" t="s">
        <v>1043</v>
      </c>
      <c r="M663" s="141">
        <v>1</v>
      </c>
      <c r="N663" s="141">
        <v>-4888.08</v>
      </c>
      <c r="O663" s="141">
        <v>-4888.08</v>
      </c>
      <c r="P663" s="141">
        <v>-4888.08</v>
      </c>
      <c r="Q663" s="122" t="e">
        <f>+VLOOKUP(CONCATENATE(B663,"00"),#REF!,3,FALSE)</f>
        <v>#REF!</v>
      </c>
      <c r="R663" s="122" t="str">
        <f>+IF(ISERROR(VLOOKUP(K663,'Ecarts de marge'!D:D,1,FALSE)),"PB CODE ARTICLE","")</f>
        <v/>
      </c>
    </row>
    <row r="664" spans="1:18" x14ac:dyDescent="0.25">
      <c r="A664" s="131" t="str">
        <f>+IF(I664&lt;='Ecarts de marge'!$G$1,"X","")</f>
        <v>X</v>
      </c>
      <c r="B664" s="122" t="str">
        <f t="shared" si="10"/>
        <v>A</v>
      </c>
      <c r="C664" s="141" t="s">
        <v>727</v>
      </c>
      <c r="D664" s="141">
        <v>201800207</v>
      </c>
      <c r="E664" s="141" t="s">
        <v>719</v>
      </c>
      <c r="F664" s="141" t="s">
        <v>719</v>
      </c>
      <c r="G664" s="141" t="s">
        <v>719</v>
      </c>
      <c r="H664" s="141" t="s">
        <v>731</v>
      </c>
      <c r="I664" s="142">
        <v>43152</v>
      </c>
      <c r="J664" s="141" t="s">
        <v>1084</v>
      </c>
      <c r="K664" s="141" t="s">
        <v>1085</v>
      </c>
      <c r="L664" s="141" t="s">
        <v>1086</v>
      </c>
      <c r="M664" s="141">
        <v>1</v>
      </c>
      <c r="N664" s="141">
        <v>17.940000000000001</v>
      </c>
      <c r="O664" s="141">
        <v>17.940000000000001</v>
      </c>
      <c r="P664" s="141">
        <v>17.940000000000001</v>
      </c>
      <c r="Q664" s="122" t="e">
        <f>+VLOOKUP(CONCATENATE(B664,"00"),#REF!,3,FALSE)</f>
        <v>#REF!</v>
      </c>
      <c r="R664" s="122" t="str">
        <f>+IF(ISERROR(VLOOKUP(K664,'Ecarts de marge'!D:D,1,FALSE)),"PB CODE ARTICLE","")</f>
        <v>PB CODE ARTICLE</v>
      </c>
    </row>
    <row r="665" spans="1:18" x14ac:dyDescent="0.25">
      <c r="A665" s="131" t="str">
        <f>+IF(I665&lt;='Ecarts de marge'!$G$1,"X","")</f>
        <v>X</v>
      </c>
      <c r="B665" s="122" t="str">
        <f t="shared" si="10"/>
        <v>A</v>
      </c>
      <c r="C665" s="141" t="s">
        <v>727</v>
      </c>
      <c r="D665" s="141">
        <v>201800207</v>
      </c>
      <c r="E665" s="141" t="s">
        <v>719</v>
      </c>
      <c r="F665" s="141" t="s">
        <v>719</v>
      </c>
      <c r="G665" s="141" t="s">
        <v>719</v>
      </c>
      <c r="H665" s="141" t="s">
        <v>731</v>
      </c>
      <c r="I665" s="142">
        <v>43152</v>
      </c>
      <c r="J665" s="141" t="s">
        <v>1084</v>
      </c>
      <c r="K665" s="141" t="s">
        <v>734</v>
      </c>
      <c r="L665" s="141" t="s">
        <v>1087</v>
      </c>
      <c r="M665" s="141">
        <v>1</v>
      </c>
      <c r="N665" s="141">
        <v>5</v>
      </c>
      <c r="O665" s="141">
        <v>5</v>
      </c>
      <c r="P665" s="141">
        <v>5</v>
      </c>
      <c r="Q665" s="122" t="e">
        <f>+VLOOKUP(CONCATENATE(B665,"00"),#REF!,3,FALSE)</f>
        <v>#REF!</v>
      </c>
      <c r="R665" s="122" t="str">
        <f>+IF(ISERROR(VLOOKUP(K665,'Ecarts de marge'!D:D,1,FALSE)),"PB CODE ARTICLE","")</f>
        <v>PB CODE ARTICLE</v>
      </c>
    </row>
    <row r="666" spans="1:18" x14ac:dyDescent="0.25">
      <c r="A666" s="131" t="str">
        <f>+IF(I666&lt;='Ecarts de marge'!$G$1,"X","")</f>
        <v>X</v>
      </c>
      <c r="B666" s="122" t="str">
        <f t="shared" si="10"/>
        <v>A</v>
      </c>
      <c r="C666" s="141" t="s">
        <v>727</v>
      </c>
      <c r="D666" s="141">
        <v>201800208</v>
      </c>
      <c r="E666" s="141" t="s">
        <v>719</v>
      </c>
      <c r="F666" s="141" t="s">
        <v>719</v>
      </c>
      <c r="G666" s="141" t="s">
        <v>719</v>
      </c>
      <c r="H666" s="141" t="s">
        <v>720</v>
      </c>
      <c r="I666" s="142">
        <v>43152</v>
      </c>
      <c r="J666" s="141" t="s">
        <v>881</v>
      </c>
      <c r="K666" s="141" t="s">
        <v>110</v>
      </c>
      <c r="L666" s="141" t="s">
        <v>1044</v>
      </c>
      <c r="M666" s="141">
        <v>1</v>
      </c>
      <c r="N666" s="141">
        <v>72.81</v>
      </c>
      <c r="O666" s="141">
        <v>72.81</v>
      </c>
      <c r="P666" s="141">
        <v>72.81</v>
      </c>
      <c r="Q666" s="122" t="e">
        <f>+VLOOKUP(CONCATENATE(B666,"00"),#REF!,3,FALSE)</f>
        <v>#REF!</v>
      </c>
      <c r="R666" s="122" t="str">
        <f>+IF(ISERROR(VLOOKUP(K666,'Ecarts de marge'!D:D,1,FALSE)),"PB CODE ARTICLE","")</f>
        <v/>
      </c>
    </row>
    <row r="667" spans="1:18" x14ac:dyDescent="0.25">
      <c r="A667" s="131" t="str">
        <f>+IF(I667&lt;='Ecarts de marge'!$G$1,"X","")</f>
        <v>X</v>
      </c>
      <c r="B667" s="122" t="str">
        <f t="shared" si="10"/>
        <v>A</v>
      </c>
      <c r="C667" s="141" t="s">
        <v>727</v>
      </c>
      <c r="D667" s="141">
        <v>201800209</v>
      </c>
      <c r="E667" s="141" t="s">
        <v>719</v>
      </c>
      <c r="F667" s="141" t="s">
        <v>719</v>
      </c>
      <c r="G667" s="141" t="s">
        <v>719</v>
      </c>
      <c r="H667" s="141" t="s">
        <v>731</v>
      </c>
      <c r="I667" s="142">
        <v>43152</v>
      </c>
      <c r="J667" s="141" t="s">
        <v>881</v>
      </c>
      <c r="K667" s="141" t="s">
        <v>110</v>
      </c>
      <c r="L667" s="141" t="s">
        <v>1044</v>
      </c>
      <c r="M667" s="141">
        <v>1</v>
      </c>
      <c r="N667" s="141">
        <v>38.71</v>
      </c>
      <c r="O667" s="141">
        <v>38.71</v>
      </c>
      <c r="P667" s="141">
        <v>38.71</v>
      </c>
      <c r="Q667" s="122" t="e">
        <f>+VLOOKUP(CONCATENATE(B667,"00"),#REF!,3,FALSE)</f>
        <v>#REF!</v>
      </c>
      <c r="R667" s="122" t="str">
        <f>+IF(ISERROR(VLOOKUP(K667,'Ecarts de marge'!D:D,1,FALSE)),"PB CODE ARTICLE","")</f>
        <v/>
      </c>
    </row>
    <row r="668" spans="1:18" x14ac:dyDescent="0.25">
      <c r="A668" s="131" t="str">
        <f>+IF(I668&lt;='Ecarts de marge'!$G$1,"X","")</f>
        <v>X</v>
      </c>
      <c r="B668" s="122" t="str">
        <f t="shared" si="10"/>
        <v>A</v>
      </c>
      <c r="C668" s="141" t="s">
        <v>727</v>
      </c>
      <c r="D668" s="141">
        <v>201800210</v>
      </c>
      <c r="E668" s="141" t="s">
        <v>719</v>
      </c>
      <c r="F668" s="141" t="s">
        <v>719</v>
      </c>
      <c r="G668" s="141" t="s">
        <v>719</v>
      </c>
      <c r="H668" s="141" t="s">
        <v>1088</v>
      </c>
      <c r="I668" s="142">
        <v>43153</v>
      </c>
      <c r="J668" s="141" t="s">
        <v>738</v>
      </c>
      <c r="K668" s="141" t="s">
        <v>148</v>
      </c>
      <c r="L668" s="141" t="s">
        <v>1089</v>
      </c>
      <c r="M668" s="141">
        <v>2</v>
      </c>
      <c r="N668" s="141">
        <v>247.01</v>
      </c>
      <c r="O668" s="141">
        <v>494.02</v>
      </c>
      <c r="P668" s="141">
        <v>494.02</v>
      </c>
      <c r="Q668" s="122" t="e">
        <f>+VLOOKUP(CONCATENATE(B668,"00"),#REF!,3,FALSE)</f>
        <v>#REF!</v>
      </c>
      <c r="R668" s="122" t="str">
        <f>+IF(ISERROR(VLOOKUP(K668,'Ecarts de marge'!D:D,1,FALSE)),"PB CODE ARTICLE","")</f>
        <v/>
      </c>
    </row>
    <row r="669" spans="1:18" x14ac:dyDescent="0.25">
      <c r="A669" s="131" t="str">
        <f>+IF(I669&lt;='Ecarts de marge'!$G$1,"X","")</f>
        <v>X</v>
      </c>
      <c r="B669" s="122" t="str">
        <f t="shared" si="10"/>
        <v>A20082000042000</v>
      </c>
      <c r="C669" s="141" t="s">
        <v>727</v>
      </c>
      <c r="D669" s="141">
        <v>201800211</v>
      </c>
      <c r="E669" s="141" t="s">
        <v>735</v>
      </c>
      <c r="F669" s="141" t="s">
        <v>1045</v>
      </c>
      <c r="G669" s="141" t="s">
        <v>711</v>
      </c>
      <c r="H669" s="141" t="s">
        <v>731</v>
      </c>
      <c r="I669" s="142">
        <v>43153</v>
      </c>
      <c r="J669" s="141" t="s">
        <v>1046</v>
      </c>
      <c r="K669" s="141" t="s">
        <v>57</v>
      </c>
      <c r="L669" s="141" t="s">
        <v>58</v>
      </c>
      <c r="M669" s="141">
        <v>1</v>
      </c>
      <c r="N669" s="141">
        <v>1931.42</v>
      </c>
      <c r="O669" s="141">
        <v>1931.42</v>
      </c>
      <c r="P669" s="141">
        <v>1931.42</v>
      </c>
      <c r="Q669" s="122" t="e">
        <f>+VLOOKUP(CONCATENATE(B669,"00"),#REF!,3,FALSE)</f>
        <v>#REF!</v>
      </c>
      <c r="R669" s="122" t="str">
        <f>+IF(ISERROR(VLOOKUP(K669,'Ecarts de marge'!D:D,1,FALSE)),"PB CODE ARTICLE","")</f>
        <v>PB CODE ARTICLE</v>
      </c>
    </row>
    <row r="670" spans="1:18" x14ac:dyDescent="0.25">
      <c r="A670" s="131" t="str">
        <f>+IF(I670&lt;='Ecarts de marge'!$G$1,"X","")</f>
        <v>X</v>
      </c>
      <c r="B670" s="122" t="str">
        <f t="shared" si="10"/>
        <v>A20092000179000</v>
      </c>
      <c r="C670" s="141" t="s">
        <v>727</v>
      </c>
      <c r="D670" s="141">
        <v>201800212</v>
      </c>
      <c r="E670" s="141" t="s">
        <v>712</v>
      </c>
      <c r="F670" s="141" t="s">
        <v>856</v>
      </c>
      <c r="G670" s="141" t="s">
        <v>711</v>
      </c>
      <c r="H670" s="141" t="s">
        <v>731</v>
      </c>
      <c r="I670" s="142">
        <v>43153</v>
      </c>
      <c r="J670" s="141" t="s">
        <v>1047</v>
      </c>
      <c r="K670" s="141" t="s">
        <v>60</v>
      </c>
      <c r="L670" s="141" t="s">
        <v>61</v>
      </c>
      <c r="M670" s="141">
        <v>1</v>
      </c>
      <c r="N670" s="141">
        <v>556.03</v>
      </c>
      <c r="O670" s="141">
        <v>556.03</v>
      </c>
      <c r="P670" s="141">
        <v>556.03</v>
      </c>
      <c r="Q670" s="122" t="e">
        <f>+VLOOKUP(CONCATENATE(B670,"00"),#REF!,3,FALSE)</f>
        <v>#REF!</v>
      </c>
      <c r="R670" s="122" t="str">
        <f>+IF(ISERROR(VLOOKUP(K670,'Ecarts de marge'!D:D,1,FALSE)),"PB CODE ARTICLE","")</f>
        <v>PB CODE ARTICLE</v>
      </c>
    </row>
    <row r="671" spans="1:18" x14ac:dyDescent="0.25">
      <c r="A671" s="131" t="str">
        <f>+IF(I671&lt;='Ecarts de marge'!$G$1,"X","")</f>
        <v>X</v>
      </c>
      <c r="B671" s="122" t="str">
        <f t="shared" si="10"/>
        <v>A20092000187000</v>
      </c>
      <c r="C671" s="141" t="s">
        <v>727</v>
      </c>
      <c r="D671" s="141">
        <v>201800213</v>
      </c>
      <c r="E671" s="141" t="s">
        <v>712</v>
      </c>
      <c r="F671" s="141" t="s">
        <v>829</v>
      </c>
      <c r="G671" s="141" t="s">
        <v>711</v>
      </c>
      <c r="H671" s="141" t="s">
        <v>731</v>
      </c>
      <c r="I671" s="142">
        <v>43153</v>
      </c>
      <c r="J671" s="141" t="s">
        <v>1048</v>
      </c>
      <c r="K671" s="141" t="s">
        <v>57</v>
      </c>
      <c r="L671" s="141" t="s">
        <v>58</v>
      </c>
      <c r="M671" s="141">
        <v>1</v>
      </c>
      <c r="N671" s="141">
        <v>10745.31</v>
      </c>
      <c r="O671" s="141">
        <v>10745.31</v>
      </c>
      <c r="P671" s="141">
        <v>10745.31</v>
      </c>
      <c r="Q671" s="122" t="e">
        <f>+VLOOKUP(CONCATENATE(B671,"00"),#REF!,3,FALSE)</f>
        <v>#REF!</v>
      </c>
      <c r="R671" s="122" t="str">
        <f>+IF(ISERROR(VLOOKUP(K671,'Ecarts de marge'!D:D,1,FALSE)),"PB CODE ARTICLE","")</f>
        <v>PB CODE ARTICLE</v>
      </c>
    </row>
    <row r="672" spans="1:18" x14ac:dyDescent="0.25">
      <c r="A672" s="131" t="str">
        <f>+IF(I672&lt;='Ecarts de marge'!$G$1,"X","")</f>
        <v>X</v>
      </c>
      <c r="B672" s="122" t="str">
        <f t="shared" si="10"/>
        <v>A20092000187000</v>
      </c>
      <c r="C672" s="141" t="s">
        <v>727</v>
      </c>
      <c r="D672" s="141">
        <v>201800214</v>
      </c>
      <c r="E672" s="141" t="s">
        <v>712</v>
      </c>
      <c r="F672" s="141" t="s">
        <v>829</v>
      </c>
      <c r="G672" s="141" t="s">
        <v>711</v>
      </c>
      <c r="H672" s="141" t="s">
        <v>731</v>
      </c>
      <c r="I672" s="142">
        <v>43153</v>
      </c>
      <c r="J672" s="141" t="s">
        <v>1048</v>
      </c>
      <c r="K672" s="141" t="s">
        <v>57</v>
      </c>
      <c r="L672" s="141" t="s">
        <v>58</v>
      </c>
      <c r="M672" s="141">
        <v>1</v>
      </c>
      <c r="N672" s="141">
        <v>10752.25</v>
      </c>
      <c r="O672" s="141">
        <v>10752.25</v>
      </c>
      <c r="P672" s="141">
        <v>10752.25</v>
      </c>
      <c r="Q672" s="122" t="e">
        <f>+VLOOKUP(CONCATENATE(B672,"00"),#REF!,3,FALSE)</f>
        <v>#REF!</v>
      </c>
      <c r="R672" s="122" t="str">
        <f>+IF(ISERROR(VLOOKUP(K672,'Ecarts de marge'!D:D,1,FALSE)),"PB CODE ARTICLE","")</f>
        <v>PB CODE ARTICLE</v>
      </c>
    </row>
    <row r="673" spans="1:18" x14ac:dyDescent="0.25">
      <c r="A673" s="131" t="str">
        <f>+IF(I673&lt;='Ecarts de marge'!$G$1,"X","")</f>
        <v>X</v>
      </c>
      <c r="B673" s="122" t="str">
        <f t="shared" si="10"/>
        <v>A20092000187000</v>
      </c>
      <c r="C673" s="141" t="s">
        <v>727</v>
      </c>
      <c r="D673" s="141">
        <v>201800215</v>
      </c>
      <c r="E673" s="141" t="s">
        <v>712</v>
      </c>
      <c r="F673" s="141" t="s">
        <v>829</v>
      </c>
      <c r="G673" s="141" t="s">
        <v>711</v>
      </c>
      <c r="H673" s="141" t="s">
        <v>731</v>
      </c>
      <c r="I673" s="142">
        <v>43153</v>
      </c>
      <c r="J673" s="141" t="s">
        <v>1048</v>
      </c>
      <c r="K673" s="141" t="s">
        <v>60</v>
      </c>
      <c r="L673" s="141" t="s">
        <v>61</v>
      </c>
      <c r="M673" s="141">
        <v>1</v>
      </c>
      <c r="N673" s="141">
        <v>5208.75</v>
      </c>
      <c r="O673" s="141">
        <v>5208.75</v>
      </c>
      <c r="P673" s="141">
        <v>5208.75</v>
      </c>
      <c r="Q673" s="122" t="e">
        <f>+VLOOKUP(CONCATENATE(B673,"00"),#REF!,3,FALSE)</f>
        <v>#REF!</v>
      </c>
      <c r="R673" s="122" t="str">
        <f>+IF(ISERROR(VLOOKUP(K673,'Ecarts de marge'!D:D,1,FALSE)),"PB CODE ARTICLE","")</f>
        <v>PB CODE ARTICLE</v>
      </c>
    </row>
    <row r="674" spans="1:18" x14ac:dyDescent="0.25">
      <c r="A674" s="131" t="str">
        <f>+IF(I674&lt;='Ecarts de marge'!$G$1,"X","")</f>
        <v>X</v>
      </c>
      <c r="B674" s="122" t="str">
        <f t="shared" si="10"/>
        <v>A20092000175000</v>
      </c>
      <c r="C674" s="141" t="s">
        <v>727</v>
      </c>
      <c r="D674" s="141">
        <v>201800216</v>
      </c>
      <c r="E674" s="141" t="s">
        <v>712</v>
      </c>
      <c r="F674" s="141" t="s">
        <v>802</v>
      </c>
      <c r="G674" s="141" t="s">
        <v>711</v>
      </c>
      <c r="H674" s="141" t="s">
        <v>731</v>
      </c>
      <c r="I674" s="142">
        <v>43153</v>
      </c>
      <c r="J674" s="141" t="s">
        <v>1049</v>
      </c>
      <c r="K674" s="141" t="s">
        <v>57</v>
      </c>
      <c r="L674" s="141" t="s">
        <v>58</v>
      </c>
      <c r="M674" s="141">
        <v>1</v>
      </c>
      <c r="N674" s="141">
        <v>5363.82</v>
      </c>
      <c r="O674" s="141">
        <v>5363.82</v>
      </c>
      <c r="P674" s="141">
        <v>5363.82</v>
      </c>
      <c r="Q674" s="122" t="e">
        <f>+VLOOKUP(CONCATENATE(B674,"00"),#REF!,3,FALSE)</f>
        <v>#REF!</v>
      </c>
      <c r="R674" s="122" t="str">
        <f>+IF(ISERROR(VLOOKUP(K674,'Ecarts de marge'!D:D,1,FALSE)),"PB CODE ARTICLE","")</f>
        <v>PB CODE ARTICLE</v>
      </c>
    </row>
    <row r="675" spans="1:18" x14ac:dyDescent="0.25">
      <c r="A675" s="131" t="str">
        <f>+IF(I675&lt;='Ecarts de marge'!$G$1,"X","")</f>
        <v>X</v>
      </c>
      <c r="B675" s="122" t="str">
        <f t="shared" si="10"/>
        <v>A20092000187000</v>
      </c>
      <c r="C675" s="141" t="s">
        <v>727</v>
      </c>
      <c r="D675" s="141">
        <v>201800217</v>
      </c>
      <c r="E675" s="141" t="s">
        <v>712</v>
      </c>
      <c r="F675" s="141" t="s">
        <v>829</v>
      </c>
      <c r="G675" s="141" t="s">
        <v>711</v>
      </c>
      <c r="H675" s="141" t="s">
        <v>731</v>
      </c>
      <c r="I675" s="142">
        <v>43153</v>
      </c>
      <c r="J675" s="141" t="s">
        <v>1048</v>
      </c>
      <c r="K675" s="141" t="s">
        <v>57</v>
      </c>
      <c r="L675" s="141" t="s">
        <v>58</v>
      </c>
      <c r="M675" s="141">
        <v>1</v>
      </c>
      <c r="N675" s="141">
        <v>10750.33</v>
      </c>
      <c r="O675" s="141">
        <v>10750.33</v>
      </c>
      <c r="P675" s="141">
        <v>10750.33</v>
      </c>
      <c r="Q675" s="122" t="e">
        <f>+VLOOKUP(CONCATENATE(B675,"00"),#REF!,3,FALSE)</f>
        <v>#REF!</v>
      </c>
      <c r="R675" s="122" t="str">
        <f>+IF(ISERROR(VLOOKUP(K675,'Ecarts de marge'!D:D,1,FALSE)),"PB CODE ARTICLE","")</f>
        <v>PB CODE ARTICLE</v>
      </c>
    </row>
    <row r="676" spans="1:18" x14ac:dyDescent="0.25">
      <c r="A676" s="131" t="str">
        <f>+IF(I676&lt;='Ecarts de marge'!$G$1,"X","")</f>
        <v>X</v>
      </c>
      <c r="B676" s="122" t="str">
        <f t="shared" si="10"/>
        <v>A20092000175000</v>
      </c>
      <c r="C676" s="141" t="s">
        <v>727</v>
      </c>
      <c r="D676" s="141">
        <v>201800218</v>
      </c>
      <c r="E676" s="141" t="s">
        <v>712</v>
      </c>
      <c r="F676" s="141" t="s">
        <v>802</v>
      </c>
      <c r="G676" s="141" t="s">
        <v>711</v>
      </c>
      <c r="H676" s="141" t="s">
        <v>731</v>
      </c>
      <c r="I676" s="142">
        <v>43153</v>
      </c>
      <c r="J676" s="141" t="s">
        <v>1049</v>
      </c>
      <c r="K676" s="141" t="s">
        <v>57</v>
      </c>
      <c r="L676" s="141" t="s">
        <v>58</v>
      </c>
      <c r="M676" s="141">
        <v>1</v>
      </c>
      <c r="N676" s="141">
        <v>5361.42</v>
      </c>
      <c r="O676" s="141">
        <v>5361.42</v>
      </c>
      <c r="P676" s="141">
        <v>5361.42</v>
      </c>
      <c r="Q676" s="122" t="e">
        <f>+VLOOKUP(CONCATENATE(B676,"00"),#REF!,3,FALSE)</f>
        <v>#REF!</v>
      </c>
      <c r="R676" s="122" t="str">
        <f>+IF(ISERROR(VLOOKUP(K676,'Ecarts de marge'!D:D,1,FALSE)),"PB CODE ARTICLE","")</f>
        <v>PB CODE ARTICLE</v>
      </c>
    </row>
    <row r="677" spans="1:18" x14ac:dyDescent="0.25">
      <c r="A677" s="131" t="str">
        <f>+IF(I677&lt;='Ecarts de marge'!$G$1,"X","")</f>
        <v>X</v>
      </c>
      <c r="B677" s="122" t="str">
        <f t="shared" si="10"/>
        <v>A20092000175000</v>
      </c>
      <c r="C677" s="141" t="s">
        <v>727</v>
      </c>
      <c r="D677" s="141">
        <v>201800219</v>
      </c>
      <c r="E677" s="141" t="s">
        <v>712</v>
      </c>
      <c r="F677" s="141" t="s">
        <v>802</v>
      </c>
      <c r="G677" s="141" t="s">
        <v>711</v>
      </c>
      <c r="H677" s="141" t="s">
        <v>731</v>
      </c>
      <c r="I677" s="142">
        <v>43153</v>
      </c>
      <c r="J677" s="141" t="s">
        <v>1049</v>
      </c>
      <c r="K677" s="141" t="s">
        <v>60</v>
      </c>
      <c r="L677" s="141" t="s">
        <v>61</v>
      </c>
      <c r="M677" s="141">
        <v>1</v>
      </c>
      <c r="N677" s="141">
        <v>4547.5</v>
      </c>
      <c r="O677" s="141">
        <v>4547.5</v>
      </c>
      <c r="P677" s="141">
        <v>4547.5</v>
      </c>
      <c r="Q677" s="122" t="e">
        <f>+VLOOKUP(CONCATENATE(B677,"00"),#REF!,3,FALSE)</f>
        <v>#REF!</v>
      </c>
      <c r="R677" s="122" t="str">
        <f>+IF(ISERROR(VLOOKUP(K677,'Ecarts de marge'!D:D,1,FALSE)),"PB CODE ARTICLE","")</f>
        <v>PB CODE ARTICLE</v>
      </c>
    </row>
    <row r="678" spans="1:18" x14ac:dyDescent="0.25">
      <c r="A678" s="131" t="str">
        <f>+IF(I678&lt;='Ecarts de marge'!$G$1,"X","")</f>
        <v>X</v>
      </c>
      <c r="B678" s="122" t="str">
        <f t="shared" si="10"/>
        <v>A20082000113000</v>
      </c>
      <c r="C678" s="141" t="s">
        <v>727</v>
      </c>
      <c r="D678" s="141">
        <v>201800220</v>
      </c>
      <c r="E678" s="141" t="s">
        <v>735</v>
      </c>
      <c r="F678" s="141" t="s">
        <v>874</v>
      </c>
      <c r="G678" s="141" t="s">
        <v>711</v>
      </c>
      <c r="H678" s="141" t="s">
        <v>731</v>
      </c>
      <c r="I678" s="142">
        <v>43153</v>
      </c>
      <c r="J678" s="141" t="s">
        <v>1050</v>
      </c>
      <c r="K678" s="141" t="s">
        <v>60</v>
      </c>
      <c r="L678" s="141" t="s">
        <v>61</v>
      </c>
      <c r="M678" s="141">
        <v>1</v>
      </c>
      <c r="N678" s="141">
        <v>5145.25</v>
      </c>
      <c r="O678" s="141">
        <v>5145.25</v>
      </c>
      <c r="P678" s="141">
        <v>5145.25</v>
      </c>
      <c r="Q678" s="122" t="e">
        <f>+VLOOKUP(CONCATENATE(B678,"00"),#REF!,3,FALSE)</f>
        <v>#REF!</v>
      </c>
      <c r="R678" s="122" t="str">
        <f>+IF(ISERROR(VLOOKUP(K678,'Ecarts de marge'!D:D,1,FALSE)),"PB CODE ARTICLE","")</f>
        <v>PB CODE ARTICLE</v>
      </c>
    </row>
    <row r="679" spans="1:18" x14ac:dyDescent="0.25">
      <c r="A679" s="131" t="str">
        <f>+IF(I679&lt;='Ecarts de marge'!$G$1,"X","")</f>
        <v>X</v>
      </c>
      <c r="B679" s="122" t="str">
        <f t="shared" si="10"/>
        <v>A20082000113000</v>
      </c>
      <c r="C679" s="141" t="s">
        <v>727</v>
      </c>
      <c r="D679" s="141">
        <v>201800221</v>
      </c>
      <c r="E679" s="141" t="s">
        <v>735</v>
      </c>
      <c r="F679" s="141" t="s">
        <v>874</v>
      </c>
      <c r="G679" s="141" t="s">
        <v>711</v>
      </c>
      <c r="H679" s="141" t="s">
        <v>731</v>
      </c>
      <c r="I679" s="142">
        <v>43153</v>
      </c>
      <c r="J679" s="141" t="s">
        <v>1050</v>
      </c>
      <c r="K679" s="141" t="s">
        <v>60</v>
      </c>
      <c r="L679" s="141" t="s">
        <v>61</v>
      </c>
      <c r="M679" s="141">
        <v>1</v>
      </c>
      <c r="N679" s="141">
        <v>3814.07</v>
      </c>
      <c r="O679" s="141">
        <v>3814.07</v>
      </c>
      <c r="P679" s="141">
        <v>3814.07</v>
      </c>
      <c r="Q679" s="122" t="e">
        <f>+VLOOKUP(CONCATENATE(B679,"00"),#REF!,3,FALSE)</f>
        <v>#REF!</v>
      </c>
      <c r="R679" s="122" t="str">
        <f>+IF(ISERROR(VLOOKUP(K679,'Ecarts de marge'!D:D,1,FALSE)),"PB CODE ARTICLE","")</f>
        <v>PB CODE ARTICLE</v>
      </c>
    </row>
    <row r="680" spans="1:18" x14ac:dyDescent="0.25">
      <c r="A680" s="131" t="str">
        <f>+IF(I680&lt;='Ecarts de marge'!$G$1,"X","")</f>
        <v>X</v>
      </c>
      <c r="B680" s="122" t="str">
        <f t="shared" si="10"/>
        <v>A20092000175000</v>
      </c>
      <c r="C680" s="141" t="s">
        <v>727</v>
      </c>
      <c r="D680" s="141">
        <v>201800222</v>
      </c>
      <c r="E680" s="141" t="s">
        <v>712</v>
      </c>
      <c r="F680" s="141" t="s">
        <v>802</v>
      </c>
      <c r="G680" s="141" t="s">
        <v>711</v>
      </c>
      <c r="H680" s="141" t="s">
        <v>731</v>
      </c>
      <c r="I680" s="142">
        <v>43153</v>
      </c>
      <c r="J680" s="141" t="s">
        <v>1049</v>
      </c>
      <c r="K680" s="141" t="s">
        <v>60</v>
      </c>
      <c r="L680" s="141" t="s">
        <v>61</v>
      </c>
      <c r="M680" s="141">
        <v>1</v>
      </c>
      <c r="N680" s="141">
        <v>2174.15</v>
      </c>
      <c r="O680" s="141">
        <v>2174.15</v>
      </c>
      <c r="P680" s="141">
        <v>2174.15</v>
      </c>
      <c r="Q680" s="122" t="e">
        <f>+VLOOKUP(CONCATENATE(B680,"00"),#REF!,3,FALSE)</f>
        <v>#REF!</v>
      </c>
      <c r="R680" s="122" t="str">
        <f>+IF(ISERROR(VLOOKUP(K680,'Ecarts de marge'!D:D,1,FALSE)),"PB CODE ARTICLE","")</f>
        <v>PB CODE ARTICLE</v>
      </c>
    </row>
    <row r="681" spans="1:18" x14ac:dyDescent="0.25">
      <c r="A681" s="131" t="str">
        <f>+IF(I681&lt;='Ecarts de marge'!$G$1,"X","")</f>
        <v>X</v>
      </c>
      <c r="B681" s="122" t="str">
        <f t="shared" si="10"/>
        <v>A20092000187000</v>
      </c>
      <c r="C681" s="141" t="s">
        <v>727</v>
      </c>
      <c r="D681" s="141">
        <v>201800223</v>
      </c>
      <c r="E681" s="141" t="s">
        <v>712</v>
      </c>
      <c r="F681" s="141" t="s">
        <v>829</v>
      </c>
      <c r="G681" s="141" t="s">
        <v>711</v>
      </c>
      <c r="H681" s="141" t="s">
        <v>731</v>
      </c>
      <c r="I681" s="142">
        <v>43153</v>
      </c>
      <c r="J681" s="141" t="s">
        <v>1048</v>
      </c>
      <c r="K681" s="141" t="s">
        <v>60</v>
      </c>
      <c r="L681" s="141" t="s">
        <v>61</v>
      </c>
      <c r="M681" s="141">
        <v>1</v>
      </c>
      <c r="N681" s="141">
        <v>8016.67</v>
      </c>
      <c r="O681" s="141">
        <v>8016.67</v>
      </c>
      <c r="P681" s="141">
        <v>8016.67</v>
      </c>
      <c r="Q681" s="122" t="e">
        <f>+VLOOKUP(CONCATENATE(B681,"00"),#REF!,3,FALSE)</f>
        <v>#REF!</v>
      </c>
      <c r="R681" s="122" t="str">
        <f>+IF(ISERROR(VLOOKUP(K681,'Ecarts de marge'!D:D,1,FALSE)),"PB CODE ARTICLE","")</f>
        <v>PB CODE ARTICLE</v>
      </c>
    </row>
    <row r="682" spans="1:18" x14ac:dyDescent="0.25">
      <c r="A682" s="131" t="str">
        <f>+IF(I682&lt;='Ecarts de marge'!$G$1,"X","")</f>
        <v>X</v>
      </c>
      <c r="B682" s="122" t="str">
        <f t="shared" si="10"/>
        <v>A20092000187000</v>
      </c>
      <c r="C682" s="141" t="s">
        <v>727</v>
      </c>
      <c r="D682" s="141">
        <v>201800224</v>
      </c>
      <c r="E682" s="141" t="s">
        <v>712</v>
      </c>
      <c r="F682" s="141" t="s">
        <v>829</v>
      </c>
      <c r="G682" s="141" t="s">
        <v>711</v>
      </c>
      <c r="H682" s="141" t="s">
        <v>731</v>
      </c>
      <c r="I682" s="142">
        <v>43153</v>
      </c>
      <c r="J682" s="141" t="s">
        <v>1048</v>
      </c>
      <c r="K682" s="141" t="s">
        <v>57</v>
      </c>
      <c r="L682" s="141" t="s">
        <v>58</v>
      </c>
      <c r="M682" s="141">
        <v>1</v>
      </c>
      <c r="N682" s="141">
        <v>10699.27</v>
      </c>
      <c r="O682" s="141">
        <v>10699.27</v>
      </c>
      <c r="P682" s="141">
        <v>10699.27</v>
      </c>
      <c r="Q682" s="122" t="e">
        <f>+VLOOKUP(CONCATENATE(B682,"00"),#REF!,3,FALSE)</f>
        <v>#REF!</v>
      </c>
      <c r="R682" s="122" t="str">
        <f>+IF(ISERROR(VLOOKUP(K682,'Ecarts de marge'!D:D,1,FALSE)),"PB CODE ARTICLE","")</f>
        <v>PB CODE ARTICLE</v>
      </c>
    </row>
    <row r="683" spans="1:18" x14ac:dyDescent="0.25">
      <c r="A683" s="131" t="str">
        <f>+IF(I683&lt;='Ecarts de marge'!$G$1,"X","")</f>
        <v>X</v>
      </c>
      <c r="B683" s="122" t="str">
        <f t="shared" si="10"/>
        <v>A20092000175000</v>
      </c>
      <c r="C683" s="141" t="s">
        <v>727</v>
      </c>
      <c r="D683" s="141">
        <v>201800225</v>
      </c>
      <c r="E683" s="141" t="s">
        <v>712</v>
      </c>
      <c r="F683" s="141" t="s">
        <v>802</v>
      </c>
      <c r="G683" s="141" t="s">
        <v>711</v>
      </c>
      <c r="H683" s="141" t="s">
        <v>731</v>
      </c>
      <c r="I683" s="142">
        <v>43153</v>
      </c>
      <c r="J683" s="141" t="s">
        <v>1049</v>
      </c>
      <c r="K683" s="141" t="s">
        <v>57</v>
      </c>
      <c r="L683" s="141" t="s">
        <v>58</v>
      </c>
      <c r="M683" s="141">
        <v>1</v>
      </c>
      <c r="N683" s="141">
        <v>5355.41</v>
      </c>
      <c r="O683" s="141">
        <v>5355.41</v>
      </c>
      <c r="P683" s="141">
        <v>5355.41</v>
      </c>
      <c r="Q683" s="122" t="e">
        <f>+VLOOKUP(CONCATENATE(B683,"00"),#REF!,3,FALSE)</f>
        <v>#REF!</v>
      </c>
      <c r="R683" s="122" t="str">
        <f>+IF(ISERROR(VLOOKUP(K683,'Ecarts de marge'!D:D,1,FALSE)),"PB CODE ARTICLE","")</f>
        <v>PB CODE ARTICLE</v>
      </c>
    </row>
    <row r="684" spans="1:18" x14ac:dyDescent="0.25">
      <c r="A684" s="131" t="str">
        <f>+IF(I684&lt;='Ecarts de marge'!$G$1,"X","")</f>
        <v>X</v>
      </c>
      <c r="B684" s="122" t="str">
        <f t="shared" si="10"/>
        <v>A20092000175000</v>
      </c>
      <c r="C684" s="141" t="s">
        <v>727</v>
      </c>
      <c r="D684" s="141">
        <v>201800226</v>
      </c>
      <c r="E684" s="141" t="s">
        <v>712</v>
      </c>
      <c r="F684" s="141" t="s">
        <v>802</v>
      </c>
      <c r="G684" s="141" t="s">
        <v>711</v>
      </c>
      <c r="H684" s="141" t="s">
        <v>731</v>
      </c>
      <c r="I684" s="142">
        <v>43153</v>
      </c>
      <c r="J684" s="141" t="s">
        <v>1049</v>
      </c>
      <c r="K684" s="141" t="s">
        <v>57</v>
      </c>
      <c r="L684" s="141" t="s">
        <v>58</v>
      </c>
      <c r="M684" s="141">
        <v>1</v>
      </c>
      <c r="N684" s="141">
        <v>5355.41</v>
      </c>
      <c r="O684" s="141">
        <v>5355.41</v>
      </c>
      <c r="P684" s="141">
        <v>5355.41</v>
      </c>
      <c r="Q684" s="122" t="e">
        <f>+VLOOKUP(CONCATENATE(B684,"00"),#REF!,3,FALSE)</f>
        <v>#REF!</v>
      </c>
      <c r="R684" s="122" t="str">
        <f>+IF(ISERROR(VLOOKUP(K684,'Ecarts de marge'!D:D,1,FALSE)),"PB CODE ARTICLE","")</f>
        <v>PB CODE ARTICLE</v>
      </c>
    </row>
    <row r="685" spans="1:18" x14ac:dyDescent="0.25">
      <c r="A685" s="131" t="str">
        <f>+IF(I685&lt;='Ecarts de marge'!$G$1,"X","")</f>
        <v>X</v>
      </c>
      <c r="B685" s="122" t="str">
        <f t="shared" si="10"/>
        <v>A20092000175000</v>
      </c>
      <c r="C685" s="141" t="s">
        <v>727</v>
      </c>
      <c r="D685" s="141">
        <v>201800227</v>
      </c>
      <c r="E685" s="141" t="s">
        <v>712</v>
      </c>
      <c r="F685" s="141" t="s">
        <v>802</v>
      </c>
      <c r="G685" s="141" t="s">
        <v>711</v>
      </c>
      <c r="H685" s="141" t="s">
        <v>731</v>
      </c>
      <c r="I685" s="142">
        <v>43153</v>
      </c>
      <c r="J685" s="141" t="s">
        <v>1049</v>
      </c>
      <c r="K685" s="141" t="s">
        <v>60</v>
      </c>
      <c r="L685" s="141" t="s">
        <v>61</v>
      </c>
      <c r="M685" s="141">
        <v>1</v>
      </c>
      <c r="N685" s="141">
        <v>2320.59</v>
      </c>
      <c r="O685" s="141">
        <v>2320.59</v>
      </c>
      <c r="P685" s="141">
        <v>2320.59</v>
      </c>
      <c r="Q685" s="122" t="e">
        <f>+VLOOKUP(CONCATENATE(B685,"00"),#REF!,3,FALSE)</f>
        <v>#REF!</v>
      </c>
      <c r="R685" s="122" t="str">
        <f>+IF(ISERROR(VLOOKUP(K685,'Ecarts de marge'!D:D,1,FALSE)),"PB CODE ARTICLE","")</f>
        <v>PB CODE ARTICLE</v>
      </c>
    </row>
    <row r="686" spans="1:18" x14ac:dyDescent="0.25">
      <c r="A686" s="131" t="str">
        <f>+IF(I686&lt;='Ecarts de marge'!$G$1,"X","")</f>
        <v>X</v>
      </c>
      <c r="B686" s="122" t="str">
        <f t="shared" si="10"/>
        <v>A20082000151000</v>
      </c>
      <c r="C686" s="141" t="s">
        <v>727</v>
      </c>
      <c r="D686" s="141">
        <v>201800228</v>
      </c>
      <c r="E686" s="141" t="s">
        <v>735</v>
      </c>
      <c r="F686" s="141" t="s">
        <v>901</v>
      </c>
      <c r="G686" s="141" t="s">
        <v>711</v>
      </c>
      <c r="H686" s="141" t="s">
        <v>731</v>
      </c>
      <c r="I686" s="142">
        <v>43153</v>
      </c>
      <c r="J686" s="141" t="s">
        <v>1051</v>
      </c>
      <c r="K686" s="141" t="s">
        <v>60</v>
      </c>
      <c r="L686" s="141" t="s">
        <v>61</v>
      </c>
      <c r="M686" s="141">
        <v>1</v>
      </c>
      <c r="N686" s="141">
        <v>5595.39</v>
      </c>
      <c r="O686" s="141">
        <v>5595.39</v>
      </c>
      <c r="P686" s="141">
        <v>5595.39</v>
      </c>
      <c r="Q686" s="122" t="e">
        <f>+VLOOKUP(CONCATENATE(B686,"00"),#REF!,3,FALSE)</f>
        <v>#REF!</v>
      </c>
      <c r="R686" s="122" t="str">
        <f>+IF(ISERROR(VLOOKUP(K686,'Ecarts de marge'!D:D,1,FALSE)),"PB CODE ARTICLE","")</f>
        <v>PB CODE ARTICLE</v>
      </c>
    </row>
    <row r="687" spans="1:18" x14ac:dyDescent="0.25">
      <c r="A687" s="131" t="str">
        <f>+IF(I687&lt;='Ecarts de marge'!$G$1,"X","")</f>
        <v>X</v>
      </c>
      <c r="B687" s="122" t="str">
        <f t="shared" si="10"/>
        <v>A20082000139000</v>
      </c>
      <c r="C687" s="141" t="s">
        <v>727</v>
      </c>
      <c r="D687" s="141">
        <v>201800229</v>
      </c>
      <c r="E687" s="141" t="s">
        <v>735</v>
      </c>
      <c r="F687" s="141" t="s">
        <v>762</v>
      </c>
      <c r="G687" s="141" t="s">
        <v>711</v>
      </c>
      <c r="H687" s="141" t="s">
        <v>731</v>
      </c>
      <c r="I687" s="142">
        <v>43154</v>
      </c>
      <c r="J687" s="141" t="s">
        <v>1051</v>
      </c>
      <c r="K687" s="141" t="s">
        <v>60</v>
      </c>
      <c r="L687" s="141" t="s">
        <v>61</v>
      </c>
      <c r="M687" s="141">
        <v>1</v>
      </c>
      <c r="N687" s="141">
        <v>1697.4</v>
      </c>
      <c r="O687" s="141">
        <v>1697.4</v>
      </c>
      <c r="P687" s="141">
        <v>1697.4</v>
      </c>
      <c r="Q687" s="122" t="e">
        <f>+VLOOKUP(CONCATENATE(B687,"00"),#REF!,3,FALSE)</f>
        <v>#REF!</v>
      </c>
      <c r="R687" s="122" t="str">
        <f>+IF(ISERROR(VLOOKUP(K687,'Ecarts de marge'!D:D,1,FALSE)),"PB CODE ARTICLE","")</f>
        <v>PB CODE ARTICLE</v>
      </c>
    </row>
    <row r="688" spans="1:18" x14ac:dyDescent="0.25">
      <c r="A688" s="131" t="str">
        <f>+IF(I688&lt;='Ecarts de marge'!$G$1,"X","")</f>
        <v>X</v>
      </c>
      <c r="B688" s="122" t="str">
        <f t="shared" si="10"/>
        <v>A20082000151000</v>
      </c>
      <c r="C688" s="141" t="s">
        <v>727</v>
      </c>
      <c r="D688" s="141">
        <v>201800230</v>
      </c>
      <c r="E688" s="141" t="s">
        <v>735</v>
      </c>
      <c r="F688" s="141" t="s">
        <v>901</v>
      </c>
      <c r="G688" s="141" t="s">
        <v>711</v>
      </c>
      <c r="H688" s="141" t="s">
        <v>731</v>
      </c>
      <c r="I688" s="142">
        <v>43154</v>
      </c>
      <c r="J688" s="141" t="s">
        <v>1051</v>
      </c>
      <c r="K688" s="141" t="s">
        <v>60</v>
      </c>
      <c r="L688" s="141" t="s">
        <v>61</v>
      </c>
      <c r="M688" s="141">
        <v>1</v>
      </c>
      <c r="N688" s="141">
        <v>5014.08</v>
      </c>
      <c r="O688" s="141">
        <v>5014.08</v>
      </c>
      <c r="P688" s="141">
        <v>5014.08</v>
      </c>
      <c r="Q688" s="122" t="e">
        <f>+VLOOKUP(CONCATENATE(B688,"00"),#REF!,3,FALSE)</f>
        <v>#REF!</v>
      </c>
      <c r="R688" s="122" t="str">
        <f>+IF(ISERROR(VLOOKUP(K688,'Ecarts de marge'!D:D,1,FALSE)),"PB CODE ARTICLE","")</f>
        <v>PB CODE ARTICLE</v>
      </c>
    </row>
    <row r="689" spans="1:18" x14ac:dyDescent="0.25">
      <c r="A689" s="131" t="str">
        <f>+IF(I689&lt;='Ecarts de marge'!$G$1,"X","")</f>
        <v>X</v>
      </c>
      <c r="B689" s="122" t="str">
        <f t="shared" si="10"/>
        <v>A20092000186000</v>
      </c>
      <c r="C689" s="141" t="s">
        <v>727</v>
      </c>
      <c r="D689" s="141">
        <v>201800231</v>
      </c>
      <c r="E689" s="141" t="s">
        <v>712</v>
      </c>
      <c r="F689" s="141" t="s">
        <v>896</v>
      </c>
      <c r="G689" s="141" t="s">
        <v>711</v>
      </c>
      <c r="H689" s="141" t="s">
        <v>731</v>
      </c>
      <c r="I689" s="142">
        <v>43154</v>
      </c>
      <c r="J689" s="141" t="s">
        <v>1052</v>
      </c>
      <c r="K689" s="141" t="s">
        <v>60</v>
      </c>
      <c r="L689" s="141" t="s">
        <v>61</v>
      </c>
      <c r="M689" s="141">
        <v>1</v>
      </c>
      <c r="N689" s="141">
        <v>1669.29</v>
      </c>
      <c r="O689" s="141">
        <v>1669.29</v>
      </c>
      <c r="P689" s="141">
        <v>1669.29</v>
      </c>
      <c r="Q689" s="122" t="e">
        <f>+VLOOKUP(CONCATENATE(B689,"00"),#REF!,3,FALSE)</f>
        <v>#REF!</v>
      </c>
      <c r="R689" s="122" t="str">
        <f>+IF(ISERROR(VLOOKUP(K689,'Ecarts de marge'!D:D,1,FALSE)),"PB CODE ARTICLE","")</f>
        <v>PB CODE ARTICLE</v>
      </c>
    </row>
    <row r="690" spans="1:18" x14ac:dyDescent="0.25">
      <c r="A690" s="131" t="str">
        <f>+IF(I690&lt;='Ecarts de marge'!$G$1,"X","")</f>
        <v>X</v>
      </c>
      <c r="B690" s="122" t="str">
        <f t="shared" si="10"/>
        <v>A20082000112000</v>
      </c>
      <c r="C690" s="141" t="s">
        <v>727</v>
      </c>
      <c r="D690" s="141">
        <v>201800232</v>
      </c>
      <c r="E690" s="141" t="s">
        <v>735</v>
      </c>
      <c r="F690" s="141" t="s">
        <v>830</v>
      </c>
      <c r="G690" s="141" t="s">
        <v>711</v>
      </c>
      <c r="H690" s="141" t="s">
        <v>731</v>
      </c>
      <c r="I690" s="142">
        <v>43154</v>
      </c>
      <c r="J690" s="141" t="s">
        <v>1053</v>
      </c>
      <c r="K690" s="141" t="s">
        <v>60</v>
      </c>
      <c r="L690" s="141" t="s">
        <v>61</v>
      </c>
      <c r="M690" s="141">
        <v>1</v>
      </c>
      <c r="N690" s="141">
        <v>722.26</v>
      </c>
      <c r="O690" s="141">
        <v>722.26</v>
      </c>
      <c r="P690" s="141">
        <v>722.26</v>
      </c>
      <c r="Q690" s="122" t="e">
        <f>+VLOOKUP(CONCATENATE(B690,"00"),#REF!,3,FALSE)</f>
        <v>#REF!</v>
      </c>
      <c r="R690" s="122" t="str">
        <f>+IF(ISERROR(VLOOKUP(K690,'Ecarts de marge'!D:D,1,FALSE)),"PB CODE ARTICLE","")</f>
        <v>PB CODE ARTICLE</v>
      </c>
    </row>
    <row r="691" spans="1:18" x14ac:dyDescent="0.25">
      <c r="A691" s="131" t="str">
        <f>+IF(I691&lt;='Ecarts de marge'!$G$1,"X","")</f>
        <v>X</v>
      </c>
      <c r="B691" s="122" t="str">
        <f t="shared" si="10"/>
        <v>A20082000112000</v>
      </c>
      <c r="C691" s="141" t="s">
        <v>727</v>
      </c>
      <c r="D691" s="141">
        <v>201800233</v>
      </c>
      <c r="E691" s="141" t="s">
        <v>735</v>
      </c>
      <c r="F691" s="141" t="s">
        <v>830</v>
      </c>
      <c r="G691" s="141" t="s">
        <v>711</v>
      </c>
      <c r="H691" s="141" t="s">
        <v>731</v>
      </c>
      <c r="I691" s="142">
        <v>43154</v>
      </c>
      <c r="J691" s="141" t="s">
        <v>1053</v>
      </c>
      <c r="K691" s="141" t="s">
        <v>60</v>
      </c>
      <c r="L691" s="141" t="s">
        <v>61</v>
      </c>
      <c r="M691" s="141">
        <v>1</v>
      </c>
      <c r="N691" s="141">
        <v>4387.01</v>
      </c>
      <c r="O691" s="141">
        <v>4387.01</v>
      </c>
      <c r="P691" s="141">
        <v>4387.01</v>
      </c>
      <c r="Q691" s="122" t="e">
        <f>+VLOOKUP(CONCATENATE(B691,"00"),#REF!,3,FALSE)</f>
        <v>#REF!</v>
      </c>
      <c r="R691" s="122" t="str">
        <f>+IF(ISERROR(VLOOKUP(K691,'Ecarts de marge'!D:D,1,FALSE)),"PB CODE ARTICLE","")</f>
        <v>PB CODE ARTICLE</v>
      </c>
    </row>
    <row r="692" spans="1:18" x14ac:dyDescent="0.25">
      <c r="A692" s="131" t="str">
        <f>+IF(I692&lt;='Ecarts de marge'!$G$1,"X","")</f>
        <v>X</v>
      </c>
      <c r="B692" s="122" t="str">
        <f t="shared" si="10"/>
        <v>A20092000186000</v>
      </c>
      <c r="C692" s="141" t="s">
        <v>727</v>
      </c>
      <c r="D692" s="141">
        <v>201800234</v>
      </c>
      <c r="E692" s="141" t="s">
        <v>712</v>
      </c>
      <c r="F692" s="141" t="s">
        <v>896</v>
      </c>
      <c r="G692" s="141" t="s">
        <v>711</v>
      </c>
      <c r="H692" s="141" t="s">
        <v>731</v>
      </c>
      <c r="I692" s="142">
        <v>43154</v>
      </c>
      <c r="J692" s="141" t="s">
        <v>1052</v>
      </c>
      <c r="K692" s="141" t="s">
        <v>57</v>
      </c>
      <c r="L692" s="141" t="s">
        <v>58</v>
      </c>
      <c r="M692" s="141">
        <v>1</v>
      </c>
      <c r="N692" s="141">
        <v>6830.16</v>
      </c>
      <c r="O692" s="141">
        <v>6830.16</v>
      </c>
      <c r="P692" s="141">
        <v>6830.16</v>
      </c>
      <c r="Q692" s="122" t="e">
        <f>+VLOOKUP(CONCATENATE(B692,"00"),#REF!,3,FALSE)</f>
        <v>#REF!</v>
      </c>
      <c r="R692" s="122" t="str">
        <f>+IF(ISERROR(VLOOKUP(K692,'Ecarts de marge'!D:D,1,FALSE)),"PB CODE ARTICLE","")</f>
        <v>PB CODE ARTICLE</v>
      </c>
    </row>
    <row r="693" spans="1:18" x14ac:dyDescent="0.25">
      <c r="A693" s="131" t="str">
        <f>+IF(I693&lt;='Ecarts de marge'!$G$1,"X","")</f>
        <v>X</v>
      </c>
      <c r="B693" s="122" t="str">
        <f t="shared" si="10"/>
        <v>A20082000112000</v>
      </c>
      <c r="C693" s="141" t="s">
        <v>727</v>
      </c>
      <c r="D693" s="141">
        <v>201800235</v>
      </c>
      <c r="E693" s="141" t="s">
        <v>735</v>
      </c>
      <c r="F693" s="141" t="s">
        <v>830</v>
      </c>
      <c r="G693" s="141" t="s">
        <v>711</v>
      </c>
      <c r="H693" s="141" t="s">
        <v>731</v>
      </c>
      <c r="I693" s="142">
        <v>43154</v>
      </c>
      <c r="J693" s="141" t="s">
        <v>1053</v>
      </c>
      <c r="K693" s="141" t="s">
        <v>57</v>
      </c>
      <c r="L693" s="141" t="s">
        <v>58</v>
      </c>
      <c r="M693" s="141">
        <v>1</v>
      </c>
      <c r="N693" s="141">
        <v>23178.720000000001</v>
      </c>
      <c r="O693" s="141">
        <v>23178.720000000001</v>
      </c>
      <c r="P693" s="141">
        <v>23178.720000000001</v>
      </c>
      <c r="Q693" s="122" t="e">
        <f>+VLOOKUP(CONCATENATE(B693,"00"),#REF!,3,FALSE)</f>
        <v>#REF!</v>
      </c>
      <c r="R693" s="122" t="str">
        <f>+IF(ISERROR(VLOOKUP(K693,'Ecarts de marge'!D:D,1,FALSE)),"PB CODE ARTICLE","")</f>
        <v>PB CODE ARTICLE</v>
      </c>
    </row>
    <row r="694" spans="1:18" x14ac:dyDescent="0.25">
      <c r="A694" s="131" t="str">
        <f>+IF(I694&lt;='Ecarts de marge'!$G$1,"X","")</f>
        <v>X</v>
      </c>
      <c r="B694" s="122" t="str">
        <f t="shared" si="10"/>
        <v>A20092000174000</v>
      </c>
      <c r="C694" s="141" t="s">
        <v>727</v>
      </c>
      <c r="D694" s="141">
        <v>201800236</v>
      </c>
      <c r="E694" s="141" t="s">
        <v>712</v>
      </c>
      <c r="F694" s="141" t="s">
        <v>827</v>
      </c>
      <c r="G694" s="141" t="s">
        <v>711</v>
      </c>
      <c r="H694" s="141" t="s">
        <v>731</v>
      </c>
      <c r="I694" s="142">
        <v>43154</v>
      </c>
      <c r="J694" s="141" t="s">
        <v>1054</v>
      </c>
      <c r="K694" s="141" t="s">
        <v>57</v>
      </c>
      <c r="L694" s="141" t="s">
        <v>58</v>
      </c>
      <c r="M694" s="141">
        <v>1</v>
      </c>
      <c r="N694" s="141">
        <v>4194.3100000000004</v>
      </c>
      <c r="O694" s="141">
        <v>4194.3100000000004</v>
      </c>
      <c r="P694" s="141">
        <v>4194.3100000000004</v>
      </c>
      <c r="Q694" s="122" t="e">
        <f>+VLOOKUP(CONCATENATE(B694,"00"),#REF!,3,FALSE)</f>
        <v>#REF!</v>
      </c>
      <c r="R694" s="122" t="str">
        <f>+IF(ISERROR(VLOOKUP(K694,'Ecarts de marge'!D:D,1,FALSE)),"PB CODE ARTICLE","")</f>
        <v>PB CODE ARTICLE</v>
      </c>
    </row>
    <row r="695" spans="1:18" x14ac:dyDescent="0.25">
      <c r="A695" s="131" t="str">
        <f>+IF(I695&lt;='Ecarts de marge'!$G$1,"X","")</f>
        <v>X</v>
      </c>
      <c r="B695" s="122" t="str">
        <f t="shared" si="10"/>
        <v>A20092000179000</v>
      </c>
      <c r="C695" s="141" t="s">
        <v>727</v>
      </c>
      <c r="D695" s="141">
        <v>201800237</v>
      </c>
      <c r="E695" s="141" t="s">
        <v>712</v>
      </c>
      <c r="F695" s="141" t="s">
        <v>856</v>
      </c>
      <c r="G695" s="141" t="s">
        <v>711</v>
      </c>
      <c r="H695" s="141" t="s">
        <v>731</v>
      </c>
      <c r="I695" s="142">
        <v>43154</v>
      </c>
      <c r="J695" s="141" t="s">
        <v>1047</v>
      </c>
      <c r="K695" s="141" t="s">
        <v>57</v>
      </c>
      <c r="L695" s="141" t="s">
        <v>58</v>
      </c>
      <c r="M695" s="141">
        <v>1</v>
      </c>
      <c r="N695" s="141">
        <v>11591.7</v>
      </c>
      <c r="O695" s="141">
        <v>11591.7</v>
      </c>
      <c r="P695" s="141">
        <v>11591.7</v>
      </c>
      <c r="Q695" s="122" t="e">
        <f>+VLOOKUP(CONCATENATE(B695,"00"),#REF!,3,FALSE)</f>
        <v>#REF!</v>
      </c>
      <c r="R695" s="122" t="str">
        <f>+IF(ISERROR(VLOOKUP(K695,'Ecarts de marge'!D:D,1,FALSE)),"PB CODE ARTICLE","")</f>
        <v>PB CODE ARTICLE</v>
      </c>
    </row>
    <row r="696" spans="1:18" x14ac:dyDescent="0.25">
      <c r="A696" s="131" t="str">
        <f>+IF(I696&lt;='Ecarts de marge'!$G$1,"X","")</f>
        <v>X</v>
      </c>
      <c r="B696" s="122" t="str">
        <f t="shared" si="10"/>
        <v>A20092000183000</v>
      </c>
      <c r="C696" s="141" t="s">
        <v>727</v>
      </c>
      <c r="D696" s="141">
        <v>201800238</v>
      </c>
      <c r="E696" s="141" t="s">
        <v>712</v>
      </c>
      <c r="F696" s="141" t="s">
        <v>895</v>
      </c>
      <c r="G696" s="141" t="s">
        <v>711</v>
      </c>
      <c r="H696" s="141" t="s">
        <v>731</v>
      </c>
      <c r="I696" s="142">
        <v>43154</v>
      </c>
      <c r="J696" s="141" t="s">
        <v>1055</v>
      </c>
      <c r="K696" s="141" t="s">
        <v>57</v>
      </c>
      <c r="L696" s="141" t="s">
        <v>58</v>
      </c>
      <c r="M696" s="141">
        <v>1</v>
      </c>
      <c r="N696" s="141">
        <v>4083.05</v>
      </c>
      <c r="O696" s="141">
        <v>4083.05</v>
      </c>
      <c r="P696" s="141">
        <v>4083.05</v>
      </c>
      <c r="Q696" s="122" t="e">
        <f>+VLOOKUP(CONCATENATE(B696,"00"),#REF!,3,FALSE)</f>
        <v>#REF!</v>
      </c>
      <c r="R696" s="122" t="str">
        <f>+IF(ISERROR(VLOOKUP(K696,'Ecarts de marge'!D:D,1,FALSE)),"PB CODE ARTICLE","")</f>
        <v>PB CODE ARTICLE</v>
      </c>
    </row>
    <row r="697" spans="1:18" x14ac:dyDescent="0.25">
      <c r="A697" s="131" t="str">
        <f>+IF(I697&lt;='Ecarts de marge'!$G$1,"X","")</f>
        <v>X</v>
      </c>
      <c r="B697" s="122" t="str">
        <f t="shared" si="10"/>
        <v>A20092000184000</v>
      </c>
      <c r="C697" s="141" t="s">
        <v>727</v>
      </c>
      <c r="D697" s="141">
        <v>201800239</v>
      </c>
      <c r="E697" s="141" t="s">
        <v>712</v>
      </c>
      <c r="F697" s="141" t="s">
        <v>888</v>
      </c>
      <c r="G697" s="141" t="s">
        <v>711</v>
      </c>
      <c r="H697" s="141" t="s">
        <v>731</v>
      </c>
      <c r="I697" s="142">
        <v>43154</v>
      </c>
      <c r="J697" s="141" t="s">
        <v>1056</v>
      </c>
      <c r="K697" s="141" t="s">
        <v>57</v>
      </c>
      <c r="L697" s="141" t="s">
        <v>58</v>
      </c>
      <c r="M697" s="141">
        <v>1</v>
      </c>
      <c r="N697" s="141">
        <v>10860.59</v>
      </c>
      <c r="O697" s="141">
        <v>10860.59</v>
      </c>
      <c r="P697" s="141">
        <v>10860.59</v>
      </c>
      <c r="Q697" s="122" t="e">
        <f>+VLOOKUP(CONCATENATE(B697,"00"),#REF!,3,FALSE)</f>
        <v>#REF!</v>
      </c>
      <c r="R697" s="122" t="str">
        <f>+IF(ISERROR(VLOOKUP(K697,'Ecarts de marge'!D:D,1,FALSE)),"PB CODE ARTICLE","")</f>
        <v>PB CODE ARTICLE</v>
      </c>
    </row>
    <row r="698" spans="1:18" x14ac:dyDescent="0.25">
      <c r="A698" s="131" t="str">
        <f>+IF(I698&lt;='Ecarts de marge'!$G$1,"X","")</f>
        <v>X</v>
      </c>
      <c r="B698" s="122" t="str">
        <f t="shared" si="10"/>
        <v>A20082000113000</v>
      </c>
      <c r="C698" s="141" t="s">
        <v>727</v>
      </c>
      <c r="D698" s="141">
        <v>201800240</v>
      </c>
      <c r="E698" s="141" t="s">
        <v>735</v>
      </c>
      <c r="F698" s="141" t="s">
        <v>874</v>
      </c>
      <c r="G698" s="141" t="s">
        <v>711</v>
      </c>
      <c r="H698" s="141" t="s">
        <v>731</v>
      </c>
      <c r="I698" s="142">
        <v>43154</v>
      </c>
      <c r="J698" s="141" t="s">
        <v>1050</v>
      </c>
      <c r="K698" s="141" t="s">
        <v>57</v>
      </c>
      <c r="L698" s="141" t="s">
        <v>58</v>
      </c>
      <c r="M698" s="141">
        <v>1</v>
      </c>
      <c r="N698" s="141">
        <v>12427.44</v>
      </c>
      <c r="O698" s="141">
        <v>12427.44</v>
      </c>
      <c r="P698" s="141">
        <v>12427.44</v>
      </c>
      <c r="Q698" s="122" t="e">
        <f>+VLOOKUP(CONCATENATE(B698,"00"),#REF!,3,FALSE)</f>
        <v>#REF!</v>
      </c>
      <c r="R698" s="122" t="str">
        <f>+IF(ISERROR(VLOOKUP(K698,'Ecarts de marge'!D:D,1,FALSE)),"PB CODE ARTICLE","")</f>
        <v>PB CODE ARTICLE</v>
      </c>
    </row>
    <row r="699" spans="1:18" x14ac:dyDescent="0.25">
      <c r="A699" s="131" t="str">
        <f>+IF(I699&lt;='Ecarts de marge'!$G$1,"X","")</f>
        <v>X</v>
      </c>
      <c r="B699" s="122" t="str">
        <f t="shared" si="10"/>
        <v>A20092000303000</v>
      </c>
      <c r="C699" s="141" t="s">
        <v>727</v>
      </c>
      <c r="D699" s="141">
        <v>201800241</v>
      </c>
      <c r="E699" s="141" t="s">
        <v>712</v>
      </c>
      <c r="F699" s="141" t="s">
        <v>1057</v>
      </c>
      <c r="G699" s="141" t="s">
        <v>711</v>
      </c>
      <c r="H699" s="141" t="s">
        <v>731</v>
      </c>
      <c r="I699" s="142">
        <v>43154</v>
      </c>
      <c r="J699" s="141" t="s">
        <v>1058</v>
      </c>
      <c r="K699" s="141" t="s">
        <v>57</v>
      </c>
      <c r="L699" s="141" t="s">
        <v>58</v>
      </c>
      <c r="M699" s="141">
        <v>1</v>
      </c>
      <c r="N699" s="141">
        <v>4104.79</v>
      </c>
      <c r="O699" s="141">
        <v>4104.79</v>
      </c>
      <c r="P699" s="141">
        <v>4104.79</v>
      </c>
      <c r="Q699" s="122" t="e">
        <f>+VLOOKUP(CONCATENATE(B699,"00"),#REF!,3,FALSE)</f>
        <v>#REF!</v>
      </c>
      <c r="R699" s="122" t="str">
        <f>+IF(ISERROR(VLOOKUP(K699,'Ecarts de marge'!D:D,1,FALSE)),"PB CODE ARTICLE","")</f>
        <v>PB CODE ARTICLE</v>
      </c>
    </row>
    <row r="700" spans="1:18" x14ac:dyDescent="0.25">
      <c r="A700" s="131" t="str">
        <f>+IF(I700&lt;='Ecarts de marge'!$G$1,"X","")</f>
        <v>X</v>
      </c>
      <c r="B700" s="122" t="str">
        <f t="shared" si="10"/>
        <v>A20092000303000</v>
      </c>
      <c r="C700" s="141" t="s">
        <v>727</v>
      </c>
      <c r="D700" s="141">
        <v>201800242</v>
      </c>
      <c r="E700" s="141" t="s">
        <v>712</v>
      </c>
      <c r="F700" s="141" t="s">
        <v>1057</v>
      </c>
      <c r="G700" s="141" t="s">
        <v>711</v>
      </c>
      <c r="H700" s="141" t="s">
        <v>731</v>
      </c>
      <c r="I700" s="142">
        <v>43154</v>
      </c>
      <c r="J700" s="141" t="s">
        <v>1058</v>
      </c>
      <c r="K700" s="141" t="s">
        <v>57</v>
      </c>
      <c r="L700" s="141" t="s">
        <v>58</v>
      </c>
      <c r="M700" s="141">
        <v>1</v>
      </c>
      <c r="N700" s="141">
        <v>4114.7</v>
      </c>
      <c r="O700" s="141">
        <v>4114.7</v>
      </c>
      <c r="P700" s="141">
        <v>4114.7</v>
      </c>
      <c r="Q700" s="122" t="e">
        <f>+VLOOKUP(CONCATENATE(B700,"00"),#REF!,3,FALSE)</f>
        <v>#REF!</v>
      </c>
      <c r="R700" s="122" t="str">
        <f>+IF(ISERROR(VLOOKUP(K700,'Ecarts de marge'!D:D,1,FALSE)),"PB CODE ARTICLE","")</f>
        <v>PB CODE ARTICLE</v>
      </c>
    </row>
    <row r="701" spans="1:18" x14ac:dyDescent="0.25">
      <c r="A701" s="131" t="str">
        <f>+IF(I701&lt;='Ecarts de marge'!$G$1,"X","")</f>
        <v>X</v>
      </c>
      <c r="B701" s="122" t="str">
        <f t="shared" si="10"/>
        <v>A20092000303000</v>
      </c>
      <c r="C701" s="141" t="s">
        <v>727</v>
      </c>
      <c r="D701" s="141">
        <v>201800243</v>
      </c>
      <c r="E701" s="141" t="s">
        <v>712</v>
      </c>
      <c r="F701" s="141" t="s">
        <v>1057</v>
      </c>
      <c r="G701" s="141" t="s">
        <v>711</v>
      </c>
      <c r="H701" s="141" t="s">
        <v>731</v>
      </c>
      <c r="I701" s="142">
        <v>43154</v>
      </c>
      <c r="J701" s="141" t="s">
        <v>1058</v>
      </c>
      <c r="K701" s="141" t="s">
        <v>57</v>
      </c>
      <c r="L701" s="141" t="s">
        <v>58</v>
      </c>
      <c r="M701" s="141">
        <v>1</v>
      </c>
      <c r="N701" s="141">
        <v>4112.6099999999997</v>
      </c>
      <c r="O701" s="141">
        <v>4112.6099999999997</v>
      </c>
      <c r="P701" s="141">
        <v>4112.6099999999997</v>
      </c>
      <c r="Q701" s="122" t="e">
        <f>+VLOOKUP(CONCATENATE(B701,"00"),#REF!,3,FALSE)</f>
        <v>#REF!</v>
      </c>
      <c r="R701" s="122" t="str">
        <f>+IF(ISERROR(VLOOKUP(K701,'Ecarts de marge'!D:D,1,FALSE)),"PB CODE ARTICLE","")</f>
        <v>PB CODE ARTICLE</v>
      </c>
    </row>
    <row r="702" spans="1:18" x14ac:dyDescent="0.25">
      <c r="A702" s="131" t="str">
        <f>+IF(I702&lt;='Ecarts de marge'!$G$1,"X","")</f>
        <v>X</v>
      </c>
      <c r="B702" s="122" t="str">
        <f t="shared" si="10"/>
        <v>A20092000303000</v>
      </c>
      <c r="C702" s="141" t="s">
        <v>727</v>
      </c>
      <c r="D702" s="141">
        <v>201800244</v>
      </c>
      <c r="E702" s="141" t="s">
        <v>712</v>
      </c>
      <c r="F702" s="141" t="s">
        <v>1057</v>
      </c>
      <c r="G702" s="141" t="s">
        <v>711</v>
      </c>
      <c r="H702" s="141" t="s">
        <v>731</v>
      </c>
      <c r="I702" s="142">
        <v>43154</v>
      </c>
      <c r="J702" s="141" t="s">
        <v>1058</v>
      </c>
      <c r="K702" s="141" t="s">
        <v>57</v>
      </c>
      <c r="L702" s="141" t="s">
        <v>58</v>
      </c>
      <c r="M702" s="141">
        <v>1</v>
      </c>
      <c r="N702" s="141">
        <v>4095</v>
      </c>
      <c r="O702" s="141">
        <v>4095</v>
      </c>
      <c r="P702" s="141">
        <v>4095</v>
      </c>
      <c r="Q702" s="122" t="e">
        <f>+VLOOKUP(CONCATENATE(B702,"00"),#REF!,3,FALSE)</f>
        <v>#REF!</v>
      </c>
      <c r="R702" s="122" t="str">
        <f>+IF(ISERROR(VLOOKUP(K702,'Ecarts de marge'!D:D,1,FALSE)),"PB CODE ARTICLE","")</f>
        <v>PB CODE ARTICLE</v>
      </c>
    </row>
    <row r="703" spans="1:18" x14ac:dyDescent="0.25">
      <c r="A703" s="131" t="str">
        <f>+IF(I703&lt;='Ecarts de marge'!$G$1,"X","")</f>
        <v>X</v>
      </c>
      <c r="B703" s="122" t="str">
        <f t="shared" si="10"/>
        <v>A20112000279000</v>
      </c>
      <c r="C703" s="141" t="s">
        <v>727</v>
      </c>
      <c r="D703" s="141">
        <v>201800245</v>
      </c>
      <c r="E703" s="141" t="s">
        <v>714</v>
      </c>
      <c r="F703" s="141" t="s">
        <v>746</v>
      </c>
      <c r="G703" s="141" t="s">
        <v>711</v>
      </c>
      <c r="H703" s="141" t="s">
        <v>731</v>
      </c>
      <c r="I703" s="142">
        <v>43157</v>
      </c>
      <c r="J703" s="141" t="s">
        <v>1059</v>
      </c>
      <c r="K703" s="141" t="s">
        <v>57</v>
      </c>
      <c r="L703" s="141" t="s">
        <v>58</v>
      </c>
      <c r="M703" s="141">
        <v>1</v>
      </c>
      <c r="N703" s="141">
        <v>3983.18</v>
      </c>
      <c r="O703" s="141">
        <v>3983.18</v>
      </c>
      <c r="P703" s="141">
        <v>3983.18</v>
      </c>
      <c r="Q703" s="122" t="e">
        <f>+VLOOKUP(CONCATENATE(B703,"00"),#REF!,3,FALSE)</f>
        <v>#REF!</v>
      </c>
      <c r="R703" s="122" t="str">
        <f>+IF(ISERROR(VLOOKUP(K703,'Ecarts de marge'!D:D,1,FALSE)),"PB CODE ARTICLE","")</f>
        <v>PB CODE ARTICLE</v>
      </c>
    </row>
    <row r="704" spans="1:18" x14ac:dyDescent="0.25">
      <c r="A704" s="131" t="str">
        <f>+IF(I704&lt;='Ecarts de marge'!$G$1,"X","")</f>
        <v>X</v>
      </c>
      <c r="B704" s="122" t="str">
        <f t="shared" si="10"/>
        <v>A20062000005000</v>
      </c>
      <c r="C704" s="141" t="s">
        <v>727</v>
      </c>
      <c r="D704" s="141">
        <v>201800246</v>
      </c>
      <c r="E704" s="141" t="s">
        <v>783</v>
      </c>
      <c r="F704" s="141" t="s">
        <v>1060</v>
      </c>
      <c r="G704" s="141" t="s">
        <v>711</v>
      </c>
      <c r="H704" s="141" t="s">
        <v>731</v>
      </c>
      <c r="I704" s="142">
        <v>43158</v>
      </c>
      <c r="J704" s="141" t="s">
        <v>1061</v>
      </c>
      <c r="K704" s="141" t="s">
        <v>57</v>
      </c>
      <c r="L704" s="141" t="s">
        <v>58</v>
      </c>
      <c r="M704" s="141">
        <v>1</v>
      </c>
      <c r="N704" s="141">
        <v>4000</v>
      </c>
      <c r="O704" s="141">
        <v>4000</v>
      </c>
      <c r="P704" s="141">
        <v>4000</v>
      </c>
      <c r="Q704" s="122" t="e">
        <f>+VLOOKUP(CONCATENATE(B704,"00"),#REF!,3,FALSE)</f>
        <v>#REF!</v>
      </c>
      <c r="R704" s="122" t="str">
        <f>+IF(ISERROR(VLOOKUP(K704,'Ecarts de marge'!D:D,1,FALSE)),"PB CODE ARTICLE","")</f>
        <v>PB CODE ARTICLE</v>
      </c>
    </row>
    <row r="705" spans="1:18" x14ac:dyDescent="0.25">
      <c r="A705" s="131" t="str">
        <f>+IF(I705&lt;='Ecarts de marge'!$G$1,"X","")</f>
        <v>X</v>
      </c>
      <c r="B705" s="122" t="str">
        <f t="shared" si="10"/>
        <v>A20092000182000</v>
      </c>
      <c r="C705" s="141" t="s">
        <v>727</v>
      </c>
      <c r="D705" s="141">
        <v>201800247</v>
      </c>
      <c r="E705" s="141" t="s">
        <v>712</v>
      </c>
      <c r="F705" s="141" t="s">
        <v>767</v>
      </c>
      <c r="G705" s="141" t="s">
        <v>711</v>
      </c>
      <c r="H705" s="141" t="s">
        <v>731</v>
      </c>
      <c r="I705" s="142">
        <v>43158</v>
      </c>
      <c r="J705" s="141" t="s">
        <v>998</v>
      </c>
      <c r="K705" s="141" t="s">
        <v>57</v>
      </c>
      <c r="L705" s="141" t="s">
        <v>58</v>
      </c>
      <c r="M705" s="141">
        <v>1</v>
      </c>
      <c r="N705" s="141">
        <v>9609.43</v>
      </c>
      <c r="O705" s="141">
        <v>9609.43</v>
      </c>
      <c r="P705" s="141">
        <v>9609.43</v>
      </c>
      <c r="Q705" s="122" t="e">
        <f>+VLOOKUP(CONCATENATE(B705,"00"),#REF!,3,FALSE)</f>
        <v>#REF!</v>
      </c>
      <c r="R705" s="122" t="str">
        <f>+IF(ISERROR(VLOOKUP(K705,'Ecarts de marge'!D:D,1,FALSE)),"PB CODE ARTICLE","")</f>
        <v>PB CODE ARTICLE</v>
      </c>
    </row>
    <row r="706" spans="1:18" x14ac:dyDescent="0.25">
      <c r="A706" s="131" t="str">
        <f>+IF(I706&lt;='Ecarts de marge'!$G$1,"X","")</f>
        <v>X</v>
      </c>
      <c r="B706" s="122" t="str">
        <f t="shared" si="10"/>
        <v>A20092000182000</v>
      </c>
      <c r="C706" s="141" t="s">
        <v>727</v>
      </c>
      <c r="D706" s="141">
        <v>201800247</v>
      </c>
      <c r="E706" s="141" t="s">
        <v>712</v>
      </c>
      <c r="F706" s="141" t="s">
        <v>767</v>
      </c>
      <c r="G706" s="141" t="s">
        <v>711</v>
      </c>
      <c r="H706" s="141" t="s">
        <v>731</v>
      </c>
      <c r="I706" s="142">
        <v>43158</v>
      </c>
      <c r="J706" s="141" t="s">
        <v>998</v>
      </c>
      <c r="K706" s="141" t="s">
        <v>60</v>
      </c>
      <c r="L706" s="141" t="s">
        <v>61</v>
      </c>
      <c r="M706" s="141">
        <v>1</v>
      </c>
      <c r="N706" s="141">
        <v>3749.32</v>
      </c>
      <c r="O706" s="141">
        <v>3749.32</v>
      </c>
      <c r="P706" s="141">
        <v>3749.32</v>
      </c>
      <c r="Q706" s="122" t="e">
        <f>+VLOOKUP(CONCATENATE(B706,"00"),#REF!,3,FALSE)</f>
        <v>#REF!</v>
      </c>
      <c r="R706" s="122" t="str">
        <f>+IF(ISERROR(VLOOKUP(K706,'Ecarts de marge'!D:D,1,FALSE)),"PB CODE ARTICLE","")</f>
        <v>PB CODE ARTICLE</v>
      </c>
    </row>
    <row r="707" spans="1:18" x14ac:dyDescent="0.25">
      <c r="A707" s="131" t="str">
        <f>+IF(I707&lt;='Ecarts de marge'!$G$1,"X","")</f>
        <v>X</v>
      </c>
      <c r="B707" s="122" t="str">
        <f t="shared" ref="B707:B770" si="11">+"A"&amp;E707&amp;F707&amp;G707</f>
        <v>A</v>
      </c>
      <c r="C707" s="141" t="s">
        <v>727</v>
      </c>
      <c r="D707" s="141">
        <v>201800248</v>
      </c>
      <c r="E707" s="141" t="s">
        <v>719</v>
      </c>
      <c r="F707" s="141" t="s">
        <v>719</v>
      </c>
      <c r="G707" s="141" t="s">
        <v>719</v>
      </c>
      <c r="H707" s="141" t="s">
        <v>731</v>
      </c>
      <c r="I707" s="142">
        <v>43159</v>
      </c>
      <c r="J707" s="141" t="s">
        <v>747</v>
      </c>
      <c r="K707" s="141" t="s">
        <v>148</v>
      </c>
      <c r="L707" s="141" t="s">
        <v>1062</v>
      </c>
      <c r="M707" s="141">
        <v>1</v>
      </c>
      <c r="N707" s="141">
        <v>30</v>
      </c>
      <c r="O707" s="141">
        <v>30</v>
      </c>
      <c r="P707" s="141">
        <v>30</v>
      </c>
      <c r="Q707" s="122" t="e">
        <f>+VLOOKUP(CONCATENATE(B707,"00"),#REF!,3,FALSE)</f>
        <v>#REF!</v>
      </c>
      <c r="R707" s="122" t="str">
        <f>+IF(ISERROR(VLOOKUP(K707,'Ecarts de marge'!D:D,1,FALSE)),"PB CODE ARTICLE","")</f>
        <v/>
      </c>
    </row>
    <row r="708" spans="1:18" x14ac:dyDescent="0.25">
      <c r="A708" s="131" t="str">
        <f>+IF(I708&lt;='Ecarts de marge'!$G$1,"X","")</f>
        <v>X</v>
      </c>
      <c r="B708" s="122" t="str">
        <f t="shared" si="11"/>
        <v>A</v>
      </c>
      <c r="C708" s="141" t="s">
        <v>727</v>
      </c>
      <c r="D708" s="141">
        <v>201800248</v>
      </c>
      <c r="E708" s="141" t="s">
        <v>719</v>
      </c>
      <c r="F708" s="141" t="s">
        <v>719</v>
      </c>
      <c r="G708" s="141" t="s">
        <v>719</v>
      </c>
      <c r="H708" s="141" t="s">
        <v>731</v>
      </c>
      <c r="I708" s="142">
        <v>43159</v>
      </c>
      <c r="J708" s="141" t="s">
        <v>747</v>
      </c>
      <c r="K708" s="141" t="s">
        <v>148</v>
      </c>
      <c r="L708" s="141" t="s">
        <v>1063</v>
      </c>
      <c r="M708" s="141">
        <v>1</v>
      </c>
      <c r="N708" s="141">
        <v>11.53</v>
      </c>
      <c r="O708" s="141">
        <v>11.53</v>
      </c>
      <c r="P708" s="141">
        <v>11.53</v>
      </c>
      <c r="Q708" s="122" t="e">
        <f>+VLOOKUP(CONCATENATE(B708,"00"),#REF!,3,FALSE)</f>
        <v>#REF!</v>
      </c>
      <c r="R708" s="122" t="str">
        <f>+IF(ISERROR(VLOOKUP(K708,'Ecarts de marge'!D:D,1,FALSE)),"PB CODE ARTICLE","")</f>
        <v/>
      </c>
    </row>
    <row r="709" spans="1:18" x14ac:dyDescent="0.25">
      <c r="A709" s="131" t="str">
        <f>+IF(I709&lt;='Ecarts de marge'!$G$1,"X","")</f>
        <v>X</v>
      </c>
      <c r="B709" s="122" t="str">
        <f t="shared" si="11"/>
        <v>A</v>
      </c>
      <c r="C709" s="141" t="s">
        <v>727</v>
      </c>
      <c r="D709" s="141">
        <v>201800248</v>
      </c>
      <c r="E709" s="141" t="s">
        <v>719</v>
      </c>
      <c r="F709" s="141" t="s">
        <v>719</v>
      </c>
      <c r="G709" s="141" t="s">
        <v>719</v>
      </c>
      <c r="H709" s="141" t="s">
        <v>731</v>
      </c>
      <c r="I709" s="142">
        <v>43159</v>
      </c>
      <c r="J709" s="141" t="s">
        <v>747</v>
      </c>
      <c r="K709" s="141" t="s">
        <v>148</v>
      </c>
      <c r="L709" s="141" t="s">
        <v>1064</v>
      </c>
      <c r="M709" s="141">
        <v>1</v>
      </c>
      <c r="N709" s="141">
        <v>12.75</v>
      </c>
      <c r="O709" s="141">
        <v>12.75</v>
      </c>
      <c r="P709" s="141">
        <v>12.75</v>
      </c>
      <c r="Q709" s="122" t="e">
        <f>+VLOOKUP(CONCATENATE(B709,"00"),#REF!,3,FALSE)</f>
        <v>#REF!</v>
      </c>
      <c r="R709" s="122" t="str">
        <f>+IF(ISERROR(VLOOKUP(K709,'Ecarts de marge'!D:D,1,FALSE)),"PB CODE ARTICLE","")</f>
        <v/>
      </c>
    </row>
    <row r="710" spans="1:18" x14ac:dyDescent="0.25">
      <c r="A710" s="131" t="str">
        <f>+IF(I710&lt;='Ecarts de marge'!$G$1,"X","")</f>
        <v>X</v>
      </c>
      <c r="B710" s="122" t="str">
        <f t="shared" si="11"/>
        <v>A</v>
      </c>
      <c r="C710" s="141" t="s">
        <v>727</v>
      </c>
      <c r="D710" s="141">
        <v>201800248</v>
      </c>
      <c r="E710" s="141" t="s">
        <v>719</v>
      </c>
      <c r="F710" s="141" t="s">
        <v>719</v>
      </c>
      <c r="G710" s="141" t="s">
        <v>719</v>
      </c>
      <c r="H710" s="141" t="s">
        <v>731</v>
      </c>
      <c r="I710" s="142">
        <v>43159</v>
      </c>
      <c r="J710" s="141" t="s">
        <v>747</v>
      </c>
      <c r="K710" s="141" t="s">
        <v>148</v>
      </c>
      <c r="L710" s="141" t="s">
        <v>1065</v>
      </c>
      <c r="M710" s="141">
        <v>1</v>
      </c>
      <c r="N710" s="141">
        <v>5.0999999999999996</v>
      </c>
      <c r="O710" s="141">
        <v>5.0999999999999996</v>
      </c>
      <c r="P710" s="141">
        <v>5.0999999999999996</v>
      </c>
      <c r="Q710" s="122" t="e">
        <f>+VLOOKUP(CONCATENATE(B710,"00"),#REF!,3,FALSE)</f>
        <v>#REF!</v>
      </c>
      <c r="R710" s="122" t="str">
        <f>+IF(ISERROR(VLOOKUP(K710,'Ecarts de marge'!D:D,1,FALSE)),"PB CODE ARTICLE","")</f>
        <v/>
      </c>
    </row>
    <row r="711" spans="1:18" x14ac:dyDescent="0.25">
      <c r="A711" s="131" t="str">
        <f>+IF(I711&lt;='Ecarts de marge'!$G$1,"X","")</f>
        <v>X</v>
      </c>
      <c r="B711" s="122" t="str">
        <f t="shared" si="11"/>
        <v>A20082000128000</v>
      </c>
      <c r="C711" s="141" t="s">
        <v>727</v>
      </c>
      <c r="D711" s="141">
        <v>201800249</v>
      </c>
      <c r="E711" s="141" t="s">
        <v>735</v>
      </c>
      <c r="F711" s="141" t="s">
        <v>811</v>
      </c>
      <c r="G711" s="141" t="s">
        <v>711</v>
      </c>
      <c r="H711" s="141" t="s">
        <v>731</v>
      </c>
      <c r="I711" s="142">
        <v>43160</v>
      </c>
      <c r="J711" s="141" t="s">
        <v>1066</v>
      </c>
      <c r="K711" s="141" t="s">
        <v>57</v>
      </c>
      <c r="L711" s="141" t="s">
        <v>58</v>
      </c>
      <c r="M711" s="141">
        <v>1</v>
      </c>
      <c r="N711" s="141">
        <v>11864.53</v>
      </c>
      <c r="O711" s="141">
        <v>11864.53</v>
      </c>
      <c r="P711" s="141">
        <v>11864.53</v>
      </c>
      <c r="Q711" s="122" t="e">
        <f>+VLOOKUP(CONCATENATE(B711,"00"),#REF!,3,FALSE)</f>
        <v>#REF!</v>
      </c>
      <c r="R711" s="122" t="str">
        <f>+IF(ISERROR(VLOOKUP(K711,'Ecarts de marge'!D:D,1,FALSE)),"PB CODE ARTICLE","")</f>
        <v>PB CODE ARTICLE</v>
      </c>
    </row>
    <row r="712" spans="1:18" x14ac:dyDescent="0.25">
      <c r="A712" s="131" t="str">
        <f>+IF(I712&lt;='Ecarts de marge'!$G$1,"X","")</f>
        <v>X</v>
      </c>
      <c r="B712" s="122" t="str">
        <f t="shared" si="11"/>
        <v>A20082000239000</v>
      </c>
      <c r="C712" s="141" t="s">
        <v>727</v>
      </c>
      <c r="D712" s="141">
        <v>201800250</v>
      </c>
      <c r="E712" s="141" t="s">
        <v>735</v>
      </c>
      <c r="F712" s="141" t="s">
        <v>736</v>
      </c>
      <c r="G712" s="141" t="s">
        <v>711</v>
      </c>
      <c r="H712" s="141" t="s">
        <v>731</v>
      </c>
      <c r="I712" s="142">
        <v>43160</v>
      </c>
      <c r="J712" s="141" t="s">
        <v>738</v>
      </c>
      <c r="K712" s="141" t="s">
        <v>148</v>
      </c>
      <c r="L712" s="141" t="s">
        <v>1067</v>
      </c>
      <c r="M712" s="141">
        <v>1</v>
      </c>
      <c r="N712" s="141">
        <v>37.71</v>
      </c>
      <c r="O712" s="141">
        <v>37.71</v>
      </c>
      <c r="P712" s="141">
        <v>37.71</v>
      </c>
      <c r="Q712" s="122" t="e">
        <f>+VLOOKUP(CONCATENATE(B712,"00"),#REF!,3,FALSE)</f>
        <v>#REF!</v>
      </c>
      <c r="R712" s="122" t="str">
        <f>+IF(ISERROR(VLOOKUP(K712,'Ecarts de marge'!D:D,1,FALSE)),"PB CODE ARTICLE","")</f>
        <v/>
      </c>
    </row>
    <row r="713" spans="1:18" x14ac:dyDescent="0.25">
      <c r="A713" s="131" t="str">
        <f>+IF(I713&lt;='Ecarts de marge'!$G$1,"X","")</f>
        <v>X</v>
      </c>
      <c r="B713" s="122" t="str">
        <f t="shared" si="11"/>
        <v>A20082000239000</v>
      </c>
      <c r="C713" s="141" t="s">
        <v>727</v>
      </c>
      <c r="D713" s="141">
        <v>201800250</v>
      </c>
      <c r="E713" s="141" t="s">
        <v>735</v>
      </c>
      <c r="F713" s="141" t="s">
        <v>736</v>
      </c>
      <c r="G713" s="141" t="s">
        <v>711</v>
      </c>
      <c r="H713" s="141" t="s">
        <v>731</v>
      </c>
      <c r="I713" s="142">
        <v>43160</v>
      </c>
      <c r="J713" s="141" t="s">
        <v>738</v>
      </c>
      <c r="K713" s="141" t="s">
        <v>148</v>
      </c>
      <c r="L713" s="141" t="s">
        <v>1068</v>
      </c>
      <c r="M713" s="141">
        <v>2</v>
      </c>
      <c r="N713" s="141">
        <v>4.7300000000000004</v>
      </c>
      <c r="O713" s="141">
        <v>9.4600000000000009</v>
      </c>
      <c r="P713" s="141">
        <v>9.4600000000000009</v>
      </c>
      <c r="Q713" s="122" t="e">
        <f>+VLOOKUP(CONCATENATE(B713,"00"),#REF!,3,FALSE)</f>
        <v>#REF!</v>
      </c>
      <c r="R713" s="122" t="str">
        <f>+IF(ISERROR(VLOOKUP(K713,'Ecarts de marge'!D:D,1,FALSE)),"PB CODE ARTICLE","")</f>
        <v/>
      </c>
    </row>
    <row r="714" spans="1:18" x14ac:dyDescent="0.25">
      <c r="A714" s="131" t="str">
        <f>+IF(I714&lt;='Ecarts de marge'!$G$1,"X","")</f>
        <v>X</v>
      </c>
      <c r="B714" s="122" t="str">
        <f t="shared" si="11"/>
        <v>A20082000239000</v>
      </c>
      <c r="C714" s="141" t="s">
        <v>727</v>
      </c>
      <c r="D714" s="141">
        <v>201800250</v>
      </c>
      <c r="E714" s="141" t="s">
        <v>735</v>
      </c>
      <c r="F714" s="141" t="s">
        <v>736</v>
      </c>
      <c r="G714" s="141" t="s">
        <v>711</v>
      </c>
      <c r="H714" s="141" t="s">
        <v>731</v>
      </c>
      <c r="I714" s="142">
        <v>43160</v>
      </c>
      <c r="J714" s="141" t="s">
        <v>738</v>
      </c>
      <c r="K714" s="141" t="s">
        <v>148</v>
      </c>
      <c r="L714" s="141" t="s">
        <v>1069</v>
      </c>
      <c r="M714" s="141">
        <v>1</v>
      </c>
      <c r="N714" s="141">
        <v>4.62</v>
      </c>
      <c r="O714" s="141">
        <v>4.62</v>
      </c>
      <c r="P714" s="141">
        <v>4.62</v>
      </c>
      <c r="Q714" s="122" t="e">
        <f>+VLOOKUP(CONCATENATE(B714,"00"),#REF!,3,FALSE)</f>
        <v>#REF!</v>
      </c>
      <c r="R714" s="122" t="str">
        <f>+IF(ISERROR(VLOOKUP(K714,'Ecarts de marge'!D:D,1,FALSE)),"PB CODE ARTICLE","")</f>
        <v/>
      </c>
    </row>
    <row r="715" spans="1:18" x14ac:dyDescent="0.25">
      <c r="A715" s="131" t="str">
        <f>+IF(I715&lt;='Ecarts de marge'!$G$1,"X","")</f>
        <v>X</v>
      </c>
      <c r="B715" s="122" t="str">
        <f t="shared" si="11"/>
        <v>A20082000239000</v>
      </c>
      <c r="C715" s="141" t="s">
        <v>727</v>
      </c>
      <c r="D715" s="141">
        <v>201800250</v>
      </c>
      <c r="E715" s="141" t="s">
        <v>735</v>
      </c>
      <c r="F715" s="141" t="s">
        <v>736</v>
      </c>
      <c r="G715" s="141" t="s">
        <v>711</v>
      </c>
      <c r="H715" s="141" t="s">
        <v>731</v>
      </c>
      <c r="I715" s="142">
        <v>43160</v>
      </c>
      <c r="J715" s="141" t="s">
        <v>738</v>
      </c>
      <c r="K715" s="141" t="s">
        <v>148</v>
      </c>
      <c r="L715" s="141" t="s">
        <v>1070</v>
      </c>
      <c r="M715" s="141">
        <v>1</v>
      </c>
      <c r="N715" s="141">
        <v>17.52</v>
      </c>
      <c r="O715" s="141">
        <v>17.52</v>
      </c>
      <c r="P715" s="141">
        <v>17.52</v>
      </c>
      <c r="Q715" s="122" t="e">
        <f>+VLOOKUP(CONCATENATE(B715,"00"),#REF!,3,FALSE)</f>
        <v>#REF!</v>
      </c>
      <c r="R715" s="122" t="str">
        <f>+IF(ISERROR(VLOOKUP(K715,'Ecarts de marge'!D:D,1,FALSE)),"PB CODE ARTICLE","")</f>
        <v/>
      </c>
    </row>
    <row r="716" spans="1:18" x14ac:dyDescent="0.25">
      <c r="A716" s="131" t="str">
        <f>+IF(I716&lt;='Ecarts de marge'!$G$1,"X","")</f>
        <v>X</v>
      </c>
      <c r="B716" s="122" t="str">
        <f t="shared" si="11"/>
        <v>A</v>
      </c>
      <c r="C716" s="141" t="s">
        <v>727</v>
      </c>
      <c r="D716" s="141">
        <v>201800251</v>
      </c>
      <c r="E716" s="141" t="s">
        <v>719</v>
      </c>
      <c r="F716" s="141" t="s">
        <v>719</v>
      </c>
      <c r="G716" s="141" t="s">
        <v>719</v>
      </c>
      <c r="H716" s="141" t="s">
        <v>737</v>
      </c>
      <c r="I716" s="142">
        <v>43161</v>
      </c>
      <c r="J716" s="141" t="s">
        <v>1071</v>
      </c>
      <c r="K716" s="141" t="s">
        <v>110</v>
      </c>
      <c r="L716" s="141" t="s">
        <v>1072</v>
      </c>
      <c r="M716" s="141">
        <v>1</v>
      </c>
      <c r="N716" s="141">
        <v>420.16</v>
      </c>
      <c r="O716" s="141">
        <v>420.16</v>
      </c>
      <c r="P716" s="141">
        <v>420.16</v>
      </c>
      <c r="Q716" s="122" t="e">
        <f>+VLOOKUP(CONCATENATE(B716,"00"),#REF!,3,FALSE)</f>
        <v>#REF!</v>
      </c>
      <c r="R716" s="122" t="str">
        <f>+IF(ISERROR(VLOOKUP(K716,'Ecarts de marge'!D:D,1,FALSE)),"PB CODE ARTICLE","")</f>
        <v/>
      </c>
    </row>
    <row r="717" spans="1:18" x14ac:dyDescent="0.25">
      <c r="A717" s="131" t="str">
        <f>+IF(I717&lt;='Ecarts de marge'!$G$1,"X","")</f>
        <v>X</v>
      </c>
      <c r="B717" s="122" t="str">
        <f t="shared" si="11"/>
        <v>A20040042039000</v>
      </c>
      <c r="C717" s="141" t="s">
        <v>727</v>
      </c>
      <c r="D717" s="141">
        <v>201800252</v>
      </c>
      <c r="E717" s="141" t="s">
        <v>749</v>
      </c>
      <c r="F717" s="141" t="s">
        <v>1073</v>
      </c>
      <c r="G717" s="141" t="s">
        <v>711</v>
      </c>
      <c r="H717" s="141" t="s">
        <v>731</v>
      </c>
      <c r="I717" s="142">
        <v>43161</v>
      </c>
      <c r="J717" s="141" t="s">
        <v>1074</v>
      </c>
      <c r="K717" s="141" t="s">
        <v>57</v>
      </c>
      <c r="L717" s="141" t="s">
        <v>58</v>
      </c>
      <c r="M717" s="141">
        <v>1</v>
      </c>
      <c r="N717" s="141">
        <v>221.85</v>
      </c>
      <c r="O717" s="141">
        <v>221.85</v>
      </c>
      <c r="P717" s="141">
        <v>221.85</v>
      </c>
      <c r="Q717" s="122" t="e">
        <f>+VLOOKUP(CONCATENATE(B717,"00"),#REF!,3,FALSE)</f>
        <v>#REF!</v>
      </c>
      <c r="R717" s="122" t="str">
        <f>+IF(ISERROR(VLOOKUP(K717,'Ecarts de marge'!D:D,1,FALSE)),"PB CODE ARTICLE","")</f>
        <v>PB CODE ARTICLE</v>
      </c>
    </row>
    <row r="718" spans="1:18" x14ac:dyDescent="0.25">
      <c r="A718" s="131" t="str">
        <f>+IF(I718&lt;='Ecarts de marge'!$G$1,"X","")</f>
        <v>X</v>
      </c>
      <c r="B718" s="122" t="str">
        <f t="shared" si="11"/>
        <v>A20112000289000</v>
      </c>
      <c r="C718" s="141" t="s">
        <v>804</v>
      </c>
      <c r="D718" s="141">
        <v>201800000</v>
      </c>
      <c r="E718" s="141" t="s">
        <v>714</v>
      </c>
      <c r="F718" s="141" t="s">
        <v>1033</v>
      </c>
      <c r="G718" s="141" t="s">
        <v>711</v>
      </c>
      <c r="H718" s="141" t="s">
        <v>737</v>
      </c>
      <c r="I718" s="142">
        <v>43160</v>
      </c>
      <c r="J718" s="141" t="s">
        <v>805</v>
      </c>
      <c r="K718" s="141" t="s">
        <v>137</v>
      </c>
      <c r="L718" s="141" t="s">
        <v>138</v>
      </c>
      <c r="M718" s="141">
        <v>24</v>
      </c>
      <c r="N718" s="141">
        <v>48</v>
      </c>
      <c r="O718" s="141">
        <v>1152</v>
      </c>
      <c r="P718" s="141">
        <v>1152</v>
      </c>
      <c r="Q718" s="122" t="e">
        <f>+VLOOKUP(CONCATENATE(B718,"00"),#REF!,3,FALSE)</f>
        <v>#REF!</v>
      </c>
      <c r="R718" s="122" t="str">
        <f>+IF(ISERROR(VLOOKUP(K718,'Ecarts de marge'!D:D,1,FALSE)),"PB CODE ARTICLE","")</f>
        <v/>
      </c>
    </row>
    <row r="719" spans="1:18" x14ac:dyDescent="0.25">
      <c r="A719" s="131" t="str">
        <f>+IF(I719&lt;='Ecarts de marge'!$G$1,"X","")</f>
        <v>X</v>
      </c>
      <c r="B719" s="122" t="str">
        <f t="shared" si="11"/>
        <v>A20112000289000</v>
      </c>
      <c r="C719" s="141" t="s">
        <v>804</v>
      </c>
      <c r="D719" s="141">
        <v>201800000</v>
      </c>
      <c r="E719" s="141" t="s">
        <v>714</v>
      </c>
      <c r="F719" s="141" t="s">
        <v>1033</v>
      </c>
      <c r="G719" s="141" t="s">
        <v>711</v>
      </c>
      <c r="H719" s="141" t="s">
        <v>737</v>
      </c>
      <c r="I719" s="142">
        <v>43160</v>
      </c>
      <c r="J719" s="141" t="s">
        <v>805</v>
      </c>
      <c r="K719" s="141" t="s">
        <v>137</v>
      </c>
      <c r="L719" s="141" t="s">
        <v>138</v>
      </c>
      <c r="M719" s="141">
        <v>1</v>
      </c>
      <c r="N719" s="141">
        <v>48</v>
      </c>
      <c r="O719" s="141">
        <v>48</v>
      </c>
      <c r="P719" s="141">
        <v>500</v>
      </c>
      <c r="Q719" s="122" t="e">
        <f>+VLOOKUP(CONCATENATE(B719,"00"),#REF!,3,FALSE)</f>
        <v>#REF!</v>
      </c>
      <c r="R719" s="122" t="str">
        <f>+IF(ISERROR(VLOOKUP(K719,'Ecarts de marge'!D:D,1,FALSE)),"PB CODE ARTICLE","")</f>
        <v/>
      </c>
    </row>
    <row r="720" spans="1:18" x14ac:dyDescent="0.25">
      <c r="A720" s="131" t="str">
        <f>+IF(I720&lt;='Ecarts de marge'!$G$1,"X","")</f>
        <v>X</v>
      </c>
      <c r="B720" s="122" t="str">
        <f t="shared" si="11"/>
        <v>A</v>
      </c>
      <c r="C720" s="141" t="s">
        <v>728</v>
      </c>
      <c r="D720" s="141">
        <v>201800080</v>
      </c>
      <c r="E720" s="141" t="s">
        <v>719</v>
      </c>
      <c r="F720" s="141" t="s">
        <v>719</v>
      </c>
      <c r="G720" s="141" t="s">
        <v>719</v>
      </c>
      <c r="H720" s="141" t="s">
        <v>720</v>
      </c>
      <c r="I720" s="142">
        <v>43154</v>
      </c>
      <c r="J720" s="141" t="s">
        <v>1090</v>
      </c>
      <c r="K720" s="141" t="s">
        <v>7</v>
      </c>
      <c r="L720" s="141" t="s">
        <v>1091</v>
      </c>
      <c r="M720" s="141">
        <v>3</v>
      </c>
      <c r="N720" s="141">
        <v>79</v>
      </c>
      <c r="O720" s="141">
        <v>237</v>
      </c>
      <c r="P720" s="141">
        <v>1467</v>
      </c>
      <c r="Q720" s="122" t="e">
        <f>+VLOOKUP(CONCATENATE(B720,"00"),#REF!,3,FALSE)</f>
        <v>#REF!</v>
      </c>
      <c r="R720" s="122" t="str">
        <f>+IF(ISERROR(VLOOKUP(K720,'Ecarts de marge'!D:D,1,FALSE)),"PB CODE ARTICLE","")</f>
        <v/>
      </c>
    </row>
    <row r="721" spans="1:18" x14ac:dyDescent="0.25">
      <c r="A721" s="131" t="str">
        <f>+IF(I721&lt;='Ecarts de marge'!$G$1,"X","")</f>
        <v>X</v>
      </c>
      <c r="B721" s="122" t="str">
        <f t="shared" si="11"/>
        <v>A</v>
      </c>
      <c r="C721" s="141" t="s">
        <v>728</v>
      </c>
      <c r="D721" s="141">
        <v>201800081</v>
      </c>
      <c r="E721" s="141" t="s">
        <v>719</v>
      </c>
      <c r="F721" s="141" t="s">
        <v>719</v>
      </c>
      <c r="G721" s="141" t="s">
        <v>719</v>
      </c>
      <c r="H721" s="141" t="s">
        <v>720</v>
      </c>
      <c r="I721" s="142">
        <v>43154</v>
      </c>
      <c r="J721" s="141" t="s">
        <v>1090</v>
      </c>
      <c r="K721" s="141" t="s">
        <v>110</v>
      </c>
      <c r="L721" s="141" t="s">
        <v>1092</v>
      </c>
      <c r="M721" s="141">
        <v>1</v>
      </c>
      <c r="N721" s="141">
        <v>38.71</v>
      </c>
      <c r="O721" s="141">
        <v>38.71</v>
      </c>
      <c r="P721" s="141">
        <v>2587.5</v>
      </c>
      <c r="Q721" s="122" t="e">
        <f>+VLOOKUP(CONCATENATE(B721,"00"),#REF!,3,FALSE)</f>
        <v>#REF!</v>
      </c>
      <c r="R721" s="122" t="str">
        <f>+IF(ISERROR(VLOOKUP(K721,'Ecarts de marge'!D:D,1,FALSE)),"PB CODE ARTICLE","")</f>
        <v/>
      </c>
    </row>
    <row r="722" spans="1:18" x14ac:dyDescent="0.25">
      <c r="A722" s="131" t="str">
        <f>+IF(I722&lt;='Ecarts de marge'!$G$1,"X","")</f>
        <v>X</v>
      </c>
      <c r="B722" s="122" t="str">
        <f t="shared" si="11"/>
        <v>A20112000289000</v>
      </c>
      <c r="C722" s="141" t="s">
        <v>728</v>
      </c>
      <c r="D722" s="141">
        <v>201800085</v>
      </c>
      <c r="E722" s="141" t="s">
        <v>714</v>
      </c>
      <c r="F722" s="141" t="s">
        <v>1033</v>
      </c>
      <c r="G722" s="141" t="s">
        <v>711</v>
      </c>
      <c r="H722" s="141" t="s">
        <v>737</v>
      </c>
      <c r="I722" s="142">
        <v>43160</v>
      </c>
      <c r="J722" s="141" t="s">
        <v>805</v>
      </c>
      <c r="K722" s="141" t="s">
        <v>137</v>
      </c>
      <c r="L722" s="141" t="s">
        <v>138</v>
      </c>
      <c r="M722" s="141">
        <v>12</v>
      </c>
      <c r="N722" s="141">
        <v>48</v>
      </c>
      <c r="O722" s="141">
        <v>576</v>
      </c>
      <c r="P722" s="141">
        <v>540</v>
      </c>
      <c r="Q722" s="122" t="e">
        <f>+VLOOKUP(CONCATENATE(B722,"00"),#REF!,3,FALSE)</f>
        <v>#REF!</v>
      </c>
      <c r="R722" s="122" t="str">
        <f>+IF(ISERROR(VLOOKUP(K722,'Ecarts de marge'!D:D,1,FALSE)),"PB CODE ARTICLE","")</f>
        <v/>
      </c>
    </row>
    <row r="723" spans="1:18" x14ac:dyDescent="0.25">
      <c r="A723" s="131" t="str">
        <f>+IF(I723&lt;='Ecarts de marge'!$G$1,"X","")</f>
        <v>X</v>
      </c>
      <c r="B723" s="122" t="str">
        <f t="shared" si="11"/>
        <v>A20112000289000</v>
      </c>
      <c r="C723" s="141" t="s">
        <v>728</v>
      </c>
      <c r="D723" s="141">
        <v>201800085</v>
      </c>
      <c r="E723" s="141" t="s">
        <v>714</v>
      </c>
      <c r="F723" s="141" t="s">
        <v>1033</v>
      </c>
      <c r="G723" s="141" t="s">
        <v>711</v>
      </c>
      <c r="H723" s="141" t="s">
        <v>737</v>
      </c>
      <c r="I723" s="142">
        <v>43160</v>
      </c>
      <c r="J723" s="141" t="s">
        <v>805</v>
      </c>
      <c r="K723" s="141" t="s">
        <v>137</v>
      </c>
      <c r="L723" s="141" t="s">
        <v>1034</v>
      </c>
      <c r="M723" s="141">
        <v>1</v>
      </c>
      <c r="N723" s="141">
        <v>48</v>
      </c>
      <c r="O723" s="141">
        <v>48</v>
      </c>
      <c r="P723" s="141">
        <v>250</v>
      </c>
      <c r="Q723" s="122" t="e">
        <f>+VLOOKUP(CONCATENATE(B723,"00"),#REF!,3,FALSE)</f>
        <v>#REF!</v>
      </c>
      <c r="R723" s="122" t="str">
        <f>+IF(ISERROR(VLOOKUP(K723,'Ecarts de marge'!D:D,1,FALSE)),"PB CODE ARTICLE","")</f>
        <v/>
      </c>
    </row>
    <row r="724" spans="1:18" x14ac:dyDescent="0.25">
      <c r="A724" s="131" t="str">
        <f>+IF(I724&lt;='Ecarts de marge'!$G$1,"X","")</f>
        <v>X</v>
      </c>
      <c r="B724" s="122" t="str">
        <f t="shared" si="11"/>
        <v>A</v>
      </c>
      <c r="C724" s="141" t="s">
        <v>729</v>
      </c>
      <c r="D724" s="141">
        <v>201601191</v>
      </c>
      <c r="E724" s="141" t="s">
        <v>719</v>
      </c>
      <c r="F724" s="141" t="s">
        <v>719</v>
      </c>
      <c r="G724" s="141" t="s">
        <v>719</v>
      </c>
      <c r="H724" s="141" t="s">
        <v>737</v>
      </c>
      <c r="I724" s="142">
        <v>43143</v>
      </c>
      <c r="J724" s="141" t="s">
        <v>817</v>
      </c>
      <c r="K724" s="141" t="s">
        <v>146</v>
      </c>
      <c r="L724" s="141" t="s">
        <v>969</v>
      </c>
      <c r="M724" s="141">
        <v>4</v>
      </c>
      <c r="N724" s="141">
        <v>6.08</v>
      </c>
      <c r="O724" s="141">
        <v>24.32</v>
      </c>
      <c r="P724" s="141">
        <v>24.32</v>
      </c>
      <c r="Q724" s="122" t="e">
        <f>+VLOOKUP(CONCATENATE(B724,"00"),#REF!,3,FALSE)</f>
        <v>#REF!</v>
      </c>
      <c r="R724" s="122" t="str">
        <f>+IF(ISERROR(VLOOKUP(K724,'Ecarts de marge'!D:D,1,FALSE)),"PB CODE ARTICLE","")</f>
        <v/>
      </c>
    </row>
    <row r="725" spans="1:18" x14ac:dyDescent="0.25">
      <c r="A725" s="131" t="str">
        <f>+IF(I725&lt;='Ecarts de marge'!$G$1,"X","")</f>
        <v>X</v>
      </c>
      <c r="B725" s="122" t="str">
        <f t="shared" si="11"/>
        <v>A</v>
      </c>
      <c r="C725" s="141" t="s">
        <v>729</v>
      </c>
      <c r="D725" s="141">
        <v>201601191</v>
      </c>
      <c r="E725" s="141" t="s">
        <v>719</v>
      </c>
      <c r="F725" s="141" t="s">
        <v>719</v>
      </c>
      <c r="G725" s="141" t="s">
        <v>719</v>
      </c>
      <c r="H725" s="141" t="s">
        <v>737</v>
      </c>
      <c r="I725" s="142">
        <v>43143</v>
      </c>
      <c r="J725" s="141" t="s">
        <v>817</v>
      </c>
      <c r="K725" s="141" t="s">
        <v>146</v>
      </c>
      <c r="L725" s="141" t="s">
        <v>970</v>
      </c>
      <c r="M725" s="141">
        <v>3</v>
      </c>
      <c r="N725" s="141">
        <v>5.43</v>
      </c>
      <c r="O725" s="141">
        <v>16.29</v>
      </c>
      <c r="P725" s="141">
        <v>16.29</v>
      </c>
      <c r="Q725" s="122" t="e">
        <f>+VLOOKUP(CONCATENATE(B725,"00"),#REF!,3,FALSE)</f>
        <v>#REF!</v>
      </c>
      <c r="R725" s="122" t="str">
        <f>+IF(ISERROR(VLOOKUP(K725,'Ecarts de marge'!D:D,1,FALSE)),"PB CODE ARTICLE","")</f>
        <v/>
      </c>
    </row>
    <row r="726" spans="1:18" x14ac:dyDescent="0.25">
      <c r="A726" s="131" t="str">
        <f>+IF(I726&lt;='Ecarts de marge'!$G$1,"X","")</f>
        <v>X</v>
      </c>
      <c r="B726" s="122" t="str">
        <f t="shared" si="11"/>
        <v>A</v>
      </c>
      <c r="C726" s="141" t="s">
        <v>729</v>
      </c>
      <c r="D726" s="141">
        <v>201601191</v>
      </c>
      <c r="E726" s="141" t="s">
        <v>719</v>
      </c>
      <c r="F726" s="141" t="s">
        <v>719</v>
      </c>
      <c r="G726" s="141" t="s">
        <v>719</v>
      </c>
      <c r="H726" s="141" t="s">
        <v>737</v>
      </c>
      <c r="I726" s="142">
        <v>43143</v>
      </c>
      <c r="J726" s="141" t="s">
        <v>817</v>
      </c>
      <c r="K726" s="141" t="s">
        <v>146</v>
      </c>
      <c r="L726" s="141" t="s">
        <v>971</v>
      </c>
      <c r="M726" s="141">
        <v>2</v>
      </c>
      <c r="N726" s="141">
        <v>9.6999999999999993</v>
      </c>
      <c r="O726" s="141">
        <v>19.399999999999999</v>
      </c>
      <c r="P726" s="141">
        <v>19.399999999999999</v>
      </c>
      <c r="Q726" s="122" t="e">
        <f>+VLOOKUP(CONCATENATE(B726,"00"),#REF!,3,FALSE)</f>
        <v>#REF!</v>
      </c>
      <c r="R726" s="122" t="str">
        <f>+IF(ISERROR(VLOOKUP(K726,'Ecarts de marge'!D:D,1,FALSE)),"PB CODE ARTICLE","")</f>
        <v/>
      </c>
    </row>
    <row r="727" spans="1:18" x14ac:dyDescent="0.25">
      <c r="A727" s="131" t="str">
        <f>+IF(I727&lt;='Ecarts de marge'!$G$1,"X","")</f>
        <v>X</v>
      </c>
      <c r="B727" s="122" t="str">
        <f t="shared" si="11"/>
        <v>A</v>
      </c>
      <c r="C727" s="141" t="s">
        <v>729</v>
      </c>
      <c r="D727" s="141">
        <v>201601191</v>
      </c>
      <c r="E727" s="141" t="s">
        <v>719</v>
      </c>
      <c r="F727" s="141" t="s">
        <v>719</v>
      </c>
      <c r="G727" s="141" t="s">
        <v>719</v>
      </c>
      <c r="H727" s="141" t="s">
        <v>737</v>
      </c>
      <c r="I727" s="142">
        <v>43143</v>
      </c>
      <c r="J727" s="141" t="s">
        <v>817</v>
      </c>
      <c r="K727" s="141" t="s">
        <v>146</v>
      </c>
      <c r="L727" s="141" t="s">
        <v>972</v>
      </c>
      <c r="M727" s="141">
        <v>6</v>
      </c>
      <c r="N727" s="141">
        <v>3.99</v>
      </c>
      <c r="O727" s="141">
        <v>23.94</v>
      </c>
      <c r="P727" s="141">
        <v>23.94</v>
      </c>
      <c r="Q727" s="122" t="e">
        <f>+VLOOKUP(CONCATENATE(B727,"00"),#REF!,3,FALSE)</f>
        <v>#REF!</v>
      </c>
      <c r="R727" s="122" t="str">
        <f>+IF(ISERROR(VLOOKUP(K727,'Ecarts de marge'!D:D,1,FALSE)),"PB CODE ARTICLE","")</f>
        <v/>
      </c>
    </row>
    <row r="728" spans="1:18" x14ac:dyDescent="0.25">
      <c r="A728" s="131" t="str">
        <f>+IF(I728&lt;='Ecarts de marge'!$G$1,"X","")</f>
        <v>X</v>
      </c>
      <c r="B728" s="122" t="str">
        <f t="shared" si="11"/>
        <v>A</v>
      </c>
      <c r="C728" s="141" t="s">
        <v>729</v>
      </c>
      <c r="D728" s="141">
        <v>201601191</v>
      </c>
      <c r="E728" s="141" t="s">
        <v>719</v>
      </c>
      <c r="F728" s="141" t="s">
        <v>719</v>
      </c>
      <c r="G728" s="141" t="s">
        <v>719</v>
      </c>
      <c r="H728" s="141" t="s">
        <v>737</v>
      </c>
      <c r="I728" s="142">
        <v>43143</v>
      </c>
      <c r="J728" s="141" t="s">
        <v>817</v>
      </c>
      <c r="K728" s="141" t="s">
        <v>146</v>
      </c>
      <c r="L728" s="141" t="s">
        <v>973</v>
      </c>
      <c r="M728" s="141">
        <v>4</v>
      </c>
      <c r="N728" s="141">
        <v>1.8</v>
      </c>
      <c r="O728" s="141">
        <v>7.2</v>
      </c>
      <c r="P728" s="141">
        <v>7.2</v>
      </c>
      <c r="Q728" s="122" t="e">
        <f>+VLOOKUP(CONCATENATE(B728,"00"),#REF!,3,FALSE)</f>
        <v>#REF!</v>
      </c>
      <c r="R728" s="122" t="str">
        <f>+IF(ISERROR(VLOOKUP(K728,'Ecarts de marge'!D:D,1,FALSE)),"PB CODE ARTICLE","")</f>
        <v/>
      </c>
    </row>
    <row r="729" spans="1:18" x14ac:dyDescent="0.25">
      <c r="A729" s="131" t="str">
        <f>+IF(I729&lt;='Ecarts de marge'!$G$1,"X","")</f>
        <v>X</v>
      </c>
      <c r="B729" s="122" t="str">
        <f t="shared" si="11"/>
        <v>A</v>
      </c>
      <c r="C729" s="141" t="s">
        <v>729</v>
      </c>
      <c r="D729" s="141">
        <v>201601191</v>
      </c>
      <c r="E729" s="141" t="s">
        <v>719</v>
      </c>
      <c r="F729" s="141" t="s">
        <v>719</v>
      </c>
      <c r="G729" s="141" t="s">
        <v>719</v>
      </c>
      <c r="H729" s="141" t="s">
        <v>737</v>
      </c>
      <c r="I729" s="142">
        <v>43143</v>
      </c>
      <c r="J729" s="141" t="s">
        <v>817</v>
      </c>
      <c r="K729" s="141" t="s">
        <v>146</v>
      </c>
      <c r="L729" s="141" t="s">
        <v>974</v>
      </c>
      <c r="M729" s="141">
        <v>2</v>
      </c>
      <c r="N729" s="141">
        <v>5.81</v>
      </c>
      <c r="O729" s="141">
        <v>11.62</v>
      </c>
      <c r="P729" s="141">
        <v>11.62</v>
      </c>
      <c r="Q729" s="122" t="e">
        <f>+VLOOKUP(CONCATENATE(B729,"00"),#REF!,3,FALSE)</f>
        <v>#REF!</v>
      </c>
      <c r="R729" s="122" t="str">
        <f>+IF(ISERROR(VLOOKUP(K729,'Ecarts de marge'!D:D,1,FALSE)),"PB CODE ARTICLE","")</f>
        <v/>
      </c>
    </row>
    <row r="730" spans="1:18" x14ac:dyDescent="0.25">
      <c r="A730" s="131" t="str">
        <f>+IF(I730&lt;='Ecarts de marge'!$G$1,"X","")</f>
        <v>X</v>
      </c>
      <c r="B730" s="122" t="str">
        <f t="shared" si="11"/>
        <v>A</v>
      </c>
      <c r="C730" s="141" t="s">
        <v>729</v>
      </c>
      <c r="D730" s="141">
        <v>201601191</v>
      </c>
      <c r="E730" s="141" t="s">
        <v>719</v>
      </c>
      <c r="F730" s="141" t="s">
        <v>719</v>
      </c>
      <c r="G730" s="141" t="s">
        <v>719</v>
      </c>
      <c r="H730" s="141" t="s">
        <v>737</v>
      </c>
      <c r="I730" s="142">
        <v>43143</v>
      </c>
      <c r="J730" s="141" t="s">
        <v>817</v>
      </c>
      <c r="K730" s="141" t="s">
        <v>146</v>
      </c>
      <c r="L730" s="141" t="s">
        <v>975</v>
      </c>
      <c r="M730" s="141">
        <v>1</v>
      </c>
      <c r="N730" s="141">
        <v>6.86</v>
      </c>
      <c r="O730" s="141">
        <v>6.86</v>
      </c>
      <c r="P730" s="141">
        <v>6.86</v>
      </c>
      <c r="Q730" s="122" t="e">
        <f>+VLOOKUP(CONCATENATE(B730,"00"),#REF!,3,FALSE)</f>
        <v>#REF!</v>
      </c>
      <c r="R730" s="122" t="str">
        <f>+IF(ISERROR(VLOOKUP(K730,'Ecarts de marge'!D:D,1,FALSE)),"PB CODE ARTICLE","")</f>
        <v/>
      </c>
    </row>
    <row r="731" spans="1:18" x14ac:dyDescent="0.25">
      <c r="A731" s="131" t="str">
        <f>+IF(I731&lt;='Ecarts de marge'!$G$1,"X","")</f>
        <v>X</v>
      </c>
      <c r="B731" s="122" t="str">
        <f t="shared" si="11"/>
        <v>A</v>
      </c>
      <c r="C731" s="141" t="s">
        <v>729</v>
      </c>
      <c r="D731" s="141">
        <v>201601191</v>
      </c>
      <c r="E731" s="141" t="s">
        <v>719</v>
      </c>
      <c r="F731" s="141" t="s">
        <v>719</v>
      </c>
      <c r="G731" s="141" t="s">
        <v>719</v>
      </c>
      <c r="H731" s="141" t="s">
        <v>737</v>
      </c>
      <c r="I731" s="142">
        <v>43143</v>
      </c>
      <c r="J731" s="141" t="s">
        <v>817</v>
      </c>
      <c r="K731" s="141" t="s">
        <v>146</v>
      </c>
      <c r="L731" s="141" t="s">
        <v>976</v>
      </c>
      <c r="M731" s="141">
        <v>1</v>
      </c>
      <c r="N731" s="141">
        <v>3.15</v>
      </c>
      <c r="O731" s="141">
        <v>3.15</v>
      </c>
      <c r="P731" s="141">
        <v>3.15</v>
      </c>
      <c r="Q731" s="122" t="e">
        <f>+VLOOKUP(CONCATENATE(B731,"00"),#REF!,3,FALSE)</f>
        <v>#REF!</v>
      </c>
      <c r="R731" s="122" t="str">
        <f>+IF(ISERROR(VLOOKUP(K731,'Ecarts de marge'!D:D,1,FALSE)),"PB CODE ARTICLE","")</f>
        <v/>
      </c>
    </row>
    <row r="732" spans="1:18" x14ac:dyDescent="0.25">
      <c r="A732" s="131" t="str">
        <f>+IF(I732&lt;='Ecarts de marge'!$G$1,"X","")</f>
        <v>X</v>
      </c>
      <c r="B732" s="122" t="str">
        <f t="shared" si="11"/>
        <v>A</v>
      </c>
      <c r="C732" s="141" t="s">
        <v>729</v>
      </c>
      <c r="D732" s="141">
        <v>201601191</v>
      </c>
      <c r="E732" s="141" t="s">
        <v>719</v>
      </c>
      <c r="F732" s="141" t="s">
        <v>719</v>
      </c>
      <c r="G732" s="141" t="s">
        <v>719</v>
      </c>
      <c r="H732" s="141" t="s">
        <v>737</v>
      </c>
      <c r="I732" s="142">
        <v>43143</v>
      </c>
      <c r="J732" s="141" t="s">
        <v>817</v>
      </c>
      <c r="K732" s="141" t="s">
        <v>146</v>
      </c>
      <c r="L732" s="141" t="s">
        <v>977</v>
      </c>
      <c r="M732" s="141">
        <v>2</v>
      </c>
      <c r="N732" s="141">
        <v>2.4</v>
      </c>
      <c r="O732" s="141">
        <v>4.8</v>
      </c>
      <c r="P732" s="141">
        <v>4.8</v>
      </c>
      <c r="Q732" s="122" t="e">
        <f>+VLOOKUP(CONCATENATE(B732,"00"),#REF!,3,FALSE)</f>
        <v>#REF!</v>
      </c>
      <c r="R732" s="122" t="str">
        <f>+IF(ISERROR(VLOOKUP(K732,'Ecarts de marge'!D:D,1,FALSE)),"PB CODE ARTICLE","")</f>
        <v/>
      </c>
    </row>
    <row r="733" spans="1:18" x14ac:dyDescent="0.25">
      <c r="A733" s="131" t="str">
        <f>+IF(I733&lt;='Ecarts de marge'!$G$1,"X","")</f>
        <v>X</v>
      </c>
      <c r="B733" s="122" t="str">
        <f t="shared" si="11"/>
        <v>A</v>
      </c>
      <c r="C733" s="141" t="s">
        <v>729</v>
      </c>
      <c r="D733" s="141">
        <v>201601191</v>
      </c>
      <c r="E733" s="141" t="s">
        <v>719</v>
      </c>
      <c r="F733" s="141" t="s">
        <v>719</v>
      </c>
      <c r="G733" s="141" t="s">
        <v>719</v>
      </c>
      <c r="H733" s="141" t="s">
        <v>737</v>
      </c>
      <c r="I733" s="142">
        <v>43143</v>
      </c>
      <c r="J733" s="141" t="s">
        <v>817</v>
      </c>
      <c r="K733" s="141" t="s">
        <v>146</v>
      </c>
      <c r="L733" s="141" t="s">
        <v>978</v>
      </c>
      <c r="M733" s="141">
        <v>4</v>
      </c>
      <c r="N733" s="141">
        <v>19.5</v>
      </c>
      <c r="O733" s="141">
        <v>78</v>
      </c>
      <c r="P733" s="141">
        <v>78</v>
      </c>
      <c r="Q733" s="122" t="e">
        <f>+VLOOKUP(CONCATENATE(B733,"00"),#REF!,3,FALSE)</f>
        <v>#REF!</v>
      </c>
      <c r="R733" s="122" t="str">
        <f>+IF(ISERROR(VLOOKUP(K733,'Ecarts de marge'!D:D,1,FALSE)),"PB CODE ARTICLE","")</f>
        <v/>
      </c>
    </row>
    <row r="734" spans="1:18" x14ac:dyDescent="0.25">
      <c r="A734" s="131" t="str">
        <f>+IF(I734&lt;='Ecarts de marge'!$G$1,"X","")</f>
        <v>X</v>
      </c>
      <c r="B734" s="122" t="str">
        <f t="shared" si="11"/>
        <v>A</v>
      </c>
      <c r="C734" s="141" t="s">
        <v>729</v>
      </c>
      <c r="D734" s="141">
        <v>201601191</v>
      </c>
      <c r="E734" s="141" t="s">
        <v>719</v>
      </c>
      <c r="F734" s="141" t="s">
        <v>719</v>
      </c>
      <c r="G734" s="141" t="s">
        <v>719</v>
      </c>
      <c r="H734" s="141" t="s">
        <v>737</v>
      </c>
      <c r="I734" s="142">
        <v>43143</v>
      </c>
      <c r="J734" s="141" t="s">
        <v>817</v>
      </c>
      <c r="K734" s="141" t="s">
        <v>146</v>
      </c>
      <c r="L734" s="141" t="s">
        <v>979</v>
      </c>
      <c r="M734" s="141">
        <v>4</v>
      </c>
      <c r="N734" s="141">
        <v>9.9</v>
      </c>
      <c r="O734" s="141">
        <v>39.6</v>
      </c>
      <c r="P734" s="141">
        <v>39.6</v>
      </c>
      <c r="Q734" s="122" t="e">
        <f>+VLOOKUP(CONCATENATE(B734,"00"),#REF!,3,FALSE)</f>
        <v>#REF!</v>
      </c>
      <c r="R734" s="122" t="str">
        <f>+IF(ISERROR(VLOOKUP(K734,'Ecarts de marge'!D:D,1,FALSE)),"PB CODE ARTICLE","")</f>
        <v/>
      </c>
    </row>
    <row r="735" spans="1:18" x14ac:dyDescent="0.25">
      <c r="A735" s="131" t="str">
        <f>+IF(I735&lt;='Ecarts de marge'!$G$1,"X","")</f>
        <v>X</v>
      </c>
      <c r="B735" s="122" t="str">
        <f t="shared" si="11"/>
        <v>A20082000116000</v>
      </c>
      <c r="C735" s="141" t="s">
        <v>729</v>
      </c>
      <c r="D735" s="141">
        <v>201601192</v>
      </c>
      <c r="E735" s="141" t="s">
        <v>735</v>
      </c>
      <c r="F735" s="141" t="s">
        <v>855</v>
      </c>
      <c r="G735" s="141" t="s">
        <v>711</v>
      </c>
      <c r="H735" s="141" t="s">
        <v>731</v>
      </c>
      <c r="I735" s="142">
        <v>43147</v>
      </c>
      <c r="J735" s="141" t="s">
        <v>1035</v>
      </c>
      <c r="K735" s="141" t="s">
        <v>57</v>
      </c>
      <c r="L735" s="141" t="s">
        <v>58</v>
      </c>
      <c r="M735" s="141">
        <v>1</v>
      </c>
      <c r="N735" s="141">
        <v>5719.07</v>
      </c>
      <c r="O735" s="141">
        <v>5719.07</v>
      </c>
      <c r="P735" s="141">
        <v>5719.07</v>
      </c>
      <c r="Q735" s="122" t="e">
        <f>+VLOOKUP(CONCATENATE(B735,"00"),#REF!,3,FALSE)</f>
        <v>#REF!</v>
      </c>
      <c r="R735" s="122" t="str">
        <f>+IF(ISERROR(VLOOKUP(K735,'Ecarts de marge'!D:D,1,FALSE)),"PB CODE ARTICLE","")</f>
        <v>PB CODE ARTICLE</v>
      </c>
    </row>
    <row r="736" spans="1:18" x14ac:dyDescent="0.25">
      <c r="A736" s="131" t="str">
        <f>+IF(I736&lt;='Ecarts de marge'!$G$1,"X","")</f>
        <v>X</v>
      </c>
      <c r="B736" s="122" t="str">
        <f t="shared" si="11"/>
        <v>A20082000239000</v>
      </c>
      <c r="C736" s="141" t="s">
        <v>729</v>
      </c>
      <c r="D736" s="141">
        <v>201601193</v>
      </c>
      <c r="E736" s="141" t="s">
        <v>735</v>
      </c>
      <c r="F736" s="141" t="s">
        <v>736</v>
      </c>
      <c r="G736" s="141" t="s">
        <v>711</v>
      </c>
      <c r="H736" s="141" t="s">
        <v>731</v>
      </c>
      <c r="I736" s="142">
        <v>43147</v>
      </c>
      <c r="J736" s="141" t="s">
        <v>795</v>
      </c>
      <c r="K736" s="141" t="s">
        <v>36</v>
      </c>
      <c r="L736" s="141" t="s">
        <v>37</v>
      </c>
      <c r="M736" s="141">
        <v>1</v>
      </c>
      <c r="N736" s="141">
        <v>118.37</v>
      </c>
      <c r="O736" s="141">
        <v>118.37</v>
      </c>
      <c r="P736" s="141">
        <v>118.37</v>
      </c>
      <c r="Q736" s="122" t="e">
        <f>+VLOOKUP(CONCATENATE(B736,"00"),#REF!,3,FALSE)</f>
        <v>#REF!</v>
      </c>
      <c r="R736" s="122" t="str">
        <f>+IF(ISERROR(VLOOKUP(K736,'Ecarts de marge'!D:D,1,FALSE)),"PB CODE ARTICLE","")</f>
        <v/>
      </c>
    </row>
    <row r="737" spans="1:18" x14ac:dyDescent="0.25">
      <c r="A737" s="131" t="str">
        <f>+IF(I737&lt;='Ecarts de marge'!$G$1,"X","")</f>
        <v>X</v>
      </c>
      <c r="B737" s="122" t="str">
        <f t="shared" si="11"/>
        <v>A20092000197000</v>
      </c>
      <c r="C737" s="141" t="s">
        <v>729</v>
      </c>
      <c r="D737" s="141">
        <v>201601194</v>
      </c>
      <c r="E737" s="141" t="s">
        <v>712</v>
      </c>
      <c r="F737" s="141" t="s">
        <v>875</v>
      </c>
      <c r="G737" s="141" t="s">
        <v>711</v>
      </c>
      <c r="H737" s="141" t="s">
        <v>731</v>
      </c>
      <c r="I737" s="142">
        <v>43147</v>
      </c>
      <c r="J737" s="141" t="s">
        <v>1017</v>
      </c>
      <c r="K737" s="141" t="s">
        <v>57</v>
      </c>
      <c r="L737" s="141" t="s">
        <v>58</v>
      </c>
      <c r="M737" s="141">
        <v>1</v>
      </c>
      <c r="N737" s="141">
        <v>2773.58</v>
      </c>
      <c r="O737" s="141">
        <v>2773.58</v>
      </c>
      <c r="P737" s="141">
        <v>2773.58</v>
      </c>
      <c r="Q737" s="122" t="e">
        <f>+VLOOKUP(CONCATENATE(B737,"00"),#REF!,3,FALSE)</f>
        <v>#REF!</v>
      </c>
      <c r="R737" s="122" t="str">
        <f>+IF(ISERROR(VLOOKUP(K737,'Ecarts de marge'!D:D,1,FALSE)),"PB CODE ARTICLE","")</f>
        <v>PB CODE ARTICLE</v>
      </c>
    </row>
    <row r="738" spans="1:18" x14ac:dyDescent="0.25">
      <c r="A738" s="131" t="str">
        <f>+IF(I738&lt;='Ecarts de marge'!$G$1,"X","")</f>
        <v>X</v>
      </c>
      <c r="B738" s="122" t="str">
        <f t="shared" si="11"/>
        <v>A20082000239000</v>
      </c>
      <c r="C738" s="141" t="s">
        <v>729</v>
      </c>
      <c r="D738" s="141">
        <v>201601195</v>
      </c>
      <c r="E738" s="141" t="s">
        <v>735</v>
      </c>
      <c r="F738" s="141" t="s">
        <v>736</v>
      </c>
      <c r="G738" s="141" t="s">
        <v>711</v>
      </c>
      <c r="H738" s="141" t="s">
        <v>737</v>
      </c>
      <c r="I738" s="142">
        <v>43147</v>
      </c>
      <c r="J738" s="141" t="s">
        <v>881</v>
      </c>
      <c r="K738" s="141" t="s">
        <v>723</v>
      </c>
      <c r="L738" s="141" t="s">
        <v>757</v>
      </c>
      <c r="M738" s="141">
        <v>1</v>
      </c>
      <c r="N738" s="141">
        <v>348.15</v>
      </c>
      <c r="O738" s="141">
        <v>348.15</v>
      </c>
      <c r="P738" s="141">
        <v>348.15</v>
      </c>
      <c r="Q738" s="122" t="e">
        <f>+VLOOKUP(CONCATENATE(B738,"00"),#REF!,3,FALSE)</f>
        <v>#REF!</v>
      </c>
      <c r="R738" s="122" t="str">
        <f>+IF(ISERROR(VLOOKUP(K738,'Ecarts de marge'!D:D,1,FALSE)),"PB CODE ARTICLE","")</f>
        <v>PB CODE ARTICLE</v>
      </c>
    </row>
    <row r="739" spans="1:18" x14ac:dyDescent="0.25">
      <c r="A739" s="131" t="str">
        <f>+IF(I739&lt;='Ecarts de marge'!$G$1,"X","")</f>
        <v>X</v>
      </c>
      <c r="B739" s="122" t="str">
        <f t="shared" si="11"/>
        <v>A20082000125000</v>
      </c>
      <c r="C739" s="141" t="s">
        <v>729</v>
      </c>
      <c r="D739" s="141">
        <v>201601196</v>
      </c>
      <c r="E739" s="141" t="s">
        <v>735</v>
      </c>
      <c r="F739" s="141" t="s">
        <v>756</v>
      </c>
      <c r="G739" s="141" t="s">
        <v>711</v>
      </c>
      <c r="H739" s="141" t="s">
        <v>737</v>
      </c>
      <c r="I739" s="142">
        <v>43147</v>
      </c>
      <c r="J739" s="141" t="s">
        <v>881</v>
      </c>
      <c r="K739" s="141" t="s">
        <v>16</v>
      </c>
      <c r="L739" s="141" t="s">
        <v>757</v>
      </c>
      <c r="M739" s="141">
        <v>1</v>
      </c>
      <c r="N739" s="141">
        <v>348.15</v>
      </c>
      <c r="O739" s="141">
        <v>348.15</v>
      </c>
      <c r="P739" s="141">
        <v>348.15</v>
      </c>
      <c r="Q739" s="122" t="e">
        <f>+VLOOKUP(CONCATENATE(B739,"00"),#REF!,3,FALSE)</f>
        <v>#REF!</v>
      </c>
      <c r="R739" s="122" t="str">
        <f>+IF(ISERROR(VLOOKUP(K739,'Ecarts de marge'!D:D,1,FALSE)),"PB CODE ARTICLE","")</f>
        <v/>
      </c>
    </row>
    <row r="740" spans="1:18" x14ac:dyDescent="0.25">
      <c r="A740" s="131" t="str">
        <f>+IF(I740&lt;='Ecarts de marge'!$G$1,"X","")</f>
        <v>X</v>
      </c>
      <c r="B740" s="122" t="str">
        <f t="shared" si="11"/>
        <v>A</v>
      </c>
      <c r="C740" s="141" t="s">
        <v>729</v>
      </c>
      <c r="D740" s="141">
        <v>201601197</v>
      </c>
      <c r="E740" s="141" t="s">
        <v>719</v>
      </c>
      <c r="F740" s="141" t="s">
        <v>719</v>
      </c>
      <c r="G740" s="141" t="s">
        <v>719</v>
      </c>
      <c r="H740" s="141" t="s">
        <v>731</v>
      </c>
      <c r="I740" s="142">
        <v>43147</v>
      </c>
      <c r="J740" s="141" t="s">
        <v>881</v>
      </c>
      <c r="K740" s="141" t="s">
        <v>16</v>
      </c>
      <c r="L740" s="141" t="s">
        <v>757</v>
      </c>
      <c r="M740" s="141">
        <v>1</v>
      </c>
      <c r="N740" s="141">
        <v>661.1</v>
      </c>
      <c r="O740" s="141">
        <v>661.1</v>
      </c>
      <c r="P740" s="141">
        <v>661.1</v>
      </c>
      <c r="Q740" s="122" t="e">
        <f>+VLOOKUP(CONCATENATE(B740,"00"),#REF!,3,FALSE)</f>
        <v>#REF!</v>
      </c>
      <c r="R740" s="122" t="str">
        <f>+IF(ISERROR(VLOOKUP(K740,'Ecarts de marge'!D:D,1,FALSE)),"PB CODE ARTICLE","")</f>
        <v/>
      </c>
    </row>
    <row r="741" spans="1:18" x14ac:dyDescent="0.25">
      <c r="A741" s="131" t="str">
        <f>+IF(I741&lt;='Ecarts de marge'!$G$1,"X","")</f>
        <v>X</v>
      </c>
      <c r="B741" s="122" t="str">
        <f t="shared" si="11"/>
        <v>A</v>
      </c>
      <c r="C741" s="141" t="s">
        <v>729</v>
      </c>
      <c r="D741" s="141">
        <v>201601198</v>
      </c>
      <c r="E741" s="141" t="s">
        <v>719</v>
      </c>
      <c r="F741" s="141" t="s">
        <v>719</v>
      </c>
      <c r="G741" s="141" t="s">
        <v>719</v>
      </c>
      <c r="H741" s="141" t="s">
        <v>731</v>
      </c>
      <c r="I741" s="142">
        <v>43147</v>
      </c>
      <c r="J741" s="141" t="s">
        <v>881</v>
      </c>
      <c r="K741" s="141" t="s">
        <v>723</v>
      </c>
      <c r="L741" s="141" t="s">
        <v>757</v>
      </c>
      <c r="M741" s="141">
        <v>1</v>
      </c>
      <c r="N741" s="141">
        <v>661.1</v>
      </c>
      <c r="O741" s="141">
        <v>661.1</v>
      </c>
      <c r="P741" s="141">
        <v>661.1</v>
      </c>
      <c r="Q741" s="122" t="e">
        <f>+VLOOKUP(CONCATENATE(B741,"00"),#REF!,3,FALSE)</f>
        <v>#REF!</v>
      </c>
      <c r="R741" s="122" t="str">
        <f>+IF(ISERROR(VLOOKUP(K741,'Ecarts de marge'!D:D,1,FALSE)),"PB CODE ARTICLE","")</f>
        <v>PB CODE ARTICLE</v>
      </c>
    </row>
    <row r="742" spans="1:18" x14ac:dyDescent="0.25">
      <c r="A742" s="131" t="str">
        <f>+IF(I742&lt;='Ecarts de marge'!$G$1,"X","")</f>
        <v>X</v>
      </c>
      <c r="B742" s="122" t="str">
        <f t="shared" si="11"/>
        <v>A</v>
      </c>
      <c r="C742" s="141" t="s">
        <v>729</v>
      </c>
      <c r="D742" s="141">
        <v>201601199</v>
      </c>
      <c r="E742" s="141" t="s">
        <v>719</v>
      </c>
      <c r="F742" s="141" t="s">
        <v>719</v>
      </c>
      <c r="G742" s="141" t="s">
        <v>719</v>
      </c>
      <c r="H742" s="141" t="s">
        <v>731</v>
      </c>
      <c r="I742" s="142">
        <v>43147</v>
      </c>
      <c r="J742" s="141" t="s">
        <v>881</v>
      </c>
      <c r="K742" s="141" t="s">
        <v>723</v>
      </c>
      <c r="L742" s="141" t="s">
        <v>757</v>
      </c>
      <c r="M742" s="141">
        <v>1</v>
      </c>
      <c r="N742" s="141">
        <v>661.1</v>
      </c>
      <c r="O742" s="141">
        <v>661.1</v>
      </c>
      <c r="P742" s="141">
        <v>661.1</v>
      </c>
      <c r="Q742" s="122" t="e">
        <f>+VLOOKUP(CONCATENATE(B742,"00"),#REF!,3,FALSE)</f>
        <v>#REF!</v>
      </c>
      <c r="R742" s="122" t="str">
        <f>+IF(ISERROR(VLOOKUP(K742,'Ecarts de marge'!D:D,1,FALSE)),"PB CODE ARTICLE","")</f>
        <v>PB CODE ARTICLE</v>
      </c>
    </row>
    <row r="743" spans="1:18" x14ac:dyDescent="0.25">
      <c r="A743" s="131" t="str">
        <f>+IF(I743&lt;='Ecarts de marge'!$G$1,"X","")</f>
        <v>X</v>
      </c>
      <c r="B743" s="122" t="str">
        <f t="shared" si="11"/>
        <v>A20082000125000</v>
      </c>
      <c r="C743" s="141" t="s">
        <v>729</v>
      </c>
      <c r="D743" s="141">
        <v>201601200</v>
      </c>
      <c r="E743" s="141" t="s">
        <v>735</v>
      </c>
      <c r="F743" s="141" t="s">
        <v>756</v>
      </c>
      <c r="G743" s="141" t="s">
        <v>711</v>
      </c>
      <c r="H743" s="141" t="s">
        <v>737</v>
      </c>
      <c r="I743" s="142">
        <v>43147</v>
      </c>
      <c r="J743" s="141" t="s">
        <v>881</v>
      </c>
      <c r="K743" s="141" t="s">
        <v>16</v>
      </c>
      <c r="L743" s="141" t="s">
        <v>757</v>
      </c>
      <c r="M743" s="141">
        <v>1</v>
      </c>
      <c r="N743" s="141">
        <v>661.1</v>
      </c>
      <c r="O743" s="141">
        <v>661.1</v>
      </c>
      <c r="P743" s="141">
        <v>661.1</v>
      </c>
      <c r="Q743" s="122" t="e">
        <f>+VLOOKUP(CONCATENATE(B743,"00"),#REF!,3,FALSE)</f>
        <v>#REF!</v>
      </c>
      <c r="R743" s="122" t="str">
        <f>+IF(ISERROR(VLOOKUP(K743,'Ecarts de marge'!D:D,1,FALSE)),"PB CODE ARTICLE","")</f>
        <v/>
      </c>
    </row>
    <row r="744" spans="1:18" x14ac:dyDescent="0.25">
      <c r="A744" s="131" t="str">
        <f>+IF(I744&lt;='Ecarts de marge'!$G$1,"X","")</f>
        <v>X</v>
      </c>
      <c r="B744" s="122" t="str">
        <f t="shared" si="11"/>
        <v>A20082000125000</v>
      </c>
      <c r="C744" s="141" t="s">
        <v>729</v>
      </c>
      <c r="D744" s="141">
        <v>201601201</v>
      </c>
      <c r="E744" s="141" t="s">
        <v>735</v>
      </c>
      <c r="F744" s="141" t="s">
        <v>756</v>
      </c>
      <c r="G744" s="141" t="s">
        <v>711</v>
      </c>
      <c r="H744" s="141" t="s">
        <v>731</v>
      </c>
      <c r="I744" s="142">
        <v>43147</v>
      </c>
      <c r="J744" s="141" t="s">
        <v>881</v>
      </c>
      <c r="K744" s="141" t="s">
        <v>723</v>
      </c>
      <c r="L744" s="141" t="s">
        <v>757</v>
      </c>
      <c r="M744" s="141">
        <v>1</v>
      </c>
      <c r="N744" s="141">
        <v>345.9</v>
      </c>
      <c r="O744" s="141">
        <v>345.9</v>
      </c>
      <c r="P744" s="141">
        <v>345.9</v>
      </c>
      <c r="Q744" s="122" t="e">
        <f>+VLOOKUP(CONCATENATE(B744,"00"),#REF!,3,FALSE)</f>
        <v>#REF!</v>
      </c>
      <c r="R744" s="122" t="str">
        <f>+IF(ISERROR(VLOOKUP(K744,'Ecarts de marge'!D:D,1,FALSE)),"PB CODE ARTICLE","")</f>
        <v>PB CODE ARTICLE</v>
      </c>
    </row>
    <row r="745" spans="1:18" x14ac:dyDescent="0.25">
      <c r="A745" s="131" t="str">
        <f>+IF(I745&lt;='Ecarts de marge'!$G$1,"X","")</f>
        <v>X</v>
      </c>
      <c r="B745" s="122" t="str">
        <f t="shared" si="11"/>
        <v>A20102000308000</v>
      </c>
      <c r="C745" s="141" t="s">
        <v>729</v>
      </c>
      <c r="D745" s="141">
        <v>201601202</v>
      </c>
      <c r="E745" s="141" t="s">
        <v>710</v>
      </c>
      <c r="F745" s="141" t="s">
        <v>1041</v>
      </c>
      <c r="G745" s="141" t="s">
        <v>711</v>
      </c>
      <c r="H745" s="141" t="s">
        <v>731</v>
      </c>
      <c r="I745" s="142">
        <v>43152</v>
      </c>
      <c r="J745" s="141" t="s">
        <v>733</v>
      </c>
      <c r="K745" s="141" t="s">
        <v>51</v>
      </c>
      <c r="L745" s="141" t="s">
        <v>1042</v>
      </c>
      <c r="M745" s="141">
        <v>1</v>
      </c>
      <c r="N745" s="141">
        <v>12012.98</v>
      </c>
      <c r="O745" s="141">
        <v>12012.98</v>
      </c>
      <c r="P745" s="141">
        <v>12012.98</v>
      </c>
      <c r="Q745" s="122" t="e">
        <f>+VLOOKUP(CONCATENATE(B745,"00"),#REF!,3,FALSE)</f>
        <v>#REF!</v>
      </c>
      <c r="R745" s="122" t="str">
        <f>+IF(ISERROR(VLOOKUP(K745,'Ecarts de marge'!D:D,1,FALSE)),"PB CODE ARTICLE","")</f>
        <v/>
      </c>
    </row>
    <row r="746" spans="1:18" x14ac:dyDescent="0.25">
      <c r="A746" s="131" t="str">
        <f>+IF(I746&lt;='Ecarts de marge'!$G$1,"X","")</f>
        <v>X</v>
      </c>
      <c r="B746" s="122" t="str">
        <f t="shared" si="11"/>
        <v>A20102000308000</v>
      </c>
      <c r="C746" s="141" t="s">
        <v>729</v>
      </c>
      <c r="D746" s="141">
        <v>201601202</v>
      </c>
      <c r="E746" s="141" t="s">
        <v>710</v>
      </c>
      <c r="F746" s="141" t="s">
        <v>1041</v>
      </c>
      <c r="G746" s="141" t="s">
        <v>711</v>
      </c>
      <c r="H746" s="141" t="s">
        <v>731</v>
      </c>
      <c r="I746" s="142">
        <v>43152</v>
      </c>
      <c r="J746" s="141" t="s">
        <v>733</v>
      </c>
      <c r="K746" s="141" t="s">
        <v>51</v>
      </c>
      <c r="L746" s="141" t="s">
        <v>1043</v>
      </c>
      <c r="M746" s="141">
        <v>1</v>
      </c>
      <c r="N746" s="141">
        <v>-4888.08</v>
      </c>
      <c r="O746" s="141">
        <v>-4888.08</v>
      </c>
      <c r="P746" s="141">
        <v>-4888.08</v>
      </c>
      <c r="Q746" s="122" t="e">
        <f>+VLOOKUP(CONCATENATE(B746,"00"),#REF!,3,FALSE)</f>
        <v>#REF!</v>
      </c>
      <c r="R746" s="122" t="str">
        <f>+IF(ISERROR(VLOOKUP(K746,'Ecarts de marge'!D:D,1,FALSE)),"PB CODE ARTICLE","")</f>
        <v/>
      </c>
    </row>
    <row r="747" spans="1:18" x14ac:dyDescent="0.25">
      <c r="A747" s="131" t="str">
        <f>+IF(I747&lt;='Ecarts de marge'!$G$1,"X","")</f>
        <v>X</v>
      </c>
      <c r="B747" s="122" t="str">
        <f t="shared" si="11"/>
        <v>A</v>
      </c>
      <c r="C747" s="141" t="s">
        <v>729</v>
      </c>
      <c r="D747" s="141">
        <v>201601203</v>
      </c>
      <c r="E747" s="141" t="s">
        <v>719</v>
      </c>
      <c r="F747" s="141" t="s">
        <v>719</v>
      </c>
      <c r="G747" s="141" t="s">
        <v>719</v>
      </c>
      <c r="H747" s="141" t="s">
        <v>737</v>
      </c>
      <c r="I747" s="142">
        <v>43153</v>
      </c>
      <c r="J747" s="141" t="s">
        <v>721</v>
      </c>
      <c r="K747" s="141" t="s">
        <v>10</v>
      </c>
      <c r="L747" s="141" t="s">
        <v>968</v>
      </c>
      <c r="M747" s="141">
        <v>8</v>
      </c>
      <c r="N747" s="141">
        <v>489</v>
      </c>
      <c r="O747" s="141">
        <v>3912</v>
      </c>
      <c r="P747" s="141">
        <v>3912</v>
      </c>
      <c r="Q747" s="122" t="e">
        <f>+VLOOKUP(CONCATENATE(B747,"00"),#REF!,3,FALSE)</f>
        <v>#REF!</v>
      </c>
      <c r="R747" s="122" t="str">
        <f>+IF(ISERROR(VLOOKUP(K747,'Ecarts de marge'!D:D,1,FALSE)),"PB CODE ARTICLE","")</f>
        <v/>
      </c>
    </row>
    <row r="748" spans="1:18" x14ac:dyDescent="0.25">
      <c r="A748" s="131" t="str">
        <f>+IF(I748&lt;='Ecarts de marge'!$G$1,"X","")</f>
        <v>X</v>
      </c>
      <c r="B748" s="122" t="str">
        <f t="shared" si="11"/>
        <v>A20082000239000</v>
      </c>
      <c r="C748" s="141" t="s">
        <v>729</v>
      </c>
      <c r="D748" s="141">
        <v>201601204</v>
      </c>
      <c r="E748" s="141" t="s">
        <v>735</v>
      </c>
      <c r="F748" s="141" t="s">
        <v>736</v>
      </c>
      <c r="G748" s="141" t="s">
        <v>711</v>
      </c>
      <c r="H748" s="141" t="s">
        <v>737</v>
      </c>
      <c r="I748" s="142">
        <v>43153</v>
      </c>
      <c r="J748" s="141" t="s">
        <v>721</v>
      </c>
      <c r="K748" s="141" t="s">
        <v>10</v>
      </c>
      <c r="L748" s="141" t="s">
        <v>1015</v>
      </c>
      <c r="M748" s="141">
        <v>1</v>
      </c>
      <c r="N748" s="141">
        <v>519</v>
      </c>
      <c r="O748" s="141">
        <v>519</v>
      </c>
      <c r="P748" s="141">
        <v>519</v>
      </c>
      <c r="Q748" s="122" t="e">
        <f>+VLOOKUP(CONCATENATE(B748,"00"),#REF!,3,FALSE)</f>
        <v>#REF!</v>
      </c>
      <c r="R748" s="122" t="str">
        <f>+IF(ISERROR(VLOOKUP(K748,'Ecarts de marge'!D:D,1,FALSE)),"PB CODE ARTICLE","")</f>
        <v/>
      </c>
    </row>
    <row r="749" spans="1:18" x14ac:dyDescent="0.25">
      <c r="A749" s="131" t="str">
        <f>+IF(I749&lt;='Ecarts de marge'!$G$1,"X","")</f>
        <v>X</v>
      </c>
      <c r="B749" s="122" t="str">
        <f t="shared" si="11"/>
        <v>A20082000042000</v>
      </c>
      <c r="C749" s="141" t="s">
        <v>729</v>
      </c>
      <c r="D749" s="141">
        <v>201601205</v>
      </c>
      <c r="E749" s="141" t="s">
        <v>735</v>
      </c>
      <c r="F749" s="141" t="s">
        <v>1045</v>
      </c>
      <c r="G749" s="141" t="s">
        <v>711</v>
      </c>
      <c r="H749" s="141" t="s">
        <v>731</v>
      </c>
      <c r="I749" s="142">
        <v>43153</v>
      </c>
      <c r="J749" s="141" t="s">
        <v>1046</v>
      </c>
      <c r="K749" s="141" t="s">
        <v>57</v>
      </c>
      <c r="L749" s="141" t="s">
        <v>58</v>
      </c>
      <c r="M749" s="141">
        <v>1</v>
      </c>
      <c r="N749" s="141">
        <v>1931.42</v>
      </c>
      <c r="O749" s="141">
        <v>1931.42</v>
      </c>
      <c r="P749" s="141">
        <v>1931.42</v>
      </c>
      <c r="Q749" s="122" t="e">
        <f>+VLOOKUP(CONCATENATE(B749,"00"),#REF!,3,FALSE)</f>
        <v>#REF!</v>
      </c>
      <c r="R749" s="122" t="str">
        <f>+IF(ISERROR(VLOOKUP(K749,'Ecarts de marge'!D:D,1,FALSE)),"PB CODE ARTICLE","")</f>
        <v>PB CODE ARTICLE</v>
      </c>
    </row>
    <row r="750" spans="1:18" x14ac:dyDescent="0.25">
      <c r="A750" s="131" t="str">
        <f>+IF(I750&lt;='Ecarts de marge'!$G$1,"X","")</f>
        <v>X</v>
      </c>
      <c r="B750" s="122" t="str">
        <f t="shared" si="11"/>
        <v>A</v>
      </c>
      <c r="C750" s="141" t="s">
        <v>729</v>
      </c>
      <c r="D750" s="141">
        <v>201601206</v>
      </c>
      <c r="E750" s="141" t="s">
        <v>719</v>
      </c>
      <c r="F750" s="141" t="s">
        <v>719</v>
      </c>
      <c r="G750" s="141" t="s">
        <v>719</v>
      </c>
      <c r="H750" s="141" t="s">
        <v>731</v>
      </c>
      <c r="I750" s="142">
        <v>43153</v>
      </c>
      <c r="J750" s="141" t="s">
        <v>1020</v>
      </c>
      <c r="K750" s="141" t="s">
        <v>148</v>
      </c>
      <c r="L750" s="141" t="s">
        <v>1021</v>
      </c>
      <c r="M750" s="141">
        <v>5</v>
      </c>
      <c r="N750" s="141">
        <v>27.08</v>
      </c>
      <c r="O750" s="141">
        <v>135.4</v>
      </c>
      <c r="P750" s="141">
        <v>135.4</v>
      </c>
      <c r="Q750" s="122" t="e">
        <f>+VLOOKUP(CONCATENATE(B750,"00"),#REF!,3,FALSE)</f>
        <v>#REF!</v>
      </c>
      <c r="R750" s="122" t="str">
        <f>+IF(ISERROR(VLOOKUP(K750,'Ecarts de marge'!D:D,1,FALSE)),"PB CODE ARTICLE","")</f>
        <v/>
      </c>
    </row>
    <row r="751" spans="1:18" x14ac:dyDescent="0.25">
      <c r="A751" s="131" t="str">
        <f>+IF(I751&lt;='Ecarts de marge'!$G$1,"X","")</f>
        <v>X</v>
      </c>
      <c r="B751" s="122" t="str">
        <f t="shared" si="11"/>
        <v>A</v>
      </c>
      <c r="C751" s="141" t="s">
        <v>729</v>
      </c>
      <c r="D751" s="141">
        <v>201601206</v>
      </c>
      <c r="E751" s="141" t="s">
        <v>719</v>
      </c>
      <c r="F751" s="141" t="s">
        <v>719</v>
      </c>
      <c r="G751" s="141" t="s">
        <v>719</v>
      </c>
      <c r="H751" s="141" t="s">
        <v>731</v>
      </c>
      <c r="I751" s="142">
        <v>43153</v>
      </c>
      <c r="J751" s="141" t="s">
        <v>1020</v>
      </c>
      <c r="K751" s="141" t="s">
        <v>148</v>
      </c>
      <c r="L751" s="141" t="s">
        <v>1022</v>
      </c>
      <c r="M751" s="141">
        <v>1</v>
      </c>
      <c r="N751" s="141">
        <v>21</v>
      </c>
      <c r="O751" s="141">
        <v>21</v>
      </c>
      <c r="P751" s="141">
        <v>21</v>
      </c>
      <c r="Q751" s="122" t="e">
        <f>+VLOOKUP(CONCATENATE(B751,"00"),#REF!,3,FALSE)</f>
        <v>#REF!</v>
      </c>
      <c r="R751" s="122" t="str">
        <f>+IF(ISERROR(VLOOKUP(K751,'Ecarts de marge'!D:D,1,FALSE)),"PB CODE ARTICLE","")</f>
        <v/>
      </c>
    </row>
    <row r="752" spans="1:18" x14ac:dyDescent="0.25">
      <c r="A752" s="131" t="str">
        <f>+IF(I752&lt;='Ecarts de marge'!$G$1,"X","")</f>
        <v>X</v>
      </c>
      <c r="B752" s="122" t="str">
        <f t="shared" si="11"/>
        <v>A20082000239000</v>
      </c>
      <c r="C752" s="141" t="s">
        <v>729</v>
      </c>
      <c r="D752" s="141">
        <v>201601207</v>
      </c>
      <c r="E752" s="141" t="s">
        <v>735</v>
      </c>
      <c r="F752" s="141" t="s">
        <v>736</v>
      </c>
      <c r="G752" s="141" t="s">
        <v>711</v>
      </c>
      <c r="H752" s="141" t="s">
        <v>737</v>
      </c>
      <c r="I752" s="142">
        <v>43161</v>
      </c>
      <c r="J752" s="141" t="s">
        <v>738</v>
      </c>
      <c r="K752" s="141" t="s">
        <v>95</v>
      </c>
      <c r="L752" s="141" t="s">
        <v>1036</v>
      </c>
      <c r="M752" s="141">
        <v>3</v>
      </c>
      <c r="N752" s="141">
        <v>7.59</v>
      </c>
      <c r="O752" s="141">
        <v>22.77</v>
      </c>
      <c r="P752" s="141">
        <v>22.77</v>
      </c>
      <c r="Q752" s="122" t="e">
        <f>+VLOOKUP(CONCATENATE(B752,"00"),#REF!,3,FALSE)</f>
        <v>#REF!</v>
      </c>
      <c r="R752" s="122" t="str">
        <f>+IF(ISERROR(VLOOKUP(K752,'Ecarts de marge'!D:D,1,FALSE)),"PB CODE ARTICLE","")</f>
        <v/>
      </c>
    </row>
    <row r="753" spans="1:18" x14ac:dyDescent="0.25">
      <c r="A753" s="131" t="str">
        <f>+IF(I753&lt;='Ecarts de marge'!$G$1,"X","")</f>
        <v>X</v>
      </c>
      <c r="B753" s="122" t="str">
        <f t="shared" si="11"/>
        <v>A20082000239000</v>
      </c>
      <c r="C753" s="141" t="s">
        <v>729</v>
      </c>
      <c r="D753" s="141">
        <v>201601207</v>
      </c>
      <c r="E753" s="141" t="s">
        <v>735</v>
      </c>
      <c r="F753" s="141" t="s">
        <v>736</v>
      </c>
      <c r="G753" s="141" t="s">
        <v>711</v>
      </c>
      <c r="H753" s="141" t="s">
        <v>737</v>
      </c>
      <c r="I753" s="142">
        <v>43161</v>
      </c>
      <c r="J753" s="141" t="s">
        <v>738</v>
      </c>
      <c r="K753" s="141" t="s">
        <v>95</v>
      </c>
      <c r="L753" s="141" t="s">
        <v>1037</v>
      </c>
      <c r="M753" s="141">
        <v>1</v>
      </c>
      <c r="N753" s="141">
        <v>18.02</v>
      </c>
      <c r="O753" s="141">
        <v>18.02</v>
      </c>
      <c r="P753" s="141">
        <v>18.02</v>
      </c>
      <c r="Q753" s="122" t="e">
        <f>+VLOOKUP(CONCATENATE(B753,"00"),#REF!,3,FALSE)</f>
        <v>#REF!</v>
      </c>
      <c r="R753" s="122" t="str">
        <f>+IF(ISERROR(VLOOKUP(K753,'Ecarts de marge'!D:D,1,FALSE)),"PB CODE ARTICLE","")</f>
        <v/>
      </c>
    </row>
    <row r="754" spans="1:18" x14ac:dyDescent="0.25">
      <c r="A754" s="131" t="str">
        <f>+IF(I754&lt;='Ecarts de marge'!$G$1,"X","")</f>
        <v>X</v>
      </c>
      <c r="B754" s="122" t="str">
        <f t="shared" si="11"/>
        <v>A20082000239000</v>
      </c>
      <c r="C754" s="141" t="s">
        <v>729</v>
      </c>
      <c r="D754" s="141">
        <v>201601207</v>
      </c>
      <c r="E754" s="141" t="s">
        <v>735</v>
      </c>
      <c r="F754" s="141" t="s">
        <v>736</v>
      </c>
      <c r="G754" s="141" t="s">
        <v>711</v>
      </c>
      <c r="H754" s="141" t="s">
        <v>737</v>
      </c>
      <c r="I754" s="142">
        <v>43161</v>
      </c>
      <c r="J754" s="141" t="s">
        <v>738</v>
      </c>
      <c r="K754" s="141" t="s">
        <v>95</v>
      </c>
      <c r="L754" s="141" t="s">
        <v>1038</v>
      </c>
      <c r="M754" s="141">
        <v>1</v>
      </c>
      <c r="N754" s="141">
        <v>80.95</v>
      </c>
      <c r="O754" s="141">
        <v>80.95</v>
      </c>
      <c r="P754" s="141">
        <v>80.95</v>
      </c>
      <c r="Q754" s="122" t="e">
        <f>+VLOOKUP(CONCATENATE(B754,"00"),#REF!,3,FALSE)</f>
        <v>#REF!</v>
      </c>
      <c r="R754" s="122" t="str">
        <f>+IF(ISERROR(VLOOKUP(K754,'Ecarts de marge'!D:D,1,FALSE)),"PB CODE ARTICLE","")</f>
        <v/>
      </c>
    </row>
    <row r="755" spans="1:18" x14ac:dyDescent="0.25">
      <c r="A755" s="131" t="str">
        <f>+IF(I755&lt;='Ecarts de marge'!$G$1,"X","")</f>
        <v>X</v>
      </c>
      <c r="B755" s="122" t="str">
        <f t="shared" si="11"/>
        <v>A20082000239000</v>
      </c>
      <c r="C755" s="141" t="s">
        <v>729</v>
      </c>
      <c r="D755" s="141">
        <v>201601207</v>
      </c>
      <c r="E755" s="141" t="s">
        <v>735</v>
      </c>
      <c r="F755" s="141" t="s">
        <v>736</v>
      </c>
      <c r="G755" s="141" t="s">
        <v>711</v>
      </c>
      <c r="H755" s="141" t="s">
        <v>737</v>
      </c>
      <c r="I755" s="142">
        <v>43161</v>
      </c>
      <c r="J755" s="141" t="s">
        <v>738</v>
      </c>
      <c r="K755" s="141" t="s">
        <v>95</v>
      </c>
      <c r="L755" s="141" t="s">
        <v>1039</v>
      </c>
      <c r="M755" s="141">
        <v>5</v>
      </c>
      <c r="N755" s="141">
        <v>12.41</v>
      </c>
      <c r="O755" s="141">
        <v>62.05</v>
      </c>
      <c r="P755" s="141">
        <v>62.05</v>
      </c>
      <c r="Q755" s="122" t="e">
        <f>+VLOOKUP(CONCATENATE(B755,"00"),#REF!,3,FALSE)</f>
        <v>#REF!</v>
      </c>
      <c r="R755" s="122" t="str">
        <f>+IF(ISERROR(VLOOKUP(K755,'Ecarts de marge'!D:D,1,FALSE)),"PB CODE ARTICLE","")</f>
        <v/>
      </c>
    </row>
    <row r="756" spans="1:18" x14ac:dyDescent="0.25">
      <c r="A756" s="131" t="str">
        <f>+IF(I756&lt;='Ecarts de marge'!$G$1,"X","")</f>
        <v>X</v>
      </c>
      <c r="B756" s="122" t="str">
        <f t="shared" si="11"/>
        <v>A20082000239000</v>
      </c>
      <c r="C756" s="141" t="s">
        <v>729</v>
      </c>
      <c r="D756" s="141">
        <v>201601207</v>
      </c>
      <c r="E756" s="141" t="s">
        <v>735</v>
      </c>
      <c r="F756" s="141" t="s">
        <v>736</v>
      </c>
      <c r="G756" s="141" t="s">
        <v>711</v>
      </c>
      <c r="H756" s="141" t="s">
        <v>737</v>
      </c>
      <c r="I756" s="142">
        <v>43161</v>
      </c>
      <c r="J756" s="141" t="s">
        <v>738</v>
      </c>
      <c r="K756" s="141" t="s">
        <v>95</v>
      </c>
      <c r="L756" s="141" t="s">
        <v>1040</v>
      </c>
      <c r="M756" s="141">
        <v>10</v>
      </c>
      <c r="N756" s="141">
        <v>0.87</v>
      </c>
      <c r="O756" s="141">
        <v>8.6999999999999993</v>
      </c>
      <c r="P756" s="141">
        <v>8.6999999999999993</v>
      </c>
      <c r="Q756" s="122" t="e">
        <f>+VLOOKUP(CONCATENATE(B756,"00"),#REF!,3,FALSE)</f>
        <v>#REF!</v>
      </c>
      <c r="R756" s="122" t="str">
        <f>+IF(ISERROR(VLOOKUP(K756,'Ecarts de marge'!D:D,1,FALSE)),"PB CODE ARTICLE","")</f>
        <v/>
      </c>
    </row>
    <row r="757" spans="1:18" x14ac:dyDescent="0.25">
      <c r="A757" s="131" t="str">
        <f>+IF(I757&lt;='Ecarts de marge'!$G$1,"X","")</f>
        <v>X</v>
      </c>
      <c r="B757" s="122" t="str">
        <f t="shared" si="11"/>
        <v>A20082000128000</v>
      </c>
      <c r="C757" s="141" t="s">
        <v>729</v>
      </c>
      <c r="D757" s="141">
        <v>201601208</v>
      </c>
      <c r="E757" s="141" t="s">
        <v>735</v>
      </c>
      <c r="F757" s="141" t="s">
        <v>811</v>
      </c>
      <c r="G757" s="141" t="s">
        <v>711</v>
      </c>
      <c r="H757" s="141" t="s">
        <v>731</v>
      </c>
      <c r="I757" s="142">
        <v>43161</v>
      </c>
      <c r="J757" s="141" t="s">
        <v>1066</v>
      </c>
      <c r="K757" s="141" t="s">
        <v>57</v>
      </c>
      <c r="L757" s="141" t="s">
        <v>58</v>
      </c>
      <c r="M757" s="141">
        <v>1</v>
      </c>
      <c r="N757" s="141">
        <v>11864.53</v>
      </c>
      <c r="O757" s="141">
        <v>11864.53</v>
      </c>
      <c r="P757" s="141">
        <v>11864.53</v>
      </c>
      <c r="Q757" s="122" t="e">
        <f>+VLOOKUP(CONCATENATE(B757,"00"),#REF!,3,FALSE)</f>
        <v>#REF!</v>
      </c>
      <c r="R757" s="122" t="str">
        <f>+IF(ISERROR(VLOOKUP(K757,'Ecarts de marge'!D:D,1,FALSE)),"PB CODE ARTICLE","")</f>
        <v>PB CODE ARTICLE</v>
      </c>
    </row>
    <row r="758" spans="1:18" x14ac:dyDescent="0.25">
      <c r="A758" s="131" t="str">
        <f>+IF(I758&lt;='Ecarts de marge'!$G$1,"X","")</f>
        <v>X</v>
      </c>
      <c r="B758" s="122" t="str">
        <f t="shared" si="11"/>
        <v>A20092000182000</v>
      </c>
      <c r="C758" s="141" t="s">
        <v>729</v>
      </c>
      <c r="D758" s="141">
        <v>201601209</v>
      </c>
      <c r="E758" s="141" t="s">
        <v>712</v>
      </c>
      <c r="F758" s="141" t="s">
        <v>767</v>
      </c>
      <c r="G758" s="141" t="s">
        <v>711</v>
      </c>
      <c r="H758" s="141" t="s">
        <v>731</v>
      </c>
      <c r="I758" s="142">
        <v>43161</v>
      </c>
      <c r="J758" s="141" t="s">
        <v>998</v>
      </c>
      <c r="K758" s="141" t="s">
        <v>57</v>
      </c>
      <c r="L758" s="141" t="s">
        <v>58</v>
      </c>
      <c r="M758" s="141">
        <v>1</v>
      </c>
      <c r="N758" s="141">
        <v>9609.43</v>
      </c>
      <c r="O758" s="141">
        <v>9609.43</v>
      </c>
      <c r="P758" s="141">
        <v>9609.43</v>
      </c>
      <c r="Q758" s="122" t="e">
        <f>+VLOOKUP(CONCATENATE(B758,"00"),#REF!,3,FALSE)</f>
        <v>#REF!</v>
      </c>
      <c r="R758" s="122" t="str">
        <f>+IF(ISERROR(VLOOKUP(K758,'Ecarts de marge'!D:D,1,FALSE)),"PB CODE ARTICLE","")</f>
        <v>PB CODE ARTICLE</v>
      </c>
    </row>
    <row r="759" spans="1:18" x14ac:dyDescent="0.25">
      <c r="A759" s="131" t="str">
        <f>+IF(I759&lt;='Ecarts de marge'!$G$1,"X","")</f>
        <v>X</v>
      </c>
      <c r="B759" s="122" t="str">
        <f t="shared" si="11"/>
        <v>A20092000182000</v>
      </c>
      <c r="C759" s="141" t="s">
        <v>729</v>
      </c>
      <c r="D759" s="141">
        <v>201601209</v>
      </c>
      <c r="E759" s="141" t="s">
        <v>712</v>
      </c>
      <c r="F759" s="141" t="s">
        <v>767</v>
      </c>
      <c r="G759" s="141" t="s">
        <v>711</v>
      </c>
      <c r="H759" s="141" t="s">
        <v>731</v>
      </c>
      <c r="I759" s="142">
        <v>43161</v>
      </c>
      <c r="J759" s="141" t="s">
        <v>998</v>
      </c>
      <c r="K759" s="141" t="s">
        <v>60</v>
      </c>
      <c r="L759" s="141" t="s">
        <v>61</v>
      </c>
      <c r="M759" s="141">
        <v>1</v>
      </c>
      <c r="N759" s="141">
        <v>3749.32</v>
      </c>
      <c r="O759" s="141">
        <v>3749.32</v>
      </c>
      <c r="P759" s="141">
        <v>3749.32</v>
      </c>
      <c r="Q759" s="122" t="e">
        <f>+VLOOKUP(CONCATENATE(B759,"00"),#REF!,3,FALSE)</f>
        <v>#REF!</v>
      </c>
      <c r="R759" s="122" t="str">
        <f>+IF(ISERROR(VLOOKUP(K759,'Ecarts de marge'!D:D,1,FALSE)),"PB CODE ARTICLE","")</f>
        <v>PB CODE ARTICLE</v>
      </c>
    </row>
    <row r="760" spans="1:18" x14ac:dyDescent="0.25">
      <c r="A760" s="131" t="str">
        <f>+IF(I760&lt;='Ecarts de marge'!$G$1,"X","")</f>
        <v>X</v>
      </c>
      <c r="B760" s="122" t="str">
        <f t="shared" si="11"/>
        <v>A20082000239000</v>
      </c>
      <c r="C760" s="141" t="s">
        <v>729</v>
      </c>
      <c r="D760" s="141">
        <v>201601210</v>
      </c>
      <c r="E760" s="141" t="s">
        <v>735</v>
      </c>
      <c r="F760" s="141" t="s">
        <v>736</v>
      </c>
      <c r="G760" s="141" t="s">
        <v>711</v>
      </c>
      <c r="H760" s="141" t="s">
        <v>737</v>
      </c>
      <c r="I760" s="142">
        <v>43161</v>
      </c>
      <c r="J760" s="141" t="s">
        <v>808</v>
      </c>
      <c r="K760" s="141" t="s">
        <v>148</v>
      </c>
      <c r="L760" s="141" t="s">
        <v>149</v>
      </c>
      <c r="M760" s="141">
        <v>1</v>
      </c>
      <c r="N760" s="141">
        <v>122.5</v>
      </c>
      <c r="O760" s="141">
        <v>122.5</v>
      </c>
      <c r="P760" s="141">
        <v>122.5</v>
      </c>
      <c r="Q760" s="122" t="e">
        <f>+VLOOKUP(CONCATENATE(B760,"00"),#REF!,3,FALSE)</f>
        <v>#REF!</v>
      </c>
      <c r="R760" s="122" t="str">
        <f>+IF(ISERROR(VLOOKUP(K760,'Ecarts de marge'!D:D,1,FALSE)),"PB CODE ARTICLE","")</f>
        <v/>
      </c>
    </row>
    <row r="761" spans="1:18" x14ac:dyDescent="0.25">
      <c r="A761" s="131" t="str">
        <f>+IF(I761&lt;='Ecarts de marge'!$G$1,"X","")</f>
        <v>X</v>
      </c>
      <c r="B761" s="122" t="str">
        <f t="shared" si="11"/>
        <v>A20062000005000</v>
      </c>
      <c r="C761" s="141" t="s">
        <v>729</v>
      </c>
      <c r="D761" s="141">
        <v>201601211</v>
      </c>
      <c r="E761" s="141" t="s">
        <v>783</v>
      </c>
      <c r="F761" s="141" t="s">
        <v>1060</v>
      </c>
      <c r="G761" s="141" t="s">
        <v>711</v>
      </c>
      <c r="H761" s="141" t="s">
        <v>731</v>
      </c>
      <c r="I761" s="142">
        <v>43161</v>
      </c>
      <c r="J761" s="141" t="s">
        <v>1061</v>
      </c>
      <c r="K761" s="141" t="s">
        <v>57</v>
      </c>
      <c r="L761" s="141" t="s">
        <v>58</v>
      </c>
      <c r="M761" s="141">
        <v>1</v>
      </c>
      <c r="N761" s="141">
        <v>4000</v>
      </c>
      <c r="O761" s="141">
        <v>4000</v>
      </c>
      <c r="P761" s="141">
        <v>4000</v>
      </c>
      <c r="Q761" s="122" t="e">
        <f>+VLOOKUP(CONCATENATE(B761,"00"),#REF!,3,FALSE)</f>
        <v>#REF!</v>
      </c>
      <c r="R761" s="122" t="str">
        <f>+IF(ISERROR(VLOOKUP(K761,'Ecarts de marge'!D:D,1,FALSE)),"PB CODE ARTICLE","")</f>
        <v>PB CODE ARTICLE</v>
      </c>
    </row>
    <row r="762" spans="1:18" x14ac:dyDescent="0.25">
      <c r="A762" s="131" t="str">
        <f>+IF(I762&lt;='Ecarts de marge'!$G$1,"X","")</f>
        <v>X</v>
      </c>
      <c r="B762" s="122" t="str">
        <f t="shared" si="11"/>
        <v>A20112000279000</v>
      </c>
      <c r="C762" s="141" t="s">
        <v>729</v>
      </c>
      <c r="D762" s="141">
        <v>201601212</v>
      </c>
      <c r="E762" s="141" t="s">
        <v>714</v>
      </c>
      <c r="F762" s="141" t="s">
        <v>746</v>
      </c>
      <c r="G762" s="141" t="s">
        <v>711</v>
      </c>
      <c r="H762" s="141" t="s">
        <v>731</v>
      </c>
      <c r="I762" s="142">
        <v>43161</v>
      </c>
      <c r="J762" s="141" t="s">
        <v>1059</v>
      </c>
      <c r="K762" s="141" t="s">
        <v>57</v>
      </c>
      <c r="L762" s="141" t="s">
        <v>58</v>
      </c>
      <c r="M762" s="141">
        <v>1</v>
      </c>
      <c r="N762" s="141">
        <v>3983.18</v>
      </c>
      <c r="O762" s="141">
        <v>3983.18</v>
      </c>
      <c r="P762" s="141">
        <v>3983.18</v>
      </c>
      <c r="Q762" s="122" t="e">
        <f>+VLOOKUP(CONCATENATE(B762,"00"),#REF!,3,FALSE)</f>
        <v>#REF!</v>
      </c>
      <c r="R762" s="122" t="str">
        <f>+IF(ISERROR(VLOOKUP(K762,'Ecarts de marge'!D:D,1,FALSE)),"PB CODE ARTICLE","")</f>
        <v>PB CODE ARTICLE</v>
      </c>
    </row>
    <row r="763" spans="1:18" x14ac:dyDescent="0.25">
      <c r="A763" s="131" t="str">
        <f>+IF(I763&lt;='Ecarts de marge'!$G$1,"X","")</f>
        <v>X</v>
      </c>
      <c r="B763" s="122" t="str">
        <f t="shared" si="11"/>
        <v>A20092000303000</v>
      </c>
      <c r="C763" s="141" t="s">
        <v>729</v>
      </c>
      <c r="D763" s="141">
        <v>201601213</v>
      </c>
      <c r="E763" s="141" t="s">
        <v>712</v>
      </c>
      <c r="F763" s="141" t="s">
        <v>1057</v>
      </c>
      <c r="G763" s="141" t="s">
        <v>711</v>
      </c>
      <c r="H763" s="141" t="s">
        <v>731</v>
      </c>
      <c r="I763" s="142">
        <v>43161</v>
      </c>
      <c r="J763" s="141" t="s">
        <v>1058</v>
      </c>
      <c r="K763" s="141" t="s">
        <v>57</v>
      </c>
      <c r="L763" s="141" t="s">
        <v>58</v>
      </c>
      <c r="M763" s="141">
        <v>1</v>
      </c>
      <c r="N763" s="141">
        <v>4104.79</v>
      </c>
      <c r="O763" s="141">
        <v>4104.79</v>
      </c>
      <c r="P763" s="141">
        <v>4104.79</v>
      </c>
      <c r="Q763" s="122" t="e">
        <f>+VLOOKUP(CONCATENATE(B763,"00"),#REF!,3,FALSE)</f>
        <v>#REF!</v>
      </c>
      <c r="R763" s="122" t="str">
        <f>+IF(ISERROR(VLOOKUP(K763,'Ecarts de marge'!D:D,1,FALSE)),"PB CODE ARTICLE","")</f>
        <v>PB CODE ARTICLE</v>
      </c>
    </row>
    <row r="764" spans="1:18" x14ac:dyDescent="0.25">
      <c r="A764" s="131" t="str">
        <f>+IF(I764&lt;='Ecarts de marge'!$G$1,"X","")</f>
        <v>X</v>
      </c>
      <c r="B764" s="122" t="str">
        <f t="shared" si="11"/>
        <v>A20092000303000</v>
      </c>
      <c r="C764" s="141" t="s">
        <v>729</v>
      </c>
      <c r="D764" s="141">
        <v>201601214</v>
      </c>
      <c r="E764" s="141" t="s">
        <v>712</v>
      </c>
      <c r="F764" s="141" t="s">
        <v>1057</v>
      </c>
      <c r="G764" s="141" t="s">
        <v>711</v>
      </c>
      <c r="H764" s="141" t="s">
        <v>731</v>
      </c>
      <c r="I764" s="142">
        <v>43161</v>
      </c>
      <c r="J764" s="141" t="s">
        <v>1058</v>
      </c>
      <c r="K764" s="141" t="s">
        <v>57</v>
      </c>
      <c r="L764" s="141" t="s">
        <v>58</v>
      </c>
      <c r="M764" s="141">
        <v>1</v>
      </c>
      <c r="N764" s="141">
        <v>4114.7</v>
      </c>
      <c r="O764" s="141">
        <v>4114.7</v>
      </c>
      <c r="P764" s="141">
        <v>4114.7</v>
      </c>
      <c r="Q764" s="122" t="e">
        <f>+VLOOKUP(CONCATENATE(B764,"00"),#REF!,3,FALSE)</f>
        <v>#REF!</v>
      </c>
      <c r="R764" s="122" t="str">
        <f>+IF(ISERROR(VLOOKUP(K764,'Ecarts de marge'!D:D,1,FALSE)),"PB CODE ARTICLE","")</f>
        <v>PB CODE ARTICLE</v>
      </c>
    </row>
    <row r="765" spans="1:18" x14ac:dyDescent="0.25">
      <c r="A765" s="131" t="str">
        <f>+IF(I765&lt;='Ecarts de marge'!$G$1,"X","")</f>
        <v>X</v>
      </c>
      <c r="B765" s="122" t="str">
        <f t="shared" si="11"/>
        <v>A20092000303000</v>
      </c>
      <c r="C765" s="141" t="s">
        <v>729</v>
      </c>
      <c r="D765" s="141">
        <v>201601215</v>
      </c>
      <c r="E765" s="141" t="s">
        <v>712</v>
      </c>
      <c r="F765" s="141" t="s">
        <v>1057</v>
      </c>
      <c r="G765" s="141" t="s">
        <v>711</v>
      </c>
      <c r="H765" s="141" t="s">
        <v>731</v>
      </c>
      <c r="I765" s="142">
        <v>43161</v>
      </c>
      <c r="J765" s="141" t="s">
        <v>1058</v>
      </c>
      <c r="K765" s="141" t="s">
        <v>57</v>
      </c>
      <c r="L765" s="141" t="s">
        <v>58</v>
      </c>
      <c r="M765" s="141">
        <v>1</v>
      </c>
      <c r="N765" s="141">
        <v>4112.6099999999997</v>
      </c>
      <c r="O765" s="141">
        <v>4112.6099999999997</v>
      </c>
      <c r="P765" s="141">
        <v>4112.6099999999997</v>
      </c>
      <c r="Q765" s="122" t="e">
        <f>+VLOOKUP(CONCATENATE(B765,"00"),#REF!,3,FALSE)</f>
        <v>#REF!</v>
      </c>
      <c r="R765" s="122" t="str">
        <f>+IF(ISERROR(VLOOKUP(K765,'Ecarts de marge'!D:D,1,FALSE)),"PB CODE ARTICLE","")</f>
        <v>PB CODE ARTICLE</v>
      </c>
    </row>
    <row r="766" spans="1:18" x14ac:dyDescent="0.25">
      <c r="A766" s="131" t="str">
        <f>+IF(I766&lt;='Ecarts de marge'!$G$1,"X","")</f>
        <v>X</v>
      </c>
      <c r="B766" s="122" t="str">
        <f t="shared" si="11"/>
        <v>A20092000303000</v>
      </c>
      <c r="C766" s="141" t="s">
        <v>729</v>
      </c>
      <c r="D766" s="141">
        <v>201601216</v>
      </c>
      <c r="E766" s="141" t="s">
        <v>712</v>
      </c>
      <c r="F766" s="141" t="s">
        <v>1057</v>
      </c>
      <c r="G766" s="141" t="s">
        <v>711</v>
      </c>
      <c r="H766" s="141" t="s">
        <v>731</v>
      </c>
      <c r="I766" s="142">
        <v>43161</v>
      </c>
      <c r="J766" s="141" t="s">
        <v>1058</v>
      </c>
      <c r="K766" s="141" t="s">
        <v>57</v>
      </c>
      <c r="L766" s="141" t="s">
        <v>58</v>
      </c>
      <c r="M766" s="141">
        <v>1</v>
      </c>
      <c r="N766" s="141">
        <v>4095</v>
      </c>
      <c r="O766" s="141">
        <v>4095</v>
      </c>
      <c r="P766" s="141">
        <v>4095</v>
      </c>
      <c r="Q766" s="122" t="e">
        <f>+VLOOKUP(CONCATENATE(B766,"00"),#REF!,3,FALSE)</f>
        <v>#REF!</v>
      </c>
      <c r="R766" s="122" t="str">
        <f>+IF(ISERROR(VLOOKUP(K766,'Ecarts de marge'!D:D,1,FALSE)),"PB CODE ARTICLE","")</f>
        <v>PB CODE ARTICLE</v>
      </c>
    </row>
    <row r="767" spans="1:18" x14ac:dyDescent="0.25">
      <c r="A767" s="131" t="str">
        <f>+IF(I767&lt;='Ecarts de marge'!$G$1,"X","")</f>
        <v>X</v>
      </c>
      <c r="B767" s="122" t="str">
        <f t="shared" si="11"/>
        <v>A20082000239000</v>
      </c>
      <c r="C767" s="141" t="s">
        <v>729</v>
      </c>
      <c r="D767" s="141">
        <v>201601217</v>
      </c>
      <c r="E767" s="141" t="s">
        <v>735</v>
      </c>
      <c r="F767" s="141" t="s">
        <v>736</v>
      </c>
      <c r="G767" s="141" t="s">
        <v>711</v>
      </c>
      <c r="H767" s="141" t="s">
        <v>737</v>
      </c>
      <c r="I767" s="142">
        <v>43161</v>
      </c>
      <c r="J767" s="141" t="s">
        <v>799</v>
      </c>
      <c r="K767" s="141" t="s">
        <v>74</v>
      </c>
      <c r="L767" s="141" t="s">
        <v>75</v>
      </c>
      <c r="M767" s="141">
        <v>1</v>
      </c>
      <c r="N767" s="141">
        <v>183.34</v>
      </c>
      <c r="O767" s="141">
        <v>183.34</v>
      </c>
      <c r="P767" s="141">
        <v>183.34</v>
      </c>
      <c r="Q767" s="122" t="e">
        <f>+VLOOKUP(CONCATENATE(B767,"00"),#REF!,3,FALSE)</f>
        <v>#REF!</v>
      </c>
      <c r="R767" s="122" t="str">
        <f>+IF(ISERROR(VLOOKUP(K767,'Ecarts de marge'!D:D,1,FALSE)),"PB CODE ARTICLE","")</f>
        <v/>
      </c>
    </row>
    <row r="768" spans="1:18" x14ac:dyDescent="0.25">
      <c r="A768" s="131" t="str">
        <f>+IF(I768&lt;='Ecarts de marge'!$G$1,"X","")</f>
        <v>X</v>
      </c>
      <c r="B768" s="122" t="str">
        <f t="shared" si="11"/>
        <v>A20082000239000</v>
      </c>
      <c r="C768" s="141" t="s">
        <v>729</v>
      </c>
      <c r="D768" s="141">
        <v>201601217</v>
      </c>
      <c r="E768" s="141" t="s">
        <v>735</v>
      </c>
      <c r="F768" s="141" t="s">
        <v>736</v>
      </c>
      <c r="G768" s="141" t="s">
        <v>711</v>
      </c>
      <c r="H768" s="141" t="s">
        <v>737</v>
      </c>
      <c r="I768" s="142">
        <v>43161</v>
      </c>
      <c r="J768" s="141" t="s">
        <v>799</v>
      </c>
      <c r="K768" s="141" t="s">
        <v>74</v>
      </c>
      <c r="L768" s="141" t="s">
        <v>75</v>
      </c>
      <c r="M768" s="141">
        <v>1</v>
      </c>
      <c r="N768" s="141">
        <v>183.34</v>
      </c>
      <c r="O768" s="141">
        <v>183.34</v>
      </c>
      <c r="P768" s="141">
        <v>183.34</v>
      </c>
      <c r="Q768" s="122" t="e">
        <f>+VLOOKUP(CONCATENATE(B768,"00"),#REF!,3,FALSE)</f>
        <v>#REF!</v>
      </c>
      <c r="R768" s="122" t="str">
        <f>+IF(ISERROR(VLOOKUP(K768,'Ecarts de marge'!D:D,1,FALSE)),"PB CODE ARTICLE","")</f>
        <v/>
      </c>
    </row>
    <row r="769" spans="1:18" x14ac:dyDescent="0.25">
      <c r="A769" s="131" t="str">
        <f>+IF(I769&lt;='Ecarts de marge'!$G$1,"X","")</f>
        <v>X</v>
      </c>
      <c r="B769" s="122" t="str">
        <f t="shared" si="11"/>
        <v>A20092000263000</v>
      </c>
      <c r="C769" s="141" t="s">
        <v>729</v>
      </c>
      <c r="D769" s="141">
        <v>201601217</v>
      </c>
      <c r="E769" s="141" t="s">
        <v>712</v>
      </c>
      <c r="F769" s="141" t="s">
        <v>798</v>
      </c>
      <c r="G769" s="141" t="s">
        <v>711</v>
      </c>
      <c r="H769" s="141" t="s">
        <v>737</v>
      </c>
      <c r="I769" s="142">
        <v>43161</v>
      </c>
      <c r="J769" s="141" t="s">
        <v>799</v>
      </c>
      <c r="K769" s="141" t="s">
        <v>74</v>
      </c>
      <c r="L769" s="141" t="s">
        <v>75</v>
      </c>
      <c r="M769" s="141">
        <v>6</v>
      </c>
      <c r="N769" s="141">
        <v>69</v>
      </c>
      <c r="O769" s="141">
        <v>414</v>
      </c>
      <c r="P769" s="141">
        <v>414</v>
      </c>
      <c r="Q769" s="122" t="e">
        <f>+VLOOKUP(CONCATENATE(B769,"00"),#REF!,3,FALSE)</f>
        <v>#REF!</v>
      </c>
      <c r="R769" s="122" t="str">
        <f>+IF(ISERROR(VLOOKUP(K769,'Ecarts de marge'!D:D,1,FALSE)),"PB CODE ARTICLE","")</f>
        <v/>
      </c>
    </row>
    <row r="770" spans="1:18" x14ac:dyDescent="0.25">
      <c r="A770" s="131" t="str">
        <f>+IF(I770&lt;='Ecarts de marge'!$G$1,"X","")</f>
        <v>X</v>
      </c>
      <c r="B770" s="122" t="str">
        <f t="shared" si="11"/>
        <v>A20082000239000</v>
      </c>
      <c r="C770" s="141" t="s">
        <v>729</v>
      </c>
      <c r="D770" s="141">
        <v>201601217</v>
      </c>
      <c r="E770" s="141" t="s">
        <v>735</v>
      </c>
      <c r="F770" s="141" t="s">
        <v>736</v>
      </c>
      <c r="G770" s="141" t="s">
        <v>711</v>
      </c>
      <c r="H770" s="141" t="s">
        <v>737</v>
      </c>
      <c r="I770" s="142">
        <v>43161</v>
      </c>
      <c r="J770" s="141" t="s">
        <v>799</v>
      </c>
      <c r="K770" s="141" t="s">
        <v>74</v>
      </c>
      <c r="L770" s="141" t="s">
        <v>75</v>
      </c>
      <c r="M770" s="141">
        <v>1</v>
      </c>
      <c r="N770" s="141">
        <v>183.34</v>
      </c>
      <c r="O770" s="141">
        <v>183.34</v>
      </c>
      <c r="P770" s="141">
        <v>183.34</v>
      </c>
      <c r="Q770" s="122" t="e">
        <f>+VLOOKUP(CONCATENATE(B770,"00"),#REF!,3,FALSE)</f>
        <v>#REF!</v>
      </c>
      <c r="R770" s="122" t="str">
        <f>+IF(ISERROR(VLOOKUP(K770,'Ecarts de marge'!D:D,1,FALSE)),"PB CODE ARTICLE","")</f>
        <v/>
      </c>
    </row>
    <row r="771" spans="1:18" x14ac:dyDescent="0.25">
      <c r="A771" s="131" t="str">
        <f>+IF(I771&lt;='Ecarts de marge'!$G$1,"X","")</f>
        <v>X</v>
      </c>
      <c r="B771" s="122" t="str">
        <f t="shared" ref="B771:B834" si="12">+"A"&amp;E771&amp;F771&amp;G771</f>
        <v>A20082000239000</v>
      </c>
      <c r="C771" s="141" t="s">
        <v>729</v>
      </c>
      <c r="D771" s="141">
        <v>201601217</v>
      </c>
      <c r="E771" s="141" t="s">
        <v>735</v>
      </c>
      <c r="F771" s="141" t="s">
        <v>736</v>
      </c>
      <c r="G771" s="141" t="s">
        <v>711</v>
      </c>
      <c r="H771" s="141" t="s">
        <v>737</v>
      </c>
      <c r="I771" s="142">
        <v>43161</v>
      </c>
      <c r="J771" s="141" t="s">
        <v>799</v>
      </c>
      <c r="K771" s="141" t="s">
        <v>74</v>
      </c>
      <c r="L771" s="141" t="s">
        <v>75</v>
      </c>
      <c r="M771" s="141">
        <v>1</v>
      </c>
      <c r="N771" s="141">
        <v>183.35</v>
      </c>
      <c r="O771" s="141">
        <v>183.35</v>
      </c>
      <c r="P771" s="141">
        <v>183.35</v>
      </c>
      <c r="Q771" s="122" t="e">
        <f>+VLOOKUP(CONCATENATE(B771,"00"),#REF!,3,FALSE)</f>
        <v>#REF!</v>
      </c>
      <c r="R771" s="122" t="str">
        <f>+IF(ISERROR(VLOOKUP(K771,'Ecarts de marge'!D:D,1,FALSE)),"PB CODE ARTICLE","")</f>
        <v/>
      </c>
    </row>
    <row r="772" spans="1:18" x14ac:dyDescent="0.25">
      <c r="A772" s="131" t="str">
        <f>+IF(I772&lt;='Ecarts de marge'!$G$1,"X","")</f>
        <v>X</v>
      </c>
      <c r="B772" s="122" t="str">
        <f t="shared" si="12"/>
        <v>A20082000239000</v>
      </c>
      <c r="C772" s="141" t="s">
        <v>729</v>
      </c>
      <c r="D772" s="141">
        <v>201601217</v>
      </c>
      <c r="E772" s="141" t="s">
        <v>735</v>
      </c>
      <c r="F772" s="141" t="s">
        <v>736</v>
      </c>
      <c r="G772" s="141" t="s">
        <v>711</v>
      </c>
      <c r="H772" s="141" t="s">
        <v>737</v>
      </c>
      <c r="I772" s="142">
        <v>43161</v>
      </c>
      <c r="J772" s="141" t="s">
        <v>799</v>
      </c>
      <c r="K772" s="141" t="s">
        <v>74</v>
      </c>
      <c r="L772" s="141" t="s">
        <v>75</v>
      </c>
      <c r="M772" s="141">
        <v>1</v>
      </c>
      <c r="N772" s="141">
        <v>183.23</v>
      </c>
      <c r="O772" s="141">
        <v>183.23</v>
      </c>
      <c r="P772" s="141">
        <v>183.23</v>
      </c>
      <c r="Q772" s="122" t="e">
        <f>+VLOOKUP(CONCATENATE(B772,"00"),#REF!,3,FALSE)</f>
        <v>#REF!</v>
      </c>
      <c r="R772" s="122" t="str">
        <f>+IF(ISERROR(VLOOKUP(K772,'Ecarts de marge'!D:D,1,FALSE)),"PB CODE ARTICLE","")</f>
        <v/>
      </c>
    </row>
    <row r="773" spans="1:18" x14ac:dyDescent="0.25">
      <c r="A773" s="131" t="str">
        <f>+IF(I773&lt;='Ecarts de marge'!$G$1,"X","")</f>
        <v>X</v>
      </c>
      <c r="B773" s="122" t="str">
        <f t="shared" si="12"/>
        <v>A20082000239000</v>
      </c>
      <c r="C773" s="141" t="s">
        <v>729</v>
      </c>
      <c r="D773" s="141">
        <v>201601217</v>
      </c>
      <c r="E773" s="141" t="s">
        <v>735</v>
      </c>
      <c r="F773" s="141" t="s">
        <v>736</v>
      </c>
      <c r="G773" s="141" t="s">
        <v>711</v>
      </c>
      <c r="H773" s="141" t="s">
        <v>737</v>
      </c>
      <c r="I773" s="142">
        <v>43161</v>
      </c>
      <c r="J773" s="141" t="s">
        <v>799</v>
      </c>
      <c r="K773" s="141" t="s">
        <v>74</v>
      </c>
      <c r="L773" s="141" t="s">
        <v>75</v>
      </c>
      <c r="M773" s="141">
        <v>1</v>
      </c>
      <c r="N773" s="141">
        <v>183.34</v>
      </c>
      <c r="O773" s="141">
        <v>183.34</v>
      </c>
      <c r="P773" s="141">
        <v>183.34</v>
      </c>
      <c r="Q773" s="122" t="e">
        <f>+VLOOKUP(CONCATENATE(B773,"00"),#REF!,3,FALSE)</f>
        <v>#REF!</v>
      </c>
      <c r="R773" s="122" t="str">
        <f>+IF(ISERROR(VLOOKUP(K773,'Ecarts de marge'!D:D,1,FALSE)),"PB CODE ARTICLE","")</f>
        <v/>
      </c>
    </row>
    <row r="774" spans="1:18" x14ac:dyDescent="0.25">
      <c r="A774" s="131" t="str">
        <f>+IF(I774&lt;='Ecarts de marge'!$G$1,"X","")</f>
        <v>X</v>
      </c>
      <c r="B774" s="122" t="str">
        <f t="shared" si="12"/>
        <v>A20082000125000</v>
      </c>
      <c r="C774" s="141" t="s">
        <v>729</v>
      </c>
      <c r="D774" s="141">
        <v>201601217</v>
      </c>
      <c r="E774" s="141" t="s">
        <v>735</v>
      </c>
      <c r="F774" s="141" t="s">
        <v>756</v>
      </c>
      <c r="G774" s="141" t="s">
        <v>711</v>
      </c>
      <c r="H774" s="141" t="s">
        <v>737</v>
      </c>
      <c r="I774" s="142">
        <v>43161</v>
      </c>
      <c r="J774" s="141" t="s">
        <v>799</v>
      </c>
      <c r="K774" s="141" t="s">
        <v>74</v>
      </c>
      <c r="L774" s="141" t="s">
        <v>75</v>
      </c>
      <c r="M774" s="141">
        <v>1</v>
      </c>
      <c r="N774" s="141">
        <v>366.67</v>
      </c>
      <c r="O774" s="141">
        <v>366.67</v>
      </c>
      <c r="P774" s="141">
        <v>366.67</v>
      </c>
      <c r="Q774" s="122" t="e">
        <f>+VLOOKUP(CONCATENATE(B774,"00"),#REF!,3,FALSE)</f>
        <v>#REF!</v>
      </c>
      <c r="R774" s="122" t="str">
        <f>+IF(ISERROR(VLOOKUP(K774,'Ecarts de marge'!D:D,1,FALSE)),"PB CODE ARTICLE","")</f>
        <v/>
      </c>
    </row>
    <row r="775" spans="1:18" x14ac:dyDescent="0.25">
      <c r="A775" s="131" t="str">
        <f>+IF(I775&lt;='Ecarts de marge'!$G$1,"X","")</f>
        <v>X</v>
      </c>
      <c r="B775" s="122" t="str">
        <f t="shared" si="12"/>
        <v>A20082000125000</v>
      </c>
      <c r="C775" s="141" t="s">
        <v>729</v>
      </c>
      <c r="D775" s="141">
        <v>201601217</v>
      </c>
      <c r="E775" s="141" t="s">
        <v>735</v>
      </c>
      <c r="F775" s="141" t="s">
        <v>756</v>
      </c>
      <c r="G775" s="141" t="s">
        <v>711</v>
      </c>
      <c r="H775" s="141" t="s">
        <v>737</v>
      </c>
      <c r="I775" s="142">
        <v>43161</v>
      </c>
      <c r="J775" s="141" t="s">
        <v>799</v>
      </c>
      <c r="K775" s="141" t="s">
        <v>74</v>
      </c>
      <c r="L775" s="141" t="s">
        <v>75</v>
      </c>
      <c r="M775" s="141">
        <v>1</v>
      </c>
      <c r="N775" s="141">
        <v>366.67</v>
      </c>
      <c r="O775" s="141">
        <v>366.67</v>
      </c>
      <c r="P775" s="141">
        <v>366.67</v>
      </c>
      <c r="Q775" s="122" t="e">
        <f>+VLOOKUP(CONCATENATE(B775,"00"),#REF!,3,FALSE)</f>
        <v>#REF!</v>
      </c>
      <c r="R775" s="122" t="str">
        <f>+IF(ISERROR(VLOOKUP(K775,'Ecarts de marge'!D:D,1,FALSE)),"PB CODE ARTICLE","")</f>
        <v/>
      </c>
    </row>
    <row r="776" spans="1:18" x14ac:dyDescent="0.25">
      <c r="A776" s="131" t="str">
        <f>+IF(I776&lt;='Ecarts de marge'!$G$1,"X","")</f>
        <v>X</v>
      </c>
      <c r="B776" s="122" t="str">
        <f t="shared" si="12"/>
        <v>A20082000125000</v>
      </c>
      <c r="C776" s="141" t="s">
        <v>729</v>
      </c>
      <c r="D776" s="141">
        <v>201601217</v>
      </c>
      <c r="E776" s="141" t="s">
        <v>735</v>
      </c>
      <c r="F776" s="141" t="s">
        <v>756</v>
      </c>
      <c r="G776" s="141" t="s">
        <v>711</v>
      </c>
      <c r="H776" s="141" t="s">
        <v>737</v>
      </c>
      <c r="I776" s="142">
        <v>43161</v>
      </c>
      <c r="J776" s="141" t="s">
        <v>799</v>
      </c>
      <c r="K776" s="141" t="s">
        <v>74</v>
      </c>
      <c r="L776" s="141" t="s">
        <v>75</v>
      </c>
      <c r="M776" s="141">
        <v>1</v>
      </c>
      <c r="N776" s="141">
        <v>366.67</v>
      </c>
      <c r="O776" s="141">
        <v>366.67</v>
      </c>
      <c r="P776" s="141">
        <v>366.67</v>
      </c>
      <c r="Q776" s="122" t="e">
        <f>+VLOOKUP(CONCATENATE(B776,"00"),#REF!,3,FALSE)</f>
        <v>#REF!</v>
      </c>
      <c r="R776" s="122" t="str">
        <f>+IF(ISERROR(VLOOKUP(K776,'Ecarts de marge'!D:D,1,FALSE)),"PB CODE ARTICLE","")</f>
        <v/>
      </c>
    </row>
    <row r="777" spans="1:18" x14ac:dyDescent="0.25">
      <c r="A777" s="131" t="str">
        <f>+IF(I777&lt;='Ecarts de marge'!$G$1,"X","")</f>
        <v>X</v>
      </c>
      <c r="B777" s="122" t="str">
        <f t="shared" si="12"/>
        <v>A20082000125000</v>
      </c>
      <c r="C777" s="141" t="s">
        <v>729</v>
      </c>
      <c r="D777" s="141">
        <v>201601217</v>
      </c>
      <c r="E777" s="141" t="s">
        <v>735</v>
      </c>
      <c r="F777" s="141" t="s">
        <v>756</v>
      </c>
      <c r="G777" s="141" t="s">
        <v>711</v>
      </c>
      <c r="H777" s="141" t="s">
        <v>737</v>
      </c>
      <c r="I777" s="142">
        <v>43161</v>
      </c>
      <c r="J777" s="141" t="s">
        <v>799</v>
      </c>
      <c r="K777" s="141" t="s">
        <v>74</v>
      </c>
      <c r="L777" s="141" t="s">
        <v>75</v>
      </c>
      <c r="M777" s="141">
        <v>1</v>
      </c>
      <c r="N777" s="141">
        <v>366.67</v>
      </c>
      <c r="O777" s="141">
        <v>366.67</v>
      </c>
      <c r="P777" s="141">
        <v>366.67</v>
      </c>
      <c r="Q777" s="122" t="e">
        <f>+VLOOKUP(CONCATENATE(B777,"00"),#REF!,3,FALSE)</f>
        <v>#REF!</v>
      </c>
      <c r="R777" s="122" t="str">
        <f>+IF(ISERROR(VLOOKUP(K777,'Ecarts de marge'!D:D,1,FALSE)),"PB CODE ARTICLE","")</f>
        <v/>
      </c>
    </row>
    <row r="778" spans="1:18" x14ac:dyDescent="0.25">
      <c r="A778" s="131" t="str">
        <f>+IF(I778&lt;='Ecarts de marge'!$G$1,"X","")</f>
        <v>X</v>
      </c>
      <c r="B778" s="122" t="str">
        <f t="shared" si="12"/>
        <v>A20082000125000</v>
      </c>
      <c r="C778" s="141" t="s">
        <v>729</v>
      </c>
      <c r="D778" s="141">
        <v>201601217</v>
      </c>
      <c r="E778" s="141" t="s">
        <v>735</v>
      </c>
      <c r="F778" s="141" t="s">
        <v>756</v>
      </c>
      <c r="G778" s="141" t="s">
        <v>711</v>
      </c>
      <c r="H778" s="141" t="s">
        <v>737</v>
      </c>
      <c r="I778" s="142">
        <v>43161</v>
      </c>
      <c r="J778" s="141" t="s">
        <v>799</v>
      </c>
      <c r="K778" s="141" t="s">
        <v>74</v>
      </c>
      <c r="L778" s="141" t="s">
        <v>75</v>
      </c>
      <c r="M778" s="141">
        <v>1</v>
      </c>
      <c r="N778" s="141">
        <v>366.67</v>
      </c>
      <c r="O778" s="141">
        <v>366.67</v>
      </c>
      <c r="P778" s="141">
        <v>366.67</v>
      </c>
      <c r="Q778" s="122" t="e">
        <f>+VLOOKUP(CONCATENATE(B778,"00"),#REF!,3,FALSE)</f>
        <v>#REF!</v>
      </c>
      <c r="R778" s="122" t="str">
        <f>+IF(ISERROR(VLOOKUP(K778,'Ecarts de marge'!D:D,1,FALSE)),"PB CODE ARTICLE","")</f>
        <v/>
      </c>
    </row>
    <row r="779" spans="1:18" x14ac:dyDescent="0.25">
      <c r="A779" s="131" t="str">
        <f>+IF(I779&lt;='Ecarts de marge'!$G$1,"X","")</f>
        <v>X</v>
      </c>
      <c r="B779" s="122" t="str">
        <f t="shared" si="12"/>
        <v>A20082000125000</v>
      </c>
      <c r="C779" s="141" t="s">
        <v>729</v>
      </c>
      <c r="D779" s="141">
        <v>201601217</v>
      </c>
      <c r="E779" s="141" t="s">
        <v>735</v>
      </c>
      <c r="F779" s="141" t="s">
        <v>756</v>
      </c>
      <c r="G779" s="141" t="s">
        <v>711</v>
      </c>
      <c r="H779" s="141" t="s">
        <v>737</v>
      </c>
      <c r="I779" s="142">
        <v>43161</v>
      </c>
      <c r="J779" s="141" t="s">
        <v>799</v>
      </c>
      <c r="K779" s="141" t="s">
        <v>74</v>
      </c>
      <c r="L779" s="141" t="s">
        <v>75</v>
      </c>
      <c r="M779" s="141">
        <v>1</v>
      </c>
      <c r="N779" s="141">
        <v>366.67</v>
      </c>
      <c r="O779" s="141">
        <v>366.67</v>
      </c>
      <c r="P779" s="141">
        <v>366.67</v>
      </c>
      <c r="Q779" s="122" t="e">
        <f>+VLOOKUP(CONCATENATE(B779,"00"),#REF!,3,FALSE)</f>
        <v>#REF!</v>
      </c>
      <c r="R779" s="122" t="str">
        <f>+IF(ISERROR(VLOOKUP(K779,'Ecarts de marge'!D:D,1,FALSE)),"PB CODE ARTICLE","")</f>
        <v/>
      </c>
    </row>
    <row r="780" spans="1:18" x14ac:dyDescent="0.25">
      <c r="A780" s="131" t="str">
        <f>+IF(I780&lt;='Ecarts de marge'!$G$1,"X","")</f>
        <v>X</v>
      </c>
      <c r="B780" s="122" t="str">
        <f t="shared" si="12"/>
        <v>A20092000273000</v>
      </c>
      <c r="C780" s="141" t="s">
        <v>729</v>
      </c>
      <c r="D780" s="141">
        <v>201601217</v>
      </c>
      <c r="E780" s="141" t="s">
        <v>712</v>
      </c>
      <c r="F780" s="141" t="s">
        <v>772</v>
      </c>
      <c r="G780" s="141" t="s">
        <v>711</v>
      </c>
      <c r="H780" s="141" t="s">
        <v>737</v>
      </c>
      <c r="I780" s="142">
        <v>43161</v>
      </c>
      <c r="J780" s="141" t="s">
        <v>799</v>
      </c>
      <c r="K780" s="141" t="s">
        <v>74</v>
      </c>
      <c r="L780" s="141" t="s">
        <v>75</v>
      </c>
      <c r="M780" s="141">
        <v>1</v>
      </c>
      <c r="N780" s="141">
        <v>183.34</v>
      </c>
      <c r="O780" s="141">
        <v>183.34</v>
      </c>
      <c r="P780" s="141">
        <v>183.34</v>
      </c>
      <c r="Q780" s="122" t="e">
        <f>+VLOOKUP(CONCATENATE(B780,"00"),#REF!,3,FALSE)</f>
        <v>#REF!</v>
      </c>
      <c r="R780" s="122" t="str">
        <f>+IF(ISERROR(VLOOKUP(K780,'Ecarts de marge'!D:D,1,FALSE)),"PB CODE ARTICLE","")</f>
        <v/>
      </c>
    </row>
    <row r="781" spans="1:18" x14ac:dyDescent="0.25">
      <c r="A781" s="131" t="str">
        <f>+IF(I781&lt;='Ecarts de marge'!$G$1,"X","")</f>
        <v>X</v>
      </c>
      <c r="B781" s="122" t="str">
        <f t="shared" si="12"/>
        <v>A20092000273000</v>
      </c>
      <c r="C781" s="141" t="s">
        <v>729</v>
      </c>
      <c r="D781" s="141">
        <v>201601217</v>
      </c>
      <c r="E781" s="141" t="s">
        <v>712</v>
      </c>
      <c r="F781" s="141" t="s">
        <v>772</v>
      </c>
      <c r="G781" s="141" t="s">
        <v>711</v>
      </c>
      <c r="H781" s="141" t="s">
        <v>737</v>
      </c>
      <c r="I781" s="142">
        <v>43161</v>
      </c>
      <c r="J781" s="141" t="s">
        <v>799</v>
      </c>
      <c r="K781" s="141" t="s">
        <v>74</v>
      </c>
      <c r="L781" s="141" t="s">
        <v>75</v>
      </c>
      <c r="M781" s="141">
        <v>1</v>
      </c>
      <c r="N781" s="141">
        <v>183.34</v>
      </c>
      <c r="O781" s="141">
        <v>183.34</v>
      </c>
      <c r="P781" s="141">
        <v>183.34</v>
      </c>
      <c r="Q781" s="122" t="e">
        <f>+VLOOKUP(CONCATENATE(B781,"00"),#REF!,3,FALSE)</f>
        <v>#REF!</v>
      </c>
      <c r="R781" s="122" t="str">
        <f>+IF(ISERROR(VLOOKUP(K781,'Ecarts de marge'!D:D,1,FALSE)),"PB CODE ARTICLE","")</f>
        <v/>
      </c>
    </row>
    <row r="782" spans="1:18" x14ac:dyDescent="0.25">
      <c r="A782" s="131" t="str">
        <f>+IF(I782&lt;='Ecarts de marge'!$G$1,"X","")</f>
        <v>X</v>
      </c>
      <c r="B782" s="122" t="str">
        <f t="shared" si="12"/>
        <v>A20092000273000</v>
      </c>
      <c r="C782" s="141" t="s">
        <v>729</v>
      </c>
      <c r="D782" s="141">
        <v>201601217</v>
      </c>
      <c r="E782" s="141" t="s">
        <v>712</v>
      </c>
      <c r="F782" s="141" t="s">
        <v>772</v>
      </c>
      <c r="G782" s="141" t="s">
        <v>711</v>
      </c>
      <c r="H782" s="141" t="s">
        <v>737</v>
      </c>
      <c r="I782" s="142">
        <v>43161</v>
      </c>
      <c r="J782" s="141" t="s">
        <v>799</v>
      </c>
      <c r="K782" s="141" t="s">
        <v>74</v>
      </c>
      <c r="L782" s="141" t="s">
        <v>75</v>
      </c>
      <c r="M782" s="141">
        <v>1</v>
      </c>
      <c r="N782" s="141">
        <v>183.34</v>
      </c>
      <c r="O782" s="141">
        <v>183.34</v>
      </c>
      <c r="P782" s="141">
        <v>183.34</v>
      </c>
      <c r="Q782" s="122" t="e">
        <f>+VLOOKUP(CONCATENATE(B782,"00"),#REF!,3,FALSE)</f>
        <v>#REF!</v>
      </c>
      <c r="R782" s="122" t="str">
        <f>+IF(ISERROR(VLOOKUP(K782,'Ecarts de marge'!D:D,1,FALSE)),"PB CODE ARTICLE","")</f>
        <v/>
      </c>
    </row>
    <row r="783" spans="1:18" x14ac:dyDescent="0.25">
      <c r="A783" s="131" t="str">
        <f>+IF(I783&lt;='Ecarts de marge'!$G$1,"X","")</f>
        <v>X</v>
      </c>
      <c r="B783" s="122" t="str">
        <f t="shared" si="12"/>
        <v>A20092000273000</v>
      </c>
      <c r="C783" s="141" t="s">
        <v>729</v>
      </c>
      <c r="D783" s="141">
        <v>201601217</v>
      </c>
      <c r="E783" s="141" t="s">
        <v>712</v>
      </c>
      <c r="F783" s="141" t="s">
        <v>772</v>
      </c>
      <c r="G783" s="141" t="s">
        <v>711</v>
      </c>
      <c r="H783" s="141" t="s">
        <v>737</v>
      </c>
      <c r="I783" s="142">
        <v>43161</v>
      </c>
      <c r="J783" s="141" t="s">
        <v>799</v>
      </c>
      <c r="K783" s="141" t="s">
        <v>74</v>
      </c>
      <c r="L783" s="141" t="s">
        <v>75</v>
      </c>
      <c r="M783" s="141">
        <v>1</v>
      </c>
      <c r="N783" s="141">
        <v>183.34</v>
      </c>
      <c r="O783" s="141">
        <v>183.34</v>
      </c>
      <c r="P783" s="141">
        <v>183.34</v>
      </c>
      <c r="Q783" s="122" t="e">
        <f>+VLOOKUP(CONCATENATE(B783,"00"),#REF!,3,FALSE)</f>
        <v>#REF!</v>
      </c>
      <c r="R783" s="122" t="str">
        <f>+IF(ISERROR(VLOOKUP(K783,'Ecarts de marge'!D:D,1,FALSE)),"PB CODE ARTICLE","")</f>
        <v/>
      </c>
    </row>
    <row r="784" spans="1:18" x14ac:dyDescent="0.25">
      <c r="A784" s="131" t="str">
        <f>+IF(I784&lt;='Ecarts de marge'!$G$1,"X","")</f>
        <v>X</v>
      </c>
      <c r="B784" s="122" t="str">
        <f t="shared" si="12"/>
        <v>A20092000273000</v>
      </c>
      <c r="C784" s="141" t="s">
        <v>729</v>
      </c>
      <c r="D784" s="141">
        <v>201601217</v>
      </c>
      <c r="E784" s="141" t="s">
        <v>712</v>
      </c>
      <c r="F784" s="141" t="s">
        <v>772</v>
      </c>
      <c r="G784" s="141" t="s">
        <v>711</v>
      </c>
      <c r="H784" s="141" t="s">
        <v>737</v>
      </c>
      <c r="I784" s="142">
        <v>43161</v>
      </c>
      <c r="J784" s="141" t="s">
        <v>799</v>
      </c>
      <c r="K784" s="141" t="s">
        <v>74</v>
      </c>
      <c r="L784" s="141" t="s">
        <v>75</v>
      </c>
      <c r="M784" s="141">
        <v>1</v>
      </c>
      <c r="N784" s="141">
        <v>183.34</v>
      </c>
      <c r="O784" s="141">
        <v>183.34</v>
      </c>
      <c r="P784" s="141">
        <v>183.34</v>
      </c>
      <c r="Q784" s="122" t="e">
        <f>+VLOOKUP(CONCATENATE(B784,"00"),#REF!,3,FALSE)</f>
        <v>#REF!</v>
      </c>
      <c r="R784" s="122" t="str">
        <f>+IF(ISERROR(VLOOKUP(K784,'Ecarts de marge'!D:D,1,FALSE)),"PB CODE ARTICLE","")</f>
        <v/>
      </c>
    </row>
    <row r="785" spans="1:18" x14ac:dyDescent="0.25">
      <c r="A785" s="131" t="str">
        <f>+IF(I785&lt;='Ecarts de marge'!$G$1,"X","")</f>
        <v>X</v>
      </c>
      <c r="B785" s="122" t="str">
        <f t="shared" si="12"/>
        <v>A20092000273000</v>
      </c>
      <c r="C785" s="141" t="s">
        <v>729</v>
      </c>
      <c r="D785" s="141">
        <v>201601217</v>
      </c>
      <c r="E785" s="141" t="s">
        <v>712</v>
      </c>
      <c r="F785" s="141" t="s">
        <v>772</v>
      </c>
      <c r="G785" s="141" t="s">
        <v>711</v>
      </c>
      <c r="H785" s="141" t="s">
        <v>737</v>
      </c>
      <c r="I785" s="142">
        <v>43161</v>
      </c>
      <c r="J785" s="141" t="s">
        <v>799</v>
      </c>
      <c r="K785" s="141" t="s">
        <v>74</v>
      </c>
      <c r="L785" s="141" t="s">
        <v>75</v>
      </c>
      <c r="M785" s="141">
        <v>1</v>
      </c>
      <c r="N785" s="141">
        <v>183.34</v>
      </c>
      <c r="O785" s="141">
        <v>183.34</v>
      </c>
      <c r="P785" s="141">
        <v>183.34</v>
      </c>
      <c r="Q785" s="122" t="e">
        <f>+VLOOKUP(CONCATENATE(B785,"00"),#REF!,3,FALSE)</f>
        <v>#REF!</v>
      </c>
      <c r="R785" s="122" t="str">
        <f>+IF(ISERROR(VLOOKUP(K785,'Ecarts de marge'!D:D,1,FALSE)),"PB CODE ARTICLE","")</f>
        <v/>
      </c>
    </row>
    <row r="786" spans="1:18" x14ac:dyDescent="0.25">
      <c r="A786" s="131" t="str">
        <f>+IF(I786&lt;='Ecarts de marge'!$G$1,"X","")</f>
        <v>X</v>
      </c>
      <c r="B786" s="122" t="str">
        <f t="shared" si="12"/>
        <v>A</v>
      </c>
      <c r="Q786" s="122" t="e">
        <f>+VLOOKUP(CONCATENATE(B786,"00"),#REF!,3,FALSE)</f>
        <v>#REF!</v>
      </c>
      <c r="R786" s="122" t="str">
        <f>+IF(ISERROR(VLOOKUP(K786,'Ecarts de marge'!D:D,1,FALSE)),"PB CODE ARTICLE","")</f>
        <v>PB CODE ARTICLE</v>
      </c>
    </row>
    <row r="787" spans="1:18" x14ac:dyDescent="0.25">
      <c r="A787" s="131" t="str">
        <f>+IF(I787&lt;='Ecarts de marge'!$G$1,"X","")</f>
        <v>X</v>
      </c>
      <c r="B787" s="122" t="str">
        <f t="shared" si="12"/>
        <v>A</v>
      </c>
      <c r="Q787" s="122" t="e">
        <f>+VLOOKUP(CONCATENATE(B787,"00"),#REF!,3,FALSE)</f>
        <v>#REF!</v>
      </c>
      <c r="R787" s="122" t="str">
        <f>+IF(ISERROR(VLOOKUP(K787,'Ecarts de marge'!D:D,1,FALSE)),"PB CODE ARTICLE","")</f>
        <v>PB CODE ARTICLE</v>
      </c>
    </row>
    <row r="788" spans="1:18" x14ac:dyDescent="0.25">
      <c r="A788" s="131" t="str">
        <f>+IF(I788&lt;='Ecarts de marge'!$G$1,"X","")</f>
        <v>X</v>
      </c>
      <c r="B788" s="122" t="str">
        <f t="shared" si="12"/>
        <v>A</v>
      </c>
      <c r="Q788" s="122" t="e">
        <f>+VLOOKUP(CONCATENATE(B788,"00"),#REF!,3,FALSE)</f>
        <v>#REF!</v>
      </c>
      <c r="R788" s="122" t="str">
        <f>+IF(ISERROR(VLOOKUP(K788,'Ecarts de marge'!D:D,1,FALSE)),"PB CODE ARTICLE","")</f>
        <v>PB CODE ARTICLE</v>
      </c>
    </row>
    <row r="789" spans="1:18" x14ac:dyDescent="0.25">
      <c r="A789" s="131" t="str">
        <f>+IF(I789&lt;='Ecarts de marge'!$G$1,"X","")</f>
        <v>X</v>
      </c>
      <c r="B789" s="122" t="str">
        <f t="shared" si="12"/>
        <v>A</v>
      </c>
      <c r="Q789" s="122" t="e">
        <f>+VLOOKUP(CONCATENATE(B789,"00"),#REF!,3,FALSE)</f>
        <v>#REF!</v>
      </c>
      <c r="R789" s="122" t="str">
        <f>+IF(ISERROR(VLOOKUP(K789,'Ecarts de marge'!D:D,1,FALSE)),"PB CODE ARTICLE","")</f>
        <v>PB CODE ARTICLE</v>
      </c>
    </row>
    <row r="790" spans="1:18" x14ac:dyDescent="0.25">
      <c r="A790" s="131" t="str">
        <f>+IF(I790&lt;='Ecarts de marge'!$G$1,"X","")</f>
        <v>X</v>
      </c>
      <c r="B790" s="122" t="str">
        <f t="shared" si="12"/>
        <v>A</v>
      </c>
      <c r="Q790" s="122" t="e">
        <f>+VLOOKUP(CONCATENATE(B790,"00"),#REF!,3,FALSE)</f>
        <v>#REF!</v>
      </c>
      <c r="R790" s="122" t="str">
        <f>+IF(ISERROR(VLOOKUP(K790,'Ecarts de marge'!D:D,1,FALSE)),"PB CODE ARTICLE","")</f>
        <v>PB CODE ARTICLE</v>
      </c>
    </row>
    <row r="791" spans="1:18" x14ac:dyDescent="0.25">
      <c r="A791" s="131" t="str">
        <f>+IF(I791&lt;='Ecarts de marge'!$G$1,"X","")</f>
        <v>X</v>
      </c>
      <c r="B791" s="122" t="str">
        <f t="shared" si="12"/>
        <v>A</v>
      </c>
      <c r="Q791" s="122" t="e">
        <f>+VLOOKUP(CONCATENATE(B791,"00"),#REF!,3,FALSE)</f>
        <v>#REF!</v>
      </c>
      <c r="R791" s="122" t="str">
        <f>+IF(ISERROR(VLOOKUP(K791,'Ecarts de marge'!D:D,1,FALSE)),"PB CODE ARTICLE","")</f>
        <v>PB CODE ARTICLE</v>
      </c>
    </row>
    <row r="792" spans="1:18" x14ac:dyDescent="0.25">
      <c r="A792" s="131" t="str">
        <f>+IF(I792&lt;='Ecarts de marge'!$G$1,"X","")</f>
        <v>X</v>
      </c>
      <c r="B792" s="122" t="str">
        <f t="shared" si="12"/>
        <v>A</v>
      </c>
      <c r="Q792" s="122" t="e">
        <f>+VLOOKUP(CONCATENATE(B792,"00"),#REF!,3,FALSE)</f>
        <v>#REF!</v>
      </c>
      <c r="R792" s="122" t="str">
        <f>+IF(ISERROR(VLOOKUP(K792,'Ecarts de marge'!D:D,1,FALSE)),"PB CODE ARTICLE","")</f>
        <v>PB CODE ARTICLE</v>
      </c>
    </row>
    <row r="793" spans="1:18" x14ac:dyDescent="0.25">
      <c r="A793" s="131" t="str">
        <f>+IF(I793&lt;='Ecarts de marge'!$G$1,"X","")</f>
        <v>X</v>
      </c>
      <c r="B793" s="122" t="str">
        <f t="shared" si="12"/>
        <v>A</v>
      </c>
      <c r="Q793" s="122" t="e">
        <f>+VLOOKUP(CONCATENATE(B793,"00"),#REF!,3,FALSE)</f>
        <v>#REF!</v>
      </c>
      <c r="R793" s="122" t="str">
        <f>+IF(ISERROR(VLOOKUP(K793,'Ecarts de marge'!D:D,1,FALSE)),"PB CODE ARTICLE","")</f>
        <v>PB CODE ARTICLE</v>
      </c>
    </row>
    <row r="794" spans="1:18" x14ac:dyDescent="0.25">
      <c r="A794" s="131" t="str">
        <f>+IF(I794&lt;='Ecarts de marge'!$G$1,"X","")</f>
        <v>X</v>
      </c>
      <c r="B794" s="122" t="str">
        <f t="shared" si="12"/>
        <v>A</v>
      </c>
      <c r="Q794" s="122" t="e">
        <f>+VLOOKUP(CONCATENATE(B794,"00"),#REF!,3,FALSE)</f>
        <v>#REF!</v>
      </c>
      <c r="R794" s="122" t="str">
        <f>+IF(ISERROR(VLOOKUP(K794,'Ecarts de marge'!D:D,1,FALSE)),"PB CODE ARTICLE","")</f>
        <v>PB CODE ARTICLE</v>
      </c>
    </row>
    <row r="795" spans="1:18" x14ac:dyDescent="0.25">
      <c r="A795" s="131" t="str">
        <f>+IF(I795&lt;='Ecarts de marge'!$G$1,"X","")</f>
        <v>X</v>
      </c>
      <c r="B795" s="122" t="str">
        <f t="shared" si="12"/>
        <v>A</v>
      </c>
      <c r="Q795" s="122" t="e">
        <f>+VLOOKUP(CONCATENATE(B795,"00"),#REF!,3,FALSE)</f>
        <v>#REF!</v>
      </c>
      <c r="R795" s="122" t="str">
        <f>+IF(ISERROR(VLOOKUP(K795,'Ecarts de marge'!D:D,1,FALSE)),"PB CODE ARTICLE","")</f>
        <v>PB CODE ARTICLE</v>
      </c>
    </row>
    <row r="796" spans="1:18" x14ac:dyDescent="0.25">
      <c r="A796" s="131" t="str">
        <f>+IF(I796&lt;='Ecarts de marge'!$G$1,"X","")</f>
        <v>X</v>
      </c>
      <c r="B796" s="122" t="str">
        <f t="shared" si="12"/>
        <v>A</v>
      </c>
      <c r="Q796" s="122" t="e">
        <f>+VLOOKUP(CONCATENATE(B796,"00"),#REF!,3,FALSE)</f>
        <v>#REF!</v>
      </c>
      <c r="R796" s="122" t="str">
        <f>+IF(ISERROR(VLOOKUP(K796,'Ecarts de marge'!D:D,1,FALSE)),"PB CODE ARTICLE","")</f>
        <v>PB CODE ARTICLE</v>
      </c>
    </row>
    <row r="797" spans="1:18" x14ac:dyDescent="0.25">
      <c r="A797" s="131" t="str">
        <f>+IF(I797&lt;='Ecarts de marge'!$G$1,"X","")</f>
        <v>X</v>
      </c>
      <c r="B797" s="122" t="str">
        <f t="shared" si="12"/>
        <v>A</v>
      </c>
      <c r="Q797" s="122" t="e">
        <f>+VLOOKUP(CONCATENATE(B797,"00"),#REF!,3,FALSE)</f>
        <v>#REF!</v>
      </c>
      <c r="R797" s="122" t="str">
        <f>+IF(ISERROR(VLOOKUP(K797,'Ecarts de marge'!D:D,1,FALSE)),"PB CODE ARTICLE","")</f>
        <v>PB CODE ARTICLE</v>
      </c>
    </row>
    <row r="798" spans="1:18" x14ac:dyDescent="0.25">
      <c r="A798" s="131" t="str">
        <f>+IF(I798&lt;='Ecarts de marge'!$G$1,"X","")</f>
        <v>X</v>
      </c>
      <c r="B798" s="122" t="str">
        <f t="shared" si="12"/>
        <v>A</v>
      </c>
      <c r="Q798" s="122" t="e">
        <f>+VLOOKUP(CONCATENATE(B798,"00"),#REF!,3,FALSE)</f>
        <v>#REF!</v>
      </c>
      <c r="R798" s="122" t="str">
        <f>+IF(ISERROR(VLOOKUP(K798,'Ecarts de marge'!D:D,1,FALSE)),"PB CODE ARTICLE","")</f>
        <v>PB CODE ARTICLE</v>
      </c>
    </row>
    <row r="799" spans="1:18" x14ac:dyDescent="0.25">
      <c r="A799" s="131" t="str">
        <f>+IF(I799&lt;='Ecarts de marge'!$G$1,"X","")</f>
        <v>X</v>
      </c>
      <c r="B799" s="122" t="str">
        <f t="shared" si="12"/>
        <v>A</v>
      </c>
      <c r="Q799" s="122" t="e">
        <f>+VLOOKUP(CONCATENATE(B799,"00"),#REF!,3,FALSE)</f>
        <v>#REF!</v>
      </c>
      <c r="R799" s="122" t="str">
        <f>+IF(ISERROR(VLOOKUP(K799,'Ecarts de marge'!D:D,1,FALSE)),"PB CODE ARTICLE","")</f>
        <v>PB CODE ARTICLE</v>
      </c>
    </row>
    <row r="800" spans="1:18" x14ac:dyDescent="0.25">
      <c r="A800" s="131" t="str">
        <f>+IF(I800&lt;='Ecarts de marge'!$G$1,"X","")</f>
        <v>X</v>
      </c>
      <c r="B800" s="122" t="str">
        <f t="shared" si="12"/>
        <v>A</v>
      </c>
      <c r="Q800" s="122" t="e">
        <f>+VLOOKUP(CONCATENATE(B800,"00"),#REF!,3,FALSE)</f>
        <v>#REF!</v>
      </c>
      <c r="R800" s="122" t="str">
        <f>+IF(ISERROR(VLOOKUP(K800,'Ecarts de marge'!D:D,1,FALSE)),"PB CODE ARTICLE","")</f>
        <v>PB CODE ARTICLE</v>
      </c>
    </row>
    <row r="801" spans="1:18" x14ac:dyDescent="0.25">
      <c r="A801" s="131" t="str">
        <f>+IF(I801&lt;='Ecarts de marge'!$G$1,"X","")</f>
        <v>X</v>
      </c>
      <c r="B801" s="122" t="str">
        <f t="shared" si="12"/>
        <v>A</v>
      </c>
      <c r="Q801" s="122" t="e">
        <f>+VLOOKUP(CONCATENATE(B801,"00"),#REF!,3,FALSE)</f>
        <v>#REF!</v>
      </c>
      <c r="R801" s="122" t="str">
        <f>+IF(ISERROR(VLOOKUP(K801,'Ecarts de marge'!D:D,1,FALSE)),"PB CODE ARTICLE","")</f>
        <v>PB CODE ARTICLE</v>
      </c>
    </row>
    <row r="802" spans="1:18" x14ac:dyDescent="0.25">
      <c r="A802" s="131" t="str">
        <f>+IF(I802&lt;='Ecarts de marge'!$G$1,"X","")</f>
        <v>X</v>
      </c>
      <c r="B802" s="122" t="str">
        <f t="shared" si="12"/>
        <v>A</v>
      </c>
      <c r="Q802" s="122" t="e">
        <f>+VLOOKUP(CONCATENATE(B802,"00"),#REF!,3,FALSE)</f>
        <v>#REF!</v>
      </c>
      <c r="R802" s="122" t="str">
        <f>+IF(ISERROR(VLOOKUP(K802,'Ecarts de marge'!D:D,1,FALSE)),"PB CODE ARTICLE","")</f>
        <v>PB CODE ARTICLE</v>
      </c>
    </row>
    <row r="803" spans="1:18" x14ac:dyDescent="0.25">
      <c r="A803" s="131" t="str">
        <f>+IF(I803&lt;='Ecarts de marge'!$G$1,"X","")</f>
        <v>X</v>
      </c>
      <c r="B803" s="122" t="str">
        <f t="shared" si="12"/>
        <v>A</v>
      </c>
      <c r="Q803" s="122" t="e">
        <f>+VLOOKUP(CONCATENATE(B803,"00"),#REF!,3,FALSE)</f>
        <v>#REF!</v>
      </c>
      <c r="R803" s="122" t="str">
        <f>+IF(ISERROR(VLOOKUP(K803,'Ecarts de marge'!D:D,1,FALSE)),"PB CODE ARTICLE","")</f>
        <v>PB CODE ARTICLE</v>
      </c>
    </row>
    <row r="804" spans="1:18" x14ac:dyDescent="0.25">
      <c r="A804" s="131" t="str">
        <f>+IF(I804&lt;='Ecarts de marge'!$G$1,"X","")</f>
        <v>X</v>
      </c>
      <c r="B804" s="122" t="str">
        <f t="shared" si="12"/>
        <v>A</v>
      </c>
      <c r="Q804" s="122" t="e">
        <f>+VLOOKUP(CONCATENATE(B804,"00"),#REF!,3,FALSE)</f>
        <v>#REF!</v>
      </c>
      <c r="R804" s="122" t="str">
        <f>+IF(ISERROR(VLOOKUP(K804,'Ecarts de marge'!D:D,1,FALSE)),"PB CODE ARTICLE","")</f>
        <v>PB CODE ARTICLE</v>
      </c>
    </row>
    <row r="805" spans="1:18" x14ac:dyDescent="0.25">
      <c r="A805" s="131" t="str">
        <f>+IF(I805&lt;='Ecarts de marge'!$G$1,"X","")</f>
        <v>X</v>
      </c>
      <c r="B805" s="122" t="str">
        <f t="shared" si="12"/>
        <v>A</v>
      </c>
      <c r="Q805" s="122" t="e">
        <f>+VLOOKUP(CONCATENATE(B805,"00"),#REF!,3,FALSE)</f>
        <v>#REF!</v>
      </c>
      <c r="R805" s="122" t="str">
        <f>+IF(ISERROR(VLOOKUP(K805,'Ecarts de marge'!D:D,1,FALSE)),"PB CODE ARTICLE","")</f>
        <v>PB CODE ARTICLE</v>
      </c>
    </row>
    <row r="806" spans="1:18" x14ac:dyDescent="0.25">
      <c r="A806" s="131" t="str">
        <f>+IF(I806&lt;='Ecarts de marge'!$G$1,"X","")</f>
        <v>X</v>
      </c>
      <c r="B806" s="122" t="str">
        <f t="shared" si="12"/>
        <v>A</v>
      </c>
      <c r="Q806" s="122" t="e">
        <f>+VLOOKUP(CONCATENATE(B806,"00"),#REF!,3,FALSE)</f>
        <v>#REF!</v>
      </c>
      <c r="R806" s="122" t="str">
        <f>+IF(ISERROR(VLOOKUP(K806,'Ecarts de marge'!D:D,1,FALSE)),"PB CODE ARTICLE","")</f>
        <v>PB CODE ARTICLE</v>
      </c>
    </row>
    <row r="807" spans="1:18" x14ac:dyDescent="0.25">
      <c r="A807" s="131" t="str">
        <f>+IF(I807&lt;='Ecarts de marge'!$G$1,"X","")</f>
        <v>X</v>
      </c>
      <c r="B807" s="122" t="str">
        <f t="shared" si="12"/>
        <v>A</v>
      </c>
      <c r="Q807" s="122" t="e">
        <f>+VLOOKUP(CONCATENATE(B807,"00"),#REF!,3,FALSE)</f>
        <v>#REF!</v>
      </c>
      <c r="R807" s="122" t="str">
        <f>+IF(ISERROR(VLOOKUP(K807,'Ecarts de marge'!D:D,1,FALSE)),"PB CODE ARTICLE","")</f>
        <v>PB CODE ARTICLE</v>
      </c>
    </row>
    <row r="808" spans="1:18" x14ac:dyDescent="0.25">
      <c r="A808" s="131" t="str">
        <f>+IF(I808&lt;='Ecarts de marge'!$G$1,"X","")</f>
        <v>X</v>
      </c>
      <c r="B808" s="122" t="str">
        <f t="shared" si="12"/>
        <v>A</v>
      </c>
      <c r="Q808" s="122" t="e">
        <f>+VLOOKUP(CONCATENATE(B808,"00"),#REF!,3,FALSE)</f>
        <v>#REF!</v>
      </c>
      <c r="R808" s="122" t="str">
        <f>+IF(ISERROR(VLOOKUP(K808,'Ecarts de marge'!D:D,1,FALSE)),"PB CODE ARTICLE","")</f>
        <v>PB CODE ARTICLE</v>
      </c>
    </row>
    <row r="809" spans="1:18" x14ac:dyDescent="0.25">
      <c r="A809" s="131" t="str">
        <f>+IF(I809&lt;='Ecarts de marge'!$G$1,"X","")</f>
        <v>X</v>
      </c>
      <c r="B809" s="122" t="str">
        <f t="shared" si="12"/>
        <v>A</v>
      </c>
      <c r="Q809" s="122" t="e">
        <f>+VLOOKUP(CONCATENATE(B809,"00"),#REF!,3,FALSE)</f>
        <v>#REF!</v>
      </c>
      <c r="R809" s="122" t="str">
        <f>+IF(ISERROR(VLOOKUP(K809,'Ecarts de marge'!D:D,1,FALSE)),"PB CODE ARTICLE","")</f>
        <v>PB CODE ARTICLE</v>
      </c>
    </row>
    <row r="810" spans="1:18" x14ac:dyDescent="0.25">
      <c r="A810" s="131" t="str">
        <f>+IF(I810&lt;='Ecarts de marge'!$G$1,"X","")</f>
        <v>X</v>
      </c>
      <c r="B810" s="122" t="str">
        <f t="shared" si="12"/>
        <v>A</v>
      </c>
      <c r="Q810" s="122" t="e">
        <f>+VLOOKUP(CONCATENATE(B810,"00"),#REF!,3,FALSE)</f>
        <v>#REF!</v>
      </c>
      <c r="R810" s="122" t="str">
        <f>+IF(ISERROR(VLOOKUP(K810,'Ecarts de marge'!D:D,1,FALSE)),"PB CODE ARTICLE","")</f>
        <v>PB CODE ARTICLE</v>
      </c>
    </row>
    <row r="811" spans="1:18" x14ac:dyDescent="0.25">
      <c r="A811" s="131" t="str">
        <f>+IF(I811&lt;='Ecarts de marge'!$G$1,"X","")</f>
        <v>X</v>
      </c>
      <c r="B811" s="122" t="str">
        <f t="shared" si="12"/>
        <v>A</v>
      </c>
      <c r="Q811" s="122" t="e">
        <f>+VLOOKUP(CONCATENATE(B811,"00"),#REF!,3,FALSE)</f>
        <v>#REF!</v>
      </c>
      <c r="R811" s="122" t="str">
        <f>+IF(ISERROR(VLOOKUP(K811,'Ecarts de marge'!D:D,1,FALSE)),"PB CODE ARTICLE","")</f>
        <v>PB CODE ARTICLE</v>
      </c>
    </row>
    <row r="812" spans="1:18" x14ac:dyDescent="0.25">
      <c r="A812" s="131" t="str">
        <f>+IF(I812&lt;='Ecarts de marge'!$G$1,"X","")</f>
        <v>X</v>
      </c>
      <c r="B812" s="122" t="str">
        <f t="shared" si="12"/>
        <v>A</v>
      </c>
      <c r="Q812" s="122" t="e">
        <f>+VLOOKUP(CONCATENATE(B812,"00"),#REF!,3,FALSE)</f>
        <v>#REF!</v>
      </c>
      <c r="R812" s="122" t="str">
        <f>+IF(ISERROR(VLOOKUP(K812,'Ecarts de marge'!D:D,1,FALSE)),"PB CODE ARTICLE","")</f>
        <v>PB CODE ARTICLE</v>
      </c>
    </row>
    <row r="813" spans="1:18" x14ac:dyDescent="0.25">
      <c r="A813" s="131" t="str">
        <f>+IF(I813&lt;='Ecarts de marge'!$G$1,"X","")</f>
        <v>X</v>
      </c>
      <c r="B813" s="122" t="str">
        <f t="shared" si="12"/>
        <v>A</v>
      </c>
      <c r="Q813" s="122" t="e">
        <f>+VLOOKUP(CONCATENATE(B813,"00"),#REF!,3,FALSE)</f>
        <v>#REF!</v>
      </c>
      <c r="R813" s="122" t="str">
        <f>+IF(ISERROR(VLOOKUP(K813,'Ecarts de marge'!D:D,1,FALSE)),"PB CODE ARTICLE","")</f>
        <v>PB CODE ARTICLE</v>
      </c>
    </row>
    <row r="814" spans="1:18" x14ac:dyDescent="0.25">
      <c r="A814" s="131" t="str">
        <f>+IF(I814&lt;='Ecarts de marge'!$G$1,"X","")</f>
        <v>X</v>
      </c>
      <c r="B814" s="122" t="str">
        <f t="shared" si="12"/>
        <v>A</v>
      </c>
      <c r="Q814" s="122" t="e">
        <f>+VLOOKUP(CONCATENATE(B814,"00"),#REF!,3,FALSE)</f>
        <v>#REF!</v>
      </c>
      <c r="R814" s="122" t="str">
        <f>+IF(ISERROR(VLOOKUP(K814,'Ecarts de marge'!D:D,1,FALSE)),"PB CODE ARTICLE","")</f>
        <v>PB CODE ARTICLE</v>
      </c>
    </row>
    <row r="815" spans="1:18" x14ac:dyDescent="0.25">
      <c r="A815" s="131" t="str">
        <f>+IF(I815&lt;='Ecarts de marge'!$G$1,"X","")</f>
        <v>X</v>
      </c>
      <c r="B815" s="122" t="str">
        <f t="shared" si="12"/>
        <v>A</v>
      </c>
      <c r="Q815" s="122" t="e">
        <f>+VLOOKUP(CONCATENATE(B815,"00"),#REF!,3,FALSE)</f>
        <v>#REF!</v>
      </c>
      <c r="R815" s="122" t="str">
        <f>+IF(ISERROR(VLOOKUP(K815,'Ecarts de marge'!D:D,1,FALSE)),"PB CODE ARTICLE","")</f>
        <v>PB CODE ARTICLE</v>
      </c>
    </row>
    <row r="816" spans="1:18" x14ac:dyDescent="0.25">
      <c r="A816" s="131" t="str">
        <f>+IF(I816&lt;='Ecarts de marge'!$G$1,"X","")</f>
        <v>X</v>
      </c>
      <c r="B816" s="122" t="str">
        <f t="shared" si="12"/>
        <v>A</v>
      </c>
      <c r="Q816" s="122" t="e">
        <f>+VLOOKUP(CONCATENATE(B816,"00"),#REF!,3,FALSE)</f>
        <v>#REF!</v>
      </c>
      <c r="R816" s="122" t="str">
        <f>+IF(ISERROR(VLOOKUP(K816,'Ecarts de marge'!D:D,1,FALSE)),"PB CODE ARTICLE","")</f>
        <v>PB CODE ARTICLE</v>
      </c>
    </row>
    <row r="817" spans="1:19" x14ac:dyDescent="0.25">
      <c r="A817" s="131" t="str">
        <f>+IF(I817&lt;='Ecarts de marge'!$G$1,"X","")</f>
        <v>X</v>
      </c>
      <c r="B817" s="122" t="str">
        <f t="shared" si="12"/>
        <v>A</v>
      </c>
      <c r="Q817" s="122" t="e">
        <f>+VLOOKUP(CONCATENATE(B817,"00"),#REF!,3,FALSE)</f>
        <v>#REF!</v>
      </c>
      <c r="R817" s="122" t="str">
        <f>+IF(ISERROR(VLOOKUP(K817,'Ecarts de marge'!D:D,1,FALSE)),"PB CODE ARTICLE","")</f>
        <v>PB CODE ARTICLE</v>
      </c>
    </row>
    <row r="818" spans="1:19" x14ac:dyDescent="0.25">
      <c r="A818" s="131" t="str">
        <f>+IF(I818&lt;='Ecarts de marge'!$G$1,"X","")</f>
        <v>X</v>
      </c>
      <c r="B818" s="122" t="str">
        <f t="shared" si="12"/>
        <v>A</v>
      </c>
      <c r="Q818" s="122" t="e">
        <f>+VLOOKUP(CONCATENATE(B818,"00"),#REF!,3,FALSE)</f>
        <v>#REF!</v>
      </c>
      <c r="R818" s="122" t="str">
        <f>+IF(ISERROR(VLOOKUP(K818,'Ecarts de marge'!D:D,1,FALSE)),"PB CODE ARTICLE","")</f>
        <v>PB CODE ARTICLE</v>
      </c>
    </row>
    <row r="819" spans="1:19" x14ac:dyDescent="0.25">
      <c r="A819" s="131" t="str">
        <f>+IF(I819&lt;='Ecarts de marge'!$G$1,"X","")</f>
        <v>X</v>
      </c>
      <c r="B819" s="122" t="str">
        <f t="shared" si="12"/>
        <v>A</v>
      </c>
      <c r="Q819" s="122" t="e">
        <f>+VLOOKUP(CONCATENATE(B819,"00"),#REF!,3,FALSE)</f>
        <v>#REF!</v>
      </c>
      <c r="R819" s="122" t="str">
        <f>+IF(ISERROR(VLOOKUP(K819,'Ecarts de marge'!D:D,1,FALSE)),"PB CODE ARTICLE","")</f>
        <v>PB CODE ARTICLE</v>
      </c>
    </row>
    <row r="820" spans="1:19" x14ac:dyDescent="0.25">
      <c r="A820" s="131" t="str">
        <f>+IF(I820&lt;='Ecarts de marge'!$G$1,"X","")</f>
        <v>X</v>
      </c>
      <c r="B820" s="122" t="str">
        <f t="shared" si="12"/>
        <v>A</v>
      </c>
      <c r="Q820" s="122" t="e">
        <f>+VLOOKUP(CONCATENATE(B820,"00"),#REF!,3,FALSE)</f>
        <v>#REF!</v>
      </c>
      <c r="R820" s="122" t="str">
        <f>+IF(ISERROR(VLOOKUP(K820,'Ecarts de marge'!D:D,1,FALSE)),"PB CODE ARTICLE","")</f>
        <v>PB CODE ARTICLE</v>
      </c>
      <c r="S820" s="141" t="e">
        <f>+VLOOKUP(B820,'FEUILLE 1'!$BJ$129:$BJ$140,1,FALSE)</f>
        <v>#N/A</v>
      </c>
    </row>
    <row r="821" spans="1:19" x14ac:dyDescent="0.25">
      <c r="A821" s="131" t="str">
        <f>+IF(I821&lt;='Ecarts de marge'!$G$1,"X","")</f>
        <v>X</v>
      </c>
      <c r="B821" s="122" t="str">
        <f t="shared" si="12"/>
        <v>A</v>
      </c>
      <c r="Q821" s="122" t="e">
        <f>+VLOOKUP(CONCATENATE(B821,"00"),#REF!,3,FALSE)</f>
        <v>#REF!</v>
      </c>
      <c r="R821" s="122" t="str">
        <f>+IF(ISERROR(VLOOKUP(K821,'Ecarts de marge'!D:D,1,FALSE)),"PB CODE ARTICLE","")</f>
        <v>PB CODE ARTICLE</v>
      </c>
    </row>
    <row r="822" spans="1:19" x14ac:dyDescent="0.25">
      <c r="A822" s="131" t="str">
        <f>+IF(I822&lt;='Ecarts de marge'!$G$1,"X","")</f>
        <v>X</v>
      </c>
      <c r="B822" s="122" t="str">
        <f t="shared" si="12"/>
        <v>A</v>
      </c>
      <c r="Q822" s="122" t="e">
        <f>+VLOOKUP(CONCATENATE(B822,"00"),#REF!,3,FALSE)</f>
        <v>#REF!</v>
      </c>
      <c r="R822" s="122" t="str">
        <f>+IF(ISERROR(VLOOKUP(K822,'Ecarts de marge'!D:D,1,FALSE)),"PB CODE ARTICLE","")</f>
        <v>PB CODE ARTICLE</v>
      </c>
    </row>
    <row r="823" spans="1:19" x14ac:dyDescent="0.25">
      <c r="A823" s="131" t="str">
        <f>+IF(I823&lt;='Ecarts de marge'!$G$1,"X","")</f>
        <v>X</v>
      </c>
      <c r="B823" s="122" t="str">
        <f t="shared" si="12"/>
        <v>A</v>
      </c>
      <c r="Q823" s="122" t="e">
        <f>+VLOOKUP(CONCATENATE(B823,"00"),#REF!,3,FALSE)</f>
        <v>#REF!</v>
      </c>
      <c r="R823" s="122" t="str">
        <f>+IF(ISERROR(VLOOKUP(K823,'Ecarts de marge'!D:D,1,FALSE)),"PB CODE ARTICLE","")</f>
        <v>PB CODE ARTICLE</v>
      </c>
    </row>
    <row r="824" spans="1:19" x14ac:dyDescent="0.25">
      <c r="A824" s="131" t="str">
        <f>+IF(I824&lt;='Ecarts de marge'!$G$1,"X","")</f>
        <v>X</v>
      </c>
      <c r="B824" s="122" t="str">
        <f t="shared" si="12"/>
        <v>A</v>
      </c>
      <c r="Q824" s="122" t="e">
        <f>+VLOOKUP(CONCATENATE(B824,"00"),#REF!,3,FALSE)</f>
        <v>#REF!</v>
      </c>
      <c r="R824" s="122" t="str">
        <f>+IF(ISERROR(VLOOKUP(K824,'Ecarts de marge'!D:D,1,FALSE)),"PB CODE ARTICLE","")</f>
        <v>PB CODE ARTICLE</v>
      </c>
    </row>
    <row r="825" spans="1:19" x14ac:dyDescent="0.25">
      <c r="A825" s="131" t="str">
        <f>+IF(I825&lt;='Ecarts de marge'!$G$1,"X","")</f>
        <v>X</v>
      </c>
      <c r="B825" s="122" t="str">
        <f t="shared" si="12"/>
        <v>A</v>
      </c>
      <c r="Q825" s="122" t="e">
        <f>+VLOOKUP(CONCATENATE(B825,"00"),#REF!,3,FALSE)</f>
        <v>#REF!</v>
      </c>
      <c r="R825" s="122" t="str">
        <f>+IF(ISERROR(VLOOKUP(K825,'Ecarts de marge'!D:D,1,FALSE)),"PB CODE ARTICLE","")</f>
        <v>PB CODE ARTICLE</v>
      </c>
    </row>
    <row r="826" spans="1:19" x14ac:dyDescent="0.25">
      <c r="A826" s="131" t="str">
        <f>+IF(I826&lt;='Ecarts de marge'!$G$1,"X","")</f>
        <v>X</v>
      </c>
      <c r="B826" s="122" t="str">
        <f t="shared" si="12"/>
        <v>A</v>
      </c>
      <c r="Q826" s="122" t="e">
        <f>+VLOOKUP(CONCATENATE(B826,"00"),#REF!,3,FALSE)</f>
        <v>#REF!</v>
      </c>
      <c r="R826" s="122" t="str">
        <f>+IF(ISERROR(VLOOKUP(K826,'Ecarts de marge'!D:D,1,FALSE)),"PB CODE ARTICLE","")</f>
        <v>PB CODE ARTICLE</v>
      </c>
    </row>
    <row r="827" spans="1:19" x14ac:dyDescent="0.25">
      <c r="A827" s="131" t="str">
        <f>+IF(I827&lt;='Ecarts de marge'!$G$1,"X","")</f>
        <v>X</v>
      </c>
      <c r="B827" s="122" t="str">
        <f t="shared" si="12"/>
        <v>A</v>
      </c>
      <c r="Q827" s="122" t="e">
        <f>+VLOOKUP(CONCATENATE(B827,"00"),#REF!,3,FALSE)</f>
        <v>#REF!</v>
      </c>
      <c r="R827" s="122" t="str">
        <f>+IF(ISERROR(VLOOKUP(K827,'Ecarts de marge'!D:D,1,FALSE)),"PB CODE ARTICLE","")</f>
        <v>PB CODE ARTICLE</v>
      </c>
    </row>
    <row r="828" spans="1:19" x14ac:dyDescent="0.25">
      <c r="A828" s="131" t="str">
        <f>+IF(I828&lt;='Ecarts de marge'!$G$1,"X","")</f>
        <v>X</v>
      </c>
      <c r="B828" s="122" t="str">
        <f t="shared" si="12"/>
        <v>A</v>
      </c>
      <c r="Q828" s="122" t="e">
        <f>+VLOOKUP(CONCATENATE(B828,"00"),#REF!,3,FALSE)</f>
        <v>#REF!</v>
      </c>
      <c r="R828" s="122" t="str">
        <f>+IF(ISERROR(VLOOKUP(K828,'Ecarts de marge'!D:D,1,FALSE)),"PB CODE ARTICLE","")</f>
        <v>PB CODE ARTICLE</v>
      </c>
    </row>
    <row r="829" spans="1:19" x14ac:dyDescent="0.25">
      <c r="A829" s="131" t="str">
        <f>+IF(I829&lt;='Ecarts de marge'!$G$1,"X","")</f>
        <v>X</v>
      </c>
      <c r="B829" s="122" t="str">
        <f t="shared" si="12"/>
        <v>A</v>
      </c>
      <c r="Q829" s="122" t="e">
        <f>+VLOOKUP(CONCATENATE(B829,"00"),#REF!,3,FALSE)</f>
        <v>#REF!</v>
      </c>
      <c r="R829" s="122" t="str">
        <f>+IF(ISERROR(VLOOKUP(K829,'Ecarts de marge'!D:D,1,FALSE)),"PB CODE ARTICLE","")</f>
        <v>PB CODE ARTICLE</v>
      </c>
    </row>
    <row r="830" spans="1:19" x14ac:dyDescent="0.25">
      <c r="A830" s="131" t="str">
        <f>+IF(I830&lt;='Ecarts de marge'!$G$1,"X","")</f>
        <v>X</v>
      </c>
      <c r="B830" s="122" t="str">
        <f t="shared" si="12"/>
        <v>A</v>
      </c>
      <c r="Q830" s="122" t="e">
        <f>+VLOOKUP(CONCATENATE(B830,"00"),#REF!,3,FALSE)</f>
        <v>#REF!</v>
      </c>
      <c r="R830" s="122" t="str">
        <f>+IF(ISERROR(VLOOKUP(K830,'Ecarts de marge'!D:D,1,FALSE)),"PB CODE ARTICLE","")</f>
        <v>PB CODE ARTICLE</v>
      </c>
    </row>
    <row r="831" spans="1:19" x14ac:dyDescent="0.25">
      <c r="A831" s="131" t="str">
        <f>+IF(I831&lt;='Ecarts de marge'!$G$1,"X","")</f>
        <v>X</v>
      </c>
      <c r="B831" s="122" t="str">
        <f t="shared" si="12"/>
        <v>A</v>
      </c>
      <c r="Q831" s="122" t="e">
        <f>+VLOOKUP(CONCATENATE(B831,"00"),#REF!,3,FALSE)</f>
        <v>#REF!</v>
      </c>
      <c r="R831" s="122" t="str">
        <f>+IF(ISERROR(VLOOKUP(K831,'Ecarts de marge'!D:D,1,FALSE)),"PB CODE ARTICLE","")</f>
        <v>PB CODE ARTICLE</v>
      </c>
    </row>
    <row r="832" spans="1:19" x14ac:dyDescent="0.25">
      <c r="A832" s="131" t="str">
        <f>+IF(I832&lt;='Ecarts de marge'!$G$1,"X","")</f>
        <v>X</v>
      </c>
      <c r="B832" s="122" t="str">
        <f t="shared" si="12"/>
        <v>A</v>
      </c>
      <c r="Q832" s="122" t="e">
        <f>+VLOOKUP(CONCATENATE(B832,"00"),#REF!,3,FALSE)</f>
        <v>#REF!</v>
      </c>
      <c r="R832" s="122" t="str">
        <f>+IF(ISERROR(VLOOKUP(K832,'Ecarts de marge'!D:D,1,FALSE)),"PB CODE ARTICLE","")</f>
        <v>PB CODE ARTICLE</v>
      </c>
    </row>
    <row r="833" spans="1:18" x14ac:dyDescent="0.25">
      <c r="A833" s="131" t="str">
        <f>+IF(I833&lt;='Ecarts de marge'!$G$1,"X","")</f>
        <v>X</v>
      </c>
      <c r="B833" s="122" t="str">
        <f t="shared" si="12"/>
        <v>A</v>
      </c>
      <c r="Q833" s="122" t="e">
        <f>+VLOOKUP(CONCATENATE(B833,"00"),#REF!,3,FALSE)</f>
        <v>#REF!</v>
      </c>
      <c r="R833" s="122" t="str">
        <f>+IF(ISERROR(VLOOKUP(K833,'Ecarts de marge'!D:D,1,FALSE)),"PB CODE ARTICLE","")</f>
        <v>PB CODE ARTICLE</v>
      </c>
    </row>
    <row r="834" spans="1:18" x14ac:dyDescent="0.25">
      <c r="A834" s="131" t="str">
        <f>+IF(I834&lt;='Ecarts de marge'!$G$1,"X","")</f>
        <v>X</v>
      </c>
      <c r="B834" s="122" t="str">
        <f t="shared" si="12"/>
        <v>A</v>
      </c>
      <c r="Q834" s="122" t="e">
        <f>+VLOOKUP(CONCATENATE(B834,"00"),#REF!,3,FALSE)</f>
        <v>#REF!</v>
      </c>
      <c r="R834" s="122" t="str">
        <f>+IF(ISERROR(VLOOKUP(K834,'Ecarts de marge'!D:D,1,FALSE)),"PB CODE ARTICLE","")</f>
        <v>PB CODE ARTICLE</v>
      </c>
    </row>
    <row r="835" spans="1:18" x14ac:dyDescent="0.25">
      <c r="A835" s="131" t="str">
        <f>+IF(I835&lt;='Ecarts de marge'!$G$1,"X","")</f>
        <v>X</v>
      </c>
      <c r="B835" s="122" t="str">
        <f t="shared" ref="B835:B898" si="13">+"A"&amp;E835&amp;F835&amp;G835</f>
        <v>A</v>
      </c>
      <c r="Q835" s="122" t="e">
        <f>+VLOOKUP(CONCATENATE(B835,"00"),#REF!,3,FALSE)</f>
        <v>#REF!</v>
      </c>
      <c r="R835" s="122" t="str">
        <f>+IF(ISERROR(VLOOKUP(K835,'Ecarts de marge'!D:D,1,FALSE)),"PB CODE ARTICLE","")</f>
        <v>PB CODE ARTICLE</v>
      </c>
    </row>
    <row r="836" spans="1:18" x14ac:dyDescent="0.25">
      <c r="A836" s="131" t="str">
        <f>+IF(I836&lt;='Ecarts de marge'!$G$1,"X","")</f>
        <v>X</v>
      </c>
      <c r="B836" s="122" t="str">
        <f t="shared" si="13"/>
        <v>A</v>
      </c>
      <c r="Q836" s="122" t="e">
        <f>+VLOOKUP(CONCATENATE(B836,"00"),#REF!,3,FALSE)</f>
        <v>#REF!</v>
      </c>
      <c r="R836" s="122" t="str">
        <f>+IF(ISERROR(VLOOKUP(K836,'Ecarts de marge'!D:D,1,FALSE)),"PB CODE ARTICLE","")</f>
        <v>PB CODE ARTICLE</v>
      </c>
    </row>
    <row r="837" spans="1:18" x14ac:dyDescent="0.25">
      <c r="A837" s="131" t="str">
        <f>+IF(I837&lt;='Ecarts de marge'!$G$1,"X","")</f>
        <v>X</v>
      </c>
      <c r="B837" s="122" t="str">
        <f t="shared" si="13"/>
        <v>A</v>
      </c>
      <c r="Q837" s="122" t="e">
        <f>+VLOOKUP(CONCATENATE(B837,"00"),#REF!,3,FALSE)</f>
        <v>#REF!</v>
      </c>
      <c r="R837" s="122" t="str">
        <f>+IF(ISERROR(VLOOKUP(K837,'Ecarts de marge'!D:D,1,FALSE)),"PB CODE ARTICLE","")</f>
        <v>PB CODE ARTICLE</v>
      </c>
    </row>
    <row r="838" spans="1:18" x14ac:dyDescent="0.25">
      <c r="A838" s="131" t="str">
        <f>+IF(I838&lt;='Ecarts de marge'!$G$1,"X","")</f>
        <v>X</v>
      </c>
      <c r="B838" s="122" t="str">
        <f t="shared" si="13"/>
        <v>A</v>
      </c>
      <c r="Q838" s="122" t="e">
        <f>+VLOOKUP(CONCATENATE(B838,"00"),#REF!,3,FALSE)</f>
        <v>#REF!</v>
      </c>
      <c r="R838" s="122" t="str">
        <f>+IF(ISERROR(VLOOKUP(K838,'Ecarts de marge'!D:D,1,FALSE)),"PB CODE ARTICLE","")</f>
        <v>PB CODE ARTICLE</v>
      </c>
    </row>
    <row r="839" spans="1:18" x14ac:dyDescent="0.25">
      <c r="A839" s="131" t="str">
        <f>+IF(I839&lt;='Ecarts de marge'!$G$1,"X","")</f>
        <v>X</v>
      </c>
      <c r="B839" s="122" t="str">
        <f t="shared" si="13"/>
        <v>A</v>
      </c>
      <c r="Q839" s="122" t="e">
        <f>+VLOOKUP(CONCATENATE(B839,"00"),#REF!,3,FALSE)</f>
        <v>#REF!</v>
      </c>
      <c r="R839" s="122" t="str">
        <f>+IF(ISERROR(VLOOKUP(K839,'Ecarts de marge'!D:D,1,FALSE)),"PB CODE ARTICLE","")</f>
        <v>PB CODE ARTICLE</v>
      </c>
    </row>
    <row r="840" spans="1:18" x14ac:dyDescent="0.25">
      <c r="A840" s="131" t="str">
        <f>+IF(I840&lt;='Ecarts de marge'!$G$1,"X","")</f>
        <v>X</v>
      </c>
      <c r="B840" s="122" t="str">
        <f t="shared" si="13"/>
        <v>A</v>
      </c>
      <c r="Q840" s="122" t="e">
        <f>+VLOOKUP(CONCATENATE(B840,"00"),#REF!,3,FALSE)</f>
        <v>#REF!</v>
      </c>
      <c r="R840" s="122" t="str">
        <f>+IF(ISERROR(VLOOKUP(K840,'Ecarts de marge'!D:D,1,FALSE)),"PB CODE ARTICLE","")</f>
        <v>PB CODE ARTICLE</v>
      </c>
    </row>
    <row r="841" spans="1:18" x14ac:dyDescent="0.25">
      <c r="A841" s="131" t="str">
        <f>+IF(I841&lt;='Ecarts de marge'!$G$1,"X","")</f>
        <v>X</v>
      </c>
      <c r="B841" s="122" t="str">
        <f t="shared" si="13"/>
        <v>A</v>
      </c>
      <c r="Q841" s="122" t="e">
        <f>+VLOOKUP(CONCATENATE(B841,"00"),#REF!,3,FALSE)</f>
        <v>#REF!</v>
      </c>
      <c r="R841" s="122" t="str">
        <f>+IF(ISERROR(VLOOKUP(K841,'Ecarts de marge'!D:D,1,FALSE)),"PB CODE ARTICLE","")</f>
        <v>PB CODE ARTICLE</v>
      </c>
    </row>
    <row r="842" spans="1:18" x14ac:dyDescent="0.25">
      <c r="A842" s="131" t="str">
        <f>+IF(I842&lt;='Ecarts de marge'!$G$1,"X","")</f>
        <v>X</v>
      </c>
      <c r="B842" s="122" t="str">
        <f t="shared" si="13"/>
        <v>A</v>
      </c>
      <c r="Q842" s="122" t="e">
        <f>+VLOOKUP(CONCATENATE(B842,"00"),#REF!,3,FALSE)</f>
        <v>#REF!</v>
      </c>
      <c r="R842" s="122" t="str">
        <f>+IF(ISERROR(VLOOKUP(K842,'Ecarts de marge'!D:D,1,FALSE)),"PB CODE ARTICLE","")</f>
        <v>PB CODE ARTICLE</v>
      </c>
    </row>
    <row r="843" spans="1:18" x14ac:dyDescent="0.25">
      <c r="A843" s="131" t="str">
        <f>+IF(I843&lt;='Ecarts de marge'!$G$1,"X","")</f>
        <v>X</v>
      </c>
      <c r="B843" s="122" t="str">
        <f t="shared" si="13"/>
        <v>A</v>
      </c>
      <c r="Q843" s="122" t="e">
        <f>+VLOOKUP(CONCATENATE(B843,"00"),#REF!,3,FALSE)</f>
        <v>#REF!</v>
      </c>
      <c r="R843" s="122" t="str">
        <f>+IF(ISERROR(VLOOKUP(K843,'Ecarts de marge'!D:D,1,FALSE)),"PB CODE ARTICLE","")</f>
        <v>PB CODE ARTICLE</v>
      </c>
    </row>
    <row r="844" spans="1:18" x14ac:dyDescent="0.25">
      <c r="A844" s="131" t="str">
        <f>+IF(I844&lt;='Ecarts de marge'!$G$1,"X","")</f>
        <v>X</v>
      </c>
      <c r="B844" s="122" t="str">
        <f t="shared" si="13"/>
        <v>A</v>
      </c>
      <c r="Q844" s="122" t="e">
        <f>+VLOOKUP(CONCATENATE(B844,"00"),#REF!,3,FALSE)</f>
        <v>#REF!</v>
      </c>
      <c r="R844" s="122" t="str">
        <f>+IF(ISERROR(VLOOKUP(K844,'Ecarts de marge'!D:D,1,FALSE)),"PB CODE ARTICLE","")</f>
        <v>PB CODE ARTICLE</v>
      </c>
    </row>
    <row r="845" spans="1:18" x14ac:dyDescent="0.25">
      <c r="A845" s="131" t="str">
        <f>+IF(I845&lt;='Ecarts de marge'!$G$1,"X","")</f>
        <v>X</v>
      </c>
      <c r="B845" s="122" t="str">
        <f t="shared" si="13"/>
        <v>A</v>
      </c>
      <c r="Q845" s="122" t="e">
        <f>+VLOOKUP(CONCATENATE(B845,"00"),#REF!,3,FALSE)</f>
        <v>#REF!</v>
      </c>
      <c r="R845" s="122" t="str">
        <f>+IF(ISERROR(VLOOKUP(K845,'Ecarts de marge'!D:D,1,FALSE)),"PB CODE ARTICLE","")</f>
        <v>PB CODE ARTICLE</v>
      </c>
    </row>
    <row r="846" spans="1:18" x14ac:dyDescent="0.25">
      <c r="A846" s="131" t="str">
        <f>+IF(I846&lt;='Ecarts de marge'!$G$1,"X","")</f>
        <v>X</v>
      </c>
      <c r="B846" s="122" t="str">
        <f t="shared" si="13"/>
        <v>A</v>
      </c>
      <c r="Q846" s="122" t="e">
        <f>+VLOOKUP(CONCATENATE(B846,"00"),#REF!,3,FALSE)</f>
        <v>#REF!</v>
      </c>
      <c r="R846" s="122" t="str">
        <f>+IF(ISERROR(VLOOKUP(K846,'Ecarts de marge'!D:D,1,FALSE)),"PB CODE ARTICLE","")</f>
        <v>PB CODE ARTICLE</v>
      </c>
    </row>
    <row r="847" spans="1:18" x14ac:dyDescent="0.25">
      <c r="A847" s="131" t="str">
        <f>+IF(I847&lt;='Ecarts de marge'!$G$1,"X","")</f>
        <v>X</v>
      </c>
      <c r="B847" s="122" t="str">
        <f t="shared" si="13"/>
        <v>A</v>
      </c>
      <c r="Q847" s="122" t="e">
        <f>+VLOOKUP(CONCATENATE(B847,"00"),#REF!,3,FALSE)</f>
        <v>#REF!</v>
      </c>
      <c r="R847" s="122" t="str">
        <f>+IF(ISERROR(VLOOKUP(K847,'Ecarts de marge'!D:D,1,FALSE)),"PB CODE ARTICLE","")</f>
        <v>PB CODE ARTICLE</v>
      </c>
    </row>
    <row r="848" spans="1:18" x14ac:dyDescent="0.25">
      <c r="A848" s="131" t="str">
        <f>+IF(I848&lt;='Ecarts de marge'!$G$1,"X","")</f>
        <v>X</v>
      </c>
      <c r="B848" s="122" t="str">
        <f t="shared" si="13"/>
        <v>A</v>
      </c>
      <c r="Q848" s="122" t="e">
        <f>+VLOOKUP(CONCATENATE(B848,"00"),#REF!,3,FALSE)</f>
        <v>#REF!</v>
      </c>
      <c r="R848" s="122" t="str">
        <f>+IF(ISERROR(VLOOKUP(K848,'Ecarts de marge'!D:D,1,FALSE)),"PB CODE ARTICLE","")</f>
        <v>PB CODE ARTICLE</v>
      </c>
    </row>
    <row r="849" spans="1:18" x14ac:dyDescent="0.25">
      <c r="A849" s="131" t="str">
        <f>+IF(I849&lt;='Ecarts de marge'!$G$1,"X","")</f>
        <v>X</v>
      </c>
      <c r="B849" s="122" t="str">
        <f t="shared" si="13"/>
        <v>A</v>
      </c>
      <c r="Q849" s="122" t="e">
        <f>+VLOOKUP(CONCATENATE(B849,"00"),#REF!,3,FALSE)</f>
        <v>#REF!</v>
      </c>
      <c r="R849" s="122" t="str">
        <f>+IF(ISERROR(VLOOKUP(K849,'Ecarts de marge'!D:D,1,FALSE)),"PB CODE ARTICLE","")</f>
        <v>PB CODE ARTICLE</v>
      </c>
    </row>
    <row r="850" spans="1:18" x14ac:dyDescent="0.25">
      <c r="A850" s="131" t="str">
        <f>+IF(I850&lt;='Ecarts de marge'!$G$1,"X","")</f>
        <v>X</v>
      </c>
      <c r="B850" s="122" t="str">
        <f t="shared" si="13"/>
        <v>A</v>
      </c>
      <c r="Q850" s="122" t="e">
        <f>+VLOOKUP(CONCATENATE(B850,"00"),#REF!,3,FALSE)</f>
        <v>#REF!</v>
      </c>
      <c r="R850" s="122" t="str">
        <f>+IF(ISERROR(VLOOKUP(K850,'Ecarts de marge'!D:D,1,FALSE)),"PB CODE ARTICLE","")</f>
        <v>PB CODE ARTICLE</v>
      </c>
    </row>
    <row r="851" spans="1:18" x14ac:dyDescent="0.25">
      <c r="A851" s="131" t="str">
        <f>+IF(I851&lt;='Ecarts de marge'!$G$1,"X","")</f>
        <v>X</v>
      </c>
      <c r="B851" s="122" t="str">
        <f t="shared" si="13"/>
        <v>A</v>
      </c>
      <c r="Q851" s="122" t="e">
        <f>+VLOOKUP(CONCATENATE(B851,"00"),#REF!,3,FALSE)</f>
        <v>#REF!</v>
      </c>
      <c r="R851" s="122" t="str">
        <f>+IF(ISERROR(VLOOKUP(K851,'Ecarts de marge'!D:D,1,FALSE)),"PB CODE ARTICLE","")</f>
        <v>PB CODE ARTICLE</v>
      </c>
    </row>
    <row r="852" spans="1:18" x14ac:dyDescent="0.25">
      <c r="A852" s="131" t="str">
        <f>+IF(I852&lt;='Ecarts de marge'!$G$1,"X","")</f>
        <v>X</v>
      </c>
      <c r="B852" s="122" t="str">
        <f t="shared" si="13"/>
        <v>A</v>
      </c>
      <c r="Q852" s="122" t="e">
        <f>+VLOOKUP(CONCATENATE(B852,"00"),#REF!,3,FALSE)</f>
        <v>#REF!</v>
      </c>
      <c r="R852" s="122" t="str">
        <f>+IF(ISERROR(VLOOKUP(K852,'Ecarts de marge'!D:D,1,FALSE)),"PB CODE ARTICLE","")</f>
        <v>PB CODE ARTICLE</v>
      </c>
    </row>
    <row r="853" spans="1:18" x14ac:dyDescent="0.25">
      <c r="A853" s="131" t="str">
        <f>+IF(I853&lt;='Ecarts de marge'!$G$1,"X","")</f>
        <v>X</v>
      </c>
      <c r="B853" s="122" t="str">
        <f t="shared" si="13"/>
        <v>A</v>
      </c>
      <c r="Q853" s="122" t="e">
        <f>+VLOOKUP(CONCATENATE(B853,"00"),#REF!,3,FALSE)</f>
        <v>#REF!</v>
      </c>
      <c r="R853" s="122" t="str">
        <f>+IF(ISERROR(VLOOKUP(K853,'Ecarts de marge'!D:D,1,FALSE)),"PB CODE ARTICLE","")</f>
        <v>PB CODE ARTICLE</v>
      </c>
    </row>
    <row r="854" spans="1:18" x14ac:dyDescent="0.25">
      <c r="A854" s="131" t="str">
        <f>+IF(I854&lt;='Ecarts de marge'!$G$1,"X","")</f>
        <v>X</v>
      </c>
      <c r="B854" s="122" t="str">
        <f t="shared" si="13"/>
        <v>A</v>
      </c>
      <c r="Q854" s="122" t="e">
        <f>+VLOOKUP(CONCATENATE(B854,"00"),#REF!,3,FALSE)</f>
        <v>#REF!</v>
      </c>
      <c r="R854" s="122" t="str">
        <f>+IF(ISERROR(VLOOKUP(K854,'Ecarts de marge'!D:D,1,FALSE)),"PB CODE ARTICLE","")</f>
        <v>PB CODE ARTICLE</v>
      </c>
    </row>
    <row r="855" spans="1:18" x14ac:dyDescent="0.25">
      <c r="A855" s="131" t="str">
        <f>+IF(I855&lt;='Ecarts de marge'!$G$1,"X","")</f>
        <v>X</v>
      </c>
      <c r="B855" s="122" t="str">
        <f t="shared" si="13"/>
        <v>A</v>
      </c>
      <c r="Q855" s="122" t="e">
        <f>+VLOOKUP(CONCATENATE(B855,"00"),#REF!,3,FALSE)</f>
        <v>#REF!</v>
      </c>
      <c r="R855" s="122" t="str">
        <f>+IF(ISERROR(VLOOKUP(K855,'Ecarts de marge'!D:D,1,FALSE)),"PB CODE ARTICLE","")</f>
        <v>PB CODE ARTICLE</v>
      </c>
    </row>
    <row r="856" spans="1:18" x14ac:dyDescent="0.25">
      <c r="A856" s="131" t="str">
        <f>+IF(I856&lt;='Ecarts de marge'!$G$1,"X","")</f>
        <v>X</v>
      </c>
      <c r="B856" s="122" t="str">
        <f t="shared" si="13"/>
        <v>A</v>
      </c>
      <c r="Q856" s="122" t="e">
        <f>+VLOOKUP(CONCATENATE(B856,"00"),#REF!,3,FALSE)</f>
        <v>#REF!</v>
      </c>
      <c r="R856" s="122" t="str">
        <f>+IF(ISERROR(VLOOKUP(K856,'Ecarts de marge'!D:D,1,FALSE)),"PB CODE ARTICLE","")</f>
        <v>PB CODE ARTICLE</v>
      </c>
    </row>
    <row r="857" spans="1:18" x14ac:dyDescent="0.25">
      <c r="A857" s="131" t="str">
        <f>+IF(I857&lt;='Ecarts de marge'!$G$1,"X","")</f>
        <v>X</v>
      </c>
      <c r="B857" s="122" t="str">
        <f t="shared" si="13"/>
        <v>A</v>
      </c>
      <c r="Q857" s="122" t="e">
        <f>+VLOOKUP(CONCATENATE(B857,"00"),#REF!,3,FALSE)</f>
        <v>#REF!</v>
      </c>
      <c r="R857" s="122" t="str">
        <f>+IF(ISERROR(VLOOKUP(K857,'Ecarts de marge'!D:D,1,FALSE)),"PB CODE ARTICLE","")</f>
        <v>PB CODE ARTICLE</v>
      </c>
    </row>
    <row r="858" spans="1:18" x14ac:dyDescent="0.25">
      <c r="A858" s="131" t="str">
        <f>+IF(I858&lt;='Ecarts de marge'!$G$1,"X","")</f>
        <v>X</v>
      </c>
      <c r="B858" s="122" t="str">
        <f t="shared" si="13"/>
        <v>A</v>
      </c>
      <c r="Q858" s="122" t="e">
        <f>+VLOOKUP(CONCATENATE(B858,"00"),#REF!,3,FALSE)</f>
        <v>#REF!</v>
      </c>
      <c r="R858" s="122" t="str">
        <f>+IF(ISERROR(VLOOKUP(K858,'Ecarts de marge'!D:D,1,FALSE)),"PB CODE ARTICLE","")</f>
        <v>PB CODE ARTICLE</v>
      </c>
    </row>
    <row r="859" spans="1:18" x14ac:dyDescent="0.25">
      <c r="A859" s="131" t="str">
        <f>+IF(I859&lt;='Ecarts de marge'!$G$1,"X","")</f>
        <v>X</v>
      </c>
      <c r="B859" s="122" t="str">
        <f t="shared" si="13"/>
        <v>A</v>
      </c>
      <c r="Q859" s="122" t="e">
        <f>+VLOOKUP(CONCATENATE(B859,"00"),#REF!,3,FALSE)</f>
        <v>#REF!</v>
      </c>
      <c r="R859" s="122" t="str">
        <f>+IF(ISERROR(VLOOKUP(K859,'Ecarts de marge'!D:D,1,FALSE)),"PB CODE ARTICLE","")</f>
        <v>PB CODE ARTICLE</v>
      </c>
    </row>
    <row r="860" spans="1:18" x14ac:dyDescent="0.25">
      <c r="A860" s="131" t="str">
        <f>+IF(I860&lt;='Ecarts de marge'!$G$1,"X","")</f>
        <v>X</v>
      </c>
      <c r="B860" s="122" t="str">
        <f t="shared" si="13"/>
        <v>A</v>
      </c>
      <c r="Q860" s="122" t="e">
        <f>+VLOOKUP(CONCATENATE(B860,"00"),#REF!,3,FALSE)</f>
        <v>#REF!</v>
      </c>
      <c r="R860" s="122" t="str">
        <f>+IF(ISERROR(VLOOKUP(K860,'Ecarts de marge'!D:D,1,FALSE)),"PB CODE ARTICLE","")</f>
        <v>PB CODE ARTICLE</v>
      </c>
    </row>
    <row r="861" spans="1:18" x14ac:dyDescent="0.25">
      <c r="A861" s="131" t="str">
        <f>+IF(I861&lt;='Ecarts de marge'!$G$1,"X","")</f>
        <v>X</v>
      </c>
      <c r="B861" s="122" t="str">
        <f t="shared" si="13"/>
        <v>A</v>
      </c>
      <c r="Q861" s="122" t="e">
        <f>+VLOOKUP(CONCATENATE(B861,"00"),#REF!,3,FALSE)</f>
        <v>#REF!</v>
      </c>
      <c r="R861" s="122" t="str">
        <f>+IF(ISERROR(VLOOKUP(K861,'Ecarts de marge'!D:D,1,FALSE)),"PB CODE ARTICLE","")</f>
        <v>PB CODE ARTICLE</v>
      </c>
    </row>
    <row r="862" spans="1:18" x14ac:dyDescent="0.25">
      <c r="A862" s="131" t="str">
        <f>+IF(I862&lt;='Ecarts de marge'!$G$1,"X","")</f>
        <v>X</v>
      </c>
      <c r="B862" s="122" t="str">
        <f t="shared" si="13"/>
        <v>A</v>
      </c>
      <c r="Q862" s="122" t="e">
        <f>+VLOOKUP(CONCATENATE(B862,"00"),#REF!,3,FALSE)</f>
        <v>#REF!</v>
      </c>
      <c r="R862" s="122" t="str">
        <f>+IF(ISERROR(VLOOKUP(K862,'Ecarts de marge'!D:D,1,FALSE)),"PB CODE ARTICLE","")</f>
        <v>PB CODE ARTICLE</v>
      </c>
    </row>
    <row r="863" spans="1:18" x14ac:dyDescent="0.25">
      <c r="A863" s="131" t="str">
        <f>+IF(I863&lt;='Ecarts de marge'!$G$1,"X","")</f>
        <v>X</v>
      </c>
      <c r="B863" s="122" t="str">
        <f t="shared" si="13"/>
        <v>A</v>
      </c>
      <c r="Q863" s="122" t="e">
        <f>+VLOOKUP(CONCATENATE(B863,"00"),#REF!,3,FALSE)</f>
        <v>#REF!</v>
      </c>
      <c r="R863" s="122" t="str">
        <f>+IF(ISERROR(VLOOKUP(K863,'Ecarts de marge'!D:D,1,FALSE)),"PB CODE ARTICLE","")</f>
        <v>PB CODE ARTICLE</v>
      </c>
    </row>
    <row r="864" spans="1:18" x14ac:dyDescent="0.25">
      <c r="A864" s="131" t="str">
        <f>+IF(I864&lt;='Ecarts de marge'!$G$1,"X","")</f>
        <v>X</v>
      </c>
      <c r="B864" s="122" t="str">
        <f t="shared" si="13"/>
        <v>A</v>
      </c>
      <c r="Q864" s="122" t="e">
        <f>+VLOOKUP(CONCATENATE(B864,"00"),#REF!,3,FALSE)</f>
        <v>#REF!</v>
      </c>
      <c r="R864" s="122" t="str">
        <f>+IF(ISERROR(VLOOKUP(K864,'Ecarts de marge'!D:D,1,FALSE)),"PB CODE ARTICLE","")</f>
        <v>PB CODE ARTICLE</v>
      </c>
    </row>
    <row r="865" spans="1:18" x14ac:dyDescent="0.25">
      <c r="A865" s="131" t="str">
        <f>+IF(I865&lt;='Ecarts de marge'!$G$1,"X","")</f>
        <v>X</v>
      </c>
      <c r="B865" s="122" t="str">
        <f t="shared" si="13"/>
        <v>A</v>
      </c>
      <c r="Q865" s="122" t="e">
        <f>+VLOOKUP(CONCATENATE(B865,"00"),#REF!,3,FALSE)</f>
        <v>#REF!</v>
      </c>
      <c r="R865" s="122" t="str">
        <f>+IF(ISERROR(VLOOKUP(K865,'Ecarts de marge'!D:D,1,FALSE)),"PB CODE ARTICLE","")</f>
        <v>PB CODE ARTICLE</v>
      </c>
    </row>
    <row r="866" spans="1:18" x14ac:dyDescent="0.25">
      <c r="A866" s="131" t="str">
        <f>+IF(I866&lt;='Ecarts de marge'!$G$1,"X","")</f>
        <v>X</v>
      </c>
      <c r="B866" s="122" t="str">
        <f t="shared" si="13"/>
        <v>A</v>
      </c>
      <c r="Q866" s="122" t="e">
        <f>+VLOOKUP(CONCATENATE(B866,"00"),#REF!,3,FALSE)</f>
        <v>#REF!</v>
      </c>
      <c r="R866" s="122" t="str">
        <f>+IF(ISERROR(VLOOKUP(K866,'Ecarts de marge'!D:D,1,FALSE)),"PB CODE ARTICLE","")</f>
        <v>PB CODE ARTICLE</v>
      </c>
    </row>
    <row r="867" spans="1:18" x14ac:dyDescent="0.25">
      <c r="A867" s="131" t="str">
        <f>+IF(I867&lt;='Ecarts de marge'!$G$1,"X","")</f>
        <v>X</v>
      </c>
      <c r="B867" s="122" t="str">
        <f t="shared" si="13"/>
        <v>A</v>
      </c>
      <c r="Q867" s="122" t="e">
        <f>+VLOOKUP(CONCATENATE(B867,"00"),#REF!,3,FALSE)</f>
        <v>#REF!</v>
      </c>
      <c r="R867" s="122" t="str">
        <f>+IF(ISERROR(VLOOKUP(K867,'Ecarts de marge'!D:D,1,FALSE)),"PB CODE ARTICLE","")</f>
        <v>PB CODE ARTICLE</v>
      </c>
    </row>
    <row r="868" spans="1:18" x14ac:dyDescent="0.25">
      <c r="A868" s="131" t="str">
        <f>+IF(I868&lt;='Ecarts de marge'!$G$1,"X","")</f>
        <v>X</v>
      </c>
      <c r="B868" s="122" t="str">
        <f t="shared" si="13"/>
        <v>A</v>
      </c>
      <c r="Q868" s="122" t="e">
        <f>+VLOOKUP(CONCATENATE(B868,"00"),#REF!,3,FALSE)</f>
        <v>#REF!</v>
      </c>
      <c r="R868" s="122" t="str">
        <f>+IF(ISERROR(VLOOKUP(K868,'Ecarts de marge'!D:D,1,FALSE)),"PB CODE ARTICLE","")</f>
        <v>PB CODE ARTICLE</v>
      </c>
    </row>
    <row r="869" spans="1:18" x14ac:dyDescent="0.25">
      <c r="A869" s="131" t="str">
        <f>+IF(I869&lt;='Ecarts de marge'!$G$1,"X","")</f>
        <v>X</v>
      </c>
      <c r="B869" s="122" t="str">
        <f t="shared" si="13"/>
        <v>A</v>
      </c>
      <c r="Q869" s="122" t="e">
        <f>+VLOOKUP(CONCATENATE(B869,"00"),#REF!,3,FALSE)</f>
        <v>#REF!</v>
      </c>
      <c r="R869" s="122" t="str">
        <f>+IF(ISERROR(VLOOKUP(K869,'Ecarts de marge'!D:D,1,FALSE)),"PB CODE ARTICLE","")</f>
        <v>PB CODE ARTICLE</v>
      </c>
    </row>
    <row r="870" spans="1:18" x14ac:dyDescent="0.25">
      <c r="A870" s="131" t="str">
        <f>+IF(I870&lt;='Ecarts de marge'!$G$1,"X","")</f>
        <v>X</v>
      </c>
      <c r="B870" s="122" t="str">
        <f t="shared" si="13"/>
        <v>A</v>
      </c>
      <c r="Q870" s="122" t="e">
        <f>+VLOOKUP(CONCATENATE(B870,"00"),#REF!,3,FALSE)</f>
        <v>#REF!</v>
      </c>
      <c r="R870" s="122" t="str">
        <f>+IF(ISERROR(VLOOKUP(K870,'Ecarts de marge'!D:D,1,FALSE)),"PB CODE ARTICLE","")</f>
        <v>PB CODE ARTICLE</v>
      </c>
    </row>
    <row r="871" spans="1:18" x14ac:dyDescent="0.25">
      <c r="A871" s="131" t="str">
        <f>+IF(I871&lt;='Ecarts de marge'!$G$1,"X","")</f>
        <v>X</v>
      </c>
      <c r="B871" s="122" t="str">
        <f t="shared" si="13"/>
        <v>A</v>
      </c>
      <c r="Q871" s="122" t="e">
        <f>+VLOOKUP(CONCATENATE(B871,"00"),#REF!,3,FALSE)</f>
        <v>#REF!</v>
      </c>
      <c r="R871" s="122" t="str">
        <f>+IF(ISERROR(VLOOKUP(K871,'Ecarts de marge'!D:D,1,FALSE)),"PB CODE ARTICLE","")</f>
        <v>PB CODE ARTICLE</v>
      </c>
    </row>
    <row r="872" spans="1:18" x14ac:dyDescent="0.25">
      <c r="A872" s="131" t="str">
        <f>+IF(I872&lt;='Ecarts de marge'!$G$1,"X","")</f>
        <v>X</v>
      </c>
      <c r="B872" s="122" t="str">
        <f t="shared" si="13"/>
        <v>A</v>
      </c>
      <c r="Q872" s="122" t="e">
        <f>+VLOOKUP(CONCATENATE(B872,"00"),#REF!,3,FALSE)</f>
        <v>#REF!</v>
      </c>
      <c r="R872" s="122" t="str">
        <f>+IF(ISERROR(VLOOKUP(K872,'Ecarts de marge'!D:D,1,FALSE)),"PB CODE ARTICLE","")</f>
        <v>PB CODE ARTICLE</v>
      </c>
    </row>
    <row r="873" spans="1:18" x14ac:dyDescent="0.25">
      <c r="A873" s="131" t="str">
        <f>+IF(I873&lt;='Ecarts de marge'!$G$1,"X","")</f>
        <v>X</v>
      </c>
      <c r="B873" s="122" t="str">
        <f t="shared" si="13"/>
        <v>A</v>
      </c>
      <c r="Q873" s="122" t="e">
        <f>+VLOOKUP(CONCATENATE(B873,"00"),#REF!,3,FALSE)</f>
        <v>#REF!</v>
      </c>
      <c r="R873" s="122" t="str">
        <f>+IF(ISERROR(VLOOKUP(K873,'Ecarts de marge'!D:D,1,FALSE)),"PB CODE ARTICLE","")</f>
        <v>PB CODE ARTICLE</v>
      </c>
    </row>
    <row r="874" spans="1:18" x14ac:dyDescent="0.25">
      <c r="A874" s="131" t="str">
        <f>+IF(I874&lt;='Ecarts de marge'!$G$1,"X","")</f>
        <v>X</v>
      </c>
      <c r="B874" s="122" t="str">
        <f t="shared" si="13"/>
        <v>A</v>
      </c>
      <c r="Q874" s="122" t="e">
        <f>+VLOOKUP(CONCATENATE(B874,"00"),#REF!,3,FALSE)</f>
        <v>#REF!</v>
      </c>
      <c r="R874" s="122" t="str">
        <f>+IF(ISERROR(VLOOKUP(K874,'Ecarts de marge'!D:D,1,FALSE)),"PB CODE ARTICLE","")</f>
        <v>PB CODE ARTICLE</v>
      </c>
    </row>
    <row r="875" spans="1:18" x14ac:dyDescent="0.25">
      <c r="A875" s="131" t="str">
        <f>+IF(I875&lt;='Ecarts de marge'!$G$1,"X","")</f>
        <v>X</v>
      </c>
      <c r="B875" s="122" t="str">
        <f t="shared" si="13"/>
        <v>A</v>
      </c>
      <c r="Q875" s="122" t="e">
        <f>+VLOOKUP(CONCATENATE(B875,"00"),#REF!,3,FALSE)</f>
        <v>#REF!</v>
      </c>
      <c r="R875" s="122" t="str">
        <f>+IF(ISERROR(VLOOKUP(K875,'Ecarts de marge'!D:D,1,FALSE)),"PB CODE ARTICLE","")</f>
        <v>PB CODE ARTICLE</v>
      </c>
    </row>
    <row r="876" spans="1:18" x14ac:dyDescent="0.25">
      <c r="A876" s="131" t="str">
        <f>+IF(I876&lt;='Ecarts de marge'!$G$1,"X","")</f>
        <v>X</v>
      </c>
      <c r="B876" s="122" t="str">
        <f t="shared" si="13"/>
        <v>A</v>
      </c>
      <c r="Q876" s="122" t="e">
        <f>+VLOOKUP(CONCATENATE(B876,"00"),#REF!,3,FALSE)</f>
        <v>#REF!</v>
      </c>
      <c r="R876" s="122" t="str">
        <f>+IF(ISERROR(VLOOKUP(K876,'Ecarts de marge'!D:D,1,FALSE)),"PB CODE ARTICLE","")</f>
        <v>PB CODE ARTICLE</v>
      </c>
    </row>
    <row r="877" spans="1:18" x14ac:dyDescent="0.25">
      <c r="A877" s="131" t="str">
        <f>+IF(I877&lt;='Ecarts de marge'!$G$1,"X","")</f>
        <v>X</v>
      </c>
      <c r="B877" s="122" t="str">
        <f t="shared" si="13"/>
        <v>A</v>
      </c>
      <c r="Q877" s="122" t="e">
        <f>+VLOOKUP(CONCATENATE(B877,"00"),#REF!,3,FALSE)</f>
        <v>#REF!</v>
      </c>
      <c r="R877" s="122" t="str">
        <f>+IF(ISERROR(VLOOKUP(K877,'Ecarts de marge'!D:D,1,FALSE)),"PB CODE ARTICLE","")</f>
        <v>PB CODE ARTICLE</v>
      </c>
    </row>
    <row r="878" spans="1:18" x14ac:dyDescent="0.25">
      <c r="A878" s="131" t="str">
        <f>+IF(I878&lt;='Ecarts de marge'!$G$1,"X","")</f>
        <v>X</v>
      </c>
      <c r="B878" s="122" t="str">
        <f t="shared" si="13"/>
        <v>A</v>
      </c>
      <c r="Q878" s="122" t="e">
        <f>+VLOOKUP(CONCATENATE(B878,"00"),#REF!,3,FALSE)</f>
        <v>#REF!</v>
      </c>
      <c r="R878" s="122" t="str">
        <f>+IF(ISERROR(VLOOKUP(K878,'Ecarts de marge'!D:D,1,FALSE)),"PB CODE ARTICLE","")</f>
        <v>PB CODE ARTICLE</v>
      </c>
    </row>
    <row r="879" spans="1:18" x14ac:dyDescent="0.25">
      <c r="A879" s="131" t="str">
        <f>+IF(I879&lt;='Ecarts de marge'!$G$1,"X","")</f>
        <v>X</v>
      </c>
      <c r="B879" s="122" t="str">
        <f t="shared" si="13"/>
        <v>A</v>
      </c>
      <c r="Q879" s="122" t="e">
        <f>+VLOOKUP(CONCATENATE(B879,"00"),#REF!,3,FALSE)</f>
        <v>#REF!</v>
      </c>
      <c r="R879" s="122" t="str">
        <f>+IF(ISERROR(VLOOKUP(K879,'Ecarts de marge'!D:D,1,FALSE)),"PB CODE ARTICLE","")</f>
        <v>PB CODE ARTICLE</v>
      </c>
    </row>
    <row r="880" spans="1:18" x14ac:dyDescent="0.25">
      <c r="A880" s="131" t="str">
        <f>+IF(I880&lt;='Ecarts de marge'!$G$1,"X","")</f>
        <v>X</v>
      </c>
      <c r="B880" s="122" t="str">
        <f t="shared" si="13"/>
        <v>A</v>
      </c>
      <c r="Q880" s="122" t="e">
        <f>+VLOOKUP(CONCATENATE(B880,"00"),#REF!,3,FALSE)</f>
        <v>#REF!</v>
      </c>
      <c r="R880" s="122" t="str">
        <f>+IF(ISERROR(VLOOKUP(K880,'Ecarts de marge'!D:D,1,FALSE)),"PB CODE ARTICLE","")</f>
        <v>PB CODE ARTICLE</v>
      </c>
    </row>
    <row r="881" spans="1:18" x14ac:dyDescent="0.25">
      <c r="A881" s="131" t="str">
        <f>+IF(I881&lt;='Ecarts de marge'!$G$1,"X","")</f>
        <v>X</v>
      </c>
      <c r="B881" s="122" t="str">
        <f t="shared" si="13"/>
        <v>A</v>
      </c>
      <c r="Q881" s="122" t="e">
        <f>+VLOOKUP(CONCATENATE(B881,"00"),#REF!,3,FALSE)</f>
        <v>#REF!</v>
      </c>
      <c r="R881" s="122" t="str">
        <f>+IF(ISERROR(VLOOKUP(K881,'Ecarts de marge'!D:D,1,FALSE)),"PB CODE ARTICLE","")</f>
        <v>PB CODE ARTICLE</v>
      </c>
    </row>
    <row r="882" spans="1:18" x14ac:dyDescent="0.25">
      <c r="A882" s="131" t="str">
        <f>+IF(I882&lt;='Ecarts de marge'!$G$1,"X","")</f>
        <v>X</v>
      </c>
      <c r="B882" s="122" t="str">
        <f t="shared" si="13"/>
        <v>A</v>
      </c>
      <c r="Q882" s="122" t="e">
        <f>+VLOOKUP(CONCATENATE(B882,"00"),#REF!,3,FALSE)</f>
        <v>#REF!</v>
      </c>
      <c r="R882" s="122" t="str">
        <f>+IF(ISERROR(VLOOKUP(K882,'Ecarts de marge'!D:D,1,FALSE)),"PB CODE ARTICLE","")</f>
        <v>PB CODE ARTICLE</v>
      </c>
    </row>
    <row r="883" spans="1:18" x14ac:dyDescent="0.25">
      <c r="A883" s="131" t="str">
        <f>+IF(I883&lt;='Ecarts de marge'!$G$1,"X","")</f>
        <v>X</v>
      </c>
      <c r="B883" s="122" t="str">
        <f t="shared" si="13"/>
        <v>A</v>
      </c>
      <c r="Q883" s="122" t="e">
        <f>+VLOOKUP(CONCATENATE(B883,"00"),#REF!,3,FALSE)</f>
        <v>#REF!</v>
      </c>
      <c r="R883" s="122" t="str">
        <f>+IF(ISERROR(VLOOKUP(K883,'Ecarts de marge'!D:D,1,FALSE)),"PB CODE ARTICLE","")</f>
        <v>PB CODE ARTICLE</v>
      </c>
    </row>
    <row r="884" spans="1:18" x14ac:dyDescent="0.25">
      <c r="A884" s="131" t="str">
        <f>+IF(I884&lt;='Ecarts de marge'!$G$1,"X","")</f>
        <v>X</v>
      </c>
      <c r="B884" s="122" t="str">
        <f t="shared" si="13"/>
        <v>A</v>
      </c>
      <c r="Q884" s="122" t="e">
        <f>+VLOOKUP(CONCATENATE(B884,"00"),#REF!,3,FALSE)</f>
        <v>#REF!</v>
      </c>
      <c r="R884" s="122" t="str">
        <f>+IF(ISERROR(VLOOKUP(K884,'Ecarts de marge'!D:D,1,FALSE)),"PB CODE ARTICLE","")</f>
        <v>PB CODE ARTICLE</v>
      </c>
    </row>
    <row r="885" spans="1:18" x14ac:dyDescent="0.25">
      <c r="A885" s="131" t="str">
        <f>+IF(I885&lt;='Ecarts de marge'!$G$1,"X","")</f>
        <v>X</v>
      </c>
      <c r="B885" s="122" t="str">
        <f t="shared" si="13"/>
        <v>A</v>
      </c>
      <c r="Q885" s="122" t="e">
        <f>+VLOOKUP(CONCATENATE(B885,"00"),#REF!,3,FALSE)</f>
        <v>#REF!</v>
      </c>
      <c r="R885" s="122" t="str">
        <f>+IF(ISERROR(VLOOKUP(K885,'Ecarts de marge'!D:D,1,FALSE)),"PB CODE ARTICLE","")</f>
        <v>PB CODE ARTICLE</v>
      </c>
    </row>
    <row r="886" spans="1:18" x14ac:dyDescent="0.25">
      <c r="A886" s="131" t="str">
        <f>+IF(I886&lt;='Ecarts de marge'!$G$1,"X","")</f>
        <v>X</v>
      </c>
      <c r="B886" s="122" t="str">
        <f t="shared" si="13"/>
        <v>A</v>
      </c>
      <c r="Q886" s="122" t="e">
        <f>+VLOOKUP(CONCATENATE(B886,"00"),#REF!,3,FALSE)</f>
        <v>#REF!</v>
      </c>
      <c r="R886" s="122" t="str">
        <f>+IF(ISERROR(VLOOKUP(K886,'Ecarts de marge'!D:D,1,FALSE)),"PB CODE ARTICLE","")</f>
        <v>PB CODE ARTICLE</v>
      </c>
    </row>
    <row r="887" spans="1:18" x14ac:dyDescent="0.25">
      <c r="A887" s="131" t="str">
        <f>+IF(I887&lt;='Ecarts de marge'!$G$1,"X","")</f>
        <v>X</v>
      </c>
      <c r="B887" s="122" t="str">
        <f t="shared" si="13"/>
        <v>A</v>
      </c>
      <c r="Q887" s="122" t="e">
        <f>+VLOOKUP(CONCATENATE(B887,"00"),#REF!,3,FALSE)</f>
        <v>#REF!</v>
      </c>
      <c r="R887" s="122" t="str">
        <f>+IF(ISERROR(VLOOKUP(K887,'Ecarts de marge'!D:D,1,FALSE)),"PB CODE ARTICLE","")</f>
        <v>PB CODE ARTICLE</v>
      </c>
    </row>
    <row r="888" spans="1:18" x14ac:dyDescent="0.25">
      <c r="A888" s="131" t="str">
        <f>+IF(I888&lt;='Ecarts de marge'!$G$1,"X","")</f>
        <v>X</v>
      </c>
      <c r="B888" s="122" t="str">
        <f t="shared" si="13"/>
        <v>A</v>
      </c>
      <c r="Q888" s="122" t="e">
        <f>+VLOOKUP(CONCATENATE(B888,"00"),#REF!,3,FALSE)</f>
        <v>#REF!</v>
      </c>
      <c r="R888" s="122" t="str">
        <f>+IF(ISERROR(VLOOKUP(K888,'Ecarts de marge'!D:D,1,FALSE)),"PB CODE ARTICLE","")</f>
        <v>PB CODE ARTICLE</v>
      </c>
    </row>
    <row r="889" spans="1:18" x14ac:dyDescent="0.25">
      <c r="A889" s="131" t="str">
        <f>+IF(I889&lt;='Ecarts de marge'!$G$1,"X","")</f>
        <v>X</v>
      </c>
      <c r="B889" s="122" t="str">
        <f t="shared" si="13"/>
        <v>A</v>
      </c>
      <c r="Q889" s="122" t="e">
        <f>+VLOOKUP(CONCATENATE(B889,"00"),#REF!,3,FALSE)</f>
        <v>#REF!</v>
      </c>
      <c r="R889" s="122" t="str">
        <f>+IF(ISERROR(VLOOKUP(K889,'Ecarts de marge'!D:D,1,FALSE)),"PB CODE ARTICLE","")</f>
        <v>PB CODE ARTICLE</v>
      </c>
    </row>
    <row r="890" spans="1:18" x14ac:dyDescent="0.25">
      <c r="A890" s="131" t="str">
        <f>+IF(I890&lt;='Ecarts de marge'!$G$1,"X","")</f>
        <v>X</v>
      </c>
      <c r="B890" s="122" t="str">
        <f t="shared" si="13"/>
        <v>A</v>
      </c>
      <c r="Q890" s="122" t="e">
        <f>+VLOOKUP(CONCATENATE(B890,"00"),#REF!,3,FALSE)</f>
        <v>#REF!</v>
      </c>
      <c r="R890" s="122" t="str">
        <f>+IF(ISERROR(VLOOKUP(K890,'Ecarts de marge'!D:D,1,FALSE)),"PB CODE ARTICLE","")</f>
        <v>PB CODE ARTICLE</v>
      </c>
    </row>
    <row r="891" spans="1:18" x14ac:dyDescent="0.25">
      <c r="A891" s="131" t="str">
        <f>+IF(I891&lt;='Ecarts de marge'!$G$1,"X","")</f>
        <v>X</v>
      </c>
      <c r="B891" s="122" t="str">
        <f t="shared" si="13"/>
        <v>A</v>
      </c>
      <c r="Q891" s="122" t="e">
        <f>+VLOOKUP(CONCATENATE(B891,"00"),#REF!,3,FALSE)</f>
        <v>#REF!</v>
      </c>
      <c r="R891" s="122" t="str">
        <f>+IF(ISERROR(VLOOKUP(K891,'Ecarts de marge'!D:D,1,FALSE)),"PB CODE ARTICLE","")</f>
        <v>PB CODE ARTICLE</v>
      </c>
    </row>
    <row r="892" spans="1:18" x14ac:dyDescent="0.25">
      <c r="A892" s="131" t="str">
        <f>+IF(I892&lt;='Ecarts de marge'!$G$1,"X","")</f>
        <v>X</v>
      </c>
      <c r="B892" s="122" t="str">
        <f t="shared" si="13"/>
        <v>A</v>
      </c>
      <c r="Q892" s="122" t="e">
        <f>+VLOOKUP(CONCATENATE(B892,"00"),#REF!,3,FALSE)</f>
        <v>#REF!</v>
      </c>
      <c r="R892" s="122" t="str">
        <f>+IF(ISERROR(VLOOKUP(K892,'Ecarts de marge'!D:D,1,FALSE)),"PB CODE ARTICLE","")</f>
        <v>PB CODE ARTICLE</v>
      </c>
    </row>
    <row r="893" spans="1:18" x14ac:dyDescent="0.25">
      <c r="A893" s="131" t="str">
        <f>+IF(I893&lt;='Ecarts de marge'!$G$1,"X","")</f>
        <v>X</v>
      </c>
      <c r="B893" s="122" t="str">
        <f t="shared" si="13"/>
        <v>A</v>
      </c>
      <c r="Q893" s="122" t="e">
        <f>+VLOOKUP(CONCATENATE(B893,"00"),#REF!,3,FALSE)</f>
        <v>#REF!</v>
      </c>
      <c r="R893" s="122" t="str">
        <f>+IF(ISERROR(VLOOKUP(K893,'Ecarts de marge'!D:D,1,FALSE)),"PB CODE ARTICLE","")</f>
        <v>PB CODE ARTICLE</v>
      </c>
    </row>
    <row r="894" spans="1:18" x14ac:dyDescent="0.25">
      <c r="A894" s="131" t="str">
        <f>+IF(I894&lt;='Ecarts de marge'!$G$1,"X","")</f>
        <v>X</v>
      </c>
      <c r="B894" s="122" t="str">
        <f t="shared" si="13"/>
        <v>A</v>
      </c>
      <c r="Q894" s="122" t="e">
        <f>+VLOOKUP(CONCATENATE(B894,"00"),#REF!,3,FALSE)</f>
        <v>#REF!</v>
      </c>
      <c r="R894" s="122" t="str">
        <f>+IF(ISERROR(VLOOKUP(K894,'Ecarts de marge'!D:D,1,FALSE)),"PB CODE ARTICLE","")</f>
        <v>PB CODE ARTICLE</v>
      </c>
    </row>
    <row r="895" spans="1:18" x14ac:dyDescent="0.25">
      <c r="A895" s="131" t="str">
        <f>+IF(I895&lt;='Ecarts de marge'!$G$1,"X","")</f>
        <v>X</v>
      </c>
      <c r="B895" s="122" t="str">
        <f t="shared" si="13"/>
        <v>A</v>
      </c>
      <c r="Q895" s="122" t="e">
        <f>+VLOOKUP(CONCATENATE(B895,"00"),#REF!,3,FALSE)</f>
        <v>#REF!</v>
      </c>
      <c r="R895" s="122" t="str">
        <f>+IF(ISERROR(VLOOKUP(K895,'Ecarts de marge'!D:D,1,FALSE)),"PB CODE ARTICLE","")</f>
        <v>PB CODE ARTICLE</v>
      </c>
    </row>
    <row r="896" spans="1:18" x14ac:dyDescent="0.25">
      <c r="A896" s="131" t="str">
        <f>+IF(I896&lt;='Ecarts de marge'!$G$1,"X","")</f>
        <v>X</v>
      </c>
      <c r="B896" s="122" t="str">
        <f t="shared" si="13"/>
        <v>A</v>
      </c>
      <c r="Q896" s="122" t="e">
        <f>+VLOOKUP(CONCATENATE(B896,"00"),#REF!,3,FALSE)</f>
        <v>#REF!</v>
      </c>
      <c r="R896" s="122" t="str">
        <f>+IF(ISERROR(VLOOKUP(K896,'Ecarts de marge'!D:D,1,FALSE)),"PB CODE ARTICLE","")</f>
        <v>PB CODE ARTICLE</v>
      </c>
    </row>
    <row r="897" spans="1:18" x14ac:dyDescent="0.25">
      <c r="A897" s="131" t="str">
        <f>+IF(I897&lt;='Ecarts de marge'!$G$1,"X","")</f>
        <v>X</v>
      </c>
      <c r="B897" s="122" t="str">
        <f t="shared" si="13"/>
        <v>A</v>
      </c>
      <c r="Q897" s="122" t="e">
        <f>+VLOOKUP(CONCATENATE(B897,"00"),#REF!,3,FALSE)</f>
        <v>#REF!</v>
      </c>
      <c r="R897" s="122" t="str">
        <f>+IF(ISERROR(VLOOKUP(K897,'Ecarts de marge'!D:D,1,FALSE)),"PB CODE ARTICLE","")</f>
        <v>PB CODE ARTICLE</v>
      </c>
    </row>
    <row r="898" spans="1:18" x14ac:dyDescent="0.25">
      <c r="A898" s="131" t="str">
        <f>+IF(I898&lt;='Ecarts de marge'!$G$1,"X","")</f>
        <v>X</v>
      </c>
      <c r="B898" s="122" t="str">
        <f t="shared" si="13"/>
        <v>A</v>
      </c>
      <c r="Q898" s="122" t="e">
        <f>+VLOOKUP(CONCATENATE(B898,"00"),#REF!,3,FALSE)</f>
        <v>#REF!</v>
      </c>
      <c r="R898" s="122" t="str">
        <f>+IF(ISERROR(VLOOKUP(K898,'Ecarts de marge'!D:D,1,FALSE)),"PB CODE ARTICLE","")</f>
        <v>PB CODE ARTICLE</v>
      </c>
    </row>
    <row r="899" spans="1:18" x14ac:dyDescent="0.25">
      <c r="A899" s="131" t="str">
        <f>+IF(I899&lt;='Ecarts de marge'!$G$1,"X","")</f>
        <v>X</v>
      </c>
      <c r="B899" s="122" t="str">
        <f t="shared" ref="B899:B962" si="14">+"A"&amp;E899&amp;F899&amp;G899</f>
        <v>A</v>
      </c>
      <c r="Q899" s="122" t="e">
        <f>+VLOOKUP(CONCATENATE(B899,"00"),#REF!,3,FALSE)</f>
        <v>#REF!</v>
      </c>
      <c r="R899" s="122" t="str">
        <f>+IF(ISERROR(VLOOKUP(K899,'Ecarts de marge'!D:D,1,FALSE)),"PB CODE ARTICLE","")</f>
        <v>PB CODE ARTICLE</v>
      </c>
    </row>
    <row r="900" spans="1:18" x14ac:dyDescent="0.25">
      <c r="A900" s="131" t="str">
        <f>+IF(I900&lt;='Ecarts de marge'!$G$1,"X","")</f>
        <v>X</v>
      </c>
      <c r="B900" s="122" t="str">
        <f t="shared" si="14"/>
        <v>A</v>
      </c>
      <c r="Q900" s="122" t="e">
        <f>+VLOOKUP(CONCATENATE(B900,"00"),#REF!,3,FALSE)</f>
        <v>#REF!</v>
      </c>
      <c r="R900" s="122" t="str">
        <f>+IF(ISERROR(VLOOKUP(K900,'Ecarts de marge'!D:D,1,FALSE)),"PB CODE ARTICLE","")</f>
        <v>PB CODE ARTICLE</v>
      </c>
    </row>
    <row r="901" spans="1:18" x14ac:dyDescent="0.25">
      <c r="A901" s="131" t="str">
        <f>+IF(I901&lt;='Ecarts de marge'!$G$1,"X","")</f>
        <v>X</v>
      </c>
      <c r="B901" s="122" t="str">
        <f t="shared" si="14"/>
        <v>A</v>
      </c>
      <c r="Q901" s="122" t="e">
        <f>+VLOOKUP(CONCATENATE(B901,"00"),#REF!,3,FALSE)</f>
        <v>#REF!</v>
      </c>
      <c r="R901" s="122" t="str">
        <f>+IF(ISERROR(VLOOKUP(K901,'Ecarts de marge'!D:D,1,FALSE)),"PB CODE ARTICLE","")</f>
        <v>PB CODE ARTICLE</v>
      </c>
    </row>
    <row r="902" spans="1:18" x14ac:dyDescent="0.25">
      <c r="A902" s="131" t="str">
        <f>+IF(I902&lt;='Ecarts de marge'!$G$1,"X","")</f>
        <v>X</v>
      </c>
      <c r="B902" s="122" t="str">
        <f t="shared" si="14"/>
        <v>A</v>
      </c>
      <c r="Q902" s="122" t="e">
        <f>+VLOOKUP(CONCATENATE(B902,"00"),#REF!,3,FALSE)</f>
        <v>#REF!</v>
      </c>
      <c r="R902" s="122" t="str">
        <f>+IF(ISERROR(VLOOKUP(K902,'Ecarts de marge'!D:D,1,FALSE)),"PB CODE ARTICLE","")</f>
        <v>PB CODE ARTICLE</v>
      </c>
    </row>
    <row r="903" spans="1:18" x14ac:dyDescent="0.25">
      <c r="A903" s="131" t="str">
        <f>+IF(I903&lt;='Ecarts de marge'!$G$1,"X","")</f>
        <v>X</v>
      </c>
      <c r="B903" s="122" t="str">
        <f t="shared" si="14"/>
        <v>A</v>
      </c>
      <c r="Q903" s="122" t="e">
        <f>+VLOOKUP(CONCATENATE(B903,"00"),#REF!,3,FALSE)</f>
        <v>#REF!</v>
      </c>
      <c r="R903" s="122" t="str">
        <f>+IF(ISERROR(VLOOKUP(K903,'Ecarts de marge'!D:D,1,FALSE)),"PB CODE ARTICLE","")</f>
        <v>PB CODE ARTICLE</v>
      </c>
    </row>
    <row r="904" spans="1:18" x14ac:dyDescent="0.25">
      <c r="A904" s="131" t="str">
        <f>+IF(I904&lt;='Ecarts de marge'!$G$1,"X","")</f>
        <v>X</v>
      </c>
      <c r="B904" s="122" t="str">
        <f t="shared" si="14"/>
        <v>A</v>
      </c>
      <c r="Q904" s="122" t="e">
        <f>+VLOOKUP(CONCATENATE(B904,"00"),#REF!,3,FALSE)</f>
        <v>#REF!</v>
      </c>
      <c r="R904" s="122" t="str">
        <f>+IF(ISERROR(VLOOKUP(K904,'Ecarts de marge'!D:D,1,FALSE)),"PB CODE ARTICLE","")</f>
        <v>PB CODE ARTICLE</v>
      </c>
    </row>
    <row r="905" spans="1:18" x14ac:dyDescent="0.25">
      <c r="A905" s="131" t="str">
        <f>+IF(I905&lt;='Ecarts de marge'!$G$1,"X","")</f>
        <v>X</v>
      </c>
      <c r="B905" s="122" t="str">
        <f t="shared" si="14"/>
        <v>A</v>
      </c>
      <c r="Q905" s="122" t="e">
        <f>+VLOOKUP(CONCATENATE(B905,"00"),#REF!,3,FALSE)</f>
        <v>#REF!</v>
      </c>
      <c r="R905" s="122" t="str">
        <f>+IF(ISERROR(VLOOKUP(K905,'Ecarts de marge'!D:D,1,FALSE)),"PB CODE ARTICLE","")</f>
        <v>PB CODE ARTICLE</v>
      </c>
    </row>
    <row r="906" spans="1:18" x14ac:dyDescent="0.25">
      <c r="A906" s="131" t="str">
        <f>+IF(I906&lt;='Ecarts de marge'!$G$1,"X","")</f>
        <v>X</v>
      </c>
      <c r="B906" s="122" t="str">
        <f t="shared" si="14"/>
        <v>A</v>
      </c>
      <c r="Q906" s="122" t="e">
        <f>+VLOOKUP(CONCATENATE(B906,"00"),#REF!,3,FALSE)</f>
        <v>#REF!</v>
      </c>
      <c r="R906" s="122" t="str">
        <f>+IF(ISERROR(VLOOKUP(K906,'Ecarts de marge'!D:D,1,FALSE)),"PB CODE ARTICLE","")</f>
        <v>PB CODE ARTICLE</v>
      </c>
    </row>
    <row r="907" spans="1:18" x14ac:dyDescent="0.25">
      <c r="A907" s="131" t="str">
        <f>+IF(I907&lt;='Ecarts de marge'!$G$1,"X","")</f>
        <v>X</v>
      </c>
      <c r="B907" s="122" t="str">
        <f t="shared" si="14"/>
        <v>A</v>
      </c>
      <c r="Q907" s="122" t="e">
        <f>+VLOOKUP(CONCATENATE(B907,"00"),#REF!,3,FALSE)</f>
        <v>#REF!</v>
      </c>
      <c r="R907" s="122" t="str">
        <f>+IF(ISERROR(VLOOKUP(K907,'Ecarts de marge'!D:D,1,FALSE)),"PB CODE ARTICLE","")</f>
        <v>PB CODE ARTICLE</v>
      </c>
    </row>
    <row r="908" spans="1:18" x14ac:dyDescent="0.25">
      <c r="A908" s="131" t="str">
        <f>+IF(I908&lt;='Ecarts de marge'!$G$1,"X","")</f>
        <v>X</v>
      </c>
      <c r="B908" s="122" t="str">
        <f t="shared" si="14"/>
        <v>A</v>
      </c>
      <c r="Q908" s="122" t="e">
        <f>+VLOOKUP(CONCATENATE(B908,"00"),#REF!,3,FALSE)</f>
        <v>#REF!</v>
      </c>
      <c r="R908" s="122" t="str">
        <f>+IF(ISERROR(VLOOKUP(K908,'Ecarts de marge'!D:D,1,FALSE)),"PB CODE ARTICLE","")</f>
        <v>PB CODE ARTICLE</v>
      </c>
    </row>
    <row r="909" spans="1:18" x14ac:dyDescent="0.25">
      <c r="A909" s="131" t="str">
        <f>+IF(I909&lt;='Ecarts de marge'!$G$1,"X","")</f>
        <v>X</v>
      </c>
      <c r="B909" s="122" t="str">
        <f t="shared" si="14"/>
        <v>A</v>
      </c>
      <c r="Q909" s="122" t="e">
        <f>+VLOOKUP(CONCATENATE(B909,"00"),#REF!,3,FALSE)</f>
        <v>#REF!</v>
      </c>
      <c r="R909" s="122" t="str">
        <f>+IF(ISERROR(VLOOKUP(K909,'Ecarts de marge'!D:D,1,FALSE)),"PB CODE ARTICLE","")</f>
        <v>PB CODE ARTICLE</v>
      </c>
    </row>
    <row r="910" spans="1:18" x14ac:dyDescent="0.25">
      <c r="A910" s="131" t="str">
        <f>+IF(I910&lt;='Ecarts de marge'!$G$1,"X","")</f>
        <v>X</v>
      </c>
      <c r="B910" s="122" t="str">
        <f t="shared" si="14"/>
        <v>A</v>
      </c>
      <c r="Q910" s="122" t="e">
        <f>+VLOOKUP(CONCATENATE(B910,"00"),#REF!,3,FALSE)</f>
        <v>#REF!</v>
      </c>
      <c r="R910" s="122" t="str">
        <f>+IF(ISERROR(VLOOKUP(K910,'Ecarts de marge'!D:D,1,FALSE)),"PB CODE ARTICLE","")</f>
        <v>PB CODE ARTICLE</v>
      </c>
    </row>
    <row r="911" spans="1:18" x14ac:dyDescent="0.25">
      <c r="A911" s="131" t="str">
        <f>+IF(I911&lt;='Ecarts de marge'!$G$1,"X","")</f>
        <v>X</v>
      </c>
      <c r="B911" s="122" t="str">
        <f t="shared" si="14"/>
        <v>A</v>
      </c>
      <c r="Q911" s="122" t="e">
        <f>+VLOOKUP(CONCATENATE(B911,"00"),#REF!,3,FALSE)</f>
        <v>#REF!</v>
      </c>
      <c r="R911" s="122" t="str">
        <f>+IF(ISERROR(VLOOKUP(K911,'Ecarts de marge'!D:D,1,FALSE)),"PB CODE ARTICLE","")</f>
        <v>PB CODE ARTICLE</v>
      </c>
    </row>
    <row r="912" spans="1:18" x14ac:dyDescent="0.25">
      <c r="A912" s="131" t="str">
        <f>+IF(I912&lt;='Ecarts de marge'!$G$1,"X","")</f>
        <v>X</v>
      </c>
      <c r="B912" s="122" t="str">
        <f t="shared" si="14"/>
        <v>A</v>
      </c>
      <c r="Q912" s="122" t="e">
        <f>+VLOOKUP(CONCATENATE(B912,"00"),#REF!,3,FALSE)</f>
        <v>#REF!</v>
      </c>
      <c r="R912" s="122" t="str">
        <f>+IF(ISERROR(VLOOKUP(K912,'Ecarts de marge'!D:D,1,FALSE)),"PB CODE ARTICLE","")</f>
        <v>PB CODE ARTICLE</v>
      </c>
    </row>
    <row r="913" spans="1:18" x14ac:dyDescent="0.25">
      <c r="A913" s="131" t="str">
        <f>+IF(I913&lt;='Ecarts de marge'!$G$1,"X","")</f>
        <v>X</v>
      </c>
      <c r="B913" s="122" t="str">
        <f t="shared" si="14"/>
        <v>A</v>
      </c>
      <c r="Q913" s="122" t="e">
        <f>+VLOOKUP(CONCATENATE(B913,"00"),#REF!,3,FALSE)</f>
        <v>#REF!</v>
      </c>
      <c r="R913" s="122" t="str">
        <f>+IF(ISERROR(VLOOKUP(K913,'Ecarts de marge'!D:D,1,FALSE)),"PB CODE ARTICLE","")</f>
        <v>PB CODE ARTICLE</v>
      </c>
    </row>
    <row r="914" spans="1:18" x14ac:dyDescent="0.25">
      <c r="A914" s="131" t="str">
        <f>+IF(I914&lt;='Ecarts de marge'!$G$1,"X","")</f>
        <v>X</v>
      </c>
      <c r="B914" s="122" t="str">
        <f t="shared" si="14"/>
        <v>A</v>
      </c>
      <c r="Q914" s="122" t="e">
        <f>+VLOOKUP(CONCATENATE(B914,"00"),#REF!,3,FALSE)</f>
        <v>#REF!</v>
      </c>
      <c r="R914" s="122" t="str">
        <f>+IF(ISERROR(VLOOKUP(K914,'Ecarts de marge'!D:D,1,FALSE)),"PB CODE ARTICLE","")</f>
        <v>PB CODE ARTICLE</v>
      </c>
    </row>
    <row r="915" spans="1:18" x14ac:dyDescent="0.25">
      <c r="A915" s="131" t="str">
        <f>+IF(I915&lt;='Ecarts de marge'!$G$1,"X","")</f>
        <v>X</v>
      </c>
      <c r="B915" s="122" t="str">
        <f t="shared" si="14"/>
        <v>A</v>
      </c>
      <c r="Q915" s="122" t="e">
        <f>+VLOOKUP(CONCATENATE(B915,"00"),#REF!,3,FALSE)</f>
        <v>#REF!</v>
      </c>
      <c r="R915" s="122" t="str">
        <f>+IF(ISERROR(VLOOKUP(K915,'Ecarts de marge'!D:D,1,FALSE)),"PB CODE ARTICLE","")</f>
        <v>PB CODE ARTICLE</v>
      </c>
    </row>
    <row r="916" spans="1:18" x14ac:dyDescent="0.25">
      <c r="A916" s="131" t="str">
        <f>+IF(I916&lt;='Ecarts de marge'!$G$1,"X","")</f>
        <v>X</v>
      </c>
      <c r="B916" s="122" t="str">
        <f t="shared" si="14"/>
        <v>A</v>
      </c>
      <c r="Q916" s="122" t="e">
        <f>+VLOOKUP(CONCATENATE(B916,"00"),#REF!,3,FALSE)</f>
        <v>#REF!</v>
      </c>
      <c r="R916" s="122" t="str">
        <f>+IF(ISERROR(VLOOKUP(K916,'Ecarts de marge'!D:D,1,FALSE)),"PB CODE ARTICLE","")</f>
        <v>PB CODE ARTICLE</v>
      </c>
    </row>
    <row r="917" spans="1:18" x14ac:dyDescent="0.25">
      <c r="A917" s="131" t="str">
        <f>+IF(I917&lt;='Ecarts de marge'!$G$1,"X","")</f>
        <v>X</v>
      </c>
      <c r="B917" s="122" t="str">
        <f t="shared" si="14"/>
        <v>A</v>
      </c>
      <c r="Q917" s="122" t="e">
        <f>+VLOOKUP(CONCATENATE(B917,"00"),#REF!,3,FALSE)</f>
        <v>#REF!</v>
      </c>
      <c r="R917" s="122" t="str">
        <f>+IF(ISERROR(VLOOKUP(K917,'Ecarts de marge'!D:D,1,FALSE)),"PB CODE ARTICLE","")</f>
        <v>PB CODE ARTICLE</v>
      </c>
    </row>
    <row r="918" spans="1:18" x14ac:dyDescent="0.25">
      <c r="A918" s="131" t="str">
        <f>+IF(I918&lt;='Ecarts de marge'!$G$1,"X","")</f>
        <v>X</v>
      </c>
      <c r="B918" s="122" t="str">
        <f t="shared" si="14"/>
        <v>A</v>
      </c>
      <c r="Q918" s="122" t="e">
        <f>+VLOOKUP(CONCATENATE(B918,"00"),#REF!,3,FALSE)</f>
        <v>#REF!</v>
      </c>
      <c r="R918" s="122" t="str">
        <f>+IF(ISERROR(VLOOKUP(K918,'Ecarts de marge'!D:D,1,FALSE)),"PB CODE ARTICLE","")</f>
        <v>PB CODE ARTICLE</v>
      </c>
    </row>
    <row r="919" spans="1:18" x14ac:dyDescent="0.25">
      <c r="A919" s="131" t="str">
        <f>+IF(I919&lt;='Ecarts de marge'!$G$1,"X","")</f>
        <v>X</v>
      </c>
      <c r="B919" s="122" t="str">
        <f t="shared" si="14"/>
        <v>A</v>
      </c>
      <c r="Q919" s="122" t="e">
        <f>+VLOOKUP(CONCATENATE(B919,"00"),#REF!,3,FALSE)</f>
        <v>#REF!</v>
      </c>
      <c r="R919" s="122" t="str">
        <f>+IF(ISERROR(VLOOKUP(K919,'Ecarts de marge'!D:D,1,FALSE)),"PB CODE ARTICLE","")</f>
        <v>PB CODE ARTICLE</v>
      </c>
    </row>
    <row r="920" spans="1:18" x14ac:dyDescent="0.25">
      <c r="A920" s="131" t="str">
        <f>+IF(I920&lt;='Ecarts de marge'!$G$1,"X","")</f>
        <v>X</v>
      </c>
      <c r="B920" s="122" t="str">
        <f t="shared" si="14"/>
        <v>A</v>
      </c>
      <c r="Q920" s="122" t="e">
        <f>+VLOOKUP(CONCATENATE(B920,"00"),#REF!,3,FALSE)</f>
        <v>#REF!</v>
      </c>
      <c r="R920" s="122" t="str">
        <f>+IF(ISERROR(VLOOKUP(K920,'Ecarts de marge'!D:D,1,FALSE)),"PB CODE ARTICLE","")</f>
        <v>PB CODE ARTICLE</v>
      </c>
    </row>
    <row r="921" spans="1:18" x14ac:dyDescent="0.25">
      <c r="A921" s="131" t="str">
        <f>+IF(I921&lt;='Ecarts de marge'!$G$1,"X","")</f>
        <v>X</v>
      </c>
      <c r="B921" s="122" t="str">
        <f t="shared" si="14"/>
        <v>A</v>
      </c>
      <c r="Q921" s="122" t="e">
        <f>+VLOOKUP(CONCATENATE(B921,"00"),#REF!,3,FALSE)</f>
        <v>#REF!</v>
      </c>
      <c r="R921" s="122" t="str">
        <f>+IF(ISERROR(VLOOKUP(K921,'Ecarts de marge'!D:D,1,FALSE)),"PB CODE ARTICLE","")</f>
        <v>PB CODE ARTICLE</v>
      </c>
    </row>
    <row r="922" spans="1:18" x14ac:dyDescent="0.25">
      <c r="A922" s="131" t="str">
        <f>+IF(I922&lt;='Ecarts de marge'!$G$1,"X","")</f>
        <v>X</v>
      </c>
      <c r="B922" s="122" t="str">
        <f t="shared" si="14"/>
        <v>A</v>
      </c>
      <c r="Q922" s="122" t="e">
        <f>+VLOOKUP(CONCATENATE(B922,"00"),#REF!,3,FALSE)</f>
        <v>#REF!</v>
      </c>
      <c r="R922" s="122" t="str">
        <f>+IF(ISERROR(VLOOKUP(K922,'Ecarts de marge'!D:D,1,FALSE)),"PB CODE ARTICLE","")</f>
        <v>PB CODE ARTICLE</v>
      </c>
    </row>
    <row r="923" spans="1:18" x14ac:dyDescent="0.25">
      <c r="A923" s="131" t="str">
        <f>+IF(I923&lt;='Ecarts de marge'!$G$1,"X","")</f>
        <v>X</v>
      </c>
      <c r="B923" s="122" t="str">
        <f t="shared" si="14"/>
        <v>A</v>
      </c>
      <c r="Q923" s="122" t="e">
        <f>+VLOOKUP(CONCATENATE(B923,"00"),#REF!,3,FALSE)</f>
        <v>#REF!</v>
      </c>
      <c r="R923" s="122" t="str">
        <f>+IF(ISERROR(VLOOKUP(K923,'Ecarts de marge'!D:D,1,FALSE)),"PB CODE ARTICLE","")</f>
        <v>PB CODE ARTICLE</v>
      </c>
    </row>
    <row r="924" spans="1:18" x14ac:dyDescent="0.25">
      <c r="A924" s="131" t="str">
        <f>+IF(I924&lt;='Ecarts de marge'!$G$1,"X","")</f>
        <v>X</v>
      </c>
      <c r="B924" s="122" t="str">
        <f t="shared" si="14"/>
        <v>A</v>
      </c>
      <c r="Q924" s="122" t="e">
        <f>+VLOOKUP(CONCATENATE(B924,"00"),#REF!,3,FALSE)</f>
        <v>#REF!</v>
      </c>
      <c r="R924" s="122" t="str">
        <f>+IF(ISERROR(VLOOKUP(K924,'Ecarts de marge'!D:D,1,FALSE)),"PB CODE ARTICLE","")</f>
        <v>PB CODE ARTICLE</v>
      </c>
    </row>
    <row r="925" spans="1:18" x14ac:dyDescent="0.25">
      <c r="A925" s="131" t="str">
        <f>+IF(I925&lt;='Ecarts de marge'!$G$1,"X","")</f>
        <v>X</v>
      </c>
      <c r="B925" s="122" t="str">
        <f t="shared" si="14"/>
        <v>A</v>
      </c>
      <c r="Q925" s="122" t="e">
        <f>+VLOOKUP(CONCATENATE(B925,"00"),#REF!,3,FALSE)</f>
        <v>#REF!</v>
      </c>
      <c r="R925" s="122" t="str">
        <f>+IF(ISERROR(VLOOKUP(K925,'Ecarts de marge'!D:D,1,FALSE)),"PB CODE ARTICLE","")</f>
        <v>PB CODE ARTICLE</v>
      </c>
    </row>
    <row r="926" spans="1:18" x14ac:dyDescent="0.25">
      <c r="A926" s="131" t="str">
        <f>+IF(I926&lt;='Ecarts de marge'!$G$1,"X","")</f>
        <v>X</v>
      </c>
      <c r="B926" s="122" t="str">
        <f t="shared" si="14"/>
        <v>A</v>
      </c>
      <c r="Q926" s="122" t="e">
        <f>+VLOOKUP(CONCATENATE(B926,"00"),#REF!,3,FALSE)</f>
        <v>#REF!</v>
      </c>
      <c r="R926" s="122" t="str">
        <f>+IF(ISERROR(VLOOKUP(K926,'Ecarts de marge'!D:D,1,FALSE)),"PB CODE ARTICLE","")</f>
        <v>PB CODE ARTICLE</v>
      </c>
    </row>
    <row r="927" spans="1:18" x14ac:dyDescent="0.25">
      <c r="A927" s="131" t="str">
        <f>+IF(I927&lt;='Ecarts de marge'!$G$1,"X","")</f>
        <v>X</v>
      </c>
      <c r="B927" s="122" t="str">
        <f t="shared" si="14"/>
        <v>A</v>
      </c>
      <c r="Q927" s="122" t="e">
        <f>+VLOOKUP(CONCATENATE(B927,"00"),#REF!,3,FALSE)</f>
        <v>#REF!</v>
      </c>
      <c r="R927" s="122" t="str">
        <f>+IF(ISERROR(VLOOKUP(K927,'Ecarts de marge'!D:D,1,FALSE)),"PB CODE ARTICLE","")</f>
        <v>PB CODE ARTICLE</v>
      </c>
    </row>
    <row r="928" spans="1:18" x14ac:dyDescent="0.25">
      <c r="A928" s="131" t="str">
        <f>+IF(I928&lt;='Ecarts de marge'!$G$1,"X","")</f>
        <v>X</v>
      </c>
      <c r="B928" s="122" t="str">
        <f t="shared" si="14"/>
        <v>A</v>
      </c>
      <c r="Q928" s="122" t="e">
        <f>+VLOOKUP(CONCATENATE(B928,"00"),#REF!,3,FALSE)</f>
        <v>#REF!</v>
      </c>
      <c r="R928" s="122" t="str">
        <f>+IF(ISERROR(VLOOKUP(K928,'Ecarts de marge'!D:D,1,FALSE)),"PB CODE ARTICLE","")</f>
        <v>PB CODE ARTICLE</v>
      </c>
    </row>
    <row r="929" spans="1:18" x14ac:dyDescent="0.25">
      <c r="A929" s="131" t="str">
        <f>+IF(I929&lt;='Ecarts de marge'!$G$1,"X","")</f>
        <v>X</v>
      </c>
      <c r="B929" s="122" t="str">
        <f t="shared" si="14"/>
        <v>A</v>
      </c>
      <c r="Q929" s="122" t="e">
        <f>+VLOOKUP(CONCATENATE(B929,"00"),#REF!,3,FALSE)</f>
        <v>#REF!</v>
      </c>
      <c r="R929" s="122" t="str">
        <f>+IF(ISERROR(VLOOKUP(K929,'Ecarts de marge'!D:D,1,FALSE)),"PB CODE ARTICLE","")</f>
        <v>PB CODE ARTICLE</v>
      </c>
    </row>
    <row r="930" spans="1:18" x14ac:dyDescent="0.25">
      <c r="A930" s="131" t="str">
        <f>+IF(I930&lt;='Ecarts de marge'!$G$1,"X","")</f>
        <v>X</v>
      </c>
      <c r="B930" s="122" t="str">
        <f t="shared" si="14"/>
        <v>A</v>
      </c>
      <c r="Q930" s="122" t="e">
        <f>+VLOOKUP(CONCATENATE(B930,"00"),#REF!,3,FALSE)</f>
        <v>#REF!</v>
      </c>
      <c r="R930" s="122" t="str">
        <f>+IF(ISERROR(VLOOKUP(K930,'Ecarts de marge'!D:D,1,FALSE)),"PB CODE ARTICLE","")</f>
        <v>PB CODE ARTICLE</v>
      </c>
    </row>
    <row r="931" spans="1:18" x14ac:dyDescent="0.25">
      <c r="A931" s="131" t="str">
        <f>+IF(I931&lt;='Ecarts de marge'!$G$1,"X","")</f>
        <v>X</v>
      </c>
      <c r="B931" s="122" t="str">
        <f t="shared" si="14"/>
        <v>A</v>
      </c>
      <c r="Q931" s="122" t="e">
        <f>+VLOOKUP(CONCATENATE(B931,"00"),#REF!,3,FALSE)</f>
        <v>#REF!</v>
      </c>
      <c r="R931" s="122" t="str">
        <f>+IF(ISERROR(VLOOKUP(K931,'Ecarts de marge'!D:D,1,FALSE)),"PB CODE ARTICLE","")</f>
        <v>PB CODE ARTICLE</v>
      </c>
    </row>
    <row r="932" spans="1:18" x14ac:dyDescent="0.25">
      <c r="A932" s="131" t="str">
        <f>+IF(I932&lt;='Ecarts de marge'!$G$1,"X","")</f>
        <v>X</v>
      </c>
      <c r="B932" s="122" t="str">
        <f t="shared" si="14"/>
        <v>A</v>
      </c>
      <c r="Q932" s="122" t="e">
        <f>+VLOOKUP(CONCATENATE(B932,"00"),#REF!,3,FALSE)</f>
        <v>#REF!</v>
      </c>
      <c r="R932" s="122" t="str">
        <f>+IF(ISERROR(VLOOKUP(K932,'Ecarts de marge'!D:D,1,FALSE)),"PB CODE ARTICLE","")</f>
        <v>PB CODE ARTICLE</v>
      </c>
    </row>
    <row r="933" spans="1:18" x14ac:dyDescent="0.25">
      <c r="A933" s="131" t="str">
        <f>+IF(I933&lt;='Ecarts de marge'!$G$1,"X","")</f>
        <v>X</v>
      </c>
      <c r="B933" s="122" t="str">
        <f t="shared" si="14"/>
        <v>A</v>
      </c>
      <c r="Q933" s="122" t="e">
        <f>+VLOOKUP(CONCATENATE(B933,"00"),#REF!,3,FALSE)</f>
        <v>#REF!</v>
      </c>
      <c r="R933" s="122" t="str">
        <f>+IF(ISERROR(VLOOKUP(K933,'Ecarts de marge'!D:D,1,FALSE)),"PB CODE ARTICLE","")</f>
        <v>PB CODE ARTICLE</v>
      </c>
    </row>
    <row r="934" spans="1:18" x14ac:dyDescent="0.25">
      <c r="A934" s="131" t="str">
        <f>+IF(I934&lt;='Ecarts de marge'!$G$1,"X","")</f>
        <v>X</v>
      </c>
      <c r="B934" s="122" t="str">
        <f t="shared" si="14"/>
        <v>A</v>
      </c>
      <c r="Q934" s="122" t="e">
        <f>+VLOOKUP(CONCATENATE(B934,"00"),#REF!,3,FALSE)</f>
        <v>#REF!</v>
      </c>
      <c r="R934" s="122" t="str">
        <f>+IF(ISERROR(VLOOKUP(K934,'Ecarts de marge'!D:D,1,FALSE)),"PB CODE ARTICLE","")</f>
        <v>PB CODE ARTICLE</v>
      </c>
    </row>
    <row r="935" spans="1:18" x14ac:dyDescent="0.25">
      <c r="A935" s="131" t="str">
        <f>+IF(I935&lt;='Ecarts de marge'!$G$1,"X","")</f>
        <v>X</v>
      </c>
      <c r="B935" s="122" t="str">
        <f t="shared" si="14"/>
        <v>A</v>
      </c>
      <c r="Q935" s="122" t="e">
        <f>+VLOOKUP(CONCATENATE(B935,"00"),#REF!,3,FALSE)</f>
        <v>#REF!</v>
      </c>
      <c r="R935" s="122" t="str">
        <f>+IF(ISERROR(VLOOKUP(K935,'Ecarts de marge'!D:D,1,FALSE)),"PB CODE ARTICLE","")</f>
        <v>PB CODE ARTICLE</v>
      </c>
    </row>
    <row r="936" spans="1:18" x14ac:dyDescent="0.25">
      <c r="A936" s="131" t="str">
        <f>+IF(I936&lt;='Ecarts de marge'!$G$1,"X","")</f>
        <v>X</v>
      </c>
      <c r="B936" s="122" t="str">
        <f t="shared" si="14"/>
        <v>A</v>
      </c>
      <c r="Q936" s="122" t="e">
        <f>+VLOOKUP(CONCATENATE(B936,"00"),#REF!,3,FALSE)</f>
        <v>#REF!</v>
      </c>
      <c r="R936" s="122" t="str">
        <f>+IF(ISERROR(VLOOKUP(K936,'Ecarts de marge'!D:D,1,FALSE)),"PB CODE ARTICLE","")</f>
        <v>PB CODE ARTICLE</v>
      </c>
    </row>
    <row r="937" spans="1:18" x14ac:dyDescent="0.25">
      <c r="A937" s="131" t="str">
        <f>+IF(I937&lt;='Ecarts de marge'!$G$1,"X","")</f>
        <v>X</v>
      </c>
      <c r="B937" s="122" t="str">
        <f t="shared" si="14"/>
        <v>A</v>
      </c>
      <c r="Q937" s="122" t="e">
        <f>+VLOOKUP(CONCATENATE(B937,"00"),#REF!,3,FALSE)</f>
        <v>#REF!</v>
      </c>
      <c r="R937" s="122" t="str">
        <f>+IF(ISERROR(VLOOKUP(K937,'Ecarts de marge'!D:D,1,FALSE)),"PB CODE ARTICLE","")</f>
        <v>PB CODE ARTICLE</v>
      </c>
    </row>
    <row r="938" spans="1:18" x14ac:dyDescent="0.25">
      <c r="A938" s="131" t="str">
        <f>+IF(I938&lt;='Ecarts de marge'!$G$1,"X","")</f>
        <v>X</v>
      </c>
      <c r="B938" s="122" t="str">
        <f t="shared" si="14"/>
        <v>A</v>
      </c>
      <c r="Q938" s="122" t="e">
        <f>+VLOOKUP(CONCATENATE(B938,"00"),#REF!,3,FALSE)</f>
        <v>#REF!</v>
      </c>
      <c r="R938" s="122" t="str">
        <f>+IF(ISERROR(VLOOKUP(K938,'Ecarts de marge'!D:D,1,FALSE)),"PB CODE ARTICLE","")</f>
        <v>PB CODE ARTICLE</v>
      </c>
    </row>
    <row r="939" spans="1:18" x14ac:dyDescent="0.25">
      <c r="A939" s="131" t="str">
        <f>+IF(I939&lt;='Ecarts de marge'!$G$1,"X","")</f>
        <v>X</v>
      </c>
      <c r="B939" s="122" t="str">
        <f t="shared" si="14"/>
        <v>A</v>
      </c>
      <c r="Q939" s="122" t="e">
        <f>+VLOOKUP(CONCATENATE(B939,"00"),#REF!,3,FALSE)</f>
        <v>#REF!</v>
      </c>
      <c r="R939" s="122" t="str">
        <f>+IF(ISERROR(VLOOKUP(K939,'Ecarts de marge'!D:D,1,FALSE)),"PB CODE ARTICLE","")</f>
        <v>PB CODE ARTICLE</v>
      </c>
    </row>
    <row r="940" spans="1:18" x14ac:dyDescent="0.25">
      <c r="A940" s="131" t="str">
        <f>+IF(I940&lt;='Ecarts de marge'!$G$1,"X","")</f>
        <v>X</v>
      </c>
      <c r="B940" s="122" t="str">
        <f t="shared" si="14"/>
        <v>A</v>
      </c>
      <c r="Q940" s="122" t="e">
        <f>+VLOOKUP(CONCATENATE(B940,"00"),#REF!,3,FALSE)</f>
        <v>#REF!</v>
      </c>
      <c r="R940" s="122" t="str">
        <f>+IF(ISERROR(VLOOKUP(K940,'Ecarts de marge'!D:D,1,FALSE)),"PB CODE ARTICLE","")</f>
        <v>PB CODE ARTICLE</v>
      </c>
    </row>
    <row r="941" spans="1:18" x14ac:dyDescent="0.25">
      <c r="A941" s="131" t="str">
        <f>+IF(I941&lt;='Ecarts de marge'!$G$1,"X","")</f>
        <v>X</v>
      </c>
      <c r="B941" s="122" t="str">
        <f t="shared" si="14"/>
        <v>A</v>
      </c>
      <c r="Q941" s="122" t="e">
        <f>+VLOOKUP(CONCATENATE(B941,"00"),#REF!,3,FALSE)</f>
        <v>#REF!</v>
      </c>
      <c r="R941" s="122" t="str">
        <f>+IF(ISERROR(VLOOKUP(K941,'Ecarts de marge'!D:D,1,FALSE)),"PB CODE ARTICLE","")</f>
        <v>PB CODE ARTICLE</v>
      </c>
    </row>
    <row r="942" spans="1:18" x14ac:dyDescent="0.25">
      <c r="A942" s="131" t="str">
        <f>+IF(I942&lt;='Ecarts de marge'!$G$1,"X","")</f>
        <v>X</v>
      </c>
      <c r="B942" s="122" t="str">
        <f t="shared" si="14"/>
        <v>A</v>
      </c>
      <c r="Q942" s="122" t="e">
        <f>+VLOOKUP(CONCATENATE(B942,"00"),#REF!,3,FALSE)</f>
        <v>#REF!</v>
      </c>
      <c r="R942" s="122" t="str">
        <f>+IF(ISERROR(VLOOKUP(K942,'Ecarts de marge'!D:D,1,FALSE)),"PB CODE ARTICLE","")</f>
        <v>PB CODE ARTICLE</v>
      </c>
    </row>
    <row r="943" spans="1:18" x14ac:dyDescent="0.25">
      <c r="A943" s="131" t="str">
        <f>+IF(I943&lt;='Ecarts de marge'!$G$1,"X","")</f>
        <v>X</v>
      </c>
      <c r="B943" s="122" t="str">
        <f t="shared" si="14"/>
        <v>A</v>
      </c>
      <c r="Q943" s="122" t="e">
        <f>+VLOOKUP(CONCATENATE(B943,"00"),#REF!,3,FALSE)</f>
        <v>#REF!</v>
      </c>
      <c r="R943" s="122" t="str">
        <f>+IF(ISERROR(VLOOKUP(K943,'Ecarts de marge'!D:D,1,FALSE)),"PB CODE ARTICLE","")</f>
        <v>PB CODE ARTICLE</v>
      </c>
    </row>
    <row r="944" spans="1:18" x14ac:dyDescent="0.25">
      <c r="A944" s="131" t="str">
        <f>+IF(I944&lt;='Ecarts de marge'!$G$1,"X","")</f>
        <v>X</v>
      </c>
      <c r="B944" s="122" t="str">
        <f t="shared" si="14"/>
        <v>A</v>
      </c>
      <c r="Q944" s="122" t="e">
        <f>+VLOOKUP(CONCATENATE(B944,"00"),#REF!,3,FALSE)</f>
        <v>#REF!</v>
      </c>
      <c r="R944" s="122" t="str">
        <f>+IF(ISERROR(VLOOKUP(K944,'Ecarts de marge'!D:D,1,FALSE)),"PB CODE ARTICLE","")</f>
        <v>PB CODE ARTICLE</v>
      </c>
    </row>
    <row r="945" spans="1:18" x14ac:dyDescent="0.25">
      <c r="A945" s="131" t="str">
        <f>+IF(I945&lt;='Ecarts de marge'!$G$1,"X","")</f>
        <v>X</v>
      </c>
      <c r="B945" s="122" t="str">
        <f t="shared" si="14"/>
        <v>A</v>
      </c>
      <c r="Q945" s="122" t="e">
        <f>+VLOOKUP(CONCATENATE(B945,"00"),#REF!,3,FALSE)</f>
        <v>#REF!</v>
      </c>
      <c r="R945" s="122" t="str">
        <f>+IF(ISERROR(VLOOKUP(K945,'Ecarts de marge'!D:D,1,FALSE)),"PB CODE ARTICLE","")</f>
        <v>PB CODE ARTICLE</v>
      </c>
    </row>
    <row r="946" spans="1:18" x14ac:dyDescent="0.25">
      <c r="A946" s="131" t="str">
        <f>+IF(I946&lt;='Ecarts de marge'!$G$1,"X","")</f>
        <v>X</v>
      </c>
      <c r="B946" s="122" t="str">
        <f t="shared" si="14"/>
        <v>A</v>
      </c>
      <c r="Q946" s="122" t="e">
        <f>+VLOOKUP(CONCATENATE(B946,"00"),#REF!,3,FALSE)</f>
        <v>#REF!</v>
      </c>
      <c r="R946" s="122" t="str">
        <f>+IF(ISERROR(VLOOKUP(K946,'Ecarts de marge'!D:D,1,FALSE)),"PB CODE ARTICLE","")</f>
        <v>PB CODE ARTICLE</v>
      </c>
    </row>
    <row r="947" spans="1:18" x14ac:dyDescent="0.25">
      <c r="A947" s="131" t="str">
        <f>+IF(I947&lt;='Ecarts de marge'!$G$1,"X","")</f>
        <v>X</v>
      </c>
      <c r="B947" s="122" t="str">
        <f t="shared" si="14"/>
        <v>A</v>
      </c>
      <c r="Q947" s="122" t="e">
        <f>+VLOOKUP(CONCATENATE(B947,"00"),#REF!,3,FALSE)</f>
        <v>#REF!</v>
      </c>
      <c r="R947" s="122" t="str">
        <f>+IF(ISERROR(VLOOKUP(K947,'Ecarts de marge'!D:D,1,FALSE)),"PB CODE ARTICLE","")</f>
        <v>PB CODE ARTICLE</v>
      </c>
    </row>
    <row r="948" spans="1:18" x14ac:dyDescent="0.25">
      <c r="A948" s="131" t="str">
        <f>+IF(I948&lt;='Ecarts de marge'!$G$1,"X","")</f>
        <v>X</v>
      </c>
      <c r="B948" s="122" t="str">
        <f t="shared" si="14"/>
        <v>A</v>
      </c>
      <c r="Q948" s="122" t="e">
        <f>+VLOOKUP(CONCATENATE(B948,"00"),#REF!,3,FALSE)</f>
        <v>#REF!</v>
      </c>
      <c r="R948" s="122" t="str">
        <f>+IF(ISERROR(VLOOKUP(K948,'Ecarts de marge'!D:D,1,FALSE)),"PB CODE ARTICLE","")</f>
        <v>PB CODE ARTICLE</v>
      </c>
    </row>
    <row r="949" spans="1:18" x14ac:dyDescent="0.25">
      <c r="A949" s="131" t="str">
        <f>+IF(I949&lt;='Ecarts de marge'!$G$1,"X","")</f>
        <v>X</v>
      </c>
      <c r="B949" s="122" t="str">
        <f t="shared" si="14"/>
        <v>A</v>
      </c>
      <c r="Q949" s="122" t="e">
        <f>+VLOOKUP(CONCATENATE(B949,"00"),#REF!,3,FALSE)</f>
        <v>#REF!</v>
      </c>
      <c r="R949" s="122" t="str">
        <f>+IF(ISERROR(VLOOKUP(K949,'Ecarts de marge'!D:D,1,FALSE)),"PB CODE ARTICLE","")</f>
        <v>PB CODE ARTICLE</v>
      </c>
    </row>
    <row r="950" spans="1:18" x14ac:dyDescent="0.25">
      <c r="A950" s="131" t="str">
        <f>+IF(I950&lt;='Ecarts de marge'!$G$1,"X","")</f>
        <v>X</v>
      </c>
      <c r="B950" s="122" t="str">
        <f t="shared" si="14"/>
        <v>A</v>
      </c>
      <c r="Q950" s="122" t="e">
        <f>+VLOOKUP(CONCATENATE(B950,"00"),#REF!,3,FALSE)</f>
        <v>#REF!</v>
      </c>
      <c r="R950" s="122" t="str">
        <f>+IF(ISERROR(VLOOKUP(K950,'Ecarts de marge'!D:D,1,FALSE)),"PB CODE ARTICLE","")</f>
        <v>PB CODE ARTICLE</v>
      </c>
    </row>
    <row r="951" spans="1:18" x14ac:dyDescent="0.25">
      <c r="A951" s="131" t="str">
        <f>+IF(I951&lt;='Ecarts de marge'!$G$1,"X","")</f>
        <v>X</v>
      </c>
      <c r="B951" s="122" t="str">
        <f t="shared" si="14"/>
        <v>A</v>
      </c>
      <c r="Q951" s="122" t="e">
        <f>+VLOOKUP(CONCATENATE(B951,"00"),#REF!,3,FALSE)</f>
        <v>#REF!</v>
      </c>
      <c r="R951" s="122" t="str">
        <f>+IF(ISERROR(VLOOKUP(K951,'Ecarts de marge'!D:D,1,FALSE)),"PB CODE ARTICLE","")</f>
        <v>PB CODE ARTICLE</v>
      </c>
    </row>
    <row r="952" spans="1:18" x14ac:dyDescent="0.25">
      <c r="A952" s="131" t="str">
        <f>+IF(I952&lt;='Ecarts de marge'!$G$1,"X","")</f>
        <v>X</v>
      </c>
      <c r="B952" s="122" t="str">
        <f t="shared" si="14"/>
        <v>A</v>
      </c>
      <c r="Q952" s="122" t="e">
        <f>+VLOOKUP(CONCATENATE(B952,"00"),#REF!,3,FALSE)</f>
        <v>#REF!</v>
      </c>
      <c r="R952" s="122" t="str">
        <f>+IF(ISERROR(VLOOKUP(K952,'Ecarts de marge'!D:D,1,FALSE)),"PB CODE ARTICLE","")</f>
        <v>PB CODE ARTICLE</v>
      </c>
    </row>
    <row r="953" spans="1:18" x14ac:dyDescent="0.25">
      <c r="A953" s="131" t="str">
        <f>+IF(I953&lt;='Ecarts de marge'!$G$1,"X","")</f>
        <v>X</v>
      </c>
      <c r="B953" s="122" t="str">
        <f t="shared" si="14"/>
        <v>A</v>
      </c>
      <c r="Q953" s="122" t="e">
        <f>+VLOOKUP(CONCATENATE(B953,"00"),#REF!,3,FALSE)</f>
        <v>#REF!</v>
      </c>
      <c r="R953" s="122" t="str">
        <f>+IF(ISERROR(VLOOKUP(K953,'Ecarts de marge'!D:D,1,FALSE)),"PB CODE ARTICLE","")</f>
        <v>PB CODE ARTICLE</v>
      </c>
    </row>
    <row r="954" spans="1:18" x14ac:dyDescent="0.25">
      <c r="A954" s="131" t="str">
        <f>+IF(I954&lt;='Ecarts de marge'!$G$1,"X","")</f>
        <v>X</v>
      </c>
      <c r="B954" s="122" t="str">
        <f t="shared" si="14"/>
        <v>A</v>
      </c>
      <c r="Q954" s="122" t="e">
        <f>+VLOOKUP(CONCATENATE(B954,"00"),#REF!,3,FALSE)</f>
        <v>#REF!</v>
      </c>
      <c r="R954" s="122" t="str">
        <f>+IF(ISERROR(VLOOKUP(K954,'Ecarts de marge'!D:D,1,FALSE)),"PB CODE ARTICLE","")</f>
        <v>PB CODE ARTICLE</v>
      </c>
    </row>
    <row r="955" spans="1:18" x14ac:dyDescent="0.25">
      <c r="A955" s="131" t="str">
        <f>+IF(I955&lt;='Ecarts de marge'!$G$1,"X","")</f>
        <v>X</v>
      </c>
      <c r="B955" s="122" t="str">
        <f t="shared" si="14"/>
        <v>A</v>
      </c>
      <c r="Q955" s="122" t="e">
        <f>+VLOOKUP(CONCATENATE(B955,"00"),#REF!,3,FALSE)</f>
        <v>#REF!</v>
      </c>
      <c r="R955" s="122" t="str">
        <f>+IF(ISERROR(VLOOKUP(K955,'Ecarts de marge'!D:D,1,FALSE)),"PB CODE ARTICLE","")</f>
        <v>PB CODE ARTICLE</v>
      </c>
    </row>
    <row r="956" spans="1:18" x14ac:dyDescent="0.25">
      <c r="A956" s="131" t="str">
        <f>+IF(I956&lt;='Ecarts de marge'!$G$1,"X","")</f>
        <v>X</v>
      </c>
      <c r="B956" s="122" t="str">
        <f t="shared" si="14"/>
        <v>A</v>
      </c>
      <c r="Q956" s="122" t="e">
        <f>+VLOOKUP(CONCATENATE(B956,"00"),#REF!,3,FALSE)</f>
        <v>#REF!</v>
      </c>
      <c r="R956" s="122" t="str">
        <f>+IF(ISERROR(VLOOKUP(K956,'Ecarts de marge'!D:D,1,FALSE)),"PB CODE ARTICLE","")</f>
        <v>PB CODE ARTICLE</v>
      </c>
    </row>
    <row r="957" spans="1:18" x14ac:dyDescent="0.25">
      <c r="A957" s="131" t="str">
        <f>+IF(I957&lt;='Ecarts de marge'!$G$1,"X","")</f>
        <v>X</v>
      </c>
      <c r="B957" s="122" t="str">
        <f t="shared" si="14"/>
        <v>A</v>
      </c>
      <c r="Q957" s="122" t="e">
        <f>+VLOOKUP(CONCATENATE(B957,"00"),#REF!,3,FALSE)</f>
        <v>#REF!</v>
      </c>
      <c r="R957" s="122" t="str">
        <f>+IF(ISERROR(VLOOKUP(K957,'Ecarts de marge'!D:D,1,FALSE)),"PB CODE ARTICLE","")</f>
        <v>PB CODE ARTICLE</v>
      </c>
    </row>
    <row r="958" spans="1:18" x14ac:dyDescent="0.25">
      <c r="A958" s="131" t="str">
        <f>+IF(I958&lt;='Ecarts de marge'!$G$1,"X","")</f>
        <v>X</v>
      </c>
      <c r="B958" s="122" t="str">
        <f t="shared" si="14"/>
        <v>A</v>
      </c>
      <c r="Q958" s="122" t="e">
        <f>+VLOOKUP(CONCATENATE(B958,"00"),#REF!,3,FALSE)</f>
        <v>#REF!</v>
      </c>
      <c r="R958" s="122" t="str">
        <f>+IF(ISERROR(VLOOKUP(K958,'Ecarts de marge'!D:D,1,FALSE)),"PB CODE ARTICLE","")</f>
        <v>PB CODE ARTICLE</v>
      </c>
    </row>
    <row r="959" spans="1:18" x14ac:dyDescent="0.25">
      <c r="A959" s="131" t="str">
        <f>+IF(I959&lt;='Ecarts de marge'!$G$1,"X","")</f>
        <v>X</v>
      </c>
      <c r="B959" s="122" t="str">
        <f t="shared" si="14"/>
        <v>A</v>
      </c>
      <c r="Q959" s="122" t="e">
        <f>+VLOOKUP(CONCATENATE(B959,"00"),#REF!,3,FALSE)</f>
        <v>#REF!</v>
      </c>
      <c r="R959" s="122" t="str">
        <f>+IF(ISERROR(VLOOKUP(K959,'Ecarts de marge'!D:D,1,FALSE)),"PB CODE ARTICLE","")</f>
        <v>PB CODE ARTICLE</v>
      </c>
    </row>
    <row r="960" spans="1:18" x14ac:dyDescent="0.25">
      <c r="A960" s="131" t="str">
        <f>+IF(I960&lt;='Ecarts de marge'!$G$1,"X","")</f>
        <v>X</v>
      </c>
      <c r="B960" s="122" t="str">
        <f t="shared" si="14"/>
        <v>A</v>
      </c>
      <c r="Q960" s="122" t="e">
        <f>+VLOOKUP(CONCATENATE(B960,"00"),#REF!,3,FALSE)</f>
        <v>#REF!</v>
      </c>
      <c r="R960" s="122" t="str">
        <f>+IF(ISERROR(VLOOKUP(K960,'Ecarts de marge'!D:D,1,FALSE)),"PB CODE ARTICLE","")</f>
        <v>PB CODE ARTICLE</v>
      </c>
    </row>
    <row r="961" spans="1:18" x14ac:dyDescent="0.25">
      <c r="A961" s="131" t="str">
        <f>+IF(I961&lt;='Ecarts de marge'!$G$1,"X","")</f>
        <v>X</v>
      </c>
      <c r="B961" s="122" t="str">
        <f t="shared" si="14"/>
        <v>A</v>
      </c>
      <c r="Q961" s="122" t="e">
        <f>+VLOOKUP(CONCATENATE(B961,"00"),#REF!,3,FALSE)</f>
        <v>#REF!</v>
      </c>
      <c r="R961" s="122" t="str">
        <f>+IF(ISERROR(VLOOKUP(K961,'Ecarts de marge'!D:D,1,FALSE)),"PB CODE ARTICLE","")</f>
        <v>PB CODE ARTICLE</v>
      </c>
    </row>
    <row r="962" spans="1:18" x14ac:dyDescent="0.25">
      <c r="A962" s="131" t="str">
        <f>+IF(I962&lt;='Ecarts de marge'!$G$1,"X","")</f>
        <v>X</v>
      </c>
      <c r="B962" s="122" t="str">
        <f t="shared" si="14"/>
        <v>A</v>
      </c>
      <c r="Q962" s="122" t="e">
        <f>+VLOOKUP(CONCATENATE(B962,"00"),#REF!,3,FALSE)</f>
        <v>#REF!</v>
      </c>
      <c r="R962" s="122" t="str">
        <f>+IF(ISERROR(VLOOKUP(K962,'Ecarts de marge'!D:D,1,FALSE)),"PB CODE ARTICLE","")</f>
        <v>PB CODE ARTICLE</v>
      </c>
    </row>
    <row r="963" spans="1:18" x14ac:dyDescent="0.25">
      <c r="A963" s="131" t="str">
        <f>+IF(I963&lt;='Ecarts de marge'!$G$1,"X","")</f>
        <v>X</v>
      </c>
      <c r="B963" s="122" t="str">
        <f t="shared" ref="B963:B1026" si="15">+"A"&amp;E963&amp;F963&amp;G963</f>
        <v>A</v>
      </c>
      <c r="Q963" s="122" t="e">
        <f>+VLOOKUP(CONCATENATE(B963,"00"),#REF!,3,FALSE)</f>
        <v>#REF!</v>
      </c>
      <c r="R963" s="122" t="str">
        <f>+IF(ISERROR(VLOOKUP(K963,'Ecarts de marge'!D:D,1,FALSE)),"PB CODE ARTICLE","")</f>
        <v>PB CODE ARTICLE</v>
      </c>
    </row>
    <row r="964" spans="1:18" x14ac:dyDescent="0.25">
      <c r="A964" s="131" t="str">
        <f>+IF(I964&lt;='Ecarts de marge'!$G$1,"X","")</f>
        <v>X</v>
      </c>
      <c r="B964" s="122" t="str">
        <f t="shared" si="15"/>
        <v>A</v>
      </c>
      <c r="Q964" s="122" t="e">
        <f>+VLOOKUP(CONCATENATE(B964,"00"),#REF!,3,FALSE)</f>
        <v>#REF!</v>
      </c>
      <c r="R964" s="122" t="str">
        <f>+IF(ISERROR(VLOOKUP(K964,'Ecarts de marge'!D:D,1,FALSE)),"PB CODE ARTICLE","")</f>
        <v>PB CODE ARTICLE</v>
      </c>
    </row>
    <row r="965" spans="1:18" x14ac:dyDescent="0.25">
      <c r="A965" s="131" t="str">
        <f>+IF(I965&lt;='Ecarts de marge'!$G$1,"X","")</f>
        <v>X</v>
      </c>
      <c r="B965" s="122" t="str">
        <f t="shared" si="15"/>
        <v>A</v>
      </c>
      <c r="Q965" s="122" t="e">
        <f>+VLOOKUP(CONCATENATE(B965,"00"),#REF!,3,FALSE)</f>
        <v>#REF!</v>
      </c>
      <c r="R965" s="122" t="str">
        <f>+IF(ISERROR(VLOOKUP(K965,'Ecarts de marge'!D:D,1,FALSE)),"PB CODE ARTICLE","")</f>
        <v>PB CODE ARTICLE</v>
      </c>
    </row>
    <row r="966" spans="1:18" x14ac:dyDescent="0.25">
      <c r="A966" s="131" t="str">
        <f>+IF(I966&lt;='Ecarts de marge'!$G$1,"X","")</f>
        <v>X</v>
      </c>
      <c r="B966" s="122" t="str">
        <f t="shared" si="15"/>
        <v>A</v>
      </c>
      <c r="Q966" s="122" t="e">
        <f>+VLOOKUP(CONCATENATE(B966,"00"),#REF!,3,FALSE)</f>
        <v>#REF!</v>
      </c>
      <c r="R966" s="122" t="str">
        <f>+IF(ISERROR(VLOOKUP(K966,'Ecarts de marge'!D:D,1,FALSE)),"PB CODE ARTICLE","")</f>
        <v>PB CODE ARTICLE</v>
      </c>
    </row>
    <row r="967" spans="1:18" x14ac:dyDescent="0.25">
      <c r="A967" s="131" t="str">
        <f>+IF(I967&lt;='Ecarts de marge'!$G$1,"X","")</f>
        <v>X</v>
      </c>
      <c r="B967" s="122" t="str">
        <f t="shared" si="15"/>
        <v>A</v>
      </c>
      <c r="Q967" s="122" t="e">
        <f>+VLOOKUP(CONCATENATE(B967,"00"),#REF!,3,FALSE)</f>
        <v>#REF!</v>
      </c>
      <c r="R967" s="122" t="str">
        <f>+IF(ISERROR(VLOOKUP(K967,'Ecarts de marge'!D:D,1,FALSE)),"PB CODE ARTICLE","")</f>
        <v>PB CODE ARTICLE</v>
      </c>
    </row>
    <row r="968" spans="1:18" x14ac:dyDescent="0.25">
      <c r="A968" s="131" t="str">
        <f>+IF(I968&lt;='Ecarts de marge'!$G$1,"X","")</f>
        <v>X</v>
      </c>
      <c r="B968" s="122" t="str">
        <f t="shared" si="15"/>
        <v>A</v>
      </c>
      <c r="Q968" s="122" t="e">
        <f>+VLOOKUP(CONCATENATE(B968,"00"),#REF!,3,FALSE)</f>
        <v>#REF!</v>
      </c>
      <c r="R968" s="122" t="str">
        <f>+IF(ISERROR(VLOOKUP(K968,'Ecarts de marge'!D:D,1,FALSE)),"PB CODE ARTICLE","")</f>
        <v>PB CODE ARTICLE</v>
      </c>
    </row>
    <row r="969" spans="1:18" x14ac:dyDescent="0.25">
      <c r="A969" s="131" t="str">
        <f>+IF(I969&lt;='Ecarts de marge'!$G$1,"X","")</f>
        <v>X</v>
      </c>
      <c r="B969" s="122" t="str">
        <f t="shared" si="15"/>
        <v>A</v>
      </c>
      <c r="Q969" s="122" t="e">
        <f>+VLOOKUP(CONCATENATE(B969,"00"),#REF!,3,FALSE)</f>
        <v>#REF!</v>
      </c>
      <c r="R969" s="122" t="str">
        <f>+IF(ISERROR(VLOOKUP(K969,'Ecarts de marge'!D:D,1,FALSE)),"PB CODE ARTICLE","")</f>
        <v>PB CODE ARTICLE</v>
      </c>
    </row>
    <row r="970" spans="1:18" x14ac:dyDescent="0.25">
      <c r="A970" s="131" t="str">
        <f>+IF(I970&lt;='Ecarts de marge'!$G$1,"X","")</f>
        <v>X</v>
      </c>
      <c r="B970" s="122" t="str">
        <f t="shared" si="15"/>
        <v>A</v>
      </c>
      <c r="Q970" s="122" t="e">
        <f>+VLOOKUP(CONCATENATE(B970,"00"),#REF!,3,FALSE)</f>
        <v>#REF!</v>
      </c>
      <c r="R970" s="122" t="str">
        <f>+IF(ISERROR(VLOOKUP(K970,'Ecarts de marge'!D:D,1,FALSE)),"PB CODE ARTICLE","")</f>
        <v>PB CODE ARTICLE</v>
      </c>
    </row>
    <row r="971" spans="1:18" x14ac:dyDescent="0.25">
      <c r="A971" s="131" t="str">
        <f>+IF(I971&lt;='Ecarts de marge'!$G$1,"X","")</f>
        <v>X</v>
      </c>
      <c r="B971" s="122" t="str">
        <f t="shared" si="15"/>
        <v>A</v>
      </c>
      <c r="Q971" s="122" t="e">
        <f>+VLOOKUP(CONCATENATE(B971,"00"),#REF!,3,FALSE)</f>
        <v>#REF!</v>
      </c>
      <c r="R971" s="122" t="str">
        <f>+IF(ISERROR(VLOOKUP(K971,'Ecarts de marge'!D:D,1,FALSE)),"PB CODE ARTICLE","")</f>
        <v>PB CODE ARTICLE</v>
      </c>
    </row>
    <row r="972" spans="1:18" x14ac:dyDescent="0.25">
      <c r="A972" s="131" t="str">
        <f>+IF(I972&lt;='Ecarts de marge'!$G$1,"X","")</f>
        <v>X</v>
      </c>
      <c r="B972" s="122" t="str">
        <f t="shared" si="15"/>
        <v>A</v>
      </c>
      <c r="Q972" s="122" t="e">
        <f>+VLOOKUP(CONCATENATE(B972,"00"),#REF!,3,FALSE)</f>
        <v>#REF!</v>
      </c>
      <c r="R972" s="122" t="str">
        <f>+IF(ISERROR(VLOOKUP(K972,'Ecarts de marge'!D:D,1,FALSE)),"PB CODE ARTICLE","")</f>
        <v>PB CODE ARTICLE</v>
      </c>
    </row>
    <row r="973" spans="1:18" x14ac:dyDescent="0.25">
      <c r="A973" s="131" t="str">
        <f>+IF(I973&lt;='Ecarts de marge'!$G$1,"X","")</f>
        <v>X</v>
      </c>
      <c r="B973" s="122" t="str">
        <f t="shared" si="15"/>
        <v>A</v>
      </c>
      <c r="Q973" s="122" t="e">
        <f>+VLOOKUP(CONCATENATE(B973,"00"),#REF!,3,FALSE)</f>
        <v>#REF!</v>
      </c>
      <c r="R973" s="122" t="str">
        <f>+IF(ISERROR(VLOOKUP(K973,'Ecarts de marge'!D:D,1,FALSE)),"PB CODE ARTICLE","")</f>
        <v>PB CODE ARTICLE</v>
      </c>
    </row>
    <row r="974" spans="1:18" x14ac:dyDescent="0.25">
      <c r="A974" s="131" t="str">
        <f>+IF(I974&lt;='Ecarts de marge'!$G$1,"X","")</f>
        <v>X</v>
      </c>
      <c r="B974" s="122" t="str">
        <f t="shared" si="15"/>
        <v>A</v>
      </c>
      <c r="Q974" s="122" t="e">
        <f>+VLOOKUP(CONCATENATE(B974,"00"),#REF!,3,FALSE)</f>
        <v>#REF!</v>
      </c>
      <c r="R974" s="122" t="str">
        <f>+IF(ISERROR(VLOOKUP(K974,'Ecarts de marge'!D:D,1,FALSE)),"PB CODE ARTICLE","")</f>
        <v>PB CODE ARTICLE</v>
      </c>
    </row>
    <row r="975" spans="1:18" x14ac:dyDescent="0.25">
      <c r="A975" s="131" t="str">
        <f>+IF(I975&lt;='Ecarts de marge'!$G$1,"X","")</f>
        <v>X</v>
      </c>
      <c r="B975" s="122" t="str">
        <f t="shared" si="15"/>
        <v>A</v>
      </c>
      <c r="Q975" s="122" t="e">
        <f>+VLOOKUP(CONCATENATE(B975,"00"),#REF!,3,FALSE)</f>
        <v>#REF!</v>
      </c>
      <c r="R975" s="122" t="str">
        <f>+IF(ISERROR(VLOOKUP(K975,'Ecarts de marge'!D:D,1,FALSE)),"PB CODE ARTICLE","")</f>
        <v>PB CODE ARTICLE</v>
      </c>
    </row>
    <row r="976" spans="1:18" x14ac:dyDescent="0.25">
      <c r="A976" s="131" t="str">
        <f>+IF(I976&lt;='Ecarts de marge'!$G$1,"X","")</f>
        <v>X</v>
      </c>
      <c r="B976" s="122" t="str">
        <f t="shared" si="15"/>
        <v>A</v>
      </c>
      <c r="Q976" s="122" t="e">
        <f>+VLOOKUP(CONCATENATE(B976,"00"),#REF!,3,FALSE)</f>
        <v>#REF!</v>
      </c>
      <c r="R976" s="122" t="str">
        <f>+IF(ISERROR(VLOOKUP(K976,'Ecarts de marge'!D:D,1,FALSE)),"PB CODE ARTICLE","")</f>
        <v>PB CODE ARTICLE</v>
      </c>
    </row>
    <row r="977" spans="1:18" x14ac:dyDescent="0.25">
      <c r="A977" s="131" t="str">
        <f>+IF(I977&lt;='Ecarts de marge'!$G$1,"X","")</f>
        <v>X</v>
      </c>
      <c r="B977" s="122" t="str">
        <f t="shared" si="15"/>
        <v>A</v>
      </c>
      <c r="Q977" s="122" t="e">
        <f>+VLOOKUP(CONCATENATE(B977,"00"),#REF!,3,FALSE)</f>
        <v>#REF!</v>
      </c>
      <c r="R977" s="122" t="str">
        <f>+IF(ISERROR(VLOOKUP(K977,'Ecarts de marge'!D:D,1,FALSE)),"PB CODE ARTICLE","")</f>
        <v>PB CODE ARTICLE</v>
      </c>
    </row>
    <row r="978" spans="1:18" x14ac:dyDescent="0.25">
      <c r="A978" s="131" t="str">
        <f>+IF(I978&lt;='Ecarts de marge'!$G$1,"X","")</f>
        <v>X</v>
      </c>
      <c r="B978" s="122" t="str">
        <f t="shared" si="15"/>
        <v>A</v>
      </c>
      <c r="Q978" s="122" t="e">
        <f>+VLOOKUP(CONCATENATE(B978,"00"),#REF!,3,FALSE)</f>
        <v>#REF!</v>
      </c>
      <c r="R978" s="122" t="str">
        <f>+IF(ISERROR(VLOOKUP(K978,'Ecarts de marge'!D:D,1,FALSE)),"PB CODE ARTICLE","")</f>
        <v>PB CODE ARTICLE</v>
      </c>
    </row>
    <row r="979" spans="1:18" x14ac:dyDescent="0.25">
      <c r="A979" s="131" t="str">
        <f>+IF(I979&lt;='Ecarts de marge'!$G$1,"X","")</f>
        <v>X</v>
      </c>
      <c r="B979" s="122" t="str">
        <f t="shared" si="15"/>
        <v>A</v>
      </c>
      <c r="Q979" s="122" t="e">
        <f>+VLOOKUP(CONCATENATE(B979,"00"),#REF!,3,FALSE)</f>
        <v>#REF!</v>
      </c>
      <c r="R979" s="122" t="str">
        <f>+IF(ISERROR(VLOOKUP(K979,'Ecarts de marge'!D:D,1,FALSE)),"PB CODE ARTICLE","")</f>
        <v>PB CODE ARTICLE</v>
      </c>
    </row>
    <row r="980" spans="1:18" x14ac:dyDescent="0.25">
      <c r="A980" s="131" t="str">
        <f>+IF(I980&lt;='Ecarts de marge'!$G$1,"X","")</f>
        <v>X</v>
      </c>
      <c r="B980" s="122" t="str">
        <f t="shared" si="15"/>
        <v>A</v>
      </c>
      <c r="Q980" s="122" t="e">
        <f>+VLOOKUP(CONCATENATE(B980,"00"),#REF!,3,FALSE)</f>
        <v>#REF!</v>
      </c>
      <c r="R980" s="122" t="str">
        <f>+IF(ISERROR(VLOOKUP(K980,'Ecarts de marge'!D:D,1,FALSE)),"PB CODE ARTICLE","")</f>
        <v>PB CODE ARTICLE</v>
      </c>
    </row>
    <row r="981" spans="1:18" x14ac:dyDescent="0.25">
      <c r="A981" s="131" t="str">
        <f>+IF(I981&lt;='Ecarts de marge'!$G$1,"X","")</f>
        <v>X</v>
      </c>
      <c r="B981" s="122" t="str">
        <f t="shared" si="15"/>
        <v>A</v>
      </c>
      <c r="Q981" s="122" t="e">
        <f>+VLOOKUP(CONCATENATE(B981,"00"),#REF!,3,FALSE)</f>
        <v>#REF!</v>
      </c>
      <c r="R981" s="122" t="str">
        <f>+IF(ISERROR(VLOOKUP(K981,'Ecarts de marge'!D:D,1,FALSE)),"PB CODE ARTICLE","")</f>
        <v>PB CODE ARTICLE</v>
      </c>
    </row>
    <row r="982" spans="1:18" x14ac:dyDescent="0.25">
      <c r="A982" s="131" t="str">
        <f>+IF(I982&lt;='Ecarts de marge'!$G$1,"X","")</f>
        <v>X</v>
      </c>
      <c r="B982" s="122" t="str">
        <f t="shared" si="15"/>
        <v>A</v>
      </c>
      <c r="Q982" s="122" t="e">
        <f>+VLOOKUP(CONCATENATE(B982,"00"),#REF!,3,FALSE)</f>
        <v>#REF!</v>
      </c>
      <c r="R982" s="122" t="str">
        <f>+IF(ISERROR(VLOOKUP(K982,'Ecarts de marge'!D:D,1,FALSE)),"PB CODE ARTICLE","")</f>
        <v>PB CODE ARTICLE</v>
      </c>
    </row>
    <row r="983" spans="1:18" x14ac:dyDescent="0.25">
      <c r="A983" s="131" t="str">
        <f>+IF(I983&lt;='Ecarts de marge'!$G$1,"X","")</f>
        <v>X</v>
      </c>
      <c r="B983" s="122" t="str">
        <f t="shared" si="15"/>
        <v>A</v>
      </c>
      <c r="Q983" s="122" t="e">
        <f>+VLOOKUP(CONCATENATE(B983,"00"),#REF!,3,FALSE)</f>
        <v>#REF!</v>
      </c>
      <c r="R983" s="122" t="str">
        <f>+IF(ISERROR(VLOOKUP(K983,'Ecarts de marge'!D:D,1,FALSE)),"PB CODE ARTICLE","")</f>
        <v>PB CODE ARTICLE</v>
      </c>
    </row>
    <row r="984" spans="1:18" x14ac:dyDescent="0.25">
      <c r="A984" s="131" t="str">
        <f>+IF(I984&lt;='Ecarts de marge'!$G$1,"X","")</f>
        <v>X</v>
      </c>
      <c r="B984" s="122" t="str">
        <f t="shared" si="15"/>
        <v>A</v>
      </c>
      <c r="Q984" s="122" t="e">
        <f>+VLOOKUP(CONCATENATE(B984,"00"),#REF!,3,FALSE)</f>
        <v>#REF!</v>
      </c>
      <c r="R984" s="122" t="str">
        <f>+IF(ISERROR(VLOOKUP(K984,'Ecarts de marge'!D:D,1,FALSE)),"PB CODE ARTICLE","")</f>
        <v>PB CODE ARTICLE</v>
      </c>
    </row>
    <row r="985" spans="1:18" x14ac:dyDescent="0.25">
      <c r="A985" s="131" t="str">
        <f>+IF(I985&lt;='Ecarts de marge'!$G$1,"X","")</f>
        <v>X</v>
      </c>
      <c r="B985" s="122" t="str">
        <f t="shared" si="15"/>
        <v>A</v>
      </c>
      <c r="Q985" s="122" t="e">
        <f>+VLOOKUP(CONCATENATE(B985,"00"),#REF!,3,FALSE)</f>
        <v>#REF!</v>
      </c>
      <c r="R985" s="122" t="str">
        <f>+IF(ISERROR(VLOOKUP(K985,'Ecarts de marge'!D:D,1,FALSE)),"PB CODE ARTICLE","")</f>
        <v>PB CODE ARTICLE</v>
      </c>
    </row>
    <row r="986" spans="1:18" x14ac:dyDescent="0.25">
      <c r="A986" s="131" t="str">
        <f>+IF(I986&lt;='Ecarts de marge'!$G$1,"X","")</f>
        <v>X</v>
      </c>
      <c r="B986" s="122" t="str">
        <f t="shared" si="15"/>
        <v>A</v>
      </c>
      <c r="Q986" s="122" t="e">
        <f>+VLOOKUP(CONCATENATE(B986,"00"),#REF!,3,FALSE)</f>
        <v>#REF!</v>
      </c>
      <c r="R986" s="122" t="str">
        <f>+IF(ISERROR(VLOOKUP(K986,'Ecarts de marge'!D:D,1,FALSE)),"PB CODE ARTICLE","")</f>
        <v>PB CODE ARTICLE</v>
      </c>
    </row>
    <row r="987" spans="1:18" x14ac:dyDescent="0.25">
      <c r="A987" s="131" t="str">
        <f>+IF(I987&lt;='Ecarts de marge'!$G$1,"X","")</f>
        <v>X</v>
      </c>
      <c r="B987" s="122" t="str">
        <f t="shared" si="15"/>
        <v>A</v>
      </c>
      <c r="Q987" s="122" t="e">
        <f>+VLOOKUP(CONCATENATE(B987,"00"),#REF!,3,FALSE)</f>
        <v>#REF!</v>
      </c>
      <c r="R987" s="122" t="str">
        <f>+IF(ISERROR(VLOOKUP(K987,'Ecarts de marge'!D:D,1,FALSE)),"PB CODE ARTICLE","")</f>
        <v>PB CODE ARTICLE</v>
      </c>
    </row>
    <row r="988" spans="1:18" x14ac:dyDescent="0.25">
      <c r="A988" s="131" t="str">
        <f>+IF(I988&lt;='Ecarts de marge'!$G$1,"X","")</f>
        <v>X</v>
      </c>
      <c r="B988" s="122" t="str">
        <f t="shared" si="15"/>
        <v>A</v>
      </c>
      <c r="Q988" s="122" t="e">
        <f>+VLOOKUP(CONCATENATE(B988,"00"),#REF!,3,FALSE)</f>
        <v>#REF!</v>
      </c>
      <c r="R988" s="122" t="str">
        <f>+IF(ISERROR(VLOOKUP(K988,'Ecarts de marge'!D:D,1,FALSE)),"PB CODE ARTICLE","")</f>
        <v>PB CODE ARTICLE</v>
      </c>
    </row>
    <row r="989" spans="1:18" x14ac:dyDescent="0.25">
      <c r="A989" s="131" t="str">
        <f>+IF(I989&lt;='Ecarts de marge'!$G$1,"X","")</f>
        <v>X</v>
      </c>
      <c r="B989" s="122" t="str">
        <f t="shared" si="15"/>
        <v>A</v>
      </c>
      <c r="Q989" s="122" t="e">
        <f>+VLOOKUP(CONCATENATE(B989,"00"),#REF!,3,FALSE)</f>
        <v>#REF!</v>
      </c>
      <c r="R989" s="122" t="str">
        <f>+IF(ISERROR(VLOOKUP(K989,'Ecarts de marge'!D:D,1,FALSE)),"PB CODE ARTICLE","")</f>
        <v>PB CODE ARTICLE</v>
      </c>
    </row>
    <row r="990" spans="1:18" x14ac:dyDescent="0.25">
      <c r="A990" s="131" t="str">
        <f>+IF(I990&lt;='Ecarts de marge'!$G$1,"X","")</f>
        <v>X</v>
      </c>
      <c r="B990" s="122" t="str">
        <f t="shared" si="15"/>
        <v>A</v>
      </c>
      <c r="Q990" s="122" t="e">
        <f>+VLOOKUP(CONCATENATE(B990,"00"),#REF!,3,FALSE)</f>
        <v>#REF!</v>
      </c>
      <c r="R990" s="122" t="str">
        <f>+IF(ISERROR(VLOOKUP(K990,'Ecarts de marge'!D:D,1,FALSE)),"PB CODE ARTICLE","")</f>
        <v>PB CODE ARTICLE</v>
      </c>
    </row>
    <row r="991" spans="1:18" x14ac:dyDescent="0.25">
      <c r="A991" s="131" t="str">
        <f>+IF(I991&lt;='Ecarts de marge'!$G$1,"X","")</f>
        <v>X</v>
      </c>
      <c r="B991" s="122" t="str">
        <f t="shared" si="15"/>
        <v>A</v>
      </c>
      <c r="Q991" s="122" t="e">
        <f>+VLOOKUP(CONCATENATE(B991,"00"),#REF!,3,FALSE)</f>
        <v>#REF!</v>
      </c>
      <c r="R991" s="122" t="str">
        <f>+IF(ISERROR(VLOOKUP(K991,'Ecarts de marge'!D:D,1,FALSE)),"PB CODE ARTICLE","")</f>
        <v>PB CODE ARTICLE</v>
      </c>
    </row>
    <row r="992" spans="1:18" x14ac:dyDescent="0.25">
      <c r="A992" s="131" t="str">
        <f>+IF(I992&lt;='Ecarts de marge'!$G$1,"X","")</f>
        <v>X</v>
      </c>
      <c r="B992" s="122" t="str">
        <f t="shared" si="15"/>
        <v>A</v>
      </c>
      <c r="Q992" s="122" t="e">
        <f>+VLOOKUP(CONCATENATE(B992,"00"),#REF!,3,FALSE)</f>
        <v>#REF!</v>
      </c>
      <c r="R992" s="122" t="str">
        <f>+IF(ISERROR(VLOOKUP(K992,'Ecarts de marge'!D:D,1,FALSE)),"PB CODE ARTICLE","")</f>
        <v>PB CODE ARTICLE</v>
      </c>
    </row>
    <row r="993" spans="1:18" x14ac:dyDescent="0.25">
      <c r="A993" s="131" t="str">
        <f>+IF(I993&lt;='Ecarts de marge'!$G$1,"X","")</f>
        <v>X</v>
      </c>
      <c r="B993" s="122" t="str">
        <f t="shared" si="15"/>
        <v>A</v>
      </c>
      <c r="Q993" s="122" t="e">
        <f>+VLOOKUP(CONCATENATE(B993,"00"),#REF!,3,FALSE)</f>
        <v>#REF!</v>
      </c>
      <c r="R993" s="122" t="str">
        <f>+IF(ISERROR(VLOOKUP(K993,'Ecarts de marge'!D:D,1,FALSE)),"PB CODE ARTICLE","")</f>
        <v>PB CODE ARTICLE</v>
      </c>
    </row>
    <row r="994" spans="1:18" x14ac:dyDescent="0.25">
      <c r="A994" s="131" t="str">
        <f>+IF(I994&lt;='Ecarts de marge'!$G$1,"X","")</f>
        <v>X</v>
      </c>
      <c r="B994" s="122" t="str">
        <f t="shared" si="15"/>
        <v>A</v>
      </c>
      <c r="Q994" s="122" t="e">
        <f>+VLOOKUP(CONCATENATE(B994,"00"),#REF!,3,FALSE)</f>
        <v>#REF!</v>
      </c>
      <c r="R994" s="122" t="str">
        <f>+IF(ISERROR(VLOOKUP(K994,'Ecarts de marge'!D:D,1,FALSE)),"PB CODE ARTICLE","")</f>
        <v>PB CODE ARTICLE</v>
      </c>
    </row>
    <row r="995" spans="1:18" x14ac:dyDescent="0.25">
      <c r="A995" s="131" t="str">
        <f>+IF(I995&lt;='Ecarts de marge'!$G$1,"X","")</f>
        <v>X</v>
      </c>
      <c r="B995" s="122" t="str">
        <f t="shared" si="15"/>
        <v>A</v>
      </c>
      <c r="Q995" s="122" t="e">
        <f>+VLOOKUP(CONCATENATE(B995,"00"),#REF!,3,FALSE)</f>
        <v>#REF!</v>
      </c>
      <c r="R995" s="122" t="str">
        <f>+IF(ISERROR(VLOOKUP(K995,'Ecarts de marge'!D:D,1,FALSE)),"PB CODE ARTICLE","")</f>
        <v>PB CODE ARTICLE</v>
      </c>
    </row>
    <row r="996" spans="1:18" x14ac:dyDescent="0.25">
      <c r="A996" s="131" t="str">
        <f>+IF(I996&lt;='Ecarts de marge'!$G$1,"X","")</f>
        <v>X</v>
      </c>
      <c r="B996" s="122" t="str">
        <f t="shared" si="15"/>
        <v>A</v>
      </c>
      <c r="Q996" s="122" t="e">
        <f>+VLOOKUP(CONCATENATE(B996,"00"),#REF!,3,FALSE)</f>
        <v>#REF!</v>
      </c>
      <c r="R996" s="122" t="str">
        <f>+IF(ISERROR(VLOOKUP(K996,'Ecarts de marge'!D:D,1,FALSE)),"PB CODE ARTICLE","")</f>
        <v>PB CODE ARTICLE</v>
      </c>
    </row>
    <row r="997" spans="1:18" x14ac:dyDescent="0.25">
      <c r="A997" s="131" t="str">
        <f>+IF(I997&lt;='Ecarts de marge'!$G$1,"X","")</f>
        <v>X</v>
      </c>
      <c r="B997" s="122" t="str">
        <f t="shared" si="15"/>
        <v>A</v>
      </c>
      <c r="Q997" s="122" t="e">
        <f>+VLOOKUP(CONCATENATE(B997,"00"),#REF!,3,FALSE)</f>
        <v>#REF!</v>
      </c>
      <c r="R997" s="122" t="str">
        <f>+IF(ISERROR(VLOOKUP(K997,'Ecarts de marge'!D:D,1,FALSE)),"PB CODE ARTICLE","")</f>
        <v>PB CODE ARTICLE</v>
      </c>
    </row>
    <row r="998" spans="1:18" x14ac:dyDescent="0.25">
      <c r="A998" s="131" t="str">
        <f>+IF(I998&lt;='Ecarts de marge'!$G$1,"X","")</f>
        <v>X</v>
      </c>
      <c r="B998" s="122" t="str">
        <f t="shared" si="15"/>
        <v>A</v>
      </c>
      <c r="Q998" s="122" t="e">
        <f>+VLOOKUP(CONCATENATE(B998,"00"),#REF!,3,FALSE)</f>
        <v>#REF!</v>
      </c>
      <c r="R998" s="122" t="str">
        <f>+IF(ISERROR(VLOOKUP(K998,'Ecarts de marge'!D:D,1,FALSE)),"PB CODE ARTICLE","")</f>
        <v>PB CODE ARTICLE</v>
      </c>
    </row>
    <row r="999" spans="1:18" x14ac:dyDescent="0.25">
      <c r="A999" s="131" t="str">
        <f>+IF(I999&lt;='Ecarts de marge'!$G$1,"X","")</f>
        <v>X</v>
      </c>
      <c r="B999" s="122" t="str">
        <f t="shared" si="15"/>
        <v>A</v>
      </c>
      <c r="Q999" s="122" t="e">
        <f>+VLOOKUP(CONCATENATE(B999,"00"),#REF!,3,FALSE)</f>
        <v>#REF!</v>
      </c>
      <c r="R999" s="122" t="str">
        <f>+IF(ISERROR(VLOOKUP(K999,'Ecarts de marge'!D:D,1,FALSE)),"PB CODE ARTICLE","")</f>
        <v>PB CODE ARTICLE</v>
      </c>
    </row>
    <row r="1000" spans="1:18" x14ac:dyDescent="0.25">
      <c r="A1000" s="131" t="str">
        <f>+IF(I1000&lt;='Ecarts de marge'!$G$1,"X","")</f>
        <v>X</v>
      </c>
      <c r="B1000" s="122" t="str">
        <f t="shared" si="15"/>
        <v>A</v>
      </c>
      <c r="Q1000" s="122" t="e">
        <f>+VLOOKUP(CONCATENATE(B1000,"00"),#REF!,3,FALSE)</f>
        <v>#REF!</v>
      </c>
      <c r="R1000" s="122" t="str">
        <f>+IF(ISERROR(VLOOKUP(K1000,'Ecarts de marge'!D:D,1,FALSE)),"PB CODE ARTICLE","")</f>
        <v>PB CODE ARTICLE</v>
      </c>
    </row>
    <row r="1001" spans="1:18" x14ac:dyDescent="0.25">
      <c r="A1001" s="131" t="str">
        <f>+IF(I1001&lt;='Ecarts de marge'!$G$1,"X","")</f>
        <v>X</v>
      </c>
      <c r="B1001" s="122" t="str">
        <f t="shared" si="15"/>
        <v>A</v>
      </c>
      <c r="Q1001" s="122" t="e">
        <f>+VLOOKUP(CONCATENATE(B1001,"00"),#REF!,3,FALSE)</f>
        <v>#REF!</v>
      </c>
      <c r="R1001" s="122" t="str">
        <f>+IF(ISERROR(VLOOKUP(K1001,'Ecarts de marge'!D:D,1,FALSE)),"PB CODE ARTICLE","")</f>
        <v>PB CODE ARTICLE</v>
      </c>
    </row>
    <row r="1002" spans="1:18" x14ac:dyDescent="0.25">
      <c r="A1002" s="131" t="str">
        <f>+IF(I1002&lt;='Ecarts de marge'!$G$1,"X","")</f>
        <v>X</v>
      </c>
      <c r="B1002" s="122" t="str">
        <f t="shared" si="15"/>
        <v>A</v>
      </c>
      <c r="Q1002" s="122" t="e">
        <f>+VLOOKUP(CONCATENATE(B1002,"00"),#REF!,3,FALSE)</f>
        <v>#REF!</v>
      </c>
      <c r="R1002" s="122" t="str">
        <f>+IF(ISERROR(VLOOKUP(K1002,'Ecarts de marge'!D:D,1,FALSE)),"PB CODE ARTICLE","")</f>
        <v>PB CODE ARTICLE</v>
      </c>
    </row>
    <row r="1003" spans="1:18" x14ac:dyDescent="0.25">
      <c r="A1003" s="131" t="str">
        <f>+IF(I1003&lt;='Ecarts de marge'!$G$1,"X","")</f>
        <v>X</v>
      </c>
      <c r="B1003" s="122" t="str">
        <f t="shared" si="15"/>
        <v>A</v>
      </c>
      <c r="Q1003" s="122" t="e">
        <f>+VLOOKUP(CONCATENATE(B1003,"00"),#REF!,3,FALSE)</f>
        <v>#REF!</v>
      </c>
      <c r="R1003" s="122" t="str">
        <f>+IF(ISERROR(VLOOKUP(K1003,'Ecarts de marge'!D:D,1,FALSE)),"PB CODE ARTICLE","")</f>
        <v>PB CODE ARTICLE</v>
      </c>
    </row>
    <row r="1004" spans="1:18" x14ac:dyDescent="0.25">
      <c r="A1004" s="131" t="str">
        <f>+IF(I1004&lt;='Ecarts de marge'!$G$1,"X","")</f>
        <v>X</v>
      </c>
      <c r="B1004" s="122" t="str">
        <f t="shared" si="15"/>
        <v>A</v>
      </c>
      <c r="Q1004" s="122" t="e">
        <f>+VLOOKUP(CONCATENATE(B1004,"00"),#REF!,3,FALSE)</f>
        <v>#REF!</v>
      </c>
      <c r="R1004" s="122" t="str">
        <f>+IF(ISERROR(VLOOKUP(K1004,'Ecarts de marge'!D:D,1,FALSE)),"PB CODE ARTICLE","")</f>
        <v>PB CODE ARTICLE</v>
      </c>
    </row>
    <row r="1005" spans="1:18" x14ac:dyDescent="0.25">
      <c r="A1005" s="131" t="str">
        <f>+IF(I1005&lt;='Ecarts de marge'!$G$1,"X","")</f>
        <v>X</v>
      </c>
      <c r="B1005" s="122" t="str">
        <f t="shared" si="15"/>
        <v>A</v>
      </c>
      <c r="Q1005" s="122" t="e">
        <f>+VLOOKUP(CONCATENATE(B1005,"00"),#REF!,3,FALSE)</f>
        <v>#REF!</v>
      </c>
      <c r="R1005" s="122" t="str">
        <f>+IF(ISERROR(VLOOKUP(K1005,'Ecarts de marge'!D:D,1,FALSE)),"PB CODE ARTICLE","")</f>
        <v>PB CODE ARTICLE</v>
      </c>
    </row>
    <row r="1006" spans="1:18" x14ac:dyDescent="0.25">
      <c r="A1006" s="131" t="str">
        <f>+IF(I1006&lt;='Ecarts de marge'!$G$1,"X","")</f>
        <v>X</v>
      </c>
      <c r="B1006" s="122" t="str">
        <f t="shared" si="15"/>
        <v>A</v>
      </c>
      <c r="Q1006" s="122" t="e">
        <f>+VLOOKUP(CONCATENATE(B1006,"00"),#REF!,3,FALSE)</f>
        <v>#REF!</v>
      </c>
      <c r="R1006" s="122" t="str">
        <f>+IF(ISERROR(VLOOKUP(K1006,'Ecarts de marge'!D:D,1,FALSE)),"PB CODE ARTICLE","")</f>
        <v>PB CODE ARTICLE</v>
      </c>
    </row>
    <row r="1007" spans="1:18" x14ac:dyDescent="0.25">
      <c r="A1007" s="131" t="str">
        <f>+IF(I1007&lt;='Ecarts de marge'!$G$1,"X","")</f>
        <v>X</v>
      </c>
      <c r="B1007" s="122" t="str">
        <f t="shared" si="15"/>
        <v>A</v>
      </c>
      <c r="Q1007" s="122" t="e">
        <f>+VLOOKUP(CONCATENATE(B1007,"00"),#REF!,3,FALSE)</f>
        <v>#REF!</v>
      </c>
      <c r="R1007" s="122" t="str">
        <f>+IF(ISERROR(VLOOKUP(K1007,'Ecarts de marge'!D:D,1,FALSE)),"PB CODE ARTICLE","")</f>
        <v>PB CODE ARTICLE</v>
      </c>
    </row>
    <row r="1008" spans="1:18" x14ac:dyDescent="0.25">
      <c r="A1008" s="131" t="str">
        <f>+IF(I1008&lt;='Ecarts de marge'!$G$1,"X","")</f>
        <v>X</v>
      </c>
      <c r="B1008" s="122" t="str">
        <f t="shared" si="15"/>
        <v>A</v>
      </c>
      <c r="Q1008" s="122" t="e">
        <f>+VLOOKUP(CONCATENATE(B1008,"00"),#REF!,3,FALSE)</f>
        <v>#REF!</v>
      </c>
      <c r="R1008" s="122" t="str">
        <f>+IF(ISERROR(VLOOKUP(K1008,'Ecarts de marge'!D:D,1,FALSE)),"PB CODE ARTICLE","")</f>
        <v>PB CODE ARTICLE</v>
      </c>
    </row>
    <row r="1009" spans="1:18" x14ac:dyDescent="0.25">
      <c r="A1009" s="131" t="str">
        <f>+IF(I1009&lt;='Ecarts de marge'!$G$1,"X","")</f>
        <v>X</v>
      </c>
      <c r="B1009" s="122" t="str">
        <f t="shared" si="15"/>
        <v>A</v>
      </c>
      <c r="Q1009" s="122" t="e">
        <f>+VLOOKUP(CONCATENATE(B1009,"00"),#REF!,3,FALSE)</f>
        <v>#REF!</v>
      </c>
      <c r="R1009" s="122" t="str">
        <f>+IF(ISERROR(VLOOKUP(K1009,'Ecarts de marge'!D:D,1,FALSE)),"PB CODE ARTICLE","")</f>
        <v>PB CODE ARTICLE</v>
      </c>
    </row>
    <row r="1010" spans="1:18" x14ac:dyDescent="0.25">
      <c r="A1010" s="131" t="str">
        <f>+IF(I1010&lt;='Ecarts de marge'!$G$1,"X","")</f>
        <v>X</v>
      </c>
      <c r="B1010" s="122" t="str">
        <f t="shared" si="15"/>
        <v>A</v>
      </c>
      <c r="Q1010" s="122" t="e">
        <f>+VLOOKUP(CONCATENATE(B1010,"00"),#REF!,3,FALSE)</f>
        <v>#REF!</v>
      </c>
      <c r="R1010" s="122" t="str">
        <f>+IF(ISERROR(VLOOKUP(K1010,'Ecarts de marge'!D:D,1,FALSE)),"PB CODE ARTICLE","")</f>
        <v>PB CODE ARTICLE</v>
      </c>
    </row>
    <row r="1011" spans="1:18" x14ac:dyDescent="0.25">
      <c r="A1011" s="131" t="str">
        <f>+IF(I1011&lt;='Ecarts de marge'!$G$1,"X","")</f>
        <v>X</v>
      </c>
      <c r="B1011" s="122" t="str">
        <f t="shared" si="15"/>
        <v>A</v>
      </c>
      <c r="Q1011" s="122" t="e">
        <f>+VLOOKUP(CONCATENATE(B1011,"00"),#REF!,3,FALSE)</f>
        <v>#REF!</v>
      </c>
      <c r="R1011" s="122" t="str">
        <f>+IF(ISERROR(VLOOKUP(K1011,'Ecarts de marge'!D:D,1,FALSE)),"PB CODE ARTICLE","")</f>
        <v>PB CODE ARTICLE</v>
      </c>
    </row>
    <row r="1012" spans="1:18" x14ac:dyDescent="0.25">
      <c r="A1012" s="131" t="str">
        <f>+IF(I1012&lt;='Ecarts de marge'!$G$1,"X","")</f>
        <v>X</v>
      </c>
      <c r="B1012" s="122" t="str">
        <f t="shared" si="15"/>
        <v>A</v>
      </c>
      <c r="Q1012" s="122" t="e">
        <f>+VLOOKUP(CONCATENATE(B1012,"00"),#REF!,3,FALSE)</f>
        <v>#REF!</v>
      </c>
      <c r="R1012" s="122" t="str">
        <f>+IF(ISERROR(VLOOKUP(K1012,'Ecarts de marge'!D:D,1,FALSE)),"PB CODE ARTICLE","")</f>
        <v>PB CODE ARTICLE</v>
      </c>
    </row>
    <row r="1013" spans="1:18" x14ac:dyDescent="0.25">
      <c r="A1013" s="131" t="str">
        <f>+IF(I1013&lt;='Ecarts de marge'!$G$1,"X","")</f>
        <v>X</v>
      </c>
      <c r="B1013" s="122" t="str">
        <f t="shared" si="15"/>
        <v>A</v>
      </c>
      <c r="Q1013" s="122" t="e">
        <f>+VLOOKUP(CONCATENATE(B1013,"00"),#REF!,3,FALSE)</f>
        <v>#REF!</v>
      </c>
      <c r="R1013" s="122" t="str">
        <f>+IF(ISERROR(VLOOKUP(K1013,'Ecarts de marge'!D:D,1,FALSE)),"PB CODE ARTICLE","")</f>
        <v>PB CODE ARTICLE</v>
      </c>
    </row>
    <row r="1014" spans="1:18" x14ac:dyDescent="0.25">
      <c r="A1014" s="131" t="str">
        <f>+IF(I1014&lt;='Ecarts de marge'!$G$1,"X","")</f>
        <v>X</v>
      </c>
      <c r="B1014" s="122" t="str">
        <f t="shared" si="15"/>
        <v>A</v>
      </c>
      <c r="Q1014" s="122" t="e">
        <f>+VLOOKUP(CONCATENATE(B1014,"00"),#REF!,3,FALSE)</f>
        <v>#REF!</v>
      </c>
      <c r="R1014" s="122" t="str">
        <f>+IF(ISERROR(VLOOKUP(K1014,'Ecarts de marge'!D:D,1,FALSE)),"PB CODE ARTICLE","")</f>
        <v>PB CODE ARTICLE</v>
      </c>
    </row>
    <row r="1015" spans="1:18" x14ac:dyDescent="0.25">
      <c r="A1015" s="131" t="str">
        <f>+IF(I1015&lt;='Ecarts de marge'!$G$1,"X","")</f>
        <v>X</v>
      </c>
      <c r="B1015" s="122" t="str">
        <f t="shared" si="15"/>
        <v>A</v>
      </c>
      <c r="Q1015" s="122" t="e">
        <f>+VLOOKUP(CONCATENATE(B1015,"00"),#REF!,3,FALSE)</f>
        <v>#REF!</v>
      </c>
      <c r="R1015" s="122" t="str">
        <f>+IF(ISERROR(VLOOKUP(K1015,'Ecarts de marge'!D:D,1,FALSE)),"PB CODE ARTICLE","")</f>
        <v>PB CODE ARTICLE</v>
      </c>
    </row>
    <row r="1016" spans="1:18" x14ac:dyDescent="0.25">
      <c r="A1016" s="131" t="str">
        <f>+IF(I1016&lt;='Ecarts de marge'!$G$1,"X","")</f>
        <v>X</v>
      </c>
      <c r="B1016" s="122" t="str">
        <f t="shared" si="15"/>
        <v>A</v>
      </c>
      <c r="Q1016" s="122" t="e">
        <f>+VLOOKUP(CONCATENATE(B1016,"00"),#REF!,3,FALSE)</f>
        <v>#REF!</v>
      </c>
      <c r="R1016" s="122" t="str">
        <f>+IF(ISERROR(VLOOKUP(K1016,'Ecarts de marge'!D:D,1,FALSE)),"PB CODE ARTICLE","")</f>
        <v>PB CODE ARTICLE</v>
      </c>
    </row>
    <row r="1017" spans="1:18" x14ac:dyDescent="0.25">
      <c r="A1017" s="131" t="str">
        <f>+IF(I1017&lt;='Ecarts de marge'!$G$1,"X","")</f>
        <v>X</v>
      </c>
      <c r="B1017" s="122" t="str">
        <f t="shared" si="15"/>
        <v>A</v>
      </c>
      <c r="Q1017" s="122" t="e">
        <f>+VLOOKUP(CONCATENATE(B1017,"00"),#REF!,3,FALSE)</f>
        <v>#REF!</v>
      </c>
      <c r="R1017" s="122" t="str">
        <f>+IF(ISERROR(VLOOKUP(K1017,'Ecarts de marge'!D:D,1,FALSE)),"PB CODE ARTICLE","")</f>
        <v>PB CODE ARTICLE</v>
      </c>
    </row>
    <row r="1018" spans="1:18" x14ac:dyDescent="0.25">
      <c r="A1018" s="131" t="str">
        <f>+IF(I1018&lt;='Ecarts de marge'!$G$1,"X","")</f>
        <v>X</v>
      </c>
      <c r="B1018" s="122" t="str">
        <f t="shared" si="15"/>
        <v>A</v>
      </c>
      <c r="Q1018" s="122" t="e">
        <f>+VLOOKUP(CONCATENATE(B1018,"00"),#REF!,3,FALSE)</f>
        <v>#REF!</v>
      </c>
      <c r="R1018" s="122" t="str">
        <f>+IF(ISERROR(VLOOKUP(K1018,'Ecarts de marge'!D:D,1,FALSE)),"PB CODE ARTICLE","")</f>
        <v>PB CODE ARTICLE</v>
      </c>
    </row>
    <row r="1019" spans="1:18" x14ac:dyDescent="0.25">
      <c r="A1019" s="131" t="str">
        <f>+IF(I1019&lt;='Ecarts de marge'!$G$1,"X","")</f>
        <v>X</v>
      </c>
      <c r="B1019" s="122" t="str">
        <f t="shared" si="15"/>
        <v>A</v>
      </c>
      <c r="Q1019" s="122" t="e">
        <f>+VLOOKUP(CONCATENATE(B1019,"00"),#REF!,3,FALSE)</f>
        <v>#REF!</v>
      </c>
      <c r="R1019" s="122" t="str">
        <f>+IF(ISERROR(VLOOKUP(K1019,'Ecarts de marge'!D:D,1,FALSE)),"PB CODE ARTICLE","")</f>
        <v>PB CODE ARTICLE</v>
      </c>
    </row>
    <row r="1020" spans="1:18" x14ac:dyDescent="0.25">
      <c r="A1020" s="131" t="str">
        <f>+IF(I1020&lt;='Ecarts de marge'!$G$1,"X","")</f>
        <v>X</v>
      </c>
      <c r="B1020" s="122" t="str">
        <f t="shared" si="15"/>
        <v>A</v>
      </c>
      <c r="Q1020" s="122" t="e">
        <f>+VLOOKUP(CONCATENATE(B1020,"00"),#REF!,3,FALSE)</f>
        <v>#REF!</v>
      </c>
      <c r="R1020" s="122" t="str">
        <f>+IF(ISERROR(VLOOKUP(K1020,'Ecarts de marge'!D:D,1,FALSE)),"PB CODE ARTICLE","")</f>
        <v>PB CODE ARTICLE</v>
      </c>
    </row>
    <row r="1021" spans="1:18" x14ac:dyDescent="0.25">
      <c r="A1021" s="131" t="str">
        <f>+IF(I1021&lt;='Ecarts de marge'!$G$1,"X","")</f>
        <v>X</v>
      </c>
      <c r="B1021" s="122" t="str">
        <f t="shared" si="15"/>
        <v>A</v>
      </c>
      <c r="Q1021" s="122" t="e">
        <f>+VLOOKUP(CONCATENATE(B1021,"00"),#REF!,3,FALSE)</f>
        <v>#REF!</v>
      </c>
      <c r="R1021" s="122" t="str">
        <f>+IF(ISERROR(VLOOKUP(K1021,'Ecarts de marge'!D:D,1,FALSE)),"PB CODE ARTICLE","")</f>
        <v>PB CODE ARTICLE</v>
      </c>
    </row>
    <row r="1022" spans="1:18" x14ac:dyDescent="0.25">
      <c r="A1022" s="131" t="str">
        <f>+IF(I1022&lt;='Ecarts de marge'!$G$1,"X","")</f>
        <v>X</v>
      </c>
      <c r="B1022" s="122" t="str">
        <f t="shared" si="15"/>
        <v>A</v>
      </c>
      <c r="Q1022" s="122" t="e">
        <f>+VLOOKUP(CONCATENATE(B1022,"00"),#REF!,3,FALSE)</f>
        <v>#REF!</v>
      </c>
      <c r="R1022" s="122" t="str">
        <f>+IF(ISERROR(VLOOKUP(K1022,'Ecarts de marge'!D:D,1,FALSE)),"PB CODE ARTICLE","")</f>
        <v>PB CODE ARTICLE</v>
      </c>
    </row>
    <row r="1023" spans="1:18" x14ac:dyDescent="0.25">
      <c r="A1023" s="131" t="str">
        <f>+IF(I1023&lt;='Ecarts de marge'!$G$1,"X","")</f>
        <v>X</v>
      </c>
      <c r="B1023" s="122" t="str">
        <f t="shared" si="15"/>
        <v>A</v>
      </c>
      <c r="Q1023" s="122" t="e">
        <f>+VLOOKUP(CONCATENATE(B1023,"00"),#REF!,3,FALSE)</f>
        <v>#REF!</v>
      </c>
      <c r="R1023" s="122" t="str">
        <f>+IF(ISERROR(VLOOKUP(K1023,'Ecarts de marge'!D:D,1,FALSE)),"PB CODE ARTICLE","")</f>
        <v>PB CODE ARTICLE</v>
      </c>
    </row>
    <row r="1024" spans="1:18" x14ac:dyDescent="0.25">
      <c r="A1024" s="131" t="str">
        <f>+IF(I1024&lt;='Ecarts de marge'!$G$1,"X","")</f>
        <v>X</v>
      </c>
      <c r="B1024" s="122" t="str">
        <f t="shared" si="15"/>
        <v>A</v>
      </c>
      <c r="Q1024" s="122" t="e">
        <f>+VLOOKUP(CONCATENATE(B1024,"00"),#REF!,3,FALSE)</f>
        <v>#REF!</v>
      </c>
      <c r="R1024" s="122" t="str">
        <f>+IF(ISERROR(VLOOKUP(K1024,'Ecarts de marge'!D:D,1,FALSE)),"PB CODE ARTICLE","")</f>
        <v>PB CODE ARTICLE</v>
      </c>
    </row>
    <row r="1025" spans="1:18" x14ac:dyDescent="0.25">
      <c r="A1025" s="131" t="str">
        <f>+IF(I1025&lt;='Ecarts de marge'!$G$1,"X","")</f>
        <v>X</v>
      </c>
      <c r="B1025" s="122" t="str">
        <f t="shared" si="15"/>
        <v>A</v>
      </c>
      <c r="Q1025" s="122" t="e">
        <f>+VLOOKUP(CONCATENATE(B1025,"00"),#REF!,3,FALSE)</f>
        <v>#REF!</v>
      </c>
      <c r="R1025" s="122" t="str">
        <f>+IF(ISERROR(VLOOKUP(K1025,'Ecarts de marge'!D:D,1,FALSE)),"PB CODE ARTICLE","")</f>
        <v>PB CODE ARTICLE</v>
      </c>
    </row>
    <row r="1026" spans="1:18" x14ac:dyDescent="0.25">
      <c r="A1026" s="131" t="str">
        <f>+IF(I1026&lt;='Ecarts de marge'!$G$1,"X","")</f>
        <v>X</v>
      </c>
      <c r="B1026" s="122" t="str">
        <f t="shared" si="15"/>
        <v>A</v>
      </c>
      <c r="Q1026" s="122" t="e">
        <f>+VLOOKUP(CONCATENATE(B1026,"00"),#REF!,3,FALSE)</f>
        <v>#REF!</v>
      </c>
      <c r="R1026" s="122" t="str">
        <f>+IF(ISERROR(VLOOKUP(K1026,'Ecarts de marge'!D:D,1,FALSE)),"PB CODE ARTICLE","")</f>
        <v>PB CODE ARTICLE</v>
      </c>
    </row>
    <row r="1027" spans="1:18" x14ac:dyDescent="0.25">
      <c r="A1027" s="131" t="str">
        <f>+IF(I1027&lt;='Ecarts de marge'!$G$1,"X","")</f>
        <v>X</v>
      </c>
      <c r="B1027" s="122" t="str">
        <f t="shared" ref="B1027:B1090" si="16">+"A"&amp;E1027&amp;F1027&amp;G1027</f>
        <v>A</v>
      </c>
      <c r="Q1027" s="122" t="e">
        <f>+VLOOKUP(CONCATENATE(B1027,"00"),#REF!,3,FALSE)</f>
        <v>#REF!</v>
      </c>
      <c r="R1027" s="122" t="str">
        <f>+IF(ISERROR(VLOOKUP(K1027,'Ecarts de marge'!D:D,1,FALSE)),"PB CODE ARTICLE","")</f>
        <v>PB CODE ARTICLE</v>
      </c>
    </row>
    <row r="1028" spans="1:18" x14ac:dyDescent="0.25">
      <c r="A1028" s="131" t="str">
        <f>+IF(I1028&lt;='Ecarts de marge'!$G$1,"X","")</f>
        <v>X</v>
      </c>
      <c r="B1028" s="122" t="str">
        <f t="shared" si="16"/>
        <v>A</v>
      </c>
      <c r="Q1028" s="122" t="e">
        <f>+VLOOKUP(CONCATENATE(B1028,"00"),#REF!,3,FALSE)</f>
        <v>#REF!</v>
      </c>
      <c r="R1028" s="122" t="str">
        <f>+IF(ISERROR(VLOOKUP(K1028,'Ecarts de marge'!D:D,1,FALSE)),"PB CODE ARTICLE","")</f>
        <v>PB CODE ARTICLE</v>
      </c>
    </row>
    <row r="1029" spans="1:18" x14ac:dyDescent="0.25">
      <c r="A1029" s="131" t="str">
        <f>+IF(I1029&lt;='Ecarts de marge'!$G$1,"X","")</f>
        <v>X</v>
      </c>
      <c r="B1029" s="122" t="str">
        <f t="shared" si="16"/>
        <v>A</v>
      </c>
      <c r="Q1029" s="122" t="e">
        <f>+VLOOKUP(CONCATENATE(B1029,"00"),#REF!,3,FALSE)</f>
        <v>#REF!</v>
      </c>
      <c r="R1029" s="122" t="str">
        <f>+IF(ISERROR(VLOOKUP(K1029,'Ecarts de marge'!D:D,1,FALSE)),"PB CODE ARTICLE","")</f>
        <v>PB CODE ARTICLE</v>
      </c>
    </row>
    <row r="1030" spans="1:18" x14ac:dyDescent="0.25">
      <c r="A1030" s="131" t="str">
        <f>+IF(I1030&lt;='Ecarts de marge'!$G$1,"X","")</f>
        <v>X</v>
      </c>
      <c r="B1030" s="122" t="str">
        <f t="shared" si="16"/>
        <v>A</v>
      </c>
      <c r="Q1030" s="122" t="e">
        <f>+VLOOKUP(CONCATENATE(B1030,"00"),#REF!,3,FALSE)</f>
        <v>#REF!</v>
      </c>
      <c r="R1030" s="122" t="str">
        <f>+IF(ISERROR(VLOOKUP(K1030,'Ecarts de marge'!D:D,1,FALSE)),"PB CODE ARTICLE","")</f>
        <v>PB CODE ARTICLE</v>
      </c>
    </row>
    <row r="1031" spans="1:18" x14ac:dyDescent="0.25">
      <c r="A1031" s="131" t="str">
        <f>+IF(I1031&lt;='Ecarts de marge'!$G$1,"X","")</f>
        <v>X</v>
      </c>
      <c r="B1031" s="122" t="str">
        <f t="shared" si="16"/>
        <v>A</v>
      </c>
      <c r="Q1031" s="122" t="e">
        <f>+VLOOKUP(CONCATENATE(B1031,"00"),#REF!,3,FALSE)</f>
        <v>#REF!</v>
      </c>
      <c r="R1031" s="122" t="str">
        <f>+IF(ISERROR(VLOOKUP(K1031,'Ecarts de marge'!D:D,1,FALSE)),"PB CODE ARTICLE","")</f>
        <v>PB CODE ARTICLE</v>
      </c>
    </row>
    <row r="1032" spans="1:18" x14ac:dyDescent="0.25">
      <c r="A1032" s="131" t="str">
        <f>+IF(I1032&lt;='Ecarts de marge'!$G$1,"X","")</f>
        <v>X</v>
      </c>
      <c r="B1032" s="122" t="str">
        <f t="shared" si="16"/>
        <v>A</v>
      </c>
      <c r="Q1032" s="122" t="e">
        <f>+VLOOKUP(CONCATENATE(B1032,"00"),#REF!,3,FALSE)</f>
        <v>#REF!</v>
      </c>
      <c r="R1032" s="122" t="str">
        <f>+IF(ISERROR(VLOOKUP(K1032,'Ecarts de marge'!D:D,1,FALSE)),"PB CODE ARTICLE","")</f>
        <v>PB CODE ARTICLE</v>
      </c>
    </row>
    <row r="1033" spans="1:18" x14ac:dyDescent="0.25">
      <c r="A1033" s="131" t="str">
        <f>+IF(I1033&lt;='Ecarts de marge'!$G$1,"X","")</f>
        <v>X</v>
      </c>
      <c r="B1033" s="122" t="str">
        <f t="shared" si="16"/>
        <v>A</v>
      </c>
      <c r="Q1033" s="122" t="e">
        <f>+VLOOKUP(CONCATENATE(B1033,"00"),#REF!,3,FALSE)</f>
        <v>#REF!</v>
      </c>
      <c r="R1033" s="122" t="str">
        <f>+IF(ISERROR(VLOOKUP(K1033,'Ecarts de marge'!D:D,1,FALSE)),"PB CODE ARTICLE","")</f>
        <v>PB CODE ARTICLE</v>
      </c>
    </row>
    <row r="1034" spans="1:18" x14ac:dyDescent="0.25">
      <c r="A1034" s="131" t="str">
        <f>+IF(I1034&lt;='Ecarts de marge'!$G$1,"X","")</f>
        <v>X</v>
      </c>
      <c r="B1034" s="122" t="str">
        <f t="shared" si="16"/>
        <v>A</v>
      </c>
      <c r="Q1034" s="122" t="e">
        <f>+VLOOKUP(CONCATENATE(B1034,"00"),#REF!,3,FALSE)</f>
        <v>#REF!</v>
      </c>
      <c r="R1034" s="122" t="str">
        <f>+IF(ISERROR(VLOOKUP(K1034,'Ecarts de marge'!D:D,1,FALSE)),"PB CODE ARTICLE","")</f>
        <v>PB CODE ARTICLE</v>
      </c>
    </row>
    <row r="1035" spans="1:18" x14ac:dyDescent="0.25">
      <c r="A1035" s="131" t="str">
        <f>+IF(I1035&lt;='Ecarts de marge'!$G$1,"X","")</f>
        <v>X</v>
      </c>
      <c r="B1035" s="122" t="str">
        <f t="shared" si="16"/>
        <v>A</v>
      </c>
      <c r="Q1035" s="122" t="e">
        <f>+VLOOKUP(CONCATENATE(B1035,"00"),#REF!,3,FALSE)</f>
        <v>#REF!</v>
      </c>
      <c r="R1035" s="122" t="str">
        <f>+IF(ISERROR(VLOOKUP(K1035,'Ecarts de marge'!D:D,1,FALSE)),"PB CODE ARTICLE","")</f>
        <v>PB CODE ARTICLE</v>
      </c>
    </row>
    <row r="1036" spans="1:18" x14ac:dyDescent="0.25">
      <c r="A1036" s="131" t="str">
        <f>+IF(I1036&lt;='Ecarts de marge'!$G$1,"X","")</f>
        <v>X</v>
      </c>
      <c r="B1036" s="122" t="str">
        <f t="shared" si="16"/>
        <v>A</v>
      </c>
      <c r="Q1036" s="122" t="e">
        <f>+VLOOKUP(CONCATENATE(B1036,"00"),#REF!,3,FALSE)</f>
        <v>#REF!</v>
      </c>
      <c r="R1036" s="122" t="str">
        <f>+IF(ISERROR(VLOOKUP(K1036,'Ecarts de marge'!D:D,1,FALSE)),"PB CODE ARTICLE","")</f>
        <v>PB CODE ARTICLE</v>
      </c>
    </row>
    <row r="1037" spans="1:18" x14ac:dyDescent="0.25">
      <c r="A1037" s="131" t="str">
        <f>+IF(I1037&lt;='Ecarts de marge'!$G$1,"X","")</f>
        <v>X</v>
      </c>
      <c r="B1037" s="122" t="str">
        <f t="shared" si="16"/>
        <v>A</v>
      </c>
      <c r="Q1037" s="122" t="e">
        <f>+VLOOKUP(CONCATENATE(B1037,"00"),#REF!,3,FALSE)</f>
        <v>#REF!</v>
      </c>
      <c r="R1037" s="122" t="str">
        <f>+IF(ISERROR(VLOOKUP(K1037,'Ecarts de marge'!D:D,1,FALSE)),"PB CODE ARTICLE","")</f>
        <v>PB CODE ARTICLE</v>
      </c>
    </row>
    <row r="1038" spans="1:18" x14ac:dyDescent="0.25">
      <c r="A1038" s="131" t="str">
        <f>+IF(I1038&lt;='Ecarts de marge'!$G$1,"X","")</f>
        <v>X</v>
      </c>
      <c r="B1038" s="122" t="str">
        <f t="shared" si="16"/>
        <v>A</v>
      </c>
      <c r="Q1038" s="122" t="e">
        <f>+VLOOKUP(CONCATENATE(B1038,"00"),#REF!,3,FALSE)</f>
        <v>#REF!</v>
      </c>
      <c r="R1038" s="122" t="str">
        <f>+IF(ISERROR(VLOOKUP(K1038,'Ecarts de marge'!D:D,1,FALSE)),"PB CODE ARTICLE","")</f>
        <v>PB CODE ARTICLE</v>
      </c>
    </row>
    <row r="1039" spans="1:18" x14ac:dyDescent="0.25">
      <c r="A1039" s="131" t="str">
        <f>+IF(I1039&lt;='Ecarts de marge'!$G$1,"X","")</f>
        <v>X</v>
      </c>
      <c r="B1039" s="122" t="str">
        <f t="shared" si="16"/>
        <v>A</v>
      </c>
      <c r="Q1039" s="122" t="e">
        <f>+VLOOKUP(CONCATENATE(B1039,"00"),#REF!,3,FALSE)</f>
        <v>#REF!</v>
      </c>
      <c r="R1039" s="122" t="str">
        <f>+IF(ISERROR(VLOOKUP(K1039,'Ecarts de marge'!D:D,1,FALSE)),"PB CODE ARTICLE","")</f>
        <v>PB CODE ARTICLE</v>
      </c>
    </row>
    <row r="1040" spans="1:18" x14ac:dyDescent="0.25">
      <c r="A1040" s="131" t="str">
        <f>+IF(I1040&lt;='Ecarts de marge'!$G$1,"X","")</f>
        <v>X</v>
      </c>
      <c r="B1040" s="122" t="str">
        <f t="shared" si="16"/>
        <v>A</v>
      </c>
      <c r="Q1040" s="122" t="e">
        <f>+VLOOKUP(CONCATENATE(B1040,"00"),#REF!,3,FALSE)</f>
        <v>#REF!</v>
      </c>
      <c r="R1040" s="122" t="str">
        <f>+IF(ISERROR(VLOOKUP(K1040,'Ecarts de marge'!D:D,1,FALSE)),"PB CODE ARTICLE","")</f>
        <v>PB CODE ARTICLE</v>
      </c>
    </row>
    <row r="1041" spans="1:18" x14ac:dyDescent="0.25">
      <c r="A1041" s="131" t="str">
        <f>+IF(I1041&lt;='Ecarts de marge'!$G$1,"X","")</f>
        <v>X</v>
      </c>
      <c r="B1041" s="122" t="str">
        <f t="shared" si="16"/>
        <v>A</v>
      </c>
      <c r="Q1041" s="122" t="e">
        <f>+VLOOKUP(CONCATENATE(B1041,"00"),#REF!,3,FALSE)</f>
        <v>#REF!</v>
      </c>
      <c r="R1041" s="122" t="str">
        <f>+IF(ISERROR(VLOOKUP(K1041,'Ecarts de marge'!D:D,1,FALSE)),"PB CODE ARTICLE","")</f>
        <v>PB CODE ARTICLE</v>
      </c>
    </row>
    <row r="1042" spans="1:18" x14ac:dyDescent="0.25">
      <c r="A1042" s="131" t="str">
        <f>+IF(I1042&lt;='Ecarts de marge'!$G$1,"X","")</f>
        <v>X</v>
      </c>
      <c r="B1042" s="122" t="str">
        <f t="shared" si="16"/>
        <v>A</v>
      </c>
      <c r="Q1042" s="122" t="e">
        <f>+VLOOKUP(CONCATENATE(B1042,"00"),#REF!,3,FALSE)</f>
        <v>#REF!</v>
      </c>
      <c r="R1042" s="122" t="str">
        <f>+IF(ISERROR(VLOOKUP(K1042,'Ecarts de marge'!D:D,1,FALSE)),"PB CODE ARTICLE","")</f>
        <v>PB CODE ARTICLE</v>
      </c>
    </row>
    <row r="1043" spans="1:18" x14ac:dyDescent="0.25">
      <c r="A1043" s="131" t="str">
        <f>+IF(I1043&lt;='Ecarts de marge'!$G$1,"X","")</f>
        <v>X</v>
      </c>
      <c r="B1043" s="122" t="str">
        <f t="shared" si="16"/>
        <v>A</v>
      </c>
      <c r="Q1043" s="122" t="e">
        <f>+VLOOKUP(CONCATENATE(B1043,"00"),#REF!,3,FALSE)</f>
        <v>#REF!</v>
      </c>
      <c r="R1043" s="122" t="str">
        <f>+IF(ISERROR(VLOOKUP(K1043,'Ecarts de marge'!D:D,1,FALSE)),"PB CODE ARTICLE","")</f>
        <v>PB CODE ARTICLE</v>
      </c>
    </row>
    <row r="1044" spans="1:18" x14ac:dyDescent="0.25">
      <c r="A1044" s="131" t="str">
        <f>+IF(I1044&lt;='Ecarts de marge'!$G$1,"X","")</f>
        <v>X</v>
      </c>
      <c r="B1044" s="122" t="str">
        <f t="shared" si="16"/>
        <v>A</v>
      </c>
      <c r="Q1044" s="122" t="e">
        <f>+VLOOKUP(CONCATENATE(B1044,"00"),#REF!,3,FALSE)</f>
        <v>#REF!</v>
      </c>
      <c r="R1044" s="122" t="str">
        <f>+IF(ISERROR(VLOOKUP(K1044,'Ecarts de marge'!D:D,1,FALSE)),"PB CODE ARTICLE","")</f>
        <v>PB CODE ARTICLE</v>
      </c>
    </row>
    <row r="1045" spans="1:18" x14ac:dyDescent="0.25">
      <c r="A1045" s="131" t="str">
        <f>+IF(I1045&lt;='Ecarts de marge'!$G$1,"X","")</f>
        <v>X</v>
      </c>
      <c r="B1045" s="122" t="str">
        <f t="shared" si="16"/>
        <v>A</v>
      </c>
      <c r="Q1045" s="122" t="e">
        <f>+VLOOKUP(CONCATENATE(B1045,"00"),#REF!,3,FALSE)</f>
        <v>#REF!</v>
      </c>
      <c r="R1045" s="122" t="str">
        <f>+IF(ISERROR(VLOOKUP(K1045,'Ecarts de marge'!D:D,1,FALSE)),"PB CODE ARTICLE","")</f>
        <v>PB CODE ARTICLE</v>
      </c>
    </row>
    <row r="1046" spans="1:18" x14ac:dyDescent="0.25">
      <c r="A1046" s="131" t="str">
        <f>+IF(I1046&lt;='Ecarts de marge'!$G$1,"X","")</f>
        <v>X</v>
      </c>
      <c r="B1046" s="122" t="str">
        <f t="shared" si="16"/>
        <v>A</v>
      </c>
      <c r="Q1046" s="122" t="e">
        <f>+VLOOKUP(CONCATENATE(B1046,"00"),#REF!,3,FALSE)</f>
        <v>#REF!</v>
      </c>
      <c r="R1046" s="122" t="str">
        <f>+IF(ISERROR(VLOOKUP(K1046,'Ecarts de marge'!D:D,1,FALSE)),"PB CODE ARTICLE","")</f>
        <v>PB CODE ARTICLE</v>
      </c>
    </row>
    <row r="1047" spans="1:18" x14ac:dyDescent="0.25">
      <c r="A1047" s="131" t="str">
        <f>+IF(I1047&lt;='Ecarts de marge'!$G$1,"X","")</f>
        <v>X</v>
      </c>
      <c r="B1047" s="122" t="str">
        <f t="shared" si="16"/>
        <v>A</v>
      </c>
      <c r="Q1047" s="122" t="e">
        <f>+VLOOKUP(CONCATENATE(B1047,"00"),#REF!,3,FALSE)</f>
        <v>#REF!</v>
      </c>
      <c r="R1047" s="122" t="str">
        <f>+IF(ISERROR(VLOOKUP(K1047,'Ecarts de marge'!D:D,1,FALSE)),"PB CODE ARTICLE","")</f>
        <v>PB CODE ARTICLE</v>
      </c>
    </row>
    <row r="1048" spans="1:18" x14ac:dyDescent="0.25">
      <c r="A1048" s="131" t="str">
        <f>+IF(I1048&lt;='Ecarts de marge'!$G$1,"X","")</f>
        <v>X</v>
      </c>
      <c r="B1048" s="122" t="str">
        <f t="shared" si="16"/>
        <v>A</v>
      </c>
      <c r="Q1048" s="122" t="e">
        <f>+VLOOKUP(CONCATENATE(B1048,"00"),#REF!,3,FALSE)</f>
        <v>#REF!</v>
      </c>
      <c r="R1048" s="122" t="str">
        <f>+IF(ISERROR(VLOOKUP(K1048,'Ecarts de marge'!D:D,1,FALSE)),"PB CODE ARTICLE","")</f>
        <v>PB CODE ARTICLE</v>
      </c>
    </row>
    <row r="1049" spans="1:18" x14ac:dyDescent="0.25">
      <c r="A1049" s="131" t="str">
        <f>+IF(I1049&lt;='Ecarts de marge'!$G$1,"X","")</f>
        <v>X</v>
      </c>
      <c r="B1049" s="122" t="str">
        <f t="shared" si="16"/>
        <v>A</v>
      </c>
      <c r="Q1049" s="122" t="e">
        <f>+VLOOKUP(CONCATENATE(B1049,"00"),#REF!,3,FALSE)</f>
        <v>#REF!</v>
      </c>
      <c r="R1049" s="122" t="str">
        <f>+IF(ISERROR(VLOOKUP(K1049,'Ecarts de marge'!D:D,1,FALSE)),"PB CODE ARTICLE","")</f>
        <v>PB CODE ARTICLE</v>
      </c>
    </row>
    <row r="1050" spans="1:18" x14ac:dyDescent="0.25">
      <c r="A1050" s="131" t="str">
        <f>+IF(I1050&lt;='Ecarts de marge'!$G$1,"X","")</f>
        <v>X</v>
      </c>
      <c r="B1050" s="122" t="str">
        <f t="shared" si="16"/>
        <v>A</v>
      </c>
      <c r="Q1050" s="122" t="e">
        <f>+VLOOKUP(CONCATENATE(B1050,"00"),#REF!,3,FALSE)</f>
        <v>#REF!</v>
      </c>
      <c r="R1050" s="122" t="str">
        <f>+IF(ISERROR(VLOOKUP(K1050,'Ecarts de marge'!D:D,1,FALSE)),"PB CODE ARTICLE","")</f>
        <v>PB CODE ARTICLE</v>
      </c>
    </row>
    <row r="1051" spans="1:18" x14ac:dyDescent="0.25">
      <c r="A1051" s="131" t="str">
        <f>+IF(I1051&lt;='Ecarts de marge'!$G$1,"X","")</f>
        <v>X</v>
      </c>
      <c r="B1051" s="122" t="str">
        <f t="shared" si="16"/>
        <v>A</v>
      </c>
      <c r="Q1051" s="122" t="e">
        <f>+VLOOKUP(CONCATENATE(B1051,"00"),#REF!,3,FALSE)</f>
        <v>#REF!</v>
      </c>
      <c r="R1051" s="122" t="str">
        <f>+IF(ISERROR(VLOOKUP(K1051,'Ecarts de marge'!D:D,1,FALSE)),"PB CODE ARTICLE","")</f>
        <v>PB CODE ARTICLE</v>
      </c>
    </row>
    <row r="1052" spans="1:18" x14ac:dyDescent="0.25">
      <c r="A1052" s="131" t="str">
        <f>+IF(I1052&lt;='Ecarts de marge'!$G$1,"X","")</f>
        <v>X</v>
      </c>
      <c r="B1052" s="122" t="str">
        <f t="shared" si="16"/>
        <v>A</v>
      </c>
      <c r="Q1052" s="122" t="e">
        <f>+VLOOKUP(CONCATENATE(B1052,"00"),#REF!,3,FALSE)</f>
        <v>#REF!</v>
      </c>
      <c r="R1052" s="122" t="str">
        <f>+IF(ISERROR(VLOOKUP(K1052,'Ecarts de marge'!D:D,1,FALSE)),"PB CODE ARTICLE","")</f>
        <v>PB CODE ARTICLE</v>
      </c>
    </row>
    <row r="1053" spans="1:18" x14ac:dyDescent="0.25">
      <c r="A1053" s="131" t="str">
        <f>+IF(I1053&lt;='Ecarts de marge'!$G$1,"X","")</f>
        <v>X</v>
      </c>
      <c r="B1053" s="122" t="str">
        <f t="shared" si="16"/>
        <v>A</v>
      </c>
      <c r="Q1053" s="122" t="e">
        <f>+VLOOKUP(CONCATENATE(B1053,"00"),#REF!,3,FALSE)</f>
        <v>#REF!</v>
      </c>
      <c r="R1053" s="122" t="str">
        <f>+IF(ISERROR(VLOOKUP(K1053,'Ecarts de marge'!D:D,1,FALSE)),"PB CODE ARTICLE","")</f>
        <v>PB CODE ARTICLE</v>
      </c>
    </row>
    <row r="1054" spans="1:18" x14ac:dyDescent="0.25">
      <c r="A1054" s="131" t="str">
        <f>+IF(I1054&lt;='Ecarts de marge'!$G$1,"X","")</f>
        <v>X</v>
      </c>
      <c r="B1054" s="122" t="str">
        <f t="shared" si="16"/>
        <v>A</v>
      </c>
      <c r="Q1054" s="122" t="e">
        <f>+VLOOKUP(CONCATENATE(B1054,"00"),#REF!,3,FALSE)</f>
        <v>#REF!</v>
      </c>
      <c r="R1054" s="122" t="str">
        <f>+IF(ISERROR(VLOOKUP(K1054,'Ecarts de marge'!D:D,1,FALSE)),"PB CODE ARTICLE","")</f>
        <v>PB CODE ARTICLE</v>
      </c>
    </row>
    <row r="1055" spans="1:18" x14ac:dyDescent="0.25">
      <c r="A1055" s="131" t="str">
        <f>+IF(I1055&lt;='Ecarts de marge'!$G$1,"X","")</f>
        <v>X</v>
      </c>
      <c r="B1055" s="122" t="str">
        <f t="shared" si="16"/>
        <v>A</v>
      </c>
      <c r="Q1055" s="122" t="e">
        <f>+VLOOKUP(CONCATENATE(B1055,"00"),#REF!,3,FALSE)</f>
        <v>#REF!</v>
      </c>
      <c r="R1055" s="122" t="str">
        <f>+IF(ISERROR(VLOOKUP(K1055,'Ecarts de marge'!D:D,1,FALSE)),"PB CODE ARTICLE","")</f>
        <v>PB CODE ARTICLE</v>
      </c>
    </row>
    <row r="1056" spans="1:18" x14ac:dyDescent="0.25">
      <c r="A1056" s="131" t="str">
        <f>+IF(I1056&lt;='Ecarts de marge'!$G$1,"X","")</f>
        <v>X</v>
      </c>
      <c r="B1056" s="122" t="str">
        <f t="shared" si="16"/>
        <v>A</v>
      </c>
      <c r="Q1056" s="122" t="e">
        <f>+VLOOKUP(CONCATENATE(B1056,"00"),#REF!,3,FALSE)</f>
        <v>#REF!</v>
      </c>
      <c r="R1056" s="122" t="str">
        <f>+IF(ISERROR(VLOOKUP(K1056,'Ecarts de marge'!D:D,1,FALSE)),"PB CODE ARTICLE","")</f>
        <v>PB CODE ARTICLE</v>
      </c>
    </row>
    <row r="1057" spans="1:18" x14ac:dyDescent="0.25">
      <c r="A1057" s="131" t="str">
        <f>+IF(I1057&lt;='Ecarts de marge'!$G$1,"X","")</f>
        <v>X</v>
      </c>
      <c r="B1057" s="122" t="str">
        <f t="shared" si="16"/>
        <v>A</v>
      </c>
      <c r="Q1057" s="122" t="e">
        <f>+VLOOKUP(CONCATENATE(B1057,"00"),#REF!,3,FALSE)</f>
        <v>#REF!</v>
      </c>
      <c r="R1057" s="122" t="str">
        <f>+IF(ISERROR(VLOOKUP(K1057,'Ecarts de marge'!D:D,1,FALSE)),"PB CODE ARTICLE","")</f>
        <v>PB CODE ARTICLE</v>
      </c>
    </row>
    <row r="1058" spans="1:18" x14ac:dyDescent="0.25">
      <c r="A1058" s="131" t="str">
        <f>+IF(I1058&lt;='Ecarts de marge'!$G$1,"X","")</f>
        <v>X</v>
      </c>
      <c r="B1058" s="122" t="str">
        <f t="shared" si="16"/>
        <v>A</v>
      </c>
      <c r="Q1058" s="122" t="e">
        <f>+VLOOKUP(CONCATENATE(B1058,"00"),#REF!,3,FALSE)</f>
        <v>#REF!</v>
      </c>
      <c r="R1058" s="122" t="str">
        <f>+IF(ISERROR(VLOOKUP(K1058,'Ecarts de marge'!D:D,1,FALSE)),"PB CODE ARTICLE","")</f>
        <v>PB CODE ARTICLE</v>
      </c>
    </row>
    <row r="1059" spans="1:18" x14ac:dyDescent="0.25">
      <c r="A1059" s="131" t="str">
        <f>+IF(I1059&lt;='Ecarts de marge'!$G$1,"X","")</f>
        <v>X</v>
      </c>
      <c r="B1059" s="122" t="str">
        <f t="shared" si="16"/>
        <v>A</v>
      </c>
      <c r="Q1059" s="122" t="e">
        <f>+VLOOKUP(CONCATENATE(B1059,"00"),#REF!,3,FALSE)</f>
        <v>#REF!</v>
      </c>
      <c r="R1059" s="122" t="str">
        <f>+IF(ISERROR(VLOOKUP(K1059,'Ecarts de marge'!D:D,1,FALSE)),"PB CODE ARTICLE","")</f>
        <v>PB CODE ARTICLE</v>
      </c>
    </row>
    <row r="1060" spans="1:18" x14ac:dyDescent="0.25">
      <c r="A1060" s="131" t="str">
        <f>+IF(I1060&lt;='Ecarts de marge'!$G$1,"X","")</f>
        <v>X</v>
      </c>
      <c r="B1060" s="122" t="str">
        <f t="shared" si="16"/>
        <v>A</v>
      </c>
      <c r="Q1060" s="122" t="e">
        <f>+VLOOKUP(CONCATENATE(B1060,"00"),#REF!,3,FALSE)</f>
        <v>#REF!</v>
      </c>
      <c r="R1060" s="122" t="str">
        <f>+IF(ISERROR(VLOOKUP(K1060,'Ecarts de marge'!D:D,1,FALSE)),"PB CODE ARTICLE","")</f>
        <v>PB CODE ARTICLE</v>
      </c>
    </row>
    <row r="1061" spans="1:18" x14ac:dyDescent="0.25">
      <c r="A1061" s="131" t="str">
        <f>+IF(I1061&lt;='Ecarts de marge'!$G$1,"X","")</f>
        <v>X</v>
      </c>
      <c r="B1061" s="122" t="str">
        <f t="shared" si="16"/>
        <v>A</v>
      </c>
      <c r="Q1061" s="122" t="e">
        <f>+VLOOKUP(CONCATENATE(B1061,"00"),#REF!,3,FALSE)</f>
        <v>#REF!</v>
      </c>
      <c r="R1061" s="122" t="str">
        <f>+IF(ISERROR(VLOOKUP(K1061,'Ecarts de marge'!D:D,1,FALSE)),"PB CODE ARTICLE","")</f>
        <v>PB CODE ARTICLE</v>
      </c>
    </row>
    <row r="1062" spans="1:18" x14ac:dyDescent="0.25">
      <c r="A1062" s="131" t="str">
        <f>+IF(I1062&lt;='Ecarts de marge'!$G$1,"X","")</f>
        <v>X</v>
      </c>
      <c r="B1062" s="122" t="str">
        <f t="shared" si="16"/>
        <v>A</v>
      </c>
      <c r="Q1062" s="122" t="e">
        <f>+VLOOKUP(CONCATENATE(B1062,"00"),#REF!,3,FALSE)</f>
        <v>#REF!</v>
      </c>
      <c r="R1062" s="122" t="str">
        <f>+IF(ISERROR(VLOOKUP(K1062,'Ecarts de marge'!D:D,1,FALSE)),"PB CODE ARTICLE","")</f>
        <v>PB CODE ARTICLE</v>
      </c>
    </row>
    <row r="1063" spans="1:18" x14ac:dyDescent="0.25">
      <c r="A1063" s="131" t="str">
        <f>+IF(I1063&lt;='Ecarts de marge'!$G$1,"X","")</f>
        <v>X</v>
      </c>
      <c r="B1063" s="122" t="str">
        <f t="shared" si="16"/>
        <v>A</v>
      </c>
      <c r="Q1063" s="122" t="e">
        <f>+VLOOKUP(CONCATENATE(B1063,"00"),#REF!,3,FALSE)</f>
        <v>#REF!</v>
      </c>
      <c r="R1063" s="122" t="str">
        <f>+IF(ISERROR(VLOOKUP(K1063,'Ecarts de marge'!D:D,1,FALSE)),"PB CODE ARTICLE","")</f>
        <v>PB CODE ARTICLE</v>
      </c>
    </row>
    <row r="1064" spans="1:18" x14ac:dyDescent="0.25">
      <c r="A1064" s="131" t="str">
        <f>+IF(I1064&lt;='Ecarts de marge'!$G$1,"X","")</f>
        <v>X</v>
      </c>
      <c r="B1064" s="122" t="str">
        <f t="shared" si="16"/>
        <v>A</v>
      </c>
      <c r="Q1064" s="122" t="e">
        <f>+VLOOKUP(CONCATENATE(B1064,"00"),#REF!,3,FALSE)</f>
        <v>#REF!</v>
      </c>
      <c r="R1064" s="122" t="str">
        <f>+IF(ISERROR(VLOOKUP(K1064,'Ecarts de marge'!D:D,1,FALSE)),"PB CODE ARTICLE","")</f>
        <v>PB CODE ARTICLE</v>
      </c>
    </row>
    <row r="1065" spans="1:18" x14ac:dyDescent="0.25">
      <c r="A1065" s="131" t="str">
        <f>+IF(I1065&lt;='Ecarts de marge'!$G$1,"X","")</f>
        <v>X</v>
      </c>
      <c r="B1065" s="122" t="str">
        <f t="shared" si="16"/>
        <v>A</v>
      </c>
      <c r="Q1065" s="122" t="e">
        <f>+VLOOKUP(CONCATENATE(B1065,"00"),#REF!,3,FALSE)</f>
        <v>#REF!</v>
      </c>
      <c r="R1065" s="122" t="str">
        <f>+IF(ISERROR(VLOOKUP(K1065,'Ecarts de marge'!D:D,1,FALSE)),"PB CODE ARTICLE","")</f>
        <v>PB CODE ARTICLE</v>
      </c>
    </row>
    <row r="1066" spans="1:18" x14ac:dyDescent="0.25">
      <c r="A1066" s="131" t="str">
        <f>+IF(I1066&lt;='Ecarts de marge'!$G$1,"X","")</f>
        <v>X</v>
      </c>
      <c r="B1066" s="122" t="str">
        <f t="shared" si="16"/>
        <v>A</v>
      </c>
      <c r="Q1066" s="122" t="e">
        <f>+VLOOKUP(CONCATENATE(B1066,"00"),#REF!,3,FALSE)</f>
        <v>#REF!</v>
      </c>
      <c r="R1066" s="122" t="str">
        <f>+IF(ISERROR(VLOOKUP(K1066,'Ecarts de marge'!D:D,1,FALSE)),"PB CODE ARTICLE","")</f>
        <v>PB CODE ARTICLE</v>
      </c>
    </row>
    <row r="1067" spans="1:18" x14ac:dyDescent="0.25">
      <c r="A1067" s="131" t="str">
        <f>+IF(I1067&lt;='Ecarts de marge'!$G$1,"X","")</f>
        <v>X</v>
      </c>
      <c r="B1067" s="122" t="str">
        <f t="shared" si="16"/>
        <v>A</v>
      </c>
      <c r="Q1067" s="122" t="e">
        <f>+VLOOKUP(CONCATENATE(B1067,"00"),#REF!,3,FALSE)</f>
        <v>#REF!</v>
      </c>
      <c r="R1067" s="122" t="str">
        <f>+IF(ISERROR(VLOOKUP(K1067,'Ecarts de marge'!D:D,1,FALSE)),"PB CODE ARTICLE","")</f>
        <v>PB CODE ARTICLE</v>
      </c>
    </row>
    <row r="1068" spans="1:18" x14ac:dyDescent="0.25">
      <c r="A1068" s="131" t="str">
        <f>+IF(I1068&lt;='Ecarts de marge'!$G$1,"X","")</f>
        <v>X</v>
      </c>
      <c r="B1068" s="122" t="str">
        <f t="shared" si="16"/>
        <v>A</v>
      </c>
      <c r="Q1068" s="122" t="e">
        <f>+VLOOKUP(CONCATENATE(B1068,"00"),#REF!,3,FALSE)</f>
        <v>#REF!</v>
      </c>
      <c r="R1068" s="122" t="str">
        <f>+IF(ISERROR(VLOOKUP(K1068,'Ecarts de marge'!D:D,1,FALSE)),"PB CODE ARTICLE","")</f>
        <v>PB CODE ARTICLE</v>
      </c>
    </row>
    <row r="1069" spans="1:18" x14ac:dyDescent="0.25">
      <c r="A1069" s="131" t="str">
        <f>+IF(I1069&lt;='Ecarts de marge'!$G$1,"X","")</f>
        <v>X</v>
      </c>
      <c r="B1069" s="122" t="str">
        <f t="shared" si="16"/>
        <v>A</v>
      </c>
      <c r="Q1069" s="122" t="e">
        <f>+VLOOKUP(CONCATENATE(B1069,"00"),#REF!,3,FALSE)</f>
        <v>#REF!</v>
      </c>
      <c r="R1069" s="122" t="str">
        <f>+IF(ISERROR(VLOOKUP(K1069,'Ecarts de marge'!D:D,1,FALSE)),"PB CODE ARTICLE","")</f>
        <v>PB CODE ARTICLE</v>
      </c>
    </row>
    <row r="1070" spans="1:18" x14ac:dyDescent="0.25">
      <c r="A1070" s="131" t="str">
        <f>+IF(I1070&lt;='Ecarts de marge'!$G$1,"X","")</f>
        <v>X</v>
      </c>
      <c r="B1070" s="122" t="str">
        <f t="shared" si="16"/>
        <v>A</v>
      </c>
      <c r="Q1070" s="122" t="e">
        <f>+VLOOKUP(CONCATENATE(B1070,"00"),#REF!,3,FALSE)</f>
        <v>#REF!</v>
      </c>
      <c r="R1070" s="122" t="str">
        <f>+IF(ISERROR(VLOOKUP(K1070,'Ecarts de marge'!D:D,1,FALSE)),"PB CODE ARTICLE","")</f>
        <v>PB CODE ARTICLE</v>
      </c>
    </row>
    <row r="1071" spans="1:18" x14ac:dyDescent="0.25">
      <c r="A1071" s="131" t="str">
        <f>+IF(I1071&lt;='Ecarts de marge'!$G$1,"X","")</f>
        <v>X</v>
      </c>
      <c r="B1071" s="122" t="str">
        <f t="shared" si="16"/>
        <v>A</v>
      </c>
      <c r="Q1071" s="122" t="e">
        <f>+VLOOKUP(CONCATENATE(B1071,"00"),#REF!,3,FALSE)</f>
        <v>#REF!</v>
      </c>
      <c r="R1071" s="122" t="str">
        <f>+IF(ISERROR(VLOOKUP(K1071,'Ecarts de marge'!D:D,1,FALSE)),"PB CODE ARTICLE","")</f>
        <v>PB CODE ARTICLE</v>
      </c>
    </row>
    <row r="1072" spans="1:18" x14ac:dyDescent="0.25">
      <c r="A1072" s="131" t="str">
        <f>+IF(I1072&lt;='Ecarts de marge'!$G$1,"X","")</f>
        <v>X</v>
      </c>
      <c r="B1072" s="122" t="str">
        <f t="shared" si="16"/>
        <v>A</v>
      </c>
      <c r="Q1072" s="122" t="e">
        <f>+VLOOKUP(CONCATENATE(B1072,"00"),#REF!,3,FALSE)</f>
        <v>#REF!</v>
      </c>
      <c r="R1072" s="122" t="str">
        <f>+IF(ISERROR(VLOOKUP(K1072,'Ecarts de marge'!D:D,1,FALSE)),"PB CODE ARTICLE","")</f>
        <v>PB CODE ARTICLE</v>
      </c>
    </row>
    <row r="1073" spans="1:19" x14ac:dyDescent="0.25">
      <c r="A1073" s="131" t="str">
        <f>+IF(I1073&lt;='Ecarts de marge'!$G$1,"X","")</f>
        <v>X</v>
      </c>
      <c r="B1073" s="122" t="str">
        <f t="shared" si="16"/>
        <v>A</v>
      </c>
      <c r="Q1073" s="122" t="e">
        <f>+VLOOKUP(CONCATENATE(B1073,"00"),#REF!,3,FALSE)</f>
        <v>#REF!</v>
      </c>
      <c r="R1073" s="122" t="str">
        <f>+IF(ISERROR(VLOOKUP(K1073,'Ecarts de marge'!D:D,1,FALSE)),"PB CODE ARTICLE","")</f>
        <v>PB CODE ARTICLE</v>
      </c>
    </row>
    <row r="1074" spans="1:19" x14ac:dyDescent="0.25">
      <c r="A1074" s="131" t="str">
        <f>+IF(I1074&lt;='Ecarts de marge'!$G$1,"X","")</f>
        <v>X</v>
      </c>
      <c r="B1074" s="122" t="str">
        <f t="shared" si="16"/>
        <v>A</v>
      </c>
      <c r="Q1074" s="122" t="e">
        <f>+VLOOKUP(CONCATENATE(B1074,"00"),#REF!,3,FALSE)</f>
        <v>#REF!</v>
      </c>
      <c r="R1074" s="122" t="str">
        <f>+IF(ISERROR(VLOOKUP(K1074,'Ecarts de marge'!D:D,1,FALSE)),"PB CODE ARTICLE","")</f>
        <v>PB CODE ARTICLE</v>
      </c>
    </row>
    <row r="1075" spans="1:19" x14ac:dyDescent="0.25">
      <c r="A1075" s="131" t="str">
        <f>+IF(I1075&lt;='Ecarts de marge'!$G$1,"X","")</f>
        <v>X</v>
      </c>
      <c r="B1075" s="122" t="str">
        <f t="shared" si="16"/>
        <v>A</v>
      </c>
      <c r="Q1075" s="122" t="e">
        <f>+VLOOKUP(CONCATENATE(B1075,"00"),#REF!,3,FALSE)</f>
        <v>#REF!</v>
      </c>
      <c r="R1075" s="122" t="str">
        <f>+IF(ISERROR(VLOOKUP(K1075,'Ecarts de marge'!D:D,1,FALSE)),"PB CODE ARTICLE","")</f>
        <v>PB CODE ARTICLE</v>
      </c>
    </row>
    <row r="1076" spans="1:19" x14ac:dyDescent="0.25">
      <c r="A1076" s="131" t="str">
        <f>+IF(I1076&lt;='Ecarts de marge'!$G$1,"X","")</f>
        <v>X</v>
      </c>
      <c r="B1076" s="122" t="str">
        <f t="shared" si="16"/>
        <v>A</v>
      </c>
      <c r="Q1076" s="122" t="e">
        <f>+VLOOKUP(CONCATENATE(B1076,"00"),#REF!,3,FALSE)</f>
        <v>#REF!</v>
      </c>
      <c r="R1076" s="122" t="str">
        <f>+IF(ISERROR(VLOOKUP(K1076,'Ecarts de marge'!D:D,1,FALSE)),"PB CODE ARTICLE","")</f>
        <v>PB CODE ARTICLE</v>
      </c>
    </row>
    <row r="1077" spans="1:19" x14ac:dyDescent="0.25">
      <c r="A1077" s="131" t="str">
        <f>+IF(I1077&lt;='Ecarts de marge'!$G$1,"X","")</f>
        <v>X</v>
      </c>
      <c r="B1077" s="122" t="str">
        <f t="shared" si="16"/>
        <v>A</v>
      </c>
      <c r="Q1077" s="122" t="e">
        <f>+VLOOKUP(CONCATENATE(B1077,"00"),#REF!,3,FALSE)</f>
        <v>#REF!</v>
      </c>
      <c r="R1077" s="122" t="str">
        <f>+IF(ISERROR(VLOOKUP(K1077,'Ecarts de marge'!D:D,1,FALSE)),"PB CODE ARTICLE","")</f>
        <v>PB CODE ARTICLE</v>
      </c>
    </row>
    <row r="1078" spans="1:19" x14ac:dyDescent="0.25">
      <c r="A1078" s="131" t="str">
        <f>+IF(I1078&lt;='Ecarts de marge'!$G$1,"X","")</f>
        <v>X</v>
      </c>
      <c r="B1078" s="122" t="str">
        <f t="shared" si="16"/>
        <v>A</v>
      </c>
      <c r="Q1078" s="122" t="e">
        <f>+VLOOKUP(CONCATENATE(B1078,"00"),#REF!,3,FALSE)</f>
        <v>#REF!</v>
      </c>
      <c r="R1078" s="122" t="str">
        <f>+IF(ISERROR(VLOOKUP(K1078,'Ecarts de marge'!D:D,1,FALSE)),"PB CODE ARTICLE","")</f>
        <v>PB CODE ARTICLE</v>
      </c>
    </row>
    <row r="1079" spans="1:19" x14ac:dyDescent="0.25">
      <c r="A1079" s="131" t="str">
        <f>+IF(I1079&lt;='Ecarts de marge'!$G$1,"X","")</f>
        <v>X</v>
      </c>
      <c r="B1079" s="122" t="str">
        <f t="shared" si="16"/>
        <v>A</v>
      </c>
      <c r="Q1079" s="122" t="e">
        <f>+VLOOKUP(CONCATENATE(B1079,"00"),#REF!,3,FALSE)</f>
        <v>#REF!</v>
      </c>
      <c r="R1079" s="122" t="str">
        <f>+IF(ISERROR(VLOOKUP(K1079,'Ecarts de marge'!D:D,1,FALSE)),"PB CODE ARTICLE","")</f>
        <v>PB CODE ARTICLE</v>
      </c>
    </row>
    <row r="1080" spans="1:19" x14ac:dyDescent="0.25">
      <c r="A1080" s="131" t="str">
        <f>+IF(I1080&lt;='Ecarts de marge'!$G$1,"X","")</f>
        <v>X</v>
      </c>
      <c r="B1080" s="122" t="str">
        <f t="shared" si="16"/>
        <v>A</v>
      </c>
      <c r="Q1080" s="122" t="e">
        <f>+VLOOKUP(CONCATENATE(B1080,"00"),#REF!,3,FALSE)</f>
        <v>#REF!</v>
      </c>
      <c r="R1080" s="122" t="str">
        <f>+IF(ISERROR(VLOOKUP(K1080,'Ecarts de marge'!D:D,1,FALSE)),"PB CODE ARTICLE","")</f>
        <v>PB CODE ARTICLE</v>
      </c>
    </row>
    <row r="1081" spans="1:19" x14ac:dyDescent="0.25">
      <c r="A1081" s="131" t="str">
        <f>+IF(I1081&lt;='Ecarts de marge'!$G$1,"X","")</f>
        <v>X</v>
      </c>
      <c r="B1081" s="122" t="str">
        <f t="shared" si="16"/>
        <v>A</v>
      </c>
      <c r="Q1081" s="122" t="e">
        <f>+VLOOKUP(CONCATENATE(B1081,"00"),#REF!,3,FALSE)</f>
        <v>#REF!</v>
      </c>
      <c r="R1081" s="122" t="str">
        <f>+IF(ISERROR(VLOOKUP(K1081,'Ecarts de marge'!D:D,1,FALSE)),"PB CODE ARTICLE","")</f>
        <v>PB CODE ARTICLE</v>
      </c>
    </row>
    <row r="1082" spans="1:19" x14ac:dyDescent="0.25">
      <c r="A1082" s="131" t="str">
        <f>+IF(I1082&lt;='Ecarts de marge'!$G$1,"X","")</f>
        <v>X</v>
      </c>
      <c r="B1082" s="122" t="str">
        <f t="shared" si="16"/>
        <v>A</v>
      </c>
      <c r="Q1082" s="122" t="e">
        <f>+VLOOKUP(CONCATENATE(B1082,"00"),#REF!,3,FALSE)</f>
        <v>#REF!</v>
      </c>
      <c r="R1082" s="122" t="str">
        <f>+IF(ISERROR(VLOOKUP(K1082,'Ecarts de marge'!D:D,1,FALSE)),"PB CODE ARTICLE","")</f>
        <v>PB CODE ARTICLE</v>
      </c>
    </row>
    <row r="1083" spans="1:19" x14ac:dyDescent="0.25">
      <c r="A1083" s="131" t="str">
        <f>+IF(I1083&lt;='Ecarts de marge'!$G$1,"X","")</f>
        <v>X</v>
      </c>
      <c r="B1083" s="122" t="str">
        <f t="shared" si="16"/>
        <v>A</v>
      </c>
      <c r="Q1083" s="122" t="e">
        <f>+VLOOKUP(CONCATENATE(B1083,"00"),#REF!,3,FALSE)</f>
        <v>#REF!</v>
      </c>
      <c r="R1083" s="122" t="str">
        <f>+IF(ISERROR(VLOOKUP(K1083,'Ecarts de marge'!D:D,1,FALSE)),"PB CODE ARTICLE","")</f>
        <v>PB CODE ARTICLE</v>
      </c>
    </row>
    <row r="1084" spans="1:19" x14ac:dyDescent="0.25">
      <c r="A1084" s="131" t="str">
        <f>+IF(I1084&lt;='Ecarts de marge'!$G$1,"X","")</f>
        <v>X</v>
      </c>
      <c r="B1084" s="122" t="str">
        <f t="shared" si="16"/>
        <v>A</v>
      </c>
      <c r="Q1084" s="122" t="e">
        <f>+VLOOKUP(CONCATENATE(B1084,"00"),#REF!,3,FALSE)</f>
        <v>#REF!</v>
      </c>
      <c r="R1084" s="122" t="str">
        <f>+IF(ISERROR(VLOOKUP(K1084,'Ecarts de marge'!D:D,1,FALSE)),"PB CODE ARTICLE","")</f>
        <v>PB CODE ARTICLE</v>
      </c>
      <c r="S1084" s="141" t="e">
        <f>+VLOOKUP(B1084,'FEUILLE 1'!$BJ$129:$BJ$140,1,FALSE)</f>
        <v>#N/A</v>
      </c>
    </row>
    <row r="1085" spans="1:19" x14ac:dyDescent="0.25">
      <c r="A1085" s="131" t="str">
        <f>+IF(I1085&lt;='Ecarts de marge'!$G$1,"X","")</f>
        <v>X</v>
      </c>
      <c r="B1085" s="122" t="str">
        <f t="shared" si="16"/>
        <v>A</v>
      </c>
      <c r="Q1085" s="122" t="e">
        <f>+VLOOKUP(CONCATENATE(B1085,"00"),#REF!,3,FALSE)</f>
        <v>#REF!</v>
      </c>
      <c r="R1085" s="122" t="str">
        <f>+IF(ISERROR(VLOOKUP(K1085,'Ecarts de marge'!D:D,1,FALSE)),"PB CODE ARTICLE","")</f>
        <v>PB CODE ARTICLE</v>
      </c>
    </row>
    <row r="1086" spans="1:19" x14ac:dyDescent="0.25">
      <c r="A1086" s="131" t="str">
        <f>+IF(I1086&lt;='Ecarts de marge'!$G$1,"X","")</f>
        <v>X</v>
      </c>
      <c r="B1086" s="122" t="str">
        <f t="shared" si="16"/>
        <v>A</v>
      </c>
      <c r="Q1086" s="122" t="e">
        <f>+VLOOKUP(CONCATENATE(B1086,"00"),#REF!,3,FALSE)</f>
        <v>#REF!</v>
      </c>
      <c r="R1086" s="122" t="str">
        <f>+IF(ISERROR(VLOOKUP(K1086,'Ecarts de marge'!D:D,1,FALSE)),"PB CODE ARTICLE","")</f>
        <v>PB CODE ARTICLE</v>
      </c>
    </row>
    <row r="1087" spans="1:19" x14ac:dyDescent="0.25">
      <c r="A1087" s="131" t="str">
        <f>+IF(I1087&lt;='Ecarts de marge'!$G$1,"X","")</f>
        <v>X</v>
      </c>
      <c r="B1087" s="122" t="str">
        <f t="shared" si="16"/>
        <v>A</v>
      </c>
      <c r="Q1087" s="122" t="e">
        <f>+VLOOKUP(CONCATENATE(B1087,"00"),#REF!,3,FALSE)</f>
        <v>#REF!</v>
      </c>
      <c r="R1087" s="122" t="str">
        <f>+IF(ISERROR(VLOOKUP(K1087,'Ecarts de marge'!D:D,1,FALSE)),"PB CODE ARTICLE","")</f>
        <v>PB CODE ARTICLE</v>
      </c>
    </row>
    <row r="1088" spans="1:19" x14ac:dyDescent="0.25">
      <c r="A1088" s="131" t="str">
        <f>+IF(I1088&lt;='Ecarts de marge'!$G$1,"X","")</f>
        <v>X</v>
      </c>
      <c r="B1088" s="122" t="str">
        <f t="shared" si="16"/>
        <v>A</v>
      </c>
      <c r="Q1088" s="122" t="e">
        <f>+VLOOKUP(CONCATENATE(B1088,"00"),#REF!,3,FALSE)</f>
        <v>#REF!</v>
      </c>
      <c r="R1088" s="122" t="str">
        <f>+IF(ISERROR(VLOOKUP(K1088,'Ecarts de marge'!D:D,1,FALSE)),"PB CODE ARTICLE","")</f>
        <v>PB CODE ARTICLE</v>
      </c>
    </row>
    <row r="1089" spans="1:18" x14ac:dyDescent="0.25">
      <c r="A1089" s="131" t="str">
        <f>+IF(I1089&lt;='Ecarts de marge'!$G$1,"X","")</f>
        <v>X</v>
      </c>
      <c r="B1089" s="122" t="str">
        <f t="shared" si="16"/>
        <v>A</v>
      </c>
      <c r="Q1089" s="122" t="e">
        <f>+VLOOKUP(CONCATENATE(B1089,"00"),#REF!,3,FALSE)</f>
        <v>#REF!</v>
      </c>
      <c r="R1089" s="122" t="str">
        <f>+IF(ISERROR(VLOOKUP(K1089,'Ecarts de marge'!D:D,1,FALSE)),"PB CODE ARTICLE","")</f>
        <v>PB CODE ARTICLE</v>
      </c>
    </row>
    <row r="1090" spans="1:18" x14ac:dyDescent="0.25">
      <c r="A1090" s="131" t="str">
        <f>+IF(I1090&lt;='Ecarts de marge'!$G$1,"X","")</f>
        <v>X</v>
      </c>
      <c r="B1090" s="122" t="str">
        <f t="shared" si="16"/>
        <v>A</v>
      </c>
      <c r="Q1090" s="122" t="e">
        <f>+VLOOKUP(CONCATENATE(B1090,"00"),#REF!,3,FALSE)</f>
        <v>#REF!</v>
      </c>
      <c r="R1090" s="122" t="str">
        <f>+IF(ISERROR(VLOOKUP(K1090,'Ecarts de marge'!D:D,1,FALSE)),"PB CODE ARTICLE","")</f>
        <v>PB CODE ARTICLE</v>
      </c>
    </row>
    <row r="1091" spans="1:18" x14ac:dyDescent="0.25">
      <c r="A1091" s="131" t="str">
        <f>+IF(I1091&lt;='Ecarts de marge'!$G$1,"X","")</f>
        <v>X</v>
      </c>
      <c r="B1091" s="122" t="str">
        <f t="shared" ref="B1091:B1154" si="17">+"A"&amp;E1091&amp;F1091&amp;G1091</f>
        <v>A</v>
      </c>
      <c r="Q1091" s="122" t="e">
        <f>+VLOOKUP(CONCATENATE(B1091,"00"),#REF!,3,FALSE)</f>
        <v>#REF!</v>
      </c>
      <c r="R1091" s="122" t="str">
        <f>+IF(ISERROR(VLOOKUP(K1091,'Ecarts de marge'!D:D,1,FALSE)),"PB CODE ARTICLE","")</f>
        <v>PB CODE ARTICLE</v>
      </c>
    </row>
    <row r="1092" spans="1:18" x14ac:dyDescent="0.25">
      <c r="A1092" s="131" t="str">
        <f>+IF(I1092&lt;='Ecarts de marge'!$G$1,"X","")</f>
        <v>X</v>
      </c>
      <c r="B1092" s="122" t="str">
        <f t="shared" si="17"/>
        <v>A</v>
      </c>
      <c r="Q1092" s="122" t="e">
        <f>+VLOOKUP(CONCATENATE(B1092,"00"),#REF!,3,FALSE)</f>
        <v>#REF!</v>
      </c>
      <c r="R1092" s="122" t="str">
        <f>+IF(ISERROR(VLOOKUP(K1092,'Ecarts de marge'!D:D,1,FALSE)),"PB CODE ARTICLE","")</f>
        <v>PB CODE ARTICLE</v>
      </c>
    </row>
    <row r="1093" spans="1:18" x14ac:dyDescent="0.25">
      <c r="A1093" s="131" t="str">
        <f>+IF(I1093&lt;='Ecarts de marge'!$G$1,"X","")</f>
        <v>X</v>
      </c>
      <c r="B1093" s="122" t="str">
        <f t="shared" si="17"/>
        <v>A</v>
      </c>
      <c r="Q1093" s="122" t="e">
        <f>+VLOOKUP(CONCATENATE(B1093,"00"),#REF!,3,FALSE)</f>
        <v>#REF!</v>
      </c>
      <c r="R1093" s="122" t="str">
        <f>+IF(ISERROR(VLOOKUP(K1093,'Ecarts de marge'!D:D,1,FALSE)),"PB CODE ARTICLE","")</f>
        <v>PB CODE ARTICLE</v>
      </c>
    </row>
    <row r="1094" spans="1:18" x14ac:dyDescent="0.25">
      <c r="A1094" s="131" t="str">
        <f>+IF(I1094&lt;='Ecarts de marge'!$G$1,"X","")</f>
        <v>X</v>
      </c>
      <c r="B1094" s="122" t="str">
        <f t="shared" si="17"/>
        <v>A</v>
      </c>
      <c r="Q1094" s="122" t="e">
        <f>+VLOOKUP(CONCATENATE(B1094,"00"),#REF!,3,FALSE)</f>
        <v>#REF!</v>
      </c>
      <c r="R1094" s="122" t="str">
        <f>+IF(ISERROR(VLOOKUP(K1094,'Ecarts de marge'!D:D,1,FALSE)),"PB CODE ARTICLE","")</f>
        <v>PB CODE ARTICLE</v>
      </c>
    </row>
    <row r="1095" spans="1:18" x14ac:dyDescent="0.25">
      <c r="A1095" s="131" t="str">
        <f>+IF(I1095&lt;='Ecarts de marge'!$G$1,"X","")</f>
        <v>X</v>
      </c>
      <c r="B1095" s="122" t="str">
        <f t="shared" si="17"/>
        <v>A</v>
      </c>
      <c r="Q1095" s="122" t="e">
        <f>+VLOOKUP(CONCATENATE(B1095,"00"),#REF!,3,FALSE)</f>
        <v>#REF!</v>
      </c>
      <c r="R1095" s="122" t="str">
        <f>+IF(ISERROR(VLOOKUP(K1095,'Ecarts de marge'!D:D,1,FALSE)),"PB CODE ARTICLE","")</f>
        <v>PB CODE ARTICLE</v>
      </c>
    </row>
    <row r="1096" spans="1:18" x14ac:dyDescent="0.25">
      <c r="A1096" s="131" t="str">
        <f>+IF(I1096&lt;='Ecarts de marge'!$G$1,"X","")</f>
        <v>X</v>
      </c>
      <c r="B1096" s="122" t="str">
        <f t="shared" si="17"/>
        <v>A</v>
      </c>
      <c r="Q1096" s="122" t="e">
        <f>+VLOOKUP(CONCATENATE(B1096,"00"),#REF!,3,FALSE)</f>
        <v>#REF!</v>
      </c>
      <c r="R1096" s="122" t="str">
        <f>+IF(ISERROR(VLOOKUP(K1096,'Ecarts de marge'!D:D,1,FALSE)),"PB CODE ARTICLE","")</f>
        <v>PB CODE ARTICLE</v>
      </c>
    </row>
    <row r="1097" spans="1:18" x14ac:dyDescent="0.25">
      <c r="A1097" s="131" t="str">
        <f>+IF(I1097&lt;='Ecarts de marge'!$G$1,"X","")</f>
        <v>X</v>
      </c>
      <c r="B1097" s="122" t="str">
        <f t="shared" si="17"/>
        <v>A</v>
      </c>
      <c r="Q1097" s="122" t="e">
        <f>+VLOOKUP(CONCATENATE(B1097,"00"),#REF!,3,FALSE)</f>
        <v>#REF!</v>
      </c>
      <c r="R1097" s="122" t="str">
        <f>+IF(ISERROR(VLOOKUP(K1097,'Ecarts de marge'!D:D,1,FALSE)),"PB CODE ARTICLE","")</f>
        <v>PB CODE ARTICLE</v>
      </c>
    </row>
    <row r="1098" spans="1:18" x14ac:dyDescent="0.25">
      <c r="A1098" s="131" t="str">
        <f>+IF(I1098&lt;='Ecarts de marge'!$G$1,"X","")</f>
        <v>X</v>
      </c>
      <c r="B1098" s="122" t="str">
        <f t="shared" si="17"/>
        <v>A</v>
      </c>
      <c r="Q1098" s="122" t="e">
        <f>+VLOOKUP(CONCATENATE(B1098,"00"),#REF!,3,FALSE)</f>
        <v>#REF!</v>
      </c>
      <c r="R1098" s="122" t="str">
        <f>+IF(ISERROR(VLOOKUP(K1098,'Ecarts de marge'!D:D,1,FALSE)),"PB CODE ARTICLE","")</f>
        <v>PB CODE ARTICLE</v>
      </c>
    </row>
    <row r="1099" spans="1:18" x14ac:dyDescent="0.25">
      <c r="A1099" s="131" t="str">
        <f>+IF(I1099&lt;='Ecarts de marge'!$G$1,"X","")</f>
        <v>X</v>
      </c>
      <c r="B1099" s="122" t="str">
        <f t="shared" si="17"/>
        <v>A</v>
      </c>
      <c r="Q1099" s="122" t="e">
        <f>+VLOOKUP(CONCATENATE(B1099,"00"),#REF!,3,FALSE)</f>
        <v>#REF!</v>
      </c>
      <c r="R1099" s="122" t="str">
        <f>+IF(ISERROR(VLOOKUP(K1099,'Ecarts de marge'!D:D,1,FALSE)),"PB CODE ARTICLE","")</f>
        <v>PB CODE ARTICLE</v>
      </c>
    </row>
    <row r="1100" spans="1:18" x14ac:dyDescent="0.25">
      <c r="A1100" s="131" t="str">
        <f>+IF(I1100&lt;='Ecarts de marge'!$G$1,"X","")</f>
        <v>X</v>
      </c>
      <c r="B1100" s="122" t="str">
        <f t="shared" si="17"/>
        <v>A</v>
      </c>
      <c r="Q1100" s="122" t="e">
        <f>+VLOOKUP(CONCATENATE(B1100,"00"),#REF!,3,FALSE)</f>
        <v>#REF!</v>
      </c>
      <c r="R1100" s="122" t="str">
        <f>+IF(ISERROR(VLOOKUP(K1100,'Ecarts de marge'!D:D,1,FALSE)),"PB CODE ARTICLE","")</f>
        <v>PB CODE ARTICLE</v>
      </c>
    </row>
    <row r="1101" spans="1:18" x14ac:dyDescent="0.25">
      <c r="A1101" s="131" t="str">
        <f>+IF(I1101&lt;='Ecarts de marge'!$G$1,"X","")</f>
        <v>X</v>
      </c>
      <c r="B1101" s="122" t="str">
        <f t="shared" si="17"/>
        <v>A</v>
      </c>
      <c r="Q1101" s="122" t="e">
        <f>+VLOOKUP(CONCATENATE(B1101,"00"),#REF!,3,FALSE)</f>
        <v>#REF!</v>
      </c>
      <c r="R1101" s="122" t="str">
        <f>+IF(ISERROR(VLOOKUP(K1101,'Ecarts de marge'!D:D,1,FALSE)),"PB CODE ARTICLE","")</f>
        <v>PB CODE ARTICLE</v>
      </c>
    </row>
    <row r="1102" spans="1:18" x14ac:dyDescent="0.25">
      <c r="A1102" s="131" t="str">
        <f>+IF(I1102&lt;='Ecarts de marge'!$G$1,"X","")</f>
        <v>X</v>
      </c>
      <c r="B1102" s="122" t="str">
        <f t="shared" si="17"/>
        <v>A</v>
      </c>
      <c r="Q1102" s="122" t="e">
        <f>+VLOOKUP(CONCATENATE(B1102,"00"),#REF!,3,FALSE)</f>
        <v>#REF!</v>
      </c>
      <c r="R1102" s="122" t="str">
        <f>+IF(ISERROR(VLOOKUP(K1102,'Ecarts de marge'!D:D,1,FALSE)),"PB CODE ARTICLE","")</f>
        <v>PB CODE ARTICLE</v>
      </c>
    </row>
    <row r="1103" spans="1:18" x14ac:dyDescent="0.25">
      <c r="A1103" s="131" t="str">
        <f>+IF(I1103&lt;='Ecarts de marge'!$G$1,"X","")</f>
        <v>X</v>
      </c>
      <c r="B1103" s="122" t="str">
        <f t="shared" si="17"/>
        <v>A</v>
      </c>
      <c r="Q1103" s="122" t="e">
        <f>+VLOOKUP(CONCATENATE(B1103,"00"),#REF!,3,FALSE)</f>
        <v>#REF!</v>
      </c>
      <c r="R1103" s="122" t="str">
        <f>+IF(ISERROR(VLOOKUP(K1103,'Ecarts de marge'!D:D,1,FALSE)),"PB CODE ARTICLE","")</f>
        <v>PB CODE ARTICLE</v>
      </c>
    </row>
    <row r="1104" spans="1:18" x14ac:dyDescent="0.25">
      <c r="A1104" s="131" t="str">
        <f>+IF(I1104&lt;='Ecarts de marge'!$G$1,"X","")</f>
        <v>X</v>
      </c>
      <c r="B1104" s="122" t="str">
        <f t="shared" si="17"/>
        <v>A</v>
      </c>
      <c r="Q1104" s="122" t="e">
        <f>+VLOOKUP(CONCATENATE(B1104,"00"),#REF!,3,FALSE)</f>
        <v>#REF!</v>
      </c>
      <c r="R1104" s="122" t="str">
        <f>+IF(ISERROR(VLOOKUP(K1104,'Ecarts de marge'!D:D,1,FALSE)),"PB CODE ARTICLE","")</f>
        <v>PB CODE ARTICLE</v>
      </c>
    </row>
    <row r="1105" spans="1:18" x14ac:dyDescent="0.25">
      <c r="A1105" s="131" t="str">
        <f>+IF(I1105&lt;='Ecarts de marge'!$G$1,"X","")</f>
        <v>X</v>
      </c>
      <c r="B1105" s="122" t="str">
        <f t="shared" si="17"/>
        <v>A</v>
      </c>
      <c r="Q1105" s="122" t="e">
        <f>+VLOOKUP(CONCATENATE(B1105,"00"),#REF!,3,FALSE)</f>
        <v>#REF!</v>
      </c>
      <c r="R1105" s="122" t="str">
        <f>+IF(ISERROR(VLOOKUP(K1105,'Ecarts de marge'!D:D,1,FALSE)),"PB CODE ARTICLE","")</f>
        <v>PB CODE ARTICLE</v>
      </c>
    </row>
    <row r="1106" spans="1:18" x14ac:dyDescent="0.25">
      <c r="A1106" s="131" t="str">
        <f>+IF(I1106&lt;='Ecarts de marge'!$G$1,"X","")</f>
        <v>X</v>
      </c>
      <c r="B1106" s="122" t="str">
        <f t="shared" si="17"/>
        <v>A</v>
      </c>
      <c r="Q1106" s="122" t="e">
        <f>+VLOOKUP(CONCATENATE(B1106,"00"),#REF!,3,FALSE)</f>
        <v>#REF!</v>
      </c>
      <c r="R1106" s="122" t="str">
        <f>+IF(ISERROR(VLOOKUP(K1106,'Ecarts de marge'!D:D,1,FALSE)),"PB CODE ARTICLE","")</f>
        <v>PB CODE ARTICLE</v>
      </c>
    </row>
    <row r="1107" spans="1:18" x14ac:dyDescent="0.25">
      <c r="A1107" s="131" t="str">
        <f>+IF(I1107&lt;='Ecarts de marge'!$G$1,"X","")</f>
        <v>X</v>
      </c>
      <c r="B1107" s="122" t="str">
        <f t="shared" si="17"/>
        <v>A</v>
      </c>
      <c r="Q1107" s="122" t="e">
        <f>+VLOOKUP(CONCATENATE(B1107,"00"),#REF!,3,FALSE)</f>
        <v>#REF!</v>
      </c>
      <c r="R1107" s="122" t="str">
        <f>+IF(ISERROR(VLOOKUP(K1107,'Ecarts de marge'!D:D,1,FALSE)),"PB CODE ARTICLE","")</f>
        <v>PB CODE ARTICLE</v>
      </c>
    </row>
    <row r="1108" spans="1:18" x14ac:dyDescent="0.25">
      <c r="A1108" s="131" t="str">
        <f>+IF(I1108&lt;='Ecarts de marge'!$G$1,"X","")</f>
        <v>X</v>
      </c>
      <c r="B1108" s="122" t="str">
        <f t="shared" si="17"/>
        <v>A</v>
      </c>
      <c r="Q1108" s="122" t="e">
        <f>+VLOOKUP(CONCATENATE(B1108,"00"),#REF!,3,FALSE)</f>
        <v>#REF!</v>
      </c>
      <c r="R1108" s="122" t="str">
        <f>+IF(ISERROR(VLOOKUP(K1108,'Ecarts de marge'!D:D,1,FALSE)),"PB CODE ARTICLE","")</f>
        <v>PB CODE ARTICLE</v>
      </c>
    </row>
    <row r="1109" spans="1:18" x14ac:dyDescent="0.25">
      <c r="A1109" s="131" t="str">
        <f>+IF(I1109&lt;='Ecarts de marge'!$G$1,"X","")</f>
        <v>X</v>
      </c>
      <c r="B1109" s="122" t="str">
        <f t="shared" si="17"/>
        <v>A</v>
      </c>
      <c r="Q1109" s="122" t="e">
        <f>+VLOOKUP(CONCATENATE(B1109,"00"),#REF!,3,FALSE)</f>
        <v>#REF!</v>
      </c>
      <c r="R1109" s="122" t="str">
        <f>+IF(ISERROR(VLOOKUP(K1109,'Ecarts de marge'!D:D,1,FALSE)),"PB CODE ARTICLE","")</f>
        <v>PB CODE ARTICLE</v>
      </c>
    </row>
    <row r="1110" spans="1:18" x14ac:dyDescent="0.25">
      <c r="A1110" s="131" t="str">
        <f>+IF(I1110&lt;='Ecarts de marge'!$G$1,"X","")</f>
        <v>X</v>
      </c>
      <c r="B1110" s="122" t="str">
        <f t="shared" si="17"/>
        <v>A</v>
      </c>
      <c r="Q1110" s="122" t="e">
        <f>+VLOOKUP(CONCATENATE(B1110,"00"),#REF!,3,FALSE)</f>
        <v>#REF!</v>
      </c>
      <c r="R1110" s="122" t="str">
        <f>+IF(ISERROR(VLOOKUP(K1110,'Ecarts de marge'!D:D,1,FALSE)),"PB CODE ARTICLE","")</f>
        <v>PB CODE ARTICLE</v>
      </c>
    </row>
    <row r="1111" spans="1:18" x14ac:dyDescent="0.25">
      <c r="A1111" s="131" t="str">
        <f>+IF(I1111&lt;='Ecarts de marge'!$G$1,"X","")</f>
        <v>X</v>
      </c>
      <c r="B1111" s="122" t="str">
        <f t="shared" si="17"/>
        <v>A</v>
      </c>
      <c r="Q1111" s="122" t="e">
        <f>+VLOOKUP(CONCATENATE(B1111,"00"),#REF!,3,FALSE)</f>
        <v>#REF!</v>
      </c>
      <c r="R1111" s="122" t="str">
        <f>+IF(ISERROR(VLOOKUP(K1111,'Ecarts de marge'!D:D,1,FALSE)),"PB CODE ARTICLE","")</f>
        <v>PB CODE ARTICLE</v>
      </c>
    </row>
    <row r="1112" spans="1:18" x14ac:dyDescent="0.25">
      <c r="A1112" s="131" t="str">
        <f>+IF(I1112&lt;='Ecarts de marge'!$G$1,"X","")</f>
        <v>X</v>
      </c>
      <c r="B1112" s="122" t="str">
        <f t="shared" si="17"/>
        <v>A</v>
      </c>
      <c r="Q1112" s="122" t="e">
        <f>+VLOOKUP(CONCATENATE(B1112,"00"),#REF!,3,FALSE)</f>
        <v>#REF!</v>
      </c>
      <c r="R1112" s="122" t="str">
        <f>+IF(ISERROR(VLOOKUP(K1112,'Ecarts de marge'!D:D,1,FALSE)),"PB CODE ARTICLE","")</f>
        <v>PB CODE ARTICLE</v>
      </c>
    </row>
    <row r="1113" spans="1:18" x14ac:dyDescent="0.25">
      <c r="A1113" s="131" t="str">
        <f>+IF(I1113&lt;='Ecarts de marge'!$G$1,"X","")</f>
        <v>X</v>
      </c>
      <c r="B1113" s="122" t="str">
        <f t="shared" si="17"/>
        <v>A</v>
      </c>
      <c r="Q1113" s="122" t="e">
        <f>+VLOOKUP(CONCATENATE(B1113,"00"),#REF!,3,FALSE)</f>
        <v>#REF!</v>
      </c>
      <c r="R1113" s="122" t="str">
        <f>+IF(ISERROR(VLOOKUP(K1113,'Ecarts de marge'!D:D,1,FALSE)),"PB CODE ARTICLE","")</f>
        <v>PB CODE ARTICLE</v>
      </c>
    </row>
    <row r="1114" spans="1:18" x14ac:dyDescent="0.25">
      <c r="A1114" s="131" t="str">
        <f>+IF(I1114&lt;='Ecarts de marge'!$G$1,"X","")</f>
        <v>X</v>
      </c>
      <c r="B1114" s="122" t="str">
        <f t="shared" si="17"/>
        <v>A</v>
      </c>
      <c r="Q1114" s="122" t="e">
        <f>+VLOOKUP(CONCATENATE(B1114,"00"),#REF!,3,FALSE)</f>
        <v>#REF!</v>
      </c>
      <c r="R1114" s="122" t="str">
        <f>+IF(ISERROR(VLOOKUP(K1114,'Ecarts de marge'!D:D,1,FALSE)),"PB CODE ARTICLE","")</f>
        <v>PB CODE ARTICLE</v>
      </c>
    </row>
    <row r="1115" spans="1:18" x14ac:dyDescent="0.25">
      <c r="A1115" s="131" t="str">
        <f>+IF(I1115&lt;='Ecarts de marge'!$G$1,"X","")</f>
        <v>X</v>
      </c>
      <c r="B1115" s="122" t="str">
        <f t="shared" si="17"/>
        <v>A</v>
      </c>
      <c r="Q1115" s="122" t="e">
        <f>+VLOOKUP(CONCATENATE(B1115,"00"),#REF!,3,FALSE)</f>
        <v>#REF!</v>
      </c>
      <c r="R1115" s="122" t="str">
        <f>+IF(ISERROR(VLOOKUP(K1115,'Ecarts de marge'!D:D,1,FALSE)),"PB CODE ARTICLE","")</f>
        <v>PB CODE ARTICLE</v>
      </c>
    </row>
    <row r="1116" spans="1:18" x14ac:dyDescent="0.25">
      <c r="A1116" s="131" t="str">
        <f>+IF(I1116&lt;='Ecarts de marge'!$G$1,"X","")</f>
        <v>X</v>
      </c>
      <c r="B1116" s="122" t="str">
        <f t="shared" si="17"/>
        <v>A</v>
      </c>
      <c r="Q1116" s="122" t="e">
        <f>+VLOOKUP(CONCATENATE(B1116,"00"),#REF!,3,FALSE)</f>
        <v>#REF!</v>
      </c>
      <c r="R1116" s="122" t="str">
        <f>+IF(ISERROR(VLOOKUP(K1116,'Ecarts de marge'!D:D,1,FALSE)),"PB CODE ARTICLE","")</f>
        <v>PB CODE ARTICLE</v>
      </c>
    </row>
    <row r="1117" spans="1:18" x14ac:dyDescent="0.25">
      <c r="A1117" s="131" t="str">
        <f>+IF(I1117&lt;='Ecarts de marge'!$G$1,"X","")</f>
        <v>X</v>
      </c>
      <c r="B1117" s="122" t="str">
        <f t="shared" si="17"/>
        <v>A</v>
      </c>
      <c r="Q1117" s="122" t="e">
        <f>+VLOOKUP(CONCATENATE(B1117,"00"),#REF!,3,FALSE)</f>
        <v>#REF!</v>
      </c>
      <c r="R1117" s="122" t="str">
        <f>+IF(ISERROR(VLOOKUP(K1117,'Ecarts de marge'!D:D,1,FALSE)),"PB CODE ARTICLE","")</f>
        <v>PB CODE ARTICLE</v>
      </c>
    </row>
    <row r="1118" spans="1:18" x14ac:dyDescent="0.25">
      <c r="A1118" s="131" t="str">
        <f>+IF(I1118&lt;='Ecarts de marge'!$G$1,"X","")</f>
        <v>X</v>
      </c>
      <c r="B1118" s="122" t="str">
        <f t="shared" si="17"/>
        <v>A</v>
      </c>
      <c r="Q1118" s="122" t="e">
        <f>+VLOOKUP(CONCATENATE(B1118,"00"),#REF!,3,FALSE)</f>
        <v>#REF!</v>
      </c>
      <c r="R1118" s="122" t="str">
        <f>+IF(ISERROR(VLOOKUP(K1118,'Ecarts de marge'!D:D,1,FALSE)),"PB CODE ARTICLE","")</f>
        <v>PB CODE ARTICLE</v>
      </c>
    </row>
    <row r="1119" spans="1:18" x14ac:dyDescent="0.25">
      <c r="A1119" s="131" t="str">
        <f>+IF(I1119&lt;='Ecarts de marge'!$G$1,"X","")</f>
        <v>X</v>
      </c>
      <c r="B1119" s="122" t="str">
        <f t="shared" si="17"/>
        <v>A</v>
      </c>
      <c r="Q1119" s="122" t="e">
        <f>+VLOOKUP(CONCATENATE(B1119,"00"),#REF!,3,FALSE)</f>
        <v>#REF!</v>
      </c>
      <c r="R1119" s="122" t="str">
        <f>+IF(ISERROR(VLOOKUP(K1119,'Ecarts de marge'!D:D,1,FALSE)),"PB CODE ARTICLE","")</f>
        <v>PB CODE ARTICLE</v>
      </c>
    </row>
    <row r="1120" spans="1:18" x14ac:dyDescent="0.25">
      <c r="A1120" s="131" t="str">
        <f>+IF(I1120&lt;='Ecarts de marge'!$G$1,"X","")</f>
        <v>X</v>
      </c>
      <c r="B1120" s="122" t="str">
        <f t="shared" si="17"/>
        <v>A</v>
      </c>
      <c r="Q1120" s="122" t="e">
        <f>+VLOOKUP(CONCATENATE(B1120,"00"),#REF!,3,FALSE)</f>
        <v>#REF!</v>
      </c>
      <c r="R1120" s="122" t="str">
        <f>+IF(ISERROR(VLOOKUP(K1120,'Ecarts de marge'!D:D,1,FALSE)),"PB CODE ARTICLE","")</f>
        <v>PB CODE ARTICLE</v>
      </c>
    </row>
    <row r="1121" spans="1:18" x14ac:dyDescent="0.25">
      <c r="A1121" s="131" t="str">
        <f>+IF(I1121&lt;='Ecarts de marge'!$G$1,"X","")</f>
        <v>X</v>
      </c>
      <c r="B1121" s="122" t="str">
        <f t="shared" si="17"/>
        <v>A</v>
      </c>
      <c r="Q1121" s="122" t="e">
        <f>+VLOOKUP(CONCATENATE(B1121,"00"),#REF!,3,FALSE)</f>
        <v>#REF!</v>
      </c>
      <c r="R1121" s="122" t="str">
        <f>+IF(ISERROR(VLOOKUP(K1121,'Ecarts de marge'!D:D,1,FALSE)),"PB CODE ARTICLE","")</f>
        <v>PB CODE ARTICLE</v>
      </c>
    </row>
    <row r="1122" spans="1:18" x14ac:dyDescent="0.25">
      <c r="A1122" s="131" t="str">
        <f>+IF(I1122&lt;='Ecarts de marge'!$G$1,"X","")</f>
        <v>X</v>
      </c>
      <c r="B1122" s="122" t="str">
        <f t="shared" si="17"/>
        <v>A</v>
      </c>
      <c r="Q1122" s="122" t="e">
        <f>+VLOOKUP(CONCATENATE(B1122,"00"),#REF!,3,FALSE)</f>
        <v>#REF!</v>
      </c>
      <c r="R1122" s="122" t="str">
        <f>+IF(ISERROR(VLOOKUP(K1122,'Ecarts de marge'!D:D,1,FALSE)),"PB CODE ARTICLE","")</f>
        <v>PB CODE ARTICLE</v>
      </c>
    </row>
    <row r="1123" spans="1:18" x14ac:dyDescent="0.25">
      <c r="A1123" s="131" t="str">
        <f>+IF(I1123&lt;='Ecarts de marge'!$G$1,"X","")</f>
        <v>X</v>
      </c>
      <c r="B1123" s="122" t="str">
        <f t="shared" si="17"/>
        <v>A</v>
      </c>
      <c r="Q1123" s="122" t="e">
        <f>+VLOOKUP(CONCATENATE(B1123,"00"),#REF!,3,FALSE)</f>
        <v>#REF!</v>
      </c>
      <c r="R1123" s="122" t="str">
        <f>+IF(ISERROR(VLOOKUP(K1123,'Ecarts de marge'!D:D,1,FALSE)),"PB CODE ARTICLE","")</f>
        <v>PB CODE ARTICLE</v>
      </c>
    </row>
    <row r="1124" spans="1:18" x14ac:dyDescent="0.25">
      <c r="A1124" s="131" t="str">
        <f>+IF(I1124&lt;='Ecarts de marge'!$G$1,"X","")</f>
        <v>X</v>
      </c>
      <c r="B1124" s="122" t="str">
        <f t="shared" si="17"/>
        <v>A</v>
      </c>
      <c r="Q1124" s="122" t="e">
        <f>+VLOOKUP(CONCATENATE(B1124,"00"),#REF!,3,FALSE)</f>
        <v>#REF!</v>
      </c>
      <c r="R1124" s="122" t="str">
        <f>+IF(ISERROR(VLOOKUP(K1124,'Ecarts de marge'!D:D,1,FALSE)),"PB CODE ARTICLE","")</f>
        <v>PB CODE ARTICLE</v>
      </c>
    </row>
    <row r="1125" spans="1:18" x14ac:dyDescent="0.25">
      <c r="A1125" s="131" t="str">
        <f>+IF(I1125&lt;='Ecarts de marge'!$G$1,"X","")</f>
        <v>X</v>
      </c>
      <c r="B1125" s="122" t="str">
        <f t="shared" si="17"/>
        <v>A</v>
      </c>
      <c r="Q1125" s="122" t="e">
        <f>+VLOOKUP(CONCATENATE(B1125,"00"),#REF!,3,FALSE)</f>
        <v>#REF!</v>
      </c>
      <c r="R1125" s="122" t="str">
        <f>+IF(ISERROR(VLOOKUP(K1125,'Ecarts de marge'!D:D,1,FALSE)),"PB CODE ARTICLE","")</f>
        <v>PB CODE ARTICLE</v>
      </c>
    </row>
    <row r="1126" spans="1:18" x14ac:dyDescent="0.25">
      <c r="A1126" s="131" t="str">
        <f>+IF(I1126&lt;='Ecarts de marge'!$G$1,"X","")</f>
        <v>X</v>
      </c>
      <c r="B1126" s="122" t="str">
        <f t="shared" si="17"/>
        <v>A</v>
      </c>
      <c r="Q1126" s="122" t="e">
        <f>+VLOOKUP(CONCATENATE(B1126,"00"),#REF!,3,FALSE)</f>
        <v>#REF!</v>
      </c>
      <c r="R1126" s="122" t="str">
        <f>+IF(ISERROR(VLOOKUP(K1126,'Ecarts de marge'!D:D,1,FALSE)),"PB CODE ARTICLE","")</f>
        <v>PB CODE ARTICLE</v>
      </c>
    </row>
    <row r="1127" spans="1:18" x14ac:dyDescent="0.25">
      <c r="A1127" s="131" t="str">
        <f>+IF(I1127&lt;='Ecarts de marge'!$G$1,"X","")</f>
        <v>X</v>
      </c>
      <c r="B1127" s="122" t="str">
        <f t="shared" si="17"/>
        <v>A</v>
      </c>
      <c r="Q1127" s="122" t="e">
        <f>+VLOOKUP(CONCATENATE(B1127,"00"),#REF!,3,FALSE)</f>
        <v>#REF!</v>
      </c>
      <c r="R1127" s="122" t="str">
        <f>+IF(ISERROR(VLOOKUP(K1127,'Ecarts de marge'!D:D,1,FALSE)),"PB CODE ARTICLE","")</f>
        <v>PB CODE ARTICLE</v>
      </c>
    </row>
    <row r="1128" spans="1:18" x14ac:dyDescent="0.25">
      <c r="A1128" s="131" t="str">
        <f>+IF(I1128&lt;='Ecarts de marge'!$G$1,"X","")</f>
        <v>X</v>
      </c>
      <c r="B1128" s="122" t="str">
        <f t="shared" si="17"/>
        <v>A</v>
      </c>
      <c r="Q1128" s="122" t="e">
        <f>+VLOOKUP(CONCATENATE(B1128,"00"),#REF!,3,FALSE)</f>
        <v>#REF!</v>
      </c>
      <c r="R1128" s="122" t="str">
        <f>+IF(ISERROR(VLOOKUP(K1128,'Ecarts de marge'!D:D,1,FALSE)),"PB CODE ARTICLE","")</f>
        <v>PB CODE ARTICLE</v>
      </c>
    </row>
    <row r="1129" spans="1:18" x14ac:dyDescent="0.25">
      <c r="A1129" s="131" t="str">
        <f>+IF(I1129&lt;='Ecarts de marge'!$G$1,"X","")</f>
        <v>X</v>
      </c>
      <c r="B1129" s="122" t="str">
        <f t="shared" si="17"/>
        <v>A</v>
      </c>
      <c r="Q1129" s="122" t="e">
        <f>+VLOOKUP(CONCATENATE(B1129,"00"),#REF!,3,FALSE)</f>
        <v>#REF!</v>
      </c>
      <c r="R1129" s="122" t="str">
        <f>+IF(ISERROR(VLOOKUP(K1129,'Ecarts de marge'!D:D,1,FALSE)),"PB CODE ARTICLE","")</f>
        <v>PB CODE ARTICLE</v>
      </c>
    </row>
    <row r="1130" spans="1:18" x14ac:dyDescent="0.25">
      <c r="A1130" s="131" t="str">
        <f>+IF(I1130&lt;='Ecarts de marge'!$G$1,"X","")</f>
        <v>X</v>
      </c>
      <c r="B1130" s="122" t="str">
        <f t="shared" si="17"/>
        <v>A</v>
      </c>
      <c r="Q1130" s="122" t="e">
        <f>+VLOOKUP(CONCATENATE(B1130,"00"),#REF!,3,FALSE)</f>
        <v>#REF!</v>
      </c>
      <c r="R1130" s="122" t="str">
        <f>+IF(ISERROR(VLOOKUP(K1130,'Ecarts de marge'!D:D,1,FALSE)),"PB CODE ARTICLE","")</f>
        <v>PB CODE ARTICLE</v>
      </c>
    </row>
    <row r="1131" spans="1:18" x14ac:dyDescent="0.25">
      <c r="A1131" s="131" t="str">
        <f>+IF(I1131&lt;='Ecarts de marge'!$G$1,"X","")</f>
        <v>X</v>
      </c>
      <c r="B1131" s="122" t="str">
        <f t="shared" si="17"/>
        <v>A</v>
      </c>
      <c r="Q1131" s="122" t="e">
        <f>+VLOOKUP(CONCATENATE(B1131,"00"),#REF!,3,FALSE)</f>
        <v>#REF!</v>
      </c>
      <c r="R1131" s="122" t="str">
        <f>+IF(ISERROR(VLOOKUP(K1131,'Ecarts de marge'!D:D,1,FALSE)),"PB CODE ARTICLE","")</f>
        <v>PB CODE ARTICLE</v>
      </c>
    </row>
    <row r="1132" spans="1:18" x14ac:dyDescent="0.25">
      <c r="A1132" s="131" t="str">
        <f>+IF(I1132&lt;='Ecarts de marge'!$G$1,"X","")</f>
        <v>X</v>
      </c>
      <c r="B1132" s="122" t="str">
        <f t="shared" si="17"/>
        <v>A</v>
      </c>
      <c r="Q1132" s="122" t="e">
        <f>+VLOOKUP(CONCATENATE(B1132,"00"),#REF!,3,FALSE)</f>
        <v>#REF!</v>
      </c>
      <c r="R1132" s="122" t="str">
        <f>+IF(ISERROR(VLOOKUP(K1132,'Ecarts de marge'!D:D,1,FALSE)),"PB CODE ARTICLE","")</f>
        <v>PB CODE ARTICLE</v>
      </c>
    </row>
    <row r="1133" spans="1:18" x14ac:dyDescent="0.25">
      <c r="A1133" s="131" t="str">
        <f>+IF(I1133&lt;='Ecarts de marge'!$G$1,"X","")</f>
        <v>X</v>
      </c>
      <c r="B1133" s="122" t="str">
        <f t="shared" si="17"/>
        <v>A</v>
      </c>
      <c r="Q1133" s="122" t="e">
        <f>+VLOOKUP(CONCATENATE(B1133,"00"),#REF!,3,FALSE)</f>
        <v>#REF!</v>
      </c>
      <c r="R1133" s="122" t="str">
        <f>+IF(ISERROR(VLOOKUP(K1133,'Ecarts de marge'!D:D,1,FALSE)),"PB CODE ARTICLE","")</f>
        <v>PB CODE ARTICLE</v>
      </c>
    </row>
    <row r="1134" spans="1:18" x14ac:dyDescent="0.25">
      <c r="A1134" s="131" t="str">
        <f>+IF(I1134&lt;='Ecarts de marge'!$G$1,"X","")</f>
        <v>X</v>
      </c>
      <c r="B1134" s="122" t="str">
        <f t="shared" si="17"/>
        <v>A</v>
      </c>
      <c r="Q1134" s="122" t="e">
        <f>+VLOOKUP(CONCATENATE(B1134,"00"),#REF!,3,FALSE)</f>
        <v>#REF!</v>
      </c>
      <c r="R1134" s="122" t="str">
        <f>+IF(ISERROR(VLOOKUP(K1134,'Ecarts de marge'!D:D,1,FALSE)),"PB CODE ARTICLE","")</f>
        <v>PB CODE ARTICLE</v>
      </c>
    </row>
    <row r="1135" spans="1:18" x14ac:dyDescent="0.25">
      <c r="A1135" s="131" t="str">
        <f>+IF(I1135&lt;='Ecarts de marge'!$G$1,"X","")</f>
        <v>X</v>
      </c>
      <c r="B1135" s="122" t="str">
        <f t="shared" si="17"/>
        <v>A</v>
      </c>
      <c r="Q1135" s="122" t="e">
        <f>+VLOOKUP(CONCATENATE(B1135,"00"),#REF!,3,FALSE)</f>
        <v>#REF!</v>
      </c>
      <c r="R1135" s="122" t="str">
        <f>+IF(ISERROR(VLOOKUP(K1135,'Ecarts de marge'!D:D,1,FALSE)),"PB CODE ARTICLE","")</f>
        <v>PB CODE ARTICLE</v>
      </c>
    </row>
    <row r="1136" spans="1:18" x14ac:dyDescent="0.25">
      <c r="A1136" s="131" t="str">
        <f>+IF(I1136&lt;='Ecarts de marge'!$G$1,"X","")</f>
        <v>X</v>
      </c>
      <c r="B1136" s="122" t="str">
        <f t="shared" si="17"/>
        <v>A</v>
      </c>
      <c r="Q1136" s="122" t="e">
        <f>+VLOOKUP(CONCATENATE(B1136,"00"),#REF!,3,FALSE)</f>
        <v>#REF!</v>
      </c>
      <c r="R1136" s="122" t="str">
        <f>+IF(ISERROR(VLOOKUP(K1136,'Ecarts de marge'!D:D,1,FALSE)),"PB CODE ARTICLE","")</f>
        <v>PB CODE ARTICLE</v>
      </c>
    </row>
    <row r="1137" spans="1:18" x14ac:dyDescent="0.25">
      <c r="A1137" s="131" t="str">
        <f>+IF(I1137&lt;='Ecarts de marge'!$G$1,"X","")</f>
        <v>X</v>
      </c>
      <c r="B1137" s="122" t="str">
        <f t="shared" si="17"/>
        <v>A</v>
      </c>
      <c r="Q1137" s="122" t="e">
        <f>+VLOOKUP(CONCATENATE(B1137,"00"),#REF!,3,FALSE)</f>
        <v>#REF!</v>
      </c>
      <c r="R1137" s="122" t="str">
        <f>+IF(ISERROR(VLOOKUP(K1137,'Ecarts de marge'!D:D,1,FALSE)),"PB CODE ARTICLE","")</f>
        <v>PB CODE ARTICLE</v>
      </c>
    </row>
    <row r="1138" spans="1:18" x14ac:dyDescent="0.25">
      <c r="A1138" s="131" t="str">
        <f>+IF(I1138&lt;='Ecarts de marge'!$G$1,"X","")</f>
        <v>X</v>
      </c>
      <c r="B1138" s="122" t="str">
        <f t="shared" si="17"/>
        <v>A</v>
      </c>
      <c r="Q1138" s="122" t="e">
        <f>+VLOOKUP(CONCATENATE(B1138,"00"),#REF!,3,FALSE)</f>
        <v>#REF!</v>
      </c>
      <c r="R1138" s="122" t="str">
        <f>+IF(ISERROR(VLOOKUP(K1138,'Ecarts de marge'!D:D,1,FALSE)),"PB CODE ARTICLE","")</f>
        <v>PB CODE ARTICLE</v>
      </c>
    </row>
    <row r="1139" spans="1:18" x14ac:dyDescent="0.25">
      <c r="A1139" s="131" t="str">
        <f>+IF(I1139&lt;='Ecarts de marge'!$G$1,"X","")</f>
        <v>X</v>
      </c>
      <c r="B1139" s="122" t="str">
        <f t="shared" si="17"/>
        <v>A</v>
      </c>
      <c r="Q1139" s="122" t="e">
        <f>+VLOOKUP(CONCATENATE(B1139,"00"),#REF!,3,FALSE)</f>
        <v>#REF!</v>
      </c>
      <c r="R1139" s="122" t="str">
        <f>+IF(ISERROR(VLOOKUP(K1139,'Ecarts de marge'!D:D,1,FALSE)),"PB CODE ARTICLE","")</f>
        <v>PB CODE ARTICLE</v>
      </c>
    </row>
    <row r="1140" spans="1:18" x14ac:dyDescent="0.25">
      <c r="A1140" s="131" t="str">
        <f>+IF(I1140&lt;='Ecarts de marge'!$G$1,"X","")</f>
        <v>X</v>
      </c>
      <c r="B1140" s="122" t="str">
        <f t="shared" si="17"/>
        <v>A</v>
      </c>
      <c r="Q1140" s="122" t="e">
        <f>+VLOOKUP(CONCATENATE(B1140,"00"),#REF!,3,FALSE)</f>
        <v>#REF!</v>
      </c>
      <c r="R1140" s="122" t="str">
        <f>+IF(ISERROR(VLOOKUP(K1140,'Ecarts de marge'!D:D,1,FALSE)),"PB CODE ARTICLE","")</f>
        <v>PB CODE ARTICLE</v>
      </c>
    </row>
    <row r="1141" spans="1:18" x14ac:dyDescent="0.25">
      <c r="A1141" s="131" t="str">
        <f>+IF(I1141&lt;='Ecarts de marge'!$G$1,"X","")</f>
        <v>X</v>
      </c>
      <c r="B1141" s="122" t="str">
        <f t="shared" si="17"/>
        <v>A</v>
      </c>
      <c r="Q1141" s="122" t="e">
        <f>+VLOOKUP(CONCATENATE(B1141,"00"),#REF!,3,FALSE)</f>
        <v>#REF!</v>
      </c>
      <c r="R1141" s="122" t="str">
        <f>+IF(ISERROR(VLOOKUP(K1141,'Ecarts de marge'!D:D,1,FALSE)),"PB CODE ARTICLE","")</f>
        <v>PB CODE ARTICLE</v>
      </c>
    </row>
    <row r="1142" spans="1:18" x14ac:dyDescent="0.25">
      <c r="A1142" s="131" t="str">
        <f>+IF(I1142&lt;='Ecarts de marge'!$G$1,"X","")</f>
        <v>X</v>
      </c>
      <c r="B1142" s="122" t="str">
        <f t="shared" si="17"/>
        <v>A</v>
      </c>
      <c r="Q1142" s="122" t="e">
        <f>+VLOOKUP(CONCATENATE(B1142,"00"),#REF!,3,FALSE)</f>
        <v>#REF!</v>
      </c>
      <c r="R1142" s="122" t="str">
        <f>+IF(ISERROR(VLOOKUP(K1142,'Ecarts de marge'!D:D,1,FALSE)),"PB CODE ARTICLE","")</f>
        <v>PB CODE ARTICLE</v>
      </c>
    </row>
    <row r="1143" spans="1:18" x14ac:dyDescent="0.25">
      <c r="A1143" s="131" t="str">
        <f>+IF(I1143&lt;='Ecarts de marge'!$G$1,"X","")</f>
        <v>X</v>
      </c>
      <c r="B1143" s="122" t="str">
        <f t="shared" si="17"/>
        <v>A</v>
      </c>
      <c r="Q1143" s="122" t="e">
        <f>+VLOOKUP(CONCATENATE(B1143,"00"),#REF!,3,FALSE)</f>
        <v>#REF!</v>
      </c>
      <c r="R1143" s="122" t="str">
        <f>+IF(ISERROR(VLOOKUP(K1143,'Ecarts de marge'!D:D,1,FALSE)),"PB CODE ARTICLE","")</f>
        <v>PB CODE ARTICLE</v>
      </c>
    </row>
    <row r="1144" spans="1:18" x14ac:dyDescent="0.25">
      <c r="A1144" s="131" t="str">
        <f>+IF(I1144&lt;='Ecarts de marge'!$G$1,"X","")</f>
        <v>X</v>
      </c>
      <c r="B1144" s="122" t="str">
        <f t="shared" si="17"/>
        <v>A</v>
      </c>
      <c r="Q1144" s="122" t="e">
        <f>+VLOOKUP(CONCATENATE(B1144,"00"),#REF!,3,FALSE)</f>
        <v>#REF!</v>
      </c>
      <c r="R1144" s="122" t="str">
        <f>+IF(ISERROR(VLOOKUP(K1144,'Ecarts de marge'!D:D,1,FALSE)),"PB CODE ARTICLE","")</f>
        <v>PB CODE ARTICLE</v>
      </c>
    </row>
    <row r="1145" spans="1:18" x14ac:dyDescent="0.25">
      <c r="A1145" s="131" t="str">
        <f>+IF(I1145&lt;='Ecarts de marge'!$G$1,"X","")</f>
        <v>X</v>
      </c>
      <c r="B1145" s="122" t="str">
        <f t="shared" si="17"/>
        <v>A</v>
      </c>
      <c r="Q1145" s="122" t="e">
        <f>+VLOOKUP(CONCATENATE(B1145,"00"),#REF!,3,FALSE)</f>
        <v>#REF!</v>
      </c>
      <c r="R1145" s="122" t="str">
        <f>+IF(ISERROR(VLOOKUP(K1145,'Ecarts de marge'!D:D,1,FALSE)),"PB CODE ARTICLE","")</f>
        <v>PB CODE ARTICLE</v>
      </c>
    </row>
    <row r="1146" spans="1:18" x14ac:dyDescent="0.25">
      <c r="A1146" s="131" t="str">
        <f>+IF(I1146&lt;='Ecarts de marge'!$G$1,"X","")</f>
        <v>X</v>
      </c>
      <c r="B1146" s="122" t="str">
        <f t="shared" si="17"/>
        <v>A</v>
      </c>
      <c r="Q1146" s="122" t="e">
        <f>+VLOOKUP(CONCATENATE(B1146,"00"),#REF!,3,FALSE)</f>
        <v>#REF!</v>
      </c>
      <c r="R1146" s="122" t="str">
        <f>+IF(ISERROR(VLOOKUP(K1146,'Ecarts de marge'!D:D,1,FALSE)),"PB CODE ARTICLE","")</f>
        <v>PB CODE ARTICLE</v>
      </c>
    </row>
    <row r="1147" spans="1:18" x14ac:dyDescent="0.25">
      <c r="A1147" s="131" t="str">
        <f>+IF(I1147&lt;='Ecarts de marge'!$G$1,"X","")</f>
        <v>X</v>
      </c>
      <c r="B1147" s="122" t="str">
        <f t="shared" si="17"/>
        <v>A</v>
      </c>
      <c r="Q1147" s="122" t="e">
        <f>+VLOOKUP(CONCATENATE(B1147,"00"),#REF!,3,FALSE)</f>
        <v>#REF!</v>
      </c>
      <c r="R1147" s="122" t="str">
        <f>+IF(ISERROR(VLOOKUP(K1147,'Ecarts de marge'!D:D,1,FALSE)),"PB CODE ARTICLE","")</f>
        <v>PB CODE ARTICLE</v>
      </c>
    </row>
    <row r="1148" spans="1:18" x14ac:dyDescent="0.25">
      <c r="A1148" s="131" t="str">
        <f>+IF(I1148&lt;='Ecarts de marge'!$G$1,"X","")</f>
        <v>X</v>
      </c>
      <c r="B1148" s="122" t="str">
        <f t="shared" si="17"/>
        <v>A</v>
      </c>
      <c r="Q1148" s="122" t="e">
        <f>+VLOOKUP(CONCATENATE(B1148,"00"),#REF!,3,FALSE)</f>
        <v>#REF!</v>
      </c>
      <c r="R1148" s="122" t="str">
        <f>+IF(ISERROR(VLOOKUP(K1148,'Ecarts de marge'!D:D,1,FALSE)),"PB CODE ARTICLE","")</f>
        <v>PB CODE ARTICLE</v>
      </c>
    </row>
    <row r="1149" spans="1:18" x14ac:dyDescent="0.25">
      <c r="A1149" s="131" t="str">
        <f>+IF(I1149&lt;='Ecarts de marge'!$G$1,"X","")</f>
        <v>X</v>
      </c>
      <c r="B1149" s="122" t="str">
        <f t="shared" si="17"/>
        <v>A</v>
      </c>
      <c r="Q1149" s="122" t="e">
        <f>+VLOOKUP(CONCATENATE(B1149,"00"),#REF!,3,FALSE)</f>
        <v>#REF!</v>
      </c>
      <c r="R1149" s="122" t="str">
        <f>+IF(ISERROR(VLOOKUP(K1149,'Ecarts de marge'!D:D,1,FALSE)),"PB CODE ARTICLE","")</f>
        <v>PB CODE ARTICLE</v>
      </c>
    </row>
    <row r="1150" spans="1:18" x14ac:dyDescent="0.25">
      <c r="A1150" s="131" t="str">
        <f>+IF(I1150&lt;='Ecarts de marge'!$G$1,"X","")</f>
        <v>X</v>
      </c>
      <c r="B1150" s="122" t="str">
        <f t="shared" si="17"/>
        <v>A</v>
      </c>
      <c r="Q1150" s="122" t="e">
        <f>+VLOOKUP(CONCATENATE(B1150,"00"),#REF!,3,FALSE)</f>
        <v>#REF!</v>
      </c>
      <c r="R1150" s="122" t="str">
        <f>+IF(ISERROR(VLOOKUP(K1150,'Ecarts de marge'!D:D,1,FALSE)),"PB CODE ARTICLE","")</f>
        <v>PB CODE ARTICLE</v>
      </c>
    </row>
    <row r="1151" spans="1:18" x14ac:dyDescent="0.25">
      <c r="A1151" s="131" t="str">
        <f>+IF(I1151&lt;='Ecarts de marge'!$G$1,"X","")</f>
        <v>X</v>
      </c>
      <c r="B1151" s="122" t="str">
        <f t="shared" si="17"/>
        <v>A</v>
      </c>
      <c r="Q1151" s="122" t="e">
        <f>+VLOOKUP(CONCATENATE(B1151,"00"),#REF!,3,FALSE)</f>
        <v>#REF!</v>
      </c>
      <c r="R1151" s="122" t="str">
        <f>+IF(ISERROR(VLOOKUP(K1151,'Ecarts de marge'!D:D,1,FALSE)),"PB CODE ARTICLE","")</f>
        <v>PB CODE ARTICLE</v>
      </c>
    </row>
    <row r="1152" spans="1:18" x14ac:dyDescent="0.25">
      <c r="A1152" s="131" t="str">
        <f>+IF(I1152&lt;='Ecarts de marge'!$G$1,"X","")</f>
        <v>X</v>
      </c>
      <c r="B1152" s="122" t="str">
        <f t="shared" si="17"/>
        <v>A</v>
      </c>
      <c r="Q1152" s="122" t="e">
        <f>+VLOOKUP(CONCATENATE(B1152,"00"),#REF!,3,FALSE)</f>
        <v>#REF!</v>
      </c>
      <c r="R1152" s="122" t="str">
        <f>+IF(ISERROR(VLOOKUP(K1152,'Ecarts de marge'!D:D,1,FALSE)),"PB CODE ARTICLE","")</f>
        <v>PB CODE ARTICLE</v>
      </c>
    </row>
    <row r="1153" spans="1:18" x14ac:dyDescent="0.25">
      <c r="A1153" s="131" t="str">
        <f>+IF(I1153&lt;='Ecarts de marge'!$G$1,"X","")</f>
        <v>X</v>
      </c>
      <c r="B1153" s="122" t="str">
        <f t="shared" si="17"/>
        <v>A</v>
      </c>
      <c r="Q1153" s="122" t="e">
        <f>+VLOOKUP(CONCATENATE(B1153,"00"),#REF!,3,FALSE)</f>
        <v>#REF!</v>
      </c>
      <c r="R1153" s="122" t="str">
        <f>+IF(ISERROR(VLOOKUP(K1153,'Ecarts de marge'!D:D,1,FALSE)),"PB CODE ARTICLE","")</f>
        <v>PB CODE ARTICLE</v>
      </c>
    </row>
    <row r="1154" spans="1:18" x14ac:dyDescent="0.25">
      <c r="A1154" s="131" t="str">
        <f>+IF(I1154&lt;='Ecarts de marge'!$G$1,"X","")</f>
        <v>X</v>
      </c>
      <c r="B1154" s="122" t="str">
        <f t="shared" si="17"/>
        <v>A</v>
      </c>
      <c r="Q1154" s="122" t="e">
        <f>+VLOOKUP(CONCATENATE(B1154,"00"),#REF!,3,FALSE)</f>
        <v>#REF!</v>
      </c>
      <c r="R1154" s="122" t="str">
        <f>+IF(ISERROR(VLOOKUP(K1154,'Ecarts de marge'!D:D,1,FALSE)),"PB CODE ARTICLE","")</f>
        <v>PB CODE ARTICLE</v>
      </c>
    </row>
    <row r="1155" spans="1:18" x14ac:dyDescent="0.25">
      <c r="A1155" s="131" t="str">
        <f>+IF(I1155&lt;='Ecarts de marge'!$G$1,"X","")</f>
        <v>X</v>
      </c>
      <c r="B1155" s="122" t="str">
        <f t="shared" ref="B1155:B1218" si="18">+"A"&amp;E1155&amp;F1155&amp;G1155</f>
        <v>A</v>
      </c>
      <c r="Q1155" s="122" t="e">
        <f>+VLOOKUP(CONCATENATE(B1155,"00"),#REF!,3,FALSE)</f>
        <v>#REF!</v>
      </c>
      <c r="R1155" s="122" t="str">
        <f>+IF(ISERROR(VLOOKUP(K1155,'Ecarts de marge'!D:D,1,FALSE)),"PB CODE ARTICLE","")</f>
        <v>PB CODE ARTICLE</v>
      </c>
    </row>
    <row r="1156" spans="1:18" x14ac:dyDescent="0.25">
      <c r="A1156" s="131" t="str">
        <f>+IF(I1156&lt;='Ecarts de marge'!$G$1,"X","")</f>
        <v>X</v>
      </c>
      <c r="B1156" s="122" t="str">
        <f t="shared" si="18"/>
        <v>A</v>
      </c>
      <c r="Q1156" s="122" t="e">
        <f>+VLOOKUP(CONCATENATE(B1156,"00"),#REF!,3,FALSE)</f>
        <v>#REF!</v>
      </c>
      <c r="R1156" s="122" t="str">
        <f>+IF(ISERROR(VLOOKUP(K1156,'Ecarts de marge'!D:D,1,FALSE)),"PB CODE ARTICLE","")</f>
        <v>PB CODE ARTICLE</v>
      </c>
    </row>
    <row r="1157" spans="1:18" x14ac:dyDescent="0.25">
      <c r="A1157" s="131" t="str">
        <f>+IF(I1157&lt;='Ecarts de marge'!$G$1,"X","")</f>
        <v>X</v>
      </c>
      <c r="B1157" s="122" t="str">
        <f t="shared" si="18"/>
        <v>A</v>
      </c>
      <c r="Q1157" s="122" t="e">
        <f>+VLOOKUP(CONCATENATE(B1157,"00"),#REF!,3,FALSE)</f>
        <v>#REF!</v>
      </c>
      <c r="R1157" s="122" t="str">
        <f>+IF(ISERROR(VLOOKUP(K1157,'Ecarts de marge'!D:D,1,FALSE)),"PB CODE ARTICLE","")</f>
        <v>PB CODE ARTICLE</v>
      </c>
    </row>
    <row r="1158" spans="1:18" x14ac:dyDescent="0.25">
      <c r="A1158" s="131" t="str">
        <f>+IF(I1158&lt;='Ecarts de marge'!$G$1,"X","")</f>
        <v>X</v>
      </c>
      <c r="B1158" s="122" t="str">
        <f t="shared" si="18"/>
        <v>A</v>
      </c>
      <c r="Q1158" s="122" t="e">
        <f>+VLOOKUP(CONCATENATE(B1158,"00"),#REF!,3,FALSE)</f>
        <v>#REF!</v>
      </c>
      <c r="R1158" s="122" t="str">
        <f>+IF(ISERROR(VLOOKUP(K1158,'Ecarts de marge'!D:D,1,FALSE)),"PB CODE ARTICLE","")</f>
        <v>PB CODE ARTICLE</v>
      </c>
    </row>
    <row r="1159" spans="1:18" x14ac:dyDescent="0.25">
      <c r="A1159" s="131" t="str">
        <f>+IF(I1159&lt;='Ecarts de marge'!$G$1,"X","")</f>
        <v>X</v>
      </c>
      <c r="B1159" s="122" t="str">
        <f t="shared" si="18"/>
        <v>A</v>
      </c>
      <c r="Q1159" s="122" t="e">
        <f>+VLOOKUP(CONCATENATE(B1159,"00"),#REF!,3,FALSE)</f>
        <v>#REF!</v>
      </c>
      <c r="R1159" s="122" t="str">
        <f>+IF(ISERROR(VLOOKUP(K1159,'Ecarts de marge'!D:D,1,FALSE)),"PB CODE ARTICLE","")</f>
        <v>PB CODE ARTICLE</v>
      </c>
    </row>
    <row r="1160" spans="1:18" x14ac:dyDescent="0.25">
      <c r="A1160" s="131" t="str">
        <f>+IF(I1160&lt;='Ecarts de marge'!$G$1,"X","")</f>
        <v>X</v>
      </c>
      <c r="B1160" s="122" t="str">
        <f t="shared" si="18"/>
        <v>A</v>
      </c>
      <c r="Q1160" s="122" t="e">
        <f>+VLOOKUP(CONCATENATE(B1160,"00"),#REF!,3,FALSE)</f>
        <v>#REF!</v>
      </c>
      <c r="R1160" s="122" t="str">
        <f>+IF(ISERROR(VLOOKUP(K1160,'Ecarts de marge'!D:D,1,FALSE)),"PB CODE ARTICLE","")</f>
        <v>PB CODE ARTICLE</v>
      </c>
    </row>
    <row r="1161" spans="1:18" x14ac:dyDescent="0.25">
      <c r="A1161" s="131" t="str">
        <f>+IF(I1161&lt;='Ecarts de marge'!$G$1,"X","")</f>
        <v>X</v>
      </c>
      <c r="B1161" s="122" t="str">
        <f t="shared" si="18"/>
        <v>A</v>
      </c>
      <c r="Q1161" s="122" t="e">
        <f>+VLOOKUP(CONCATENATE(B1161,"00"),#REF!,3,FALSE)</f>
        <v>#REF!</v>
      </c>
      <c r="R1161" s="122" t="str">
        <f>+IF(ISERROR(VLOOKUP(K1161,'Ecarts de marge'!D:D,1,FALSE)),"PB CODE ARTICLE","")</f>
        <v>PB CODE ARTICLE</v>
      </c>
    </row>
    <row r="1162" spans="1:18" x14ac:dyDescent="0.25">
      <c r="A1162" s="131" t="str">
        <f>+IF(I1162&lt;='Ecarts de marge'!$G$1,"X","")</f>
        <v>X</v>
      </c>
      <c r="B1162" s="122" t="str">
        <f t="shared" si="18"/>
        <v>A</v>
      </c>
      <c r="Q1162" s="122" t="e">
        <f>+VLOOKUP(CONCATENATE(B1162,"00"),#REF!,3,FALSE)</f>
        <v>#REF!</v>
      </c>
      <c r="R1162" s="122" t="str">
        <f>+IF(ISERROR(VLOOKUP(K1162,'Ecarts de marge'!D:D,1,FALSE)),"PB CODE ARTICLE","")</f>
        <v>PB CODE ARTICLE</v>
      </c>
    </row>
    <row r="1163" spans="1:18" x14ac:dyDescent="0.25">
      <c r="A1163" s="131" t="str">
        <f>+IF(I1163&lt;='Ecarts de marge'!$G$1,"X","")</f>
        <v>X</v>
      </c>
      <c r="B1163" s="122" t="str">
        <f t="shared" si="18"/>
        <v>A</v>
      </c>
      <c r="Q1163" s="122" t="e">
        <f>+VLOOKUP(CONCATENATE(B1163,"00"),#REF!,3,FALSE)</f>
        <v>#REF!</v>
      </c>
      <c r="R1163" s="122" t="str">
        <f>+IF(ISERROR(VLOOKUP(K1163,'Ecarts de marge'!D:D,1,FALSE)),"PB CODE ARTICLE","")</f>
        <v>PB CODE ARTICLE</v>
      </c>
    </row>
    <row r="1164" spans="1:18" x14ac:dyDescent="0.25">
      <c r="A1164" s="131" t="str">
        <f>+IF(I1164&lt;='Ecarts de marge'!$G$1,"X","")</f>
        <v>X</v>
      </c>
      <c r="B1164" s="122" t="str">
        <f t="shared" si="18"/>
        <v>A</v>
      </c>
      <c r="Q1164" s="122" t="e">
        <f>+VLOOKUP(CONCATENATE(B1164,"00"),#REF!,3,FALSE)</f>
        <v>#REF!</v>
      </c>
      <c r="R1164" s="122" t="str">
        <f>+IF(ISERROR(VLOOKUP(K1164,'Ecarts de marge'!D:D,1,FALSE)),"PB CODE ARTICLE","")</f>
        <v>PB CODE ARTICLE</v>
      </c>
    </row>
    <row r="1165" spans="1:18" x14ac:dyDescent="0.25">
      <c r="A1165" s="131" t="str">
        <f>+IF(I1165&lt;='Ecarts de marge'!$G$1,"X","")</f>
        <v>X</v>
      </c>
      <c r="B1165" s="122" t="str">
        <f t="shared" si="18"/>
        <v>A</v>
      </c>
      <c r="Q1165" s="122" t="e">
        <f>+VLOOKUP(CONCATENATE(B1165,"00"),#REF!,3,FALSE)</f>
        <v>#REF!</v>
      </c>
      <c r="R1165" s="122" t="str">
        <f>+IF(ISERROR(VLOOKUP(K1165,'Ecarts de marge'!D:D,1,FALSE)),"PB CODE ARTICLE","")</f>
        <v>PB CODE ARTICLE</v>
      </c>
    </row>
    <row r="1166" spans="1:18" x14ac:dyDescent="0.25">
      <c r="A1166" s="131" t="str">
        <f>+IF(I1166&lt;='Ecarts de marge'!$G$1,"X","")</f>
        <v>X</v>
      </c>
      <c r="B1166" s="122" t="str">
        <f t="shared" si="18"/>
        <v>A</v>
      </c>
      <c r="Q1166" s="122" t="e">
        <f>+VLOOKUP(CONCATENATE(B1166,"00"),#REF!,3,FALSE)</f>
        <v>#REF!</v>
      </c>
      <c r="R1166" s="122" t="str">
        <f>+IF(ISERROR(VLOOKUP(K1166,'Ecarts de marge'!D:D,1,FALSE)),"PB CODE ARTICLE","")</f>
        <v>PB CODE ARTICLE</v>
      </c>
    </row>
    <row r="1167" spans="1:18" x14ac:dyDescent="0.25">
      <c r="A1167" s="131" t="str">
        <f>+IF(I1167&lt;='Ecarts de marge'!$G$1,"X","")</f>
        <v>X</v>
      </c>
      <c r="B1167" s="122" t="str">
        <f t="shared" si="18"/>
        <v>A</v>
      </c>
      <c r="Q1167" s="122" t="e">
        <f>+VLOOKUP(CONCATENATE(B1167,"00"),#REF!,3,FALSE)</f>
        <v>#REF!</v>
      </c>
      <c r="R1167" s="122" t="str">
        <f>+IF(ISERROR(VLOOKUP(K1167,'Ecarts de marge'!D:D,1,FALSE)),"PB CODE ARTICLE","")</f>
        <v>PB CODE ARTICLE</v>
      </c>
    </row>
    <row r="1168" spans="1:18" x14ac:dyDescent="0.25">
      <c r="A1168" s="131" t="str">
        <f>+IF(I1168&lt;='Ecarts de marge'!$G$1,"X","")</f>
        <v>X</v>
      </c>
      <c r="B1168" s="122" t="str">
        <f t="shared" si="18"/>
        <v>A</v>
      </c>
      <c r="Q1168" s="122" t="e">
        <f>+VLOOKUP(CONCATENATE(B1168,"00"),#REF!,3,FALSE)</f>
        <v>#REF!</v>
      </c>
      <c r="R1168" s="122" t="str">
        <f>+IF(ISERROR(VLOOKUP(K1168,'Ecarts de marge'!D:D,1,FALSE)),"PB CODE ARTICLE","")</f>
        <v>PB CODE ARTICLE</v>
      </c>
    </row>
    <row r="1169" spans="1:18" x14ac:dyDescent="0.25">
      <c r="A1169" s="131" t="str">
        <f>+IF(I1169&lt;='Ecarts de marge'!$G$1,"X","")</f>
        <v>X</v>
      </c>
      <c r="B1169" s="122" t="str">
        <f t="shared" si="18"/>
        <v>A</v>
      </c>
      <c r="Q1169" s="122" t="e">
        <f>+VLOOKUP(CONCATENATE(B1169,"00"),#REF!,3,FALSE)</f>
        <v>#REF!</v>
      </c>
      <c r="R1169" s="122" t="str">
        <f>+IF(ISERROR(VLOOKUP(K1169,'Ecarts de marge'!D:D,1,FALSE)),"PB CODE ARTICLE","")</f>
        <v>PB CODE ARTICLE</v>
      </c>
    </row>
    <row r="1170" spans="1:18" x14ac:dyDescent="0.25">
      <c r="A1170" s="131" t="str">
        <f>+IF(I1170&lt;='Ecarts de marge'!$G$1,"X","")</f>
        <v>X</v>
      </c>
      <c r="B1170" s="122" t="str">
        <f t="shared" si="18"/>
        <v>A</v>
      </c>
      <c r="Q1170" s="122" t="e">
        <f>+VLOOKUP(CONCATENATE(B1170,"00"),#REF!,3,FALSE)</f>
        <v>#REF!</v>
      </c>
      <c r="R1170" s="122" t="str">
        <f>+IF(ISERROR(VLOOKUP(K1170,'Ecarts de marge'!D:D,1,FALSE)),"PB CODE ARTICLE","")</f>
        <v>PB CODE ARTICLE</v>
      </c>
    </row>
    <row r="1171" spans="1:18" x14ac:dyDescent="0.25">
      <c r="A1171" s="131" t="str">
        <f>+IF(I1171&lt;='Ecarts de marge'!$G$1,"X","")</f>
        <v>X</v>
      </c>
      <c r="B1171" s="122" t="str">
        <f t="shared" si="18"/>
        <v>A</v>
      </c>
      <c r="Q1171" s="122" t="e">
        <f>+VLOOKUP(CONCATENATE(B1171,"00"),#REF!,3,FALSE)</f>
        <v>#REF!</v>
      </c>
      <c r="R1171" s="122" t="str">
        <f>+IF(ISERROR(VLOOKUP(K1171,'Ecarts de marge'!D:D,1,FALSE)),"PB CODE ARTICLE","")</f>
        <v>PB CODE ARTICLE</v>
      </c>
    </row>
    <row r="1172" spans="1:18" x14ac:dyDescent="0.25">
      <c r="A1172" s="131" t="str">
        <f>+IF(I1172&lt;='Ecarts de marge'!$G$1,"X","")</f>
        <v>X</v>
      </c>
      <c r="B1172" s="122" t="str">
        <f t="shared" si="18"/>
        <v>A</v>
      </c>
      <c r="Q1172" s="122" t="e">
        <f>+VLOOKUP(CONCATENATE(B1172,"00"),#REF!,3,FALSE)</f>
        <v>#REF!</v>
      </c>
      <c r="R1172" s="122" t="str">
        <f>+IF(ISERROR(VLOOKUP(K1172,'Ecarts de marge'!D:D,1,FALSE)),"PB CODE ARTICLE","")</f>
        <v>PB CODE ARTICLE</v>
      </c>
    </row>
    <row r="1173" spans="1:18" x14ac:dyDescent="0.25">
      <c r="A1173" s="131" t="str">
        <f>+IF(I1173&lt;='Ecarts de marge'!$G$1,"X","")</f>
        <v>X</v>
      </c>
      <c r="B1173" s="122" t="str">
        <f t="shared" si="18"/>
        <v>A</v>
      </c>
      <c r="Q1173" s="122" t="e">
        <f>+VLOOKUP(CONCATENATE(B1173,"00"),#REF!,3,FALSE)</f>
        <v>#REF!</v>
      </c>
      <c r="R1173" s="122" t="str">
        <f>+IF(ISERROR(VLOOKUP(K1173,'Ecarts de marge'!D:D,1,FALSE)),"PB CODE ARTICLE","")</f>
        <v>PB CODE ARTICLE</v>
      </c>
    </row>
    <row r="1174" spans="1:18" x14ac:dyDescent="0.25">
      <c r="A1174" s="131" t="str">
        <f>+IF(I1174&lt;='Ecarts de marge'!$G$1,"X","")</f>
        <v>X</v>
      </c>
      <c r="B1174" s="122" t="str">
        <f t="shared" si="18"/>
        <v>A</v>
      </c>
      <c r="Q1174" s="122" t="e">
        <f>+VLOOKUP(CONCATENATE(B1174,"00"),#REF!,3,FALSE)</f>
        <v>#REF!</v>
      </c>
      <c r="R1174" s="122" t="str">
        <f>+IF(ISERROR(VLOOKUP(K1174,'Ecarts de marge'!D:D,1,FALSE)),"PB CODE ARTICLE","")</f>
        <v>PB CODE ARTICLE</v>
      </c>
    </row>
    <row r="1175" spans="1:18" x14ac:dyDescent="0.25">
      <c r="A1175" s="131" t="str">
        <f>+IF(I1175&lt;='Ecarts de marge'!$G$1,"X","")</f>
        <v>X</v>
      </c>
      <c r="B1175" s="122" t="str">
        <f t="shared" si="18"/>
        <v>A</v>
      </c>
      <c r="Q1175" s="122" t="e">
        <f>+VLOOKUP(CONCATENATE(B1175,"00"),#REF!,3,FALSE)</f>
        <v>#REF!</v>
      </c>
      <c r="R1175" s="122" t="str">
        <f>+IF(ISERROR(VLOOKUP(K1175,'Ecarts de marge'!D:D,1,FALSE)),"PB CODE ARTICLE","")</f>
        <v>PB CODE ARTICLE</v>
      </c>
    </row>
    <row r="1176" spans="1:18" x14ac:dyDescent="0.25">
      <c r="A1176" s="131" t="str">
        <f>+IF(I1176&lt;='Ecarts de marge'!$G$1,"X","")</f>
        <v>X</v>
      </c>
      <c r="B1176" s="122" t="str">
        <f t="shared" si="18"/>
        <v>A</v>
      </c>
      <c r="Q1176" s="122" t="e">
        <f>+VLOOKUP(CONCATENATE(B1176,"00"),#REF!,3,FALSE)</f>
        <v>#REF!</v>
      </c>
      <c r="R1176" s="122" t="str">
        <f>+IF(ISERROR(VLOOKUP(K1176,'Ecarts de marge'!D:D,1,FALSE)),"PB CODE ARTICLE","")</f>
        <v>PB CODE ARTICLE</v>
      </c>
    </row>
    <row r="1177" spans="1:18" x14ac:dyDescent="0.25">
      <c r="A1177" s="131" t="str">
        <f>+IF(I1177&lt;='Ecarts de marge'!$G$1,"X","")</f>
        <v>X</v>
      </c>
      <c r="B1177" s="122" t="str">
        <f t="shared" si="18"/>
        <v>A</v>
      </c>
      <c r="Q1177" s="122" t="e">
        <f>+VLOOKUP(CONCATENATE(B1177,"00"),#REF!,3,FALSE)</f>
        <v>#REF!</v>
      </c>
      <c r="R1177" s="122" t="str">
        <f>+IF(ISERROR(VLOOKUP(K1177,'Ecarts de marge'!D:D,1,FALSE)),"PB CODE ARTICLE","")</f>
        <v>PB CODE ARTICLE</v>
      </c>
    </row>
    <row r="1178" spans="1:18" x14ac:dyDescent="0.25">
      <c r="A1178" s="131" t="str">
        <f>+IF(I1178&lt;='Ecarts de marge'!$G$1,"X","")</f>
        <v>X</v>
      </c>
      <c r="B1178" s="122" t="str">
        <f t="shared" si="18"/>
        <v>A</v>
      </c>
      <c r="Q1178" s="122" t="e">
        <f>+VLOOKUP(CONCATENATE(B1178,"00"),#REF!,3,FALSE)</f>
        <v>#REF!</v>
      </c>
      <c r="R1178" s="122" t="str">
        <f>+IF(ISERROR(VLOOKUP(K1178,'Ecarts de marge'!D:D,1,FALSE)),"PB CODE ARTICLE","")</f>
        <v>PB CODE ARTICLE</v>
      </c>
    </row>
    <row r="1179" spans="1:18" x14ac:dyDescent="0.25">
      <c r="A1179" s="131" t="str">
        <f>+IF(I1179&lt;='Ecarts de marge'!$G$1,"X","")</f>
        <v>X</v>
      </c>
      <c r="B1179" s="122" t="str">
        <f t="shared" si="18"/>
        <v>A</v>
      </c>
      <c r="Q1179" s="122" t="e">
        <f>+VLOOKUP(CONCATENATE(B1179,"00"),#REF!,3,FALSE)</f>
        <v>#REF!</v>
      </c>
      <c r="R1179" s="122" t="str">
        <f>+IF(ISERROR(VLOOKUP(K1179,'Ecarts de marge'!D:D,1,FALSE)),"PB CODE ARTICLE","")</f>
        <v>PB CODE ARTICLE</v>
      </c>
    </row>
    <row r="1180" spans="1:18" x14ac:dyDescent="0.25">
      <c r="A1180" s="131" t="str">
        <f>+IF(I1180&lt;='Ecarts de marge'!$G$1,"X","")</f>
        <v>X</v>
      </c>
      <c r="B1180" s="122" t="str">
        <f t="shared" si="18"/>
        <v>A</v>
      </c>
      <c r="Q1180" s="122" t="e">
        <f>+VLOOKUP(CONCATENATE(B1180,"00"),#REF!,3,FALSE)</f>
        <v>#REF!</v>
      </c>
      <c r="R1180" s="122" t="str">
        <f>+IF(ISERROR(VLOOKUP(K1180,'Ecarts de marge'!D:D,1,FALSE)),"PB CODE ARTICLE","")</f>
        <v>PB CODE ARTICLE</v>
      </c>
    </row>
    <row r="1181" spans="1:18" x14ac:dyDescent="0.25">
      <c r="A1181" s="131" t="str">
        <f>+IF(I1181&lt;='Ecarts de marge'!$G$1,"X","")</f>
        <v>X</v>
      </c>
      <c r="B1181" s="122" t="str">
        <f t="shared" si="18"/>
        <v>A</v>
      </c>
      <c r="Q1181" s="122" t="e">
        <f>+VLOOKUP(CONCATENATE(B1181,"00"),#REF!,3,FALSE)</f>
        <v>#REF!</v>
      </c>
      <c r="R1181" s="122" t="str">
        <f>+IF(ISERROR(VLOOKUP(K1181,'Ecarts de marge'!D:D,1,FALSE)),"PB CODE ARTICLE","")</f>
        <v>PB CODE ARTICLE</v>
      </c>
    </row>
    <row r="1182" spans="1:18" x14ac:dyDescent="0.25">
      <c r="A1182" s="131" t="str">
        <f>+IF(I1182&lt;='Ecarts de marge'!$G$1,"X","")</f>
        <v>X</v>
      </c>
      <c r="B1182" s="122" t="str">
        <f t="shared" si="18"/>
        <v>A</v>
      </c>
      <c r="Q1182" s="122" t="e">
        <f>+VLOOKUP(CONCATENATE(B1182,"00"),#REF!,3,FALSE)</f>
        <v>#REF!</v>
      </c>
      <c r="R1182" s="122" t="str">
        <f>+IF(ISERROR(VLOOKUP(K1182,'Ecarts de marge'!D:D,1,FALSE)),"PB CODE ARTICLE","")</f>
        <v>PB CODE ARTICLE</v>
      </c>
    </row>
    <row r="1183" spans="1:18" x14ac:dyDescent="0.25">
      <c r="A1183" s="131" t="str">
        <f>+IF(I1183&lt;='Ecarts de marge'!$G$1,"X","")</f>
        <v>X</v>
      </c>
      <c r="B1183" s="122" t="str">
        <f t="shared" si="18"/>
        <v>A</v>
      </c>
      <c r="Q1183" s="122" t="e">
        <f>+VLOOKUP(CONCATENATE(B1183,"00"),#REF!,3,FALSE)</f>
        <v>#REF!</v>
      </c>
      <c r="R1183" s="122" t="str">
        <f>+IF(ISERROR(VLOOKUP(K1183,'Ecarts de marge'!D:D,1,FALSE)),"PB CODE ARTICLE","")</f>
        <v>PB CODE ARTICLE</v>
      </c>
    </row>
    <row r="1184" spans="1:18" x14ac:dyDescent="0.25">
      <c r="A1184" s="131" t="str">
        <f>+IF(I1184&lt;='Ecarts de marge'!$G$1,"X","")</f>
        <v>X</v>
      </c>
      <c r="B1184" s="122" t="str">
        <f t="shared" si="18"/>
        <v>A</v>
      </c>
      <c r="Q1184" s="122" t="e">
        <f>+VLOOKUP(CONCATENATE(B1184,"00"),#REF!,3,FALSE)</f>
        <v>#REF!</v>
      </c>
      <c r="R1184" s="122" t="str">
        <f>+IF(ISERROR(VLOOKUP(K1184,'Ecarts de marge'!D:D,1,FALSE)),"PB CODE ARTICLE","")</f>
        <v>PB CODE ARTICLE</v>
      </c>
    </row>
    <row r="1185" spans="1:18" x14ac:dyDescent="0.25">
      <c r="A1185" s="131" t="str">
        <f>+IF(I1185&lt;='Ecarts de marge'!$G$1,"X","")</f>
        <v>X</v>
      </c>
      <c r="B1185" s="122" t="str">
        <f t="shared" si="18"/>
        <v>A</v>
      </c>
      <c r="Q1185" s="122" t="e">
        <f>+VLOOKUP(CONCATENATE(B1185,"00"),#REF!,3,FALSE)</f>
        <v>#REF!</v>
      </c>
      <c r="R1185" s="122" t="str">
        <f>+IF(ISERROR(VLOOKUP(K1185,'Ecarts de marge'!D:D,1,FALSE)),"PB CODE ARTICLE","")</f>
        <v>PB CODE ARTICLE</v>
      </c>
    </row>
    <row r="1186" spans="1:18" x14ac:dyDescent="0.25">
      <c r="A1186" s="131" t="str">
        <f>+IF(I1186&lt;='Ecarts de marge'!$G$1,"X","")</f>
        <v>X</v>
      </c>
      <c r="B1186" s="122" t="str">
        <f t="shared" si="18"/>
        <v>A</v>
      </c>
      <c r="Q1186" s="122" t="e">
        <f>+VLOOKUP(CONCATENATE(B1186,"00"),#REF!,3,FALSE)</f>
        <v>#REF!</v>
      </c>
      <c r="R1186" s="122" t="str">
        <f>+IF(ISERROR(VLOOKUP(K1186,'Ecarts de marge'!D:D,1,FALSE)),"PB CODE ARTICLE","")</f>
        <v>PB CODE ARTICLE</v>
      </c>
    </row>
    <row r="1187" spans="1:18" x14ac:dyDescent="0.25">
      <c r="A1187" s="131" t="str">
        <f>+IF(I1187&lt;='Ecarts de marge'!$G$1,"X","")</f>
        <v>X</v>
      </c>
      <c r="B1187" s="122" t="str">
        <f t="shared" si="18"/>
        <v>A</v>
      </c>
      <c r="Q1187" s="122" t="e">
        <f>+VLOOKUP(CONCATENATE(B1187,"00"),#REF!,3,FALSE)</f>
        <v>#REF!</v>
      </c>
      <c r="R1187" s="122" t="str">
        <f>+IF(ISERROR(VLOOKUP(K1187,'Ecarts de marge'!D:D,1,FALSE)),"PB CODE ARTICLE","")</f>
        <v>PB CODE ARTICLE</v>
      </c>
    </row>
    <row r="1188" spans="1:18" x14ac:dyDescent="0.25">
      <c r="A1188" s="131" t="str">
        <f>+IF(I1188&lt;='Ecarts de marge'!$G$1,"X","")</f>
        <v>X</v>
      </c>
      <c r="B1188" s="122" t="str">
        <f t="shared" si="18"/>
        <v>A</v>
      </c>
      <c r="Q1188" s="122" t="e">
        <f>+VLOOKUP(CONCATENATE(B1188,"00"),#REF!,3,FALSE)</f>
        <v>#REF!</v>
      </c>
      <c r="R1188" s="122" t="str">
        <f>+IF(ISERROR(VLOOKUP(K1188,'Ecarts de marge'!D:D,1,FALSE)),"PB CODE ARTICLE","")</f>
        <v>PB CODE ARTICLE</v>
      </c>
    </row>
    <row r="1189" spans="1:18" x14ac:dyDescent="0.25">
      <c r="A1189" s="131" t="str">
        <f>+IF(I1189&lt;='Ecarts de marge'!$G$1,"X","")</f>
        <v>X</v>
      </c>
      <c r="B1189" s="122" t="str">
        <f t="shared" si="18"/>
        <v>A</v>
      </c>
      <c r="Q1189" s="122" t="e">
        <f>+VLOOKUP(CONCATENATE(B1189,"00"),#REF!,3,FALSE)</f>
        <v>#REF!</v>
      </c>
      <c r="R1189" s="122" t="str">
        <f>+IF(ISERROR(VLOOKUP(K1189,'Ecarts de marge'!D:D,1,FALSE)),"PB CODE ARTICLE","")</f>
        <v>PB CODE ARTICLE</v>
      </c>
    </row>
    <row r="1190" spans="1:18" x14ac:dyDescent="0.25">
      <c r="A1190" s="131" t="str">
        <f>+IF(I1190&lt;='Ecarts de marge'!$G$1,"X","")</f>
        <v>X</v>
      </c>
      <c r="B1190" s="122" t="str">
        <f t="shared" si="18"/>
        <v>A</v>
      </c>
      <c r="Q1190" s="122" t="e">
        <f>+VLOOKUP(CONCATENATE(B1190,"00"),#REF!,3,FALSE)</f>
        <v>#REF!</v>
      </c>
      <c r="R1190" s="122" t="str">
        <f>+IF(ISERROR(VLOOKUP(K1190,'Ecarts de marge'!D:D,1,FALSE)),"PB CODE ARTICLE","")</f>
        <v>PB CODE ARTICLE</v>
      </c>
    </row>
    <row r="1191" spans="1:18" x14ac:dyDescent="0.25">
      <c r="A1191" s="131" t="str">
        <f>+IF(I1191&lt;='Ecarts de marge'!$G$1,"X","")</f>
        <v>X</v>
      </c>
      <c r="B1191" s="122" t="str">
        <f t="shared" si="18"/>
        <v>A</v>
      </c>
      <c r="Q1191" s="122" t="e">
        <f>+VLOOKUP(CONCATENATE(B1191,"00"),#REF!,3,FALSE)</f>
        <v>#REF!</v>
      </c>
      <c r="R1191" s="122" t="str">
        <f>+IF(ISERROR(VLOOKUP(K1191,'Ecarts de marge'!D:D,1,FALSE)),"PB CODE ARTICLE","")</f>
        <v>PB CODE ARTICLE</v>
      </c>
    </row>
    <row r="1192" spans="1:18" x14ac:dyDescent="0.25">
      <c r="A1192" s="131" t="str">
        <f>+IF(I1192&lt;='Ecarts de marge'!$G$1,"X","")</f>
        <v>X</v>
      </c>
      <c r="B1192" s="122" t="str">
        <f t="shared" si="18"/>
        <v>A</v>
      </c>
      <c r="Q1192" s="122" t="e">
        <f>+VLOOKUP(CONCATENATE(B1192,"00"),#REF!,3,FALSE)</f>
        <v>#REF!</v>
      </c>
      <c r="R1192" s="122" t="str">
        <f>+IF(ISERROR(VLOOKUP(K1192,'Ecarts de marge'!D:D,1,FALSE)),"PB CODE ARTICLE","")</f>
        <v>PB CODE ARTICLE</v>
      </c>
    </row>
    <row r="1193" spans="1:18" x14ac:dyDescent="0.25">
      <c r="A1193" s="131" t="str">
        <f>+IF(I1193&lt;='Ecarts de marge'!$G$1,"X","")</f>
        <v>X</v>
      </c>
      <c r="B1193" s="122" t="str">
        <f t="shared" si="18"/>
        <v>A</v>
      </c>
      <c r="Q1193" s="122" t="e">
        <f>+VLOOKUP(CONCATENATE(B1193,"00"),#REF!,3,FALSE)</f>
        <v>#REF!</v>
      </c>
      <c r="R1193" s="122" t="str">
        <f>+IF(ISERROR(VLOOKUP(K1193,'Ecarts de marge'!D:D,1,FALSE)),"PB CODE ARTICLE","")</f>
        <v>PB CODE ARTICLE</v>
      </c>
    </row>
    <row r="1194" spans="1:18" x14ac:dyDescent="0.25">
      <c r="A1194" s="131" t="str">
        <f>+IF(I1194&lt;='Ecarts de marge'!$G$1,"X","")</f>
        <v>X</v>
      </c>
      <c r="B1194" s="122" t="str">
        <f t="shared" si="18"/>
        <v>A</v>
      </c>
      <c r="Q1194" s="122" t="e">
        <f>+VLOOKUP(CONCATENATE(B1194,"00"),#REF!,3,FALSE)</f>
        <v>#REF!</v>
      </c>
      <c r="R1194" s="122" t="str">
        <f>+IF(ISERROR(VLOOKUP(K1194,'Ecarts de marge'!D:D,1,FALSE)),"PB CODE ARTICLE","")</f>
        <v>PB CODE ARTICLE</v>
      </c>
    </row>
    <row r="1195" spans="1:18" x14ac:dyDescent="0.25">
      <c r="A1195" s="131" t="str">
        <f>+IF(I1195&lt;='Ecarts de marge'!$G$1,"X","")</f>
        <v>X</v>
      </c>
      <c r="B1195" s="122" t="str">
        <f t="shared" si="18"/>
        <v>A</v>
      </c>
      <c r="Q1195" s="122" t="e">
        <f>+VLOOKUP(CONCATENATE(B1195,"00"),#REF!,3,FALSE)</f>
        <v>#REF!</v>
      </c>
      <c r="R1195" s="122" t="str">
        <f>+IF(ISERROR(VLOOKUP(K1195,'Ecarts de marge'!D:D,1,FALSE)),"PB CODE ARTICLE","")</f>
        <v>PB CODE ARTICLE</v>
      </c>
    </row>
    <row r="1196" spans="1:18" x14ac:dyDescent="0.25">
      <c r="A1196" s="131" t="str">
        <f>+IF(I1196&lt;='Ecarts de marge'!$G$1,"X","")</f>
        <v>X</v>
      </c>
      <c r="B1196" s="122" t="str">
        <f t="shared" si="18"/>
        <v>A</v>
      </c>
      <c r="Q1196" s="122" t="e">
        <f>+VLOOKUP(CONCATENATE(B1196,"00"),#REF!,3,FALSE)</f>
        <v>#REF!</v>
      </c>
      <c r="R1196" s="122" t="str">
        <f>+IF(ISERROR(VLOOKUP(K1196,'Ecarts de marge'!D:D,1,FALSE)),"PB CODE ARTICLE","")</f>
        <v>PB CODE ARTICLE</v>
      </c>
    </row>
    <row r="1197" spans="1:18" x14ac:dyDescent="0.25">
      <c r="A1197" s="131" t="str">
        <f>+IF(I1197&lt;='Ecarts de marge'!$G$1,"X","")</f>
        <v>X</v>
      </c>
      <c r="B1197" s="122" t="str">
        <f t="shared" si="18"/>
        <v>A</v>
      </c>
      <c r="Q1197" s="122" t="e">
        <f>+VLOOKUP(CONCATENATE(B1197,"00"),#REF!,3,FALSE)</f>
        <v>#REF!</v>
      </c>
      <c r="R1197" s="122" t="str">
        <f>+IF(ISERROR(VLOOKUP(K1197,'Ecarts de marge'!D:D,1,FALSE)),"PB CODE ARTICLE","")</f>
        <v>PB CODE ARTICLE</v>
      </c>
    </row>
    <row r="1198" spans="1:18" x14ac:dyDescent="0.25">
      <c r="A1198" s="131" t="str">
        <f>+IF(I1198&lt;='Ecarts de marge'!$G$1,"X","")</f>
        <v>X</v>
      </c>
      <c r="B1198" s="122" t="str">
        <f t="shared" si="18"/>
        <v>A</v>
      </c>
      <c r="Q1198" s="122" t="e">
        <f>+VLOOKUP(CONCATENATE(B1198,"00"),#REF!,3,FALSE)</f>
        <v>#REF!</v>
      </c>
      <c r="R1198" s="122" t="str">
        <f>+IF(ISERROR(VLOOKUP(K1198,'Ecarts de marge'!D:D,1,FALSE)),"PB CODE ARTICLE","")</f>
        <v>PB CODE ARTICLE</v>
      </c>
    </row>
    <row r="1199" spans="1:18" x14ac:dyDescent="0.25">
      <c r="A1199" s="131" t="str">
        <f>+IF(I1199&lt;='Ecarts de marge'!$G$1,"X","")</f>
        <v>X</v>
      </c>
      <c r="B1199" s="122" t="str">
        <f t="shared" si="18"/>
        <v>A</v>
      </c>
      <c r="Q1199" s="122" t="e">
        <f>+VLOOKUP(CONCATENATE(B1199,"00"),#REF!,3,FALSE)</f>
        <v>#REF!</v>
      </c>
      <c r="R1199" s="122" t="str">
        <f>+IF(ISERROR(VLOOKUP(K1199,'Ecarts de marge'!D:D,1,FALSE)),"PB CODE ARTICLE","")</f>
        <v>PB CODE ARTICLE</v>
      </c>
    </row>
    <row r="1200" spans="1:18" x14ac:dyDescent="0.25">
      <c r="A1200" s="131" t="str">
        <f>+IF(I1200&lt;='Ecarts de marge'!$G$1,"X","")</f>
        <v>X</v>
      </c>
      <c r="B1200" s="122" t="str">
        <f t="shared" si="18"/>
        <v>A</v>
      </c>
      <c r="Q1200" s="122" t="e">
        <f>+VLOOKUP(CONCATENATE(B1200,"00"),#REF!,3,FALSE)</f>
        <v>#REF!</v>
      </c>
      <c r="R1200" s="122" t="str">
        <f>+IF(ISERROR(VLOOKUP(K1200,'Ecarts de marge'!D:D,1,FALSE)),"PB CODE ARTICLE","")</f>
        <v>PB CODE ARTICLE</v>
      </c>
    </row>
    <row r="1201" spans="1:18" x14ac:dyDescent="0.25">
      <c r="A1201" s="131" t="str">
        <f>+IF(I1201&lt;='Ecarts de marge'!$G$1,"X","")</f>
        <v>X</v>
      </c>
      <c r="B1201" s="122" t="str">
        <f t="shared" si="18"/>
        <v>A</v>
      </c>
      <c r="Q1201" s="122" t="e">
        <f>+VLOOKUP(CONCATENATE(B1201,"00"),#REF!,3,FALSE)</f>
        <v>#REF!</v>
      </c>
      <c r="R1201" s="122" t="str">
        <f>+IF(ISERROR(VLOOKUP(K1201,'Ecarts de marge'!D:D,1,FALSE)),"PB CODE ARTICLE","")</f>
        <v>PB CODE ARTICLE</v>
      </c>
    </row>
    <row r="1202" spans="1:18" x14ac:dyDescent="0.25">
      <c r="A1202" s="131" t="str">
        <f>+IF(I1202&lt;='Ecarts de marge'!$G$1,"X","")</f>
        <v>X</v>
      </c>
      <c r="B1202" s="122" t="str">
        <f t="shared" si="18"/>
        <v>A</v>
      </c>
      <c r="Q1202" s="122" t="e">
        <f>+VLOOKUP(CONCATENATE(B1202,"00"),#REF!,3,FALSE)</f>
        <v>#REF!</v>
      </c>
      <c r="R1202" s="122" t="str">
        <f>+IF(ISERROR(VLOOKUP(K1202,'Ecarts de marge'!D:D,1,FALSE)),"PB CODE ARTICLE","")</f>
        <v>PB CODE ARTICLE</v>
      </c>
    </row>
    <row r="1203" spans="1:18" x14ac:dyDescent="0.25">
      <c r="A1203" s="131" t="str">
        <f>+IF(I1203&lt;='Ecarts de marge'!$G$1,"X","")</f>
        <v>X</v>
      </c>
      <c r="B1203" s="122" t="str">
        <f t="shared" si="18"/>
        <v>A</v>
      </c>
      <c r="Q1203" s="122" t="e">
        <f>+VLOOKUP(CONCATENATE(B1203,"00"),#REF!,3,FALSE)</f>
        <v>#REF!</v>
      </c>
      <c r="R1203" s="122" t="str">
        <f>+IF(ISERROR(VLOOKUP(K1203,'Ecarts de marge'!D:D,1,FALSE)),"PB CODE ARTICLE","")</f>
        <v>PB CODE ARTICLE</v>
      </c>
    </row>
    <row r="1204" spans="1:18" x14ac:dyDescent="0.25">
      <c r="A1204" s="131" t="str">
        <f>+IF(I1204&lt;='Ecarts de marge'!$G$1,"X","")</f>
        <v>X</v>
      </c>
      <c r="B1204" s="122" t="str">
        <f t="shared" si="18"/>
        <v>A</v>
      </c>
      <c r="Q1204" s="122" t="e">
        <f>+VLOOKUP(CONCATENATE(B1204,"00"),#REF!,3,FALSE)</f>
        <v>#REF!</v>
      </c>
      <c r="R1204" s="122" t="str">
        <f>+IF(ISERROR(VLOOKUP(K1204,'Ecarts de marge'!D:D,1,FALSE)),"PB CODE ARTICLE","")</f>
        <v>PB CODE ARTICLE</v>
      </c>
    </row>
    <row r="1205" spans="1:18" x14ac:dyDescent="0.25">
      <c r="A1205" s="131" t="str">
        <f>+IF(I1205&lt;='Ecarts de marge'!$G$1,"X","")</f>
        <v>X</v>
      </c>
      <c r="B1205" s="122" t="str">
        <f t="shared" si="18"/>
        <v>A</v>
      </c>
      <c r="Q1205" s="122" t="e">
        <f>+VLOOKUP(CONCATENATE(B1205,"00"),#REF!,3,FALSE)</f>
        <v>#REF!</v>
      </c>
      <c r="R1205" s="122" t="str">
        <f>+IF(ISERROR(VLOOKUP(K1205,'Ecarts de marge'!D:D,1,FALSE)),"PB CODE ARTICLE","")</f>
        <v>PB CODE ARTICLE</v>
      </c>
    </row>
    <row r="1206" spans="1:18" x14ac:dyDescent="0.25">
      <c r="A1206" s="131" t="str">
        <f>+IF(I1206&lt;='Ecarts de marge'!$G$1,"X","")</f>
        <v>X</v>
      </c>
      <c r="B1206" s="122" t="str">
        <f t="shared" si="18"/>
        <v>A</v>
      </c>
      <c r="Q1206" s="122" t="e">
        <f>+VLOOKUP(CONCATENATE(B1206,"00"),#REF!,3,FALSE)</f>
        <v>#REF!</v>
      </c>
      <c r="R1206" s="122" t="str">
        <f>+IF(ISERROR(VLOOKUP(K1206,'Ecarts de marge'!D:D,1,FALSE)),"PB CODE ARTICLE","")</f>
        <v>PB CODE ARTICLE</v>
      </c>
    </row>
    <row r="1207" spans="1:18" x14ac:dyDescent="0.25">
      <c r="A1207" s="131" t="str">
        <f>+IF(I1207&lt;='Ecarts de marge'!$G$1,"X","")</f>
        <v>X</v>
      </c>
      <c r="B1207" s="122" t="str">
        <f t="shared" si="18"/>
        <v>A</v>
      </c>
      <c r="Q1207" s="122" t="e">
        <f>+VLOOKUP(CONCATENATE(B1207,"00"),#REF!,3,FALSE)</f>
        <v>#REF!</v>
      </c>
      <c r="R1207" s="122" t="str">
        <f>+IF(ISERROR(VLOOKUP(K1207,'Ecarts de marge'!D:D,1,FALSE)),"PB CODE ARTICLE","")</f>
        <v>PB CODE ARTICLE</v>
      </c>
    </row>
    <row r="1208" spans="1:18" x14ac:dyDescent="0.25">
      <c r="A1208" s="131" t="str">
        <f>+IF(I1208&lt;='Ecarts de marge'!$G$1,"X","")</f>
        <v>X</v>
      </c>
      <c r="B1208" s="122" t="str">
        <f t="shared" si="18"/>
        <v>A</v>
      </c>
      <c r="Q1208" s="122" t="e">
        <f>+VLOOKUP(CONCATENATE(B1208,"00"),#REF!,3,FALSE)</f>
        <v>#REF!</v>
      </c>
      <c r="R1208" s="122" t="str">
        <f>+IF(ISERROR(VLOOKUP(K1208,'Ecarts de marge'!D:D,1,FALSE)),"PB CODE ARTICLE","")</f>
        <v>PB CODE ARTICLE</v>
      </c>
    </row>
    <row r="1209" spans="1:18" x14ac:dyDescent="0.25">
      <c r="A1209" s="131" t="str">
        <f>+IF(I1209&lt;='Ecarts de marge'!$G$1,"X","")</f>
        <v>X</v>
      </c>
      <c r="B1209" s="122" t="str">
        <f t="shared" si="18"/>
        <v>A</v>
      </c>
      <c r="Q1209" s="122" t="e">
        <f>+VLOOKUP(CONCATENATE(B1209,"00"),#REF!,3,FALSE)</f>
        <v>#REF!</v>
      </c>
      <c r="R1209" s="122" t="str">
        <f>+IF(ISERROR(VLOOKUP(K1209,'Ecarts de marge'!D:D,1,FALSE)),"PB CODE ARTICLE","")</f>
        <v>PB CODE ARTICLE</v>
      </c>
    </row>
    <row r="1210" spans="1:18" x14ac:dyDescent="0.25">
      <c r="A1210" s="131" t="str">
        <f>+IF(I1210&lt;='Ecarts de marge'!$G$1,"X","")</f>
        <v>X</v>
      </c>
      <c r="B1210" s="122" t="str">
        <f t="shared" si="18"/>
        <v>A</v>
      </c>
      <c r="Q1210" s="122" t="e">
        <f>+VLOOKUP(CONCATENATE(B1210,"00"),#REF!,3,FALSE)</f>
        <v>#REF!</v>
      </c>
      <c r="R1210" s="122" t="str">
        <f>+IF(ISERROR(VLOOKUP(K1210,'Ecarts de marge'!D:D,1,FALSE)),"PB CODE ARTICLE","")</f>
        <v>PB CODE ARTICLE</v>
      </c>
    </row>
    <row r="1211" spans="1:18" x14ac:dyDescent="0.25">
      <c r="A1211" s="131" t="str">
        <f>+IF(I1211&lt;='Ecarts de marge'!$G$1,"X","")</f>
        <v>X</v>
      </c>
      <c r="B1211" s="122" t="str">
        <f t="shared" si="18"/>
        <v>A</v>
      </c>
      <c r="Q1211" s="122" t="e">
        <f>+VLOOKUP(CONCATENATE(B1211,"00"),#REF!,3,FALSE)</f>
        <v>#REF!</v>
      </c>
      <c r="R1211" s="122" t="str">
        <f>+IF(ISERROR(VLOOKUP(K1211,'Ecarts de marge'!D:D,1,FALSE)),"PB CODE ARTICLE","")</f>
        <v>PB CODE ARTICLE</v>
      </c>
    </row>
    <row r="1212" spans="1:18" x14ac:dyDescent="0.25">
      <c r="A1212" s="131" t="str">
        <f>+IF(I1212&lt;='Ecarts de marge'!$G$1,"X","")</f>
        <v>X</v>
      </c>
      <c r="B1212" s="122" t="str">
        <f t="shared" si="18"/>
        <v>A</v>
      </c>
      <c r="Q1212" s="122" t="e">
        <f>+VLOOKUP(CONCATENATE(B1212,"00"),#REF!,3,FALSE)</f>
        <v>#REF!</v>
      </c>
      <c r="R1212" s="122" t="str">
        <f>+IF(ISERROR(VLOOKUP(K1212,'Ecarts de marge'!D:D,1,FALSE)),"PB CODE ARTICLE","")</f>
        <v>PB CODE ARTICLE</v>
      </c>
    </row>
    <row r="1213" spans="1:18" x14ac:dyDescent="0.25">
      <c r="A1213" s="131" t="str">
        <f>+IF(I1213&lt;='Ecarts de marge'!$G$1,"X","")</f>
        <v>X</v>
      </c>
      <c r="B1213" s="122" t="str">
        <f t="shared" si="18"/>
        <v>A</v>
      </c>
      <c r="Q1213" s="122" t="e">
        <f>+VLOOKUP(CONCATENATE(B1213,"00"),#REF!,3,FALSE)</f>
        <v>#REF!</v>
      </c>
      <c r="R1213" s="122" t="str">
        <f>+IF(ISERROR(VLOOKUP(K1213,'Ecarts de marge'!D:D,1,FALSE)),"PB CODE ARTICLE","")</f>
        <v>PB CODE ARTICLE</v>
      </c>
    </row>
    <row r="1214" spans="1:18" x14ac:dyDescent="0.25">
      <c r="A1214" s="131" t="str">
        <f>+IF(I1214&lt;='Ecarts de marge'!$G$1,"X","")</f>
        <v>X</v>
      </c>
      <c r="B1214" s="122" t="str">
        <f t="shared" si="18"/>
        <v>A</v>
      </c>
      <c r="Q1214" s="122" t="e">
        <f>+VLOOKUP(CONCATENATE(B1214,"00"),#REF!,3,FALSE)</f>
        <v>#REF!</v>
      </c>
      <c r="R1214" s="122" t="str">
        <f>+IF(ISERROR(VLOOKUP(K1214,'Ecarts de marge'!D:D,1,FALSE)),"PB CODE ARTICLE","")</f>
        <v>PB CODE ARTICLE</v>
      </c>
    </row>
    <row r="1215" spans="1:18" x14ac:dyDescent="0.25">
      <c r="A1215" s="131" t="str">
        <f>+IF(I1215&lt;='Ecarts de marge'!$G$1,"X","")</f>
        <v>X</v>
      </c>
      <c r="B1215" s="122" t="str">
        <f t="shared" si="18"/>
        <v>A</v>
      </c>
      <c r="Q1215" s="122" t="e">
        <f>+VLOOKUP(CONCATENATE(B1215,"00"),#REF!,3,FALSE)</f>
        <v>#REF!</v>
      </c>
      <c r="R1215" s="122" t="str">
        <f>+IF(ISERROR(VLOOKUP(K1215,'Ecarts de marge'!D:D,1,FALSE)),"PB CODE ARTICLE","")</f>
        <v>PB CODE ARTICLE</v>
      </c>
    </row>
    <row r="1216" spans="1:18" x14ac:dyDescent="0.25">
      <c r="A1216" s="131" t="str">
        <f>+IF(I1216&lt;='Ecarts de marge'!$G$1,"X","")</f>
        <v>X</v>
      </c>
      <c r="B1216" s="122" t="str">
        <f t="shared" si="18"/>
        <v>A</v>
      </c>
      <c r="Q1216" s="122" t="e">
        <f>+VLOOKUP(CONCATENATE(B1216,"00"),#REF!,3,FALSE)</f>
        <v>#REF!</v>
      </c>
      <c r="R1216" s="122" t="str">
        <f>+IF(ISERROR(VLOOKUP(K1216,'Ecarts de marge'!D:D,1,FALSE)),"PB CODE ARTICLE","")</f>
        <v>PB CODE ARTICLE</v>
      </c>
    </row>
    <row r="1217" spans="1:18" x14ac:dyDescent="0.25">
      <c r="A1217" s="131" t="str">
        <f>+IF(I1217&lt;='Ecarts de marge'!$G$1,"X","")</f>
        <v>X</v>
      </c>
      <c r="B1217" s="122" t="str">
        <f t="shared" si="18"/>
        <v>A</v>
      </c>
      <c r="Q1217" s="122" t="e">
        <f>+VLOOKUP(CONCATENATE(B1217,"00"),#REF!,3,FALSE)</f>
        <v>#REF!</v>
      </c>
      <c r="R1217" s="122" t="str">
        <f>+IF(ISERROR(VLOOKUP(K1217,'Ecarts de marge'!D:D,1,FALSE)),"PB CODE ARTICLE","")</f>
        <v>PB CODE ARTICLE</v>
      </c>
    </row>
    <row r="1218" spans="1:18" x14ac:dyDescent="0.25">
      <c r="A1218" s="131" t="str">
        <f>+IF(I1218&lt;='Ecarts de marge'!$G$1,"X","")</f>
        <v>X</v>
      </c>
      <c r="B1218" s="122" t="str">
        <f t="shared" si="18"/>
        <v>A</v>
      </c>
      <c r="Q1218" s="122" t="e">
        <f>+VLOOKUP(CONCATENATE(B1218,"00"),#REF!,3,FALSE)</f>
        <v>#REF!</v>
      </c>
      <c r="R1218" s="122" t="str">
        <f>+IF(ISERROR(VLOOKUP(K1218,'Ecarts de marge'!D:D,1,FALSE)),"PB CODE ARTICLE","")</f>
        <v>PB CODE ARTICLE</v>
      </c>
    </row>
    <row r="1219" spans="1:18" x14ac:dyDescent="0.25">
      <c r="A1219" s="131" t="str">
        <f>+IF(I1219&lt;='Ecarts de marge'!$G$1,"X","")</f>
        <v>X</v>
      </c>
      <c r="B1219" s="122" t="str">
        <f t="shared" ref="B1219:B1282" si="19">+"A"&amp;E1219&amp;F1219&amp;G1219</f>
        <v>A</v>
      </c>
      <c r="Q1219" s="122" t="e">
        <f>+VLOOKUP(CONCATENATE(B1219,"00"),#REF!,3,FALSE)</f>
        <v>#REF!</v>
      </c>
      <c r="R1219" s="122" t="str">
        <f>+IF(ISERROR(VLOOKUP(K1219,'Ecarts de marge'!D:D,1,FALSE)),"PB CODE ARTICLE","")</f>
        <v>PB CODE ARTICLE</v>
      </c>
    </row>
    <row r="1220" spans="1:18" x14ac:dyDescent="0.25">
      <c r="A1220" s="131" t="str">
        <f>+IF(I1220&lt;='Ecarts de marge'!$G$1,"X","")</f>
        <v>X</v>
      </c>
      <c r="B1220" s="122" t="str">
        <f t="shared" si="19"/>
        <v>A</v>
      </c>
      <c r="Q1220" s="122" t="e">
        <f>+VLOOKUP(CONCATENATE(B1220,"00"),#REF!,3,FALSE)</f>
        <v>#REF!</v>
      </c>
      <c r="R1220" s="122" t="str">
        <f>+IF(ISERROR(VLOOKUP(K1220,'Ecarts de marge'!D:D,1,FALSE)),"PB CODE ARTICLE","")</f>
        <v>PB CODE ARTICLE</v>
      </c>
    </row>
    <row r="1221" spans="1:18" x14ac:dyDescent="0.25">
      <c r="A1221" s="131" t="str">
        <f>+IF(I1221&lt;='Ecarts de marge'!$G$1,"X","")</f>
        <v>X</v>
      </c>
      <c r="B1221" s="122" t="str">
        <f t="shared" si="19"/>
        <v>A</v>
      </c>
      <c r="Q1221" s="122" t="e">
        <f>+VLOOKUP(CONCATENATE(B1221,"00"),#REF!,3,FALSE)</f>
        <v>#REF!</v>
      </c>
      <c r="R1221" s="122" t="str">
        <f>+IF(ISERROR(VLOOKUP(K1221,'Ecarts de marge'!D:D,1,FALSE)),"PB CODE ARTICLE","")</f>
        <v>PB CODE ARTICLE</v>
      </c>
    </row>
    <row r="1222" spans="1:18" x14ac:dyDescent="0.25">
      <c r="A1222" s="131" t="str">
        <f>+IF(I1222&lt;='Ecarts de marge'!$G$1,"X","")</f>
        <v>X</v>
      </c>
      <c r="B1222" s="122" t="str">
        <f t="shared" si="19"/>
        <v>A</v>
      </c>
      <c r="Q1222" s="122" t="e">
        <f>+VLOOKUP(CONCATENATE(B1222,"00"),#REF!,3,FALSE)</f>
        <v>#REF!</v>
      </c>
      <c r="R1222" s="122" t="str">
        <f>+IF(ISERROR(VLOOKUP(K1222,'Ecarts de marge'!D:D,1,FALSE)),"PB CODE ARTICLE","")</f>
        <v>PB CODE ARTICLE</v>
      </c>
    </row>
    <row r="1223" spans="1:18" x14ac:dyDescent="0.25">
      <c r="A1223" s="131" t="str">
        <f>+IF(I1223&lt;='Ecarts de marge'!$G$1,"X","")</f>
        <v>X</v>
      </c>
      <c r="B1223" s="122" t="str">
        <f t="shared" si="19"/>
        <v>A</v>
      </c>
      <c r="Q1223" s="122" t="e">
        <f>+VLOOKUP(CONCATENATE(B1223,"00"),#REF!,3,FALSE)</f>
        <v>#REF!</v>
      </c>
      <c r="R1223" s="122" t="str">
        <f>+IF(ISERROR(VLOOKUP(K1223,'Ecarts de marge'!D:D,1,FALSE)),"PB CODE ARTICLE","")</f>
        <v>PB CODE ARTICLE</v>
      </c>
    </row>
    <row r="1224" spans="1:18" x14ac:dyDescent="0.25">
      <c r="A1224" s="131" t="str">
        <f>+IF(I1224&lt;='Ecarts de marge'!$G$1,"X","")</f>
        <v>X</v>
      </c>
      <c r="B1224" s="122" t="str">
        <f t="shared" si="19"/>
        <v>A</v>
      </c>
      <c r="Q1224" s="122" t="e">
        <f>+VLOOKUP(CONCATENATE(B1224,"00"),#REF!,3,FALSE)</f>
        <v>#REF!</v>
      </c>
      <c r="R1224" s="122" t="str">
        <f>+IF(ISERROR(VLOOKUP(K1224,'Ecarts de marge'!D:D,1,FALSE)),"PB CODE ARTICLE","")</f>
        <v>PB CODE ARTICLE</v>
      </c>
    </row>
    <row r="1225" spans="1:18" x14ac:dyDescent="0.25">
      <c r="A1225" s="131" t="str">
        <f>+IF(I1225&lt;='Ecarts de marge'!$G$1,"X","")</f>
        <v>X</v>
      </c>
      <c r="B1225" s="122" t="str">
        <f t="shared" si="19"/>
        <v>A</v>
      </c>
      <c r="Q1225" s="122" t="e">
        <f>+VLOOKUP(CONCATENATE(B1225,"00"),#REF!,3,FALSE)</f>
        <v>#REF!</v>
      </c>
      <c r="R1225" s="122" t="str">
        <f>+IF(ISERROR(VLOOKUP(K1225,'Ecarts de marge'!D:D,1,FALSE)),"PB CODE ARTICLE","")</f>
        <v>PB CODE ARTICLE</v>
      </c>
    </row>
    <row r="1226" spans="1:18" x14ac:dyDescent="0.25">
      <c r="A1226" s="131" t="str">
        <f>+IF(I1226&lt;='Ecarts de marge'!$G$1,"X","")</f>
        <v>X</v>
      </c>
      <c r="B1226" s="122" t="str">
        <f t="shared" si="19"/>
        <v>A</v>
      </c>
      <c r="Q1226" s="122" t="e">
        <f>+VLOOKUP(CONCATENATE(B1226,"00"),#REF!,3,FALSE)</f>
        <v>#REF!</v>
      </c>
      <c r="R1226" s="122" t="str">
        <f>+IF(ISERROR(VLOOKUP(K1226,'Ecarts de marge'!D:D,1,FALSE)),"PB CODE ARTICLE","")</f>
        <v>PB CODE ARTICLE</v>
      </c>
    </row>
    <row r="1227" spans="1:18" x14ac:dyDescent="0.25">
      <c r="A1227" s="131" t="str">
        <f>+IF(I1227&lt;='Ecarts de marge'!$G$1,"X","")</f>
        <v>X</v>
      </c>
      <c r="B1227" s="122" t="str">
        <f t="shared" si="19"/>
        <v>A</v>
      </c>
      <c r="Q1227" s="122" t="e">
        <f>+VLOOKUP(CONCATENATE(B1227,"00"),#REF!,3,FALSE)</f>
        <v>#REF!</v>
      </c>
      <c r="R1227" s="122" t="str">
        <f>+IF(ISERROR(VLOOKUP(K1227,'Ecarts de marge'!D:D,1,FALSE)),"PB CODE ARTICLE","")</f>
        <v>PB CODE ARTICLE</v>
      </c>
    </row>
    <row r="1228" spans="1:18" x14ac:dyDescent="0.25">
      <c r="A1228" s="131" t="str">
        <f>+IF(I1228&lt;='Ecarts de marge'!$G$1,"X","")</f>
        <v>X</v>
      </c>
      <c r="B1228" s="122" t="str">
        <f t="shared" si="19"/>
        <v>A</v>
      </c>
      <c r="Q1228" s="122" t="e">
        <f>+VLOOKUP(CONCATENATE(B1228,"00"),#REF!,3,FALSE)</f>
        <v>#REF!</v>
      </c>
      <c r="R1228" s="122" t="str">
        <f>+IF(ISERROR(VLOOKUP(K1228,'Ecarts de marge'!D:D,1,FALSE)),"PB CODE ARTICLE","")</f>
        <v>PB CODE ARTICLE</v>
      </c>
    </row>
    <row r="1229" spans="1:18" x14ac:dyDescent="0.25">
      <c r="A1229" s="131" t="str">
        <f>+IF(I1229&lt;='Ecarts de marge'!$G$1,"X","")</f>
        <v>X</v>
      </c>
      <c r="B1229" s="122" t="str">
        <f t="shared" si="19"/>
        <v>A</v>
      </c>
      <c r="Q1229" s="122" t="e">
        <f>+VLOOKUP(CONCATENATE(B1229,"00"),#REF!,3,FALSE)</f>
        <v>#REF!</v>
      </c>
      <c r="R1229" s="122" t="str">
        <f>+IF(ISERROR(VLOOKUP(K1229,'Ecarts de marge'!D:D,1,FALSE)),"PB CODE ARTICLE","")</f>
        <v>PB CODE ARTICLE</v>
      </c>
    </row>
    <row r="1230" spans="1:18" x14ac:dyDescent="0.25">
      <c r="A1230" s="131" t="str">
        <f>+IF(I1230&lt;='Ecarts de marge'!$G$1,"X","")</f>
        <v>X</v>
      </c>
      <c r="B1230" s="122" t="str">
        <f t="shared" si="19"/>
        <v>A</v>
      </c>
      <c r="Q1230" s="122" t="e">
        <f>+VLOOKUP(CONCATENATE(B1230,"00"),#REF!,3,FALSE)</f>
        <v>#REF!</v>
      </c>
      <c r="R1230" s="122" t="str">
        <f>+IF(ISERROR(VLOOKUP(K1230,'Ecarts de marge'!D:D,1,FALSE)),"PB CODE ARTICLE","")</f>
        <v>PB CODE ARTICLE</v>
      </c>
    </row>
    <row r="1231" spans="1:18" x14ac:dyDescent="0.25">
      <c r="A1231" s="131" t="str">
        <f>+IF(I1231&lt;='Ecarts de marge'!$G$1,"X","")</f>
        <v>X</v>
      </c>
      <c r="B1231" s="122" t="str">
        <f t="shared" si="19"/>
        <v>A</v>
      </c>
      <c r="Q1231" s="122" t="e">
        <f>+VLOOKUP(CONCATENATE(B1231,"00"),#REF!,3,FALSE)</f>
        <v>#REF!</v>
      </c>
      <c r="R1231" s="122" t="str">
        <f>+IF(ISERROR(VLOOKUP(K1231,'Ecarts de marge'!D:D,1,FALSE)),"PB CODE ARTICLE","")</f>
        <v>PB CODE ARTICLE</v>
      </c>
    </row>
    <row r="1232" spans="1:18" x14ac:dyDescent="0.25">
      <c r="A1232" s="131" t="str">
        <f>+IF(I1232&lt;='Ecarts de marge'!$G$1,"X","")</f>
        <v>X</v>
      </c>
      <c r="B1232" s="122" t="str">
        <f t="shared" si="19"/>
        <v>A</v>
      </c>
      <c r="Q1232" s="122" t="e">
        <f>+VLOOKUP(CONCATENATE(B1232,"00"),#REF!,3,FALSE)</f>
        <v>#REF!</v>
      </c>
      <c r="R1232" s="122" t="str">
        <f>+IF(ISERROR(VLOOKUP(K1232,'Ecarts de marge'!D:D,1,FALSE)),"PB CODE ARTICLE","")</f>
        <v>PB CODE ARTICLE</v>
      </c>
    </row>
    <row r="1233" spans="1:18" x14ac:dyDescent="0.25">
      <c r="A1233" s="131" t="str">
        <f>+IF(I1233&lt;='Ecarts de marge'!$G$1,"X","")</f>
        <v>X</v>
      </c>
      <c r="B1233" s="122" t="str">
        <f t="shared" si="19"/>
        <v>A</v>
      </c>
      <c r="Q1233" s="122" t="e">
        <f>+VLOOKUP(CONCATENATE(B1233,"00"),#REF!,3,FALSE)</f>
        <v>#REF!</v>
      </c>
      <c r="R1233" s="122" t="str">
        <f>+IF(ISERROR(VLOOKUP(K1233,'Ecarts de marge'!D:D,1,FALSE)),"PB CODE ARTICLE","")</f>
        <v>PB CODE ARTICLE</v>
      </c>
    </row>
    <row r="1234" spans="1:18" x14ac:dyDescent="0.25">
      <c r="A1234" s="131" t="str">
        <f>+IF(I1234&lt;='Ecarts de marge'!$G$1,"X","")</f>
        <v>X</v>
      </c>
      <c r="B1234" s="122" t="str">
        <f t="shared" si="19"/>
        <v>A</v>
      </c>
      <c r="Q1234" s="122" t="e">
        <f>+VLOOKUP(CONCATENATE(B1234,"00"),#REF!,3,FALSE)</f>
        <v>#REF!</v>
      </c>
      <c r="R1234" s="122" t="str">
        <f>+IF(ISERROR(VLOOKUP(K1234,'Ecarts de marge'!D:D,1,FALSE)),"PB CODE ARTICLE","")</f>
        <v>PB CODE ARTICLE</v>
      </c>
    </row>
    <row r="1235" spans="1:18" x14ac:dyDescent="0.25">
      <c r="A1235" s="131" t="str">
        <f>+IF(I1235&lt;='Ecarts de marge'!$G$1,"X","")</f>
        <v>X</v>
      </c>
      <c r="B1235" s="122" t="str">
        <f t="shared" si="19"/>
        <v>A</v>
      </c>
      <c r="Q1235" s="122" t="e">
        <f>+VLOOKUP(CONCATENATE(B1235,"00"),#REF!,3,FALSE)</f>
        <v>#REF!</v>
      </c>
      <c r="R1235" s="122" t="str">
        <f>+IF(ISERROR(VLOOKUP(K1235,'Ecarts de marge'!D:D,1,FALSE)),"PB CODE ARTICLE","")</f>
        <v>PB CODE ARTICLE</v>
      </c>
    </row>
    <row r="1236" spans="1:18" x14ac:dyDescent="0.25">
      <c r="A1236" s="131" t="str">
        <f>+IF(I1236&lt;='Ecarts de marge'!$G$1,"X","")</f>
        <v>X</v>
      </c>
      <c r="B1236" s="122" t="str">
        <f t="shared" si="19"/>
        <v>A</v>
      </c>
      <c r="Q1236" s="122" t="e">
        <f>+VLOOKUP(CONCATENATE(B1236,"00"),#REF!,3,FALSE)</f>
        <v>#REF!</v>
      </c>
      <c r="R1236" s="122" t="str">
        <f>+IF(ISERROR(VLOOKUP(K1236,'Ecarts de marge'!D:D,1,FALSE)),"PB CODE ARTICLE","")</f>
        <v>PB CODE ARTICLE</v>
      </c>
    </row>
    <row r="1237" spans="1:18" x14ac:dyDescent="0.25">
      <c r="A1237" s="131" t="str">
        <f>+IF(I1237&lt;='Ecarts de marge'!$G$1,"X","")</f>
        <v>X</v>
      </c>
      <c r="B1237" s="122" t="str">
        <f t="shared" si="19"/>
        <v>A</v>
      </c>
      <c r="Q1237" s="122" t="e">
        <f>+VLOOKUP(CONCATENATE(B1237,"00"),#REF!,3,FALSE)</f>
        <v>#REF!</v>
      </c>
      <c r="R1237" s="122" t="str">
        <f>+IF(ISERROR(VLOOKUP(K1237,'Ecarts de marge'!D:D,1,FALSE)),"PB CODE ARTICLE","")</f>
        <v>PB CODE ARTICLE</v>
      </c>
    </row>
    <row r="1238" spans="1:18" x14ac:dyDescent="0.25">
      <c r="A1238" s="131" t="str">
        <f>+IF(I1238&lt;='Ecarts de marge'!$G$1,"X","")</f>
        <v>X</v>
      </c>
      <c r="B1238" s="122" t="str">
        <f t="shared" si="19"/>
        <v>A</v>
      </c>
      <c r="Q1238" s="122" t="e">
        <f>+VLOOKUP(CONCATENATE(B1238,"00"),#REF!,3,FALSE)</f>
        <v>#REF!</v>
      </c>
      <c r="R1238" s="122" t="str">
        <f>+IF(ISERROR(VLOOKUP(K1238,'Ecarts de marge'!D:D,1,FALSE)),"PB CODE ARTICLE","")</f>
        <v>PB CODE ARTICLE</v>
      </c>
    </row>
    <row r="1239" spans="1:18" x14ac:dyDescent="0.25">
      <c r="A1239" s="131" t="str">
        <f>+IF(I1239&lt;='Ecarts de marge'!$G$1,"X","")</f>
        <v>X</v>
      </c>
      <c r="B1239" s="122" t="str">
        <f t="shared" si="19"/>
        <v>A</v>
      </c>
      <c r="Q1239" s="122" t="e">
        <f>+VLOOKUP(CONCATENATE(B1239,"00"),#REF!,3,FALSE)</f>
        <v>#REF!</v>
      </c>
      <c r="R1239" s="122" t="str">
        <f>+IF(ISERROR(VLOOKUP(K1239,'Ecarts de marge'!D:D,1,FALSE)),"PB CODE ARTICLE","")</f>
        <v>PB CODE ARTICLE</v>
      </c>
    </row>
    <row r="1240" spans="1:18" x14ac:dyDescent="0.25">
      <c r="A1240" s="131" t="str">
        <f>+IF(I1240&lt;='Ecarts de marge'!$G$1,"X","")</f>
        <v>X</v>
      </c>
      <c r="B1240" s="122" t="str">
        <f t="shared" si="19"/>
        <v>A</v>
      </c>
      <c r="Q1240" s="122" t="e">
        <f>+VLOOKUP(CONCATENATE(B1240,"00"),#REF!,3,FALSE)</f>
        <v>#REF!</v>
      </c>
      <c r="R1240" s="122" t="str">
        <f>+IF(ISERROR(VLOOKUP(K1240,'Ecarts de marge'!D:D,1,FALSE)),"PB CODE ARTICLE","")</f>
        <v>PB CODE ARTICLE</v>
      </c>
    </row>
    <row r="1241" spans="1:18" x14ac:dyDescent="0.25">
      <c r="A1241" s="131" t="str">
        <f>+IF(I1241&lt;='Ecarts de marge'!$G$1,"X","")</f>
        <v>X</v>
      </c>
      <c r="B1241" s="122" t="str">
        <f t="shared" si="19"/>
        <v>A</v>
      </c>
      <c r="Q1241" s="122" t="e">
        <f>+VLOOKUP(CONCATENATE(B1241,"00"),#REF!,3,FALSE)</f>
        <v>#REF!</v>
      </c>
      <c r="R1241" s="122" t="str">
        <f>+IF(ISERROR(VLOOKUP(K1241,'Ecarts de marge'!D:D,1,FALSE)),"PB CODE ARTICLE","")</f>
        <v>PB CODE ARTICLE</v>
      </c>
    </row>
    <row r="1242" spans="1:18" x14ac:dyDescent="0.25">
      <c r="A1242" s="131" t="str">
        <f>+IF(I1242&lt;='Ecarts de marge'!$G$1,"X","")</f>
        <v>X</v>
      </c>
      <c r="B1242" s="122" t="str">
        <f t="shared" si="19"/>
        <v>A</v>
      </c>
      <c r="Q1242" s="122" t="e">
        <f>+VLOOKUP(CONCATENATE(B1242,"00"),#REF!,3,FALSE)</f>
        <v>#REF!</v>
      </c>
      <c r="R1242" s="122" t="str">
        <f>+IF(ISERROR(VLOOKUP(K1242,'Ecarts de marge'!D:D,1,FALSE)),"PB CODE ARTICLE","")</f>
        <v>PB CODE ARTICLE</v>
      </c>
    </row>
    <row r="1243" spans="1:18" x14ac:dyDescent="0.25">
      <c r="A1243" s="131" t="str">
        <f>+IF(I1243&lt;='Ecarts de marge'!$G$1,"X","")</f>
        <v>X</v>
      </c>
      <c r="B1243" s="122" t="str">
        <f t="shared" si="19"/>
        <v>A</v>
      </c>
      <c r="Q1243" s="122" t="e">
        <f>+VLOOKUP(CONCATENATE(B1243,"00"),#REF!,3,FALSE)</f>
        <v>#REF!</v>
      </c>
      <c r="R1243" s="122" t="str">
        <f>+IF(ISERROR(VLOOKUP(K1243,'Ecarts de marge'!D:D,1,FALSE)),"PB CODE ARTICLE","")</f>
        <v>PB CODE ARTICLE</v>
      </c>
    </row>
    <row r="1244" spans="1:18" x14ac:dyDescent="0.25">
      <c r="A1244" s="131" t="str">
        <f>+IF(I1244&lt;='Ecarts de marge'!$G$1,"X","")</f>
        <v>X</v>
      </c>
      <c r="B1244" s="122" t="str">
        <f t="shared" si="19"/>
        <v>A</v>
      </c>
      <c r="Q1244" s="122" t="e">
        <f>+VLOOKUP(CONCATENATE(B1244,"00"),#REF!,3,FALSE)</f>
        <v>#REF!</v>
      </c>
      <c r="R1244" s="122" t="str">
        <f>+IF(ISERROR(VLOOKUP(K1244,'Ecarts de marge'!D:D,1,FALSE)),"PB CODE ARTICLE","")</f>
        <v>PB CODE ARTICLE</v>
      </c>
    </row>
    <row r="1245" spans="1:18" x14ac:dyDescent="0.25">
      <c r="A1245" s="131" t="str">
        <f>+IF(I1245&lt;='Ecarts de marge'!$G$1,"X","")</f>
        <v>X</v>
      </c>
      <c r="B1245" s="122" t="str">
        <f t="shared" si="19"/>
        <v>A</v>
      </c>
      <c r="Q1245" s="122" t="e">
        <f>+VLOOKUP(CONCATENATE(B1245,"00"),#REF!,3,FALSE)</f>
        <v>#REF!</v>
      </c>
      <c r="R1245" s="122" t="str">
        <f>+IF(ISERROR(VLOOKUP(K1245,'Ecarts de marge'!D:D,1,FALSE)),"PB CODE ARTICLE","")</f>
        <v>PB CODE ARTICLE</v>
      </c>
    </row>
    <row r="1246" spans="1:18" x14ac:dyDescent="0.25">
      <c r="A1246" s="131" t="str">
        <f>+IF(I1246&lt;='Ecarts de marge'!$G$1,"X","")</f>
        <v>X</v>
      </c>
      <c r="B1246" s="122" t="str">
        <f t="shared" si="19"/>
        <v>A</v>
      </c>
      <c r="Q1246" s="122" t="e">
        <f>+VLOOKUP(CONCATENATE(B1246,"00"),#REF!,3,FALSE)</f>
        <v>#REF!</v>
      </c>
      <c r="R1246" s="122" t="str">
        <f>+IF(ISERROR(VLOOKUP(K1246,'Ecarts de marge'!D:D,1,FALSE)),"PB CODE ARTICLE","")</f>
        <v>PB CODE ARTICLE</v>
      </c>
    </row>
    <row r="1247" spans="1:18" x14ac:dyDescent="0.25">
      <c r="A1247" s="131" t="str">
        <f>+IF(I1247&lt;='Ecarts de marge'!$G$1,"X","")</f>
        <v>X</v>
      </c>
      <c r="B1247" s="122" t="str">
        <f t="shared" si="19"/>
        <v>A</v>
      </c>
      <c r="Q1247" s="122" t="e">
        <f>+VLOOKUP(CONCATENATE(B1247,"00"),#REF!,3,FALSE)</f>
        <v>#REF!</v>
      </c>
      <c r="R1247" s="122" t="str">
        <f>+IF(ISERROR(VLOOKUP(K1247,'Ecarts de marge'!D:D,1,FALSE)),"PB CODE ARTICLE","")</f>
        <v>PB CODE ARTICLE</v>
      </c>
    </row>
    <row r="1248" spans="1:18" x14ac:dyDescent="0.25">
      <c r="A1248" s="131" t="str">
        <f>+IF(I1248&lt;='Ecarts de marge'!$G$1,"X","")</f>
        <v>X</v>
      </c>
      <c r="B1248" s="122" t="str">
        <f t="shared" si="19"/>
        <v>A</v>
      </c>
      <c r="Q1248" s="122" t="e">
        <f>+VLOOKUP(CONCATENATE(B1248,"00"),#REF!,3,FALSE)</f>
        <v>#REF!</v>
      </c>
      <c r="R1248" s="122" t="str">
        <f>+IF(ISERROR(VLOOKUP(K1248,'Ecarts de marge'!D:D,1,FALSE)),"PB CODE ARTICLE","")</f>
        <v>PB CODE ARTICLE</v>
      </c>
    </row>
    <row r="1249" spans="1:18" x14ac:dyDescent="0.25">
      <c r="A1249" s="131" t="str">
        <f>+IF(I1249&lt;='Ecarts de marge'!$G$1,"X","")</f>
        <v>X</v>
      </c>
      <c r="B1249" s="122" t="str">
        <f t="shared" si="19"/>
        <v>A</v>
      </c>
      <c r="Q1249" s="122" t="e">
        <f>+VLOOKUP(CONCATENATE(B1249,"00"),#REF!,3,FALSE)</f>
        <v>#REF!</v>
      </c>
      <c r="R1249" s="122" t="str">
        <f>+IF(ISERROR(VLOOKUP(K1249,'Ecarts de marge'!D:D,1,FALSE)),"PB CODE ARTICLE","")</f>
        <v>PB CODE ARTICLE</v>
      </c>
    </row>
    <row r="1250" spans="1:18" x14ac:dyDescent="0.25">
      <c r="A1250" s="131" t="str">
        <f>+IF(I1250&lt;='Ecarts de marge'!$G$1,"X","")</f>
        <v>X</v>
      </c>
      <c r="B1250" s="122" t="str">
        <f t="shared" si="19"/>
        <v>A</v>
      </c>
      <c r="Q1250" s="122" t="e">
        <f>+VLOOKUP(CONCATENATE(B1250,"00"),#REF!,3,FALSE)</f>
        <v>#REF!</v>
      </c>
      <c r="R1250" s="122" t="str">
        <f>+IF(ISERROR(VLOOKUP(K1250,'Ecarts de marge'!D:D,1,FALSE)),"PB CODE ARTICLE","")</f>
        <v>PB CODE ARTICLE</v>
      </c>
    </row>
    <row r="1251" spans="1:18" x14ac:dyDescent="0.25">
      <c r="A1251" s="131" t="str">
        <f>+IF(I1251&lt;='Ecarts de marge'!$G$1,"X","")</f>
        <v>X</v>
      </c>
      <c r="B1251" s="122" t="str">
        <f t="shared" si="19"/>
        <v>A</v>
      </c>
      <c r="Q1251" s="122" t="e">
        <f>+VLOOKUP(CONCATENATE(B1251,"00"),#REF!,3,FALSE)</f>
        <v>#REF!</v>
      </c>
      <c r="R1251" s="122" t="str">
        <f>+IF(ISERROR(VLOOKUP(K1251,'Ecarts de marge'!D:D,1,FALSE)),"PB CODE ARTICLE","")</f>
        <v>PB CODE ARTICLE</v>
      </c>
    </row>
    <row r="1252" spans="1:18" x14ac:dyDescent="0.25">
      <c r="A1252" s="131" t="str">
        <f>+IF(I1252&lt;='Ecarts de marge'!$G$1,"X","")</f>
        <v>X</v>
      </c>
      <c r="B1252" s="122" t="str">
        <f t="shared" si="19"/>
        <v>A</v>
      </c>
      <c r="Q1252" s="122" t="e">
        <f>+VLOOKUP(CONCATENATE(B1252,"00"),#REF!,3,FALSE)</f>
        <v>#REF!</v>
      </c>
      <c r="R1252" s="122" t="str">
        <f>+IF(ISERROR(VLOOKUP(K1252,'Ecarts de marge'!D:D,1,FALSE)),"PB CODE ARTICLE","")</f>
        <v>PB CODE ARTICLE</v>
      </c>
    </row>
    <row r="1253" spans="1:18" x14ac:dyDescent="0.25">
      <c r="A1253" s="131" t="str">
        <f>+IF(I1253&lt;='Ecarts de marge'!$G$1,"X","")</f>
        <v>X</v>
      </c>
      <c r="B1253" s="122" t="str">
        <f t="shared" si="19"/>
        <v>A</v>
      </c>
      <c r="Q1253" s="122" t="e">
        <f>+VLOOKUP(CONCATENATE(B1253,"00"),#REF!,3,FALSE)</f>
        <v>#REF!</v>
      </c>
      <c r="R1253" s="122" t="str">
        <f>+IF(ISERROR(VLOOKUP(K1253,'Ecarts de marge'!D:D,1,FALSE)),"PB CODE ARTICLE","")</f>
        <v>PB CODE ARTICLE</v>
      </c>
    </row>
    <row r="1254" spans="1:18" x14ac:dyDescent="0.25">
      <c r="A1254" s="131" t="str">
        <f>+IF(I1254&lt;='Ecarts de marge'!$G$1,"X","")</f>
        <v>X</v>
      </c>
      <c r="B1254" s="122" t="str">
        <f t="shared" si="19"/>
        <v>A</v>
      </c>
      <c r="Q1254" s="122" t="e">
        <f>+VLOOKUP(CONCATENATE(B1254,"00"),#REF!,3,FALSE)</f>
        <v>#REF!</v>
      </c>
      <c r="R1254" s="122" t="str">
        <f>+IF(ISERROR(VLOOKUP(K1254,'Ecarts de marge'!D:D,1,FALSE)),"PB CODE ARTICLE","")</f>
        <v>PB CODE ARTICLE</v>
      </c>
    </row>
    <row r="1255" spans="1:18" x14ac:dyDescent="0.25">
      <c r="A1255" s="131" t="str">
        <f>+IF(I1255&lt;='Ecarts de marge'!$G$1,"X","")</f>
        <v>X</v>
      </c>
      <c r="B1255" s="122" t="str">
        <f t="shared" si="19"/>
        <v>A</v>
      </c>
      <c r="Q1255" s="122" t="e">
        <f>+VLOOKUP(CONCATENATE(B1255,"00"),#REF!,3,FALSE)</f>
        <v>#REF!</v>
      </c>
      <c r="R1255" s="122" t="str">
        <f>+IF(ISERROR(VLOOKUP(K1255,'Ecarts de marge'!D:D,1,FALSE)),"PB CODE ARTICLE","")</f>
        <v>PB CODE ARTICLE</v>
      </c>
    </row>
    <row r="1256" spans="1:18" x14ac:dyDescent="0.25">
      <c r="A1256" s="131" t="str">
        <f>+IF(I1256&lt;='Ecarts de marge'!$G$1,"X","")</f>
        <v>X</v>
      </c>
      <c r="B1256" s="122" t="str">
        <f t="shared" si="19"/>
        <v>A</v>
      </c>
      <c r="Q1256" s="122" t="e">
        <f>+VLOOKUP(CONCATENATE(B1256,"00"),#REF!,3,FALSE)</f>
        <v>#REF!</v>
      </c>
      <c r="R1256" s="122" t="str">
        <f>+IF(ISERROR(VLOOKUP(K1256,'Ecarts de marge'!D:D,1,FALSE)),"PB CODE ARTICLE","")</f>
        <v>PB CODE ARTICLE</v>
      </c>
    </row>
    <row r="1257" spans="1:18" x14ac:dyDescent="0.25">
      <c r="A1257" s="131" t="str">
        <f>+IF(I1257&lt;='Ecarts de marge'!$G$1,"X","")</f>
        <v>X</v>
      </c>
      <c r="B1257" s="122" t="str">
        <f t="shared" si="19"/>
        <v>A</v>
      </c>
      <c r="Q1257" s="122" t="e">
        <f>+VLOOKUP(CONCATENATE(B1257,"00"),#REF!,3,FALSE)</f>
        <v>#REF!</v>
      </c>
      <c r="R1257" s="122" t="str">
        <f>+IF(ISERROR(VLOOKUP(K1257,'Ecarts de marge'!D:D,1,FALSE)),"PB CODE ARTICLE","")</f>
        <v>PB CODE ARTICLE</v>
      </c>
    </row>
    <row r="1258" spans="1:18" x14ac:dyDescent="0.25">
      <c r="A1258" s="131" t="str">
        <f>+IF(I1258&lt;='Ecarts de marge'!$G$1,"X","")</f>
        <v>X</v>
      </c>
      <c r="B1258" s="122" t="str">
        <f t="shared" si="19"/>
        <v>A</v>
      </c>
      <c r="Q1258" s="122" t="e">
        <f>+VLOOKUP(CONCATENATE(B1258,"00"),#REF!,3,FALSE)</f>
        <v>#REF!</v>
      </c>
      <c r="R1258" s="122" t="str">
        <f>+IF(ISERROR(VLOOKUP(K1258,'Ecarts de marge'!D:D,1,FALSE)),"PB CODE ARTICLE","")</f>
        <v>PB CODE ARTICLE</v>
      </c>
    </row>
    <row r="1259" spans="1:18" x14ac:dyDescent="0.25">
      <c r="A1259" s="131" t="str">
        <f>+IF(I1259&lt;='Ecarts de marge'!$G$1,"X","")</f>
        <v>X</v>
      </c>
      <c r="B1259" s="122" t="str">
        <f t="shared" si="19"/>
        <v>A</v>
      </c>
      <c r="Q1259" s="122" t="e">
        <f>+VLOOKUP(CONCATENATE(B1259,"00"),#REF!,3,FALSE)</f>
        <v>#REF!</v>
      </c>
      <c r="R1259" s="122" t="str">
        <f>+IF(ISERROR(VLOOKUP(K1259,'Ecarts de marge'!D:D,1,FALSE)),"PB CODE ARTICLE","")</f>
        <v>PB CODE ARTICLE</v>
      </c>
    </row>
    <row r="1260" spans="1:18" x14ac:dyDescent="0.25">
      <c r="A1260" s="131" t="str">
        <f>+IF(I1260&lt;='Ecarts de marge'!$G$1,"X","")</f>
        <v>X</v>
      </c>
      <c r="B1260" s="122" t="str">
        <f t="shared" si="19"/>
        <v>A</v>
      </c>
      <c r="Q1260" s="122" t="e">
        <f>+VLOOKUP(CONCATENATE(B1260,"00"),#REF!,3,FALSE)</f>
        <v>#REF!</v>
      </c>
      <c r="R1260" s="122" t="str">
        <f>+IF(ISERROR(VLOOKUP(K1260,'Ecarts de marge'!D:D,1,FALSE)),"PB CODE ARTICLE","")</f>
        <v>PB CODE ARTICLE</v>
      </c>
    </row>
    <row r="1261" spans="1:18" x14ac:dyDescent="0.25">
      <c r="A1261" s="131" t="str">
        <f>+IF(I1261&lt;='Ecarts de marge'!$G$1,"X","")</f>
        <v>X</v>
      </c>
      <c r="B1261" s="122" t="str">
        <f t="shared" si="19"/>
        <v>A</v>
      </c>
      <c r="Q1261" s="122" t="e">
        <f>+VLOOKUP(CONCATENATE(B1261,"00"),#REF!,3,FALSE)</f>
        <v>#REF!</v>
      </c>
      <c r="R1261" s="122" t="str">
        <f>+IF(ISERROR(VLOOKUP(K1261,'Ecarts de marge'!D:D,1,FALSE)),"PB CODE ARTICLE","")</f>
        <v>PB CODE ARTICLE</v>
      </c>
    </row>
    <row r="1262" spans="1:18" x14ac:dyDescent="0.25">
      <c r="A1262" s="131" t="str">
        <f>+IF(I1262&lt;='Ecarts de marge'!$G$1,"X","")</f>
        <v>X</v>
      </c>
      <c r="B1262" s="122" t="str">
        <f t="shared" si="19"/>
        <v>A</v>
      </c>
      <c r="Q1262" s="122" t="e">
        <f>+VLOOKUP(CONCATENATE(B1262,"00"),#REF!,3,FALSE)</f>
        <v>#REF!</v>
      </c>
      <c r="R1262" s="122" t="str">
        <f>+IF(ISERROR(VLOOKUP(K1262,'Ecarts de marge'!D:D,1,FALSE)),"PB CODE ARTICLE","")</f>
        <v>PB CODE ARTICLE</v>
      </c>
    </row>
    <row r="1263" spans="1:18" x14ac:dyDescent="0.25">
      <c r="A1263" s="131" t="str">
        <f>+IF(I1263&lt;='Ecarts de marge'!$G$1,"X","")</f>
        <v>X</v>
      </c>
      <c r="B1263" s="122" t="str">
        <f t="shared" si="19"/>
        <v>A</v>
      </c>
      <c r="Q1263" s="122" t="e">
        <f>+VLOOKUP(CONCATENATE(B1263,"00"),#REF!,3,FALSE)</f>
        <v>#REF!</v>
      </c>
      <c r="R1263" s="122" t="str">
        <f>+IF(ISERROR(VLOOKUP(K1263,'Ecarts de marge'!D:D,1,FALSE)),"PB CODE ARTICLE","")</f>
        <v>PB CODE ARTICLE</v>
      </c>
    </row>
    <row r="1264" spans="1:18" x14ac:dyDescent="0.25">
      <c r="A1264" s="131" t="str">
        <f>+IF(I1264&lt;='Ecarts de marge'!$G$1,"X","")</f>
        <v>X</v>
      </c>
      <c r="B1264" s="122" t="str">
        <f t="shared" si="19"/>
        <v>A</v>
      </c>
      <c r="Q1264" s="122" t="e">
        <f>+VLOOKUP(CONCATENATE(B1264,"00"),#REF!,3,FALSE)</f>
        <v>#REF!</v>
      </c>
      <c r="R1264" s="122" t="str">
        <f>+IF(ISERROR(VLOOKUP(K1264,'Ecarts de marge'!D:D,1,FALSE)),"PB CODE ARTICLE","")</f>
        <v>PB CODE ARTICLE</v>
      </c>
    </row>
    <row r="1265" spans="1:18" x14ac:dyDescent="0.25">
      <c r="A1265" s="131" t="str">
        <f>+IF(I1265&lt;='Ecarts de marge'!$G$1,"X","")</f>
        <v>X</v>
      </c>
      <c r="B1265" s="122" t="str">
        <f t="shared" si="19"/>
        <v>A</v>
      </c>
      <c r="Q1265" s="122" t="e">
        <f>+VLOOKUP(CONCATENATE(B1265,"00"),#REF!,3,FALSE)</f>
        <v>#REF!</v>
      </c>
      <c r="R1265" s="122" t="str">
        <f>+IF(ISERROR(VLOOKUP(K1265,'Ecarts de marge'!D:D,1,FALSE)),"PB CODE ARTICLE","")</f>
        <v>PB CODE ARTICLE</v>
      </c>
    </row>
    <row r="1266" spans="1:18" x14ac:dyDescent="0.25">
      <c r="A1266" s="131" t="str">
        <f>+IF(I1266&lt;='Ecarts de marge'!$G$1,"X","")</f>
        <v>X</v>
      </c>
      <c r="B1266" s="122" t="str">
        <f t="shared" si="19"/>
        <v>A</v>
      </c>
      <c r="Q1266" s="122" t="e">
        <f>+VLOOKUP(CONCATENATE(B1266,"00"),#REF!,3,FALSE)</f>
        <v>#REF!</v>
      </c>
      <c r="R1266" s="122" t="str">
        <f>+IF(ISERROR(VLOOKUP(K1266,'Ecarts de marge'!D:D,1,FALSE)),"PB CODE ARTICLE","")</f>
        <v>PB CODE ARTICLE</v>
      </c>
    </row>
    <row r="1267" spans="1:18" x14ac:dyDescent="0.25">
      <c r="A1267" s="131" t="str">
        <f>+IF(I1267&lt;='Ecarts de marge'!$G$1,"X","")</f>
        <v>X</v>
      </c>
      <c r="B1267" s="122" t="str">
        <f t="shared" si="19"/>
        <v>A</v>
      </c>
      <c r="Q1267" s="122" t="e">
        <f>+VLOOKUP(CONCATENATE(B1267,"00"),#REF!,3,FALSE)</f>
        <v>#REF!</v>
      </c>
      <c r="R1267" s="122" t="str">
        <f>+IF(ISERROR(VLOOKUP(K1267,'Ecarts de marge'!D:D,1,FALSE)),"PB CODE ARTICLE","")</f>
        <v>PB CODE ARTICLE</v>
      </c>
    </row>
    <row r="1268" spans="1:18" x14ac:dyDescent="0.25">
      <c r="A1268" s="131" t="str">
        <f>+IF(I1268&lt;='Ecarts de marge'!$G$1,"X","")</f>
        <v>X</v>
      </c>
      <c r="B1268" s="122" t="str">
        <f t="shared" si="19"/>
        <v>A</v>
      </c>
      <c r="Q1268" s="122" t="e">
        <f>+VLOOKUP(CONCATENATE(B1268,"00"),#REF!,3,FALSE)</f>
        <v>#REF!</v>
      </c>
      <c r="R1268" s="122" t="str">
        <f>+IF(ISERROR(VLOOKUP(K1268,'Ecarts de marge'!D:D,1,FALSE)),"PB CODE ARTICLE","")</f>
        <v>PB CODE ARTICLE</v>
      </c>
    </row>
    <row r="1269" spans="1:18" x14ac:dyDescent="0.25">
      <c r="A1269" s="131" t="str">
        <f>+IF(I1269&lt;='Ecarts de marge'!$G$1,"X","")</f>
        <v>X</v>
      </c>
      <c r="B1269" s="122" t="str">
        <f t="shared" si="19"/>
        <v>A</v>
      </c>
      <c r="Q1269" s="122" t="e">
        <f>+VLOOKUP(CONCATENATE(B1269,"00"),#REF!,3,FALSE)</f>
        <v>#REF!</v>
      </c>
      <c r="R1269" s="122" t="str">
        <f>+IF(ISERROR(VLOOKUP(K1269,'Ecarts de marge'!D:D,1,FALSE)),"PB CODE ARTICLE","")</f>
        <v>PB CODE ARTICLE</v>
      </c>
    </row>
    <row r="1270" spans="1:18" x14ac:dyDescent="0.25">
      <c r="A1270" s="131" t="str">
        <f>+IF(I1270&lt;='Ecarts de marge'!$G$1,"X","")</f>
        <v>X</v>
      </c>
      <c r="B1270" s="122" t="str">
        <f t="shared" si="19"/>
        <v>A</v>
      </c>
      <c r="Q1270" s="122" t="e">
        <f>+VLOOKUP(CONCATENATE(B1270,"00"),#REF!,3,FALSE)</f>
        <v>#REF!</v>
      </c>
      <c r="R1270" s="122" t="str">
        <f>+IF(ISERROR(VLOOKUP(K1270,'Ecarts de marge'!D:D,1,FALSE)),"PB CODE ARTICLE","")</f>
        <v>PB CODE ARTICLE</v>
      </c>
    </row>
    <row r="1271" spans="1:18" x14ac:dyDescent="0.25">
      <c r="A1271" s="131" t="str">
        <f>+IF(I1271&lt;='Ecarts de marge'!$G$1,"X","")</f>
        <v>X</v>
      </c>
      <c r="B1271" s="122" t="str">
        <f t="shared" si="19"/>
        <v>A</v>
      </c>
      <c r="Q1271" s="122" t="e">
        <f>+VLOOKUP(CONCATENATE(B1271,"00"),#REF!,3,FALSE)</f>
        <v>#REF!</v>
      </c>
      <c r="R1271" s="122" t="str">
        <f>+IF(ISERROR(VLOOKUP(K1271,'Ecarts de marge'!D:D,1,FALSE)),"PB CODE ARTICLE","")</f>
        <v>PB CODE ARTICLE</v>
      </c>
    </row>
    <row r="1272" spans="1:18" x14ac:dyDescent="0.25">
      <c r="A1272" s="131" t="str">
        <f>+IF(I1272&lt;='Ecarts de marge'!$G$1,"X","")</f>
        <v>X</v>
      </c>
      <c r="B1272" s="122" t="str">
        <f t="shared" si="19"/>
        <v>A</v>
      </c>
      <c r="Q1272" s="122" t="e">
        <f>+VLOOKUP(CONCATENATE(B1272,"00"),#REF!,3,FALSE)</f>
        <v>#REF!</v>
      </c>
      <c r="R1272" s="122" t="str">
        <f>+IF(ISERROR(VLOOKUP(K1272,'Ecarts de marge'!D:D,1,FALSE)),"PB CODE ARTICLE","")</f>
        <v>PB CODE ARTICLE</v>
      </c>
    </row>
    <row r="1273" spans="1:18" x14ac:dyDescent="0.25">
      <c r="A1273" s="131" t="str">
        <f>+IF(I1273&lt;='Ecarts de marge'!$G$1,"X","")</f>
        <v>X</v>
      </c>
      <c r="B1273" s="122" t="str">
        <f t="shared" si="19"/>
        <v>A</v>
      </c>
      <c r="Q1273" s="122" t="e">
        <f>+VLOOKUP(CONCATENATE(B1273,"00"),#REF!,3,FALSE)</f>
        <v>#REF!</v>
      </c>
      <c r="R1273" s="122" t="str">
        <f>+IF(ISERROR(VLOOKUP(K1273,'Ecarts de marge'!D:D,1,FALSE)),"PB CODE ARTICLE","")</f>
        <v>PB CODE ARTICLE</v>
      </c>
    </row>
    <row r="1274" spans="1:18" x14ac:dyDescent="0.25">
      <c r="A1274" s="131" t="str">
        <f>+IF(I1274&lt;='Ecarts de marge'!$G$1,"X","")</f>
        <v>X</v>
      </c>
      <c r="B1274" s="122" t="str">
        <f t="shared" si="19"/>
        <v>A</v>
      </c>
      <c r="Q1274" s="122" t="e">
        <f>+VLOOKUP(CONCATENATE(B1274,"00"),#REF!,3,FALSE)</f>
        <v>#REF!</v>
      </c>
      <c r="R1274" s="122" t="str">
        <f>+IF(ISERROR(VLOOKUP(K1274,'Ecarts de marge'!D:D,1,FALSE)),"PB CODE ARTICLE","")</f>
        <v>PB CODE ARTICLE</v>
      </c>
    </row>
    <row r="1275" spans="1:18" x14ac:dyDescent="0.25">
      <c r="A1275" s="131" t="str">
        <f>+IF(I1275&lt;='Ecarts de marge'!$G$1,"X","")</f>
        <v>X</v>
      </c>
      <c r="B1275" s="122" t="str">
        <f t="shared" si="19"/>
        <v>A</v>
      </c>
      <c r="Q1275" s="122" t="e">
        <f>+VLOOKUP(CONCATENATE(B1275,"00"),#REF!,3,FALSE)</f>
        <v>#REF!</v>
      </c>
      <c r="R1275" s="122" t="str">
        <f>+IF(ISERROR(VLOOKUP(K1275,'Ecarts de marge'!D:D,1,FALSE)),"PB CODE ARTICLE","")</f>
        <v>PB CODE ARTICLE</v>
      </c>
    </row>
    <row r="1276" spans="1:18" x14ac:dyDescent="0.25">
      <c r="A1276" s="131" t="str">
        <f>+IF(I1276&lt;='Ecarts de marge'!$G$1,"X","")</f>
        <v>X</v>
      </c>
      <c r="B1276" s="122" t="str">
        <f t="shared" si="19"/>
        <v>A</v>
      </c>
      <c r="Q1276" s="122" t="e">
        <f>+VLOOKUP(CONCATENATE(B1276,"00"),#REF!,3,FALSE)</f>
        <v>#REF!</v>
      </c>
      <c r="R1276" s="122" t="str">
        <f>+IF(ISERROR(VLOOKUP(K1276,'Ecarts de marge'!D:D,1,FALSE)),"PB CODE ARTICLE","")</f>
        <v>PB CODE ARTICLE</v>
      </c>
    </row>
    <row r="1277" spans="1:18" x14ac:dyDescent="0.25">
      <c r="A1277" s="131" t="str">
        <f>+IF(I1277&lt;='Ecarts de marge'!$G$1,"X","")</f>
        <v>X</v>
      </c>
      <c r="B1277" s="122" t="str">
        <f t="shared" si="19"/>
        <v>A</v>
      </c>
      <c r="Q1277" s="122" t="e">
        <f>+VLOOKUP(CONCATENATE(B1277,"00"),#REF!,3,FALSE)</f>
        <v>#REF!</v>
      </c>
      <c r="R1277" s="122" t="str">
        <f>+IF(ISERROR(VLOOKUP(K1277,'Ecarts de marge'!D:D,1,FALSE)),"PB CODE ARTICLE","")</f>
        <v>PB CODE ARTICLE</v>
      </c>
    </row>
    <row r="1278" spans="1:18" x14ac:dyDescent="0.25">
      <c r="A1278" s="131" t="str">
        <f>+IF(I1278&lt;='Ecarts de marge'!$G$1,"X","")</f>
        <v>X</v>
      </c>
      <c r="B1278" s="122" t="str">
        <f t="shared" si="19"/>
        <v>A</v>
      </c>
      <c r="Q1278" s="122" t="e">
        <f>+VLOOKUP(CONCATENATE(B1278,"00"),#REF!,3,FALSE)</f>
        <v>#REF!</v>
      </c>
      <c r="R1278" s="122" t="str">
        <f>+IF(ISERROR(VLOOKUP(K1278,'Ecarts de marge'!D:D,1,FALSE)),"PB CODE ARTICLE","")</f>
        <v>PB CODE ARTICLE</v>
      </c>
    </row>
    <row r="1279" spans="1:18" x14ac:dyDescent="0.25">
      <c r="A1279" s="131" t="str">
        <f>+IF(I1279&lt;='Ecarts de marge'!$G$1,"X","")</f>
        <v>X</v>
      </c>
      <c r="B1279" s="122" t="str">
        <f t="shared" si="19"/>
        <v>A</v>
      </c>
      <c r="Q1279" s="122" t="e">
        <f>+VLOOKUP(CONCATENATE(B1279,"00"),#REF!,3,FALSE)</f>
        <v>#REF!</v>
      </c>
      <c r="R1279" s="122" t="str">
        <f>+IF(ISERROR(VLOOKUP(K1279,'Ecarts de marge'!D:D,1,FALSE)),"PB CODE ARTICLE","")</f>
        <v>PB CODE ARTICLE</v>
      </c>
    </row>
    <row r="1280" spans="1:18" x14ac:dyDescent="0.25">
      <c r="A1280" s="131" t="str">
        <f>+IF(I1280&lt;='Ecarts de marge'!$G$1,"X","")</f>
        <v>X</v>
      </c>
      <c r="B1280" s="122" t="str">
        <f t="shared" si="19"/>
        <v>A</v>
      </c>
      <c r="Q1280" s="122" t="e">
        <f>+VLOOKUP(CONCATENATE(B1280,"00"),#REF!,3,FALSE)</f>
        <v>#REF!</v>
      </c>
      <c r="R1280" s="122" t="str">
        <f>+IF(ISERROR(VLOOKUP(K1280,'Ecarts de marge'!D:D,1,FALSE)),"PB CODE ARTICLE","")</f>
        <v>PB CODE ARTICLE</v>
      </c>
    </row>
    <row r="1281" spans="1:18" x14ac:dyDescent="0.25">
      <c r="A1281" s="131" t="str">
        <f>+IF(I1281&lt;='Ecarts de marge'!$G$1,"X","")</f>
        <v>X</v>
      </c>
      <c r="B1281" s="122" t="str">
        <f t="shared" si="19"/>
        <v>A</v>
      </c>
      <c r="Q1281" s="122" t="e">
        <f>+VLOOKUP(CONCATENATE(B1281,"00"),#REF!,3,FALSE)</f>
        <v>#REF!</v>
      </c>
      <c r="R1281" s="122" t="str">
        <f>+IF(ISERROR(VLOOKUP(K1281,'Ecarts de marge'!D:D,1,FALSE)),"PB CODE ARTICLE","")</f>
        <v>PB CODE ARTICLE</v>
      </c>
    </row>
    <row r="1282" spans="1:18" x14ac:dyDescent="0.25">
      <c r="A1282" s="131" t="str">
        <f>+IF(I1282&lt;='Ecarts de marge'!$G$1,"X","")</f>
        <v>X</v>
      </c>
      <c r="B1282" s="122" t="str">
        <f t="shared" si="19"/>
        <v>A</v>
      </c>
      <c r="Q1282" s="122" t="e">
        <f>+VLOOKUP(CONCATENATE(B1282,"00"),#REF!,3,FALSE)</f>
        <v>#REF!</v>
      </c>
      <c r="R1282" s="122" t="str">
        <f>+IF(ISERROR(VLOOKUP(K1282,'Ecarts de marge'!D:D,1,FALSE)),"PB CODE ARTICLE","")</f>
        <v>PB CODE ARTICLE</v>
      </c>
    </row>
    <row r="1283" spans="1:18" x14ac:dyDescent="0.25">
      <c r="A1283" s="131" t="str">
        <f>+IF(I1283&lt;='Ecarts de marge'!$G$1,"X","")</f>
        <v>X</v>
      </c>
      <c r="B1283" s="122" t="str">
        <f t="shared" ref="B1283:B1346" si="20">+"A"&amp;E1283&amp;F1283&amp;G1283</f>
        <v>A</v>
      </c>
      <c r="Q1283" s="122" t="e">
        <f>+VLOOKUP(CONCATENATE(B1283,"00"),#REF!,3,FALSE)</f>
        <v>#REF!</v>
      </c>
      <c r="R1283" s="122" t="str">
        <f>+IF(ISERROR(VLOOKUP(K1283,'Ecarts de marge'!D:D,1,FALSE)),"PB CODE ARTICLE","")</f>
        <v>PB CODE ARTICLE</v>
      </c>
    </row>
    <row r="1284" spans="1:18" x14ac:dyDescent="0.25">
      <c r="A1284" s="131" t="str">
        <f>+IF(I1284&lt;='Ecarts de marge'!$G$1,"X","")</f>
        <v>X</v>
      </c>
      <c r="B1284" s="122" t="str">
        <f t="shared" si="20"/>
        <v>A</v>
      </c>
      <c r="Q1284" s="122" t="e">
        <f>+VLOOKUP(CONCATENATE(B1284,"00"),#REF!,3,FALSE)</f>
        <v>#REF!</v>
      </c>
      <c r="R1284" s="122" t="str">
        <f>+IF(ISERROR(VLOOKUP(K1284,'Ecarts de marge'!D:D,1,FALSE)),"PB CODE ARTICLE","")</f>
        <v>PB CODE ARTICLE</v>
      </c>
    </row>
    <row r="1285" spans="1:18" x14ac:dyDescent="0.25">
      <c r="A1285" s="131" t="str">
        <f>+IF(I1285&lt;='Ecarts de marge'!$G$1,"X","")</f>
        <v>X</v>
      </c>
      <c r="B1285" s="122" t="str">
        <f t="shared" si="20"/>
        <v>A</v>
      </c>
      <c r="Q1285" s="122" t="e">
        <f>+VLOOKUP(CONCATENATE(B1285,"00"),#REF!,3,FALSE)</f>
        <v>#REF!</v>
      </c>
      <c r="R1285" s="122" t="str">
        <f>+IF(ISERROR(VLOOKUP(K1285,'Ecarts de marge'!D:D,1,FALSE)),"PB CODE ARTICLE","")</f>
        <v>PB CODE ARTICLE</v>
      </c>
    </row>
    <row r="1286" spans="1:18" x14ac:dyDescent="0.25">
      <c r="A1286" s="131" t="str">
        <f>+IF(I1286&lt;='Ecarts de marge'!$G$1,"X","")</f>
        <v>X</v>
      </c>
      <c r="B1286" s="122" t="str">
        <f t="shared" si="20"/>
        <v>A</v>
      </c>
      <c r="Q1286" s="122" t="e">
        <f>+VLOOKUP(CONCATENATE(B1286,"00"),#REF!,3,FALSE)</f>
        <v>#REF!</v>
      </c>
      <c r="R1286" s="122" t="str">
        <f>+IF(ISERROR(VLOOKUP(K1286,'Ecarts de marge'!D:D,1,FALSE)),"PB CODE ARTICLE","")</f>
        <v>PB CODE ARTICLE</v>
      </c>
    </row>
    <row r="1287" spans="1:18" x14ac:dyDescent="0.25">
      <c r="A1287" s="131" t="str">
        <f>+IF(I1287&lt;='Ecarts de marge'!$G$1,"X","")</f>
        <v>X</v>
      </c>
      <c r="B1287" s="122" t="str">
        <f t="shared" si="20"/>
        <v>A</v>
      </c>
      <c r="Q1287" s="122" t="e">
        <f>+VLOOKUP(CONCATENATE(B1287,"00"),#REF!,3,FALSE)</f>
        <v>#REF!</v>
      </c>
      <c r="R1287" s="122" t="str">
        <f>+IF(ISERROR(VLOOKUP(K1287,'Ecarts de marge'!D:D,1,FALSE)),"PB CODE ARTICLE","")</f>
        <v>PB CODE ARTICLE</v>
      </c>
    </row>
    <row r="1288" spans="1:18" x14ac:dyDescent="0.25">
      <c r="A1288" s="131" t="str">
        <f>+IF(I1288&lt;='Ecarts de marge'!$G$1,"X","")</f>
        <v>X</v>
      </c>
      <c r="B1288" s="122" t="str">
        <f t="shared" si="20"/>
        <v>A</v>
      </c>
      <c r="Q1288" s="122" t="e">
        <f>+VLOOKUP(CONCATENATE(B1288,"00"),#REF!,3,FALSE)</f>
        <v>#REF!</v>
      </c>
      <c r="R1288" s="122" t="str">
        <f>+IF(ISERROR(VLOOKUP(K1288,'Ecarts de marge'!D:D,1,FALSE)),"PB CODE ARTICLE","")</f>
        <v>PB CODE ARTICLE</v>
      </c>
    </row>
    <row r="1289" spans="1:18" x14ac:dyDescent="0.25">
      <c r="A1289" s="131" t="str">
        <f>+IF(I1289&lt;='Ecarts de marge'!$G$1,"X","")</f>
        <v>X</v>
      </c>
      <c r="B1289" s="122" t="str">
        <f t="shared" si="20"/>
        <v>A</v>
      </c>
      <c r="Q1289" s="122" t="e">
        <f>+VLOOKUP(CONCATENATE(B1289,"00"),#REF!,3,FALSE)</f>
        <v>#REF!</v>
      </c>
      <c r="R1289" s="122" t="str">
        <f>+IF(ISERROR(VLOOKUP(K1289,'Ecarts de marge'!D:D,1,FALSE)),"PB CODE ARTICLE","")</f>
        <v>PB CODE ARTICLE</v>
      </c>
    </row>
    <row r="1290" spans="1:18" x14ac:dyDescent="0.25">
      <c r="A1290" s="131" t="str">
        <f>+IF(I1290&lt;='Ecarts de marge'!$G$1,"X","")</f>
        <v>X</v>
      </c>
      <c r="B1290" s="122" t="str">
        <f t="shared" si="20"/>
        <v>A</v>
      </c>
      <c r="Q1290" s="122" t="e">
        <f>+VLOOKUP(CONCATENATE(B1290,"00"),#REF!,3,FALSE)</f>
        <v>#REF!</v>
      </c>
      <c r="R1290" s="122" t="str">
        <f>+IF(ISERROR(VLOOKUP(K1290,'Ecarts de marge'!D:D,1,FALSE)),"PB CODE ARTICLE","")</f>
        <v>PB CODE ARTICLE</v>
      </c>
    </row>
    <row r="1291" spans="1:18" x14ac:dyDescent="0.25">
      <c r="A1291" s="131" t="str">
        <f>+IF(I1291&lt;='Ecarts de marge'!$G$1,"X","")</f>
        <v>X</v>
      </c>
      <c r="B1291" s="122" t="str">
        <f t="shared" si="20"/>
        <v>A</v>
      </c>
      <c r="Q1291" s="122" t="e">
        <f>+VLOOKUP(CONCATENATE(B1291,"00"),#REF!,3,FALSE)</f>
        <v>#REF!</v>
      </c>
      <c r="R1291" s="122" t="str">
        <f>+IF(ISERROR(VLOOKUP(K1291,'Ecarts de marge'!D:D,1,FALSE)),"PB CODE ARTICLE","")</f>
        <v>PB CODE ARTICLE</v>
      </c>
    </row>
    <row r="1292" spans="1:18" x14ac:dyDescent="0.25">
      <c r="A1292" s="131" t="str">
        <f>+IF(I1292&lt;='Ecarts de marge'!$G$1,"X","")</f>
        <v>X</v>
      </c>
      <c r="B1292" s="122" t="str">
        <f t="shared" si="20"/>
        <v>A</v>
      </c>
      <c r="Q1292" s="122" t="e">
        <f>+VLOOKUP(CONCATENATE(B1292,"00"),#REF!,3,FALSE)</f>
        <v>#REF!</v>
      </c>
      <c r="R1292" s="122" t="str">
        <f>+IF(ISERROR(VLOOKUP(K1292,'Ecarts de marge'!D:D,1,FALSE)),"PB CODE ARTICLE","")</f>
        <v>PB CODE ARTICLE</v>
      </c>
    </row>
    <row r="1293" spans="1:18" x14ac:dyDescent="0.25">
      <c r="A1293" s="131" t="str">
        <f>+IF(I1293&lt;='Ecarts de marge'!$G$1,"X","")</f>
        <v>X</v>
      </c>
      <c r="B1293" s="122" t="str">
        <f t="shared" si="20"/>
        <v>A</v>
      </c>
      <c r="Q1293" s="122" t="e">
        <f>+VLOOKUP(CONCATENATE(B1293,"00"),#REF!,3,FALSE)</f>
        <v>#REF!</v>
      </c>
      <c r="R1293" s="122" t="str">
        <f>+IF(ISERROR(VLOOKUP(K1293,'Ecarts de marge'!D:D,1,FALSE)),"PB CODE ARTICLE","")</f>
        <v>PB CODE ARTICLE</v>
      </c>
    </row>
    <row r="1294" spans="1:18" x14ac:dyDescent="0.25">
      <c r="A1294" s="131" t="str">
        <f>+IF(I1294&lt;='Ecarts de marge'!$G$1,"X","")</f>
        <v>X</v>
      </c>
      <c r="B1294" s="122" t="str">
        <f t="shared" si="20"/>
        <v>A</v>
      </c>
      <c r="Q1294" s="122" t="e">
        <f>+VLOOKUP(CONCATENATE(B1294,"00"),#REF!,3,FALSE)</f>
        <v>#REF!</v>
      </c>
      <c r="R1294" s="122" t="str">
        <f>+IF(ISERROR(VLOOKUP(K1294,'Ecarts de marge'!D:D,1,FALSE)),"PB CODE ARTICLE","")</f>
        <v>PB CODE ARTICLE</v>
      </c>
    </row>
    <row r="1295" spans="1:18" x14ac:dyDescent="0.25">
      <c r="A1295" s="131" t="str">
        <f>+IF(I1295&lt;='Ecarts de marge'!$G$1,"X","")</f>
        <v>X</v>
      </c>
      <c r="B1295" s="122" t="str">
        <f t="shared" si="20"/>
        <v>A</v>
      </c>
      <c r="Q1295" s="122" t="e">
        <f>+VLOOKUP(CONCATENATE(B1295,"00"),#REF!,3,FALSE)</f>
        <v>#REF!</v>
      </c>
      <c r="R1295" s="122" t="str">
        <f>+IF(ISERROR(VLOOKUP(K1295,'Ecarts de marge'!D:D,1,FALSE)),"PB CODE ARTICLE","")</f>
        <v>PB CODE ARTICLE</v>
      </c>
    </row>
    <row r="1296" spans="1:18" x14ac:dyDescent="0.25">
      <c r="A1296" s="131" t="str">
        <f>+IF(I1296&lt;='Ecarts de marge'!$G$1,"X","")</f>
        <v>X</v>
      </c>
      <c r="B1296" s="122" t="str">
        <f t="shared" si="20"/>
        <v>A</v>
      </c>
      <c r="Q1296" s="122" t="e">
        <f>+VLOOKUP(CONCATENATE(B1296,"00"),#REF!,3,FALSE)</f>
        <v>#REF!</v>
      </c>
      <c r="R1296" s="122" t="str">
        <f>+IF(ISERROR(VLOOKUP(K1296,'Ecarts de marge'!D:D,1,FALSE)),"PB CODE ARTICLE","")</f>
        <v>PB CODE ARTICLE</v>
      </c>
    </row>
    <row r="1297" spans="1:18" x14ac:dyDescent="0.25">
      <c r="A1297" s="131" t="str">
        <f>+IF(I1297&lt;='Ecarts de marge'!$G$1,"X","")</f>
        <v>X</v>
      </c>
      <c r="B1297" s="122" t="str">
        <f t="shared" si="20"/>
        <v>A</v>
      </c>
      <c r="Q1297" s="122" t="e">
        <f>+VLOOKUP(CONCATENATE(B1297,"00"),#REF!,3,FALSE)</f>
        <v>#REF!</v>
      </c>
      <c r="R1297" s="122" t="str">
        <f>+IF(ISERROR(VLOOKUP(K1297,'Ecarts de marge'!D:D,1,FALSE)),"PB CODE ARTICLE","")</f>
        <v>PB CODE ARTICLE</v>
      </c>
    </row>
    <row r="1298" spans="1:18" x14ac:dyDescent="0.25">
      <c r="A1298" s="131" t="str">
        <f>+IF(I1298&lt;='Ecarts de marge'!$G$1,"X","")</f>
        <v>X</v>
      </c>
      <c r="B1298" s="122" t="str">
        <f t="shared" si="20"/>
        <v>A</v>
      </c>
      <c r="Q1298" s="122" t="e">
        <f>+VLOOKUP(CONCATENATE(B1298,"00"),#REF!,3,FALSE)</f>
        <v>#REF!</v>
      </c>
      <c r="R1298" s="122" t="str">
        <f>+IF(ISERROR(VLOOKUP(K1298,'Ecarts de marge'!D:D,1,FALSE)),"PB CODE ARTICLE","")</f>
        <v>PB CODE ARTICLE</v>
      </c>
    </row>
    <row r="1299" spans="1:18" x14ac:dyDescent="0.25">
      <c r="A1299" s="131" t="str">
        <f>+IF(I1299&lt;='Ecarts de marge'!$G$1,"X","")</f>
        <v>X</v>
      </c>
      <c r="B1299" s="122" t="str">
        <f t="shared" si="20"/>
        <v>A</v>
      </c>
      <c r="Q1299" s="122" t="e">
        <f>+VLOOKUP(CONCATENATE(B1299,"00"),#REF!,3,FALSE)</f>
        <v>#REF!</v>
      </c>
      <c r="R1299" s="122" t="str">
        <f>+IF(ISERROR(VLOOKUP(K1299,'Ecarts de marge'!D:D,1,FALSE)),"PB CODE ARTICLE","")</f>
        <v>PB CODE ARTICLE</v>
      </c>
    </row>
    <row r="1300" spans="1:18" x14ac:dyDescent="0.25">
      <c r="A1300" s="131" t="str">
        <f>+IF(I1300&lt;='Ecarts de marge'!$G$1,"X","")</f>
        <v>X</v>
      </c>
      <c r="B1300" s="122" t="str">
        <f t="shared" si="20"/>
        <v>A</v>
      </c>
      <c r="Q1300" s="122" t="e">
        <f>+VLOOKUP(CONCATENATE(B1300,"00"),#REF!,3,FALSE)</f>
        <v>#REF!</v>
      </c>
      <c r="R1300" s="122" t="str">
        <f>+IF(ISERROR(VLOOKUP(K1300,'Ecarts de marge'!D:D,1,FALSE)),"PB CODE ARTICLE","")</f>
        <v>PB CODE ARTICLE</v>
      </c>
    </row>
    <row r="1301" spans="1:18" x14ac:dyDescent="0.25">
      <c r="A1301" s="131" t="str">
        <f>+IF(I1301&lt;='Ecarts de marge'!$G$1,"X","")</f>
        <v>X</v>
      </c>
      <c r="B1301" s="122" t="str">
        <f t="shared" si="20"/>
        <v>A</v>
      </c>
      <c r="Q1301" s="122" t="e">
        <f>+VLOOKUP(CONCATENATE(B1301,"00"),#REF!,3,FALSE)</f>
        <v>#REF!</v>
      </c>
      <c r="R1301" s="122" t="str">
        <f>+IF(ISERROR(VLOOKUP(K1301,'Ecarts de marge'!D:D,1,FALSE)),"PB CODE ARTICLE","")</f>
        <v>PB CODE ARTICLE</v>
      </c>
    </row>
    <row r="1302" spans="1:18" x14ac:dyDescent="0.25">
      <c r="A1302" s="131" t="str">
        <f>+IF(I1302&lt;='Ecarts de marge'!$G$1,"X","")</f>
        <v>X</v>
      </c>
      <c r="B1302" s="122" t="str">
        <f t="shared" si="20"/>
        <v>A</v>
      </c>
      <c r="Q1302" s="122" t="e">
        <f>+VLOOKUP(CONCATENATE(B1302,"00"),#REF!,3,FALSE)</f>
        <v>#REF!</v>
      </c>
      <c r="R1302" s="122" t="str">
        <f>+IF(ISERROR(VLOOKUP(K1302,'Ecarts de marge'!D:D,1,FALSE)),"PB CODE ARTICLE","")</f>
        <v>PB CODE ARTICLE</v>
      </c>
    </row>
    <row r="1303" spans="1:18" x14ac:dyDescent="0.25">
      <c r="A1303" s="131" t="str">
        <f>+IF(I1303&lt;='Ecarts de marge'!$G$1,"X","")</f>
        <v>X</v>
      </c>
      <c r="B1303" s="122" t="str">
        <f t="shared" si="20"/>
        <v>A</v>
      </c>
      <c r="Q1303" s="122" t="e">
        <f>+VLOOKUP(CONCATENATE(B1303,"00"),#REF!,3,FALSE)</f>
        <v>#REF!</v>
      </c>
      <c r="R1303" s="122" t="str">
        <f>+IF(ISERROR(VLOOKUP(K1303,'Ecarts de marge'!D:D,1,FALSE)),"PB CODE ARTICLE","")</f>
        <v>PB CODE ARTICLE</v>
      </c>
    </row>
    <row r="1304" spans="1:18" x14ac:dyDescent="0.25">
      <c r="A1304" s="131" t="str">
        <f>+IF(I1304&lt;='Ecarts de marge'!$G$1,"X","")</f>
        <v>X</v>
      </c>
      <c r="B1304" s="122" t="str">
        <f t="shared" si="20"/>
        <v>A</v>
      </c>
      <c r="Q1304" s="122" t="e">
        <f>+VLOOKUP(CONCATENATE(B1304,"00"),#REF!,3,FALSE)</f>
        <v>#REF!</v>
      </c>
      <c r="R1304" s="122" t="str">
        <f>+IF(ISERROR(VLOOKUP(K1304,'Ecarts de marge'!D:D,1,FALSE)),"PB CODE ARTICLE","")</f>
        <v>PB CODE ARTICLE</v>
      </c>
    </row>
    <row r="1305" spans="1:18" x14ac:dyDescent="0.25">
      <c r="A1305" s="131" t="str">
        <f>+IF(I1305&lt;='Ecarts de marge'!$G$1,"X","")</f>
        <v>X</v>
      </c>
      <c r="B1305" s="122" t="str">
        <f t="shared" si="20"/>
        <v>A</v>
      </c>
      <c r="Q1305" s="122" t="e">
        <f>+VLOOKUP(CONCATENATE(B1305,"00"),#REF!,3,FALSE)</f>
        <v>#REF!</v>
      </c>
      <c r="R1305" s="122" t="str">
        <f>+IF(ISERROR(VLOOKUP(K1305,'Ecarts de marge'!D:D,1,FALSE)),"PB CODE ARTICLE","")</f>
        <v>PB CODE ARTICLE</v>
      </c>
    </row>
    <row r="1306" spans="1:18" x14ac:dyDescent="0.25">
      <c r="A1306" s="131" t="str">
        <f>+IF(I1306&lt;='Ecarts de marge'!$G$1,"X","")</f>
        <v>X</v>
      </c>
      <c r="B1306" s="122" t="str">
        <f t="shared" si="20"/>
        <v>A</v>
      </c>
      <c r="Q1306" s="122" t="e">
        <f>+VLOOKUP(CONCATENATE(B1306,"00"),#REF!,3,FALSE)</f>
        <v>#REF!</v>
      </c>
      <c r="R1306" s="122" t="str">
        <f>+IF(ISERROR(VLOOKUP(K1306,'Ecarts de marge'!D:D,1,FALSE)),"PB CODE ARTICLE","")</f>
        <v>PB CODE ARTICLE</v>
      </c>
    </row>
    <row r="1307" spans="1:18" x14ac:dyDescent="0.25">
      <c r="A1307" s="131" t="str">
        <f>+IF(I1307&lt;='Ecarts de marge'!$G$1,"X","")</f>
        <v>X</v>
      </c>
      <c r="B1307" s="122" t="str">
        <f t="shared" si="20"/>
        <v>A</v>
      </c>
      <c r="Q1307" s="122" t="e">
        <f>+VLOOKUP(CONCATENATE(B1307,"00"),#REF!,3,FALSE)</f>
        <v>#REF!</v>
      </c>
      <c r="R1307" s="122" t="str">
        <f>+IF(ISERROR(VLOOKUP(K1307,'Ecarts de marge'!D:D,1,FALSE)),"PB CODE ARTICLE","")</f>
        <v>PB CODE ARTICLE</v>
      </c>
    </row>
    <row r="1308" spans="1:18" x14ac:dyDescent="0.25">
      <c r="A1308" s="131" t="str">
        <f>+IF(I1308&lt;='Ecarts de marge'!$G$1,"X","")</f>
        <v>X</v>
      </c>
      <c r="B1308" s="122" t="str">
        <f t="shared" si="20"/>
        <v>A</v>
      </c>
      <c r="Q1308" s="122" t="e">
        <f>+VLOOKUP(CONCATENATE(B1308,"00"),#REF!,3,FALSE)</f>
        <v>#REF!</v>
      </c>
      <c r="R1308" s="122" t="str">
        <f>+IF(ISERROR(VLOOKUP(K1308,'Ecarts de marge'!D:D,1,FALSE)),"PB CODE ARTICLE","")</f>
        <v>PB CODE ARTICLE</v>
      </c>
    </row>
    <row r="1309" spans="1:18" x14ac:dyDescent="0.25">
      <c r="A1309" s="131" t="str">
        <f>+IF(I1309&lt;='Ecarts de marge'!$G$1,"X","")</f>
        <v>X</v>
      </c>
      <c r="B1309" s="122" t="str">
        <f t="shared" si="20"/>
        <v>A</v>
      </c>
      <c r="Q1309" s="122" t="e">
        <f>+VLOOKUP(CONCATENATE(B1309,"00"),#REF!,3,FALSE)</f>
        <v>#REF!</v>
      </c>
      <c r="R1309" s="122" t="str">
        <f>+IF(ISERROR(VLOOKUP(K1309,'Ecarts de marge'!D:D,1,FALSE)),"PB CODE ARTICLE","")</f>
        <v>PB CODE ARTICLE</v>
      </c>
    </row>
    <row r="1310" spans="1:18" x14ac:dyDescent="0.25">
      <c r="A1310" s="131" t="str">
        <f>+IF(I1310&lt;='Ecarts de marge'!$G$1,"X","")</f>
        <v>X</v>
      </c>
      <c r="B1310" s="122" t="str">
        <f t="shared" si="20"/>
        <v>A</v>
      </c>
      <c r="Q1310" s="122" t="e">
        <f>+VLOOKUP(CONCATENATE(B1310,"00"),#REF!,3,FALSE)</f>
        <v>#REF!</v>
      </c>
      <c r="R1310" s="122" t="str">
        <f>+IF(ISERROR(VLOOKUP(K1310,'Ecarts de marge'!D:D,1,FALSE)),"PB CODE ARTICLE","")</f>
        <v>PB CODE ARTICLE</v>
      </c>
    </row>
    <row r="1311" spans="1:18" x14ac:dyDescent="0.25">
      <c r="A1311" s="131" t="str">
        <f>+IF(I1311&lt;='Ecarts de marge'!$G$1,"X","")</f>
        <v>X</v>
      </c>
      <c r="B1311" s="122" t="str">
        <f t="shared" si="20"/>
        <v>A</v>
      </c>
      <c r="Q1311" s="122" t="e">
        <f>+VLOOKUP(CONCATENATE(B1311,"00"),#REF!,3,FALSE)</f>
        <v>#REF!</v>
      </c>
      <c r="R1311" s="122" t="str">
        <f>+IF(ISERROR(VLOOKUP(K1311,'Ecarts de marge'!D:D,1,FALSE)),"PB CODE ARTICLE","")</f>
        <v>PB CODE ARTICLE</v>
      </c>
    </row>
    <row r="1312" spans="1:18" x14ac:dyDescent="0.25">
      <c r="A1312" s="131" t="str">
        <f>+IF(I1312&lt;='Ecarts de marge'!$G$1,"X","")</f>
        <v>X</v>
      </c>
      <c r="B1312" s="122" t="str">
        <f t="shared" si="20"/>
        <v>A</v>
      </c>
      <c r="Q1312" s="122" t="e">
        <f>+VLOOKUP(CONCATENATE(B1312,"00"),#REF!,3,FALSE)</f>
        <v>#REF!</v>
      </c>
      <c r="R1312" s="122" t="str">
        <f>+IF(ISERROR(VLOOKUP(K1312,'Ecarts de marge'!D:D,1,FALSE)),"PB CODE ARTICLE","")</f>
        <v>PB CODE ARTICLE</v>
      </c>
    </row>
    <row r="1313" spans="1:18" x14ac:dyDescent="0.25">
      <c r="A1313" s="131" t="str">
        <f>+IF(I1313&lt;='Ecarts de marge'!$G$1,"X","")</f>
        <v>X</v>
      </c>
      <c r="B1313" s="122" t="str">
        <f t="shared" si="20"/>
        <v>A</v>
      </c>
      <c r="Q1313" s="122" t="e">
        <f>+VLOOKUP(CONCATENATE(B1313,"00"),#REF!,3,FALSE)</f>
        <v>#REF!</v>
      </c>
      <c r="R1313" s="122" t="str">
        <f>+IF(ISERROR(VLOOKUP(K1313,'Ecarts de marge'!D:D,1,FALSE)),"PB CODE ARTICLE","")</f>
        <v>PB CODE ARTICLE</v>
      </c>
    </row>
    <row r="1314" spans="1:18" x14ac:dyDescent="0.25">
      <c r="A1314" s="131" t="str">
        <f>+IF(I1314&lt;='Ecarts de marge'!$G$1,"X","")</f>
        <v>X</v>
      </c>
      <c r="B1314" s="122" t="str">
        <f t="shared" si="20"/>
        <v>A</v>
      </c>
      <c r="Q1314" s="122" t="e">
        <f>+VLOOKUP(CONCATENATE(B1314,"00"),#REF!,3,FALSE)</f>
        <v>#REF!</v>
      </c>
      <c r="R1314" s="122" t="str">
        <f>+IF(ISERROR(VLOOKUP(K1314,'Ecarts de marge'!D:D,1,FALSE)),"PB CODE ARTICLE","")</f>
        <v>PB CODE ARTICLE</v>
      </c>
    </row>
    <row r="1315" spans="1:18" x14ac:dyDescent="0.25">
      <c r="A1315" s="131" t="str">
        <f>+IF(I1315&lt;='Ecarts de marge'!$G$1,"X","")</f>
        <v>X</v>
      </c>
      <c r="B1315" s="122" t="str">
        <f t="shared" si="20"/>
        <v>A</v>
      </c>
      <c r="Q1315" s="122" t="e">
        <f>+VLOOKUP(CONCATENATE(B1315,"00"),#REF!,3,FALSE)</f>
        <v>#REF!</v>
      </c>
      <c r="R1315" s="122" t="str">
        <f>+IF(ISERROR(VLOOKUP(K1315,'Ecarts de marge'!D:D,1,FALSE)),"PB CODE ARTICLE","")</f>
        <v>PB CODE ARTICLE</v>
      </c>
    </row>
    <row r="1316" spans="1:18" x14ac:dyDescent="0.25">
      <c r="A1316" s="131" t="str">
        <f>+IF(I1316&lt;='Ecarts de marge'!$G$1,"X","")</f>
        <v>X</v>
      </c>
      <c r="B1316" s="122" t="str">
        <f t="shared" si="20"/>
        <v>A</v>
      </c>
      <c r="Q1316" s="122" t="e">
        <f>+VLOOKUP(CONCATENATE(B1316,"00"),#REF!,3,FALSE)</f>
        <v>#REF!</v>
      </c>
      <c r="R1316" s="122" t="str">
        <f>+IF(ISERROR(VLOOKUP(K1316,'Ecarts de marge'!D:D,1,FALSE)),"PB CODE ARTICLE","")</f>
        <v>PB CODE ARTICLE</v>
      </c>
    </row>
    <row r="1317" spans="1:18" x14ac:dyDescent="0.25">
      <c r="A1317" s="131" t="str">
        <f>+IF(I1317&lt;='Ecarts de marge'!$G$1,"X","")</f>
        <v>X</v>
      </c>
      <c r="B1317" s="122" t="str">
        <f t="shared" si="20"/>
        <v>A</v>
      </c>
      <c r="Q1317" s="122" t="e">
        <f>+VLOOKUP(CONCATENATE(B1317,"00"),#REF!,3,FALSE)</f>
        <v>#REF!</v>
      </c>
      <c r="R1317" s="122" t="str">
        <f>+IF(ISERROR(VLOOKUP(K1317,'Ecarts de marge'!D:D,1,FALSE)),"PB CODE ARTICLE","")</f>
        <v>PB CODE ARTICLE</v>
      </c>
    </row>
    <row r="1318" spans="1:18" x14ac:dyDescent="0.25">
      <c r="A1318" s="131" t="str">
        <f>+IF(I1318&lt;='Ecarts de marge'!$G$1,"X","")</f>
        <v>X</v>
      </c>
      <c r="B1318" s="122" t="str">
        <f t="shared" si="20"/>
        <v>A</v>
      </c>
      <c r="Q1318" s="122" t="e">
        <f>+VLOOKUP(CONCATENATE(B1318,"00"),#REF!,3,FALSE)</f>
        <v>#REF!</v>
      </c>
      <c r="R1318" s="122" t="str">
        <f>+IF(ISERROR(VLOOKUP(K1318,'Ecarts de marge'!D:D,1,FALSE)),"PB CODE ARTICLE","")</f>
        <v>PB CODE ARTICLE</v>
      </c>
    </row>
    <row r="1319" spans="1:18" x14ac:dyDescent="0.25">
      <c r="A1319" s="131" t="str">
        <f>+IF(I1319&lt;='Ecarts de marge'!$G$1,"X","")</f>
        <v>X</v>
      </c>
      <c r="B1319" s="122" t="str">
        <f t="shared" si="20"/>
        <v>A</v>
      </c>
      <c r="Q1319" s="122" t="e">
        <f>+VLOOKUP(CONCATENATE(B1319,"00"),#REF!,3,FALSE)</f>
        <v>#REF!</v>
      </c>
      <c r="R1319" s="122" t="str">
        <f>+IF(ISERROR(VLOOKUP(K1319,'Ecarts de marge'!D:D,1,FALSE)),"PB CODE ARTICLE","")</f>
        <v>PB CODE ARTICLE</v>
      </c>
    </row>
    <row r="1320" spans="1:18" x14ac:dyDescent="0.25">
      <c r="A1320" s="131" t="str">
        <f>+IF(I1320&lt;='Ecarts de marge'!$G$1,"X","")</f>
        <v>X</v>
      </c>
      <c r="B1320" s="122" t="str">
        <f t="shared" si="20"/>
        <v>A</v>
      </c>
      <c r="Q1320" s="122" t="e">
        <f>+VLOOKUP(CONCATENATE(B1320,"00"),#REF!,3,FALSE)</f>
        <v>#REF!</v>
      </c>
      <c r="R1320" s="122" t="str">
        <f>+IF(ISERROR(VLOOKUP(K1320,'Ecarts de marge'!D:D,1,FALSE)),"PB CODE ARTICLE","")</f>
        <v>PB CODE ARTICLE</v>
      </c>
    </row>
    <row r="1321" spans="1:18" x14ac:dyDescent="0.25">
      <c r="A1321" s="131" t="str">
        <f>+IF(I1321&lt;='Ecarts de marge'!$G$1,"X","")</f>
        <v>X</v>
      </c>
      <c r="B1321" s="122" t="str">
        <f t="shared" si="20"/>
        <v>A</v>
      </c>
      <c r="Q1321" s="122" t="e">
        <f>+VLOOKUP(CONCATENATE(B1321,"00"),#REF!,3,FALSE)</f>
        <v>#REF!</v>
      </c>
      <c r="R1321" s="122" t="str">
        <f>+IF(ISERROR(VLOOKUP(K1321,'Ecarts de marge'!D:D,1,FALSE)),"PB CODE ARTICLE","")</f>
        <v>PB CODE ARTICLE</v>
      </c>
    </row>
    <row r="1322" spans="1:18" x14ac:dyDescent="0.25">
      <c r="A1322" s="131" t="str">
        <f>+IF(I1322&lt;='Ecarts de marge'!$G$1,"X","")</f>
        <v>X</v>
      </c>
      <c r="B1322" s="122" t="str">
        <f t="shared" si="20"/>
        <v>A</v>
      </c>
      <c r="Q1322" s="122" t="e">
        <f>+VLOOKUP(CONCATENATE(B1322,"00"),#REF!,3,FALSE)</f>
        <v>#REF!</v>
      </c>
      <c r="R1322" s="122" t="str">
        <f>+IF(ISERROR(VLOOKUP(K1322,'Ecarts de marge'!D:D,1,FALSE)),"PB CODE ARTICLE","")</f>
        <v>PB CODE ARTICLE</v>
      </c>
    </row>
    <row r="1323" spans="1:18" x14ac:dyDescent="0.25">
      <c r="A1323" s="131" t="str">
        <f>+IF(I1323&lt;='Ecarts de marge'!$G$1,"X","")</f>
        <v>X</v>
      </c>
      <c r="B1323" s="122" t="str">
        <f t="shared" si="20"/>
        <v>A</v>
      </c>
      <c r="Q1323" s="122" t="e">
        <f>+VLOOKUP(CONCATENATE(B1323,"00"),#REF!,3,FALSE)</f>
        <v>#REF!</v>
      </c>
      <c r="R1323" s="122" t="str">
        <f>+IF(ISERROR(VLOOKUP(K1323,'Ecarts de marge'!D:D,1,FALSE)),"PB CODE ARTICLE","")</f>
        <v>PB CODE ARTICLE</v>
      </c>
    </row>
    <row r="1324" spans="1:18" x14ac:dyDescent="0.25">
      <c r="A1324" s="131" t="str">
        <f>+IF(I1324&lt;='Ecarts de marge'!$G$1,"X","")</f>
        <v>X</v>
      </c>
      <c r="B1324" s="122" t="str">
        <f t="shared" si="20"/>
        <v>A</v>
      </c>
      <c r="Q1324" s="122" t="e">
        <f>+VLOOKUP(CONCATENATE(B1324,"00"),#REF!,3,FALSE)</f>
        <v>#REF!</v>
      </c>
      <c r="R1324" s="122" t="str">
        <f>+IF(ISERROR(VLOOKUP(K1324,'Ecarts de marge'!D:D,1,FALSE)),"PB CODE ARTICLE","")</f>
        <v>PB CODE ARTICLE</v>
      </c>
    </row>
    <row r="1325" spans="1:18" x14ac:dyDescent="0.25">
      <c r="A1325" s="131" t="str">
        <f>+IF(I1325&lt;='Ecarts de marge'!$G$1,"X","")</f>
        <v>X</v>
      </c>
      <c r="B1325" s="122" t="str">
        <f t="shared" si="20"/>
        <v>A</v>
      </c>
      <c r="Q1325" s="122" t="e">
        <f>+VLOOKUP(CONCATENATE(B1325,"00"),#REF!,3,FALSE)</f>
        <v>#REF!</v>
      </c>
      <c r="R1325" s="122" t="str">
        <f>+IF(ISERROR(VLOOKUP(K1325,'Ecarts de marge'!D:D,1,FALSE)),"PB CODE ARTICLE","")</f>
        <v>PB CODE ARTICLE</v>
      </c>
    </row>
    <row r="1326" spans="1:18" x14ac:dyDescent="0.25">
      <c r="A1326" s="131" t="str">
        <f>+IF(I1326&lt;='Ecarts de marge'!$G$1,"X","")</f>
        <v>X</v>
      </c>
      <c r="B1326" s="122" t="str">
        <f t="shared" si="20"/>
        <v>A</v>
      </c>
      <c r="Q1326" s="122" t="e">
        <f>+VLOOKUP(CONCATENATE(B1326,"00"),#REF!,3,FALSE)</f>
        <v>#REF!</v>
      </c>
      <c r="R1326" s="122" t="str">
        <f>+IF(ISERROR(VLOOKUP(K1326,'Ecarts de marge'!D:D,1,FALSE)),"PB CODE ARTICLE","")</f>
        <v>PB CODE ARTICLE</v>
      </c>
    </row>
    <row r="1327" spans="1:18" x14ac:dyDescent="0.25">
      <c r="A1327" s="131" t="str">
        <f>+IF(I1327&lt;='Ecarts de marge'!$G$1,"X","")</f>
        <v>X</v>
      </c>
      <c r="B1327" s="122" t="str">
        <f t="shared" si="20"/>
        <v>A</v>
      </c>
      <c r="Q1327" s="122" t="e">
        <f>+VLOOKUP(CONCATENATE(B1327,"00"),#REF!,3,FALSE)</f>
        <v>#REF!</v>
      </c>
      <c r="R1327" s="122" t="str">
        <f>+IF(ISERROR(VLOOKUP(K1327,'Ecarts de marge'!D:D,1,FALSE)),"PB CODE ARTICLE","")</f>
        <v>PB CODE ARTICLE</v>
      </c>
    </row>
    <row r="1328" spans="1:18" x14ac:dyDescent="0.25">
      <c r="A1328" s="131" t="str">
        <f>+IF(I1328&lt;='Ecarts de marge'!$G$1,"X","")</f>
        <v>X</v>
      </c>
      <c r="B1328" s="122" t="str">
        <f t="shared" si="20"/>
        <v>A</v>
      </c>
      <c r="Q1328" s="122" t="e">
        <f>+VLOOKUP(CONCATENATE(B1328,"00"),#REF!,3,FALSE)</f>
        <v>#REF!</v>
      </c>
      <c r="R1328" s="122" t="str">
        <f>+IF(ISERROR(VLOOKUP(K1328,'Ecarts de marge'!D:D,1,FALSE)),"PB CODE ARTICLE","")</f>
        <v>PB CODE ARTICLE</v>
      </c>
    </row>
    <row r="1329" spans="1:18" x14ac:dyDescent="0.25">
      <c r="A1329" s="131" t="str">
        <f>+IF(I1329&lt;='Ecarts de marge'!$G$1,"X","")</f>
        <v>X</v>
      </c>
      <c r="B1329" s="122" t="str">
        <f t="shared" si="20"/>
        <v>A</v>
      </c>
      <c r="Q1329" s="122" t="e">
        <f>+VLOOKUP(CONCATENATE(B1329,"00"),#REF!,3,FALSE)</f>
        <v>#REF!</v>
      </c>
      <c r="R1329" s="122" t="str">
        <f>+IF(ISERROR(VLOOKUP(K1329,'Ecarts de marge'!D:D,1,FALSE)),"PB CODE ARTICLE","")</f>
        <v>PB CODE ARTICLE</v>
      </c>
    </row>
    <row r="1330" spans="1:18" x14ac:dyDescent="0.25">
      <c r="A1330" s="131" t="str">
        <f>+IF(I1330&lt;='Ecarts de marge'!$G$1,"X","")</f>
        <v>X</v>
      </c>
      <c r="B1330" s="122" t="str">
        <f t="shared" si="20"/>
        <v>A</v>
      </c>
      <c r="Q1330" s="122" t="e">
        <f>+VLOOKUP(CONCATENATE(B1330,"00"),#REF!,3,FALSE)</f>
        <v>#REF!</v>
      </c>
      <c r="R1330" s="122" t="str">
        <f>+IF(ISERROR(VLOOKUP(K1330,'Ecarts de marge'!D:D,1,FALSE)),"PB CODE ARTICLE","")</f>
        <v>PB CODE ARTICLE</v>
      </c>
    </row>
    <row r="1331" spans="1:18" x14ac:dyDescent="0.25">
      <c r="A1331" s="131" t="str">
        <f>+IF(I1331&lt;='Ecarts de marge'!$G$1,"X","")</f>
        <v>X</v>
      </c>
      <c r="B1331" s="122" t="str">
        <f t="shared" si="20"/>
        <v>A</v>
      </c>
      <c r="Q1331" s="122" t="e">
        <f>+VLOOKUP(CONCATENATE(B1331,"00"),#REF!,3,FALSE)</f>
        <v>#REF!</v>
      </c>
      <c r="R1331" s="122" t="str">
        <f>+IF(ISERROR(VLOOKUP(K1331,'Ecarts de marge'!D:D,1,FALSE)),"PB CODE ARTICLE","")</f>
        <v>PB CODE ARTICLE</v>
      </c>
    </row>
    <row r="1332" spans="1:18" x14ac:dyDescent="0.25">
      <c r="A1332" s="131" t="str">
        <f>+IF(I1332&lt;='Ecarts de marge'!$G$1,"X","")</f>
        <v>X</v>
      </c>
      <c r="B1332" s="122" t="str">
        <f t="shared" si="20"/>
        <v>A</v>
      </c>
      <c r="Q1332" s="122" t="e">
        <f>+VLOOKUP(CONCATENATE(B1332,"00"),#REF!,3,FALSE)</f>
        <v>#REF!</v>
      </c>
      <c r="R1332" s="122" t="str">
        <f>+IF(ISERROR(VLOOKUP(K1332,'Ecarts de marge'!D:D,1,FALSE)),"PB CODE ARTICLE","")</f>
        <v>PB CODE ARTICLE</v>
      </c>
    </row>
    <row r="1333" spans="1:18" x14ac:dyDescent="0.25">
      <c r="A1333" s="131" t="str">
        <f>+IF(I1333&lt;='Ecarts de marge'!$G$1,"X","")</f>
        <v>X</v>
      </c>
      <c r="B1333" s="122" t="str">
        <f t="shared" si="20"/>
        <v>A</v>
      </c>
      <c r="Q1333" s="122" t="e">
        <f>+VLOOKUP(CONCATENATE(B1333,"00"),#REF!,3,FALSE)</f>
        <v>#REF!</v>
      </c>
      <c r="R1333" s="122" t="str">
        <f>+IF(ISERROR(VLOOKUP(K1333,'Ecarts de marge'!D:D,1,FALSE)),"PB CODE ARTICLE","")</f>
        <v>PB CODE ARTICLE</v>
      </c>
    </row>
    <row r="1334" spans="1:18" x14ac:dyDescent="0.25">
      <c r="A1334" s="131" t="str">
        <f>+IF(I1334&lt;='Ecarts de marge'!$G$1,"X","")</f>
        <v>X</v>
      </c>
      <c r="B1334" s="122" t="str">
        <f t="shared" si="20"/>
        <v>A</v>
      </c>
      <c r="Q1334" s="122" t="e">
        <f>+VLOOKUP(CONCATENATE(B1334,"00"),#REF!,3,FALSE)</f>
        <v>#REF!</v>
      </c>
      <c r="R1334" s="122" t="str">
        <f>+IF(ISERROR(VLOOKUP(K1334,'Ecarts de marge'!D:D,1,FALSE)),"PB CODE ARTICLE","")</f>
        <v>PB CODE ARTICLE</v>
      </c>
    </row>
    <row r="1335" spans="1:18" x14ac:dyDescent="0.25">
      <c r="A1335" s="131" t="str">
        <f>+IF(I1335&lt;='Ecarts de marge'!$G$1,"X","")</f>
        <v>X</v>
      </c>
      <c r="B1335" s="122" t="str">
        <f t="shared" si="20"/>
        <v>A</v>
      </c>
      <c r="Q1335" s="122" t="e">
        <f>+VLOOKUP(CONCATENATE(B1335,"00"),#REF!,3,FALSE)</f>
        <v>#REF!</v>
      </c>
      <c r="R1335" s="122" t="str">
        <f>+IF(ISERROR(VLOOKUP(K1335,'Ecarts de marge'!D:D,1,FALSE)),"PB CODE ARTICLE","")</f>
        <v>PB CODE ARTICLE</v>
      </c>
    </row>
    <row r="1336" spans="1:18" x14ac:dyDescent="0.25">
      <c r="A1336" s="131" t="str">
        <f>+IF(I1336&lt;='Ecarts de marge'!$G$1,"X","")</f>
        <v>X</v>
      </c>
      <c r="B1336" s="122" t="str">
        <f t="shared" si="20"/>
        <v>A</v>
      </c>
      <c r="Q1336" s="122" t="e">
        <f>+VLOOKUP(CONCATENATE(B1336,"00"),#REF!,3,FALSE)</f>
        <v>#REF!</v>
      </c>
      <c r="R1336" s="122" t="str">
        <f>+IF(ISERROR(VLOOKUP(K1336,'Ecarts de marge'!D:D,1,FALSE)),"PB CODE ARTICLE","")</f>
        <v>PB CODE ARTICLE</v>
      </c>
    </row>
    <row r="1337" spans="1:18" x14ac:dyDescent="0.25">
      <c r="A1337" s="131" t="str">
        <f>+IF(I1337&lt;='Ecarts de marge'!$G$1,"X","")</f>
        <v>X</v>
      </c>
      <c r="B1337" s="122" t="str">
        <f t="shared" si="20"/>
        <v>A</v>
      </c>
      <c r="Q1337" s="122" t="e">
        <f>+VLOOKUP(CONCATENATE(B1337,"00"),#REF!,3,FALSE)</f>
        <v>#REF!</v>
      </c>
      <c r="R1337" s="122" t="str">
        <f>+IF(ISERROR(VLOOKUP(K1337,'Ecarts de marge'!D:D,1,FALSE)),"PB CODE ARTICLE","")</f>
        <v>PB CODE ARTICLE</v>
      </c>
    </row>
    <row r="1338" spans="1:18" x14ac:dyDescent="0.25">
      <c r="A1338" s="131" t="str">
        <f>+IF(I1338&lt;='Ecarts de marge'!$G$1,"X","")</f>
        <v>X</v>
      </c>
      <c r="B1338" s="122" t="str">
        <f t="shared" si="20"/>
        <v>A</v>
      </c>
      <c r="Q1338" s="122" t="e">
        <f>+VLOOKUP(CONCATENATE(B1338,"00"),#REF!,3,FALSE)</f>
        <v>#REF!</v>
      </c>
      <c r="R1338" s="122" t="str">
        <f>+IF(ISERROR(VLOOKUP(K1338,'Ecarts de marge'!D:D,1,FALSE)),"PB CODE ARTICLE","")</f>
        <v>PB CODE ARTICLE</v>
      </c>
    </row>
    <row r="1339" spans="1:18" x14ac:dyDescent="0.25">
      <c r="A1339" s="131" t="str">
        <f>+IF(I1339&lt;='Ecarts de marge'!$G$1,"X","")</f>
        <v>X</v>
      </c>
      <c r="B1339" s="122" t="str">
        <f t="shared" si="20"/>
        <v>A</v>
      </c>
      <c r="Q1339" s="122" t="e">
        <f>+VLOOKUP(CONCATENATE(B1339,"00"),#REF!,3,FALSE)</f>
        <v>#REF!</v>
      </c>
      <c r="R1339" s="122" t="str">
        <f>+IF(ISERROR(VLOOKUP(K1339,'Ecarts de marge'!D:D,1,FALSE)),"PB CODE ARTICLE","")</f>
        <v>PB CODE ARTICLE</v>
      </c>
    </row>
    <row r="1340" spans="1:18" x14ac:dyDescent="0.25">
      <c r="A1340" s="131" t="str">
        <f>+IF(I1340&lt;='Ecarts de marge'!$G$1,"X","")</f>
        <v>X</v>
      </c>
      <c r="B1340" s="122" t="str">
        <f t="shared" si="20"/>
        <v>A</v>
      </c>
      <c r="Q1340" s="122" t="e">
        <f>+VLOOKUP(CONCATENATE(B1340,"00"),#REF!,3,FALSE)</f>
        <v>#REF!</v>
      </c>
      <c r="R1340" s="122" t="str">
        <f>+IF(ISERROR(VLOOKUP(K1340,'Ecarts de marge'!D:D,1,FALSE)),"PB CODE ARTICLE","")</f>
        <v>PB CODE ARTICLE</v>
      </c>
    </row>
    <row r="1341" spans="1:18" x14ac:dyDescent="0.25">
      <c r="A1341" s="131" t="str">
        <f>+IF(I1341&lt;='Ecarts de marge'!$G$1,"X","")</f>
        <v>X</v>
      </c>
      <c r="B1341" s="122" t="str">
        <f t="shared" si="20"/>
        <v>A</v>
      </c>
      <c r="Q1341" s="122" t="e">
        <f>+VLOOKUP(CONCATENATE(B1341,"00"),#REF!,3,FALSE)</f>
        <v>#REF!</v>
      </c>
      <c r="R1341" s="122" t="str">
        <f>+IF(ISERROR(VLOOKUP(K1341,'Ecarts de marge'!D:D,1,FALSE)),"PB CODE ARTICLE","")</f>
        <v>PB CODE ARTICLE</v>
      </c>
    </row>
    <row r="1342" spans="1:18" x14ac:dyDescent="0.25">
      <c r="A1342" s="131" t="str">
        <f>+IF(I1342&lt;='Ecarts de marge'!$G$1,"X","")</f>
        <v>X</v>
      </c>
      <c r="B1342" s="122" t="str">
        <f t="shared" si="20"/>
        <v>A</v>
      </c>
      <c r="Q1342" s="122" t="e">
        <f>+VLOOKUP(CONCATENATE(B1342,"00"),#REF!,3,FALSE)</f>
        <v>#REF!</v>
      </c>
      <c r="R1342" s="122" t="str">
        <f>+IF(ISERROR(VLOOKUP(K1342,'Ecarts de marge'!D:D,1,FALSE)),"PB CODE ARTICLE","")</f>
        <v>PB CODE ARTICLE</v>
      </c>
    </row>
    <row r="1343" spans="1:18" x14ac:dyDescent="0.25">
      <c r="A1343" s="131" t="str">
        <f>+IF(I1343&lt;='Ecarts de marge'!$G$1,"X","")</f>
        <v>X</v>
      </c>
      <c r="B1343" s="122" t="str">
        <f t="shared" si="20"/>
        <v>A</v>
      </c>
      <c r="Q1343" s="122" t="e">
        <f>+VLOOKUP(CONCATENATE(B1343,"00"),#REF!,3,FALSE)</f>
        <v>#REF!</v>
      </c>
      <c r="R1343" s="122" t="str">
        <f>+IF(ISERROR(VLOOKUP(K1343,'Ecarts de marge'!D:D,1,FALSE)),"PB CODE ARTICLE","")</f>
        <v>PB CODE ARTICLE</v>
      </c>
    </row>
    <row r="1344" spans="1:18" x14ac:dyDescent="0.25">
      <c r="A1344" s="131" t="str">
        <f>+IF(I1344&lt;='Ecarts de marge'!$G$1,"X","")</f>
        <v>X</v>
      </c>
      <c r="B1344" s="122" t="str">
        <f t="shared" si="20"/>
        <v>A</v>
      </c>
      <c r="Q1344" s="122" t="e">
        <f>+VLOOKUP(CONCATENATE(B1344,"00"),#REF!,3,FALSE)</f>
        <v>#REF!</v>
      </c>
      <c r="R1344" s="122" t="str">
        <f>+IF(ISERROR(VLOOKUP(K1344,'Ecarts de marge'!D:D,1,FALSE)),"PB CODE ARTICLE","")</f>
        <v>PB CODE ARTICLE</v>
      </c>
    </row>
    <row r="1345" spans="1:18" x14ac:dyDescent="0.25">
      <c r="A1345" s="131" t="str">
        <f>+IF(I1345&lt;='Ecarts de marge'!$G$1,"X","")</f>
        <v>X</v>
      </c>
      <c r="B1345" s="122" t="str">
        <f t="shared" si="20"/>
        <v>A</v>
      </c>
      <c r="Q1345" s="122" t="e">
        <f>+VLOOKUP(CONCATENATE(B1345,"00"),#REF!,3,FALSE)</f>
        <v>#REF!</v>
      </c>
      <c r="R1345" s="122" t="str">
        <f>+IF(ISERROR(VLOOKUP(K1345,'Ecarts de marge'!D:D,1,FALSE)),"PB CODE ARTICLE","")</f>
        <v>PB CODE ARTICLE</v>
      </c>
    </row>
    <row r="1346" spans="1:18" x14ac:dyDescent="0.25">
      <c r="A1346" s="131" t="str">
        <f>+IF(I1346&lt;='Ecarts de marge'!$G$1,"X","")</f>
        <v>X</v>
      </c>
      <c r="B1346" s="122" t="str">
        <f t="shared" si="20"/>
        <v>A</v>
      </c>
      <c r="Q1346" s="122" t="e">
        <f>+VLOOKUP(CONCATENATE(B1346,"00"),#REF!,3,FALSE)</f>
        <v>#REF!</v>
      </c>
      <c r="R1346" s="122" t="str">
        <f>+IF(ISERROR(VLOOKUP(K1346,'Ecarts de marge'!D:D,1,FALSE)),"PB CODE ARTICLE","")</f>
        <v>PB CODE ARTICLE</v>
      </c>
    </row>
    <row r="1347" spans="1:18" x14ac:dyDescent="0.25">
      <c r="A1347" s="131" t="str">
        <f>+IF(I1347&lt;='Ecarts de marge'!$G$1,"X","")</f>
        <v>X</v>
      </c>
      <c r="B1347" s="122" t="str">
        <f t="shared" ref="B1347:B1410" si="21">+"A"&amp;E1347&amp;F1347&amp;G1347</f>
        <v>A</v>
      </c>
      <c r="Q1347" s="122" t="e">
        <f>+VLOOKUP(CONCATENATE(B1347,"00"),#REF!,3,FALSE)</f>
        <v>#REF!</v>
      </c>
      <c r="R1347" s="122" t="str">
        <f>+IF(ISERROR(VLOOKUP(K1347,'Ecarts de marge'!D:D,1,FALSE)),"PB CODE ARTICLE","")</f>
        <v>PB CODE ARTICLE</v>
      </c>
    </row>
    <row r="1348" spans="1:18" x14ac:dyDescent="0.25">
      <c r="A1348" s="131" t="str">
        <f>+IF(I1348&lt;='Ecarts de marge'!$G$1,"X","")</f>
        <v>X</v>
      </c>
      <c r="B1348" s="122" t="str">
        <f t="shared" si="21"/>
        <v>A</v>
      </c>
      <c r="Q1348" s="122" t="e">
        <f>+VLOOKUP(CONCATENATE(B1348,"00"),#REF!,3,FALSE)</f>
        <v>#REF!</v>
      </c>
      <c r="R1348" s="122" t="str">
        <f>+IF(ISERROR(VLOOKUP(K1348,'Ecarts de marge'!D:D,1,FALSE)),"PB CODE ARTICLE","")</f>
        <v>PB CODE ARTICLE</v>
      </c>
    </row>
    <row r="1349" spans="1:18" x14ac:dyDescent="0.25">
      <c r="A1349" s="131" t="str">
        <f>+IF(I1349&lt;='Ecarts de marge'!$G$1,"X","")</f>
        <v>X</v>
      </c>
      <c r="B1349" s="122" t="str">
        <f t="shared" si="21"/>
        <v>A</v>
      </c>
      <c r="Q1349" s="122" t="e">
        <f>+VLOOKUP(CONCATENATE(B1349,"00"),#REF!,3,FALSE)</f>
        <v>#REF!</v>
      </c>
      <c r="R1349" s="122" t="str">
        <f>+IF(ISERROR(VLOOKUP(K1349,'Ecarts de marge'!D:D,1,FALSE)),"PB CODE ARTICLE","")</f>
        <v>PB CODE ARTICLE</v>
      </c>
    </row>
    <row r="1350" spans="1:18" x14ac:dyDescent="0.25">
      <c r="A1350" s="131" t="str">
        <f>+IF(I1350&lt;='Ecarts de marge'!$G$1,"X","")</f>
        <v>X</v>
      </c>
      <c r="B1350" s="122" t="str">
        <f t="shared" si="21"/>
        <v>A</v>
      </c>
      <c r="Q1350" s="122" t="e">
        <f>+VLOOKUP(CONCATENATE(B1350,"00"),#REF!,3,FALSE)</f>
        <v>#REF!</v>
      </c>
      <c r="R1350" s="122" t="str">
        <f>+IF(ISERROR(VLOOKUP(K1350,'Ecarts de marge'!D:D,1,FALSE)),"PB CODE ARTICLE","")</f>
        <v>PB CODE ARTICLE</v>
      </c>
    </row>
    <row r="1351" spans="1:18" x14ac:dyDescent="0.25">
      <c r="A1351" s="131" t="str">
        <f>+IF(I1351&lt;='Ecarts de marge'!$G$1,"X","")</f>
        <v>X</v>
      </c>
      <c r="B1351" s="122" t="str">
        <f t="shared" si="21"/>
        <v>A</v>
      </c>
      <c r="Q1351" s="122" t="e">
        <f>+VLOOKUP(CONCATENATE(B1351,"00"),#REF!,3,FALSE)</f>
        <v>#REF!</v>
      </c>
      <c r="R1351" s="122" t="str">
        <f>+IF(ISERROR(VLOOKUP(K1351,'Ecarts de marge'!D:D,1,FALSE)),"PB CODE ARTICLE","")</f>
        <v>PB CODE ARTICLE</v>
      </c>
    </row>
    <row r="1352" spans="1:18" x14ac:dyDescent="0.25">
      <c r="A1352" s="131" t="str">
        <f>+IF(I1352&lt;='Ecarts de marge'!$G$1,"X","")</f>
        <v>X</v>
      </c>
      <c r="B1352" s="122" t="str">
        <f t="shared" si="21"/>
        <v>A</v>
      </c>
      <c r="Q1352" s="122" t="e">
        <f>+VLOOKUP(CONCATENATE(B1352,"00"),#REF!,3,FALSE)</f>
        <v>#REF!</v>
      </c>
      <c r="R1352" s="122" t="str">
        <f>+IF(ISERROR(VLOOKUP(K1352,'Ecarts de marge'!D:D,1,FALSE)),"PB CODE ARTICLE","")</f>
        <v>PB CODE ARTICLE</v>
      </c>
    </row>
    <row r="1353" spans="1:18" x14ac:dyDescent="0.25">
      <c r="A1353" s="131" t="str">
        <f>+IF(I1353&lt;='Ecarts de marge'!$G$1,"X","")</f>
        <v>X</v>
      </c>
      <c r="B1353" s="122" t="str">
        <f t="shared" si="21"/>
        <v>A</v>
      </c>
      <c r="Q1353" s="122" t="e">
        <f>+VLOOKUP(CONCATENATE(B1353,"00"),#REF!,3,FALSE)</f>
        <v>#REF!</v>
      </c>
      <c r="R1353" s="122" t="str">
        <f>+IF(ISERROR(VLOOKUP(K1353,'Ecarts de marge'!D:D,1,FALSE)),"PB CODE ARTICLE","")</f>
        <v>PB CODE ARTICLE</v>
      </c>
    </row>
    <row r="1354" spans="1:18" x14ac:dyDescent="0.25">
      <c r="A1354" s="131" t="str">
        <f>+IF(I1354&lt;='Ecarts de marge'!$G$1,"X","")</f>
        <v>X</v>
      </c>
      <c r="B1354" s="122" t="str">
        <f t="shared" si="21"/>
        <v>A</v>
      </c>
      <c r="Q1354" s="122" t="e">
        <f>+VLOOKUP(CONCATENATE(B1354,"00"),#REF!,3,FALSE)</f>
        <v>#REF!</v>
      </c>
      <c r="R1354" s="122" t="str">
        <f>+IF(ISERROR(VLOOKUP(K1354,'Ecarts de marge'!D:D,1,FALSE)),"PB CODE ARTICLE","")</f>
        <v>PB CODE ARTICLE</v>
      </c>
    </row>
    <row r="1355" spans="1:18" x14ac:dyDescent="0.25">
      <c r="A1355" s="131" t="str">
        <f>+IF(I1355&lt;='Ecarts de marge'!$G$1,"X","")</f>
        <v>X</v>
      </c>
      <c r="B1355" s="122" t="str">
        <f t="shared" si="21"/>
        <v>A</v>
      </c>
      <c r="Q1355" s="122" t="e">
        <f>+VLOOKUP(CONCATENATE(B1355,"00"),#REF!,3,FALSE)</f>
        <v>#REF!</v>
      </c>
      <c r="R1355" s="122" t="str">
        <f>+IF(ISERROR(VLOOKUP(K1355,'Ecarts de marge'!D:D,1,FALSE)),"PB CODE ARTICLE","")</f>
        <v>PB CODE ARTICLE</v>
      </c>
    </row>
    <row r="1356" spans="1:18" x14ac:dyDescent="0.25">
      <c r="A1356" s="131" t="str">
        <f>+IF(I1356&lt;='Ecarts de marge'!$G$1,"X","")</f>
        <v>X</v>
      </c>
      <c r="B1356" s="122" t="str">
        <f t="shared" si="21"/>
        <v>A</v>
      </c>
      <c r="Q1356" s="122" t="e">
        <f>+VLOOKUP(CONCATENATE(B1356,"00"),#REF!,3,FALSE)</f>
        <v>#REF!</v>
      </c>
      <c r="R1356" s="122" t="str">
        <f>+IF(ISERROR(VLOOKUP(K1356,'Ecarts de marge'!D:D,1,FALSE)),"PB CODE ARTICLE","")</f>
        <v>PB CODE ARTICLE</v>
      </c>
    </row>
    <row r="1357" spans="1:18" x14ac:dyDescent="0.25">
      <c r="A1357" s="131" t="str">
        <f>+IF(I1357&lt;='Ecarts de marge'!$G$1,"X","")</f>
        <v>X</v>
      </c>
      <c r="B1357" s="122" t="str">
        <f t="shared" si="21"/>
        <v>A</v>
      </c>
      <c r="Q1357" s="122" t="e">
        <f>+VLOOKUP(CONCATENATE(B1357,"00"),#REF!,3,FALSE)</f>
        <v>#REF!</v>
      </c>
      <c r="R1357" s="122" t="str">
        <f>+IF(ISERROR(VLOOKUP(K1357,'Ecarts de marge'!D:D,1,FALSE)),"PB CODE ARTICLE","")</f>
        <v>PB CODE ARTICLE</v>
      </c>
    </row>
    <row r="1358" spans="1:18" x14ac:dyDescent="0.25">
      <c r="A1358" s="131" t="str">
        <f>+IF(I1358&lt;='Ecarts de marge'!$G$1,"X","")</f>
        <v>X</v>
      </c>
      <c r="B1358" s="122" t="str">
        <f t="shared" si="21"/>
        <v>A</v>
      </c>
      <c r="Q1358" s="122" t="e">
        <f>+VLOOKUP(CONCATENATE(B1358,"00"),#REF!,3,FALSE)</f>
        <v>#REF!</v>
      </c>
      <c r="R1358" s="122" t="str">
        <f>+IF(ISERROR(VLOOKUP(K1358,'Ecarts de marge'!D:D,1,FALSE)),"PB CODE ARTICLE","")</f>
        <v>PB CODE ARTICLE</v>
      </c>
    </row>
    <row r="1359" spans="1:18" x14ac:dyDescent="0.25">
      <c r="A1359" s="131" t="str">
        <f>+IF(I1359&lt;='Ecarts de marge'!$G$1,"X","")</f>
        <v>X</v>
      </c>
      <c r="B1359" s="122" t="str">
        <f t="shared" si="21"/>
        <v>A</v>
      </c>
      <c r="Q1359" s="122" t="e">
        <f>+VLOOKUP(CONCATENATE(B1359,"00"),#REF!,3,FALSE)</f>
        <v>#REF!</v>
      </c>
      <c r="R1359" s="122" t="str">
        <f>+IF(ISERROR(VLOOKUP(K1359,'Ecarts de marge'!D:D,1,FALSE)),"PB CODE ARTICLE","")</f>
        <v>PB CODE ARTICLE</v>
      </c>
    </row>
    <row r="1360" spans="1:18" x14ac:dyDescent="0.25">
      <c r="A1360" s="131" t="str">
        <f>+IF(I1360&lt;='Ecarts de marge'!$G$1,"X","")</f>
        <v>X</v>
      </c>
      <c r="B1360" s="122" t="str">
        <f t="shared" si="21"/>
        <v>A</v>
      </c>
      <c r="Q1360" s="122" t="e">
        <f>+VLOOKUP(CONCATENATE(B1360,"00"),#REF!,3,FALSE)</f>
        <v>#REF!</v>
      </c>
      <c r="R1360" s="122" t="str">
        <f>+IF(ISERROR(VLOOKUP(K1360,'Ecarts de marge'!D:D,1,FALSE)),"PB CODE ARTICLE","")</f>
        <v>PB CODE ARTICLE</v>
      </c>
    </row>
    <row r="1361" spans="1:18" x14ac:dyDescent="0.25">
      <c r="A1361" s="131" t="str">
        <f>+IF(I1361&lt;='Ecarts de marge'!$G$1,"X","")</f>
        <v>X</v>
      </c>
      <c r="B1361" s="122" t="str">
        <f t="shared" si="21"/>
        <v>A</v>
      </c>
      <c r="Q1361" s="122" t="e">
        <f>+VLOOKUP(CONCATENATE(B1361,"00"),#REF!,3,FALSE)</f>
        <v>#REF!</v>
      </c>
      <c r="R1361" s="122" t="str">
        <f>+IF(ISERROR(VLOOKUP(K1361,'Ecarts de marge'!D:D,1,FALSE)),"PB CODE ARTICLE","")</f>
        <v>PB CODE ARTICLE</v>
      </c>
    </row>
    <row r="1362" spans="1:18" x14ac:dyDescent="0.25">
      <c r="A1362" s="131" t="str">
        <f>+IF(I1362&lt;='Ecarts de marge'!$G$1,"X","")</f>
        <v>X</v>
      </c>
      <c r="B1362" s="122" t="str">
        <f t="shared" si="21"/>
        <v>A</v>
      </c>
      <c r="Q1362" s="122" t="e">
        <f>+VLOOKUP(CONCATENATE(B1362,"00"),#REF!,3,FALSE)</f>
        <v>#REF!</v>
      </c>
      <c r="R1362" s="122" t="str">
        <f>+IF(ISERROR(VLOOKUP(K1362,'Ecarts de marge'!D:D,1,FALSE)),"PB CODE ARTICLE","")</f>
        <v>PB CODE ARTICLE</v>
      </c>
    </row>
    <row r="1363" spans="1:18" x14ac:dyDescent="0.25">
      <c r="A1363" s="131" t="str">
        <f>+IF(I1363&lt;='Ecarts de marge'!$G$1,"X","")</f>
        <v>X</v>
      </c>
      <c r="B1363" s="122" t="str">
        <f t="shared" si="21"/>
        <v>A</v>
      </c>
      <c r="Q1363" s="122" t="e">
        <f>+VLOOKUP(CONCATENATE(B1363,"00"),#REF!,3,FALSE)</f>
        <v>#REF!</v>
      </c>
      <c r="R1363" s="122" t="str">
        <f>+IF(ISERROR(VLOOKUP(K1363,'Ecarts de marge'!D:D,1,FALSE)),"PB CODE ARTICLE","")</f>
        <v>PB CODE ARTICLE</v>
      </c>
    </row>
    <row r="1364" spans="1:18" x14ac:dyDescent="0.25">
      <c r="A1364" s="131" t="str">
        <f>+IF(I1364&lt;='Ecarts de marge'!$G$1,"X","")</f>
        <v>X</v>
      </c>
      <c r="B1364" s="122" t="str">
        <f t="shared" si="21"/>
        <v>A</v>
      </c>
      <c r="Q1364" s="122" t="e">
        <f>+VLOOKUP(CONCATENATE(B1364,"00"),#REF!,3,FALSE)</f>
        <v>#REF!</v>
      </c>
      <c r="R1364" s="122" t="str">
        <f>+IF(ISERROR(VLOOKUP(K1364,'Ecarts de marge'!D:D,1,FALSE)),"PB CODE ARTICLE","")</f>
        <v>PB CODE ARTICLE</v>
      </c>
    </row>
    <row r="1365" spans="1:18" x14ac:dyDescent="0.25">
      <c r="A1365" s="131" t="str">
        <f>+IF(I1365&lt;='Ecarts de marge'!$G$1,"X","")</f>
        <v>X</v>
      </c>
      <c r="B1365" s="122" t="str">
        <f t="shared" si="21"/>
        <v>A</v>
      </c>
      <c r="Q1365" s="122" t="e">
        <f>+VLOOKUP(CONCATENATE(B1365,"00"),#REF!,3,FALSE)</f>
        <v>#REF!</v>
      </c>
      <c r="R1365" s="122" t="str">
        <f>+IF(ISERROR(VLOOKUP(K1365,'Ecarts de marge'!D:D,1,FALSE)),"PB CODE ARTICLE","")</f>
        <v>PB CODE ARTICLE</v>
      </c>
    </row>
    <row r="1366" spans="1:18" x14ac:dyDescent="0.25">
      <c r="A1366" s="131" t="str">
        <f>+IF(I1366&lt;='Ecarts de marge'!$G$1,"X","")</f>
        <v>X</v>
      </c>
      <c r="B1366" s="122" t="str">
        <f t="shared" si="21"/>
        <v>A</v>
      </c>
      <c r="Q1366" s="122" t="e">
        <f>+VLOOKUP(CONCATENATE(B1366,"00"),#REF!,3,FALSE)</f>
        <v>#REF!</v>
      </c>
      <c r="R1366" s="122" t="str">
        <f>+IF(ISERROR(VLOOKUP(K1366,'Ecarts de marge'!D:D,1,FALSE)),"PB CODE ARTICLE","")</f>
        <v>PB CODE ARTICLE</v>
      </c>
    </row>
    <row r="1367" spans="1:18" x14ac:dyDescent="0.25">
      <c r="A1367" s="131" t="str">
        <f>+IF(I1367&lt;='Ecarts de marge'!$G$1,"X","")</f>
        <v>X</v>
      </c>
      <c r="B1367" s="122" t="str">
        <f t="shared" si="21"/>
        <v>A</v>
      </c>
      <c r="Q1367" s="122" t="e">
        <f>+VLOOKUP(CONCATENATE(B1367,"00"),#REF!,3,FALSE)</f>
        <v>#REF!</v>
      </c>
      <c r="R1367" s="122" t="str">
        <f>+IF(ISERROR(VLOOKUP(K1367,'Ecarts de marge'!D:D,1,FALSE)),"PB CODE ARTICLE","")</f>
        <v>PB CODE ARTICLE</v>
      </c>
    </row>
    <row r="1368" spans="1:18" x14ac:dyDescent="0.25">
      <c r="A1368" s="131" t="str">
        <f>+IF(I1368&lt;='Ecarts de marge'!$G$1,"X","")</f>
        <v>X</v>
      </c>
      <c r="B1368" s="122" t="str">
        <f t="shared" si="21"/>
        <v>A</v>
      </c>
      <c r="Q1368" s="122" t="e">
        <f>+VLOOKUP(CONCATENATE(B1368,"00"),#REF!,3,FALSE)</f>
        <v>#REF!</v>
      </c>
      <c r="R1368" s="122" t="str">
        <f>+IF(ISERROR(VLOOKUP(K1368,'Ecarts de marge'!D:D,1,FALSE)),"PB CODE ARTICLE","")</f>
        <v>PB CODE ARTICLE</v>
      </c>
    </row>
    <row r="1369" spans="1:18" x14ac:dyDescent="0.25">
      <c r="A1369" s="131" t="str">
        <f>+IF(I1369&lt;='Ecarts de marge'!$G$1,"X","")</f>
        <v>X</v>
      </c>
      <c r="B1369" s="122" t="str">
        <f t="shared" si="21"/>
        <v>A</v>
      </c>
      <c r="Q1369" s="122" t="e">
        <f>+VLOOKUP(CONCATENATE(B1369,"00"),#REF!,3,FALSE)</f>
        <v>#REF!</v>
      </c>
      <c r="R1369" s="122" t="str">
        <f>+IF(ISERROR(VLOOKUP(K1369,'Ecarts de marge'!D:D,1,FALSE)),"PB CODE ARTICLE","")</f>
        <v>PB CODE ARTICLE</v>
      </c>
    </row>
    <row r="1370" spans="1:18" x14ac:dyDescent="0.25">
      <c r="A1370" s="131" t="str">
        <f>+IF(I1370&lt;='Ecarts de marge'!$G$1,"X","")</f>
        <v>X</v>
      </c>
      <c r="B1370" s="122" t="str">
        <f t="shared" si="21"/>
        <v>A</v>
      </c>
      <c r="Q1370" s="122" t="e">
        <f>+VLOOKUP(CONCATENATE(B1370,"00"),#REF!,3,FALSE)</f>
        <v>#REF!</v>
      </c>
      <c r="R1370" s="122" t="str">
        <f>+IF(ISERROR(VLOOKUP(K1370,'Ecarts de marge'!D:D,1,FALSE)),"PB CODE ARTICLE","")</f>
        <v>PB CODE ARTICLE</v>
      </c>
    </row>
    <row r="1371" spans="1:18" x14ac:dyDescent="0.25">
      <c r="A1371" s="131" t="str">
        <f>+IF(I1371&lt;='Ecarts de marge'!$G$1,"X","")</f>
        <v>X</v>
      </c>
      <c r="B1371" s="122" t="str">
        <f t="shared" si="21"/>
        <v>A</v>
      </c>
      <c r="Q1371" s="122" t="e">
        <f>+VLOOKUP(CONCATENATE(B1371,"00"),#REF!,3,FALSE)</f>
        <v>#REF!</v>
      </c>
      <c r="R1371" s="122" t="str">
        <f>+IF(ISERROR(VLOOKUP(K1371,'Ecarts de marge'!D:D,1,FALSE)),"PB CODE ARTICLE","")</f>
        <v>PB CODE ARTICLE</v>
      </c>
    </row>
    <row r="1372" spans="1:18" x14ac:dyDescent="0.25">
      <c r="A1372" s="131" t="str">
        <f>+IF(I1372&lt;='Ecarts de marge'!$G$1,"X","")</f>
        <v>X</v>
      </c>
      <c r="B1372" s="122" t="str">
        <f t="shared" si="21"/>
        <v>A</v>
      </c>
      <c r="Q1372" s="122" t="e">
        <f>+VLOOKUP(CONCATENATE(B1372,"00"),#REF!,3,FALSE)</f>
        <v>#REF!</v>
      </c>
      <c r="R1372" s="122" t="str">
        <f>+IF(ISERROR(VLOOKUP(K1372,'Ecarts de marge'!D:D,1,FALSE)),"PB CODE ARTICLE","")</f>
        <v>PB CODE ARTICLE</v>
      </c>
    </row>
    <row r="1373" spans="1:18" x14ac:dyDescent="0.25">
      <c r="A1373" s="131" t="str">
        <f>+IF(I1373&lt;='Ecarts de marge'!$G$1,"X","")</f>
        <v>X</v>
      </c>
      <c r="B1373" s="122" t="str">
        <f t="shared" si="21"/>
        <v>A</v>
      </c>
      <c r="Q1373" s="122" t="e">
        <f>+VLOOKUP(CONCATENATE(B1373,"00"),#REF!,3,FALSE)</f>
        <v>#REF!</v>
      </c>
      <c r="R1373" s="122" t="str">
        <f>+IF(ISERROR(VLOOKUP(K1373,'Ecarts de marge'!D:D,1,FALSE)),"PB CODE ARTICLE","")</f>
        <v>PB CODE ARTICLE</v>
      </c>
    </row>
    <row r="1374" spans="1:18" x14ac:dyDescent="0.25">
      <c r="A1374" s="131" t="str">
        <f>+IF(I1374&lt;='Ecarts de marge'!$G$1,"X","")</f>
        <v>X</v>
      </c>
      <c r="B1374" s="122" t="str">
        <f t="shared" si="21"/>
        <v>A</v>
      </c>
      <c r="Q1374" s="122" t="e">
        <f>+VLOOKUP(CONCATENATE(B1374,"00"),#REF!,3,FALSE)</f>
        <v>#REF!</v>
      </c>
      <c r="R1374" s="122" t="str">
        <f>+IF(ISERROR(VLOOKUP(K1374,'Ecarts de marge'!D:D,1,FALSE)),"PB CODE ARTICLE","")</f>
        <v>PB CODE ARTICLE</v>
      </c>
    </row>
    <row r="1375" spans="1:18" x14ac:dyDescent="0.25">
      <c r="A1375" s="131" t="str">
        <f>+IF(I1375&lt;='Ecarts de marge'!$G$1,"X","")</f>
        <v>X</v>
      </c>
      <c r="B1375" s="122" t="str">
        <f t="shared" si="21"/>
        <v>A</v>
      </c>
      <c r="Q1375" s="122" t="e">
        <f>+VLOOKUP(CONCATENATE(B1375,"00"),#REF!,3,FALSE)</f>
        <v>#REF!</v>
      </c>
      <c r="R1375" s="122" t="str">
        <f>+IF(ISERROR(VLOOKUP(K1375,'Ecarts de marge'!D:D,1,FALSE)),"PB CODE ARTICLE","")</f>
        <v>PB CODE ARTICLE</v>
      </c>
    </row>
    <row r="1376" spans="1:18" x14ac:dyDescent="0.25">
      <c r="A1376" s="131" t="str">
        <f>+IF(I1376&lt;='Ecarts de marge'!$G$1,"X","")</f>
        <v>X</v>
      </c>
      <c r="B1376" s="122" t="str">
        <f t="shared" si="21"/>
        <v>A</v>
      </c>
      <c r="Q1376" s="122" t="e">
        <f>+VLOOKUP(CONCATENATE(B1376,"00"),#REF!,3,FALSE)</f>
        <v>#REF!</v>
      </c>
      <c r="R1376" s="122" t="str">
        <f>+IF(ISERROR(VLOOKUP(K1376,'Ecarts de marge'!D:D,1,FALSE)),"PB CODE ARTICLE","")</f>
        <v>PB CODE ARTICLE</v>
      </c>
    </row>
    <row r="1377" spans="1:18" x14ac:dyDescent="0.25">
      <c r="A1377" s="131" t="str">
        <f>+IF(I1377&lt;='Ecarts de marge'!$G$1,"X","")</f>
        <v>X</v>
      </c>
      <c r="B1377" s="122" t="str">
        <f t="shared" si="21"/>
        <v>A</v>
      </c>
      <c r="Q1377" s="122" t="e">
        <f>+VLOOKUP(CONCATENATE(B1377,"00"),#REF!,3,FALSE)</f>
        <v>#REF!</v>
      </c>
      <c r="R1377" s="122" t="str">
        <f>+IF(ISERROR(VLOOKUP(K1377,'Ecarts de marge'!D:D,1,FALSE)),"PB CODE ARTICLE","")</f>
        <v>PB CODE ARTICLE</v>
      </c>
    </row>
    <row r="1378" spans="1:18" x14ac:dyDescent="0.25">
      <c r="A1378" s="131" t="str">
        <f>+IF(I1378&lt;='Ecarts de marge'!$G$1,"X","")</f>
        <v>X</v>
      </c>
      <c r="B1378" s="122" t="str">
        <f t="shared" si="21"/>
        <v>A</v>
      </c>
      <c r="Q1378" s="122" t="e">
        <f>+VLOOKUP(CONCATENATE(B1378,"00"),#REF!,3,FALSE)</f>
        <v>#REF!</v>
      </c>
      <c r="R1378" s="122" t="str">
        <f>+IF(ISERROR(VLOOKUP(K1378,'Ecarts de marge'!D:D,1,FALSE)),"PB CODE ARTICLE","")</f>
        <v>PB CODE ARTICLE</v>
      </c>
    </row>
    <row r="1379" spans="1:18" x14ac:dyDescent="0.25">
      <c r="A1379" s="131" t="str">
        <f>+IF(I1379&lt;='Ecarts de marge'!$G$1,"X","")</f>
        <v>X</v>
      </c>
      <c r="B1379" s="122" t="str">
        <f t="shared" si="21"/>
        <v>A</v>
      </c>
      <c r="Q1379" s="122" t="e">
        <f>+VLOOKUP(CONCATENATE(B1379,"00"),#REF!,3,FALSE)</f>
        <v>#REF!</v>
      </c>
      <c r="R1379" s="122" t="str">
        <f>+IF(ISERROR(VLOOKUP(K1379,'Ecarts de marge'!D:D,1,FALSE)),"PB CODE ARTICLE","")</f>
        <v>PB CODE ARTICLE</v>
      </c>
    </row>
    <row r="1380" spans="1:18" x14ac:dyDescent="0.25">
      <c r="A1380" s="131" t="str">
        <f>+IF(I1380&lt;='Ecarts de marge'!$G$1,"X","")</f>
        <v>X</v>
      </c>
      <c r="B1380" s="122" t="str">
        <f t="shared" si="21"/>
        <v>A</v>
      </c>
      <c r="Q1380" s="122" t="e">
        <f>+VLOOKUP(CONCATENATE(B1380,"00"),#REF!,3,FALSE)</f>
        <v>#REF!</v>
      </c>
      <c r="R1380" s="122" t="str">
        <f>+IF(ISERROR(VLOOKUP(K1380,'Ecarts de marge'!D:D,1,FALSE)),"PB CODE ARTICLE","")</f>
        <v>PB CODE ARTICLE</v>
      </c>
    </row>
    <row r="1381" spans="1:18" x14ac:dyDescent="0.25">
      <c r="A1381" s="131" t="str">
        <f>+IF(I1381&lt;='Ecarts de marge'!$G$1,"X","")</f>
        <v>X</v>
      </c>
      <c r="B1381" s="122" t="str">
        <f t="shared" si="21"/>
        <v>A</v>
      </c>
      <c r="Q1381" s="122" t="e">
        <f>+VLOOKUP(CONCATENATE(B1381,"00"),#REF!,3,FALSE)</f>
        <v>#REF!</v>
      </c>
      <c r="R1381" s="122" t="str">
        <f>+IF(ISERROR(VLOOKUP(K1381,'Ecarts de marge'!D:D,1,FALSE)),"PB CODE ARTICLE","")</f>
        <v>PB CODE ARTICLE</v>
      </c>
    </row>
    <row r="1382" spans="1:18" x14ac:dyDescent="0.25">
      <c r="A1382" s="131" t="str">
        <f>+IF(I1382&lt;='Ecarts de marge'!$G$1,"X","")</f>
        <v>X</v>
      </c>
      <c r="B1382" s="122" t="str">
        <f t="shared" si="21"/>
        <v>A</v>
      </c>
      <c r="Q1382" s="122" t="e">
        <f>+VLOOKUP(CONCATENATE(B1382,"00"),#REF!,3,FALSE)</f>
        <v>#REF!</v>
      </c>
      <c r="R1382" s="122" t="str">
        <f>+IF(ISERROR(VLOOKUP(K1382,'Ecarts de marge'!D:D,1,FALSE)),"PB CODE ARTICLE","")</f>
        <v>PB CODE ARTICLE</v>
      </c>
    </row>
    <row r="1383" spans="1:18" x14ac:dyDescent="0.25">
      <c r="A1383" s="131" t="str">
        <f>+IF(I1383&lt;='Ecarts de marge'!$G$1,"X","")</f>
        <v>X</v>
      </c>
      <c r="B1383" s="122" t="str">
        <f t="shared" si="21"/>
        <v>A</v>
      </c>
      <c r="Q1383" s="122" t="e">
        <f>+VLOOKUP(CONCATENATE(B1383,"00"),#REF!,3,FALSE)</f>
        <v>#REF!</v>
      </c>
      <c r="R1383" s="122" t="str">
        <f>+IF(ISERROR(VLOOKUP(K1383,'Ecarts de marge'!D:D,1,FALSE)),"PB CODE ARTICLE","")</f>
        <v>PB CODE ARTICLE</v>
      </c>
    </row>
    <row r="1384" spans="1:18" x14ac:dyDescent="0.25">
      <c r="A1384" s="131" t="str">
        <f>+IF(I1384&lt;='Ecarts de marge'!$G$1,"X","")</f>
        <v>X</v>
      </c>
      <c r="B1384" s="122" t="str">
        <f t="shared" si="21"/>
        <v>A</v>
      </c>
      <c r="Q1384" s="122" t="e">
        <f>+VLOOKUP(CONCATENATE(B1384,"00"),#REF!,3,FALSE)</f>
        <v>#REF!</v>
      </c>
      <c r="R1384" s="122" t="str">
        <f>+IF(ISERROR(VLOOKUP(K1384,'Ecarts de marge'!D:D,1,FALSE)),"PB CODE ARTICLE","")</f>
        <v>PB CODE ARTICLE</v>
      </c>
    </row>
    <row r="1385" spans="1:18" x14ac:dyDescent="0.25">
      <c r="A1385" s="131" t="str">
        <f>+IF(I1385&lt;='Ecarts de marge'!$G$1,"X","")</f>
        <v>X</v>
      </c>
      <c r="B1385" s="122" t="str">
        <f t="shared" si="21"/>
        <v>A</v>
      </c>
      <c r="Q1385" s="122" t="e">
        <f>+VLOOKUP(CONCATENATE(B1385,"00"),#REF!,3,FALSE)</f>
        <v>#REF!</v>
      </c>
      <c r="R1385" s="122" t="str">
        <f>+IF(ISERROR(VLOOKUP(K1385,'Ecarts de marge'!D:D,1,FALSE)),"PB CODE ARTICLE","")</f>
        <v>PB CODE ARTICLE</v>
      </c>
    </row>
    <row r="1386" spans="1:18" x14ac:dyDescent="0.25">
      <c r="A1386" s="131" t="str">
        <f>+IF(I1386&lt;='Ecarts de marge'!$G$1,"X","")</f>
        <v>X</v>
      </c>
      <c r="B1386" s="122" t="str">
        <f t="shared" si="21"/>
        <v>A</v>
      </c>
      <c r="Q1386" s="122" t="e">
        <f>+VLOOKUP(CONCATENATE(B1386,"00"),#REF!,3,FALSE)</f>
        <v>#REF!</v>
      </c>
      <c r="R1386" s="122" t="str">
        <f>+IF(ISERROR(VLOOKUP(K1386,'Ecarts de marge'!D:D,1,FALSE)),"PB CODE ARTICLE","")</f>
        <v>PB CODE ARTICLE</v>
      </c>
    </row>
    <row r="1387" spans="1:18" x14ac:dyDescent="0.25">
      <c r="A1387" s="131" t="str">
        <f>+IF(I1387&lt;='Ecarts de marge'!$G$1,"X","")</f>
        <v>X</v>
      </c>
      <c r="B1387" s="122" t="str">
        <f t="shared" si="21"/>
        <v>A</v>
      </c>
      <c r="Q1387" s="122" t="e">
        <f>+VLOOKUP(CONCATENATE(B1387,"00"),#REF!,3,FALSE)</f>
        <v>#REF!</v>
      </c>
      <c r="R1387" s="122" t="str">
        <f>+IF(ISERROR(VLOOKUP(K1387,'Ecarts de marge'!D:D,1,FALSE)),"PB CODE ARTICLE","")</f>
        <v>PB CODE ARTICLE</v>
      </c>
    </row>
    <row r="1388" spans="1:18" x14ac:dyDescent="0.25">
      <c r="A1388" s="131" t="str">
        <f>+IF(I1388&lt;='Ecarts de marge'!$G$1,"X","")</f>
        <v>X</v>
      </c>
      <c r="B1388" s="122" t="str">
        <f t="shared" si="21"/>
        <v>A</v>
      </c>
      <c r="Q1388" s="122" t="e">
        <f>+VLOOKUP(CONCATENATE(B1388,"00"),#REF!,3,FALSE)</f>
        <v>#REF!</v>
      </c>
      <c r="R1388" s="122" t="str">
        <f>+IF(ISERROR(VLOOKUP(K1388,'Ecarts de marge'!D:D,1,FALSE)),"PB CODE ARTICLE","")</f>
        <v>PB CODE ARTICLE</v>
      </c>
    </row>
    <row r="1389" spans="1:18" x14ac:dyDescent="0.25">
      <c r="A1389" s="131" t="str">
        <f>+IF(I1389&lt;='Ecarts de marge'!$G$1,"X","")</f>
        <v>X</v>
      </c>
      <c r="B1389" s="122" t="str">
        <f t="shared" si="21"/>
        <v>A</v>
      </c>
      <c r="Q1389" s="122" t="e">
        <f>+VLOOKUP(CONCATENATE(B1389,"00"),#REF!,3,FALSE)</f>
        <v>#REF!</v>
      </c>
      <c r="R1389" s="122" t="str">
        <f>+IF(ISERROR(VLOOKUP(K1389,'Ecarts de marge'!D:D,1,FALSE)),"PB CODE ARTICLE","")</f>
        <v>PB CODE ARTICLE</v>
      </c>
    </row>
    <row r="1390" spans="1:18" x14ac:dyDescent="0.25">
      <c r="A1390" s="131" t="str">
        <f>+IF(I1390&lt;='Ecarts de marge'!$G$1,"X","")</f>
        <v>X</v>
      </c>
      <c r="B1390" s="122" t="str">
        <f t="shared" si="21"/>
        <v>A</v>
      </c>
      <c r="Q1390" s="122" t="e">
        <f>+VLOOKUP(CONCATENATE(B1390,"00"),#REF!,3,FALSE)</f>
        <v>#REF!</v>
      </c>
      <c r="R1390" s="122" t="str">
        <f>+IF(ISERROR(VLOOKUP(K1390,'Ecarts de marge'!D:D,1,FALSE)),"PB CODE ARTICLE","")</f>
        <v>PB CODE ARTICLE</v>
      </c>
    </row>
    <row r="1391" spans="1:18" x14ac:dyDescent="0.25">
      <c r="A1391" s="131" t="str">
        <f>+IF(I1391&lt;='Ecarts de marge'!$G$1,"X","")</f>
        <v>X</v>
      </c>
      <c r="B1391" s="122" t="str">
        <f t="shared" si="21"/>
        <v>A</v>
      </c>
      <c r="Q1391" s="122" t="e">
        <f>+VLOOKUP(CONCATENATE(B1391,"00"),#REF!,3,FALSE)</f>
        <v>#REF!</v>
      </c>
      <c r="R1391" s="122" t="str">
        <f>+IF(ISERROR(VLOOKUP(K1391,'Ecarts de marge'!D:D,1,FALSE)),"PB CODE ARTICLE","")</f>
        <v>PB CODE ARTICLE</v>
      </c>
    </row>
    <row r="1392" spans="1:18" x14ac:dyDescent="0.25">
      <c r="A1392" s="131" t="str">
        <f>+IF(I1392&lt;='Ecarts de marge'!$G$1,"X","")</f>
        <v>X</v>
      </c>
      <c r="B1392" s="122" t="str">
        <f t="shared" si="21"/>
        <v>A</v>
      </c>
      <c r="Q1392" s="122" t="e">
        <f>+VLOOKUP(CONCATENATE(B1392,"00"),#REF!,3,FALSE)</f>
        <v>#REF!</v>
      </c>
      <c r="R1392" s="122" t="str">
        <f>+IF(ISERROR(VLOOKUP(K1392,'Ecarts de marge'!D:D,1,FALSE)),"PB CODE ARTICLE","")</f>
        <v>PB CODE ARTICLE</v>
      </c>
    </row>
    <row r="1393" spans="1:18" x14ac:dyDescent="0.25">
      <c r="A1393" s="131" t="str">
        <f>+IF(I1393&lt;='Ecarts de marge'!$G$1,"X","")</f>
        <v>X</v>
      </c>
      <c r="B1393" s="122" t="str">
        <f t="shared" si="21"/>
        <v>A</v>
      </c>
      <c r="Q1393" s="122" t="e">
        <f>+VLOOKUP(CONCATENATE(B1393,"00"),#REF!,3,FALSE)</f>
        <v>#REF!</v>
      </c>
      <c r="R1393" s="122" t="str">
        <f>+IF(ISERROR(VLOOKUP(K1393,'Ecarts de marge'!D:D,1,FALSE)),"PB CODE ARTICLE","")</f>
        <v>PB CODE ARTICLE</v>
      </c>
    </row>
    <row r="1394" spans="1:18" x14ac:dyDescent="0.25">
      <c r="A1394" s="131" t="str">
        <f>+IF(I1394&lt;='Ecarts de marge'!$G$1,"X","")</f>
        <v>X</v>
      </c>
      <c r="B1394" s="122" t="str">
        <f t="shared" si="21"/>
        <v>A</v>
      </c>
      <c r="Q1394" s="122" t="e">
        <f>+VLOOKUP(CONCATENATE(B1394,"00"),#REF!,3,FALSE)</f>
        <v>#REF!</v>
      </c>
      <c r="R1394" s="122" t="str">
        <f>+IF(ISERROR(VLOOKUP(K1394,'Ecarts de marge'!D:D,1,FALSE)),"PB CODE ARTICLE","")</f>
        <v>PB CODE ARTICLE</v>
      </c>
    </row>
    <row r="1395" spans="1:18" x14ac:dyDescent="0.25">
      <c r="A1395" s="131" t="str">
        <f>+IF(I1395&lt;='Ecarts de marge'!$G$1,"X","")</f>
        <v>X</v>
      </c>
      <c r="B1395" s="122" t="str">
        <f t="shared" si="21"/>
        <v>A</v>
      </c>
      <c r="Q1395" s="122" t="e">
        <f>+VLOOKUP(CONCATENATE(B1395,"00"),#REF!,3,FALSE)</f>
        <v>#REF!</v>
      </c>
      <c r="R1395" s="122" t="str">
        <f>+IF(ISERROR(VLOOKUP(K1395,'Ecarts de marge'!D:D,1,FALSE)),"PB CODE ARTICLE","")</f>
        <v>PB CODE ARTICLE</v>
      </c>
    </row>
    <row r="1396" spans="1:18" x14ac:dyDescent="0.25">
      <c r="A1396" s="131" t="str">
        <f>+IF(I1396&lt;='Ecarts de marge'!$G$1,"X","")</f>
        <v>X</v>
      </c>
      <c r="B1396" s="122" t="str">
        <f t="shared" si="21"/>
        <v>A</v>
      </c>
      <c r="Q1396" s="122" t="e">
        <f>+VLOOKUP(CONCATENATE(B1396,"00"),#REF!,3,FALSE)</f>
        <v>#REF!</v>
      </c>
      <c r="R1396" s="122" t="str">
        <f>+IF(ISERROR(VLOOKUP(K1396,'Ecarts de marge'!D:D,1,FALSE)),"PB CODE ARTICLE","")</f>
        <v>PB CODE ARTICLE</v>
      </c>
    </row>
    <row r="1397" spans="1:18" x14ac:dyDescent="0.25">
      <c r="A1397" s="131" t="str">
        <f>+IF(I1397&lt;='Ecarts de marge'!$G$1,"X","")</f>
        <v>X</v>
      </c>
      <c r="B1397" s="122" t="str">
        <f t="shared" si="21"/>
        <v>A</v>
      </c>
      <c r="Q1397" s="122" t="e">
        <f>+VLOOKUP(CONCATENATE(B1397,"00"),#REF!,3,FALSE)</f>
        <v>#REF!</v>
      </c>
      <c r="R1397" s="122" t="str">
        <f>+IF(ISERROR(VLOOKUP(K1397,'Ecarts de marge'!D:D,1,FALSE)),"PB CODE ARTICLE","")</f>
        <v>PB CODE ARTICLE</v>
      </c>
    </row>
    <row r="1398" spans="1:18" x14ac:dyDescent="0.25">
      <c r="A1398" s="131" t="str">
        <f>+IF(I1398&lt;='Ecarts de marge'!$G$1,"X","")</f>
        <v>X</v>
      </c>
      <c r="B1398" s="122" t="str">
        <f t="shared" si="21"/>
        <v>A</v>
      </c>
      <c r="Q1398" s="122" t="e">
        <f>+VLOOKUP(CONCATENATE(B1398,"00"),#REF!,3,FALSE)</f>
        <v>#REF!</v>
      </c>
      <c r="R1398" s="122" t="str">
        <f>+IF(ISERROR(VLOOKUP(K1398,'Ecarts de marge'!D:D,1,FALSE)),"PB CODE ARTICLE","")</f>
        <v>PB CODE ARTICLE</v>
      </c>
    </row>
    <row r="1399" spans="1:18" x14ac:dyDescent="0.25">
      <c r="A1399" s="131" t="str">
        <f>+IF(I1399&lt;='Ecarts de marge'!$G$1,"X","")</f>
        <v>X</v>
      </c>
      <c r="B1399" s="122" t="str">
        <f t="shared" si="21"/>
        <v>A</v>
      </c>
      <c r="Q1399" s="122" t="e">
        <f>+VLOOKUP(CONCATENATE(B1399,"00"),#REF!,3,FALSE)</f>
        <v>#REF!</v>
      </c>
      <c r="R1399" s="122" t="str">
        <f>+IF(ISERROR(VLOOKUP(K1399,'Ecarts de marge'!D:D,1,FALSE)),"PB CODE ARTICLE","")</f>
        <v>PB CODE ARTICLE</v>
      </c>
    </row>
    <row r="1400" spans="1:18" x14ac:dyDescent="0.25">
      <c r="A1400" s="131" t="str">
        <f>+IF(I1400&lt;='Ecarts de marge'!$G$1,"X","")</f>
        <v>X</v>
      </c>
      <c r="B1400" s="122" t="str">
        <f t="shared" si="21"/>
        <v>A</v>
      </c>
      <c r="Q1400" s="122" t="e">
        <f>+VLOOKUP(CONCATENATE(B1400,"00"),#REF!,3,FALSE)</f>
        <v>#REF!</v>
      </c>
      <c r="R1400" s="122" t="str">
        <f>+IF(ISERROR(VLOOKUP(K1400,'Ecarts de marge'!D:D,1,FALSE)),"PB CODE ARTICLE","")</f>
        <v>PB CODE ARTICLE</v>
      </c>
    </row>
    <row r="1401" spans="1:18" x14ac:dyDescent="0.25">
      <c r="A1401" s="131" t="str">
        <f>+IF(I1401&lt;='Ecarts de marge'!$G$1,"X","")</f>
        <v>X</v>
      </c>
      <c r="B1401" s="122" t="str">
        <f t="shared" si="21"/>
        <v>A</v>
      </c>
      <c r="Q1401" s="122" t="e">
        <f>+VLOOKUP(CONCATENATE(B1401,"00"),#REF!,3,FALSE)</f>
        <v>#REF!</v>
      </c>
      <c r="R1401" s="122" t="str">
        <f>+IF(ISERROR(VLOOKUP(K1401,'Ecarts de marge'!D:D,1,FALSE)),"PB CODE ARTICLE","")</f>
        <v>PB CODE ARTICLE</v>
      </c>
    </row>
    <row r="1402" spans="1:18" x14ac:dyDescent="0.25">
      <c r="A1402" s="131" t="str">
        <f>+IF(I1402&lt;='Ecarts de marge'!$G$1,"X","")</f>
        <v>X</v>
      </c>
      <c r="B1402" s="122" t="str">
        <f t="shared" si="21"/>
        <v>A</v>
      </c>
      <c r="Q1402" s="122" t="e">
        <f>+VLOOKUP(CONCATENATE(B1402,"00"),#REF!,3,FALSE)</f>
        <v>#REF!</v>
      </c>
      <c r="R1402" s="122" t="str">
        <f>+IF(ISERROR(VLOOKUP(K1402,'Ecarts de marge'!D:D,1,FALSE)),"PB CODE ARTICLE","")</f>
        <v>PB CODE ARTICLE</v>
      </c>
    </row>
    <row r="1403" spans="1:18" x14ac:dyDescent="0.25">
      <c r="A1403" s="131" t="str">
        <f>+IF(I1403&lt;='Ecarts de marge'!$G$1,"X","")</f>
        <v>X</v>
      </c>
      <c r="B1403" s="122" t="str">
        <f t="shared" si="21"/>
        <v>A</v>
      </c>
      <c r="Q1403" s="122" t="e">
        <f>+VLOOKUP(CONCATENATE(B1403,"00"),#REF!,3,FALSE)</f>
        <v>#REF!</v>
      </c>
      <c r="R1403" s="122" t="str">
        <f>+IF(ISERROR(VLOOKUP(K1403,'Ecarts de marge'!D:D,1,FALSE)),"PB CODE ARTICLE","")</f>
        <v>PB CODE ARTICLE</v>
      </c>
    </row>
    <row r="1404" spans="1:18" x14ac:dyDescent="0.25">
      <c r="A1404" s="131" t="str">
        <f>+IF(I1404&lt;='Ecarts de marge'!$G$1,"X","")</f>
        <v>X</v>
      </c>
      <c r="B1404" s="122" t="str">
        <f t="shared" si="21"/>
        <v>A</v>
      </c>
      <c r="Q1404" s="122" t="e">
        <f>+VLOOKUP(CONCATENATE(B1404,"00"),#REF!,3,FALSE)</f>
        <v>#REF!</v>
      </c>
      <c r="R1404" s="122" t="str">
        <f>+IF(ISERROR(VLOOKUP(K1404,'Ecarts de marge'!D:D,1,FALSE)),"PB CODE ARTICLE","")</f>
        <v>PB CODE ARTICLE</v>
      </c>
    </row>
    <row r="1405" spans="1:18" x14ac:dyDescent="0.25">
      <c r="A1405" s="131" t="str">
        <f>+IF(I1405&lt;='Ecarts de marge'!$G$1,"X","")</f>
        <v>X</v>
      </c>
      <c r="B1405" s="122" t="str">
        <f t="shared" si="21"/>
        <v>A</v>
      </c>
      <c r="Q1405" s="122" t="e">
        <f>+VLOOKUP(CONCATENATE(B1405,"00"),#REF!,3,FALSE)</f>
        <v>#REF!</v>
      </c>
      <c r="R1405" s="122" t="str">
        <f>+IF(ISERROR(VLOOKUP(K1405,'Ecarts de marge'!D:D,1,FALSE)),"PB CODE ARTICLE","")</f>
        <v>PB CODE ARTICLE</v>
      </c>
    </row>
    <row r="1406" spans="1:18" x14ac:dyDescent="0.25">
      <c r="A1406" s="131" t="str">
        <f>+IF(I1406&lt;='Ecarts de marge'!$G$1,"X","")</f>
        <v>X</v>
      </c>
      <c r="B1406" s="122" t="str">
        <f t="shared" si="21"/>
        <v>A</v>
      </c>
      <c r="Q1406" s="122" t="e">
        <f>+VLOOKUP(CONCATENATE(B1406,"00"),#REF!,3,FALSE)</f>
        <v>#REF!</v>
      </c>
      <c r="R1406" s="122" t="str">
        <f>+IF(ISERROR(VLOOKUP(K1406,'Ecarts de marge'!D:D,1,FALSE)),"PB CODE ARTICLE","")</f>
        <v>PB CODE ARTICLE</v>
      </c>
    </row>
    <row r="1407" spans="1:18" x14ac:dyDescent="0.25">
      <c r="A1407" s="131" t="str">
        <f>+IF(I1407&lt;='Ecarts de marge'!$G$1,"X","")</f>
        <v>X</v>
      </c>
      <c r="B1407" s="122" t="str">
        <f t="shared" si="21"/>
        <v>A</v>
      </c>
      <c r="Q1407" s="122" t="e">
        <f>+VLOOKUP(CONCATENATE(B1407,"00"),#REF!,3,FALSE)</f>
        <v>#REF!</v>
      </c>
      <c r="R1407" s="122" t="str">
        <f>+IF(ISERROR(VLOOKUP(K1407,'Ecarts de marge'!D:D,1,FALSE)),"PB CODE ARTICLE","")</f>
        <v>PB CODE ARTICLE</v>
      </c>
    </row>
    <row r="1408" spans="1:18" x14ac:dyDescent="0.25">
      <c r="A1408" s="131" t="str">
        <f>+IF(I1408&lt;='Ecarts de marge'!$G$1,"X","")</f>
        <v>X</v>
      </c>
      <c r="B1408" s="122" t="str">
        <f t="shared" si="21"/>
        <v>A</v>
      </c>
      <c r="Q1408" s="122" t="e">
        <f>+VLOOKUP(CONCATENATE(B1408,"00"),#REF!,3,FALSE)</f>
        <v>#REF!</v>
      </c>
      <c r="R1408" s="122" t="str">
        <f>+IF(ISERROR(VLOOKUP(K1408,'Ecarts de marge'!D:D,1,FALSE)),"PB CODE ARTICLE","")</f>
        <v>PB CODE ARTICLE</v>
      </c>
    </row>
    <row r="1409" spans="1:18" x14ac:dyDescent="0.25">
      <c r="A1409" s="131" t="str">
        <f>+IF(I1409&lt;='Ecarts de marge'!$G$1,"X","")</f>
        <v>X</v>
      </c>
      <c r="B1409" s="122" t="str">
        <f t="shared" si="21"/>
        <v>A</v>
      </c>
      <c r="Q1409" s="122" t="e">
        <f>+VLOOKUP(CONCATENATE(B1409,"00"),#REF!,3,FALSE)</f>
        <v>#REF!</v>
      </c>
      <c r="R1409" s="122" t="str">
        <f>+IF(ISERROR(VLOOKUP(K1409,'Ecarts de marge'!D:D,1,FALSE)),"PB CODE ARTICLE","")</f>
        <v>PB CODE ARTICLE</v>
      </c>
    </row>
    <row r="1410" spans="1:18" x14ac:dyDescent="0.25">
      <c r="A1410" s="131" t="str">
        <f>+IF(I1410&lt;='Ecarts de marge'!$G$1,"X","")</f>
        <v>X</v>
      </c>
      <c r="B1410" s="122" t="str">
        <f t="shared" si="21"/>
        <v>A</v>
      </c>
      <c r="Q1410" s="122" t="e">
        <f>+VLOOKUP(CONCATENATE(B1410,"00"),#REF!,3,FALSE)</f>
        <v>#REF!</v>
      </c>
      <c r="R1410" s="122" t="str">
        <f>+IF(ISERROR(VLOOKUP(K1410,'Ecarts de marge'!D:D,1,FALSE)),"PB CODE ARTICLE","")</f>
        <v>PB CODE ARTICLE</v>
      </c>
    </row>
    <row r="1411" spans="1:18" x14ac:dyDescent="0.25">
      <c r="A1411" s="131" t="str">
        <f>+IF(I1411&lt;='Ecarts de marge'!$G$1,"X","")</f>
        <v>X</v>
      </c>
      <c r="B1411" s="122" t="str">
        <f t="shared" ref="B1411:B1474" si="22">+"A"&amp;E1411&amp;F1411&amp;G1411</f>
        <v>A</v>
      </c>
      <c r="Q1411" s="122" t="e">
        <f>+VLOOKUP(CONCATENATE(B1411,"00"),#REF!,3,FALSE)</f>
        <v>#REF!</v>
      </c>
      <c r="R1411" s="122" t="str">
        <f>+IF(ISERROR(VLOOKUP(K1411,'Ecarts de marge'!D:D,1,FALSE)),"PB CODE ARTICLE","")</f>
        <v>PB CODE ARTICLE</v>
      </c>
    </row>
    <row r="1412" spans="1:18" x14ac:dyDescent="0.25">
      <c r="A1412" s="131" t="str">
        <f>+IF(I1412&lt;='Ecarts de marge'!$G$1,"X","")</f>
        <v>X</v>
      </c>
      <c r="B1412" s="122" t="str">
        <f t="shared" si="22"/>
        <v>A</v>
      </c>
      <c r="Q1412" s="122" t="e">
        <f>+VLOOKUP(CONCATENATE(B1412,"00"),#REF!,3,FALSE)</f>
        <v>#REF!</v>
      </c>
      <c r="R1412" s="122" t="str">
        <f>+IF(ISERROR(VLOOKUP(K1412,'Ecarts de marge'!D:D,1,FALSE)),"PB CODE ARTICLE","")</f>
        <v>PB CODE ARTICLE</v>
      </c>
    </row>
    <row r="1413" spans="1:18" x14ac:dyDescent="0.25">
      <c r="A1413" s="131" t="str">
        <f>+IF(I1413&lt;='Ecarts de marge'!$G$1,"X","")</f>
        <v>X</v>
      </c>
      <c r="B1413" s="122" t="str">
        <f t="shared" si="22"/>
        <v>A</v>
      </c>
      <c r="Q1413" s="122" t="e">
        <f>+VLOOKUP(CONCATENATE(B1413,"00"),#REF!,3,FALSE)</f>
        <v>#REF!</v>
      </c>
      <c r="R1413" s="122" t="str">
        <f>+IF(ISERROR(VLOOKUP(K1413,'Ecarts de marge'!D:D,1,FALSE)),"PB CODE ARTICLE","")</f>
        <v>PB CODE ARTICLE</v>
      </c>
    </row>
    <row r="1414" spans="1:18" x14ac:dyDescent="0.25">
      <c r="A1414" s="131" t="str">
        <f>+IF(I1414&lt;='Ecarts de marge'!$G$1,"X","")</f>
        <v>X</v>
      </c>
      <c r="B1414" s="122" t="str">
        <f t="shared" si="22"/>
        <v>A</v>
      </c>
      <c r="Q1414" s="122" t="e">
        <f>+VLOOKUP(CONCATENATE(B1414,"00"),#REF!,3,FALSE)</f>
        <v>#REF!</v>
      </c>
      <c r="R1414" s="122" t="str">
        <f>+IF(ISERROR(VLOOKUP(K1414,'Ecarts de marge'!D:D,1,FALSE)),"PB CODE ARTICLE","")</f>
        <v>PB CODE ARTICLE</v>
      </c>
    </row>
    <row r="1415" spans="1:18" x14ac:dyDescent="0.25">
      <c r="A1415" s="131" t="str">
        <f>+IF(I1415&lt;='Ecarts de marge'!$G$1,"X","")</f>
        <v>X</v>
      </c>
      <c r="B1415" s="122" t="str">
        <f t="shared" si="22"/>
        <v>A</v>
      </c>
      <c r="Q1415" s="122" t="e">
        <f>+VLOOKUP(CONCATENATE(B1415,"00"),#REF!,3,FALSE)</f>
        <v>#REF!</v>
      </c>
      <c r="R1415" s="122" t="str">
        <f>+IF(ISERROR(VLOOKUP(K1415,'Ecarts de marge'!D:D,1,FALSE)),"PB CODE ARTICLE","")</f>
        <v>PB CODE ARTICLE</v>
      </c>
    </row>
    <row r="1416" spans="1:18" x14ac:dyDescent="0.25">
      <c r="A1416" s="131" t="str">
        <f>+IF(I1416&lt;='Ecarts de marge'!$G$1,"X","")</f>
        <v>X</v>
      </c>
      <c r="B1416" s="122" t="str">
        <f t="shared" si="22"/>
        <v>A</v>
      </c>
      <c r="Q1416" s="122" t="e">
        <f>+VLOOKUP(CONCATENATE(B1416,"00"),#REF!,3,FALSE)</f>
        <v>#REF!</v>
      </c>
      <c r="R1416" s="122" t="str">
        <f>+IF(ISERROR(VLOOKUP(K1416,'Ecarts de marge'!D:D,1,FALSE)),"PB CODE ARTICLE","")</f>
        <v>PB CODE ARTICLE</v>
      </c>
    </row>
    <row r="1417" spans="1:18" x14ac:dyDescent="0.25">
      <c r="A1417" s="131" t="str">
        <f>+IF(I1417&lt;='Ecarts de marge'!$G$1,"X","")</f>
        <v>X</v>
      </c>
      <c r="B1417" s="122" t="str">
        <f t="shared" si="22"/>
        <v>A</v>
      </c>
      <c r="Q1417" s="122" t="e">
        <f>+VLOOKUP(CONCATENATE(B1417,"00"),#REF!,3,FALSE)</f>
        <v>#REF!</v>
      </c>
      <c r="R1417" s="122" t="str">
        <f>+IF(ISERROR(VLOOKUP(K1417,'Ecarts de marge'!D:D,1,FALSE)),"PB CODE ARTICLE","")</f>
        <v>PB CODE ARTICLE</v>
      </c>
    </row>
    <row r="1418" spans="1:18" x14ac:dyDescent="0.25">
      <c r="A1418" s="131" t="str">
        <f>+IF(I1418&lt;='Ecarts de marge'!$G$1,"X","")</f>
        <v>X</v>
      </c>
      <c r="B1418" s="122" t="str">
        <f t="shared" si="22"/>
        <v>A</v>
      </c>
      <c r="Q1418" s="122" t="e">
        <f>+VLOOKUP(CONCATENATE(B1418,"00"),#REF!,3,FALSE)</f>
        <v>#REF!</v>
      </c>
      <c r="R1418" s="122" t="str">
        <f>+IF(ISERROR(VLOOKUP(K1418,'Ecarts de marge'!D:D,1,FALSE)),"PB CODE ARTICLE","")</f>
        <v>PB CODE ARTICLE</v>
      </c>
    </row>
    <row r="1419" spans="1:18" x14ac:dyDescent="0.25">
      <c r="A1419" s="131" t="str">
        <f>+IF(I1419&lt;='Ecarts de marge'!$G$1,"X","")</f>
        <v>X</v>
      </c>
      <c r="B1419" s="122" t="str">
        <f t="shared" si="22"/>
        <v>A</v>
      </c>
      <c r="Q1419" s="122" t="e">
        <f>+VLOOKUP(CONCATENATE(B1419,"00"),#REF!,3,FALSE)</f>
        <v>#REF!</v>
      </c>
      <c r="R1419" s="122" t="str">
        <f>+IF(ISERROR(VLOOKUP(K1419,'Ecarts de marge'!D:D,1,FALSE)),"PB CODE ARTICLE","")</f>
        <v>PB CODE ARTICLE</v>
      </c>
    </row>
    <row r="1420" spans="1:18" x14ac:dyDescent="0.25">
      <c r="A1420" s="131" t="str">
        <f>+IF(I1420&lt;='Ecarts de marge'!$G$1,"X","")</f>
        <v>X</v>
      </c>
      <c r="B1420" s="122" t="str">
        <f t="shared" si="22"/>
        <v>A</v>
      </c>
      <c r="Q1420" s="122" t="e">
        <f>+VLOOKUP(CONCATENATE(B1420,"00"),#REF!,3,FALSE)</f>
        <v>#REF!</v>
      </c>
      <c r="R1420" s="122" t="str">
        <f>+IF(ISERROR(VLOOKUP(K1420,'Ecarts de marge'!D:D,1,FALSE)),"PB CODE ARTICLE","")</f>
        <v>PB CODE ARTICLE</v>
      </c>
    </row>
    <row r="1421" spans="1:18" x14ac:dyDescent="0.25">
      <c r="A1421" s="131" t="str">
        <f>+IF(I1421&lt;='Ecarts de marge'!$G$1,"X","")</f>
        <v>X</v>
      </c>
      <c r="B1421" s="122" t="str">
        <f t="shared" si="22"/>
        <v>A</v>
      </c>
      <c r="Q1421" s="122" t="e">
        <f>+VLOOKUP(CONCATENATE(B1421,"00"),#REF!,3,FALSE)</f>
        <v>#REF!</v>
      </c>
      <c r="R1421" s="122" t="str">
        <f>+IF(ISERROR(VLOOKUP(K1421,'Ecarts de marge'!D:D,1,FALSE)),"PB CODE ARTICLE","")</f>
        <v>PB CODE ARTICLE</v>
      </c>
    </row>
    <row r="1422" spans="1:18" x14ac:dyDescent="0.25">
      <c r="A1422" s="131" t="str">
        <f>+IF(I1422&lt;='Ecarts de marge'!$G$1,"X","")</f>
        <v>X</v>
      </c>
      <c r="B1422" s="122" t="str">
        <f t="shared" si="22"/>
        <v>A</v>
      </c>
      <c r="Q1422" s="122" t="e">
        <f>+VLOOKUP(CONCATENATE(B1422,"00"),#REF!,3,FALSE)</f>
        <v>#REF!</v>
      </c>
      <c r="R1422" s="122" t="str">
        <f>+IF(ISERROR(VLOOKUP(K1422,'Ecarts de marge'!D:D,1,FALSE)),"PB CODE ARTICLE","")</f>
        <v>PB CODE ARTICLE</v>
      </c>
    </row>
    <row r="1423" spans="1:18" x14ac:dyDescent="0.25">
      <c r="A1423" s="131" t="str">
        <f>+IF(I1423&lt;='Ecarts de marge'!$G$1,"X","")</f>
        <v>X</v>
      </c>
      <c r="B1423" s="122" t="str">
        <f t="shared" si="22"/>
        <v>A</v>
      </c>
      <c r="Q1423" s="122" t="e">
        <f>+VLOOKUP(CONCATENATE(B1423,"00"),#REF!,3,FALSE)</f>
        <v>#REF!</v>
      </c>
      <c r="R1423" s="122" t="str">
        <f>+IF(ISERROR(VLOOKUP(K1423,'Ecarts de marge'!D:D,1,FALSE)),"PB CODE ARTICLE","")</f>
        <v>PB CODE ARTICLE</v>
      </c>
    </row>
    <row r="1424" spans="1:18" x14ac:dyDescent="0.25">
      <c r="A1424" s="131" t="str">
        <f>+IF(I1424&lt;='Ecarts de marge'!$G$1,"X","")</f>
        <v>X</v>
      </c>
      <c r="B1424" s="122" t="str">
        <f t="shared" si="22"/>
        <v>A</v>
      </c>
      <c r="Q1424" s="122" t="e">
        <f>+VLOOKUP(CONCATENATE(B1424,"00"),#REF!,3,FALSE)</f>
        <v>#REF!</v>
      </c>
      <c r="R1424" s="122" t="str">
        <f>+IF(ISERROR(VLOOKUP(K1424,'Ecarts de marge'!D:D,1,FALSE)),"PB CODE ARTICLE","")</f>
        <v>PB CODE ARTICLE</v>
      </c>
    </row>
    <row r="1425" spans="1:18" x14ac:dyDescent="0.25">
      <c r="A1425" s="131" t="str">
        <f>+IF(I1425&lt;='Ecarts de marge'!$G$1,"X","")</f>
        <v>X</v>
      </c>
      <c r="B1425" s="122" t="str">
        <f t="shared" si="22"/>
        <v>A</v>
      </c>
      <c r="Q1425" s="122" t="e">
        <f>+VLOOKUP(CONCATENATE(B1425,"00"),#REF!,3,FALSE)</f>
        <v>#REF!</v>
      </c>
      <c r="R1425" s="122" t="str">
        <f>+IF(ISERROR(VLOOKUP(K1425,'Ecarts de marge'!D:D,1,FALSE)),"PB CODE ARTICLE","")</f>
        <v>PB CODE ARTICLE</v>
      </c>
    </row>
    <row r="1426" spans="1:18" x14ac:dyDescent="0.25">
      <c r="A1426" s="131" t="str">
        <f>+IF(I1426&lt;='Ecarts de marge'!$G$1,"X","")</f>
        <v>X</v>
      </c>
      <c r="B1426" s="122" t="str">
        <f t="shared" si="22"/>
        <v>A</v>
      </c>
      <c r="Q1426" s="122" t="e">
        <f>+VLOOKUP(CONCATENATE(B1426,"00"),#REF!,3,FALSE)</f>
        <v>#REF!</v>
      </c>
      <c r="R1426" s="122" t="str">
        <f>+IF(ISERROR(VLOOKUP(K1426,'Ecarts de marge'!D:D,1,FALSE)),"PB CODE ARTICLE","")</f>
        <v>PB CODE ARTICLE</v>
      </c>
    </row>
    <row r="1427" spans="1:18" x14ac:dyDescent="0.25">
      <c r="A1427" s="131" t="str">
        <f>+IF(I1427&lt;='Ecarts de marge'!$G$1,"X","")</f>
        <v>X</v>
      </c>
      <c r="B1427" s="122" t="str">
        <f t="shared" si="22"/>
        <v>A</v>
      </c>
      <c r="Q1427" s="122" t="e">
        <f>+VLOOKUP(CONCATENATE(B1427,"00"),#REF!,3,FALSE)</f>
        <v>#REF!</v>
      </c>
      <c r="R1427" s="122" t="str">
        <f>+IF(ISERROR(VLOOKUP(K1427,'Ecarts de marge'!D:D,1,FALSE)),"PB CODE ARTICLE","")</f>
        <v>PB CODE ARTICLE</v>
      </c>
    </row>
    <row r="1428" spans="1:18" x14ac:dyDescent="0.25">
      <c r="A1428" s="131" t="str">
        <f>+IF(I1428&lt;='Ecarts de marge'!$G$1,"X","")</f>
        <v>X</v>
      </c>
      <c r="B1428" s="122" t="str">
        <f t="shared" si="22"/>
        <v>A</v>
      </c>
      <c r="Q1428" s="122" t="e">
        <f>+VLOOKUP(CONCATENATE(B1428,"00"),#REF!,3,FALSE)</f>
        <v>#REF!</v>
      </c>
      <c r="R1428" s="122" t="str">
        <f>+IF(ISERROR(VLOOKUP(K1428,'Ecarts de marge'!D:D,1,FALSE)),"PB CODE ARTICLE","")</f>
        <v>PB CODE ARTICLE</v>
      </c>
    </row>
    <row r="1429" spans="1:18" x14ac:dyDescent="0.25">
      <c r="A1429" s="131" t="str">
        <f>+IF(I1429&lt;='Ecarts de marge'!$G$1,"X","")</f>
        <v>X</v>
      </c>
      <c r="B1429" s="122" t="str">
        <f t="shared" si="22"/>
        <v>A</v>
      </c>
      <c r="Q1429" s="122" t="e">
        <f>+VLOOKUP(CONCATENATE(B1429,"00"),#REF!,3,FALSE)</f>
        <v>#REF!</v>
      </c>
      <c r="R1429" s="122" t="str">
        <f>+IF(ISERROR(VLOOKUP(K1429,'Ecarts de marge'!D:D,1,FALSE)),"PB CODE ARTICLE","")</f>
        <v>PB CODE ARTICLE</v>
      </c>
    </row>
    <row r="1430" spans="1:18" x14ac:dyDescent="0.25">
      <c r="A1430" s="131" t="str">
        <f>+IF(I1430&lt;='Ecarts de marge'!$G$1,"X","")</f>
        <v>X</v>
      </c>
      <c r="B1430" s="122" t="str">
        <f t="shared" si="22"/>
        <v>A</v>
      </c>
      <c r="Q1430" s="122" t="e">
        <f>+VLOOKUP(CONCATENATE(B1430,"00"),#REF!,3,FALSE)</f>
        <v>#REF!</v>
      </c>
      <c r="R1430" s="122" t="str">
        <f>+IF(ISERROR(VLOOKUP(K1430,'Ecarts de marge'!D:D,1,FALSE)),"PB CODE ARTICLE","")</f>
        <v>PB CODE ARTICLE</v>
      </c>
    </row>
    <row r="1431" spans="1:18" x14ac:dyDescent="0.25">
      <c r="A1431" s="131" t="str">
        <f>+IF(I1431&lt;='Ecarts de marge'!$G$1,"X","")</f>
        <v>X</v>
      </c>
      <c r="B1431" s="122" t="str">
        <f t="shared" si="22"/>
        <v>A</v>
      </c>
      <c r="Q1431" s="122" t="e">
        <f>+VLOOKUP(CONCATENATE(B1431,"00"),#REF!,3,FALSE)</f>
        <v>#REF!</v>
      </c>
      <c r="R1431" s="122" t="str">
        <f>+IF(ISERROR(VLOOKUP(K1431,'Ecarts de marge'!D:D,1,FALSE)),"PB CODE ARTICLE","")</f>
        <v>PB CODE ARTICLE</v>
      </c>
    </row>
    <row r="1432" spans="1:18" x14ac:dyDescent="0.25">
      <c r="A1432" s="131" t="str">
        <f>+IF(I1432&lt;='Ecarts de marge'!$G$1,"X","")</f>
        <v>X</v>
      </c>
      <c r="B1432" s="122" t="str">
        <f t="shared" si="22"/>
        <v>A</v>
      </c>
      <c r="Q1432" s="122" t="e">
        <f>+VLOOKUP(CONCATENATE(B1432,"00"),#REF!,3,FALSE)</f>
        <v>#REF!</v>
      </c>
      <c r="R1432" s="122" t="str">
        <f>+IF(ISERROR(VLOOKUP(K1432,'Ecarts de marge'!D:D,1,FALSE)),"PB CODE ARTICLE","")</f>
        <v>PB CODE ARTICLE</v>
      </c>
    </row>
    <row r="1433" spans="1:18" x14ac:dyDescent="0.25">
      <c r="A1433" s="131" t="str">
        <f>+IF(I1433&lt;='Ecarts de marge'!$G$1,"X","")</f>
        <v>X</v>
      </c>
      <c r="B1433" s="122" t="str">
        <f t="shared" si="22"/>
        <v>A</v>
      </c>
      <c r="Q1433" s="122" t="e">
        <f>+VLOOKUP(CONCATENATE(B1433,"00"),#REF!,3,FALSE)</f>
        <v>#REF!</v>
      </c>
      <c r="R1433" s="122" t="str">
        <f>+IF(ISERROR(VLOOKUP(K1433,'Ecarts de marge'!D:D,1,FALSE)),"PB CODE ARTICLE","")</f>
        <v>PB CODE ARTICLE</v>
      </c>
    </row>
    <row r="1434" spans="1:18" x14ac:dyDescent="0.25">
      <c r="A1434" s="131" t="str">
        <f>+IF(I1434&lt;='Ecarts de marge'!$G$1,"X","")</f>
        <v>X</v>
      </c>
      <c r="B1434" s="122" t="str">
        <f t="shared" si="22"/>
        <v>A</v>
      </c>
      <c r="Q1434" s="122" t="e">
        <f>+VLOOKUP(CONCATENATE(B1434,"00"),#REF!,3,FALSE)</f>
        <v>#REF!</v>
      </c>
      <c r="R1434" s="122" t="str">
        <f>+IF(ISERROR(VLOOKUP(K1434,'Ecarts de marge'!D:D,1,FALSE)),"PB CODE ARTICLE","")</f>
        <v>PB CODE ARTICLE</v>
      </c>
    </row>
    <row r="1435" spans="1:18" x14ac:dyDescent="0.25">
      <c r="A1435" s="131" t="str">
        <f>+IF(I1435&lt;='Ecarts de marge'!$G$1,"X","")</f>
        <v>X</v>
      </c>
      <c r="B1435" s="122" t="str">
        <f t="shared" si="22"/>
        <v>A</v>
      </c>
      <c r="Q1435" s="122" t="e">
        <f>+VLOOKUP(CONCATENATE(B1435,"00"),#REF!,3,FALSE)</f>
        <v>#REF!</v>
      </c>
      <c r="R1435" s="122" t="str">
        <f>+IF(ISERROR(VLOOKUP(K1435,'Ecarts de marge'!D:D,1,FALSE)),"PB CODE ARTICLE","")</f>
        <v>PB CODE ARTICLE</v>
      </c>
    </row>
    <row r="1436" spans="1:18" x14ac:dyDescent="0.25">
      <c r="A1436" s="131" t="str">
        <f>+IF(I1436&lt;='Ecarts de marge'!$G$1,"X","")</f>
        <v>X</v>
      </c>
      <c r="B1436" s="122" t="str">
        <f t="shared" si="22"/>
        <v>A</v>
      </c>
      <c r="Q1436" s="122" t="e">
        <f>+VLOOKUP(CONCATENATE(B1436,"00"),#REF!,3,FALSE)</f>
        <v>#REF!</v>
      </c>
      <c r="R1436" s="122" t="str">
        <f>+IF(ISERROR(VLOOKUP(K1436,'Ecarts de marge'!D:D,1,FALSE)),"PB CODE ARTICLE","")</f>
        <v>PB CODE ARTICLE</v>
      </c>
    </row>
    <row r="1437" spans="1:18" x14ac:dyDescent="0.25">
      <c r="A1437" s="131" t="str">
        <f>+IF(I1437&lt;='Ecarts de marge'!$G$1,"X","")</f>
        <v>X</v>
      </c>
      <c r="B1437" s="122" t="str">
        <f t="shared" si="22"/>
        <v>A</v>
      </c>
      <c r="Q1437" s="122" t="e">
        <f>+VLOOKUP(CONCATENATE(B1437,"00"),#REF!,3,FALSE)</f>
        <v>#REF!</v>
      </c>
      <c r="R1437" s="122" t="str">
        <f>+IF(ISERROR(VLOOKUP(K1437,'Ecarts de marge'!D:D,1,FALSE)),"PB CODE ARTICLE","")</f>
        <v>PB CODE ARTICLE</v>
      </c>
    </row>
    <row r="1438" spans="1:18" x14ac:dyDescent="0.25">
      <c r="A1438" s="131" t="str">
        <f>+IF(I1438&lt;='Ecarts de marge'!$G$1,"X","")</f>
        <v>X</v>
      </c>
      <c r="B1438" s="122" t="str">
        <f t="shared" si="22"/>
        <v>A</v>
      </c>
      <c r="Q1438" s="122" t="e">
        <f>+VLOOKUP(CONCATENATE(B1438,"00"),#REF!,3,FALSE)</f>
        <v>#REF!</v>
      </c>
      <c r="R1438" s="122" t="str">
        <f>+IF(ISERROR(VLOOKUP(K1438,'Ecarts de marge'!D:D,1,FALSE)),"PB CODE ARTICLE","")</f>
        <v>PB CODE ARTICLE</v>
      </c>
    </row>
    <row r="1439" spans="1:18" x14ac:dyDescent="0.25">
      <c r="A1439" s="131" t="str">
        <f>+IF(I1439&lt;='Ecarts de marge'!$G$1,"X","")</f>
        <v>X</v>
      </c>
      <c r="B1439" s="122" t="str">
        <f t="shared" si="22"/>
        <v>A</v>
      </c>
      <c r="Q1439" s="122" t="e">
        <f>+VLOOKUP(CONCATENATE(B1439,"00"),#REF!,3,FALSE)</f>
        <v>#REF!</v>
      </c>
      <c r="R1439" s="122" t="str">
        <f>+IF(ISERROR(VLOOKUP(K1439,'Ecarts de marge'!D:D,1,FALSE)),"PB CODE ARTICLE","")</f>
        <v>PB CODE ARTICLE</v>
      </c>
    </row>
    <row r="1440" spans="1:18" x14ac:dyDescent="0.25">
      <c r="A1440" s="131" t="str">
        <f>+IF(I1440&lt;='Ecarts de marge'!$G$1,"X","")</f>
        <v>X</v>
      </c>
      <c r="B1440" s="122" t="str">
        <f t="shared" si="22"/>
        <v>A</v>
      </c>
      <c r="Q1440" s="122" t="e">
        <f>+VLOOKUP(CONCATENATE(B1440,"00"),#REF!,3,FALSE)</f>
        <v>#REF!</v>
      </c>
      <c r="R1440" s="122" t="str">
        <f>+IF(ISERROR(VLOOKUP(K1440,'Ecarts de marge'!D:D,1,FALSE)),"PB CODE ARTICLE","")</f>
        <v>PB CODE ARTICLE</v>
      </c>
    </row>
    <row r="1441" spans="1:18" x14ac:dyDescent="0.25">
      <c r="A1441" s="131" t="str">
        <f>+IF(I1441&lt;='Ecarts de marge'!$G$1,"X","")</f>
        <v>X</v>
      </c>
      <c r="B1441" s="122" t="str">
        <f t="shared" si="22"/>
        <v>A</v>
      </c>
      <c r="Q1441" s="122" t="e">
        <f>+VLOOKUP(CONCATENATE(B1441,"00"),#REF!,3,FALSE)</f>
        <v>#REF!</v>
      </c>
      <c r="R1441" s="122" t="str">
        <f>+IF(ISERROR(VLOOKUP(K1441,'Ecarts de marge'!D:D,1,FALSE)),"PB CODE ARTICLE","")</f>
        <v>PB CODE ARTICLE</v>
      </c>
    </row>
    <row r="1442" spans="1:18" x14ac:dyDescent="0.25">
      <c r="A1442" s="131" t="str">
        <f>+IF(I1442&lt;='Ecarts de marge'!$G$1,"X","")</f>
        <v>X</v>
      </c>
      <c r="B1442" s="122" t="str">
        <f t="shared" si="22"/>
        <v>A</v>
      </c>
      <c r="Q1442" s="122" t="e">
        <f>+VLOOKUP(CONCATENATE(B1442,"00"),#REF!,3,FALSE)</f>
        <v>#REF!</v>
      </c>
      <c r="R1442" s="122" t="str">
        <f>+IF(ISERROR(VLOOKUP(K1442,'Ecarts de marge'!D:D,1,FALSE)),"PB CODE ARTICLE","")</f>
        <v>PB CODE ARTICLE</v>
      </c>
    </row>
    <row r="1443" spans="1:18" x14ac:dyDescent="0.25">
      <c r="A1443" s="131" t="str">
        <f>+IF(I1443&lt;='Ecarts de marge'!$G$1,"X","")</f>
        <v>X</v>
      </c>
      <c r="B1443" s="122" t="str">
        <f t="shared" si="22"/>
        <v>A</v>
      </c>
      <c r="Q1443" s="122" t="e">
        <f>+VLOOKUP(CONCATENATE(B1443,"00"),#REF!,3,FALSE)</f>
        <v>#REF!</v>
      </c>
      <c r="R1443" s="122" t="str">
        <f>+IF(ISERROR(VLOOKUP(K1443,'Ecarts de marge'!D:D,1,FALSE)),"PB CODE ARTICLE","")</f>
        <v>PB CODE ARTICLE</v>
      </c>
    </row>
    <row r="1444" spans="1:18" x14ac:dyDescent="0.25">
      <c r="A1444" s="131" t="str">
        <f>+IF(I1444&lt;='Ecarts de marge'!$G$1,"X","")</f>
        <v>X</v>
      </c>
      <c r="B1444" s="122" t="str">
        <f t="shared" si="22"/>
        <v>A</v>
      </c>
      <c r="Q1444" s="122" t="e">
        <f>+VLOOKUP(CONCATENATE(B1444,"00"),#REF!,3,FALSE)</f>
        <v>#REF!</v>
      </c>
      <c r="R1444" s="122" t="str">
        <f>+IF(ISERROR(VLOOKUP(K1444,'Ecarts de marge'!D:D,1,FALSE)),"PB CODE ARTICLE","")</f>
        <v>PB CODE ARTICLE</v>
      </c>
    </row>
    <row r="1445" spans="1:18" x14ac:dyDescent="0.25">
      <c r="A1445" s="131" t="str">
        <f>+IF(I1445&lt;='Ecarts de marge'!$G$1,"X","")</f>
        <v>X</v>
      </c>
      <c r="B1445" s="122" t="str">
        <f t="shared" si="22"/>
        <v>A</v>
      </c>
      <c r="Q1445" s="122" t="e">
        <f>+VLOOKUP(CONCATENATE(B1445,"00"),#REF!,3,FALSE)</f>
        <v>#REF!</v>
      </c>
      <c r="R1445" s="122" t="str">
        <f>+IF(ISERROR(VLOOKUP(K1445,'Ecarts de marge'!D:D,1,FALSE)),"PB CODE ARTICLE","")</f>
        <v>PB CODE ARTICLE</v>
      </c>
    </row>
    <row r="1446" spans="1:18" x14ac:dyDescent="0.25">
      <c r="A1446" s="131" t="str">
        <f>+IF(I1446&lt;='Ecarts de marge'!$G$1,"X","")</f>
        <v>X</v>
      </c>
      <c r="B1446" s="122" t="str">
        <f t="shared" si="22"/>
        <v>A</v>
      </c>
      <c r="Q1446" s="122" t="e">
        <f>+VLOOKUP(CONCATENATE(B1446,"00"),#REF!,3,FALSE)</f>
        <v>#REF!</v>
      </c>
      <c r="R1446" s="122" t="str">
        <f>+IF(ISERROR(VLOOKUP(K1446,'Ecarts de marge'!D:D,1,FALSE)),"PB CODE ARTICLE","")</f>
        <v>PB CODE ARTICLE</v>
      </c>
    </row>
    <row r="1447" spans="1:18" x14ac:dyDescent="0.25">
      <c r="A1447" s="131" t="str">
        <f>+IF(I1447&lt;='Ecarts de marge'!$G$1,"X","")</f>
        <v>X</v>
      </c>
      <c r="B1447" s="122" t="str">
        <f t="shared" si="22"/>
        <v>A</v>
      </c>
      <c r="Q1447" s="122" t="e">
        <f>+VLOOKUP(CONCATENATE(B1447,"00"),#REF!,3,FALSE)</f>
        <v>#REF!</v>
      </c>
      <c r="R1447" s="122" t="str">
        <f>+IF(ISERROR(VLOOKUP(K1447,'Ecarts de marge'!D:D,1,FALSE)),"PB CODE ARTICLE","")</f>
        <v>PB CODE ARTICLE</v>
      </c>
    </row>
    <row r="1448" spans="1:18" x14ac:dyDescent="0.25">
      <c r="A1448" s="131" t="str">
        <f>+IF(I1448&lt;='Ecarts de marge'!$G$1,"X","")</f>
        <v>X</v>
      </c>
      <c r="B1448" s="122" t="str">
        <f t="shared" si="22"/>
        <v>A</v>
      </c>
      <c r="Q1448" s="122" t="e">
        <f>+VLOOKUP(CONCATENATE(B1448,"00"),#REF!,3,FALSE)</f>
        <v>#REF!</v>
      </c>
      <c r="R1448" s="122" t="str">
        <f>+IF(ISERROR(VLOOKUP(K1448,'Ecarts de marge'!D:D,1,FALSE)),"PB CODE ARTICLE","")</f>
        <v>PB CODE ARTICLE</v>
      </c>
    </row>
    <row r="1449" spans="1:18" x14ac:dyDescent="0.25">
      <c r="A1449" s="131" t="str">
        <f>+IF(I1449&lt;='Ecarts de marge'!$G$1,"X","")</f>
        <v>X</v>
      </c>
      <c r="B1449" s="122" t="str">
        <f t="shared" si="22"/>
        <v>A</v>
      </c>
      <c r="Q1449" s="122" t="e">
        <f>+VLOOKUP(CONCATENATE(B1449,"00"),#REF!,3,FALSE)</f>
        <v>#REF!</v>
      </c>
      <c r="R1449" s="122" t="str">
        <f>+IF(ISERROR(VLOOKUP(K1449,'Ecarts de marge'!D:D,1,FALSE)),"PB CODE ARTICLE","")</f>
        <v>PB CODE ARTICLE</v>
      </c>
    </row>
    <row r="1450" spans="1:18" x14ac:dyDescent="0.25">
      <c r="A1450" s="131" t="str">
        <f>+IF(I1450&lt;='Ecarts de marge'!$G$1,"X","")</f>
        <v>X</v>
      </c>
      <c r="B1450" s="122" t="str">
        <f t="shared" si="22"/>
        <v>A</v>
      </c>
      <c r="Q1450" s="122" t="e">
        <f>+VLOOKUP(CONCATENATE(B1450,"00"),#REF!,3,FALSE)</f>
        <v>#REF!</v>
      </c>
      <c r="R1450" s="122" t="str">
        <f>+IF(ISERROR(VLOOKUP(K1450,'Ecarts de marge'!D:D,1,FALSE)),"PB CODE ARTICLE","")</f>
        <v>PB CODE ARTICLE</v>
      </c>
    </row>
    <row r="1451" spans="1:18" x14ac:dyDescent="0.25">
      <c r="A1451" s="131" t="str">
        <f>+IF(I1451&lt;='Ecarts de marge'!$G$1,"X","")</f>
        <v>X</v>
      </c>
      <c r="B1451" s="122" t="str">
        <f t="shared" si="22"/>
        <v>A</v>
      </c>
      <c r="Q1451" s="122" t="e">
        <f>+VLOOKUP(CONCATENATE(B1451,"00"),#REF!,3,FALSE)</f>
        <v>#REF!</v>
      </c>
      <c r="R1451" s="122" t="str">
        <f>+IF(ISERROR(VLOOKUP(K1451,'Ecarts de marge'!D:D,1,FALSE)),"PB CODE ARTICLE","")</f>
        <v>PB CODE ARTICLE</v>
      </c>
    </row>
    <row r="1452" spans="1:18" x14ac:dyDescent="0.25">
      <c r="A1452" s="131" t="str">
        <f>+IF(I1452&lt;='Ecarts de marge'!$G$1,"X","")</f>
        <v>X</v>
      </c>
      <c r="B1452" s="122" t="str">
        <f t="shared" si="22"/>
        <v>A</v>
      </c>
      <c r="Q1452" s="122" t="e">
        <f>+VLOOKUP(CONCATENATE(B1452,"00"),#REF!,3,FALSE)</f>
        <v>#REF!</v>
      </c>
      <c r="R1452" s="122" t="str">
        <f>+IF(ISERROR(VLOOKUP(K1452,'Ecarts de marge'!D:D,1,FALSE)),"PB CODE ARTICLE","")</f>
        <v>PB CODE ARTICLE</v>
      </c>
    </row>
    <row r="1453" spans="1:18" x14ac:dyDescent="0.25">
      <c r="A1453" s="131" t="str">
        <f>+IF(I1453&lt;='Ecarts de marge'!$G$1,"X","")</f>
        <v>X</v>
      </c>
      <c r="B1453" s="122" t="str">
        <f t="shared" si="22"/>
        <v>A</v>
      </c>
      <c r="Q1453" s="122" t="e">
        <f>+VLOOKUP(CONCATENATE(B1453,"00"),#REF!,3,FALSE)</f>
        <v>#REF!</v>
      </c>
      <c r="R1453" s="122" t="str">
        <f>+IF(ISERROR(VLOOKUP(K1453,'Ecarts de marge'!D:D,1,FALSE)),"PB CODE ARTICLE","")</f>
        <v>PB CODE ARTICLE</v>
      </c>
    </row>
    <row r="1454" spans="1:18" x14ac:dyDescent="0.25">
      <c r="A1454" s="131" t="str">
        <f>+IF(I1454&lt;='Ecarts de marge'!$G$1,"X","")</f>
        <v>X</v>
      </c>
      <c r="B1454" s="122" t="str">
        <f t="shared" si="22"/>
        <v>A</v>
      </c>
      <c r="Q1454" s="122" t="e">
        <f>+VLOOKUP(CONCATENATE(B1454,"00"),#REF!,3,FALSE)</f>
        <v>#REF!</v>
      </c>
      <c r="R1454" s="122" t="str">
        <f>+IF(ISERROR(VLOOKUP(K1454,'Ecarts de marge'!D:D,1,FALSE)),"PB CODE ARTICLE","")</f>
        <v>PB CODE ARTICLE</v>
      </c>
    </row>
    <row r="1455" spans="1:18" x14ac:dyDescent="0.25">
      <c r="A1455" s="131" t="str">
        <f>+IF(I1455&lt;='Ecarts de marge'!$G$1,"X","")</f>
        <v>X</v>
      </c>
      <c r="B1455" s="122" t="str">
        <f t="shared" si="22"/>
        <v>A</v>
      </c>
      <c r="Q1455" s="122" t="e">
        <f>+VLOOKUP(CONCATENATE(B1455,"00"),#REF!,3,FALSE)</f>
        <v>#REF!</v>
      </c>
      <c r="R1455" s="122" t="str">
        <f>+IF(ISERROR(VLOOKUP(K1455,'Ecarts de marge'!D:D,1,FALSE)),"PB CODE ARTICLE","")</f>
        <v>PB CODE ARTICLE</v>
      </c>
    </row>
    <row r="1456" spans="1:18" x14ac:dyDescent="0.25">
      <c r="A1456" s="131" t="str">
        <f>+IF(I1456&lt;='Ecarts de marge'!$G$1,"X","")</f>
        <v>X</v>
      </c>
      <c r="B1456" s="122" t="str">
        <f t="shared" si="22"/>
        <v>A</v>
      </c>
      <c r="Q1456" s="122" t="e">
        <f>+VLOOKUP(CONCATENATE(B1456,"00"),#REF!,3,FALSE)</f>
        <v>#REF!</v>
      </c>
      <c r="R1456" s="122" t="str">
        <f>+IF(ISERROR(VLOOKUP(K1456,'Ecarts de marge'!D:D,1,FALSE)),"PB CODE ARTICLE","")</f>
        <v>PB CODE ARTICLE</v>
      </c>
    </row>
    <row r="1457" spans="1:18" x14ac:dyDescent="0.25">
      <c r="A1457" s="131" t="str">
        <f>+IF(I1457&lt;='Ecarts de marge'!$G$1,"X","")</f>
        <v>X</v>
      </c>
      <c r="B1457" s="122" t="str">
        <f t="shared" si="22"/>
        <v>A</v>
      </c>
      <c r="Q1457" s="122" t="e">
        <f>+VLOOKUP(CONCATENATE(B1457,"00"),#REF!,3,FALSE)</f>
        <v>#REF!</v>
      </c>
      <c r="R1457" s="122" t="str">
        <f>+IF(ISERROR(VLOOKUP(K1457,'Ecarts de marge'!D:D,1,FALSE)),"PB CODE ARTICLE","")</f>
        <v>PB CODE ARTICLE</v>
      </c>
    </row>
    <row r="1458" spans="1:18" x14ac:dyDescent="0.25">
      <c r="A1458" s="131" t="str">
        <f>+IF(I1458&lt;='Ecarts de marge'!$G$1,"X","")</f>
        <v>X</v>
      </c>
      <c r="B1458" s="122" t="str">
        <f t="shared" si="22"/>
        <v>A</v>
      </c>
      <c r="Q1458" s="122" t="e">
        <f>+VLOOKUP(CONCATENATE(B1458,"00"),#REF!,3,FALSE)</f>
        <v>#REF!</v>
      </c>
      <c r="R1458" s="122" t="str">
        <f>+IF(ISERROR(VLOOKUP(K1458,'Ecarts de marge'!D:D,1,FALSE)),"PB CODE ARTICLE","")</f>
        <v>PB CODE ARTICLE</v>
      </c>
    </row>
    <row r="1459" spans="1:18" x14ac:dyDescent="0.25">
      <c r="A1459" s="131" t="str">
        <f>+IF(I1459&lt;='Ecarts de marge'!$G$1,"X","")</f>
        <v>X</v>
      </c>
      <c r="B1459" s="122" t="str">
        <f t="shared" si="22"/>
        <v>A</v>
      </c>
      <c r="Q1459" s="122" t="e">
        <f>+VLOOKUP(CONCATENATE(B1459,"00"),#REF!,3,FALSE)</f>
        <v>#REF!</v>
      </c>
      <c r="R1459" s="122" t="str">
        <f>+IF(ISERROR(VLOOKUP(K1459,'Ecarts de marge'!D:D,1,FALSE)),"PB CODE ARTICLE","")</f>
        <v>PB CODE ARTICLE</v>
      </c>
    </row>
    <row r="1460" spans="1:18" x14ac:dyDescent="0.25">
      <c r="A1460" s="131" t="str">
        <f>+IF(I1460&lt;='Ecarts de marge'!$G$1,"X","")</f>
        <v>X</v>
      </c>
      <c r="B1460" s="122" t="str">
        <f t="shared" si="22"/>
        <v>A</v>
      </c>
      <c r="Q1460" s="122" t="e">
        <f>+VLOOKUP(CONCATENATE(B1460,"00"),#REF!,3,FALSE)</f>
        <v>#REF!</v>
      </c>
      <c r="R1460" s="122" t="str">
        <f>+IF(ISERROR(VLOOKUP(K1460,'Ecarts de marge'!D:D,1,FALSE)),"PB CODE ARTICLE","")</f>
        <v>PB CODE ARTICLE</v>
      </c>
    </row>
    <row r="1461" spans="1:18" x14ac:dyDescent="0.25">
      <c r="A1461" s="131" t="str">
        <f>+IF(I1461&lt;='Ecarts de marge'!$G$1,"X","")</f>
        <v>X</v>
      </c>
      <c r="B1461" s="122" t="str">
        <f t="shared" si="22"/>
        <v>A</v>
      </c>
      <c r="Q1461" s="122" t="e">
        <f>+VLOOKUP(CONCATENATE(B1461,"00"),#REF!,3,FALSE)</f>
        <v>#REF!</v>
      </c>
      <c r="R1461" s="122" t="str">
        <f>+IF(ISERROR(VLOOKUP(K1461,'Ecarts de marge'!D:D,1,FALSE)),"PB CODE ARTICLE","")</f>
        <v>PB CODE ARTICLE</v>
      </c>
    </row>
    <row r="1462" spans="1:18" x14ac:dyDescent="0.25">
      <c r="A1462" s="131" t="str">
        <f>+IF(I1462&lt;='Ecarts de marge'!$G$1,"X","")</f>
        <v>X</v>
      </c>
      <c r="B1462" s="122" t="str">
        <f t="shared" si="22"/>
        <v>A</v>
      </c>
      <c r="Q1462" s="122" t="e">
        <f>+VLOOKUP(CONCATENATE(B1462,"00"),#REF!,3,FALSE)</f>
        <v>#REF!</v>
      </c>
      <c r="R1462" s="122" t="str">
        <f>+IF(ISERROR(VLOOKUP(K1462,'Ecarts de marge'!D:D,1,FALSE)),"PB CODE ARTICLE","")</f>
        <v>PB CODE ARTICLE</v>
      </c>
    </row>
    <row r="1463" spans="1:18" x14ac:dyDescent="0.25">
      <c r="A1463" s="131" t="str">
        <f>+IF(I1463&lt;='Ecarts de marge'!$G$1,"X","")</f>
        <v>X</v>
      </c>
      <c r="B1463" s="122" t="str">
        <f t="shared" si="22"/>
        <v>A</v>
      </c>
      <c r="Q1463" s="122" t="e">
        <f>+VLOOKUP(CONCATENATE(B1463,"00"),#REF!,3,FALSE)</f>
        <v>#REF!</v>
      </c>
      <c r="R1463" s="122" t="str">
        <f>+IF(ISERROR(VLOOKUP(K1463,'Ecarts de marge'!D:D,1,FALSE)),"PB CODE ARTICLE","")</f>
        <v>PB CODE ARTICLE</v>
      </c>
    </row>
    <row r="1464" spans="1:18" x14ac:dyDescent="0.25">
      <c r="A1464" s="131" t="str">
        <f>+IF(I1464&lt;='Ecarts de marge'!$G$1,"X","")</f>
        <v>X</v>
      </c>
      <c r="B1464" s="122" t="str">
        <f t="shared" si="22"/>
        <v>A</v>
      </c>
      <c r="Q1464" s="122" t="e">
        <f>+VLOOKUP(CONCATENATE(B1464,"00"),#REF!,3,FALSE)</f>
        <v>#REF!</v>
      </c>
      <c r="R1464" s="122" t="str">
        <f>+IF(ISERROR(VLOOKUP(K1464,'Ecarts de marge'!D:D,1,FALSE)),"PB CODE ARTICLE","")</f>
        <v>PB CODE ARTICLE</v>
      </c>
    </row>
    <row r="1465" spans="1:18" x14ac:dyDescent="0.25">
      <c r="A1465" s="131" t="str">
        <f>+IF(I1465&lt;='Ecarts de marge'!$G$1,"X","")</f>
        <v>X</v>
      </c>
      <c r="B1465" s="122" t="str">
        <f t="shared" si="22"/>
        <v>A</v>
      </c>
      <c r="Q1465" s="122" t="e">
        <f>+VLOOKUP(CONCATENATE(B1465,"00"),#REF!,3,FALSE)</f>
        <v>#REF!</v>
      </c>
      <c r="R1465" s="122" t="str">
        <f>+IF(ISERROR(VLOOKUP(K1465,'Ecarts de marge'!D:D,1,FALSE)),"PB CODE ARTICLE","")</f>
        <v>PB CODE ARTICLE</v>
      </c>
    </row>
    <row r="1466" spans="1:18" x14ac:dyDescent="0.25">
      <c r="A1466" s="131" t="str">
        <f>+IF(I1466&lt;='Ecarts de marge'!$G$1,"X","")</f>
        <v>X</v>
      </c>
      <c r="B1466" s="122" t="str">
        <f t="shared" si="22"/>
        <v>A</v>
      </c>
      <c r="Q1466" s="122" t="e">
        <f>+VLOOKUP(CONCATENATE(B1466,"00"),#REF!,3,FALSE)</f>
        <v>#REF!</v>
      </c>
      <c r="R1466" s="122" t="str">
        <f>+IF(ISERROR(VLOOKUP(K1466,'Ecarts de marge'!D:D,1,FALSE)),"PB CODE ARTICLE","")</f>
        <v>PB CODE ARTICLE</v>
      </c>
    </row>
    <row r="1467" spans="1:18" x14ac:dyDescent="0.25">
      <c r="A1467" s="131" t="str">
        <f>+IF(I1467&lt;='Ecarts de marge'!$G$1,"X","")</f>
        <v>X</v>
      </c>
      <c r="B1467" s="122" t="str">
        <f t="shared" si="22"/>
        <v>A</v>
      </c>
      <c r="Q1467" s="122" t="e">
        <f>+VLOOKUP(CONCATENATE(B1467,"00"),#REF!,3,FALSE)</f>
        <v>#REF!</v>
      </c>
      <c r="R1467" s="122" t="str">
        <f>+IF(ISERROR(VLOOKUP(K1467,'Ecarts de marge'!D:D,1,FALSE)),"PB CODE ARTICLE","")</f>
        <v>PB CODE ARTICLE</v>
      </c>
    </row>
    <row r="1468" spans="1:18" x14ac:dyDescent="0.25">
      <c r="A1468" s="131" t="str">
        <f>+IF(I1468&lt;='Ecarts de marge'!$G$1,"X","")</f>
        <v>X</v>
      </c>
      <c r="B1468" s="122" t="str">
        <f t="shared" si="22"/>
        <v>A</v>
      </c>
      <c r="Q1468" s="122" t="e">
        <f>+VLOOKUP(CONCATENATE(B1468,"00"),#REF!,3,FALSE)</f>
        <v>#REF!</v>
      </c>
      <c r="R1468" s="122" t="str">
        <f>+IF(ISERROR(VLOOKUP(K1468,'Ecarts de marge'!D:D,1,FALSE)),"PB CODE ARTICLE","")</f>
        <v>PB CODE ARTICLE</v>
      </c>
    </row>
    <row r="1469" spans="1:18" x14ac:dyDescent="0.25">
      <c r="A1469" s="131" t="str">
        <f>+IF(I1469&lt;='Ecarts de marge'!$G$1,"X","")</f>
        <v>X</v>
      </c>
      <c r="B1469" s="122" t="str">
        <f t="shared" si="22"/>
        <v>A</v>
      </c>
      <c r="Q1469" s="122" t="e">
        <f>+VLOOKUP(CONCATENATE(B1469,"00"),#REF!,3,FALSE)</f>
        <v>#REF!</v>
      </c>
      <c r="R1469" s="122" t="str">
        <f>+IF(ISERROR(VLOOKUP(K1469,'Ecarts de marge'!D:D,1,FALSE)),"PB CODE ARTICLE","")</f>
        <v>PB CODE ARTICLE</v>
      </c>
    </row>
    <row r="1470" spans="1:18" x14ac:dyDescent="0.25">
      <c r="A1470" s="131" t="str">
        <f>+IF(I1470&lt;='Ecarts de marge'!$G$1,"X","")</f>
        <v>X</v>
      </c>
      <c r="B1470" s="122" t="str">
        <f t="shared" si="22"/>
        <v>A</v>
      </c>
      <c r="Q1470" s="122" t="e">
        <f>+VLOOKUP(CONCATENATE(B1470,"00"),#REF!,3,FALSE)</f>
        <v>#REF!</v>
      </c>
      <c r="R1470" s="122" t="str">
        <f>+IF(ISERROR(VLOOKUP(K1470,'Ecarts de marge'!D:D,1,FALSE)),"PB CODE ARTICLE","")</f>
        <v>PB CODE ARTICLE</v>
      </c>
    </row>
    <row r="1471" spans="1:18" x14ac:dyDescent="0.25">
      <c r="A1471" s="131" t="str">
        <f>+IF(I1471&lt;='Ecarts de marge'!$G$1,"X","")</f>
        <v>X</v>
      </c>
      <c r="B1471" s="122" t="str">
        <f t="shared" si="22"/>
        <v>A</v>
      </c>
      <c r="Q1471" s="122" t="e">
        <f>+VLOOKUP(CONCATENATE(B1471,"00"),#REF!,3,FALSE)</f>
        <v>#REF!</v>
      </c>
      <c r="R1471" s="122" t="str">
        <f>+IF(ISERROR(VLOOKUP(K1471,'Ecarts de marge'!D:D,1,FALSE)),"PB CODE ARTICLE","")</f>
        <v>PB CODE ARTICLE</v>
      </c>
    </row>
    <row r="1472" spans="1:18" x14ac:dyDescent="0.25">
      <c r="A1472" s="131" t="str">
        <f>+IF(I1472&lt;='Ecarts de marge'!$G$1,"X","")</f>
        <v>X</v>
      </c>
      <c r="B1472" s="122" t="str">
        <f t="shared" si="22"/>
        <v>A</v>
      </c>
      <c r="Q1472" s="122" t="e">
        <f>+VLOOKUP(CONCATENATE(B1472,"00"),#REF!,3,FALSE)</f>
        <v>#REF!</v>
      </c>
      <c r="R1472" s="122" t="str">
        <f>+IF(ISERROR(VLOOKUP(K1472,'Ecarts de marge'!D:D,1,FALSE)),"PB CODE ARTICLE","")</f>
        <v>PB CODE ARTICLE</v>
      </c>
    </row>
    <row r="1473" spans="1:18" x14ac:dyDescent="0.25">
      <c r="A1473" s="131" t="str">
        <f>+IF(I1473&lt;='Ecarts de marge'!$G$1,"X","")</f>
        <v>X</v>
      </c>
      <c r="B1473" s="122" t="str">
        <f t="shared" si="22"/>
        <v>A</v>
      </c>
      <c r="Q1473" s="122" t="e">
        <f>+VLOOKUP(CONCATENATE(B1473,"00"),#REF!,3,FALSE)</f>
        <v>#REF!</v>
      </c>
      <c r="R1473" s="122" t="str">
        <f>+IF(ISERROR(VLOOKUP(K1473,'Ecarts de marge'!D:D,1,FALSE)),"PB CODE ARTICLE","")</f>
        <v>PB CODE ARTICLE</v>
      </c>
    </row>
    <row r="1474" spans="1:18" x14ac:dyDescent="0.25">
      <c r="A1474" s="131" t="str">
        <f>+IF(I1474&lt;='Ecarts de marge'!$G$1,"X","")</f>
        <v>X</v>
      </c>
      <c r="B1474" s="122" t="str">
        <f t="shared" si="22"/>
        <v>A</v>
      </c>
      <c r="Q1474" s="122" t="e">
        <f>+VLOOKUP(CONCATENATE(B1474,"00"),#REF!,3,FALSE)</f>
        <v>#REF!</v>
      </c>
      <c r="R1474" s="122" t="str">
        <f>+IF(ISERROR(VLOOKUP(K1474,'Ecarts de marge'!D:D,1,FALSE)),"PB CODE ARTICLE","")</f>
        <v>PB CODE ARTICLE</v>
      </c>
    </row>
    <row r="1475" spans="1:18" x14ac:dyDescent="0.25">
      <c r="A1475" s="131" t="str">
        <f>+IF(I1475&lt;='Ecarts de marge'!$G$1,"X","")</f>
        <v>X</v>
      </c>
      <c r="B1475" s="122" t="str">
        <f t="shared" ref="B1475:B1538" si="23">+"A"&amp;E1475&amp;F1475&amp;G1475</f>
        <v>A</v>
      </c>
      <c r="Q1475" s="122" t="e">
        <f>+VLOOKUP(CONCATENATE(B1475,"00"),#REF!,3,FALSE)</f>
        <v>#REF!</v>
      </c>
      <c r="R1475" s="122" t="str">
        <f>+IF(ISERROR(VLOOKUP(K1475,'Ecarts de marge'!D:D,1,FALSE)),"PB CODE ARTICLE","")</f>
        <v>PB CODE ARTICLE</v>
      </c>
    </row>
    <row r="1476" spans="1:18" x14ac:dyDescent="0.25">
      <c r="A1476" s="131" t="str">
        <f>+IF(I1476&lt;='Ecarts de marge'!$G$1,"X","")</f>
        <v>X</v>
      </c>
      <c r="B1476" s="122" t="str">
        <f t="shared" si="23"/>
        <v>A</v>
      </c>
      <c r="Q1476" s="122" t="e">
        <f>+VLOOKUP(CONCATENATE(B1476,"00"),#REF!,3,FALSE)</f>
        <v>#REF!</v>
      </c>
      <c r="R1476" s="122" t="str">
        <f>+IF(ISERROR(VLOOKUP(K1476,'Ecarts de marge'!D:D,1,FALSE)),"PB CODE ARTICLE","")</f>
        <v>PB CODE ARTICLE</v>
      </c>
    </row>
    <row r="1477" spans="1:18" x14ac:dyDescent="0.25">
      <c r="A1477" s="131" t="str">
        <f>+IF(I1477&lt;='Ecarts de marge'!$G$1,"X","")</f>
        <v>X</v>
      </c>
      <c r="B1477" s="122" t="str">
        <f t="shared" si="23"/>
        <v>A</v>
      </c>
      <c r="Q1477" s="122" t="e">
        <f>+VLOOKUP(CONCATENATE(B1477,"00"),#REF!,3,FALSE)</f>
        <v>#REF!</v>
      </c>
      <c r="R1477" s="122" t="str">
        <f>+IF(ISERROR(VLOOKUP(K1477,'Ecarts de marge'!D:D,1,FALSE)),"PB CODE ARTICLE","")</f>
        <v>PB CODE ARTICLE</v>
      </c>
    </row>
    <row r="1478" spans="1:18" x14ac:dyDescent="0.25">
      <c r="A1478" s="131" t="str">
        <f>+IF(I1478&lt;='Ecarts de marge'!$G$1,"X","")</f>
        <v>X</v>
      </c>
      <c r="B1478" s="122" t="str">
        <f t="shared" si="23"/>
        <v>A</v>
      </c>
      <c r="Q1478" s="122" t="e">
        <f>+VLOOKUP(CONCATENATE(B1478,"00"),#REF!,3,FALSE)</f>
        <v>#REF!</v>
      </c>
      <c r="R1478" s="122" t="str">
        <f>+IF(ISERROR(VLOOKUP(K1478,'Ecarts de marge'!D:D,1,FALSE)),"PB CODE ARTICLE","")</f>
        <v>PB CODE ARTICLE</v>
      </c>
    </row>
    <row r="1479" spans="1:18" x14ac:dyDescent="0.25">
      <c r="A1479" s="131" t="str">
        <f>+IF(I1479&lt;='Ecarts de marge'!$G$1,"X","")</f>
        <v>X</v>
      </c>
      <c r="B1479" s="122" t="str">
        <f t="shared" si="23"/>
        <v>A</v>
      </c>
      <c r="Q1479" s="122" t="e">
        <f>+VLOOKUP(CONCATENATE(B1479,"00"),#REF!,3,FALSE)</f>
        <v>#REF!</v>
      </c>
      <c r="R1479" s="122" t="str">
        <f>+IF(ISERROR(VLOOKUP(K1479,'Ecarts de marge'!D:D,1,FALSE)),"PB CODE ARTICLE","")</f>
        <v>PB CODE ARTICLE</v>
      </c>
    </row>
    <row r="1480" spans="1:18" x14ac:dyDescent="0.25">
      <c r="A1480" s="131" t="str">
        <f>+IF(I1480&lt;='Ecarts de marge'!$G$1,"X","")</f>
        <v>X</v>
      </c>
      <c r="B1480" s="122" t="str">
        <f t="shared" si="23"/>
        <v>A</v>
      </c>
      <c r="Q1480" s="122" t="e">
        <f>+VLOOKUP(CONCATENATE(B1480,"00"),#REF!,3,FALSE)</f>
        <v>#REF!</v>
      </c>
      <c r="R1480" s="122" t="str">
        <f>+IF(ISERROR(VLOOKUP(K1480,'Ecarts de marge'!D:D,1,FALSE)),"PB CODE ARTICLE","")</f>
        <v>PB CODE ARTICLE</v>
      </c>
    </row>
    <row r="1481" spans="1:18" x14ac:dyDescent="0.25">
      <c r="A1481" s="131" t="str">
        <f>+IF(I1481&lt;='Ecarts de marge'!$G$1,"X","")</f>
        <v>X</v>
      </c>
      <c r="B1481" s="122" t="str">
        <f t="shared" si="23"/>
        <v>A</v>
      </c>
      <c r="Q1481" s="122" t="e">
        <f>+VLOOKUP(CONCATENATE(B1481,"00"),#REF!,3,FALSE)</f>
        <v>#REF!</v>
      </c>
      <c r="R1481" s="122" t="str">
        <f>+IF(ISERROR(VLOOKUP(K1481,'Ecarts de marge'!D:D,1,FALSE)),"PB CODE ARTICLE","")</f>
        <v>PB CODE ARTICLE</v>
      </c>
    </row>
    <row r="1482" spans="1:18" x14ac:dyDescent="0.25">
      <c r="A1482" s="131" t="str">
        <f>+IF(I1482&lt;='Ecarts de marge'!$G$1,"X","")</f>
        <v>X</v>
      </c>
      <c r="B1482" s="122" t="str">
        <f t="shared" si="23"/>
        <v>A</v>
      </c>
      <c r="Q1482" s="122" t="e">
        <f>+VLOOKUP(CONCATENATE(B1482,"00"),#REF!,3,FALSE)</f>
        <v>#REF!</v>
      </c>
      <c r="R1482" s="122" t="str">
        <f>+IF(ISERROR(VLOOKUP(K1482,'Ecarts de marge'!D:D,1,FALSE)),"PB CODE ARTICLE","")</f>
        <v>PB CODE ARTICLE</v>
      </c>
    </row>
    <row r="1483" spans="1:18" x14ac:dyDescent="0.25">
      <c r="A1483" s="131" t="str">
        <f>+IF(I1483&lt;='Ecarts de marge'!$G$1,"X","")</f>
        <v>X</v>
      </c>
      <c r="B1483" s="122" t="str">
        <f t="shared" si="23"/>
        <v>A</v>
      </c>
      <c r="Q1483" s="122" t="e">
        <f>+VLOOKUP(CONCATENATE(B1483,"00"),#REF!,3,FALSE)</f>
        <v>#REF!</v>
      </c>
      <c r="R1483" s="122" t="str">
        <f>+IF(ISERROR(VLOOKUP(K1483,'Ecarts de marge'!D:D,1,FALSE)),"PB CODE ARTICLE","")</f>
        <v>PB CODE ARTICLE</v>
      </c>
    </row>
    <row r="1484" spans="1:18" x14ac:dyDescent="0.25">
      <c r="A1484" s="131" t="str">
        <f>+IF(I1484&lt;='Ecarts de marge'!$G$1,"X","")</f>
        <v>X</v>
      </c>
      <c r="B1484" s="122" t="str">
        <f t="shared" si="23"/>
        <v>A</v>
      </c>
      <c r="Q1484" s="122" t="e">
        <f>+VLOOKUP(CONCATENATE(B1484,"00"),#REF!,3,FALSE)</f>
        <v>#REF!</v>
      </c>
      <c r="R1484" s="122" t="str">
        <f>+IF(ISERROR(VLOOKUP(K1484,'Ecarts de marge'!D:D,1,FALSE)),"PB CODE ARTICLE","")</f>
        <v>PB CODE ARTICLE</v>
      </c>
    </row>
    <row r="1485" spans="1:18" x14ac:dyDescent="0.25">
      <c r="A1485" s="131" t="str">
        <f>+IF(I1485&lt;='Ecarts de marge'!$G$1,"X","")</f>
        <v>X</v>
      </c>
      <c r="B1485" s="122" t="str">
        <f t="shared" si="23"/>
        <v>A</v>
      </c>
      <c r="Q1485" s="122" t="e">
        <f>+VLOOKUP(CONCATENATE(B1485,"00"),#REF!,3,FALSE)</f>
        <v>#REF!</v>
      </c>
      <c r="R1485" s="122" t="str">
        <f>+IF(ISERROR(VLOOKUP(K1485,'Ecarts de marge'!D:D,1,FALSE)),"PB CODE ARTICLE","")</f>
        <v>PB CODE ARTICLE</v>
      </c>
    </row>
    <row r="1486" spans="1:18" x14ac:dyDescent="0.25">
      <c r="A1486" s="131" t="str">
        <f>+IF(I1486&lt;='Ecarts de marge'!$G$1,"X","")</f>
        <v>X</v>
      </c>
      <c r="B1486" s="122" t="str">
        <f t="shared" si="23"/>
        <v>A</v>
      </c>
      <c r="Q1486" s="122" t="e">
        <f>+VLOOKUP(CONCATENATE(B1486,"00"),#REF!,3,FALSE)</f>
        <v>#REF!</v>
      </c>
      <c r="R1486" s="122" t="str">
        <f>+IF(ISERROR(VLOOKUP(K1486,'Ecarts de marge'!D:D,1,FALSE)),"PB CODE ARTICLE","")</f>
        <v>PB CODE ARTICLE</v>
      </c>
    </row>
    <row r="1487" spans="1:18" x14ac:dyDescent="0.25">
      <c r="A1487" s="131" t="str">
        <f>+IF(I1487&lt;='Ecarts de marge'!$G$1,"X","")</f>
        <v>X</v>
      </c>
      <c r="B1487" s="122" t="str">
        <f t="shared" si="23"/>
        <v>A</v>
      </c>
      <c r="Q1487" s="122" t="e">
        <f>+VLOOKUP(CONCATENATE(B1487,"00"),#REF!,3,FALSE)</f>
        <v>#REF!</v>
      </c>
      <c r="R1487" s="122" t="str">
        <f>+IF(ISERROR(VLOOKUP(K1487,'Ecarts de marge'!D:D,1,FALSE)),"PB CODE ARTICLE","")</f>
        <v>PB CODE ARTICLE</v>
      </c>
    </row>
    <row r="1488" spans="1:18" x14ac:dyDescent="0.25">
      <c r="A1488" s="131" t="str">
        <f>+IF(I1488&lt;='Ecarts de marge'!$G$1,"X","")</f>
        <v>X</v>
      </c>
      <c r="B1488" s="122" t="str">
        <f t="shared" si="23"/>
        <v>A</v>
      </c>
      <c r="Q1488" s="122" t="e">
        <f>+VLOOKUP(CONCATENATE(B1488,"00"),#REF!,3,FALSE)</f>
        <v>#REF!</v>
      </c>
      <c r="R1488" s="122" t="str">
        <f>+IF(ISERROR(VLOOKUP(K1488,'Ecarts de marge'!D:D,1,FALSE)),"PB CODE ARTICLE","")</f>
        <v>PB CODE ARTICLE</v>
      </c>
    </row>
    <row r="1489" spans="1:18" x14ac:dyDescent="0.25">
      <c r="A1489" s="131" t="str">
        <f>+IF(I1489&lt;='Ecarts de marge'!$G$1,"X","")</f>
        <v>X</v>
      </c>
      <c r="B1489" s="122" t="str">
        <f t="shared" si="23"/>
        <v>A</v>
      </c>
      <c r="Q1489" s="122" t="e">
        <f>+VLOOKUP(CONCATENATE(B1489,"00"),#REF!,3,FALSE)</f>
        <v>#REF!</v>
      </c>
      <c r="R1489" s="122" t="str">
        <f>+IF(ISERROR(VLOOKUP(K1489,'Ecarts de marge'!D:D,1,FALSE)),"PB CODE ARTICLE","")</f>
        <v>PB CODE ARTICLE</v>
      </c>
    </row>
    <row r="1490" spans="1:18" x14ac:dyDescent="0.25">
      <c r="A1490" s="131" t="str">
        <f>+IF(I1490&lt;='Ecarts de marge'!$G$1,"X","")</f>
        <v>X</v>
      </c>
      <c r="B1490" s="122" t="str">
        <f t="shared" si="23"/>
        <v>A</v>
      </c>
      <c r="Q1490" s="122" t="e">
        <f>+VLOOKUP(CONCATENATE(B1490,"00"),#REF!,3,FALSE)</f>
        <v>#REF!</v>
      </c>
      <c r="R1490" s="122" t="str">
        <f>+IF(ISERROR(VLOOKUP(K1490,'Ecarts de marge'!D:D,1,FALSE)),"PB CODE ARTICLE","")</f>
        <v>PB CODE ARTICLE</v>
      </c>
    </row>
    <row r="1491" spans="1:18" x14ac:dyDescent="0.25">
      <c r="A1491" s="131" t="str">
        <f>+IF(I1491&lt;='Ecarts de marge'!$G$1,"X","")</f>
        <v>X</v>
      </c>
      <c r="B1491" s="122" t="str">
        <f t="shared" si="23"/>
        <v>A</v>
      </c>
      <c r="Q1491" s="122" t="e">
        <f>+VLOOKUP(CONCATENATE(B1491,"00"),#REF!,3,FALSE)</f>
        <v>#REF!</v>
      </c>
      <c r="R1491" s="122" t="str">
        <f>+IF(ISERROR(VLOOKUP(K1491,'Ecarts de marge'!D:D,1,FALSE)),"PB CODE ARTICLE","")</f>
        <v>PB CODE ARTICLE</v>
      </c>
    </row>
    <row r="1492" spans="1:18" x14ac:dyDescent="0.25">
      <c r="A1492" s="131" t="str">
        <f>+IF(I1492&lt;='Ecarts de marge'!$G$1,"X","")</f>
        <v>X</v>
      </c>
      <c r="B1492" s="122" t="str">
        <f t="shared" si="23"/>
        <v>A</v>
      </c>
      <c r="Q1492" s="122" t="e">
        <f>+VLOOKUP(CONCATENATE(B1492,"00"),#REF!,3,FALSE)</f>
        <v>#REF!</v>
      </c>
      <c r="R1492" s="122" t="str">
        <f>+IF(ISERROR(VLOOKUP(K1492,'Ecarts de marge'!D:D,1,FALSE)),"PB CODE ARTICLE","")</f>
        <v>PB CODE ARTICLE</v>
      </c>
    </row>
    <row r="1493" spans="1:18" x14ac:dyDescent="0.25">
      <c r="A1493" s="131" t="str">
        <f>+IF(I1493&lt;='Ecarts de marge'!$G$1,"X","")</f>
        <v>X</v>
      </c>
      <c r="B1493" s="122" t="str">
        <f t="shared" si="23"/>
        <v>A</v>
      </c>
      <c r="Q1493" s="122" t="e">
        <f>+VLOOKUP(CONCATENATE(B1493,"00"),#REF!,3,FALSE)</f>
        <v>#REF!</v>
      </c>
      <c r="R1493" s="122" t="str">
        <f>+IF(ISERROR(VLOOKUP(K1493,'Ecarts de marge'!D:D,1,FALSE)),"PB CODE ARTICLE","")</f>
        <v>PB CODE ARTICLE</v>
      </c>
    </row>
    <row r="1494" spans="1:18" x14ac:dyDescent="0.25">
      <c r="A1494" s="131" t="str">
        <f>+IF(I1494&lt;='Ecarts de marge'!$G$1,"X","")</f>
        <v>X</v>
      </c>
      <c r="B1494" s="122" t="str">
        <f t="shared" si="23"/>
        <v>A</v>
      </c>
      <c r="Q1494" s="122" t="e">
        <f>+VLOOKUP(CONCATENATE(B1494,"00"),#REF!,3,FALSE)</f>
        <v>#REF!</v>
      </c>
      <c r="R1494" s="122" t="str">
        <f>+IF(ISERROR(VLOOKUP(K1494,'Ecarts de marge'!D:D,1,FALSE)),"PB CODE ARTICLE","")</f>
        <v>PB CODE ARTICLE</v>
      </c>
    </row>
    <row r="1495" spans="1:18" x14ac:dyDescent="0.25">
      <c r="A1495" s="131" t="str">
        <f>+IF(I1495&lt;='Ecarts de marge'!$G$1,"X","")</f>
        <v>X</v>
      </c>
      <c r="B1495" s="122" t="str">
        <f t="shared" si="23"/>
        <v>A</v>
      </c>
      <c r="Q1495" s="122" t="e">
        <f>+VLOOKUP(CONCATENATE(B1495,"00"),#REF!,3,FALSE)</f>
        <v>#REF!</v>
      </c>
      <c r="R1495" s="122" t="str">
        <f>+IF(ISERROR(VLOOKUP(K1495,'Ecarts de marge'!D:D,1,FALSE)),"PB CODE ARTICLE","")</f>
        <v>PB CODE ARTICLE</v>
      </c>
    </row>
    <row r="1496" spans="1:18" x14ac:dyDescent="0.25">
      <c r="A1496" s="131" t="str">
        <f>+IF(I1496&lt;='Ecarts de marge'!$G$1,"X","")</f>
        <v>X</v>
      </c>
      <c r="B1496" s="122" t="str">
        <f t="shared" si="23"/>
        <v>A</v>
      </c>
      <c r="Q1496" s="122" t="e">
        <f>+VLOOKUP(CONCATENATE(B1496,"00"),#REF!,3,FALSE)</f>
        <v>#REF!</v>
      </c>
      <c r="R1496" s="122" t="str">
        <f>+IF(ISERROR(VLOOKUP(K1496,'Ecarts de marge'!D:D,1,FALSE)),"PB CODE ARTICLE","")</f>
        <v>PB CODE ARTICLE</v>
      </c>
    </row>
    <row r="1497" spans="1:18" x14ac:dyDescent="0.25">
      <c r="A1497" s="131" t="str">
        <f>+IF(I1497&lt;='Ecarts de marge'!$G$1,"X","")</f>
        <v>X</v>
      </c>
      <c r="B1497" s="122" t="str">
        <f t="shared" si="23"/>
        <v>A</v>
      </c>
      <c r="Q1497" s="122" t="e">
        <f>+VLOOKUP(CONCATENATE(B1497,"00"),#REF!,3,FALSE)</f>
        <v>#REF!</v>
      </c>
      <c r="R1497" s="122" t="str">
        <f>+IF(ISERROR(VLOOKUP(K1497,'Ecarts de marge'!D:D,1,FALSE)),"PB CODE ARTICLE","")</f>
        <v>PB CODE ARTICLE</v>
      </c>
    </row>
    <row r="1498" spans="1:18" x14ac:dyDescent="0.25">
      <c r="A1498" s="131" t="str">
        <f>+IF(I1498&lt;='Ecarts de marge'!$G$1,"X","")</f>
        <v>X</v>
      </c>
      <c r="B1498" s="122" t="str">
        <f t="shared" si="23"/>
        <v>A</v>
      </c>
      <c r="Q1498" s="122" t="e">
        <f>+VLOOKUP(CONCATENATE(B1498,"00"),#REF!,3,FALSE)</f>
        <v>#REF!</v>
      </c>
      <c r="R1498" s="122" t="str">
        <f>+IF(ISERROR(VLOOKUP(K1498,'Ecarts de marge'!D:D,1,FALSE)),"PB CODE ARTICLE","")</f>
        <v>PB CODE ARTICLE</v>
      </c>
    </row>
    <row r="1499" spans="1:18" x14ac:dyDescent="0.25">
      <c r="A1499" s="131" t="str">
        <f>+IF(I1499&lt;='Ecarts de marge'!$G$1,"X","")</f>
        <v>X</v>
      </c>
      <c r="B1499" s="122" t="str">
        <f t="shared" si="23"/>
        <v>A</v>
      </c>
      <c r="Q1499" s="122" t="e">
        <f>+VLOOKUP(CONCATENATE(B1499,"00"),#REF!,3,FALSE)</f>
        <v>#REF!</v>
      </c>
      <c r="R1499" s="122" t="str">
        <f>+IF(ISERROR(VLOOKUP(K1499,'Ecarts de marge'!D:D,1,FALSE)),"PB CODE ARTICLE","")</f>
        <v>PB CODE ARTICLE</v>
      </c>
    </row>
    <row r="1500" spans="1:18" x14ac:dyDescent="0.25">
      <c r="A1500" s="131" t="str">
        <f>+IF(I1500&lt;='Ecarts de marge'!$G$1,"X","")</f>
        <v>X</v>
      </c>
      <c r="B1500" s="122" t="str">
        <f t="shared" si="23"/>
        <v>A</v>
      </c>
      <c r="Q1500" s="122" t="e">
        <f>+VLOOKUP(CONCATENATE(B1500,"00"),#REF!,3,FALSE)</f>
        <v>#REF!</v>
      </c>
      <c r="R1500" s="122" t="str">
        <f>+IF(ISERROR(VLOOKUP(K1500,'Ecarts de marge'!D:D,1,FALSE)),"PB CODE ARTICLE","")</f>
        <v>PB CODE ARTICLE</v>
      </c>
    </row>
    <row r="1501" spans="1:18" x14ac:dyDescent="0.25">
      <c r="A1501" s="131" t="str">
        <f>+IF(I1501&lt;='Ecarts de marge'!$G$1,"X","")</f>
        <v>X</v>
      </c>
      <c r="B1501" s="122" t="str">
        <f t="shared" si="23"/>
        <v>A</v>
      </c>
      <c r="Q1501" s="122" t="e">
        <f>+VLOOKUP(CONCATENATE(B1501,"00"),#REF!,3,FALSE)</f>
        <v>#REF!</v>
      </c>
      <c r="R1501" s="122" t="str">
        <f>+IF(ISERROR(VLOOKUP(K1501,'Ecarts de marge'!D:D,1,FALSE)),"PB CODE ARTICLE","")</f>
        <v>PB CODE ARTICLE</v>
      </c>
    </row>
    <row r="1502" spans="1:18" x14ac:dyDescent="0.25">
      <c r="A1502" s="131" t="str">
        <f>+IF(I1502&lt;='Ecarts de marge'!$G$1,"X","")</f>
        <v>X</v>
      </c>
      <c r="B1502" s="122" t="str">
        <f t="shared" si="23"/>
        <v>A</v>
      </c>
      <c r="Q1502" s="122" t="e">
        <f>+VLOOKUP(CONCATENATE(B1502,"00"),#REF!,3,FALSE)</f>
        <v>#REF!</v>
      </c>
      <c r="R1502" s="122" t="str">
        <f>+IF(ISERROR(VLOOKUP(K1502,'Ecarts de marge'!D:D,1,FALSE)),"PB CODE ARTICLE","")</f>
        <v>PB CODE ARTICLE</v>
      </c>
    </row>
    <row r="1503" spans="1:18" x14ac:dyDescent="0.25">
      <c r="A1503" s="131" t="str">
        <f>+IF(I1503&lt;='Ecarts de marge'!$G$1,"X","")</f>
        <v>X</v>
      </c>
      <c r="B1503" s="122" t="str">
        <f t="shared" si="23"/>
        <v>A</v>
      </c>
      <c r="Q1503" s="122" t="e">
        <f>+VLOOKUP(CONCATENATE(B1503,"00"),#REF!,3,FALSE)</f>
        <v>#REF!</v>
      </c>
      <c r="R1503" s="122" t="str">
        <f>+IF(ISERROR(VLOOKUP(K1503,'Ecarts de marge'!D:D,1,FALSE)),"PB CODE ARTICLE","")</f>
        <v>PB CODE ARTICLE</v>
      </c>
    </row>
    <row r="1504" spans="1:18" x14ac:dyDescent="0.25">
      <c r="A1504" s="131" t="str">
        <f>+IF(I1504&lt;='Ecarts de marge'!$G$1,"X","")</f>
        <v>X</v>
      </c>
      <c r="B1504" s="122" t="str">
        <f t="shared" si="23"/>
        <v>A</v>
      </c>
      <c r="Q1504" s="122" t="e">
        <f>+VLOOKUP(CONCATENATE(B1504,"00"),#REF!,3,FALSE)</f>
        <v>#REF!</v>
      </c>
      <c r="R1504" s="122" t="str">
        <f>+IF(ISERROR(VLOOKUP(K1504,'Ecarts de marge'!D:D,1,FALSE)),"PB CODE ARTICLE","")</f>
        <v>PB CODE ARTICLE</v>
      </c>
    </row>
    <row r="1505" spans="1:18" x14ac:dyDescent="0.25">
      <c r="A1505" s="131" t="str">
        <f>+IF(I1505&lt;='Ecarts de marge'!$G$1,"X","")</f>
        <v>X</v>
      </c>
      <c r="B1505" s="122" t="str">
        <f t="shared" si="23"/>
        <v>A</v>
      </c>
      <c r="Q1505" s="122" t="e">
        <f>+VLOOKUP(CONCATENATE(B1505,"00"),#REF!,3,FALSE)</f>
        <v>#REF!</v>
      </c>
      <c r="R1505" s="122" t="str">
        <f>+IF(ISERROR(VLOOKUP(K1505,'Ecarts de marge'!D:D,1,FALSE)),"PB CODE ARTICLE","")</f>
        <v>PB CODE ARTICLE</v>
      </c>
    </row>
    <row r="1506" spans="1:18" x14ac:dyDescent="0.25">
      <c r="A1506" s="131" t="str">
        <f>+IF(I1506&lt;='Ecarts de marge'!$G$1,"X","")</f>
        <v>X</v>
      </c>
      <c r="B1506" s="122" t="str">
        <f t="shared" si="23"/>
        <v>A</v>
      </c>
      <c r="Q1506" s="122" t="e">
        <f>+VLOOKUP(CONCATENATE(B1506,"00"),#REF!,3,FALSE)</f>
        <v>#REF!</v>
      </c>
      <c r="R1506" s="122" t="str">
        <f>+IF(ISERROR(VLOOKUP(K1506,'Ecarts de marge'!D:D,1,FALSE)),"PB CODE ARTICLE","")</f>
        <v>PB CODE ARTICLE</v>
      </c>
    </row>
    <row r="1507" spans="1:18" x14ac:dyDescent="0.25">
      <c r="A1507" s="131" t="str">
        <f>+IF(I1507&lt;='Ecarts de marge'!$G$1,"X","")</f>
        <v>X</v>
      </c>
      <c r="B1507" s="122" t="str">
        <f t="shared" si="23"/>
        <v>A</v>
      </c>
      <c r="Q1507" s="122" t="e">
        <f>+VLOOKUP(CONCATENATE(B1507,"00"),#REF!,3,FALSE)</f>
        <v>#REF!</v>
      </c>
      <c r="R1507" s="122" t="str">
        <f>+IF(ISERROR(VLOOKUP(K1507,'Ecarts de marge'!D:D,1,FALSE)),"PB CODE ARTICLE","")</f>
        <v>PB CODE ARTICLE</v>
      </c>
    </row>
    <row r="1508" spans="1:18" x14ac:dyDescent="0.25">
      <c r="A1508" s="131" t="str">
        <f>+IF(I1508&lt;='Ecarts de marge'!$G$1,"X","")</f>
        <v>X</v>
      </c>
      <c r="B1508" s="122" t="str">
        <f t="shared" si="23"/>
        <v>A</v>
      </c>
      <c r="Q1508" s="122" t="e">
        <f>+VLOOKUP(CONCATENATE(B1508,"00"),#REF!,3,FALSE)</f>
        <v>#REF!</v>
      </c>
      <c r="R1508" s="122" t="str">
        <f>+IF(ISERROR(VLOOKUP(K1508,'Ecarts de marge'!D:D,1,FALSE)),"PB CODE ARTICLE","")</f>
        <v>PB CODE ARTICLE</v>
      </c>
    </row>
    <row r="1509" spans="1:18" x14ac:dyDescent="0.25">
      <c r="A1509" s="131" t="str">
        <f>+IF(I1509&lt;='Ecarts de marge'!$G$1,"X","")</f>
        <v>X</v>
      </c>
      <c r="B1509" s="122" t="str">
        <f t="shared" si="23"/>
        <v>A</v>
      </c>
      <c r="Q1509" s="122" t="e">
        <f>+VLOOKUP(CONCATENATE(B1509,"00"),#REF!,3,FALSE)</f>
        <v>#REF!</v>
      </c>
      <c r="R1509" s="122" t="str">
        <f>+IF(ISERROR(VLOOKUP(K1509,'Ecarts de marge'!D:D,1,FALSE)),"PB CODE ARTICLE","")</f>
        <v>PB CODE ARTICLE</v>
      </c>
    </row>
    <row r="1510" spans="1:18" x14ac:dyDescent="0.25">
      <c r="A1510" s="131" t="str">
        <f>+IF(I1510&lt;='Ecarts de marge'!$G$1,"X","")</f>
        <v>X</v>
      </c>
      <c r="B1510" s="122" t="str">
        <f t="shared" si="23"/>
        <v>A</v>
      </c>
      <c r="Q1510" s="122" t="e">
        <f>+VLOOKUP(CONCATENATE(B1510,"00"),#REF!,3,FALSE)</f>
        <v>#REF!</v>
      </c>
      <c r="R1510" s="122" t="str">
        <f>+IF(ISERROR(VLOOKUP(K1510,'Ecarts de marge'!D:D,1,FALSE)),"PB CODE ARTICLE","")</f>
        <v>PB CODE ARTICLE</v>
      </c>
    </row>
    <row r="1511" spans="1:18" x14ac:dyDescent="0.25">
      <c r="A1511" s="131" t="str">
        <f>+IF(I1511&lt;='Ecarts de marge'!$G$1,"X","")</f>
        <v>X</v>
      </c>
      <c r="B1511" s="122" t="str">
        <f t="shared" si="23"/>
        <v>A</v>
      </c>
      <c r="Q1511" s="122" t="e">
        <f>+VLOOKUP(CONCATENATE(B1511,"00"),#REF!,3,FALSE)</f>
        <v>#REF!</v>
      </c>
      <c r="R1511" s="122" t="str">
        <f>+IF(ISERROR(VLOOKUP(K1511,'Ecarts de marge'!D:D,1,FALSE)),"PB CODE ARTICLE","")</f>
        <v>PB CODE ARTICLE</v>
      </c>
    </row>
    <row r="1512" spans="1:18" x14ac:dyDescent="0.25">
      <c r="A1512" s="131" t="str">
        <f>+IF(I1512&lt;='Ecarts de marge'!$G$1,"X","")</f>
        <v>X</v>
      </c>
      <c r="B1512" s="122" t="str">
        <f t="shared" si="23"/>
        <v>A</v>
      </c>
      <c r="Q1512" s="122" t="e">
        <f>+VLOOKUP(CONCATENATE(B1512,"00"),#REF!,3,FALSE)</f>
        <v>#REF!</v>
      </c>
      <c r="R1512" s="122" t="str">
        <f>+IF(ISERROR(VLOOKUP(K1512,'Ecarts de marge'!D:D,1,FALSE)),"PB CODE ARTICLE","")</f>
        <v>PB CODE ARTICLE</v>
      </c>
    </row>
    <row r="1513" spans="1:18" x14ac:dyDescent="0.25">
      <c r="A1513" s="131" t="str">
        <f>+IF(I1513&lt;='Ecarts de marge'!$G$1,"X","")</f>
        <v>X</v>
      </c>
      <c r="B1513" s="122" t="str">
        <f t="shared" si="23"/>
        <v>A</v>
      </c>
      <c r="Q1513" s="122" t="e">
        <f>+VLOOKUP(CONCATENATE(B1513,"00"),#REF!,3,FALSE)</f>
        <v>#REF!</v>
      </c>
      <c r="R1513" s="122" t="str">
        <f>+IF(ISERROR(VLOOKUP(K1513,'Ecarts de marge'!D:D,1,FALSE)),"PB CODE ARTICLE","")</f>
        <v>PB CODE ARTICLE</v>
      </c>
    </row>
    <row r="1514" spans="1:18" x14ac:dyDescent="0.25">
      <c r="A1514" s="131" t="str">
        <f>+IF(I1514&lt;='Ecarts de marge'!$G$1,"X","")</f>
        <v>X</v>
      </c>
      <c r="B1514" s="122" t="str">
        <f t="shared" si="23"/>
        <v>A</v>
      </c>
      <c r="Q1514" s="122" t="e">
        <f>+VLOOKUP(CONCATENATE(B1514,"00"),#REF!,3,FALSE)</f>
        <v>#REF!</v>
      </c>
      <c r="R1514" s="122" t="str">
        <f>+IF(ISERROR(VLOOKUP(K1514,'Ecarts de marge'!D:D,1,FALSE)),"PB CODE ARTICLE","")</f>
        <v>PB CODE ARTICLE</v>
      </c>
    </row>
    <row r="1515" spans="1:18" x14ac:dyDescent="0.25">
      <c r="A1515" s="131" t="str">
        <f>+IF(I1515&lt;='Ecarts de marge'!$G$1,"X","")</f>
        <v>X</v>
      </c>
      <c r="B1515" s="122" t="str">
        <f t="shared" si="23"/>
        <v>A</v>
      </c>
      <c r="Q1515" s="122" t="e">
        <f>+VLOOKUP(CONCATENATE(B1515,"00"),#REF!,3,FALSE)</f>
        <v>#REF!</v>
      </c>
      <c r="R1515" s="122" t="str">
        <f>+IF(ISERROR(VLOOKUP(K1515,'Ecarts de marge'!D:D,1,FALSE)),"PB CODE ARTICLE","")</f>
        <v>PB CODE ARTICLE</v>
      </c>
    </row>
    <row r="1516" spans="1:18" x14ac:dyDescent="0.25">
      <c r="A1516" s="131" t="str">
        <f>+IF(I1516&lt;='Ecarts de marge'!$G$1,"X","")</f>
        <v>X</v>
      </c>
      <c r="B1516" s="122" t="str">
        <f t="shared" si="23"/>
        <v>A</v>
      </c>
      <c r="Q1516" s="122" t="e">
        <f>+VLOOKUP(CONCATENATE(B1516,"00"),#REF!,3,FALSE)</f>
        <v>#REF!</v>
      </c>
      <c r="R1516" s="122" t="str">
        <f>+IF(ISERROR(VLOOKUP(K1516,'Ecarts de marge'!D:D,1,FALSE)),"PB CODE ARTICLE","")</f>
        <v>PB CODE ARTICLE</v>
      </c>
    </row>
    <row r="1517" spans="1:18" x14ac:dyDescent="0.25">
      <c r="A1517" s="131" t="str">
        <f>+IF(I1517&lt;='Ecarts de marge'!$G$1,"X","")</f>
        <v>X</v>
      </c>
      <c r="B1517" s="122" t="str">
        <f t="shared" si="23"/>
        <v>A</v>
      </c>
      <c r="Q1517" s="122" t="e">
        <f>+VLOOKUP(CONCATENATE(B1517,"00"),#REF!,3,FALSE)</f>
        <v>#REF!</v>
      </c>
      <c r="R1517" s="122" t="str">
        <f>+IF(ISERROR(VLOOKUP(K1517,'Ecarts de marge'!D:D,1,FALSE)),"PB CODE ARTICLE","")</f>
        <v>PB CODE ARTICLE</v>
      </c>
    </row>
    <row r="1518" spans="1:18" x14ac:dyDescent="0.25">
      <c r="A1518" s="131" t="str">
        <f>+IF(I1518&lt;='Ecarts de marge'!$G$1,"X","")</f>
        <v>X</v>
      </c>
      <c r="B1518" s="122" t="str">
        <f t="shared" si="23"/>
        <v>A</v>
      </c>
      <c r="Q1518" s="122" t="e">
        <f>+VLOOKUP(CONCATENATE(B1518,"00"),#REF!,3,FALSE)</f>
        <v>#REF!</v>
      </c>
      <c r="R1518" s="122" t="str">
        <f>+IF(ISERROR(VLOOKUP(K1518,'Ecarts de marge'!D:D,1,FALSE)),"PB CODE ARTICLE","")</f>
        <v>PB CODE ARTICLE</v>
      </c>
    </row>
    <row r="1519" spans="1:18" x14ac:dyDescent="0.25">
      <c r="A1519" s="131" t="str">
        <f>+IF(I1519&lt;='Ecarts de marge'!$G$1,"X","")</f>
        <v>X</v>
      </c>
      <c r="B1519" s="122" t="str">
        <f t="shared" si="23"/>
        <v>A</v>
      </c>
      <c r="Q1519" s="122" t="e">
        <f>+VLOOKUP(CONCATENATE(B1519,"00"),#REF!,3,FALSE)</f>
        <v>#REF!</v>
      </c>
      <c r="R1519" s="122" t="str">
        <f>+IF(ISERROR(VLOOKUP(K1519,'Ecarts de marge'!D:D,1,FALSE)),"PB CODE ARTICLE","")</f>
        <v>PB CODE ARTICLE</v>
      </c>
    </row>
    <row r="1520" spans="1:18" x14ac:dyDescent="0.25">
      <c r="A1520" s="131" t="str">
        <f>+IF(I1520&lt;='Ecarts de marge'!$G$1,"X","")</f>
        <v>X</v>
      </c>
      <c r="B1520" s="122" t="str">
        <f t="shared" si="23"/>
        <v>A</v>
      </c>
      <c r="Q1520" s="122" t="e">
        <f>+VLOOKUP(CONCATENATE(B1520,"00"),#REF!,3,FALSE)</f>
        <v>#REF!</v>
      </c>
      <c r="R1520" s="122" t="str">
        <f>+IF(ISERROR(VLOOKUP(K1520,'Ecarts de marge'!D:D,1,FALSE)),"PB CODE ARTICLE","")</f>
        <v>PB CODE ARTICLE</v>
      </c>
    </row>
    <row r="1521" spans="1:18" x14ac:dyDescent="0.25">
      <c r="A1521" s="131" t="str">
        <f>+IF(I1521&lt;='Ecarts de marge'!$G$1,"X","")</f>
        <v>X</v>
      </c>
      <c r="B1521" s="122" t="str">
        <f t="shared" si="23"/>
        <v>A</v>
      </c>
      <c r="Q1521" s="122" t="e">
        <f>+VLOOKUP(CONCATENATE(B1521,"00"),#REF!,3,FALSE)</f>
        <v>#REF!</v>
      </c>
      <c r="R1521" s="122" t="str">
        <f>+IF(ISERROR(VLOOKUP(K1521,'Ecarts de marge'!D:D,1,FALSE)),"PB CODE ARTICLE","")</f>
        <v>PB CODE ARTICLE</v>
      </c>
    </row>
    <row r="1522" spans="1:18" x14ac:dyDescent="0.25">
      <c r="A1522" s="131" t="str">
        <f>+IF(I1522&lt;='Ecarts de marge'!$G$1,"X","")</f>
        <v>X</v>
      </c>
      <c r="B1522" s="122" t="str">
        <f t="shared" si="23"/>
        <v>A</v>
      </c>
      <c r="Q1522" s="122" t="e">
        <f>+VLOOKUP(CONCATENATE(B1522,"00"),#REF!,3,FALSE)</f>
        <v>#REF!</v>
      </c>
      <c r="R1522" s="122" t="str">
        <f>+IF(ISERROR(VLOOKUP(K1522,'Ecarts de marge'!D:D,1,FALSE)),"PB CODE ARTICLE","")</f>
        <v>PB CODE ARTICLE</v>
      </c>
    </row>
    <row r="1523" spans="1:18" x14ac:dyDescent="0.25">
      <c r="A1523" s="131" t="str">
        <f>+IF(I1523&lt;='Ecarts de marge'!$G$1,"X","")</f>
        <v>X</v>
      </c>
      <c r="B1523" s="122" t="str">
        <f t="shared" si="23"/>
        <v>A</v>
      </c>
      <c r="Q1523" s="122" t="e">
        <f>+VLOOKUP(CONCATENATE(B1523,"00"),#REF!,3,FALSE)</f>
        <v>#REF!</v>
      </c>
      <c r="R1523" s="122" t="str">
        <f>+IF(ISERROR(VLOOKUP(K1523,'Ecarts de marge'!D:D,1,FALSE)),"PB CODE ARTICLE","")</f>
        <v>PB CODE ARTICLE</v>
      </c>
    </row>
    <row r="1524" spans="1:18" x14ac:dyDescent="0.25">
      <c r="A1524" s="131" t="str">
        <f>+IF(I1524&lt;='Ecarts de marge'!$G$1,"X","")</f>
        <v>X</v>
      </c>
      <c r="B1524" s="122" t="str">
        <f t="shared" si="23"/>
        <v>A</v>
      </c>
      <c r="Q1524" s="122" t="e">
        <f>+VLOOKUP(CONCATENATE(B1524,"00"),#REF!,3,FALSE)</f>
        <v>#REF!</v>
      </c>
      <c r="R1524" s="122" t="str">
        <f>+IF(ISERROR(VLOOKUP(K1524,'Ecarts de marge'!D:D,1,FALSE)),"PB CODE ARTICLE","")</f>
        <v>PB CODE ARTICLE</v>
      </c>
    </row>
    <row r="1525" spans="1:18" x14ac:dyDescent="0.25">
      <c r="A1525" s="131" t="str">
        <f>+IF(I1525&lt;='Ecarts de marge'!$G$1,"X","")</f>
        <v>X</v>
      </c>
      <c r="B1525" s="122" t="str">
        <f t="shared" si="23"/>
        <v>A</v>
      </c>
      <c r="Q1525" s="122" t="e">
        <f>+VLOOKUP(CONCATENATE(B1525,"00"),#REF!,3,FALSE)</f>
        <v>#REF!</v>
      </c>
      <c r="R1525" s="122" t="str">
        <f>+IF(ISERROR(VLOOKUP(K1525,'Ecarts de marge'!D:D,1,FALSE)),"PB CODE ARTICLE","")</f>
        <v>PB CODE ARTICLE</v>
      </c>
    </row>
    <row r="1526" spans="1:18" x14ac:dyDescent="0.25">
      <c r="A1526" s="131" t="str">
        <f>+IF(I1526&lt;='Ecarts de marge'!$G$1,"X","")</f>
        <v>X</v>
      </c>
      <c r="B1526" s="122" t="str">
        <f t="shared" si="23"/>
        <v>A</v>
      </c>
      <c r="Q1526" s="122" t="e">
        <f>+VLOOKUP(CONCATENATE(B1526,"00"),#REF!,3,FALSE)</f>
        <v>#REF!</v>
      </c>
      <c r="R1526" s="122" t="str">
        <f>+IF(ISERROR(VLOOKUP(K1526,'Ecarts de marge'!D:D,1,FALSE)),"PB CODE ARTICLE","")</f>
        <v>PB CODE ARTICLE</v>
      </c>
    </row>
    <row r="1527" spans="1:18" x14ac:dyDescent="0.25">
      <c r="A1527" s="131" t="str">
        <f>+IF(I1527&lt;='Ecarts de marge'!$G$1,"X","")</f>
        <v>X</v>
      </c>
      <c r="B1527" s="122" t="str">
        <f t="shared" si="23"/>
        <v>A</v>
      </c>
      <c r="Q1527" s="122" t="e">
        <f>+VLOOKUP(CONCATENATE(B1527,"00"),#REF!,3,FALSE)</f>
        <v>#REF!</v>
      </c>
      <c r="R1527" s="122" t="str">
        <f>+IF(ISERROR(VLOOKUP(K1527,'Ecarts de marge'!D:D,1,FALSE)),"PB CODE ARTICLE","")</f>
        <v>PB CODE ARTICLE</v>
      </c>
    </row>
    <row r="1528" spans="1:18" x14ac:dyDescent="0.25">
      <c r="A1528" s="131" t="str">
        <f>+IF(I1528&lt;='Ecarts de marge'!$G$1,"X","")</f>
        <v>X</v>
      </c>
      <c r="B1528" s="122" t="str">
        <f t="shared" si="23"/>
        <v>A</v>
      </c>
      <c r="Q1528" s="122" t="e">
        <f>+VLOOKUP(CONCATENATE(B1528,"00"),#REF!,3,FALSE)</f>
        <v>#REF!</v>
      </c>
      <c r="R1528" s="122" t="str">
        <f>+IF(ISERROR(VLOOKUP(K1528,'Ecarts de marge'!D:D,1,FALSE)),"PB CODE ARTICLE","")</f>
        <v>PB CODE ARTICLE</v>
      </c>
    </row>
    <row r="1529" spans="1:18" x14ac:dyDescent="0.25">
      <c r="A1529" s="131" t="str">
        <f>+IF(I1529&lt;='Ecarts de marge'!$G$1,"X","")</f>
        <v>X</v>
      </c>
      <c r="B1529" s="122" t="str">
        <f t="shared" si="23"/>
        <v>A</v>
      </c>
      <c r="Q1529" s="122" t="e">
        <f>+VLOOKUP(CONCATENATE(B1529,"00"),#REF!,3,FALSE)</f>
        <v>#REF!</v>
      </c>
      <c r="R1529" s="122" t="str">
        <f>+IF(ISERROR(VLOOKUP(K1529,'Ecarts de marge'!D:D,1,FALSE)),"PB CODE ARTICLE","")</f>
        <v>PB CODE ARTICLE</v>
      </c>
    </row>
    <row r="1530" spans="1:18" x14ac:dyDescent="0.25">
      <c r="A1530" s="131" t="str">
        <f>+IF(I1530&lt;='Ecarts de marge'!$G$1,"X","")</f>
        <v>X</v>
      </c>
      <c r="B1530" s="122" t="str">
        <f t="shared" si="23"/>
        <v>A</v>
      </c>
      <c r="Q1530" s="122" t="e">
        <f>+VLOOKUP(CONCATENATE(B1530,"00"),#REF!,3,FALSE)</f>
        <v>#REF!</v>
      </c>
      <c r="R1530" s="122" t="str">
        <f>+IF(ISERROR(VLOOKUP(K1530,'Ecarts de marge'!D:D,1,FALSE)),"PB CODE ARTICLE","")</f>
        <v>PB CODE ARTICLE</v>
      </c>
    </row>
    <row r="1531" spans="1:18" x14ac:dyDescent="0.25">
      <c r="A1531" s="131" t="str">
        <f>+IF(I1531&lt;='Ecarts de marge'!$G$1,"X","")</f>
        <v>X</v>
      </c>
      <c r="B1531" s="122" t="str">
        <f t="shared" si="23"/>
        <v>A</v>
      </c>
      <c r="Q1531" s="122" t="e">
        <f>+VLOOKUP(CONCATENATE(B1531,"00"),#REF!,3,FALSE)</f>
        <v>#REF!</v>
      </c>
      <c r="R1531" s="122" t="str">
        <f>+IF(ISERROR(VLOOKUP(K1531,'Ecarts de marge'!D:D,1,FALSE)),"PB CODE ARTICLE","")</f>
        <v>PB CODE ARTICLE</v>
      </c>
    </row>
    <row r="1532" spans="1:18" x14ac:dyDescent="0.25">
      <c r="A1532" s="131" t="str">
        <f>+IF(I1532&lt;='Ecarts de marge'!$G$1,"X","")</f>
        <v>X</v>
      </c>
      <c r="B1532" s="122" t="str">
        <f t="shared" si="23"/>
        <v>A</v>
      </c>
      <c r="Q1532" s="122" t="e">
        <f>+VLOOKUP(CONCATENATE(B1532,"00"),#REF!,3,FALSE)</f>
        <v>#REF!</v>
      </c>
      <c r="R1532" s="122" t="str">
        <f>+IF(ISERROR(VLOOKUP(K1532,'Ecarts de marge'!D:D,1,FALSE)),"PB CODE ARTICLE","")</f>
        <v>PB CODE ARTICLE</v>
      </c>
    </row>
    <row r="1533" spans="1:18" x14ac:dyDescent="0.25">
      <c r="A1533" s="131" t="str">
        <f>+IF(I1533&lt;='Ecarts de marge'!$G$1,"X","")</f>
        <v>X</v>
      </c>
      <c r="B1533" s="122" t="str">
        <f t="shared" si="23"/>
        <v>A</v>
      </c>
      <c r="Q1533" s="122" t="e">
        <f>+VLOOKUP(CONCATENATE(B1533,"00"),#REF!,3,FALSE)</f>
        <v>#REF!</v>
      </c>
      <c r="R1533" s="122" t="str">
        <f>+IF(ISERROR(VLOOKUP(K1533,'Ecarts de marge'!D:D,1,FALSE)),"PB CODE ARTICLE","")</f>
        <v>PB CODE ARTICLE</v>
      </c>
    </row>
    <row r="1534" spans="1:18" x14ac:dyDescent="0.25">
      <c r="A1534" s="131" t="str">
        <f>+IF(I1534&lt;='Ecarts de marge'!$G$1,"X","")</f>
        <v>X</v>
      </c>
      <c r="B1534" s="122" t="str">
        <f t="shared" si="23"/>
        <v>A</v>
      </c>
      <c r="Q1534" s="122" t="e">
        <f>+VLOOKUP(CONCATENATE(B1534,"00"),#REF!,3,FALSE)</f>
        <v>#REF!</v>
      </c>
      <c r="R1534" s="122" t="str">
        <f>+IF(ISERROR(VLOOKUP(K1534,'Ecarts de marge'!D:D,1,FALSE)),"PB CODE ARTICLE","")</f>
        <v>PB CODE ARTICLE</v>
      </c>
    </row>
    <row r="1535" spans="1:18" x14ac:dyDescent="0.25">
      <c r="A1535" s="131" t="str">
        <f>+IF(I1535&lt;='Ecarts de marge'!$G$1,"X","")</f>
        <v>X</v>
      </c>
      <c r="B1535" s="122" t="str">
        <f t="shared" si="23"/>
        <v>A</v>
      </c>
      <c r="Q1535" s="122" t="e">
        <f>+VLOOKUP(CONCATENATE(B1535,"00"),#REF!,3,FALSE)</f>
        <v>#REF!</v>
      </c>
      <c r="R1535" s="122" t="str">
        <f>+IF(ISERROR(VLOOKUP(K1535,'Ecarts de marge'!D:D,1,FALSE)),"PB CODE ARTICLE","")</f>
        <v>PB CODE ARTICLE</v>
      </c>
    </row>
    <row r="1536" spans="1:18" x14ac:dyDescent="0.25">
      <c r="A1536" s="131" t="str">
        <f>+IF(I1536&lt;='Ecarts de marge'!$G$1,"X","")</f>
        <v>X</v>
      </c>
      <c r="B1536" s="122" t="str">
        <f t="shared" si="23"/>
        <v>A</v>
      </c>
      <c r="Q1536" s="122" t="e">
        <f>+VLOOKUP(CONCATENATE(B1536,"00"),#REF!,3,FALSE)</f>
        <v>#REF!</v>
      </c>
      <c r="R1536" s="122" t="str">
        <f>+IF(ISERROR(VLOOKUP(K1536,'Ecarts de marge'!D:D,1,FALSE)),"PB CODE ARTICLE","")</f>
        <v>PB CODE ARTICLE</v>
      </c>
    </row>
    <row r="1537" spans="1:18" x14ac:dyDescent="0.25">
      <c r="A1537" s="131" t="str">
        <f>+IF(I1537&lt;='Ecarts de marge'!$G$1,"X","")</f>
        <v>X</v>
      </c>
      <c r="B1537" s="122" t="str">
        <f t="shared" si="23"/>
        <v>A</v>
      </c>
      <c r="Q1537" s="122" t="e">
        <f>+VLOOKUP(CONCATENATE(B1537,"00"),#REF!,3,FALSE)</f>
        <v>#REF!</v>
      </c>
      <c r="R1537" s="122" t="str">
        <f>+IF(ISERROR(VLOOKUP(K1537,'Ecarts de marge'!D:D,1,FALSE)),"PB CODE ARTICLE","")</f>
        <v>PB CODE ARTICLE</v>
      </c>
    </row>
    <row r="1538" spans="1:18" x14ac:dyDescent="0.25">
      <c r="A1538" s="131" t="str">
        <f>+IF(I1538&lt;='Ecarts de marge'!$G$1,"X","")</f>
        <v>X</v>
      </c>
      <c r="B1538" s="122" t="str">
        <f t="shared" si="23"/>
        <v>A</v>
      </c>
      <c r="Q1538" s="122" t="e">
        <f>+VLOOKUP(CONCATENATE(B1538,"00"),#REF!,3,FALSE)</f>
        <v>#REF!</v>
      </c>
      <c r="R1538" s="122" t="str">
        <f>+IF(ISERROR(VLOOKUP(K1538,'Ecarts de marge'!D:D,1,FALSE)),"PB CODE ARTICLE","")</f>
        <v>PB CODE ARTICLE</v>
      </c>
    </row>
    <row r="1539" spans="1:18" x14ac:dyDescent="0.25">
      <c r="A1539" s="131" t="str">
        <f>+IF(I1539&lt;='Ecarts de marge'!$G$1,"X","")</f>
        <v>X</v>
      </c>
      <c r="B1539" s="122" t="str">
        <f t="shared" ref="B1539:B1602" si="24">+"A"&amp;E1539&amp;F1539&amp;G1539</f>
        <v>A</v>
      </c>
      <c r="Q1539" s="122" t="e">
        <f>+VLOOKUP(CONCATENATE(B1539,"00"),#REF!,3,FALSE)</f>
        <v>#REF!</v>
      </c>
      <c r="R1539" s="122" t="str">
        <f>+IF(ISERROR(VLOOKUP(K1539,'Ecarts de marge'!D:D,1,FALSE)),"PB CODE ARTICLE","")</f>
        <v>PB CODE ARTICLE</v>
      </c>
    </row>
    <row r="1540" spans="1:18" x14ac:dyDescent="0.25">
      <c r="A1540" s="131" t="str">
        <f>+IF(I1540&lt;='Ecarts de marge'!$G$1,"X","")</f>
        <v>X</v>
      </c>
      <c r="B1540" s="122" t="str">
        <f t="shared" si="24"/>
        <v>A</v>
      </c>
      <c r="Q1540" s="122" t="e">
        <f>+VLOOKUP(CONCATENATE(B1540,"00"),#REF!,3,FALSE)</f>
        <v>#REF!</v>
      </c>
      <c r="R1540" s="122" t="str">
        <f>+IF(ISERROR(VLOOKUP(K1540,'Ecarts de marge'!D:D,1,FALSE)),"PB CODE ARTICLE","")</f>
        <v>PB CODE ARTICLE</v>
      </c>
    </row>
    <row r="1541" spans="1:18" x14ac:dyDescent="0.25">
      <c r="A1541" s="131" t="str">
        <f>+IF(I1541&lt;='Ecarts de marge'!$G$1,"X","")</f>
        <v>X</v>
      </c>
      <c r="B1541" s="122" t="str">
        <f t="shared" si="24"/>
        <v>A</v>
      </c>
      <c r="Q1541" s="122" t="e">
        <f>+VLOOKUP(CONCATENATE(B1541,"00"),#REF!,3,FALSE)</f>
        <v>#REF!</v>
      </c>
      <c r="R1541" s="122" t="str">
        <f>+IF(ISERROR(VLOOKUP(K1541,'Ecarts de marge'!D:D,1,FALSE)),"PB CODE ARTICLE","")</f>
        <v>PB CODE ARTICLE</v>
      </c>
    </row>
    <row r="1542" spans="1:18" x14ac:dyDescent="0.25">
      <c r="A1542" s="131" t="str">
        <f>+IF(I1542&lt;='Ecarts de marge'!$G$1,"X","")</f>
        <v>X</v>
      </c>
      <c r="B1542" s="122" t="str">
        <f t="shared" si="24"/>
        <v>A</v>
      </c>
      <c r="Q1542" s="122" t="e">
        <f>+VLOOKUP(CONCATENATE(B1542,"00"),#REF!,3,FALSE)</f>
        <v>#REF!</v>
      </c>
      <c r="R1542" s="122" t="str">
        <f>+IF(ISERROR(VLOOKUP(K1542,'Ecarts de marge'!D:D,1,FALSE)),"PB CODE ARTICLE","")</f>
        <v>PB CODE ARTICLE</v>
      </c>
    </row>
    <row r="1543" spans="1:18" x14ac:dyDescent="0.25">
      <c r="A1543" s="131" t="str">
        <f>+IF(I1543&lt;='Ecarts de marge'!$G$1,"X","")</f>
        <v>X</v>
      </c>
      <c r="B1543" s="122" t="str">
        <f t="shared" si="24"/>
        <v>A</v>
      </c>
      <c r="Q1543" s="122" t="e">
        <f>+VLOOKUP(CONCATENATE(B1543,"00"),#REF!,3,FALSE)</f>
        <v>#REF!</v>
      </c>
      <c r="R1543" s="122" t="str">
        <f>+IF(ISERROR(VLOOKUP(K1543,'Ecarts de marge'!D:D,1,FALSE)),"PB CODE ARTICLE","")</f>
        <v>PB CODE ARTICLE</v>
      </c>
    </row>
    <row r="1544" spans="1:18" x14ac:dyDescent="0.25">
      <c r="A1544" s="131" t="str">
        <f>+IF(I1544&lt;='Ecarts de marge'!$G$1,"X","")</f>
        <v>X</v>
      </c>
      <c r="B1544" s="122" t="str">
        <f t="shared" si="24"/>
        <v>A</v>
      </c>
      <c r="Q1544" s="122" t="e">
        <f>+VLOOKUP(CONCATENATE(B1544,"00"),#REF!,3,FALSE)</f>
        <v>#REF!</v>
      </c>
      <c r="R1544" s="122" t="str">
        <f>+IF(ISERROR(VLOOKUP(K1544,'Ecarts de marge'!D:D,1,FALSE)),"PB CODE ARTICLE","")</f>
        <v>PB CODE ARTICLE</v>
      </c>
    </row>
    <row r="1545" spans="1:18" x14ac:dyDescent="0.25">
      <c r="A1545" s="131" t="str">
        <f>+IF(I1545&lt;='Ecarts de marge'!$G$1,"X","")</f>
        <v>X</v>
      </c>
      <c r="B1545" s="122" t="str">
        <f t="shared" si="24"/>
        <v>A</v>
      </c>
      <c r="Q1545" s="122" t="e">
        <f>+VLOOKUP(CONCATENATE(B1545,"00"),#REF!,3,FALSE)</f>
        <v>#REF!</v>
      </c>
      <c r="R1545" s="122" t="str">
        <f>+IF(ISERROR(VLOOKUP(K1545,'Ecarts de marge'!D:D,1,FALSE)),"PB CODE ARTICLE","")</f>
        <v>PB CODE ARTICLE</v>
      </c>
    </row>
    <row r="1546" spans="1:18" x14ac:dyDescent="0.25">
      <c r="A1546" s="131" t="str">
        <f>+IF(I1546&lt;='Ecarts de marge'!$G$1,"X","")</f>
        <v>X</v>
      </c>
      <c r="B1546" s="122" t="str">
        <f t="shared" si="24"/>
        <v>A</v>
      </c>
      <c r="Q1546" s="122" t="e">
        <f>+VLOOKUP(CONCATENATE(B1546,"00"),#REF!,3,FALSE)</f>
        <v>#REF!</v>
      </c>
      <c r="R1546" s="122" t="str">
        <f>+IF(ISERROR(VLOOKUP(K1546,'Ecarts de marge'!D:D,1,FALSE)),"PB CODE ARTICLE","")</f>
        <v>PB CODE ARTICLE</v>
      </c>
    </row>
    <row r="1547" spans="1:18" x14ac:dyDescent="0.25">
      <c r="A1547" s="131" t="str">
        <f>+IF(I1547&lt;='Ecarts de marge'!$G$1,"X","")</f>
        <v>X</v>
      </c>
      <c r="B1547" s="122" t="str">
        <f t="shared" si="24"/>
        <v>A</v>
      </c>
      <c r="Q1547" s="122" t="e">
        <f>+VLOOKUP(CONCATENATE(B1547,"00"),#REF!,3,FALSE)</f>
        <v>#REF!</v>
      </c>
      <c r="R1547" s="122" t="str">
        <f>+IF(ISERROR(VLOOKUP(K1547,'Ecarts de marge'!D:D,1,FALSE)),"PB CODE ARTICLE","")</f>
        <v>PB CODE ARTICLE</v>
      </c>
    </row>
    <row r="1548" spans="1:18" x14ac:dyDescent="0.25">
      <c r="A1548" s="131" t="str">
        <f>+IF(I1548&lt;='Ecarts de marge'!$G$1,"X","")</f>
        <v>X</v>
      </c>
      <c r="B1548" s="122" t="str">
        <f t="shared" si="24"/>
        <v>A</v>
      </c>
      <c r="Q1548" s="122" t="e">
        <f>+VLOOKUP(CONCATENATE(B1548,"00"),#REF!,3,FALSE)</f>
        <v>#REF!</v>
      </c>
      <c r="R1548" s="122" t="str">
        <f>+IF(ISERROR(VLOOKUP(K1548,'Ecarts de marge'!D:D,1,FALSE)),"PB CODE ARTICLE","")</f>
        <v>PB CODE ARTICLE</v>
      </c>
    </row>
    <row r="1549" spans="1:18" x14ac:dyDescent="0.25">
      <c r="A1549" s="131" t="str">
        <f>+IF(I1549&lt;='Ecarts de marge'!$G$1,"X","")</f>
        <v>X</v>
      </c>
      <c r="B1549" s="122" t="str">
        <f t="shared" si="24"/>
        <v>A</v>
      </c>
      <c r="Q1549" s="122" t="e">
        <f>+VLOOKUP(CONCATENATE(B1549,"00"),#REF!,3,FALSE)</f>
        <v>#REF!</v>
      </c>
      <c r="R1549" s="122" t="str">
        <f>+IF(ISERROR(VLOOKUP(K1549,'Ecarts de marge'!D:D,1,FALSE)),"PB CODE ARTICLE","")</f>
        <v>PB CODE ARTICLE</v>
      </c>
    </row>
    <row r="1550" spans="1:18" x14ac:dyDescent="0.25">
      <c r="A1550" s="131" t="str">
        <f>+IF(I1550&lt;='Ecarts de marge'!$G$1,"X","")</f>
        <v>X</v>
      </c>
      <c r="B1550" s="122" t="str">
        <f t="shared" si="24"/>
        <v>A</v>
      </c>
      <c r="Q1550" s="122" t="e">
        <f>+VLOOKUP(CONCATENATE(B1550,"00"),#REF!,3,FALSE)</f>
        <v>#REF!</v>
      </c>
      <c r="R1550" s="122" t="str">
        <f>+IF(ISERROR(VLOOKUP(K1550,'Ecarts de marge'!D:D,1,FALSE)),"PB CODE ARTICLE","")</f>
        <v>PB CODE ARTICLE</v>
      </c>
    </row>
    <row r="1551" spans="1:18" x14ac:dyDescent="0.25">
      <c r="A1551" s="131" t="str">
        <f>+IF(I1551&lt;='Ecarts de marge'!$G$1,"X","")</f>
        <v>X</v>
      </c>
      <c r="B1551" s="122" t="str">
        <f t="shared" si="24"/>
        <v>A</v>
      </c>
      <c r="Q1551" s="122" t="e">
        <f>+VLOOKUP(CONCATENATE(B1551,"00"),#REF!,3,FALSE)</f>
        <v>#REF!</v>
      </c>
      <c r="R1551" s="122" t="str">
        <f>+IF(ISERROR(VLOOKUP(K1551,'Ecarts de marge'!D:D,1,FALSE)),"PB CODE ARTICLE","")</f>
        <v>PB CODE ARTICLE</v>
      </c>
    </row>
    <row r="1552" spans="1:18" x14ac:dyDescent="0.25">
      <c r="A1552" s="131" t="str">
        <f>+IF(I1552&lt;='Ecarts de marge'!$G$1,"X","")</f>
        <v>X</v>
      </c>
      <c r="B1552" s="122" t="str">
        <f t="shared" si="24"/>
        <v>A</v>
      </c>
      <c r="Q1552" s="122" t="e">
        <f>+VLOOKUP(CONCATENATE(B1552,"00"),#REF!,3,FALSE)</f>
        <v>#REF!</v>
      </c>
      <c r="R1552" s="122" t="str">
        <f>+IF(ISERROR(VLOOKUP(K1552,'Ecarts de marge'!D:D,1,FALSE)),"PB CODE ARTICLE","")</f>
        <v>PB CODE ARTICLE</v>
      </c>
    </row>
    <row r="1553" spans="1:18" x14ac:dyDescent="0.25">
      <c r="A1553" s="131" t="str">
        <f>+IF(I1553&lt;='Ecarts de marge'!$G$1,"X","")</f>
        <v>X</v>
      </c>
      <c r="B1553" s="122" t="str">
        <f t="shared" si="24"/>
        <v>A</v>
      </c>
      <c r="Q1553" s="122" t="e">
        <f>+VLOOKUP(CONCATENATE(B1553,"00"),#REF!,3,FALSE)</f>
        <v>#REF!</v>
      </c>
      <c r="R1553" s="122" t="str">
        <f>+IF(ISERROR(VLOOKUP(K1553,'Ecarts de marge'!D:D,1,FALSE)),"PB CODE ARTICLE","")</f>
        <v>PB CODE ARTICLE</v>
      </c>
    </row>
    <row r="1554" spans="1:18" x14ac:dyDescent="0.25">
      <c r="A1554" s="131" t="str">
        <f>+IF(I1554&lt;='Ecarts de marge'!$G$1,"X","")</f>
        <v>X</v>
      </c>
      <c r="B1554" s="122" t="str">
        <f t="shared" si="24"/>
        <v>A</v>
      </c>
      <c r="Q1554" s="122" t="e">
        <f>+VLOOKUP(CONCATENATE(B1554,"00"),#REF!,3,FALSE)</f>
        <v>#REF!</v>
      </c>
      <c r="R1554" s="122" t="str">
        <f>+IF(ISERROR(VLOOKUP(K1554,'Ecarts de marge'!D:D,1,FALSE)),"PB CODE ARTICLE","")</f>
        <v>PB CODE ARTICLE</v>
      </c>
    </row>
    <row r="1555" spans="1:18" x14ac:dyDescent="0.25">
      <c r="A1555" s="131" t="str">
        <f>+IF(I1555&lt;='Ecarts de marge'!$G$1,"X","")</f>
        <v>X</v>
      </c>
      <c r="B1555" s="122" t="str">
        <f t="shared" si="24"/>
        <v>A</v>
      </c>
      <c r="Q1555" s="122" t="e">
        <f>+VLOOKUP(CONCATENATE(B1555,"00"),#REF!,3,FALSE)</f>
        <v>#REF!</v>
      </c>
      <c r="R1555" s="122" t="str">
        <f>+IF(ISERROR(VLOOKUP(K1555,'Ecarts de marge'!D:D,1,FALSE)),"PB CODE ARTICLE","")</f>
        <v>PB CODE ARTICLE</v>
      </c>
    </row>
    <row r="1556" spans="1:18" x14ac:dyDescent="0.25">
      <c r="A1556" s="131" t="str">
        <f>+IF(I1556&lt;='Ecarts de marge'!$G$1,"X","")</f>
        <v>X</v>
      </c>
      <c r="B1556" s="122" t="str">
        <f t="shared" si="24"/>
        <v>A</v>
      </c>
      <c r="Q1556" s="122" t="e">
        <f>+VLOOKUP(CONCATENATE(B1556,"00"),#REF!,3,FALSE)</f>
        <v>#REF!</v>
      </c>
      <c r="R1556" s="122" t="str">
        <f>+IF(ISERROR(VLOOKUP(K1556,'Ecarts de marge'!D:D,1,FALSE)),"PB CODE ARTICLE","")</f>
        <v>PB CODE ARTICLE</v>
      </c>
    </row>
    <row r="1557" spans="1:18" x14ac:dyDescent="0.25">
      <c r="A1557" s="131" t="str">
        <f>+IF(I1557&lt;='Ecarts de marge'!$G$1,"X","")</f>
        <v>X</v>
      </c>
      <c r="B1557" s="122" t="str">
        <f t="shared" si="24"/>
        <v>A</v>
      </c>
      <c r="Q1557" s="122" t="e">
        <f>+VLOOKUP(CONCATENATE(B1557,"00"),#REF!,3,FALSE)</f>
        <v>#REF!</v>
      </c>
      <c r="R1557" s="122" t="str">
        <f>+IF(ISERROR(VLOOKUP(K1557,'Ecarts de marge'!D:D,1,FALSE)),"PB CODE ARTICLE","")</f>
        <v>PB CODE ARTICLE</v>
      </c>
    </row>
    <row r="1558" spans="1:18" x14ac:dyDescent="0.25">
      <c r="A1558" s="131" t="str">
        <f>+IF(I1558&lt;='Ecarts de marge'!$G$1,"X","")</f>
        <v>X</v>
      </c>
      <c r="B1558" s="122" t="str">
        <f t="shared" si="24"/>
        <v>A</v>
      </c>
      <c r="Q1558" s="122" t="e">
        <f>+VLOOKUP(CONCATENATE(B1558,"00"),#REF!,3,FALSE)</f>
        <v>#REF!</v>
      </c>
      <c r="R1558" s="122" t="str">
        <f>+IF(ISERROR(VLOOKUP(K1558,'Ecarts de marge'!D:D,1,FALSE)),"PB CODE ARTICLE","")</f>
        <v>PB CODE ARTICLE</v>
      </c>
    </row>
    <row r="1559" spans="1:18" x14ac:dyDescent="0.25">
      <c r="A1559" s="131" t="str">
        <f>+IF(I1559&lt;='Ecarts de marge'!$G$1,"X","")</f>
        <v>X</v>
      </c>
      <c r="B1559" s="122" t="str">
        <f t="shared" si="24"/>
        <v>A</v>
      </c>
      <c r="Q1559" s="122" t="e">
        <f>+VLOOKUP(CONCATENATE(B1559,"00"),#REF!,3,FALSE)</f>
        <v>#REF!</v>
      </c>
      <c r="R1559" s="122" t="str">
        <f>+IF(ISERROR(VLOOKUP(K1559,'Ecarts de marge'!D:D,1,FALSE)),"PB CODE ARTICLE","")</f>
        <v>PB CODE ARTICLE</v>
      </c>
    </row>
    <row r="1560" spans="1:18" x14ac:dyDescent="0.25">
      <c r="A1560" s="131" t="str">
        <f>+IF(I1560&lt;='Ecarts de marge'!$G$1,"X","")</f>
        <v>X</v>
      </c>
      <c r="B1560" s="122" t="str">
        <f t="shared" si="24"/>
        <v>A</v>
      </c>
      <c r="Q1560" s="122" t="e">
        <f>+VLOOKUP(CONCATENATE(B1560,"00"),#REF!,3,FALSE)</f>
        <v>#REF!</v>
      </c>
      <c r="R1560" s="122" t="str">
        <f>+IF(ISERROR(VLOOKUP(K1560,'Ecarts de marge'!D:D,1,FALSE)),"PB CODE ARTICLE","")</f>
        <v>PB CODE ARTICLE</v>
      </c>
    </row>
    <row r="1561" spans="1:18" x14ac:dyDescent="0.25">
      <c r="A1561" s="131" t="str">
        <f>+IF(I1561&lt;='Ecarts de marge'!$G$1,"X","")</f>
        <v>X</v>
      </c>
      <c r="B1561" s="122" t="str">
        <f t="shared" si="24"/>
        <v>A</v>
      </c>
      <c r="Q1561" s="122" t="e">
        <f>+VLOOKUP(CONCATENATE(B1561,"00"),#REF!,3,FALSE)</f>
        <v>#REF!</v>
      </c>
      <c r="R1561" s="122" t="str">
        <f>+IF(ISERROR(VLOOKUP(K1561,'Ecarts de marge'!D:D,1,FALSE)),"PB CODE ARTICLE","")</f>
        <v>PB CODE ARTICLE</v>
      </c>
    </row>
    <row r="1562" spans="1:18" x14ac:dyDescent="0.25">
      <c r="A1562" s="131" t="str">
        <f>+IF(I1562&lt;='Ecarts de marge'!$G$1,"X","")</f>
        <v>X</v>
      </c>
      <c r="B1562" s="122" t="str">
        <f t="shared" si="24"/>
        <v>A</v>
      </c>
      <c r="Q1562" s="122" t="e">
        <f>+VLOOKUP(CONCATENATE(B1562,"00"),#REF!,3,FALSE)</f>
        <v>#REF!</v>
      </c>
      <c r="R1562" s="122" t="str">
        <f>+IF(ISERROR(VLOOKUP(K1562,'Ecarts de marge'!D:D,1,FALSE)),"PB CODE ARTICLE","")</f>
        <v>PB CODE ARTICLE</v>
      </c>
    </row>
    <row r="1563" spans="1:18" x14ac:dyDescent="0.25">
      <c r="A1563" s="131" t="str">
        <f>+IF(I1563&lt;='Ecarts de marge'!$G$1,"X","")</f>
        <v>X</v>
      </c>
      <c r="B1563" s="122" t="str">
        <f t="shared" si="24"/>
        <v>A</v>
      </c>
      <c r="Q1563" s="122" t="e">
        <f>+VLOOKUP(CONCATENATE(B1563,"00"),#REF!,3,FALSE)</f>
        <v>#REF!</v>
      </c>
      <c r="R1563" s="122" t="str">
        <f>+IF(ISERROR(VLOOKUP(K1563,'Ecarts de marge'!D:D,1,FALSE)),"PB CODE ARTICLE","")</f>
        <v>PB CODE ARTICLE</v>
      </c>
    </row>
    <row r="1564" spans="1:18" x14ac:dyDescent="0.25">
      <c r="A1564" s="131" t="str">
        <f>+IF(I1564&lt;='Ecarts de marge'!$G$1,"X","")</f>
        <v>X</v>
      </c>
      <c r="B1564" s="122" t="str">
        <f t="shared" si="24"/>
        <v>A</v>
      </c>
      <c r="Q1564" s="122" t="e">
        <f>+VLOOKUP(CONCATENATE(B1564,"00"),#REF!,3,FALSE)</f>
        <v>#REF!</v>
      </c>
      <c r="R1564" s="122" t="str">
        <f>+IF(ISERROR(VLOOKUP(K1564,'Ecarts de marge'!D:D,1,FALSE)),"PB CODE ARTICLE","")</f>
        <v>PB CODE ARTICLE</v>
      </c>
    </row>
    <row r="1565" spans="1:18" x14ac:dyDescent="0.25">
      <c r="A1565" s="131" t="str">
        <f>+IF(I1565&lt;='Ecarts de marge'!$G$1,"X","")</f>
        <v>X</v>
      </c>
      <c r="B1565" s="122" t="str">
        <f t="shared" si="24"/>
        <v>A</v>
      </c>
      <c r="Q1565" s="122" t="e">
        <f>+VLOOKUP(CONCATENATE(B1565,"00"),#REF!,3,FALSE)</f>
        <v>#REF!</v>
      </c>
      <c r="R1565" s="122" t="str">
        <f>+IF(ISERROR(VLOOKUP(K1565,'Ecarts de marge'!D:D,1,FALSE)),"PB CODE ARTICLE","")</f>
        <v>PB CODE ARTICLE</v>
      </c>
    </row>
    <row r="1566" spans="1:18" x14ac:dyDescent="0.25">
      <c r="A1566" s="131" t="str">
        <f>+IF(I1566&lt;='Ecarts de marge'!$G$1,"X","")</f>
        <v>X</v>
      </c>
      <c r="B1566" s="122" t="str">
        <f t="shared" si="24"/>
        <v>A</v>
      </c>
      <c r="Q1566" s="122" t="e">
        <f>+VLOOKUP(CONCATENATE(B1566,"00"),#REF!,3,FALSE)</f>
        <v>#REF!</v>
      </c>
      <c r="R1566" s="122" t="str">
        <f>+IF(ISERROR(VLOOKUP(K1566,'Ecarts de marge'!D:D,1,FALSE)),"PB CODE ARTICLE","")</f>
        <v>PB CODE ARTICLE</v>
      </c>
    </row>
    <row r="1567" spans="1:18" x14ac:dyDescent="0.25">
      <c r="A1567" s="131" t="str">
        <f>+IF(I1567&lt;='Ecarts de marge'!$G$1,"X","")</f>
        <v>X</v>
      </c>
      <c r="B1567" s="122" t="str">
        <f t="shared" si="24"/>
        <v>A</v>
      </c>
      <c r="Q1567" s="122" t="e">
        <f>+VLOOKUP(CONCATENATE(B1567,"00"),#REF!,3,FALSE)</f>
        <v>#REF!</v>
      </c>
      <c r="R1567" s="122" t="str">
        <f>+IF(ISERROR(VLOOKUP(K1567,'Ecarts de marge'!D:D,1,FALSE)),"PB CODE ARTICLE","")</f>
        <v>PB CODE ARTICLE</v>
      </c>
    </row>
    <row r="1568" spans="1:18" x14ac:dyDescent="0.25">
      <c r="A1568" s="131" t="str">
        <f>+IF(I1568&lt;='Ecarts de marge'!$G$1,"X","")</f>
        <v>X</v>
      </c>
      <c r="B1568" s="122" t="str">
        <f t="shared" si="24"/>
        <v>A</v>
      </c>
      <c r="Q1568" s="122" t="e">
        <f>+VLOOKUP(CONCATENATE(B1568,"00"),#REF!,3,FALSE)</f>
        <v>#REF!</v>
      </c>
      <c r="R1568" s="122" t="str">
        <f>+IF(ISERROR(VLOOKUP(K1568,'Ecarts de marge'!D:D,1,FALSE)),"PB CODE ARTICLE","")</f>
        <v>PB CODE ARTICLE</v>
      </c>
    </row>
    <row r="1569" spans="1:18" x14ac:dyDescent="0.25">
      <c r="A1569" s="131" t="str">
        <f>+IF(I1569&lt;='Ecarts de marge'!$G$1,"X","")</f>
        <v>X</v>
      </c>
      <c r="B1569" s="122" t="str">
        <f t="shared" si="24"/>
        <v>A</v>
      </c>
      <c r="Q1569" s="122" t="e">
        <f>+VLOOKUP(CONCATENATE(B1569,"00"),#REF!,3,FALSE)</f>
        <v>#REF!</v>
      </c>
      <c r="R1569" s="122" t="str">
        <f>+IF(ISERROR(VLOOKUP(K1569,'Ecarts de marge'!D:D,1,FALSE)),"PB CODE ARTICLE","")</f>
        <v>PB CODE ARTICLE</v>
      </c>
    </row>
    <row r="1570" spans="1:18" x14ac:dyDescent="0.25">
      <c r="A1570" s="131" t="str">
        <f>+IF(I1570&lt;='Ecarts de marge'!$G$1,"X","")</f>
        <v>X</v>
      </c>
      <c r="B1570" s="122" t="str">
        <f t="shared" si="24"/>
        <v>A</v>
      </c>
      <c r="Q1570" s="122" t="e">
        <f>+VLOOKUP(CONCATENATE(B1570,"00"),#REF!,3,FALSE)</f>
        <v>#REF!</v>
      </c>
      <c r="R1570" s="122" t="str">
        <f>+IF(ISERROR(VLOOKUP(K1570,'Ecarts de marge'!D:D,1,FALSE)),"PB CODE ARTICLE","")</f>
        <v>PB CODE ARTICLE</v>
      </c>
    </row>
    <row r="1571" spans="1:18" x14ac:dyDescent="0.25">
      <c r="A1571" s="131" t="str">
        <f>+IF(I1571&lt;='Ecarts de marge'!$G$1,"X","")</f>
        <v>X</v>
      </c>
      <c r="B1571" s="122" t="str">
        <f t="shared" si="24"/>
        <v>A</v>
      </c>
      <c r="Q1571" s="122" t="e">
        <f>+VLOOKUP(CONCATENATE(B1571,"00"),#REF!,3,FALSE)</f>
        <v>#REF!</v>
      </c>
      <c r="R1571" s="122" t="str">
        <f>+IF(ISERROR(VLOOKUP(K1571,'Ecarts de marge'!D:D,1,FALSE)),"PB CODE ARTICLE","")</f>
        <v>PB CODE ARTICLE</v>
      </c>
    </row>
    <row r="1572" spans="1:18" x14ac:dyDescent="0.25">
      <c r="A1572" s="131" t="str">
        <f>+IF(I1572&lt;='Ecarts de marge'!$G$1,"X","")</f>
        <v>X</v>
      </c>
      <c r="B1572" s="122" t="str">
        <f t="shared" si="24"/>
        <v>A</v>
      </c>
      <c r="Q1572" s="122" t="e">
        <f>+VLOOKUP(CONCATENATE(B1572,"00"),#REF!,3,FALSE)</f>
        <v>#REF!</v>
      </c>
      <c r="R1572" s="122" t="str">
        <f>+IF(ISERROR(VLOOKUP(K1572,'Ecarts de marge'!D:D,1,FALSE)),"PB CODE ARTICLE","")</f>
        <v>PB CODE ARTICLE</v>
      </c>
    </row>
    <row r="1573" spans="1:18" x14ac:dyDescent="0.25">
      <c r="A1573" s="131" t="str">
        <f>+IF(I1573&lt;='Ecarts de marge'!$G$1,"X","")</f>
        <v>X</v>
      </c>
      <c r="B1573" s="122" t="str">
        <f t="shared" si="24"/>
        <v>A</v>
      </c>
      <c r="Q1573" s="122" t="e">
        <f>+VLOOKUP(CONCATENATE(B1573,"00"),#REF!,3,FALSE)</f>
        <v>#REF!</v>
      </c>
      <c r="R1573" s="122" t="str">
        <f>+IF(ISERROR(VLOOKUP(K1573,'Ecarts de marge'!D:D,1,FALSE)),"PB CODE ARTICLE","")</f>
        <v>PB CODE ARTICLE</v>
      </c>
    </row>
    <row r="1574" spans="1:18" x14ac:dyDescent="0.25">
      <c r="A1574" s="131" t="str">
        <f>+IF(I1574&lt;='Ecarts de marge'!$G$1,"X","")</f>
        <v>X</v>
      </c>
      <c r="B1574" s="122" t="str">
        <f t="shared" si="24"/>
        <v>A</v>
      </c>
      <c r="Q1574" s="122" t="e">
        <f>+VLOOKUP(CONCATENATE(B1574,"00"),#REF!,3,FALSE)</f>
        <v>#REF!</v>
      </c>
      <c r="R1574" s="122" t="str">
        <f>+IF(ISERROR(VLOOKUP(K1574,'Ecarts de marge'!D:D,1,FALSE)),"PB CODE ARTICLE","")</f>
        <v>PB CODE ARTICLE</v>
      </c>
    </row>
    <row r="1575" spans="1:18" x14ac:dyDescent="0.25">
      <c r="A1575" s="131" t="str">
        <f>+IF(I1575&lt;='Ecarts de marge'!$G$1,"X","")</f>
        <v>X</v>
      </c>
      <c r="B1575" s="122" t="str">
        <f t="shared" si="24"/>
        <v>A</v>
      </c>
      <c r="Q1575" s="122" t="e">
        <f>+VLOOKUP(CONCATENATE(B1575,"00"),#REF!,3,FALSE)</f>
        <v>#REF!</v>
      </c>
      <c r="R1575" s="122" t="str">
        <f>+IF(ISERROR(VLOOKUP(K1575,'Ecarts de marge'!D:D,1,FALSE)),"PB CODE ARTICLE","")</f>
        <v>PB CODE ARTICLE</v>
      </c>
    </row>
    <row r="1576" spans="1:18" x14ac:dyDescent="0.25">
      <c r="A1576" s="131" t="str">
        <f>+IF(I1576&lt;='Ecarts de marge'!$G$1,"X","")</f>
        <v>X</v>
      </c>
      <c r="B1576" s="122" t="str">
        <f t="shared" si="24"/>
        <v>A</v>
      </c>
      <c r="Q1576" s="122" t="e">
        <f>+VLOOKUP(CONCATENATE(B1576,"00"),#REF!,3,FALSE)</f>
        <v>#REF!</v>
      </c>
      <c r="R1576" s="122" t="str">
        <f>+IF(ISERROR(VLOOKUP(K1576,'Ecarts de marge'!D:D,1,FALSE)),"PB CODE ARTICLE","")</f>
        <v>PB CODE ARTICLE</v>
      </c>
    </row>
    <row r="1577" spans="1:18" x14ac:dyDescent="0.25">
      <c r="A1577" s="131" t="str">
        <f>+IF(I1577&lt;='Ecarts de marge'!$G$1,"X","")</f>
        <v>X</v>
      </c>
      <c r="B1577" s="122" t="str">
        <f t="shared" si="24"/>
        <v>A</v>
      </c>
      <c r="Q1577" s="122" t="e">
        <f>+VLOOKUP(CONCATENATE(B1577,"00"),#REF!,3,FALSE)</f>
        <v>#REF!</v>
      </c>
      <c r="R1577" s="122" t="str">
        <f>+IF(ISERROR(VLOOKUP(K1577,'Ecarts de marge'!D:D,1,FALSE)),"PB CODE ARTICLE","")</f>
        <v>PB CODE ARTICLE</v>
      </c>
    </row>
    <row r="1578" spans="1:18" x14ac:dyDescent="0.25">
      <c r="A1578" s="131" t="str">
        <f>+IF(I1578&lt;='Ecarts de marge'!$G$1,"X","")</f>
        <v>X</v>
      </c>
      <c r="B1578" s="122" t="str">
        <f t="shared" si="24"/>
        <v>A</v>
      </c>
      <c r="Q1578" s="122" t="e">
        <f>+VLOOKUP(CONCATENATE(B1578,"00"),#REF!,3,FALSE)</f>
        <v>#REF!</v>
      </c>
      <c r="R1578" s="122" t="str">
        <f>+IF(ISERROR(VLOOKUP(K1578,'Ecarts de marge'!D:D,1,FALSE)),"PB CODE ARTICLE","")</f>
        <v>PB CODE ARTICLE</v>
      </c>
    </row>
    <row r="1579" spans="1:18" x14ac:dyDescent="0.25">
      <c r="A1579" s="131" t="str">
        <f>+IF(I1579&lt;='Ecarts de marge'!$G$1,"X","")</f>
        <v>X</v>
      </c>
      <c r="B1579" s="122" t="str">
        <f t="shared" si="24"/>
        <v>A</v>
      </c>
      <c r="Q1579" s="122" t="e">
        <f>+VLOOKUP(CONCATENATE(B1579,"00"),#REF!,3,FALSE)</f>
        <v>#REF!</v>
      </c>
      <c r="R1579" s="122" t="str">
        <f>+IF(ISERROR(VLOOKUP(K1579,'Ecarts de marge'!D:D,1,FALSE)),"PB CODE ARTICLE","")</f>
        <v>PB CODE ARTICLE</v>
      </c>
    </row>
    <row r="1580" spans="1:18" x14ac:dyDescent="0.25">
      <c r="A1580" s="131" t="str">
        <f>+IF(I1580&lt;='Ecarts de marge'!$G$1,"X","")</f>
        <v>X</v>
      </c>
      <c r="B1580" s="122" t="str">
        <f t="shared" si="24"/>
        <v>A</v>
      </c>
      <c r="Q1580" s="122" t="e">
        <f>+VLOOKUP(CONCATENATE(B1580,"00"),#REF!,3,FALSE)</f>
        <v>#REF!</v>
      </c>
      <c r="R1580" s="122" t="str">
        <f>+IF(ISERROR(VLOOKUP(K1580,'Ecarts de marge'!D:D,1,FALSE)),"PB CODE ARTICLE","")</f>
        <v>PB CODE ARTICLE</v>
      </c>
    </row>
    <row r="1581" spans="1:18" x14ac:dyDescent="0.25">
      <c r="A1581" s="131" t="str">
        <f>+IF(I1581&lt;='Ecarts de marge'!$G$1,"X","")</f>
        <v>X</v>
      </c>
      <c r="B1581" s="122" t="str">
        <f t="shared" si="24"/>
        <v>A</v>
      </c>
      <c r="Q1581" s="122" t="e">
        <f>+VLOOKUP(CONCATENATE(B1581,"00"),#REF!,3,FALSE)</f>
        <v>#REF!</v>
      </c>
      <c r="R1581" s="122" t="str">
        <f>+IF(ISERROR(VLOOKUP(K1581,'Ecarts de marge'!D:D,1,FALSE)),"PB CODE ARTICLE","")</f>
        <v>PB CODE ARTICLE</v>
      </c>
    </row>
    <row r="1582" spans="1:18" x14ac:dyDescent="0.25">
      <c r="A1582" s="131" t="str">
        <f>+IF(I1582&lt;='Ecarts de marge'!$G$1,"X","")</f>
        <v>X</v>
      </c>
      <c r="B1582" s="122" t="str">
        <f t="shared" si="24"/>
        <v>A</v>
      </c>
      <c r="Q1582" s="122" t="e">
        <f>+VLOOKUP(CONCATENATE(B1582,"00"),#REF!,3,FALSE)</f>
        <v>#REF!</v>
      </c>
      <c r="R1582" s="122" t="str">
        <f>+IF(ISERROR(VLOOKUP(K1582,'Ecarts de marge'!D:D,1,FALSE)),"PB CODE ARTICLE","")</f>
        <v>PB CODE ARTICLE</v>
      </c>
    </row>
    <row r="1583" spans="1:18" x14ac:dyDescent="0.25">
      <c r="A1583" s="131" t="str">
        <f>+IF(I1583&lt;='Ecarts de marge'!$G$1,"X","")</f>
        <v>X</v>
      </c>
      <c r="B1583" s="122" t="str">
        <f t="shared" si="24"/>
        <v>A</v>
      </c>
      <c r="Q1583" s="122" t="e">
        <f>+VLOOKUP(CONCATENATE(B1583,"00"),#REF!,3,FALSE)</f>
        <v>#REF!</v>
      </c>
      <c r="R1583" s="122" t="str">
        <f>+IF(ISERROR(VLOOKUP(K1583,'Ecarts de marge'!D:D,1,FALSE)),"PB CODE ARTICLE","")</f>
        <v>PB CODE ARTICLE</v>
      </c>
    </row>
    <row r="1584" spans="1:18" x14ac:dyDescent="0.25">
      <c r="A1584" s="131" t="str">
        <f>+IF(I1584&lt;='Ecarts de marge'!$G$1,"X","")</f>
        <v>X</v>
      </c>
      <c r="B1584" s="122" t="str">
        <f t="shared" si="24"/>
        <v>A</v>
      </c>
      <c r="Q1584" s="122" t="e">
        <f>+VLOOKUP(CONCATENATE(B1584,"00"),#REF!,3,FALSE)</f>
        <v>#REF!</v>
      </c>
      <c r="R1584" s="122" t="str">
        <f>+IF(ISERROR(VLOOKUP(K1584,'Ecarts de marge'!D:D,1,FALSE)),"PB CODE ARTICLE","")</f>
        <v>PB CODE ARTICLE</v>
      </c>
    </row>
    <row r="1585" spans="1:18" x14ac:dyDescent="0.25">
      <c r="A1585" s="131" t="str">
        <f>+IF(I1585&lt;='Ecarts de marge'!$G$1,"X","")</f>
        <v>X</v>
      </c>
      <c r="B1585" s="122" t="str">
        <f t="shared" si="24"/>
        <v>A</v>
      </c>
      <c r="Q1585" s="122" t="e">
        <f>+VLOOKUP(CONCATENATE(B1585,"00"),#REF!,3,FALSE)</f>
        <v>#REF!</v>
      </c>
      <c r="R1585" s="122" t="str">
        <f>+IF(ISERROR(VLOOKUP(K1585,'Ecarts de marge'!D:D,1,FALSE)),"PB CODE ARTICLE","")</f>
        <v>PB CODE ARTICLE</v>
      </c>
    </row>
    <row r="1586" spans="1:18" x14ac:dyDescent="0.25">
      <c r="A1586" s="131" t="str">
        <f>+IF(I1586&lt;='Ecarts de marge'!$G$1,"X","")</f>
        <v>X</v>
      </c>
      <c r="B1586" s="122" t="str">
        <f t="shared" si="24"/>
        <v>A</v>
      </c>
      <c r="Q1586" s="122" t="e">
        <f>+VLOOKUP(CONCATENATE(B1586,"00"),#REF!,3,FALSE)</f>
        <v>#REF!</v>
      </c>
      <c r="R1586" s="122" t="str">
        <f>+IF(ISERROR(VLOOKUP(K1586,'Ecarts de marge'!D:D,1,FALSE)),"PB CODE ARTICLE","")</f>
        <v>PB CODE ARTICLE</v>
      </c>
    </row>
    <row r="1587" spans="1:18" x14ac:dyDescent="0.25">
      <c r="A1587" s="131" t="str">
        <f>+IF(I1587&lt;='Ecarts de marge'!$G$1,"X","")</f>
        <v>X</v>
      </c>
      <c r="B1587" s="122" t="str">
        <f t="shared" si="24"/>
        <v>A</v>
      </c>
      <c r="Q1587" s="122" t="e">
        <f>+VLOOKUP(CONCATENATE(B1587,"00"),#REF!,3,FALSE)</f>
        <v>#REF!</v>
      </c>
      <c r="R1587" s="122" t="str">
        <f>+IF(ISERROR(VLOOKUP(K1587,'Ecarts de marge'!D:D,1,FALSE)),"PB CODE ARTICLE","")</f>
        <v>PB CODE ARTICLE</v>
      </c>
    </row>
    <row r="1588" spans="1:18" x14ac:dyDescent="0.25">
      <c r="A1588" s="131" t="str">
        <f>+IF(I1588&lt;='Ecarts de marge'!$G$1,"X","")</f>
        <v>X</v>
      </c>
      <c r="B1588" s="122" t="str">
        <f t="shared" si="24"/>
        <v>A</v>
      </c>
      <c r="Q1588" s="122" t="e">
        <f>+VLOOKUP(CONCATENATE(B1588,"00"),#REF!,3,FALSE)</f>
        <v>#REF!</v>
      </c>
      <c r="R1588" s="122" t="str">
        <f>+IF(ISERROR(VLOOKUP(K1588,'Ecarts de marge'!D:D,1,FALSE)),"PB CODE ARTICLE","")</f>
        <v>PB CODE ARTICLE</v>
      </c>
    </row>
    <row r="1589" spans="1:18" x14ac:dyDescent="0.25">
      <c r="A1589" s="131" t="str">
        <f>+IF(I1589&lt;='Ecarts de marge'!$G$1,"X","")</f>
        <v>X</v>
      </c>
      <c r="B1589" s="122" t="str">
        <f t="shared" si="24"/>
        <v>A</v>
      </c>
      <c r="Q1589" s="122" t="e">
        <f>+VLOOKUP(CONCATENATE(B1589,"00"),#REF!,3,FALSE)</f>
        <v>#REF!</v>
      </c>
      <c r="R1589" s="122" t="str">
        <f>+IF(ISERROR(VLOOKUP(K1589,'Ecarts de marge'!D:D,1,FALSE)),"PB CODE ARTICLE","")</f>
        <v>PB CODE ARTICLE</v>
      </c>
    </row>
    <row r="1590" spans="1:18" x14ac:dyDescent="0.25">
      <c r="A1590" s="131" t="str">
        <f>+IF(I1590&lt;='Ecarts de marge'!$G$1,"X","")</f>
        <v>X</v>
      </c>
      <c r="B1590" s="122" t="str">
        <f t="shared" si="24"/>
        <v>A</v>
      </c>
      <c r="Q1590" s="122" t="e">
        <f>+VLOOKUP(CONCATENATE(B1590,"00"),#REF!,3,FALSE)</f>
        <v>#REF!</v>
      </c>
      <c r="R1590" s="122" t="str">
        <f>+IF(ISERROR(VLOOKUP(K1590,'Ecarts de marge'!D:D,1,FALSE)),"PB CODE ARTICLE","")</f>
        <v>PB CODE ARTICLE</v>
      </c>
    </row>
    <row r="1591" spans="1:18" x14ac:dyDescent="0.25">
      <c r="A1591" s="131" t="str">
        <f>+IF(I1591&lt;='Ecarts de marge'!$G$1,"X","")</f>
        <v>X</v>
      </c>
      <c r="B1591" s="122" t="str">
        <f t="shared" si="24"/>
        <v>A</v>
      </c>
      <c r="Q1591" s="122" t="e">
        <f>+VLOOKUP(CONCATENATE(B1591,"00"),#REF!,3,FALSE)</f>
        <v>#REF!</v>
      </c>
      <c r="R1591" s="122" t="str">
        <f>+IF(ISERROR(VLOOKUP(K1591,'Ecarts de marge'!D:D,1,FALSE)),"PB CODE ARTICLE","")</f>
        <v>PB CODE ARTICLE</v>
      </c>
    </row>
    <row r="1592" spans="1:18" x14ac:dyDescent="0.25">
      <c r="A1592" s="131" t="str">
        <f>+IF(I1592&lt;='Ecarts de marge'!$G$1,"X","")</f>
        <v>X</v>
      </c>
      <c r="B1592" s="122" t="str">
        <f t="shared" si="24"/>
        <v>A</v>
      </c>
      <c r="Q1592" s="122" t="e">
        <f>+VLOOKUP(CONCATENATE(B1592,"00"),#REF!,3,FALSE)</f>
        <v>#REF!</v>
      </c>
      <c r="R1592" s="122" t="str">
        <f>+IF(ISERROR(VLOOKUP(K1592,'Ecarts de marge'!D:D,1,FALSE)),"PB CODE ARTICLE","")</f>
        <v>PB CODE ARTICLE</v>
      </c>
    </row>
    <row r="1593" spans="1:18" x14ac:dyDescent="0.25">
      <c r="A1593" s="131" t="str">
        <f>+IF(I1593&lt;='Ecarts de marge'!$G$1,"X","")</f>
        <v>X</v>
      </c>
      <c r="B1593" s="122" t="str">
        <f t="shared" si="24"/>
        <v>A</v>
      </c>
      <c r="Q1593" s="122" t="e">
        <f>+VLOOKUP(CONCATENATE(B1593,"00"),#REF!,3,FALSE)</f>
        <v>#REF!</v>
      </c>
      <c r="R1593" s="122" t="str">
        <f>+IF(ISERROR(VLOOKUP(K1593,'Ecarts de marge'!D:D,1,FALSE)),"PB CODE ARTICLE","")</f>
        <v>PB CODE ARTICLE</v>
      </c>
    </row>
    <row r="1594" spans="1:18" x14ac:dyDescent="0.25">
      <c r="A1594" s="131" t="str">
        <f>+IF(I1594&lt;='Ecarts de marge'!$G$1,"X","")</f>
        <v>X</v>
      </c>
      <c r="B1594" s="122" t="str">
        <f t="shared" si="24"/>
        <v>A</v>
      </c>
      <c r="Q1594" s="122" t="e">
        <f>+VLOOKUP(CONCATENATE(B1594,"00"),#REF!,3,FALSE)</f>
        <v>#REF!</v>
      </c>
      <c r="R1594" s="122" t="str">
        <f>+IF(ISERROR(VLOOKUP(K1594,'Ecarts de marge'!D:D,1,FALSE)),"PB CODE ARTICLE","")</f>
        <v>PB CODE ARTICLE</v>
      </c>
    </row>
    <row r="1595" spans="1:18" x14ac:dyDescent="0.25">
      <c r="A1595" s="131" t="str">
        <f>+IF(I1595&lt;='Ecarts de marge'!$G$1,"X","")</f>
        <v>X</v>
      </c>
      <c r="B1595" s="122" t="str">
        <f t="shared" si="24"/>
        <v>A</v>
      </c>
      <c r="Q1595" s="122" t="e">
        <f>+VLOOKUP(CONCATENATE(B1595,"00"),#REF!,3,FALSE)</f>
        <v>#REF!</v>
      </c>
      <c r="R1595" s="122" t="str">
        <f>+IF(ISERROR(VLOOKUP(K1595,'Ecarts de marge'!D:D,1,FALSE)),"PB CODE ARTICLE","")</f>
        <v>PB CODE ARTICLE</v>
      </c>
    </row>
    <row r="1596" spans="1:18" x14ac:dyDescent="0.25">
      <c r="A1596" s="131" t="str">
        <f>+IF(I1596&lt;='Ecarts de marge'!$G$1,"X","")</f>
        <v>X</v>
      </c>
      <c r="B1596" s="122" t="str">
        <f t="shared" si="24"/>
        <v>A</v>
      </c>
      <c r="Q1596" s="122" t="e">
        <f>+VLOOKUP(CONCATENATE(B1596,"00"),#REF!,3,FALSE)</f>
        <v>#REF!</v>
      </c>
      <c r="R1596" s="122" t="str">
        <f>+IF(ISERROR(VLOOKUP(K1596,'Ecarts de marge'!D:D,1,FALSE)),"PB CODE ARTICLE","")</f>
        <v>PB CODE ARTICLE</v>
      </c>
    </row>
    <row r="1597" spans="1:18" x14ac:dyDescent="0.25">
      <c r="A1597" s="131" t="str">
        <f>+IF(I1597&lt;='Ecarts de marge'!$G$1,"X","")</f>
        <v>X</v>
      </c>
      <c r="B1597" s="122" t="str">
        <f t="shared" si="24"/>
        <v>A</v>
      </c>
      <c r="Q1597" s="122" t="e">
        <f>+VLOOKUP(CONCATENATE(B1597,"00"),#REF!,3,FALSE)</f>
        <v>#REF!</v>
      </c>
      <c r="R1597" s="122" t="str">
        <f>+IF(ISERROR(VLOOKUP(K1597,'Ecarts de marge'!D:D,1,FALSE)),"PB CODE ARTICLE","")</f>
        <v>PB CODE ARTICLE</v>
      </c>
    </row>
    <row r="1598" spans="1:18" x14ac:dyDescent="0.25">
      <c r="A1598" s="131" t="str">
        <f>+IF(I1598&lt;='Ecarts de marge'!$G$1,"X","")</f>
        <v>X</v>
      </c>
      <c r="B1598" s="122" t="str">
        <f t="shared" si="24"/>
        <v>A</v>
      </c>
      <c r="Q1598" s="122" t="e">
        <f>+VLOOKUP(CONCATENATE(B1598,"00"),#REF!,3,FALSE)</f>
        <v>#REF!</v>
      </c>
      <c r="R1598" s="122" t="str">
        <f>+IF(ISERROR(VLOOKUP(K1598,'Ecarts de marge'!D:D,1,FALSE)),"PB CODE ARTICLE","")</f>
        <v>PB CODE ARTICLE</v>
      </c>
    </row>
    <row r="1599" spans="1:18" x14ac:dyDescent="0.25">
      <c r="A1599" s="131" t="str">
        <f>+IF(I1599&lt;='Ecarts de marge'!$G$1,"X","")</f>
        <v>X</v>
      </c>
      <c r="B1599" s="122" t="str">
        <f t="shared" si="24"/>
        <v>A</v>
      </c>
      <c r="Q1599" s="122" t="e">
        <f>+VLOOKUP(CONCATENATE(B1599,"00"),#REF!,3,FALSE)</f>
        <v>#REF!</v>
      </c>
      <c r="R1599" s="122" t="str">
        <f>+IF(ISERROR(VLOOKUP(K1599,'Ecarts de marge'!D:D,1,FALSE)),"PB CODE ARTICLE","")</f>
        <v>PB CODE ARTICLE</v>
      </c>
    </row>
    <row r="1600" spans="1:18" x14ac:dyDescent="0.25">
      <c r="A1600" s="131" t="str">
        <f>+IF(I1600&lt;='Ecarts de marge'!$G$1,"X","")</f>
        <v>X</v>
      </c>
      <c r="B1600" s="122" t="str">
        <f t="shared" si="24"/>
        <v>A</v>
      </c>
      <c r="Q1600" s="122" t="e">
        <f>+VLOOKUP(CONCATENATE(B1600,"00"),#REF!,3,FALSE)</f>
        <v>#REF!</v>
      </c>
      <c r="R1600" s="122" t="str">
        <f>+IF(ISERROR(VLOOKUP(K1600,'Ecarts de marge'!D:D,1,FALSE)),"PB CODE ARTICLE","")</f>
        <v>PB CODE ARTICLE</v>
      </c>
    </row>
    <row r="1601" spans="1:18" x14ac:dyDescent="0.25">
      <c r="A1601" s="131" t="str">
        <f>+IF(I1601&lt;='Ecarts de marge'!$G$1,"X","")</f>
        <v>X</v>
      </c>
      <c r="B1601" s="122" t="str">
        <f t="shared" si="24"/>
        <v>A</v>
      </c>
      <c r="Q1601" s="122" t="e">
        <f>+VLOOKUP(CONCATENATE(B1601,"00"),#REF!,3,FALSE)</f>
        <v>#REF!</v>
      </c>
      <c r="R1601" s="122" t="str">
        <f>+IF(ISERROR(VLOOKUP(K1601,'Ecarts de marge'!D:D,1,FALSE)),"PB CODE ARTICLE","")</f>
        <v>PB CODE ARTICLE</v>
      </c>
    </row>
    <row r="1602" spans="1:18" x14ac:dyDescent="0.25">
      <c r="A1602" s="131" t="str">
        <f>+IF(I1602&lt;='Ecarts de marge'!$G$1,"X","")</f>
        <v>X</v>
      </c>
      <c r="B1602" s="122" t="str">
        <f t="shared" si="24"/>
        <v>A</v>
      </c>
      <c r="Q1602" s="122" t="e">
        <f>+VLOOKUP(CONCATENATE(B1602,"00"),#REF!,3,FALSE)</f>
        <v>#REF!</v>
      </c>
      <c r="R1602" s="122" t="str">
        <f>+IF(ISERROR(VLOOKUP(K1602,'Ecarts de marge'!D:D,1,FALSE)),"PB CODE ARTICLE","")</f>
        <v>PB CODE ARTICLE</v>
      </c>
    </row>
    <row r="1603" spans="1:18" x14ac:dyDescent="0.25">
      <c r="A1603" s="131" t="str">
        <f>+IF(I1603&lt;='Ecarts de marge'!$G$1,"X","")</f>
        <v>X</v>
      </c>
      <c r="B1603" s="122" t="str">
        <f t="shared" ref="B1603:B1666" si="25">+"A"&amp;E1603&amp;F1603&amp;G1603</f>
        <v>A</v>
      </c>
      <c r="Q1603" s="122" t="e">
        <f>+VLOOKUP(CONCATENATE(B1603,"00"),#REF!,3,FALSE)</f>
        <v>#REF!</v>
      </c>
      <c r="R1603" s="122" t="str">
        <f>+IF(ISERROR(VLOOKUP(K1603,'Ecarts de marge'!D:D,1,FALSE)),"PB CODE ARTICLE","")</f>
        <v>PB CODE ARTICLE</v>
      </c>
    </row>
    <row r="1604" spans="1:18" x14ac:dyDescent="0.25">
      <c r="A1604" s="131" t="str">
        <f>+IF(I1604&lt;='Ecarts de marge'!$G$1,"X","")</f>
        <v>X</v>
      </c>
      <c r="B1604" s="122" t="str">
        <f t="shared" si="25"/>
        <v>A</v>
      </c>
      <c r="Q1604" s="122" t="e">
        <f>+VLOOKUP(CONCATENATE(B1604,"00"),#REF!,3,FALSE)</f>
        <v>#REF!</v>
      </c>
      <c r="R1604" s="122" t="str">
        <f>+IF(ISERROR(VLOOKUP(K1604,'Ecarts de marge'!D:D,1,FALSE)),"PB CODE ARTICLE","")</f>
        <v>PB CODE ARTICLE</v>
      </c>
    </row>
    <row r="1605" spans="1:18" x14ac:dyDescent="0.25">
      <c r="A1605" s="131" t="str">
        <f>+IF(I1605&lt;='Ecarts de marge'!$G$1,"X","")</f>
        <v>X</v>
      </c>
      <c r="B1605" s="122" t="str">
        <f t="shared" si="25"/>
        <v>A</v>
      </c>
      <c r="Q1605" s="122" t="e">
        <f>+VLOOKUP(CONCATENATE(B1605,"00"),#REF!,3,FALSE)</f>
        <v>#REF!</v>
      </c>
      <c r="R1605" s="122" t="str">
        <f>+IF(ISERROR(VLOOKUP(K1605,'Ecarts de marge'!D:D,1,FALSE)),"PB CODE ARTICLE","")</f>
        <v>PB CODE ARTICLE</v>
      </c>
    </row>
    <row r="1606" spans="1:18" x14ac:dyDescent="0.25">
      <c r="A1606" s="131" t="str">
        <f>+IF(I1606&lt;='Ecarts de marge'!$G$1,"X","")</f>
        <v>X</v>
      </c>
      <c r="B1606" s="122" t="str">
        <f t="shared" si="25"/>
        <v>A</v>
      </c>
      <c r="Q1606" s="122" t="e">
        <f>+VLOOKUP(CONCATENATE(B1606,"00"),#REF!,3,FALSE)</f>
        <v>#REF!</v>
      </c>
      <c r="R1606" s="122" t="str">
        <f>+IF(ISERROR(VLOOKUP(K1606,'Ecarts de marge'!D:D,1,FALSE)),"PB CODE ARTICLE","")</f>
        <v>PB CODE ARTICLE</v>
      </c>
    </row>
    <row r="1607" spans="1:18" x14ac:dyDescent="0.25">
      <c r="A1607" s="131" t="str">
        <f>+IF(I1607&lt;='Ecarts de marge'!$G$1,"X","")</f>
        <v>X</v>
      </c>
      <c r="B1607" s="122" t="str">
        <f t="shared" si="25"/>
        <v>A</v>
      </c>
      <c r="Q1607" s="122" t="e">
        <f>+VLOOKUP(CONCATENATE(B1607,"00"),#REF!,3,FALSE)</f>
        <v>#REF!</v>
      </c>
      <c r="R1607" s="122" t="str">
        <f>+IF(ISERROR(VLOOKUP(K1607,'Ecarts de marge'!D:D,1,FALSE)),"PB CODE ARTICLE","")</f>
        <v>PB CODE ARTICLE</v>
      </c>
    </row>
    <row r="1608" spans="1:18" x14ac:dyDescent="0.25">
      <c r="A1608" s="131" t="str">
        <f>+IF(I1608&lt;='Ecarts de marge'!$G$1,"X","")</f>
        <v>X</v>
      </c>
      <c r="B1608" s="122" t="str">
        <f t="shared" si="25"/>
        <v>A</v>
      </c>
      <c r="Q1608" s="122" t="e">
        <f>+VLOOKUP(CONCATENATE(B1608,"00"),#REF!,3,FALSE)</f>
        <v>#REF!</v>
      </c>
      <c r="R1608" s="122" t="str">
        <f>+IF(ISERROR(VLOOKUP(K1608,'Ecarts de marge'!D:D,1,FALSE)),"PB CODE ARTICLE","")</f>
        <v>PB CODE ARTICLE</v>
      </c>
    </row>
    <row r="1609" spans="1:18" x14ac:dyDescent="0.25">
      <c r="A1609" s="131" t="str">
        <f>+IF(I1609&lt;='Ecarts de marge'!$G$1,"X","")</f>
        <v>X</v>
      </c>
      <c r="B1609" s="122" t="str">
        <f t="shared" si="25"/>
        <v>A</v>
      </c>
      <c r="Q1609" s="122" t="e">
        <f>+VLOOKUP(CONCATENATE(B1609,"00"),#REF!,3,FALSE)</f>
        <v>#REF!</v>
      </c>
      <c r="R1609" s="122" t="str">
        <f>+IF(ISERROR(VLOOKUP(K1609,'Ecarts de marge'!D:D,1,FALSE)),"PB CODE ARTICLE","")</f>
        <v>PB CODE ARTICLE</v>
      </c>
    </row>
    <row r="1610" spans="1:18" x14ac:dyDescent="0.25">
      <c r="A1610" s="131" t="str">
        <f>+IF(I1610&lt;='Ecarts de marge'!$G$1,"X","")</f>
        <v>X</v>
      </c>
      <c r="B1610" s="122" t="str">
        <f t="shared" si="25"/>
        <v>A</v>
      </c>
      <c r="Q1610" s="122" t="e">
        <f>+VLOOKUP(CONCATENATE(B1610,"00"),#REF!,3,FALSE)</f>
        <v>#REF!</v>
      </c>
      <c r="R1610" s="122" t="str">
        <f>+IF(ISERROR(VLOOKUP(K1610,'Ecarts de marge'!D:D,1,FALSE)),"PB CODE ARTICLE","")</f>
        <v>PB CODE ARTICLE</v>
      </c>
    </row>
    <row r="1611" spans="1:18" x14ac:dyDescent="0.25">
      <c r="A1611" s="131" t="str">
        <f>+IF(I1611&lt;='Ecarts de marge'!$G$1,"X","")</f>
        <v>X</v>
      </c>
      <c r="B1611" s="122" t="str">
        <f t="shared" si="25"/>
        <v>A</v>
      </c>
      <c r="Q1611" s="122" t="e">
        <f>+VLOOKUP(CONCATENATE(B1611,"00"),#REF!,3,FALSE)</f>
        <v>#REF!</v>
      </c>
      <c r="R1611" s="122" t="str">
        <f>+IF(ISERROR(VLOOKUP(K1611,'Ecarts de marge'!D:D,1,FALSE)),"PB CODE ARTICLE","")</f>
        <v>PB CODE ARTICLE</v>
      </c>
    </row>
    <row r="1612" spans="1:18" x14ac:dyDescent="0.25">
      <c r="A1612" s="131" t="str">
        <f>+IF(I1612&lt;='Ecarts de marge'!$G$1,"X","")</f>
        <v>X</v>
      </c>
      <c r="B1612" s="122" t="str">
        <f t="shared" si="25"/>
        <v>A</v>
      </c>
      <c r="Q1612" s="122" t="e">
        <f>+VLOOKUP(CONCATENATE(B1612,"00"),#REF!,3,FALSE)</f>
        <v>#REF!</v>
      </c>
      <c r="R1612" s="122" t="str">
        <f>+IF(ISERROR(VLOOKUP(K1612,'Ecarts de marge'!D:D,1,FALSE)),"PB CODE ARTICLE","")</f>
        <v>PB CODE ARTICLE</v>
      </c>
    </row>
    <row r="1613" spans="1:18" x14ac:dyDescent="0.25">
      <c r="A1613" s="131" t="str">
        <f>+IF(I1613&lt;='Ecarts de marge'!$G$1,"X","")</f>
        <v>X</v>
      </c>
      <c r="B1613" s="122" t="str">
        <f t="shared" si="25"/>
        <v>A</v>
      </c>
      <c r="Q1613" s="122" t="e">
        <f>+VLOOKUP(CONCATENATE(B1613,"00"),#REF!,3,FALSE)</f>
        <v>#REF!</v>
      </c>
      <c r="R1613" s="122" t="str">
        <f>+IF(ISERROR(VLOOKUP(K1613,'Ecarts de marge'!D:D,1,FALSE)),"PB CODE ARTICLE","")</f>
        <v>PB CODE ARTICLE</v>
      </c>
    </row>
    <row r="1614" spans="1:18" x14ac:dyDescent="0.25">
      <c r="A1614" s="131" t="str">
        <f>+IF(I1614&lt;='Ecarts de marge'!$G$1,"X","")</f>
        <v>X</v>
      </c>
      <c r="B1614" s="122" t="str">
        <f t="shared" si="25"/>
        <v>A</v>
      </c>
      <c r="Q1614" s="122" t="e">
        <f>+VLOOKUP(CONCATENATE(B1614,"00"),#REF!,3,FALSE)</f>
        <v>#REF!</v>
      </c>
      <c r="R1614" s="122" t="str">
        <f>+IF(ISERROR(VLOOKUP(K1614,'Ecarts de marge'!D:D,1,FALSE)),"PB CODE ARTICLE","")</f>
        <v>PB CODE ARTICLE</v>
      </c>
    </row>
    <row r="1615" spans="1:18" x14ac:dyDescent="0.25">
      <c r="A1615" s="131" t="str">
        <f>+IF(I1615&lt;='Ecarts de marge'!$G$1,"X","")</f>
        <v>X</v>
      </c>
      <c r="B1615" s="122" t="str">
        <f t="shared" si="25"/>
        <v>A</v>
      </c>
      <c r="Q1615" s="122" t="e">
        <f>+VLOOKUP(CONCATENATE(B1615,"00"),#REF!,3,FALSE)</f>
        <v>#REF!</v>
      </c>
      <c r="R1615" s="122" t="str">
        <f>+IF(ISERROR(VLOOKUP(K1615,'Ecarts de marge'!D:D,1,FALSE)),"PB CODE ARTICLE","")</f>
        <v>PB CODE ARTICLE</v>
      </c>
    </row>
    <row r="1616" spans="1:18" x14ac:dyDescent="0.25">
      <c r="A1616" s="131" t="str">
        <f>+IF(I1616&lt;='Ecarts de marge'!$G$1,"X","")</f>
        <v>X</v>
      </c>
      <c r="B1616" s="122" t="str">
        <f t="shared" si="25"/>
        <v>A</v>
      </c>
      <c r="Q1616" s="122" t="e">
        <f>+VLOOKUP(CONCATENATE(B1616,"00"),#REF!,3,FALSE)</f>
        <v>#REF!</v>
      </c>
      <c r="R1616" s="122" t="str">
        <f>+IF(ISERROR(VLOOKUP(K1616,'Ecarts de marge'!D:D,1,FALSE)),"PB CODE ARTICLE","")</f>
        <v>PB CODE ARTICLE</v>
      </c>
    </row>
    <row r="1617" spans="1:18" x14ac:dyDescent="0.25">
      <c r="A1617" s="131" t="str">
        <f>+IF(I1617&lt;='Ecarts de marge'!$G$1,"X","")</f>
        <v>X</v>
      </c>
      <c r="B1617" s="122" t="str">
        <f t="shared" si="25"/>
        <v>A</v>
      </c>
      <c r="Q1617" s="122" t="e">
        <f>+VLOOKUP(CONCATENATE(B1617,"00"),#REF!,3,FALSE)</f>
        <v>#REF!</v>
      </c>
      <c r="R1617" s="122" t="str">
        <f>+IF(ISERROR(VLOOKUP(K1617,'Ecarts de marge'!D:D,1,FALSE)),"PB CODE ARTICLE","")</f>
        <v>PB CODE ARTICLE</v>
      </c>
    </row>
    <row r="1618" spans="1:18" x14ac:dyDescent="0.25">
      <c r="A1618" s="131" t="str">
        <f>+IF(I1618&lt;='Ecarts de marge'!$G$1,"X","")</f>
        <v>X</v>
      </c>
      <c r="B1618" s="122" t="str">
        <f t="shared" si="25"/>
        <v>A</v>
      </c>
      <c r="Q1618" s="122" t="e">
        <f>+VLOOKUP(CONCATENATE(B1618,"00"),#REF!,3,FALSE)</f>
        <v>#REF!</v>
      </c>
      <c r="R1618" s="122" t="str">
        <f>+IF(ISERROR(VLOOKUP(K1618,'Ecarts de marge'!D:D,1,FALSE)),"PB CODE ARTICLE","")</f>
        <v>PB CODE ARTICLE</v>
      </c>
    </row>
    <row r="1619" spans="1:18" x14ac:dyDescent="0.25">
      <c r="A1619" s="131" t="str">
        <f>+IF(I1619&lt;='Ecarts de marge'!$G$1,"X","")</f>
        <v>X</v>
      </c>
      <c r="B1619" s="122" t="str">
        <f t="shared" si="25"/>
        <v>A</v>
      </c>
      <c r="Q1619" s="122" t="e">
        <f>+VLOOKUP(CONCATENATE(B1619,"00"),#REF!,3,FALSE)</f>
        <v>#REF!</v>
      </c>
      <c r="R1619" s="122" t="str">
        <f>+IF(ISERROR(VLOOKUP(K1619,'Ecarts de marge'!D:D,1,FALSE)),"PB CODE ARTICLE","")</f>
        <v>PB CODE ARTICLE</v>
      </c>
    </row>
    <row r="1620" spans="1:18" x14ac:dyDescent="0.25">
      <c r="A1620" s="131" t="str">
        <f>+IF(I1620&lt;='Ecarts de marge'!$G$1,"X","")</f>
        <v>X</v>
      </c>
      <c r="B1620" s="122" t="str">
        <f t="shared" si="25"/>
        <v>A</v>
      </c>
      <c r="Q1620" s="122" t="e">
        <f>+VLOOKUP(CONCATENATE(B1620,"00"),#REF!,3,FALSE)</f>
        <v>#REF!</v>
      </c>
      <c r="R1620" s="122" t="str">
        <f>+IF(ISERROR(VLOOKUP(K1620,'Ecarts de marge'!D:D,1,FALSE)),"PB CODE ARTICLE","")</f>
        <v>PB CODE ARTICLE</v>
      </c>
    </row>
    <row r="1621" spans="1:18" x14ac:dyDescent="0.25">
      <c r="A1621" s="131" t="str">
        <f>+IF(I1621&lt;='Ecarts de marge'!$G$1,"X","")</f>
        <v>X</v>
      </c>
      <c r="B1621" s="122" t="str">
        <f t="shared" si="25"/>
        <v>A</v>
      </c>
      <c r="Q1621" s="122" t="e">
        <f>+VLOOKUP(CONCATENATE(B1621,"00"),#REF!,3,FALSE)</f>
        <v>#REF!</v>
      </c>
      <c r="R1621" s="122" t="str">
        <f>+IF(ISERROR(VLOOKUP(K1621,'Ecarts de marge'!D:D,1,FALSE)),"PB CODE ARTICLE","")</f>
        <v>PB CODE ARTICLE</v>
      </c>
    </row>
    <row r="1622" spans="1:18" x14ac:dyDescent="0.25">
      <c r="A1622" s="131" t="str">
        <f>+IF(I1622&lt;='Ecarts de marge'!$G$1,"X","")</f>
        <v>X</v>
      </c>
      <c r="B1622" s="122" t="str">
        <f t="shared" si="25"/>
        <v>A</v>
      </c>
      <c r="Q1622" s="122" t="e">
        <f>+VLOOKUP(CONCATENATE(B1622,"00"),#REF!,3,FALSE)</f>
        <v>#REF!</v>
      </c>
      <c r="R1622" s="122" t="str">
        <f>+IF(ISERROR(VLOOKUP(K1622,'Ecarts de marge'!D:D,1,FALSE)),"PB CODE ARTICLE","")</f>
        <v>PB CODE ARTICLE</v>
      </c>
    </row>
    <row r="1623" spans="1:18" x14ac:dyDescent="0.25">
      <c r="A1623" s="131" t="str">
        <f>+IF(I1623&lt;='Ecarts de marge'!$G$1,"X","")</f>
        <v>X</v>
      </c>
      <c r="B1623" s="122" t="str">
        <f t="shared" si="25"/>
        <v>A</v>
      </c>
      <c r="Q1623" s="122" t="e">
        <f>+VLOOKUP(CONCATENATE(B1623,"00"),#REF!,3,FALSE)</f>
        <v>#REF!</v>
      </c>
      <c r="R1623" s="122" t="str">
        <f>+IF(ISERROR(VLOOKUP(K1623,'Ecarts de marge'!D:D,1,FALSE)),"PB CODE ARTICLE","")</f>
        <v>PB CODE ARTICLE</v>
      </c>
    </row>
    <row r="1624" spans="1:18" x14ac:dyDescent="0.25">
      <c r="A1624" s="131" t="str">
        <f>+IF(I1624&lt;='Ecarts de marge'!$G$1,"X","")</f>
        <v>X</v>
      </c>
      <c r="B1624" s="122" t="str">
        <f t="shared" si="25"/>
        <v>A</v>
      </c>
      <c r="Q1624" s="122" t="e">
        <f>+VLOOKUP(CONCATENATE(B1624,"00"),#REF!,3,FALSE)</f>
        <v>#REF!</v>
      </c>
      <c r="R1624" s="122" t="str">
        <f>+IF(ISERROR(VLOOKUP(K1624,'Ecarts de marge'!D:D,1,FALSE)),"PB CODE ARTICLE","")</f>
        <v>PB CODE ARTICLE</v>
      </c>
    </row>
    <row r="1625" spans="1:18" x14ac:dyDescent="0.25">
      <c r="A1625" s="131" t="str">
        <f>+IF(I1625&lt;='Ecarts de marge'!$G$1,"X","")</f>
        <v>X</v>
      </c>
      <c r="B1625" s="122" t="str">
        <f t="shared" si="25"/>
        <v>A</v>
      </c>
      <c r="Q1625" s="122" t="e">
        <f>+VLOOKUP(CONCATENATE(B1625,"00"),#REF!,3,FALSE)</f>
        <v>#REF!</v>
      </c>
      <c r="R1625" s="122" t="str">
        <f>+IF(ISERROR(VLOOKUP(K1625,'Ecarts de marge'!D:D,1,FALSE)),"PB CODE ARTICLE","")</f>
        <v>PB CODE ARTICLE</v>
      </c>
    </row>
    <row r="1626" spans="1:18" x14ac:dyDescent="0.25">
      <c r="A1626" s="131" t="str">
        <f>+IF(I1626&lt;='Ecarts de marge'!$G$1,"X","")</f>
        <v>X</v>
      </c>
      <c r="B1626" s="122" t="str">
        <f t="shared" si="25"/>
        <v>A</v>
      </c>
      <c r="Q1626" s="122" t="e">
        <f>+VLOOKUP(CONCATENATE(B1626,"00"),#REF!,3,FALSE)</f>
        <v>#REF!</v>
      </c>
      <c r="R1626" s="122" t="str">
        <f>+IF(ISERROR(VLOOKUP(K1626,'Ecarts de marge'!D:D,1,FALSE)),"PB CODE ARTICLE","")</f>
        <v>PB CODE ARTICLE</v>
      </c>
    </row>
    <row r="1627" spans="1:18" x14ac:dyDescent="0.25">
      <c r="A1627" s="131" t="str">
        <f>+IF(I1627&lt;='Ecarts de marge'!$G$1,"X","")</f>
        <v>X</v>
      </c>
      <c r="B1627" s="122" t="str">
        <f t="shared" si="25"/>
        <v>A</v>
      </c>
      <c r="Q1627" s="122" t="e">
        <f>+VLOOKUP(CONCATENATE(B1627,"00"),#REF!,3,FALSE)</f>
        <v>#REF!</v>
      </c>
      <c r="R1627" s="122" t="str">
        <f>+IF(ISERROR(VLOOKUP(K1627,'Ecarts de marge'!D:D,1,FALSE)),"PB CODE ARTICLE","")</f>
        <v>PB CODE ARTICLE</v>
      </c>
    </row>
    <row r="1628" spans="1:18" x14ac:dyDescent="0.25">
      <c r="A1628" s="131" t="str">
        <f>+IF(I1628&lt;='Ecarts de marge'!$G$1,"X","")</f>
        <v>X</v>
      </c>
      <c r="B1628" s="122" t="str">
        <f t="shared" si="25"/>
        <v>A</v>
      </c>
      <c r="Q1628" s="122" t="e">
        <f>+VLOOKUP(CONCATENATE(B1628,"00"),#REF!,3,FALSE)</f>
        <v>#REF!</v>
      </c>
      <c r="R1628" s="122" t="str">
        <f>+IF(ISERROR(VLOOKUP(K1628,'Ecarts de marge'!D:D,1,FALSE)),"PB CODE ARTICLE","")</f>
        <v>PB CODE ARTICLE</v>
      </c>
    </row>
    <row r="1629" spans="1:18" x14ac:dyDescent="0.25">
      <c r="A1629" s="131" t="str">
        <f>+IF(I1629&lt;='Ecarts de marge'!$G$1,"X","")</f>
        <v>X</v>
      </c>
      <c r="B1629" s="122" t="str">
        <f t="shared" si="25"/>
        <v>A</v>
      </c>
      <c r="Q1629" s="122" t="e">
        <f>+VLOOKUP(CONCATENATE(B1629,"00"),#REF!,3,FALSE)</f>
        <v>#REF!</v>
      </c>
      <c r="R1629" s="122" t="str">
        <f>+IF(ISERROR(VLOOKUP(K1629,'Ecarts de marge'!D:D,1,FALSE)),"PB CODE ARTICLE","")</f>
        <v>PB CODE ARTICLE</v>
      </c>
    </row>
    <row r="1630" spans="1:18" x14ac:dyDescent="0.25">
      <c r="A1630" s="131" t="str">
        <f>+IF(I1630&lt;='Ecarts de marge'!$G$1,"X","")</f>
        <v>X</v>
      </c>
      <c r="B1630" s="122" t="str">
        <f t="shared" si="25"/>
        <v>A</v>
      </c>
      <c r="Q1630" s="122" t="e">
        <f>+VLOOKUP(CONCATENATE(B1630,"00"),#REF!,3,FALSE)</f>
        <v>#REF!</v>
      </c>
      <c r="R1630" s="122" t="str">
        <f>+IF(ISERROR(VLOOKUP(K1630,'Ecarts de marge'!D:D,1,FALSE)),"PB CODE ARTICLE","")</f>
        <v>PB CODE ARTICLE</v>
      </c>
    </row>
    <row r="1631" spans="1:18" x14ac:dyDescent="0.25">
      <c r="A1631" s="131" t="str">
        <f>+IF(I1631&lt;='Ecarts de marge'!$G$1,"X","")</f>
        <v>X</v>
      </c>
      <c r="B1631" s="122" t="str">
        <f t="shared" si="25"/>
        <v>A</v>
      </c>
      <c r="Q1631" s="122" t="e">
        <f>+VLOOKUP(CONCATENATE(B1631,"00"),#REF!,3,FALSE)</f>
        <v>#REF!</v>
      </c>
      <c r="R1631" s="122" t="str">
        <f>+IF(ISERROR(VLOOKUP(K1631,'Ecarts de marge'!D:D,1,FALSE)),"PB CODE ARTICLE","")</f>
        <v>PB CODE ARTICLE</v>
      </c>
    </row>
    <row r="1632" spans="1:18" x14ac:dyDescent="0.25">
      <c r="A1632" s="131" t="str">
        <f>+IF(I1632&lt;='Ecarts de marge'!$G$1,"X","")</f>
        <v>X</v>
      </c>
      <c r="B1632" s="122" t="str">
        <f t="shared" si="25"/>
        <v>A</v>
      </c>
      <c r="Q1632" s="122" t="e">
        <f>+VLOOKUP(CONCATENATE(B1632,"00"),#REF!,3,FALSE)</f>
        <v>#REF!</v>
      </c>
      <c r="R1632" s="122" t="str">
        <f>+IF(ISERROR(VLOOKUP(K1632,'Ecarts de marge'!D:D,1,FALSE)),"PB CODE ARTICLE","")</f>
        <v>PB CODE ARTICLE</v>
      </c>
    </row>
    <row r="1633" spans="1:18" x14ac:dyDescent="0.25">
      <c r="A1633" s="131" t="str">
        <f>+IF(I1633&lt;='Ecarts de marge'!$G$1,"X","")</f>
        <v>X</v>
      </c>
      <c r="B1633" s="122" t="str">
        <f t="shared" si="25"/>
        <v>A</v>
      </c>
      <c r="Q1633" s="122" t="e">
        <f>+VLOOKUP(CONCATENATE(B1633,"00"),#REF!,3,FALSE)</f>
        <v>#REF!</v>
      </c>
      <c r="R1633" s="122" t="str">
        <f>+IF(ISERROR(VLOOKUP(K1633,'Ecarts de marge'!D:D,1,FALSE)),"PB CODE ARTICLE","")</f>
        <v>PB CODE ARTICLE</v>
      </c>
    </row>
    <row r="1634" spans="1:18" x14ac:dyDescent="0.25">
      <c r="A1634" s="131" t="str">
        <f>+IF(I1634&lt;='Ecarts de marge'!$G$1,"X","")</f>
        <v>X</v>
      </c>
      <c r="B1634" s="122" t="str">
        <f t="shared" si="25"/>
        <v>A</v>
      </c>
      <c r="Q1634" s="122" t="e">
        <f>+VLOOKUP(CONCATENATE(B1634,"00"),#REF!,3,FALSE)</f>
        <v>#REF!</v>
      </c>
      <c r="R1634" s="122" t="str">
        <f>+IF(ISERROR(VLOOKUP(K1634,'Ecarts de marge'!D:D,1,FALSE)),"PB CODE ARTICLE","")</f>
        <v>PB CODE ARTICLE</v>
      </c>
    </row>
    <row r="1635" spans="1:18" x14ac:dyDescent="0.25">
      <c r="A1635" s="131" t="str">
        <f>+IF(I1635&lt;='Ecarts de marge'!$G$1,"X","")</f>
        <v>X</v>
      </c>
      <c r="B1635" s="122" t="str">
        <f t="shared" si="25"/>
        <v>A</v>
      </c>
      <c r="Q1635" s="122" t="e">
        <f>+VLOOKUP(CONCATENATE(B1635,"00"),#REF!,3,FALSE)</f>
        <v>#REF!</v>
      </c>
      <c r="R1635" s="122" t="str">
        <f>+IF(ISERROR(VLOOKUP(K1635,'Ecarts de marge'!D:D,1,FALSE)),"PB CODE ARTICLE","")</f>
        <v>PB CODE ARTICLE</v>
      </c>
    </row>
    <row r="1636" spans="1:18" x14ac:dyDescent="0.25">
      <c r="A1636" s="131" t="str">
        <f>+IF(I1636&lt;='Ecarts de marge'!$G$1,"X","")</f>
        <v>X</v>
      </c>
      <c r="B1636" s="122" t="str">
        <f t="shared" si="25"/>
        <v>A</v>
      </c>
      <c r="Q1636" s="122" t="e">
        <f>+VLOOKUP(CONCATENATE(B1636,"00"),#REF!,3,FALSE)</f>
        <v>#REF!</v>
      </c>
      <c r="R1636" s="122" t="str">
        <f>+IF(ISERROR(VLOOKUP(K1636,'Ecarts de marge'!D:D,1,FALSE)),"PB CODE ARTICLE","")</f>
        <v>PB CODE ARTICLE</v>
      </c>
    </row>
    <row r="1637" spans="1:18" x14ac:dyDescent="0.25">
      <c r="A1637" s="131" t="str">
        <f>+IF(I1637&lt;='Ecarts de marge'!$G$1,"X","")</f>
        <v>X</v>
      </c>
      <c r="B1637" s="122" t="str">
        <f t="shared" si="25"/>
        <v>A</v>
      </c>
      <c r="Q1637" s="122" t="e">
        <f>+VLOOKUP(CONCATENATE(B1637,"00"),#REF!,3,FALSE)</f>
        <v>#REF!</v>
      </c>
      <c r="R1637" s="122" t="str">
        <f>+IF(ISERROR(VLOOKUP(K1637,'Ecarts de marge'!D:D,1,FALSE)),"PB CODE ARTICLE","")</f>
        <v>PB CODE ARTICLE</v>
      </c>
    </row>
    <row r="1638" spans="1:18" x14ac:dyDescent="0.25">
      <c r="A1638" s="131" t="str">
        <f>+IF(I1638&lt;='Ecarts de marge'!$G$1,"X","")</f>
        <v>X</v>
      </c>
      <c r="B1638" s="122" t="str">
        <f t="shared" si="25"/>
        <v>A</v>
      </c>
      <c r="Q1638" s="122" t="e">
        <f>+VLOOKUP(CONCATENATE(B1638,"00"),#REF!,3,FALSE)</f>
        <v>#REF!</v>
      </c>
      <c r="R1638" s="122" t="str">
        <f>+IF(ISERROR(VLOOKUP(K1638,'Ecarts de marge'!D:D,1,FALSE)),"PB CODE ARTICLE","")</f>
        <v>PB CODE ARTICLE</v>
      </c>
    </row>
    <row r="1639" spans="1:18" x14ac:dyDescent="0.25">
      <c r="A1639" s="131" t="str">
        <f>+IF(I1639&lt;='Ecarts de marge'!$G$1,"X","")</f>
        <v>X</v>
      </c>
      <c r="B1639" s="122" t="str">
        <f t="shared" si="25"/>
        <v>A</v>
      </c>
      <c r="Q1639" s="122" t="e">
        <f>+VLOOKUP(CONCATENATE(B1639,"00"),#REF!,3,FALSE)</f>
        <v>#REF!</v>
      </c>
      <c r="R1639" s="122" t="str">
        <f>+IF(ISERROR(VLOOKUP(K1639,'Ecarts de marge'!D:D,1,FALSE)),"PB CODE ARTICLE","")</f>
        <v>PB CODE ARTICLE</v>
      </c>
    </row>
    <row r="1640" spans="1:18" x14ac:dyDescent="0.25">
      <c r="A1640" s="131" t="str">
        <f>+IF(I1640&lt;='Ecarts de marge'!$G$1,"X","")</f>
        <v>X</v>
      </c>
      <c r="B1640" s="122" t="str">
        <f t="shared" si="25"/>
        <v>A</v>
      </c>
      <c r="Q1640" s="122" t="e">
        <f>+VLOOKUP(CONCATENATE(B1640,"00"),#REF!,3,FALSE)</f>
        <v>#REF!</v>
      </c>
      <c r="R1640" s="122" t="str">
        <f>+IF(ISERROR(VLOOKUP(K1640,'Ecarts de marge'!D:D,1,FALSE)),"PB CODE ARTICLE","")</f>
        <v>PB CODE ARTICLE</v>
      </c>
    </row>
    <row r="1641" spans="1:18" x14ac:dyDescent="0.25">
      <c r="A1641" s="131" t="str">
        <f>+IF(I1641&lt;='Ecarts de marge'!$G$1,"X","")</f>
        <v>X</v>
      </c>
      <c r="B1641" s="122" t="str">
        <f t="shared" si="25"/>
        <v>A</v>
      </c>
      <c r="Q1641" s="122" t="e">
        <f>+VLOOKUP(CONCATENATE(B1641,"00"),#REF!,3,FALSE)</f>
        <v>#REF!</v>
      </c>
      <c r="R1641" s="122" t="str">
        <f>+IF(ISERROR(VLOOKUP(K1641,'Ecarts de marge'!D:D,1,FALSE)),"PB CODE ARTICLE","")</f>
        <v>PB CODE ARTICLE</v>
      </c>
    </row>
    <row r="1642" spans="1:18" x14ac:dyDescent="0.25">
      <c r="A1642" s="131" t="str">
        <f>+IF(I1642&lt;='Ecarts de marge'!$G$1,"X","")</f>
        <v>X</v>
      </c>
      <c r="B1642" s="122" t="str">
        <f t="shared" si="25"/>
        <v>A</v>
      </c>
      <c r="Q1642" s="122" t="e">
        <f>+VLOOKUP(CONCATENATE(B1642,"00"),#REF!,3,FALSE)</f>
        <v>#REF!</v>
      </c>
      <c r="R1642" s="122" t="str">
        <f>+IF(ISERROR(VLOOKUP(K1642,'Ecarts de marge'!D:D,1,FALSE)),"PB CODE ARTICLE","")</f>
        <v>PB CODE ARTICLE</v>
      </c>
    </row>
    <row r="1643" spans="1:18" x14ac:dyDescent="0.25">
      <c r="A1643" s="131" t="str">
        <f>+IF(I1643&lt;='Ecarts de marge'!$G$1,"X","")</f>
        <v>X</v>
      </c>
      <c r="B1643" s="122" t="str">
        <f t="shared" si="25"/>
        <v>A</v>
      </c>
      <c r="Q1643" s="122" t="e">
        <f>+VLOOKUP(CONCATENATE(B1643,"00"),#REF!,3,FALSE)</f>
        <v>#REF!</v>
      </c>
      <c r="R1643" s="122" t="str">
        <f>+IF(ISERROR(VLOOKUP(K1643,'Ecarts de marge'!D:D,1,FALSE)),"PB CODE ARTICLE","")</f>
        <v>PB CODE ARTICLE</v>
      </c>
    </row>
    <row r="1644" spans="1:18" x14ac:dyDescent="0.25">
      <c r="A1644" s="131" t="str">
        <f>+IF(I1644&lt;='Ecarts de marge'!$G$1,"X","")</f>
        <v>X</v>
      </c>
      <c r="B1644" s="122" t="str">
        <f t="shared" si="25"/>
        <v>A</v>
      </c>
      <c r="Q1644" s="122" t="e">
        <f>+VLOOKUP(CONCATENATE(B1644,"00"),#REF!,3,FALSE)</f>
        <v>#REF!</v>
      </c>
      <c r="R1644" s="122" t="str">
        <f>+IF(ISERROR(VLOOKUP(K1644,'Ecarts de marge'!D:D,1,FALSE)),"PB CODE ARTICLE","")</f>
        <v>PB CODE ARTICLE</v>
      </c>
    </row>
    <row r="1645" spans="1:18" x14ac:dyDescent="0.25">
      <c r="A1645" s="131" t="str">
        <f>+IF(I1645&lt;='Ecarts de marge'!$G$1,"X","")</f>
        <v>X</v>
      </c>
      <c r="B1645" s="122" t="str">
        <f t="shared" si="25"/>
        <v>A</v>
      </c>
      <c r="Q1645" s="122" t="e">
        <f>+VLOOKUP(CONCATENATE(B1645,"00"),#REF!,3,FALSE)</f>
        <v>#REF!</v>
      </c>
      <c r="R1645" s="122" t="str">
        <f>+IF(ISERROR(VLOOKUP(K1645,'Ecarts de marge'!D:D,1,FALSE)),"PB CODE ARTICLE","")</f>
        <v>PB CODE ARTICLE</v>
      </c>
    </row>
    <row r="1646" spans="1:18" x14ac:dyDescent="0.25">
      <c r="A1646" s="131" t="str">
        <f>+IF(I1646&lt;='Ecarts de marge'!$G$1,"X","")</f>
        <v>X</v>
      </c>
      <c r="B1646" s="122" t="str">
        <f t="shared" si="25"/>
        <v>A</v>
      </c>
      <c r="Q1646" s="122" t="e">
        <f>+VLOOKUP(CONCATENATE(B1646,"00"),#REF!,3,FALSE)</f>
        <v>#REF!</v>
      </c>
      <c r="R1646" s="122" t="str">
        <f>+IF(ISERROR(VLOOKUP(K1646,'Ecarts de marge'!D:D,1,FALSE)),"PB CODE ARTICLE","")</f>
        <v>PB CODE ARTICLE</v>
      </c>
    </row>
    <row r="1647" spans="1:18" x14ac:dyDescent="0.25">
      <c r="A1647" s="131" t="str">
        <f>+IF(I1647&lt;='Ecarts de marge'!$G$1,"X","")</f>
        <v>X</v>
      </c>
      <c r="B1647" s="122" t="str">
        <f t="shared" si="25"/>
        <v>A</v>
      </c>
      <c r="Q1647" s="122" t="e">
        <f>+VLOOKUP(CONCATENATE(B1647,"00"),#REF!,3,FALSE)</f>
        <v>#REF!</v>
      </c>
      <c r="R1647" s="122" t="str">
        <f>+IF(ISERROR(VLOOKUP(K1647,'Ecarts de marge'!D:D,1,FALSE)),"PB CODE ARTICLE","")</f>
        <v>PB CODE ARTICLE</v>
      </c>
    </row>
    <row r="1648" spans="1:18" x14ac:dyDescent="0.25">
      <c r="A1648" s="131" t="str">
        <f>+IF(I1648&lt;='Ecarts de marge'!$G$1,"X","")</f>
        <v>X</v>
      </c>
      <c r="B1648" s="122" t="str">
        <f t="shared" si="25"/>
        <v>A</v>
      </c>
      <c r="Q1648" s="122" t="e">
        <f>+VLOOKUP(CONCATENATE(B1648,"00"),#REF!,3,FALSE)</f>
        <v>#REF!</v>
      </c>
      <c r="R1648" s="122" t="str">
        <f>+IF(ISERROR(VLOOKUP(K1648,'Ecarts de marge'!D:D,1,FALSE)),"PB CODE ARTICLE","")</f>
        <v>PB CODE ARTICLE</v>
      </c>
    </row>
    <row r="1649" spans="1:18" x14ac:dyDescent="0.25">
      <c r="A1649" s="131" t="str">
        <f>+IF(I1649&lt;='Ecarts de marge'!$G$1,"X","")</f>
        <v>X</v>
      </c>
      <c r="B1649" s="122" t="str">
        <f t="shared" si="25"/>
        <v>A</v>
      </c>
      <c r="Q1649" s="122" t="e">
        <f>+VLOOKUP(CONCATENATE(B1649,"00"),#REF!,3,FALSE)</f>
        <v>#REF!</v>
      </c>
      <c r="R1649" s="122" t="str">
        <f>+IF(ISERROR(VLOOKUP(K1649,'Ecarts de marge'!D:D,1,FALSE)),"PB CODE ARTICLE","")</f>
        <v>PB CODE ARTICLE</v>
      </c>
    </row>
    <row r="1650" spans="1:18" x14ac:dyDescent="0.25">
      <c r="A1650" s="131" t="str">
        <f>+IF(I1650&lt;='Ecarts de marge'!$G$1,"X","")</f>
        <v>X</v>
      </c>
      <c r="B1650" s="122" t="str">
        <f t="shared" si="25"/>
        <v>A</v>
      </c>
      <c r="Q1650" s="122" t="e">
        <f>+VLOOKUP(CONCATENATE(B1650,"00"),#REF!,3,FALSE)</f>
        <v>#REF!</v>
      </c>
      <c r="R1650" s="122" t="str">
        <f>+IF(ISERROR(VLOOKUP(K1650,'Ecarts de marge'!D:D,1,FALSE)),"PB CODE ARTICLE","")</f>
        <v>PB CODE ARTICLE</v>
      </c>
    </row>
    <row r="1651" spans="1:18" x14ac:dyDescent="0.25">
      <c r="A1651" s="131" t="str">
        <f>+IF(I1651&lt;='Ecarts de marge'!$G$1,"X","")</f>
        <v>X</v>
      </c>
      <c r="B1651" s="122" t="str">
        <f t="shared" si="25"/>
        <v>A</v>
      </c>
      <c r="Q1651" s="122" t="e">
        <f>+VLOOKUP(CONCATENATE(B1651,"00"),#REF!,3,FALSE)</f>
        <v>#REF!</v>
      </c>
      <c r="R1651" s="122" t="str">
        <f>+IF(ISERROR(VLOOKUP(K1651,'Ecarts de marge'!D:D,1,FALSE)),"PB CODE ARTICLE","")</f>
        <v>PB CODE ARTICLE</v>
      </c>
    </row>
    <row r="1652" spans="1:18" x14ac:dyDescent="0.25">
      <c r="A1652" s="131" t="str">
        <f>+IF(I1652&lt;='Ecarts de marge'!$G$1,"X","")</f>
        <v>X</v>
      </c>
      <c r="B1652" s="122" t="str">
        <f t="shared" si="25"/>
        <v>A</v>
      </c>
      <c r="Q1652" s="122" t="e">
        <f>+VLOOKUP(CONCATENATE(B1652,"00"),#REF!,3,FALSE)</f>
        <v>#REF!</v>
      </c>
      <c r="R1652" s="122" t="str">
        <f>+IF(ISERROR(VLOOKUP(K1652,'Ecarts de marge'!D:D,1,FALSE)),"PB CODE ARTICLE","")</f>
        <v>PB CODE ARTICLE</v>
      </c>
    </row>
    <row r="1653" spans="1:18" x14ac:dyDescent="0.25">
      <c r="A1653" s="131" t="str">
        <f>+IF(I1653&lt;='Ecarts de marge'!$G$1,"X","")</f>
        <v>X</v>
      </c>
      <c r="B1653" s="122" t="str">
        <f t="shared" si="25"/>
        <v>A</v>
      </c>
      <c r="Q1653" s="122" t="e">
        <f>+VLOOKUP(CONCATENATE(B1653,"00"),#REF!,3,FALSE)</f>
        <v>#REF!</v>
      </c>
      <c r="R1653" s="122" t="str">
        <f>+IF(ISERROR(VLOOKUP(K1653,'Ecarts de marge'!D:D,1,FALSE)),"PB CODE ARTICLE","")</f>
        <v>PB CODE ARTICLE</v>
      </c>
    </row>
    <row r="1654" spans="1:18" x14ac:dyDescent="0.25">
      <c r="A1654" s="131" t="str">
        <f>+IF(I1654&lt;='Ecarts de marge'!$G$1,"X","")</f>
        <v>X</v>
      </c>
      <c r="B1654" s="122" t="str">
        <f t="shared" si="25"/>
        <v>A</v>
      </c>
      <c r="Q1654" s="122" t="e">
        <f>+VLOOKUP(CONCATENATE(B1654,"00"),#REF!,3,FALSE)</f>
        <v>#REF!</v>
      </c>
      <c r="R1654" s="122" t="str">
        <f>+IF(ISERROR(VLOOKUP(K1654,'Ecarts de marge'!D:D,1,FALSE)),"PB CODE ARTICLE","")</f>
        <v>PB CODE ARTICLE</v>
      </c>
    </row>
    <row r="1655" spans="1:18" x14ac:dyDescent="0.25">
      <c r="A1655" s="131" t="str">
        <f>+IF(I1655&lt;='Ecarts de marge'!$G$1,"X","")</f>
        <v>X</v>
      </c>
      <c r="B1655" s="122" t="str">
        <f t="shared" si="25"/>
        <v>A</v>
      </c>
      <c r="Q1655" s="122" t="e">
        <f>+VLOOKUP(CONCATENATE(B1655,"00"),#REF!,3,FALSE)</f>
        <v>#REF!</v>
      </c>
      <c r="R1655" s="122" t="str">
        <f>+IF(ISERROR(VLOOKUP(K1655,'Ecarts de marge'!D:D,1,FALSE)),"PB CODE ARTICLE","")</f>
        <v>PB CODE ARTICLE</v>
      </c>
    </row>
    <row r="1656" spans="1:18" x14ac:dyDescent="0.25">
      <c r="A1656" s="131" t="str">
        <f>+IF(I1656&lt;='Ecarts de marge'!$G$1,"X","")</f>
        <v>X</v>
      </c>
      <c r="B1656" s="122" t="str">
        <f t="shared" si="25"/>
        <v>A</v>
      </c>
      <c r="Q1656" s="122" t="e">
        <f>+VLOOKUP(CONCATENATE(B1656,"00"),#REF!,3,FALSE)</f>
        <v>#REF!</v>
      </c>
      <c r="R1656" s="122" t="str">
        <f>+IF(ISERROR(VLOOKUP(K1656,'Ecarts de marge'!D:D,1,FALSE)),"PB CODE ARTICLE","")</f>
        <v>PB CODE ARTICLE</v>
      </c>
    </row>
    <row r="1657" spans="1:18" x14ac:dyDescent="0.25">
      <c r="A1657" s="131" t="str">
        <f>+IF(I1657&lt;='Ecarts de marge'!$G$1,"X","")</f>
        <v>X</v>
      </c>
      <c r="B1657" s="122" t="str">
        <f t="shared" si="25"/>
        <v>A</v>
      </c>
      <c r="Q1657" s="122" t="e">
        <f>+VLOOKUP(CONCATENATE(B1657,"00"),#REF!,3,FALSE)</f>
        <v>#REF!</v>
      </c>
      <c r="R1657" s="122" t="str">
        <f>+IF(ISERROR(VLOOKUP(K1657,'Ecarts de marge'!D:D,1,FALSE)),"PB CODE ARTICLE","")</f>
        <v>PB CODE ARTICLE</v>
      </c>
    </row>
    <row r="1658" spans="1:18" x14ac:dyDescent="0.25">
      <c r="A1658" s="131" t="str">
        <f>+IF(I1658&lt;='Ecarts de marge'!$G$1,"X","")</f>
        <v>X</v>
      </c>
      <c r="B1658" s="122" t="str">
        <f t="shared" si="25"/>
        <v>A</v>
      </c>
      <c r="Q1658" s="122" t="e">
        <f>+VLOOKUP(CONCATENATE(B1658,"00"),#REF!,3,FALSE)</f>
        <v>#REF!</v>
      </c>
      <c r="R1658" s="122" t="str">
        <f>+IF(ISERROR(VLOOKUP(K1658,'Ecarts de marge'!D:D,1,FALSE)),"PB CODE ARTICLE","")</f>
        <v>PB CODE ARTICLE</v>
      </c>
    </row>
    <row r="1659" spans="1:18" x14ac:dyDescent="0.25">
      <c r="A1659" s="131" t="str">
        <f>+IF(I1659&lt;='Ecarts de marge'!$G$1,"X","")</f>
        <v>X</v>
      </c>
      <c r="B1659" s="122" t="str">
        <f t="shared" si="25"/>
        <v>A</v>
      </c>
      <c r="Q1659" s="122" t="e">
        <f>+VLOOKUP(CONCATENATE(B1659,"00"),#REF!,3,FALSE)</f>
        <v>#REF!</v>
      </c>
      <c r="R1659" s="122" t="str">
        <f>+IF(ISERROR(VLOOKUP(K1659,'Ecarts de marge'!D:D,1,FALSE)),"PB CODE ARTICLE","")</f>
        <v>PB CODE ARTICLE</v>
      </c>
    </row>
    <row r="1660" spans="1:18" x14ac:dyDescent="0.25">
      <c r="A1660" s="131" t="str">
        <f>+IF(I1660&lt;='Ecarts de marge'!$G$1,"X","")</f>
        <v>X</v>
      </c>
      <c r="B1660" s="122" t="str">
        <f t="shared" si="25"/>
        <v>A</v>
      </c>
      <c r="Q1660" s="122" t="e">
        <f>+VLOOKUP(CONCATENATE(B1660,"00"),#REF!,3,FALSE)</f>
        <v>#REF!</v>
      </c>
      <c r="R1660" s="122" t="str">
        <f>+IF(ISERROR(VLOOKUP(K1660,'Ecarts de marge'!D:D,1,FALSE)),"PB CODE ARTICLE","")</f>
        <v>PB CODE ARTICLE</v>
      </c>
    </row>
    <row r="1661" spans="1:18" x14ac:dyDescent="0.25">
      <c r="A1661" s="131" t="str">
        <f>+IF(I1661&lt;='Ecarts de marge'!$G$1,"X","")</f>
        <v>X</v>
      </c>
      <c r="B1661" s="122" t="str">
        <f t="shared" si="25"/>
        <v>A</v>
      </c>
      <c r="Q1661" s="122" t="e">
        <f>+VLOOKUP(CONCATENATE(B1661,"00"),#REF!,3,FALSE)</f>
        <v>#REF!</v>
      </c>
      <c r="R1661" s="122" t="str">
        <f>+IF(ISERROR(VLOOKUP(K1661,'Ecarts de marge'!D:D,1,FALSE)),"PB CODE ARTICLE","")</f>
        <v>PB CODE ARTICLE</v>
      </c>
    </row>
    <row r="1662" spans="1:18" x14ac:dyDescent="0.25">
      <c r="A1662" s="131" t="str">
        <f>+IF(I1662&lt;='Ecarts de marge'!$G$1,"X","")</f>
        <v>X</v>
      </c>
      <c r="B1662" s="122" t="str">
        <f t="shared" si="25"/>
        <v>A</v>
      </c>
      <c r="Q1662" s="122" t="e">
        <f>+VLOOKUP(CONCATENATE(B1662,"00"),#REF!,3,FALSE)</f>
        <v>#REF!</v>
      </c>
      <c r="R1662" s="122" t="str">
        <f>+IF(ISERROR(VLOOKUP(K1662,'Ecarts de marge'!D:D,1,FALSE)),"PB CODE ARTICLE","")</f>
        <v>PB CODE ARTICLE</v>
      </c>
    </row>
    <row r="1663" spans="1:18" x14ac:dyDescent="0.25">
      <c r="A1663" s="131" t="str">
        <f>+IF(I1663&lt;='Ecarts de marge'!$G$1,"X","")</f>
        <v>X</v>
      </c>
      <c r="B1663" s="122" t="str">
        <f t="shared" si="25"/>
        <v>A</v>
      </c>
      <c r="Q1663" s="122" t="e">
        <f>+VLOOKUP(CONCATENATE(B1663,"00"),#REF!,3,FALSE)</f>
        <v>#REF!</v>
      </c>
      <c r="R1663" s="122" t="str">
        <f>+IF(ISERROR(VLOOKUP(K1663,'Ecarts de marge'!D:D,1,FALSE)),"PB CODE ARTICLE","")</f>
        <v>PB CODE ARTICLE</v>
      </c>
    </row>
    <row r="1664" spans="1:18" x14ac:dyDescent="0.25">
      <c r="A1664" s="131" t="str">
        <f>+IF(I1664&lt;='Ecarts de marge'!$G$1,"X","")</f>
        <v>X</v>
      </c>
      <c r="B1664" s="122" t="str">
        <f t="shared" si="25"/>
        <v>A</v>
      </c>
      <c r="Q1664" s="122" t="e">
        <f>+VLOOKUP(CONCATENATE(B1664,"00"),#REF!,3,FALSE)</f>
        <v>#REF!</v>
      </c>
      <c r="R1664" s="122" t="str">
        <f>+IF(ISERROR(VLOOKUP(K1664,'Ecarts de marge'!D:D,1,FALSE)),"PB CODE ARTICLE","")</f>
        <v>PB CODE ARTICLE</v>
      </c>
    </row>
    <row r="1665" spans="1:18" x14ac:dyDescent="0.25">
      <c r="A1665" s="131" t="str">
        <f>+IF(I1665&lt;='Ecarts de marge'!$G$1,"X","")</f>
        <v>X</v>
      </c>
      <c r="B1665" s="122" t="str">
        <f t="shared" si="25"/>
        <v>A</v>
      </c>
      <c r="Q1665" s="122" t="e">
        <f>+VLOOKUP(CONCATENATE(B1665,"00"),#REF!,3,FALSE)</f>
        <v>#REF!</v>
      </c>
      <c r="R1665" s="122" t="str">
        <f>+IF(ISERROR(VLOOKUP(K1665,'Ecarts de marge'!D:D,1,FALSE)),"PB CODE ARTICLE","")</f>
        <v>PB CODE ARTICLE</v>
      </c>
    </row>
    <row r="1666" spans="1:18" x14ac:dyDescent="0.25">
      <c r="A1666" s="131" t="str">
        <f>+IF(I1666&lt;='Ecarts de marge'!$G$1,"X","")</f>
        <v>X</v>
      </c>
      <c r="B1666" s="122" t="str">
        <f t="shared" si="25"/>
        <v>A</v>
      </c>
      <c r="Q1666" s="122" t="e">
        <f>+VLOOKUP(CONCATENATE(B1666,"00"),#REF!,3,FALSE)</f>
        <v>#REF!</v>
      </c>
      <c r="R1666" s="122" t="str">
        <f>+IF(ISERROR(VLOOKUP(K1666,'Ecarts de marge'!D:D,1,FALSE)),"PB CODE ARTICLE","")</f>
        <v>PB CODE ARTICLE</v>
      </c>
    </row>
    <row r="1667" spans="1:18" x14ac:dyDescent="0.25">
      <c r="A1667" s="131" t="str">
        <f>+IF(I1667&lt;='Ecarts de marge'!$G$1,"X","")</f>
        <v>X</v>
      </c>
      <c r="B1667" s="122" t="str">
        <f t="shared" ref="B1667:B1730" si="26">+"A"&amp;E1667&amp;F1667&amp;G1667</f>
        <v>A</v>
      </c>
      <c r="Q1667" s="122" t="e">
        <f>+VLOOKUP(CONCATENATE(B1667,"00"),#REF!,3,FALSE)</f>
        <v>#REF!</v>
      </c>
      <c r="R1667" s="122" t="str">
        <f>+IF(ISERROR(VLOOKUP(K1667,'Ecarts de marge'!D:D,1,FALSE)),"PB CODE ARTICLE","")</f>
        <v>PB CODE ARTICLE</v>
      </c>
    </row>
    <row r="1668" spans="1:18" x14ac:dyDescent="0.25">
      <c r="A1668" s="131" t="str">
        <f>+IF(I1668&lt;='Ecarts de marge'!$G$1,"X","")</f>
        <v>X</v>
      </c>
      <c r="B1668" s="122" t="str">
        <f t="shared" si="26"/>
        <v>A</v>
      </c>
      <c r="Q1668" s="122" t="e">
        <f>+VLOOKUP(CONCATENATE(B1668,"00"),#REF!,3,FALSE)</f>
        <v>#REF!</v>
      </c>
      <c r="R1668" s="122" t="str">
        <f>+IF(ISERROR(VLOOKUP(K1668,'Ecarts de marge'!D:D,1,FALSE)),"PB CODE ARTICLE","")</f>
        <v>PB CODE ARTICLE</v>
      </c>
    </row>
    <row r="1669" spans="1:18" x14ac:dyDescent="0.25">
      <c r="A1669" s="131" t="str">
        <f>+IF(I1669&lt;='Ecarts de marge'!$G$1,"X","")</f>
        <v>X</v>
      </c>
      <c r="B1669" s="122" t="str">
        <f t="shared" si="26"/>
        <v>A</v>
      </c>
      <c r="Q1669" s="122" t="e">
        <f>+VLOOKUP(CONCATENATE(B1669,"00"),#REF!,3,FALSE)</f>
        <v>#REF!</v>
      </c>
      <c r="R1669" s="122" t="str">
        <f>+IF(ISERROR(VLOOKUP(K1669,'Ecarts de marge'!D:D,1,FALSE)),"PB CODE ARTICLE","")</f>
        <v>PB CODE ARTICLE</v>
      </c>
    </row>
    <row r="1670" spans="1:18" x14ac:dyDescent="0.25">
      <c r="A1670" s="131" t="str">
        <f>+IF(I1670&lt;='Ecarts de marge'!$G$1,"X","")</f>
        <v>X</v>
      </c>
      <c r="B1670" s="122" t="str">
        <f t="shared" si="26"/>
        <v>A</v>
      </c>
      <c r="Q1670" s="122" t="e">
        <f>+VLOOKUP(CONCATENATE(B1670,"00"),#REF!,3,FALSE)</f>
        <v>#REF!</v>
      </c>
      <c r="R1670" s="122" t="str">
        <f>+IF(ISERROR(VLOOKUP(K1670,'Ecarts de marge'!D:D,1,FALSE)),"PB CODE ARTICLE","")</f>
        <v>PB CODE ARTICLE</v>
      </c>
    </row>
    <row r="1671" spans="1:18" x14ac:dyDescent="0.25">
      <c r="A1671" s="131" t="str">
        <f>+IF(I1671&lt;='Ecarts de marge'!$G$1,"X","")</f>
        <v>X</v>
      </c>
      <c r="B1671" s="122" t="str">
        <f t="shared" si="26"/>
        <v>A</v>
      </c>
      <c r="Q1671" s="122" t="e">
        <f>+VLOOKUP(CONCATENATE(B1671,"00"),#REF!,3,FALSE)</f>
        <v>#REF!</v>
      </c>
      <c r="R1671" s="122" t="str">
        <f>+IF(ISERROR(VLOOKUP(K1671,'Ecarts de marge'!D:D,1,FALSE)),"PB CODE ARTICLE","")</f>
        <v>PB CODE ARTICLE</v>
      </c>
    </row>
    <row r="1672" spans="1:18" x14ac:dyDescent="0.25">
      <c r="A1672" s="131" t="str">
        <f>+IF(I1672&lt;='Ecarts de marge'!$G$1,"X","")</f>
        <v>X</v>
      </c>
      <c r="B1672" s="122" t="str">
        <f t="shared" si="26"/>
        <v>A</v>
      </c>
      <c r="Q1672" s="122" t="e">
        <f>+VLOOKUP(CONCATENATE(B1672,"00"),#REF!,3,FALSE)</f>
        <v>#REF!</v>
      </c>
      <c r="R1672" s="122" t="str">
        <f>+IF(ISERROR(VLOOKUP(K1672,'Ecarts de marge'!D:D,1,FALSE)),"PB CODE ARTICLE","")</f>
        <v>PB CODE ARTICLE</v>
      </c>
    </row>
    <row r="1673" spans="1:18" x14ac:dyDescent="0.25">
      <c r="A1673" s="131" t="str">
        <f>+IF(I1673&lt;='Ecarts de marge'!$G$1,"X","")</f>
        <v>X</v>
      </c>
      <c r="B1673" s="122" t="str">
        <f t="shared" si="26"/>
        <v>A</v>
      </c>
      <c r="Q1673" s="122" t="e">
        <f>+VLOOKUP(CONCATENATE(B1673,"00"),#REF!,3,FALSE)</f>
        <v>#REF!</v>
      </c>
      <c r="R1673" s="122" t="str">
        <f>+IF(ISERROR(VLOOKUP(K1673,'Ecarts de marge'!D:D,1,FALSE)),"PB CODE ARTICLE","")</f>
        <v>PB CODE ARTICLE</v>
      </c>
    </row>
    <row r="1674" spans="1:18" x14ac:dyDescent="0.25">
      <c r="A1674" s="131" t="str">
        <f>+IF(I1674&lt;='Ecarts de marge'!$G$1,"X","")</f>
        <v>X</v>
      </c>
      <c r="B1674" s="122" t="str">
        <f t="shared" si="26"/>
        <v>A</v>
      </c>
      <c r="Q1674" s="122" t="e">
        <f>+VLOOKUP(CONCATENATE(B1674,"00"),#REF!,3,FALSE)</f>
        <v>#REF!</v>
      </c>
      <c r="R1674" s="122" t="str">
        <f>+IF(ISERROR(VLOOKUP(K1674,'Ecarts de marge'!D:D,1,FALSE)),"PB CODE ARTICLE","")</f>
        <v>PB CODE ARTICLE</v>
      </c>
    </row>
    <row r="1675" spans="1:18" x14ac:dyDescent="0.25">
      <c r="A1675" s="131" t="str">
        <f>+IF(I1675&lt;='Ecarts de marge'!$G$1,"X","")</f>
        <v>X</v>
      </c>
      <c r="B1675" s="122" t="str">
        <f t="shared" si="26"/>
        <v>A</v>
      </c>
      <c r="Q1675" s="122" t="e">
        <f>+VLOOKUP(CONCATENATE(B1675,"00"),#REF!,3,FALSE)</f>
        <v>#REF!</v>
      </c>
      <c r="R1675" s="122" t="str">
        <f>+IF(ISERROR(VLOOKUP(K1675,'Ecarts de marge'!D:D,1,FALSE)),"PB CODE ARTICLE","")</f>
        <v>PB CODE ARTICLE</v>
      </c>
    </row>
    <row r="1676" spans="1:18" x14ac:dyDescent="0.25">
      <c r="A1676" s="131" t="str">
        <f>+IF(I1676&lt;='Ecarts de marge'!$G$1,"X","")</f>
        <v>X</v>
      </c>
      <c r="B1676" s="122" t="str">
        <f t="shared" si="26"/>
        <v>A</v>
      </c>
      <c r="Q1676" s="122" t="e">
        <f>+VLOOKUP(CONCATENATE(B1676,"00"),#REF!,3,FALSE)</f>
        <v>#REF!</v>
      </c>
      <c r="R1676" s="122" t="str">
        <f>+IF(ISERROR(VLOOKUP(K1676,'Ecarts de marge'!D:D,1,FALSE)),"PB CODE ARTICLE","")</f>
        <v>PB CODE ARTICLE</v>
      </c>
    </row>
    <row r="1677" spans="1:18" x14ac:dyDescent="0.25">
      <c r="A1677" s="131" t="str">
        <f>+IF(I1677&lt;='Ecarts de marge'!$G$1,"X","")</f>
        <v>X</v>
      </c>
      <c r="B1677" s="122" t="str">
        <f t="shared" si="26"/>
        <v>A</v>
      </c>
      <c r="Q1677" s="122" t="e">
        <f>+VLOOKUP(CONCATENATE(B1677,"00"),#REF!,3,FALSE)</f>
        <v>#REF!</v>
      </c>
      <c r="R1677" s="122" t="str">
        <f>+IF(ISERROR(VLOOKUP(K1677,'Ecarts de marge'!D:D,1,FALSE)),"PB CODE ARTICLE","")</f>
        <v>PB CODE ARTICLE</v>
      </c>
    </row>
    <row r="1678" spans="1:18" x14ac:dyDescent="0.25">
      <c r="A1678" s="131" t="str">
        <f>+IF(I1678&lt;='Ecarts de marge'!$G$1,"X","")</f>
        <v>X</v>
      </c>
      <c r="B1678" s="122" t="str">
        <f t="shared" si="26"/>
        <v>A</v>
      </c>
      <c r="Q1678" s="122" t="e">
        <f>+VLOOKUP(CONCATENATE(B1678,"00"),#REF!,3,FALSE)</f>
        <v>#REF!</v>
      </c>
      <c r="R1678" s="122" t="str">
        <f>+IF(ISERROR(VLOOKUP(K1678,'Ecarts de marge'!D:D,1,FALSE)),"PB CODE ARTICLE","")</f>
        <v>PB CODE ARTICLE</v>
      </c>
    </row>
    <row r="1679" spans="1:18" x14ac:dyDescent="0.25">
      <c r="A1679" s="131" t="str">
        <f>+IF(I1679&lt;='Ecarts de marge'!$G$1,"X","")</f>
        <v>X</v>
      </c>
      <c r="B1679" s="122" t="str">
        <f t="shared" si="26"/>
        <v>A</v>
      </c>
      <c r="Q1679" s="122" t="e">
        <f>+VLOOKUP(CONCATENATE(B1679,"00"),#REF!,3,FALSE)</f>
        <v>#REF!</v>
      </c>
      <c r="R1679" s="122" t="str">
        <f>+IF(ISERROR(VLOOKUP(K1679,'Ecarts de marge'!D:D,1,FALSE)),"PB CODE ARTICLE","")</f>
        <v>PB CODE ARTICLE</v>
      </c>
    </row>
    <row r="1680" spans="1:18" x14ac:dyDescent="0.25">
      <c r="A1680" s="131" t="str">
        <f>+IF(I1680&lt;='Ecarts de marge'!$G$1,"X","")</f>
        <v>X</v>
      </c>
      <c r="B1680" s="122" t="str">
        <f t="shared" si="26"/>
        <v>A</v>
      </c>
      <c r="Q1680" s="122" t="e">
        <f>+VLOOKUP(CONCATENATE(B1680,"00"),#REF!,3,FALSE)</f>
        <v>#REF!</v>
      </c>
      <c r="R1680" s="122" t="str">
        <f>+IF(ISERROR(VLOOKUP(K1680,'Ecarts de marge'!D:D,1,FALSE)),"PB CODE ARTICLE","")</f>
        <v>PB CODE ARTICLE</v>
      </c>
    </row>
    <row r="1681" spans="1:18" x14ac:dyDescent="0.25">
      <c r="A1681" s="131" t="str">
        <f>+IF(I1681&lt;='Ecarts de marge'!$G$1,"X","")</f>
        <v>X</v>
      </c>
      <c r="B1681" s="122" t="str">
        <f t="shared" si="26"/>
        <v>A</v>
      </c>
      <c r="Q1681" s="122" t="e">
        <f>+VLOOKUP(CONCATENATE(B1681,"00"),#REF!,3,FALSE)</f>
        <v>#REF!</v>
      </c>
      <c r="R1681" s="122" t="str">
        <f>+IF(ISERROR(VLOOKUP(K1681,'Ecarts de marge'!D:D,1,FALSE)),"PB CODE ARTICLE","")</f>
        <v>PB CODE ARTICLE</v>
      </c>
    </row>
    <row r="1682" spans="1:18" x14ac:dyDescent="0.25">
      <c r="A1682" s="131" t="str">
        <f>+IF(I1682&lt;='Ecarts de marge'!$G$1,"X","")</f>
        <v>X</v>
      </c>
      <c r="B1682" s="122" t="str">
        <f t="shared" si="26"/>
        <v>A</v>
      </c>
      <c r="Q1682" s="122" t="e">
        <f>+VLOOKUP(CONCATENATE(B1682,"00"),#REF!,3,FALSE)</f>
        <v>#REF!</v>
      </c>
      <c r="R1682" s="122" t="str">
        <f>+IF(ISERROR(VLOOKUP(K1682,'Ecarts de marge'!D:D,1,FALSE)),"PB CODE ARTICLE","")</f>
        <v>PB CODE ARTICLE</v>
      </c>
    </row>
    <row r="1683" spans="1:18" x14ac:dyDescent="0.25">
      <c r="A1683" s="131" t="str">
        <f>+IF(I1683&lt;='Ecarts de marge'!$G$1,"X","")</f>
        <v>X</v>
      </c>
      <c r="B1683" s="122" t="str">
        <f t="shared" si="26"/>
        <v>A</v>
      </c>
      <c r="Q1683" s="122" t="e">
        <f>+VLOOKUP(CONCATENATE(B1683,"00"),#REF!,3,FALSE)</f>
        <v>#REF!</v>
      </c>
      <c r="R1683" s="122" t="str">
        <f>+IF(ISERROR(VLOOKUP(K1683,'Ecarts de marge'!D:D,1,FALSE)),"PB CODE ARTICLE","")</f>
        <v>PB CODE ARTICLE</v>
      </c>
    </row>
    <row r="1684" spans="1:18" x14ac:dyDescent="0.25">
      <c r="A1684" s="131" t="str">
        <f>+IF(I1684&lt;='Ecarts de marge'!$G$1,"X","")</f>
        <v>X</v>
      </c>
      <c r="B1684" s="122" t="str">
        <f t="shared" si="26"/>
        <v>A</v>
      </c>
      <c r="Q1684" s="122" t="e">
        <f>+VLOOKUP(CONCATENATE(B1684,"00"),#REF!,3,FALSE)</f>
        <v>#REF!</v>
      </c>
      <c r="R1684" s="122" t="str">
        <f>+IF(ISERROR(VLOOKUP(K1684,'Ecarts de marge'!D:D,1,FALSE)),"PB CODE ARTICLE","")</f>
        <v>PB CODE ARTICLE</v>
      </c>
    </row>
    <row r="1685" spans="1:18" x14ac:dyDescent="0.25">
      <c r="A1685" s="131" t="str">
        <f>+IF(I1685&lt;='Ecarts de marge'!$G$1,"X","")</f>
        <v>X</v>
      </c>
      <c r="B1685" s="122" t="str">
        <f t="shared" si="26"/>
        <v>A</v>
      </c>
      <c r="Q1685" s="122" t="e">
        <f>+VLOOKUP(CONCATENATE(B1685,"00"),#REF!,3,FALSE)</f>
        <v>#REF!</v>
      </c>
      <c r="R1685" s="122" t="str">
        <f>+IF(ISERROR(VLOOKUP(K1685,'Ecarts de marge'!D:D,1,FALSE)),"PB CODE ARTICLE","")</f>
        <v>PB CODE ARTICLE</v>
      </c>
    </row>
    <row r="1686" spans="1:18" x14ac:dyDescent="0.25">
      <c r="A1686" s="131" t="str">
        <f>+IF(I1686&lt;='Ecarts de marge'!$G$1,"X","")</f>
        <v>X</v>
      </c>
      <c r="B1686" s="122" t="str">
        <f t="shared" si="26"/>
        <v>A</v>
      </c>
      <c r="Q1686" s="122" t="e">
        <f>+VLOOKUP(CONCATENATE(B1686,"00"),#REF!,3,FALSE)</f>
        <v>#REF!</v>
      </c>
      <c r="R1686" s="122" t="str">
        <f>+IF(ISERROR(VLOOKUP(K1686,'Ecarts de marge'!D:D,1,FALSE)),"PB CODE ARTICLE","")</f>
        <v>PB CODE ARTICLE</v>
      </c>
    </row>
    <row r="1687" spans="1:18" x14ac:dyDescent="0.25">
      <c r="A1687" s="131" t="str">
        <f>+IF(I1687&lt;='Ecarts de marge'!$G$1,"X","")</f>
        <v>X</v>
      </c>
      <c r="B1687" s="122" t="str">
        <f t="shared" si="26"/>
        <v>A</v>
      </c>
      <c r="Q1687" s="122" t="e">
        <f>+VLOOKUP(CONCATENATE(B1687,"00"),#REF!,3,FALSE)</f>
        <v>#REF!</v>
      </c>
      <c r="R1687" s="122" t="str">
        <f>+IF(ISERROR(VLOOKUP(K1687,'Ecarts de marge'!D:D,1,FALSE)),"PB CODE ARTICLE","")</f>
        <v>PB CODE ARTICLE</v>
      </c>
    </row>
    <row r="1688" spans="1:18" x14ac:dyDescent="0.25">
      <c r="A1688" s="131" t="str">
        <f>+IF(I1688&lt;='Ecarts de marge'!$G$1,"X","")</f>
        <v>X</v>
      </c>
      <c r="B1688" s="122" t="str">
        <f t="shared" si="26"/>
        <v>A</v>
      </c>
      <c r="Q1688" s="122" t="e">
        <f>+VLOOKUP(CONCATENATE(B1688,"00"),#REF!,3,FALSE)</f>
        <v>#REF!</v>
      </c>
      <c r="R1688" s="122" t="str">
        <f>+IF(ISERROR(VLOOKUP(K1688,'Ecarts de marge'!D:D,1,FALSE)),"PB CODE ARTICLE","")</f>
        <v>PB CODE ARTICLE</v>
      </c>
    </row>
    <row r="1689" spans="1:18" x14ac:dyDescent="0.25">
      <c r="A1689" s="131" t="str">
        <f>+IF(I1689&lt;='Ecarts de marge'!$G$1,"X","")</f>
        <v>X</v>
      </c>
      <c r="B1689" s="122" t="str">
        <f t="shared" si="26"/>
        <v>A</v>
      </c>
      <c r="Q1689" s="122" t="e">
        <f>+VLOOKUP(CONCATENATE(B1689,"00"),#REF!,3,FALSE)</f>
        <v>#REF!</v>
      </c>
      <c r="R1689" s="122" t="str">
        <f>+IF(ISERROR(VLOOKUP(K1689,'Ecarts de marge'!D:D,1,FALSE)),"PB CODE ARTICLE","")</f>
        <v>PB CODE ARTICLE</v>
      </c>
    </row>
    <row r="1690" spans="1:18" x14ac:dyDescent="0.25">
      <c r="A1690" s="131" t="str">
        <f>+IF(I1690&lt;='Ecarts de marge'!$G$1,"X","")</f>
        <v>X</v>
      </c>
      <c r="B1690" s="122" t="str">
        <f t="shared" si="26"/>
        <v>A</v>
      </c>
      <c r="Q1690" s="122" t="e">
        <f>+VLOOKUP(CONCATENATE(B1690,"00"),#REF!,3,FALSE)</f>
        <v>#REF!</v>
      </c>
      <c r="R1690" s="122" t="str">
        <f>+IF(ISERROR(VLOOKUP(K1690,'Ecarts de marge'!D:D,1,FALSE)),"PB CODE ARTICLE","")</f>
        <v>PB CODE ARTICLE</v>
      </c>
    </row>
    <row r="1691" spans="1:18" x14ac:dyDescent="0.25">
      <c r="A1691" s="131" t="str">
        <f>+IF(I1691&lt;='Ecarts de marge'!$G$1,"X","")</f>
        <v>X</v>
      </c>
      <c r="B1691" s="122" t="str">
        <f t="shared" si="26"/>
        <v>A</v>
      </c>
      <c r="Q1691" s="122" t="e">
        <f>+VLOOKUP(CONCATENATE(B1691,"00"),#REF!,3,FALSE)</f>
        <v>#REF!</v>
      </c>
      <c r="R1691" s="122" t="str">
        <f>+IF(ISERROR(VLOOKUP(K1691,'Ecarts de marge'!D:D,1,FALSE)),"PB CODE ARTICLE","")</f>
        <v>PB CODE ARTICLE</v>
      </c>
    </row>
    <row r="1692" spans="1:18" x14ac:dyDescent="0.25">
      <c r="A1692" s="131" t="str">
        <f>+IF(I1692&lt;='Ecarts de marge'!$G$1,"X","")</f>
        <v>X</v>
      </c>
      <c r="B1692" s="122" t="str">
        <f t="shared" si="26"/>
        <v>A</v>
      </c>
      <c r="Q1692" s="122" t="e">
        <f>+VLOOKUP(CONCATENATE(B1692,"00"),#REF!,3,FALSE)</f>
        <v>#REF!</v>
      </c>
      <c r="R1692" s="122" t="str">
        <f>+IF(ISERROR(VLOOKUP(K1692,'Ecarts de marge'!D:D,1,FALSE)),"PB CODE ARTICLE","")</f>
        <v>PB CODE ARTICLE</v>
      </c>
    </row>
    <row r="1693" spans="1:18" x14ac:dyDescent="0.25">
      <c r="A1693" s="131" t="str">
        <f>+IF(I1693&lt;='Ecarts de marge'!$G$1,"X","")</f>
        <v>X</v>
      </c>
      <c r="B1693" s="122" t="str">
        <f t="shared" si="26"/>
        <v>A</v>
      </c>
      <c r="Q1693" s="122" t="e">
        <f>+VLOOKUP(CONCATENATE(B1693,"00"),#REF!,3,FALSE)</f>
        <v>#REF!</v>
      </c>
      <c r="R1693" s="122" t="str">
        <f>+IF(ISERROR(VLOOKUP(K1693,'Ecarts de marge'!D:D,1,FALSE)),"PB CODE ARTICLE","")</f>
        <v>PB CODE ARTICLE</v>
      </c>
    </row>
    <row r="1694" spans="1:18" x14ac:dyDescent="0.25">
      <c r="A1694" s="131" t="str">
        <f>+IF(I1694&lt;='Ecarts de marge'!$G$1,"X","")</f>
        <v>X</v>
      </c>
      <c r="B1694" s="122" t="str">
        <f t="shared" si="26"/>
        <v>A</v>
      </c>
      <c r="Q1694" s="122" t="e">
        <f>+VLOOKUP(CONCATENATE(B1694,"00"),#REF!,3,FALSE)</f>
        <v>#REF!</v>
      </c>
      <c r="R1694" s="122" t="str">
        <f>+IF(ISERROR(VLOOKUP(K1694,'Ecarts de marge'!D:D,1,FALSE)),"PB CODE ARTICLE","")</f>
        <v>PB CODE ARTICLE</v>
      </c>
    </row>
    <row r="1695" spans="1:18" x14ac:dyDescent="0.25">
      <c r="A1695" s="131" t="str">
        <f>+IF(I1695&lt;='Ecarts de marge'!$G$1,"X","")</f>
        <v>X</v>
      </c>
      <c r="B1695" s="122" t="str">
        <f t="shared" si="26"/>
        <v>A</v>
      </c>
      <c r="Q1695" s="122" t="e">
        <f>+VLOOKUP(CONCATENATE(B1695,"00"),#REF!,3,FALSE)</f>
        <v>#REF!</v>
      </c>
      <c r="R1695" s="122" t="str">
        <f>+IF(ISERROR(VLOOKUP(K1695,'Ecarts de marge'!D:D,1,FALSE)),"PB CODE ARTICLE","")</f>
        <v>PB CODE ARTICLE</v>
      </c>
    </row>
    <row r="1696" spans="1:18" x14ac:dyDescent="0.25">
      <c r="A1696" s="131" t="str">
        <f>+IF(I1696&lt;='Ecarts de marge'!$G$1,"X","")</f>
        <v>X</v>
      </c>
      <c r="B1696" s="122" t="str">
        <f t="shared" si="26"/>
        <v>A</v>
      </c>
      <c r="Q1696" s="122" t="e">
        <f>+VLOOKUP(CONCATENATE(B1696,"00"),#REF!,3,FALSE)</f>
        <v>#REF!</v>
      </c>
      <c r="R1696" s="122" t="str">
        <f>+IF(ISERROR(VLOOKUP(K1696,'Ecarts de marge'!D:D,1,FALSE)),"PB CODE ARTICLE","")</f>
        <v>PB CODE ARTICLE</v>
      </c>
    </row>
    <row r="1697" spans="1:18" x14ac:dyDescent="0.25">
      <c r="A1697" s="131" t="str">
        <f>+IF(I1697&lt;='Ecarts de marge'!$G$1,"X","")</f>
        <v>X</v>
      </c>
      <c r="B1697" s="122" t="str">
        <f t="shared" si="26"/>
        <v>A</v>
      </c>
      <c r="Q1697" s="122" t="e">
        <f>+VLOOKUP(CONCATENATE(B1697,"00"),#REF!,3,FALSE)</f>
        <v>#REF!</v>
      </c>
      <c r="R1697" s="122" t="str">
        <f>+IF(ISERROR(VLOOKUP(K1697,'Ecarts de marge'!D:D,1,FALSE)),"PB CODE ARTICLE","")</f>
        <v>PB CODE ARTICLE</v>
      </c>
    </row>
    <row r="1698" spans="1:18" x14ac:dyDescent="0.25">
      <c r="A1698" s="131" t="str">
        <f>+IF(I1698&lt;='Ecarts de marge'!$G$1,"X","")</f>
        <v>X</v>
      </c>
      <c r="B1698" s="122" t="str">
        <f t="shared" si="26"/>
        <v>A</v>
      </c>
      <c r="Q1698" s="122" t="e">
        <f>+VLOOKUP(CONCATENATE(B1698,"00"),#REF!,3,FALSE)</f>
        <v>#REF!</v>
      </c>
      <c r="R1698" s="122" t="str">
        <f>+IF(ISERROR(VLOOKUP(K1698,'Ecarts de marge'!D:D,1,FALSE)),"PB CODE ARTICLE","")</f>
        <v>PB CODE ARTICLE</v>
      </c>
    </row>
    <row r="1699" spans="1:18" x14ac:dyDescent="0.25">
      <c r="A1699" s="131" t="str">
        <f>+IF(I1699&lt;='Ecarts de marge'!$G$1,"X","")</f>
        <v>X</v>
      </c>
      <c r="B1699" s="122" t="str">
        <f t="shared" si="26"/>
        <v>A</v>
      </c>
      <c r="Q1699" s="122" t="e">
        <f>+VLOOKUP(CONCATENATE(B1699,"00"),#REF!,3,FALSE)</f>
        <v>#REF!</v>
      </c>
      <c r="R1699" s="122" t="str">
        <f>+IF(ISERROR(VLOOKUP(K1699,'Ecarts de marge'!D:D,1,FALSE)),"PB CODE ARTICLE","")</f>
        <v>PB CODE ARTICLE</v>
      </c>
    </row>
    <row r="1700" spans="1:18" x14ac:dyDescent="0.25">
      <c r="A1700" s="131" t="str">
        <f>+IF(I1700&lt;='Ecarts de marge'!$G$1,"X","")</f>
        <v>X</v>
      </c>
      <c r="B1700" s="122" t="str">
        <f t="shared" si="26"/>
        <v>A</v>
      </c>
      <c r="Q1700" s="122" t="e">
        <f>+VLOOKUP(CONCATENATE(B1700,"00"),#REF!,3,FALSE)</f>
        <v>#REF!</v>
      </c>
      <c r="R1700" s="122" t="str">
        <f>+IF(ISERROR(VLOOKUP(K1700,'Ecarts de marge'!D:D,1,FALSE)),"PB CODE ARTICLE","")</f>
        <v>PB CODE ARTICLE</v>
      </c>
    </row>
    <row r="1701" spans="1:18" x14ac:dyDescent="0.25">
      <c r="A1701" s="131" t="str">
        <f>+IF(I1701&lt;='Ecarts de marge'!$G$1,"X","")</f>
        <v>X</v>
      </c>
      <c r="B1701" s="122" t="str">
        <f t="shared" si="26"/>
        <v>A</v>
      </c>
      <c r="Q1701" s="122" t="e">
        <f>+VLOOKUP(CONCATENATE(B1701,"00"),#REF!,3,FALSE)</f>
        <v>#REF!</v>
      </c>
      <c r="R1701" s="122" t="str">
        <f>+IF(ISERROR(VLOOKUP(K1701,'Ecarts de marge'!D:D,1,FALSE)),"PB CODE ARTICLE","")</f>
        <v>PB CODE ARTICLE</v>
      </c>
    </row>
    <row r="1702" spans="1:18" x14ac:dyDescent="0.25">
      <c r="A1702" s="131" t="str">
        <f>+IF(I1702&lt;='Ecarts de marge'!$G$1,"X","")</f>
        <v>X</v>
      </c>
      <c r="B1702" s="122" t="str">
        <f t="shared" si="26"/>
        <v>A</v>
      </c>
      <c r="Q1702" s="122" t="e">
        <f>+VLOOKUP(CONCATENATE(B1702,"00"),#REF!,3,FALSE)</f>
        <v>#REF!</v>
      </c>
      <c r="R1702" s="122" t="str">
        <f>+IF(ISERROR(VLOOKUP(K1702,'Ecarts de marge'!D:D,1,FALSE)),"PB CODE ARTICLE","")</f>
        <v>PB CODE ARTICLE</v>
      </c>
    </row>
    <row r="1703" spans="1:18" x14ac:dyDescent="0.25">
      <c r="A1703" s="131" t="str">
        <f>+IF(I1703&lt;='Ecarts de marge'!$G$1,"X","")</f>
        <v>X</v>
      </c>
      <c r="B1703" s="122" t="str">
        <f t="shared" si="26"/>
        <v>A</v>
      </c>
      <c r="Q1703" s="122" t="e">
        <f>+VLOOKUP(CONCATENATE(B1703,"00"),#REF!,3,FALSE)</f>
        <v>#REF!</v>
      </c>
      <c r="R1703" s="122" t="str">
        <f>+IF(ISERROR(VLOOKUP(K1703,'Ecarts de marge'!D:D,1,FALSE)),"PB CODE ARTICLE","")</f>
        <v>PB CODE ARTICLE</v>
      </c>
    </row>
    <row r="1704" spans="1:18" x14ac:dyDescent="0.25">
      <c r="A1704" s="131" t="str">
        <f>+IF(I1704&lt;='Ecarts de marge'!$G$1,"X","")</f>
        <v>X</v>
      </c>
      <c r="B1704" s="122" t="str">
        <f t="shared" si="26"/>
        <v>A</v>
      </c>
      <c r="Q1704" s="122" t="e">
        <f>+VLOOKUP(CONCATENATE(B1704,"00"),#REF!,3,FALSE)</f>
        <v>#REF!</v>
      </c>
      <c r="R1704" s="122" t="str">
        <f>+IF(ISERROR(VLOOKUP(K1704,'Ecarts de marge'!D:D,1,FALSE)),"PB CODE ARTICLE","")</f>
        <v>PB CODE ARTICLE</v>
      </c>
    </row>
    <row r="1705" spans="1:18" x14ac:dyDescent="0.25">
      <c r="A1705" s="131" t="str">
        <f>+IF(I1705&lt;='Ecarts de marge'!$G$1,"X","")</f>
        <v>X</v>
      </c>
      <c r="B1705" s="122" t="str">
        <f t="shared" si="26"/>
        <v>A</v>
      </c>
      <c r="Q1705" s="122" t="e">
        <f>+VLOOKUP(CONCATENATE(B1705,"00"),#REF!,3,FALSE)</f>
        <v>#REF!</v>
      </c>
      <c r="R1705" s="122" t="str">
        <f>+IF(ISERROR(VLOOKUP(K1705,'Ecarts de marge'!D:D,1,FALSE)),"PB CODE ARTICLE","")</f>
        <v>PB CODE ARTICLE</v>
      </c>
    </row>
    <row r="1706" spans="1:18" x14ac:dyDescent="0.25">
      <c r="A1706" s="131" t="str">
        <f>+IF(I1706&lt;='Ecarts de marge'!$G$1,"X","")</f>
        <v>X</v>
      </c>
      <c r="B1706" s="122" t="str">
        <f t="shared" si="26"/>
        <v>A</v>
      </c>
      <c r="Q1706" s="122" t="e">
        <f>+VLOOKUP(CONCATENATE(B1706,"00"),#REF!,3,FALSE)</f>
        <v>#REF!</v>
      </c>
      <c r="R1706" s="122" t="str">
        <f>+IF(ISERROR(VLOOKUP(K1706,'Ecarts de marge'!D:D,1,FALSE)),"PB CODE ARTICLE","")</f>
        <v>PB CODE ARTICLE</v>
      </c>
    </row>
    <row r="1707" spans="1:18" x14ac:dyDescent="0.25">
      <c r="A1707" s="131" t="str">
        <f>+IF(I1707&lt;='Ecarts de marge'!$G$1,"X","")</f>
        <v>X</v>
      </c>
      <c r="B1707" s="122" t="str">
        <f t="shared" si="26"/>
        <v>A</v>
      </c>
      <c r="Q1707" s="122" t="e">
        <f>+VLOOKUP(CONCATENATE(B1707,"00"),#REF!,3,FALSE)</f>
        <v>#REF!</v>
      </c>
      <c r="R1707" s="122" t="str">
        <f>+IF(ISERROR(VLOOKUP(K1707,'Ecarts de marge'!D:D,1,FALSE)),"PB CODE ARTICLE","")</f>
        <v>PB CODE ARTICLE</v>
      </c>
    </row>
    <row r="1708" spans="1:18" x14ac:dyDescent="0.25">
      <c r="A1708" s="131" t="str">
        <f>+IF(I1708&lt;='Ecarts de marge'!$G$1,"X","")</f>
        <v>X</v>
      </c>
      <c r="B1708" s="122" t="str">
        <f t="shared" si="26"/>
        <v>A</v>
      </c>
      <c r="Q1708" s="122" t="e">
        <f>+VLOOKUP(CONCATENATE(B1708,"00"),#REF!,3,FALSE)</f>
        <v>#REF!</v>
      </c>
      <c r="R1708" s="122" t="str">
        <f>+IF(ISERROR(VLOOKUP(K1708,'Ecarts de marge'!D:D,1,FALSE)),"PB CODE ARTICLE","")</f>
        <v>PB CODE ARTICLE</v>
      </c>
    </row>
    <row r="1709" spans="1:18" x14ac:dyDescent="0.25">
      <c r="A1709" s="131" t="str">
        <f>+IF(I1709&lt;='Ecarts de marge'!$G$1,"X","")</f>
        <v>X</v>
      </c>
      <c r="B1709" s="122" t="str">
        <f t="shared" si="26"/>
        <v>A</v>
      </c>
      <c r="Q1709" s="122" t="e">
        <f>+VLOOKUP(CONCATENATE(B1709,"00"),#REF!,3,FALSE)</f>
        <v>#REF!</v>
      </c>
      <c r="R1709" s="122" t="str">
        <f>+IF(ISERROR(VLOOKUP(K1709,'Ecarts de marge'!D:D,1,FALSE)),"PB CODE ARTICLE","")</f>
        <v>PB CODE ARTICLE</v>
      </c>
    </row>
    <row r="1710" spans="1:18" x14ac:dyDescent="0.25">
      <c r="A1710" s="131" t="str">
        <f>+IF(I1710&lt;='Ecarts de marge'!$G$1,"X","")</f>
        <v>X</v>
      </c>
      <c r="B1710" s="122" t="str">
        <f t="shared" si="26"/>
        <v>A</v>
      </c>
      <c r="Q1710" s="122" t="e">
        <f>+VLOOKUP(CONCATENATE(B1710,"00"),#REF!,3,FALSE)</f>
        <v>#REF!</v>
      </c>
      <c r="R1710" s="122" t="str">
        <f>+IF(ISERROR(VLOOKUP(K1710,'Ecarts de marge'!D:D,1,FALSE)),"PB CODE ARTICLE","")</f>
        <v>PB CODE ARTICLE</v>
      </c>
    </row>
    <row r="1711" spans="1:18" x14ac:dyDescent="0.25">
      <c r="A1711" s="131" t="str">
        <f>+IF(I1711&lt;='Ecarts de marge'!$G$1,"X","")</f>
        <v>X</v>
      </c>
      <c r="B1711" s="122" t="str">
        <f t="shared" si="26"/>
        <v>A</v>
      </c>
      <c r="Q1711" s="122" t="e">
        <f>+VLOOKUP(CONCATENATE(B1711,"00"),#REF!,3,FALSE)</f>
        <v>#REF!</v>
      </c>
      <c r="R1711" s="122" t="str">
        <f>+IF(ISERROR(VLOOKUP(K1711,'Ecarts de marge'!D:D,1,FALSE)),"PB CODE ARTICLE","")</f>
        <v>PB CODE ARTICLE</v>
      </c>
    </row>
    <row r="1712" spans="1:18" x14ac:dyDescent="0.25">
      <c r="A1712" s="131" t="str">
        <f>+IF(I1712&lt;='Ecarts de marge'!$G$1,"X","")</f>
        <v>X</v>
      </c>
      <c r="B1712" s="122" t="str">
        <f t="shared" si="26"/>
        <v>A</v>
      </c>
      <c r="Q1712" s="122" t="e">
        <f>+VLOOKUP(CONCATENATE(B1712,"00"),#REF!,3,FALSE)</f>
        <v>#REF!</v>
      </c>
      <c r="R1712" s="122" t="str">
        <f>+IF(ISERROR(VLOOKUP(K1712,'Ecarts de marge'!D:D,1,FALSE)),"PB CODE ARTICLE","")</f>
        <v>PB CODE ARTICLE</v>
      </c>
    </row>
    <row r="1713" spans="1:18" x14ac:dyDescent="0.25">
      <c r="A1713" s="131" t="str">
        <f>+IF(I1713&lt;='Ecarts de marge'!$G$1,"X","")</f>
        <v>X</v>
      </c>
      <c r="B1713" s="122" t="str">
        <f t="shared" si="26"/>
        <v>A</v>
      </c>
      <c r="Q1713" s="122" t="e">
        <f>+VLOOKUP(CONCATENATE(B1713,"00"),#REF!,3,FALSE)</f>
        <v>#REF!</v>
      </c>
      <c r="R1713" s="122" t="str">
        <f>+IF(ISERROR(VLOOKUP(K1713,'Ecarts de marge'!D:D,1,FALSE)),"PB CODE ARTICLE","")</f>
        <v>PB CODE ARTICLE</v>
      </c>
    </row>
    <row r="1714" spans="1:18" x14ac:dyDescent="0.25">
      <c r="A1714" s="131" t="str">
        <f>+IF(I1714&lt;='Ecarts de marge'!$G$1,"X","")</f>
        <v>X</v>
      </c>
      <c r="B1714" s="122" t="str">
        <f t="shared" si="26"/>
        <v>A</v>
      </c>
      <c r="Q1714" s="122" t="e">
        <f>+VLOOKUP(CONCATENATE(B1714,"00"),#REF!,3,FALSE)</f>
        <v>#REF!</v>
      </c>
      <c r="R1714" s="122" t="str">
        <f>+IF(ISERROR(VLOOKUP(K1714,'Ecarts de marge'!D:D,1,FALSE)),"PB CODE ARTICLE","")</f>
        <v>PB CODE ARTICLE</v>
      </c>
    </row>
    <row r="1715" spans="1:18" x14ac:dyDescent="0.25">
      <c r="A1715" s="131" t="str">
        <f>+IF(I1715&lt;='Ecarts de marge'!$G$1,"X","")</f>
        <v>X</v>
      </c>
      <c r="B1715" s="122" t="str">
        <f t="shared" si="26"/>
        <v>A</v>
      </c>
      <c r="Q1715" s="122" t="e">
        <f>+VLOOKUP(CONCATENATE(B1715,"00"),#REF!,3,FALSE)</f>
        <v>#REF!</v>
      </c>
      <c r="R1715" s="122" t="str">
        <f>+IF(ISERROR(VLOOKUP(K1715,'Ecarts de marge'!D:D,1,FALSE)),"PB CODE ARTICLE","")</f>
        <v>PB CODE ARTICLE</v>
      </c>
    </row>
    <row r="1716" spans="1:18" x14ac:dyDescent="0.25">
      <c r="A1716" s="131" t="str">
        <f>+IF(I1716&lt;='Ecarts de marge'!$G$1,"X","")</f>
        <v>X</v>
      </c>
      <c r="B1716" s="122" t="str">
        <f t="shared" si="26"/>
        <v>A</v>
      </c>
      <c r="Q1716" s="122" t="e">
        <f>+VLOOKUP(CONCATENATE(B1716,"00"),#REF!,3,FALSE)</f>
        <v>#REF!</v>
      </c>
      <c r="R1716" s="122" t="str">
        <f>+IF(ISERROR(VLOOKUP(K1716,'Ecarts de marge'!D:D,1,FALSE)),"PB CODE ARTICLE","")</f>
        <v>PB CODE ARTICLE</v>
      </c>
    </row>
    <row r="1717" spans="1:18" x14ac:dyDescent="0.25">
      <c r="A1717" s="131" t="str">
        <f>+IF(I1717&lt;='Ecarts de marge'!$G$1,"X","")</f>
        <v>X</v>
      </c>
      <c r="B1717" s="122" t="str">
        <f t="shared" si="26"/>
        <v>A</v>
      </c>
      <c r="Q1717" s="122" t="e">
        <f>+VLOOKUP(CONCATENATE(B1717,"00"),#REF!,3,FALSE)</f>
        <v>#REF!</v>
      </c>
      <c r="R1717" s="122" t="str">
        <f>+IF(ISERROR(VLOOKUP(K1717,'Ecarts de marge'!D:D,1,FALSE)),"PB CODE ARTICLE","")</f>
        <v>PB CODE ARTICLE</v>
      </c>
    </row>
    <row r="1718" spans="1:18" x14ac:dyDescent="0.25">
      <c r="A1718" s="131" t="str">
        <f>+IF(I1718&lt;='Ecarts de marge'!$G$1,"X","")</f>
        <v>X</v>
      </c>
      <c r="B1718" s="122" t="str">
        <f t="shared" si="26"/>
        <v>A</v>
      </c>
      <c r="Q1718" s="122" t="e">
        <f>+VLOOKUP(CONCATENATE(B1718,"00"),#REF!,3,FALSE)</f>
        <v>#REF!</v>
      </c>
      <c r="R1718" s="122" t="str">
        <f>+IF(ISERROR(VLOOKUP(K1718,'Ecarts de marge'!D:D,1,FALSE)),"PB CODE ARTICLE","")</f>
        <v>PB CODE ARTICLE</v>
      </c>
    </row>
    <row r="1719" spans="1:18" x14ac:dyDescent="0.25">
      <c r="A1719" s="131" t="str">
        <f>+IF(I1719&lt;='Ecarts de marge'!$G$1,"X","")</f>
        <v>X</v>
      </c>
      <c r="B1719" s="122" t="str">
        <f t="shared" si="26"/>
        <v>A</v>
      </c>
      <c r="Q1719" s="122" t="e">
        <f>+VLOOKUP(CONCATENATE(B1719,"00"),#REF!,3,FALSE)</f>
        <v>#REF!</v>
      </c>
      <c r="R1719" s="122" t="str">
        <f>+IF(ISERROR(VLOOKUP(K1719,'Ecarts de marge'!D:D,1,FALSE)),"PB CODE ARTICLE","")</f>
        <v>PB CODE ARTICLE</v>
      </c>
    </row>
    <row r="1720" spans="1:18" x14ac:dyDescent="0.25">
      <c r="A1720" s="131" t="str">
        <f>+IF(I1720&lt;='Ecarts de marge'!$G$1,"X","")</f>
        <v>X</v>
      </c>
      <c r="B1720" s="122" t="str">
        <f t="shared" si="26"/>
        <v>A</v>
      </c>
      <c r="Q1720" s="122" t="e">
        <f>+VLOOKUP(CONCATENATE(B1720,"00"),#REF!,3,FALSE)</f>
        <v>#REF!</v>
      </c>
      <c r="R1720" s="122" t="str">
        <f>+IF(ISERROR(VLOOKUP(K1720,'Ecarts de marge'!D:D,1,FALSE)),"PB CODE ARTICLE","")</f>
        <v>PB CODE ARTICLE</v>
      </c>
    </row>
    <row r="1721" spans="1:18" x14ac:dyDescent="0.25">
      <c r="A1721" s="131" t="str">
        <f>+IF(I1721&lt;='Ecarts de marge'!$G$1,"X","")</f>
        <v>X</v>
      </c>
      <c r="B1721" s="122" t="str">
        <f t="shared" si="26"/>
        <v>A</v>
      </c>
      <c r="Q1721" s="122" t="e">
        <f>+VLOOKUP(CONCATENATE(B1721,"00"),#REF!,3,FALSE)</f>
        <v>#REF!</v>
      </c>
      <c r="R1721" s="122" t="str">
        <f>+IF(ISERROR(VLOOKUP(K1721,'Ecarts de marge'!D:D,1,FALSE)),"PB CODE ARTICLE","")</f>
        <v>PB CODE ARTICLE</v>
      </c>
    </row>
    <row r="1722" spans="1:18" x14ac:dyDescent="0.25">
      <c r="A1722" s="131" t="str">
        <f>+IF(I1722&lt;='Ecarts de marge'!$G$1,"X","")</f>
        <v>X</v>
      </c>
      <c r="B1722" s="122" t="str">
        <f t="shared" si="26"/>
        <v>A</v>
      </c>
      <c r="Q1722" s="122" t="e">
        <f>+VLOOKUP(CONCATENATE(B1722,"00"),#REF!,3,FALSE)</f>
        <v>#REF!</v>
      </c>
      <c r="R1722" s="122" t="str">
        <f>+IF(ISERROR(VLOOKUP(K1722,'Ecarts de marge'!D:D,1,FALSE)),"PB CODE ARTICLE","")</f>
        <v>PB CODE ARTICLE</v>
      </c>
    </row>
    <row r="1723" spans="1:18" x14ac:dyDescent="0.25">
      <c r="A1723" s="131" t="str">
        <f>+IF(I1723&lt;='Ecarts de marge'!$G$1,"X","")</f>
        <v>X</v>
      </c>
      <c r="B1723" s="122" t="str">
        <f t="shared" si="26"/>
        <v>A</v>
      </c>
      <c r="Q1723" s="122" t="e">
        <f>+VLOOKUP(CONCATENATE(B1723,"00"),#REF!,3,FALSE)</f>
        <v>#REF!</v>
      </c>
      <c r="R1723" s="122" t="str">
        <f>+IF(ISERROR(VLOOKUP(K1723,'Ecarts de marge'!D:D,1,FALSE)),"PB CODE ARTICLE","")</f>
        <v>PB CODE ARTICLE</v>
      </c>
    </row>
    <row r="1724" spans="1:18" x14ac:dyDescent="0.25">
      <c r="A1724" s="131" t="str">
        <f>+IF(I1724&lt;='Ecarts de marge'!$G$1,"X","")</f>
        <v>X</v>
      </c>
      <c r="B1724" s="122" t="str">
        <f t="shared" si="26"/>
        <v>A</v>
      </c>
      <c r="Q1724" s="122" t="e">
        <f>+VLOOKUP(CONCATENATE(B1724,"00"),#REF!,3,FALSE)</f>
        <v>#REF!</v>
      </c>
      <c r="R1724" s="122" t="str">
        <f>+IF(ISERROR(VLOOKUP(K1724,'Ecarts de marge'!D:D,1,FALSE)),"PB CODE ARTICLE","")</f>
        <v>PB CODE ARTICLE</v>
      </c>
    </row>
    <row r="1725" spans="1:18" x14ac:dyDescent="0.25">
      <c r="A1725" s="131" t="str">
        <f>+IF(I1725&lt;='Ecarts de marge'!$G$1,"X","")</f>
        <v>X</v>
      </c>
      <c r="B1725" s="122" t="str">
        <f t="shared" si="26"/>
        <v>A</v>
      </c>
      <c r="Q1725" s="122" t="e">
        <f>+VLOOKUP(CONCATENATE(B1725,"00"),#REF!,3,FALSE)</f>
        <v>#REF!</v>
      </c>
      <c r="R1725" s="122" t="str">
        <f>+IF(ISERROR(VLOOKUP(K1725,'Ecarts de marge'!D:D,1,FALSE)),"PB CODE ARTICLE","")</f>
        <v>PB CODE ARTICLE</v>
      </c>
    </row>
    <row r="1726" spans="1:18" x14ac:dyDescent="0.25">
      <c r="A1726" s="131" t="str">
        <f>+IF(I1726&lt;='Ecarts de marge'!$G$1,"X","")</f>
        <v>X</v>
      </c>
      <c r="B1726" s="122" t="str">
        <f t="shared" si="26"/>
        <v>A</v>
      </c>
      <c r="Q1726" s="122" t="e">
        <f>+VLOOKUP(CONCATENATE(B1726,"00"),#REF!,3,FALSE)</f>
        <v>#REF!</v>
      </c>
      <c r="R1726" s="122" t="str">
        <f>+IF(ISERROR(VLOOKUP(K1726,'Ecarts de marge'!D:D,1,FALSE)),"PB CODE ARTICLE","")</f>
        <v>PB CODE ARTICLE</v>
      </c>
    </row>
    <row r="1727" spans="1:18" x14ac:dyDescent="0.25">
      <c r="A1727" s="131" t="str">
        <f>+IF(I1727&lt;='Ecarts de marge'!$G$1,"X","")</f>
        <v>X</v>
      </c>
      <c r="B1727" s="122" t="str">
        <f t="shared" si="26"/>
        <v>A</v>
      </c>
      <c r="Q1727" s="122" t="e">
        <f>+VLOOKUP(CONCATENATE(B1727,"00"),#REF!,3,FALSE)</f>
        <v>#REF!</v>
      </c>
      <c r="R1727" s="122" t="str">
        <f>+IF(ISERROR(VLOOKUP(K1727,'Ecarts de marge'!D:D,1,FALSE)),"PB CODE ARTICLE","")</f>
        <v>PB CODE ARTICLE</v>
      </c>
    </row>
    <row r="1728" spans="1:18" x14ac:dyDescent="0.25">
      <c r="A1728" s="131" t="str">
        <f>+IF(I1728&lt;='Ecarts de marge'!$G$1,"X","")</f>
        <v>X</v>
      </c>
      <c r="B1728" s="122" t="str">
        <f t="shared" si="26"/>
        <v>A</v>
      </c>
      <c r="Q1728" s="122" t="e">
        <f>+VLOOKUP(CONCATENATE(B1728,"00"),#REF!,3,FALSE)</f>
        <v>#REF!</v>
      </c>
      <c r="R1728" s="122" t="str">
        <f>+IF(ISERROR(VLOOKUP(K1728,'Ecarts de marge'!D:D,1,FALSE)),"PB CODE ARTICLE","")</f>
        <v>PB CODE ARTICLE</v>
      </c>
    </row>
    <row r="1729" spans="1:18" x14ac:dyDescent="0.25">
      <c r="A1729" s="131" t="str">
        <f>+IF(I1729&lt;='Ecarts de marge'!$G$1,"X","")</f>
        <v>X</v>
      </c>
      <c r="B1729" s="122" t="str">
        <f t="shared" si="26"/>
        <v>A</v>
      </c>
      <c r="Q1729" s="122" t="e">
        <f>+VLOOKUP(CONCATENATE(B1729,"00"),#REF!,3,FALSE)</f>
        <v>#REF!</v>
      </c>
      <c r="R1729" s="122" t="str">
        <f>+IF(ISERROR(VLOOKUP(K1729,'Ecarts de marge'!D:D,1,FALSE)),"PB CODE ARTICLE","")</f>
        <v>PB CODE ARTICLE</v>
      </c>
    </row>
    <row r="1730" spans="1:18" x14ac:dyDescent="0.25">
      <c r="A1730" s="131" t="str">
        <f>+IF(I1730&lt;='Ecarts de marge'!$G$1,"X","")</f>
        <v>X</v>
      </c>
      <c r="B1730" s="122" t="str">
        <f t="shared" si="26"/>
        <v>A</v>
      </c>
      <c r="Q1730" s="122" t="e">
        <f>+VLOOKUP(CONCATENATE(B1730,"00"),#REF!,3,FALSE)</f>
        <v>#REF!</v>
      </c>
      <c r="R1730" s="122" t="str">
        <f>+IF(ISERROR(VLOOKUP(K1730,'Ecarts de marge'!D:D,1,FALSE)),"PB CODE ARTICLE","")</f>
        <v>PB CODE ARTICLE</v>
      </c>
    </row>
    <row r="1731" spans="1:18" x14ac:dyDescent="0.25">
      <c r="A1731" s="131" t="str">
        <f>+IF(I1731&lt;='Ecarts de marge'!$G$1,"X","")</f>
        <v>X</v>
      </c>
      <c r="B1731" s="122" t="str">
        <f t="shared" ref="B1731:B1794" si="27">+"A"&amp;E1731&amp;F1731&amp;G1731</f>
        <v>A</v>
      </c>
      <c r="Q1731" s="122" t="e">
        <f>+VLOOKUP(CONCATENATE(B1731,"00"),#REF!,3,FALSE)</f>
        <v>#REF!</v>
      </c>
      <c r="R1731" s="122" t="str">
        <f>+IF(ISERROR(VLOOKUP(K1731,'Ecarts de marge'!D:D,1,FALSE)),"PB CODE ARTICLE","")</f>
        <v>PB CODE ARTICLE</v>
      </c>
    </row>
    <row r="1732" spans="1:18" x14ac:dyDescent="0.25">
      <c r="A1732" s="131" t="str">
        <f>+IF(I1732&lt;='Ecarts de marge'!$G$1,"X","")</f>
        <v>X</v>
      </c>
      <c r="B1732" s="122" t="str">
        <f t="shared" si="27"/>
        <v>A</v>
      </c>
      <c r="Q1732" s="122" t="e">
        <f>+VLOOKUP(CONCATENATE(B1732,"00"),#REF!,3,FALSE)</f>
        <v>#REF!</v>
      </c>
      <c r="R1732" s="122" t="str">
        <f>+IF(ISERROR(VLOOKUP(K1732,'Ecarts de marge'!D:D,1,FALSE)),"PB CODE ARTICLE","")</f>
        <v>PB CODE ARTICLE</v>
      </c>
    </row>
    <row r="1733" spans="1:18" x14ac:dyDescent="0.25">
      <c r="A1733" s="131" t="str">
        <f>+IF(I1733&lt;='Ecarts de marge'!$G$1,"X","")</f>
        <v>X</v>
      </c>
      <c r="B1733" s="122" t="str">
        <f t="shared" si="27"/>
        <v>A</v>
      </c>
      <c r="Q1733" s="122" t="e">
        <f>+VLOOKUP(CONCATENATE(B1733,"00"),#REF!,3,FALSE)</f>
        <v>#REF!</v>
      </c>
      <c r="R1733" s="122" t="str">
        <f>+IF(ISERROR(VLOOKUP(K1733,'Ecarts de marge'!D:D,1,FALSE)),"PB CODE ARTICLE","")</f>
        <v>PB CODE ARTICLE</v>
      </c>
    </row>
    <row r="1734" spans="1:18" x14ac:dyDescent="0.25">
      <c r="A1734" s="131" t="str">
        <f>+IF(I1734&lt;='Ecarts de marge'!$G$1,"X","")</f>
        <v>X</v>
      </c>
      <c r="B1734" s="122" t="str">
        <f t="shared" si="27"/>
        <v>A</v>
      </c>
      <c r="Q1734" s="122" t="e">
        <f>+VLOOKUP(CONCATENATE(B1734,"00"),#REF!,3,FALSE)</f>
        <v>#REF!</v>
      </c>
      <c r="R1734" s="122" t="str">
        <f>+IF(ISERROR(VLOOKUP(K1734,'Ecarts de marge'!D:D,1,FALSE)),"PB CODE ARTICLE","")</f>
        <v>PB CODE ARTICLE</v>
      </c>
    </row>
    <row r="1735" spans="1:18" x14ac:dyDescent="0.25">
      <c r="A1735" s="131" t="str">
        <f>+IF(I1735&lt;='Ecarts de marge'!$G$1,"X","")</f>
        <v>X</v>
      </c>
      <c r="B1735" s="122" t="str">
        <f t="shared" si="27"/>
        <v>A</v>
      </c>
      <c r="Q1735" s="122" t="e">
        <f>+VLOOKUP(CONCATENATE(B1735,"00"),#REF!,3,FALSE)</f>
        <v>#REF!</v>
      </c>
      <c r="R1735" s="122" t="str">
        <f>+IF(ISERROR(VLOOKUP(K1735,'Ecarts de marge'!D:D,1,FALSE)),"PB CODE ARTICLE","")</f>
        <v>PB CODE ARTICLE</v>
      </c>
    </row>
    <row r="1736" spans="1:18" x14ac:dyDescent="0.25">
      <c r="A1736" s="131" t="str">
        <f>+IF(I1736&lt;='Ecarts de marge'!$G$1,"X","")</f>
        <v>X</v>
      </c>
      <c r="B1736" s="122" t="str">
        <f t="shared" si="27"/>
        <v>A</v>
      </c>
      <c r="Q1736" s="122" t="e">
        <f>+VLOOKUP(CONCATENATE(B1736,"00"),#REF!,3,FALSE)</f>
        <v>#REF!</v>
      </c>
      <c r="R1736" s="122" t="str">
        <f>+IF(ISERROR(VLOOKUP(K1736,'Ecarts de marge'!D:D,1,FALSE)),"PB CODE ARTICLE","")</f>
        <v>PB CODE ARTICLE</v>
      </c>
    </row>
    <row r="1737" spans="1:18" x14ac:dyDescent="0.25">
      <c r="A1737" s="131" t="str">
        <f>+IF(I1737&lt;='Ecarts de marge'!$G$1,"X","")</f>
        <v>X</v>
      </c>
      <c r="B1737" s="122" t="str">
        <f t="shared" si="27"/>
        <v>A</v>
      </c>
      <c r="Q1737" s="122" t="e">
        <f>+VLOOKUP(CONCATENATE(B1737,"00"),#REF!,3,FALSE)</f>
        <v>#REF!</v>
      </c>
      <c r="R1737" s="122" t="str">
        <f>+IF(ISERROR(VLOOKUP(K1737,'Ecarts de marge'!D:D,1,FALSE)),"PB CODE ARTICLE","")</f>
        <v>PB CODE ARTICLE</v>
      </c>
    </row>
    <row r="1738" spans="1:18" x14ac:dyDescent="0.25">
      <c r="A1738" s="131" t="str">
        <f>+IF(I1738&lt;='Ecarts de marge'!$G$1,"X","")</f>
        <v>X</v>
      </c>
      <c r="B1738" s="122" t="str">
        <f t="shared" si="27"/>
        <v>A</v>
      </c>
      <c r="Q1738" s="122" t="e">
        <f>+VLOOKUP(CONCATENATE(B1738,"00"),#REF!,3,FALSE)</f>
        <v>#REF!</v>
      </c>
      <c r="R1738" s="122" t="str">
        <f>+IF(ISERROR(VLOOKUP(K1738,'Ecarts de marge'!D:D,1,FALSE)),"PB CODE ARTICLE","")</f>
        <v>PB CODE ARTICLE</v>
      </c>
    </row>
    <row r="1739" spans="1:18" x14ac:dyDescent="0.25">
      <c r="A1739" s="131" t="str">
        <f>+IF(I1739&lt;='Ecarts de marge'!$G$1,"X","")</f>
        <v>X</v>
      </c>
      <c r="B1739" s="122" t="str">
        <f t="shared" si="27"/>
        <v>A</v>
      </c>
      <c r="Q1739" s="122" t="e">
        <f>+VLOOKUP(CONCATENATE(B1739,"00"),#REF!,3,FALSE)</f>
        <v>#REF!</v>
      </c>
      <c r="R1739" s="122" t="str">
        <f>+IF(ISERROR(VLOOKUP(K1739,'Ecarts de marge'!D:D,1,FALSE)),"PB CODE ARTICLE","")</f>
        <v>PB CODE ARTICLE</v>
      </c>
    </row>
    <row r="1740" spans="1:18" x14ac:dyDescent="0.25">
      <c r="A1740" s="131" t="str">
        <f>+IF(I1740&lt;='Ecarts de marge'!$G$1,"X","")</f>
        <v>X</v>
      </c>
      <c r="B1740" s="122" t="str">
        <f t="shared" si="27"/>
        <v>A</v>
      </c>
      <c r="Q1740" s="122" t="e">
        <f>+VLOOKUP(CONCATENATE(B1740,"00"),#REF!,3,FALSE)</f>
        <v>#REF!</v>
      </c>
      <c r="R1740" s="122" t="str">
        <f>+IF(ISERROR(VLOOKUP(K1740,'Ecarts de marge'!D:D,1,FALSE)),"PB CODE ARTICLE","")</f>
        <v>PB CODE ARTICLE</v>
      </c>
    </row>
    <row r="1741" spans="1:18" x14ac:dyDescent="0.25">
      <c r="A1741" s="131" t="str">
        <f>+IF(I1741&lt;='Ecarts de marge'!$G$1,"X","")</f>
        <v>X</v>
      </c>
      <c r="B1741" s="122" t="str">
        <f t="shared" si="27"/>
        <v>A</v>
      </c>
      <c r="Q1741" s="122" t="e">
        <f>+VLOOKUP(CONCATENATE(B1741,"00"),#REF!,3,FALSE)</f>
        <v>#REF!</v>
      </c>
      <c r="R1741" s="122" t="str">
        <f>+IF(ISERROR(VLOOKUP(K1741,'Ecarts de marge'!D:D,1,FALSE)),"PB CODE ARTICLE","")</f>
        <v>PB CODE ARTICLE</v>
      </c>
    </row>
    <row r="1742" spans="1:18" x14ac:dyDescent="0.25">
      <c r="A1742" s="131" t="str">
        <f>+IF(I1742&lt;='Ecarts de marge'!$G$1,"X","")</f>
        <v>X</v>
      </c>
      <c r="B1742" s="122" t="str">
        <f t="shared" si="27"/>
        <v>A</v>
      </c>
      <c r="Q1742" s="122" t="e">
        <f>+VLOOKUP(CONCATENATE(B1742,"00"),#REF!,3,FALSE)</f>
        <v>#REF!</v>
      </c>
      <c r="R1742" s="122" t="str">
        <f>+IF(ISERROR(VLOOKUP(K1742,'Ecarts de marge'!D:D,1,FALSE)),"PB CODE ARTICLE","")</f>
        <v>PB CODE ARTICLE</v>
      </c>
    </row>
    <row r="1743" spans="1:18" x14ac:dyDescent="0.25">
      <c r="A1743" s="131" t="str">
        <f>+IF(I1743&lt;='Ecarts de marge'!$G$1,"X","")</f>
        <v>X</v>
      </c>
      <c r="B1743" s="122" t="str">
        <f t="shared" si="27"/>
        <v>A</v>
      </c>
      <c r="Q1743" s="122" t="e">
        <f>+VLOOKUP(CONCATENATE(B1743,"00"),#REF!,3,FALSE)</f>
        <v>#REF!</v>
      </c>
      <c r="R1743" s="122" t="str">
        <f>+IF(ISERROR(VLOOKUP(K1743,'Ecarts de marge'!D:D,1,FALSE)),"PB CODE ARTICLE","")</f>
        <v>PB CODE ARTICLE</v>
      </c>
    </row>
    <row r="1744" spans="1:18" x14ac:dyDescent="0.25">
      <c r="A1744" s="131" t="str">
        <f>+IF(I1744&lt;='Ecarts de marge'!$G$1,"X","")</f>
        <v>X</v>
      </c>
      <c r="B1744" s="122" t="str">
        <f t="shared" si="27"/>
        <v>A</v>
      </c>
      <c r="Q1744" s="122" t="e">
        <f>+VLOOKUP(CONCATENATE(B1744,"00"),#REF!,3,FALSE)</f>
        <v>#REF!</v>
      </c>
      <c r="R1744" s="122" t="str">
        <f>+IF(ISERROR(VLOOKUP(K1744,'Ecarts de marge'!D:D,1,FALSE)),"PB CODE ARTICLE","")</f>
        <v>PB CODE ARTICLE</v>
      </c>
    </row>
    <row r="1745" spans="1:18" x14ac:dyDescent="0.25">
      <c r="A1745" s="131" t="str">
        <f>+IF(I1745&lt;='Ecarts de marge'!$G$1,"X","")</f>
        <v>X</v>
      </c>
      <c r="B1745" s="122" t="str">
        <f t="shared" si="27"/>
        <v>A</v>
      </c>
      <c r="Q1745" s="122" t="e">
        <f>+VLOOKUP(CONCATENATE(B1745,"00"),#REF!,3,FALSE)</f>
        <v>#REF!</v>
      </c>
      <c r="R1745" s="122" t="str">
        <f>+IF(ISERROR(VLOOKUP(K1745,'Ecarts de marge'!D:D,1,FALSE)),"PB CODE ARTICLE","")</f>
        <v>PB CODE ARTICLE</v>
      </c>
    </row>
    <row r="1746" spans="1:18" x14ac:dyDescent="0.25">
      <c r="A1746" s="131" t="str">
        <f>+IF(I1746&lt;='Ecarts de marge'!$G$1,"X","")</f>
        <v>X</v>
      </c>
      <c r="B1746" s="122" t="str">
        <f t="shared" si="27"/>
        <v>A</v>
      </c>
      <c r="Q1746" s="122" t="e">
        <f>+VLOOKUP(CONCATENATE(B1746,"00"),#REF!,3,FALSE)</f>
        <v>#REF!</v>
      </c>
      <c r="R1746" s="122" t="str">
        <f>+IF(ISERROR(VLOOKUP(K1746,'Ecarts de marge'!D:D,1,FALSE)),"PB CODE ARTICLE","")</f>
        <v>PB CODE ARTICLE</v>
      </c>
    </row>
    <row r="1747" spans="1:18" x14ac:dyDescent="0.25">
      <c r="A1747" s="131" t="str">
        <f>+IF(I1747&lt;='Ecarts de marge'!$G$1,"X","")</f>
        <v>X</v>
      </c>
      <c r="B1747" s="122" t="str">
        <f t="shared" si="27"/>
        <v>A</v>
      </c>
      <c r="Q1747" s="122" t="e">
        <f>+VLOOKUP(CONCATENATE(B1747,"00"),#REF!,3,FALSE)</f>
        <v>#REF!</v>
      </c>
      <c r="R1747" s="122" t="str">
        <f>+IF(ISERROR(VLOOKUP(K1747,'Ecarts de marge'!D:D,1,FALSE)),"PB CODE ARTICLE","")</f>
        <v>PB CODE ARTICLE</v>
      </c>
    </row>
    <row r="1748" spans="1:18" x14ac:dyDescent="0.25">
      <c r="A1748" s="131" t="str">
        <f>+IF(I1748&lt;='Ecarts de marge'!$G$1,"X","")</f>
        <v>X</v>
      </c>
      <c r="B1748" s="122" t="str">
        <f t="shared" si="27"/>
        <v>A</v>
      </c>
      <c r="Q1748" s="122" t="e">
        <f>+VLOOKUP(CONCATENATE(B1748,"00"),#REF!,3,FALSE)</f>
        <v>#REF!</v>
      </c>
      <c r="R1748" s="122" t="str">
        <f>+IF(ISERROR(VLOOKUP(K1748,'Ecarts de marge'!D:D,1,FALSE)),"PB CODE ARTICLE","")</f>
        <v>PB CODE ARTICLE</v>
      </c>
    </row>
    <row r="1749" spans="1:18" x14ac:dyDescent="0.25">
      <c r="A1749" s="131" t="str">
        <f>+IF(I1749&lt;='Ecarts de marge'!$G$1,"X","")</f>
        <v>X</v>
      </c>
      <c r="B1749" s="122" t="str">
        <f t="shared" si="27"/>
        <v>A</v>
      </c>
      <c r="Q1749" s="122" t="e">
        <f>+VLOOKUP(CONCATENATE(B1749,"00"),#REF!,3,FALSE)</f>
        <v>#REF!</v>
      </c>
      <c r="R1749" s="122" t="str">
        <f>+IF(ISERROR(VLOOKUP(K1749,'Ecarts de marge'!D:D,1,FALSE)),"PB CODE ARTICLE","")</f>
        <v>PB CODE ARTICLE</v>
      </c>
    </row>
    <row r="1750" spans="1:18" x14ac:dyDescent="0.25">
      <c r="A1750" s="131" t="str">
        <f>+IF(I1750&lt;='Ecarts de marge'!$G$1,"X","")</f>
        <v>X</v>
      </c>
      <c r="B1750" s="122" t="str">
        <f t="shared" si="27"/>
        <v>A</v>
      </c>
      <c r="Q1750" s="122" t="e">
        <f>+VLOOKUP(CONCATENATE(B1750,"00"),#REF!,3,FALSE)</f>
        <v>#REF!</v>
      </c>
      <c r="R1750" s="122" t="str">
        <f>+IF(ISERROR(VLOOKUP(K1750,'Ecarts de marge'!D:D,1,FALSE)),"PB CODE ARTICLE","")</f>
        <v>PB CODE ARTICLE</v>
      </c>
    </row>
    <row r="1751" spans="1:18" x14ac:dyDescent="0.25">
      <c r="A1751" s="131" t="str">
        <f>+IF(I1751&lt;='Ecarts de marge'!$G$1,"X","")</f>
        <v>X</v>
      </c>
      <c r="B1751" s="122" t="str">
        <f t="shared" si="27"/>
        <v>A</v>
      </c>
      <c r="Q1751" s="122" t="e">
        <f>+VLOOKUP(CONCATENATE(B1751,"00"),#REF!,3,FALSE)</f>
        <v>#REF!</v>
      </c>
      <c r="R1751" s="122" t="str">
        <f>+IF(ISERROR(VLOOKUP(K1751,'Ecarts de marge'!D:D,1,FALSE)),"PB CODE ARTICLE","")</f>
        <v>PB CODE ARTICLE</v>
      </c>
    </row>
    <row r="1752" spans="1:18" x14ac:dyDescent="0.25">
      <c r="A1752" s="131" t="str">
        <f>+IF(I1752&lt;='Ecarts de marge'!$G$1,"X","")</f>
        <v>X</v>
      </c>
      <c r="B1752" s="122" t="str">
        <f t="shared" si="27"/>
        <v>A</v>
      </c>
      <c r="Q1752" s="122" t="e">
        <f>+VLOOKUP(CONCATENATE(B1752,"00"),#REF!,3,FALSE)</f>
        <v>#REF!</v>
      </c>
      <c r="R1752" s="122" t="str">
        <f>+IF(ISERROR(VLOOKUP(K1752,'Ecarts de marge'!D:D,1,FALSE)),"PB CODE ARTICLE","")</f>
        <v>PB CODE ARTICLE</v>
      </c>
    </row>
    <row r="1753" spans="1:18" x14ac:dyDescent="0.25">
      <c r="A1753" s="131" t="str">
        <f>+IF(I1753&lt;='Ecarts de marge'!$G$1,"X","")</f>
        <v>X</v>
      </c>
      <c r="B1753" s="122" t="str">
        <f t="shared" si="27"/>
        <v>A</v>
      </c>
      <c r="Q1753" s="122" t="e">
        <f>+VLOOKUP(CONCATENATE(B1753,"00"),#REF!,3,FALSE)</f>
        <v>#REF!</v>
      </c>
      <c r="R1753" s="122" t="str">
        <f>+IF(ISERROR(VLOOKUP(K1753,'Ecarts de marge'!D:D,1,FALSE)),"PB CODE ARTICLE","")</f>
        <v>PB CODE ARTICLE</v>
      </c>
    </row>
    <row r="1754" spans="1:18" x14ac:dyDescent="0.25">
      <c r="A1754" s="131" t="str">
        <f>+IF(I1754&lt;='Ecarts de marge'!$G$1,"X","")</f>
        <v>X</v>
      </c>
      <c r="B1754" s="122" t="str">
        <f t="shared" si="27"/>
        <v>A</v>
      </c>
      <c r="Q1754" s="122" t="e">
        <f>+VLOOKUP(CONCATENATE(B1754,"00"),#REF!,3,FALSE)</f>
        <v>#REF!</v>
      </c>
      <c r="R1754" s="122" t="str">
        <f>+IF(ISERROR(VLOOKUP(K1754,'Ecarts de marge'!D:D,1,FALSE)),"PB CODE ARTICLE","")</f>
        <v>PB CODE ARTICLE</v>
      </c>
    </row>
    <row r="1755" spans="1:18" x14ac:dyDescent="0.25">
      <c r="A1755" s="131" t="str">
        <f>+IF(I1755&lt;='Ecarts de marge'!$G$1,"X","")</f>
        <v>X</v>
      </c>
      <c r="B1755" s="122" t="str">
        <f t="shared" si="27"/>
        <v>A</v>
      </c>
      <c r="Q1755" s="122" t="e">
        <f>+VLOOKUP(CONCATENATE(B1755,"00"),#REF!,3,FALSE)</f>
        <v>#REF!</v>
      </c>
      <c r="R1755" s="122" t="str">
        <f>+IF(ISERROR(VLOOKUP(K1755,'Ecarts de marge'!D:D,1,FALSE)),"PB CODE ARTICLE","")</f>
        <v>PB CODE ARTICLE</v>
      </c>
    </row>
    <row r="1756" spans="1:18" x14ac:dyDescent="0.25">
      <c r="A1756" s="131" t="str">
        <f>+IF(I1756&lt;='Ecarts de marge'!$G$1,"X","")</f>
        <v>X</v>
      </c>
      <c r="B1756" s="122" t="str">
        <f t="shared" si="27"/>
        <v>A</v>
      </c>
      <c r="Q1756" s="122" t="e">
        <f>+VLOOKUP(CONCATENATE(B1756,"00"),#REF!,3,FALSE)</f>
        <v>#REF!</v>
      </c>
      <c r="R1756" s="122" t="str">
        <f>+IF(ISERROR(VLOOKUP(K1756,'Ecarts de marge'!D:D,1,FALSE)),"PB CODE ARTICLE","")</f>
        <v>PB CODE ARTICLE</v>
      </c>
    </row>
    <row r="1757" spans="1:18" x14ac:dyDescent="0.25">
      <c r="A1757" s="131" t="str">
        <f>+IF(I1757&lt;='Ecarts de marge'!$G$1,"X","")</f>
        <v>X</v>
      </c>
      <c r="B1757" s="122" t="str">
        <f t="shared" si="27"/>
        <v>A</v>
      </c>
      <c r="Q1757" s="122" t="e">
        <f>+VLOOKUP(CONCATENATE(B1757,"00"),#REF!,3,FALSE)</f>
        <v>#REF!</v>
      </c>
      <c r="R1757" s="122" t="str">
        <f>+IF(ISERROR(VLOOKUP(K1757,'Ecarts de marge'!D:D,1,FALSE)),"PB CODE ARTICLE","")</f>
        <v>PB CODE ARTICLE</v>
      </c>
    </row>
    <row r="1758" spans="1:18" x14ac:dyDescent="0.25">
      <c r="A1758" s="131" t="str">
        <f>+IF(I1758&lt;='Ecarts de marge'!$G$1,"X","")</f>
        <v>X</v>
      </c>
      <c r="B1758" s="122" t="str">
        <f t="shared" si="27"/>
        <v>A</v>
      </c>
      <c r="Q1758" s="122" t="e">
        <f>+VLOOKUP(CONCATENATE(B1758,"00"),#REF!,3,FALSE)</f>
        <v>#REF!</v>
      </c>
      <c r="R1758" s="122" t="str">
        <f>+IF(ISERROR(VLOOKUP(K1758,'Ecarts de marge'!D:D,1,FALSE)),"PB CODE ARTICLE","")</f>
        <v>PB CODE ARTICLE</v>
      </c>
    </row>
    <row r="1759" spans="1:18" x14ac:dyDescent="0.25">
      <c r="A1759" s="131" t="str">
        <f>+IF(I1759&lt;='Ecarts de marge'!$G$1,"X","")</f>
        <v>X</v>
      </c>
      <c r="B1759" s="122" t="str">
        <f t="shared" si="27"/>
        <v>A</v>
      </c>
      <c r="Q1759" s="122" t="e">
        <f>+VLOOKUP(CONCATENATE(B1759,"00"),#REF!,3,FALSE)</f>
        <v>#REF!</v>
      </c>
      <c r="R1759" s="122" t="str">
        <f>+IF(ISERROR(VLOOKUP(K1759,'Ecarts de marge'!D:D,1,FALSE)),"PB CODE ARTICLE","")</f>
        <v>PB CODE ARTICLE</v>
      </c>
    </row>
    <row r="1760" spans="1:18" x14ac:dyDescent="0.25">
      <c r="A1760" s="131" t="str">
        <f>+IF(I1760&lt;='Ecarts de marge'!$G$1,"X","")</f>
        <v>X</v>
      </c>
      <c r="B1760" s="122" t="str">
        <f t="shared" si="27"/>
        <v>A</v>
      </c>
      <c r="Q1760" s="122" t="e">
        <f>+VLOOKUP(CONCATENATE(B1760,"00"),#REF!,3,FALSE)</f>
        <v>#REF!</v>
      </c>
      <c r="R1760" s="122" t="str">
        <f>+IF(ISERROR(VLOOKUP(K1760,'Ecarts de marge'!D:D,1,FALSE)),"PB CODE ARTICLE","")</f>
        <v>PB CODE ARTICLE</v>
      </c>
    </row>
    <row r="1761" spans="1:18" x14ac:dyDescent="0.25">
      <c r="A1761" s="131" t="str">
        <f>+IF(I1761&lt;='Ecarts de marge'!$G$1,"X","")</f>
        <v>X</v>
      </c>
      <c r="B1761" s="122" t="str">
        <f t="shared" si="27"/>
        <v>A</v>
      </c>
      <c r="Q1761" s="122" t="e">
        <f>+VLOOKUP(CONCATENATE(B1761,"00"),#REF!,3,FALSE)</f>
        <v>#REF!</v>
      </c>
      <c r="R1761" s="122" t="str">
        <f>+IF(ISERROR(VLOOKUP(K1761,'Ecarts de marge'!D:D,1,FALSE)),"PB CODE ARTICLE","")</f>
        <v>PB CODE ARTICLE</v>
      </c>
    </row>
    <row r="1762" spans="1:18" x14ac:dyDescent="0.25">
      <c r="A1762" s="131" t="str">
        <f>+IF(I1762&lt;='Ecarts de marge'!$G$1,"X","")</f>
        <v>X</v>
      </c>
      <c r="B1762" s="122" t="str">
        <f t="shared" si="27"/>
        <v>A</v>
      </c>
      <c r="Q1762" s="122" t="e">
        <f>+VLOOKUP(CONCATENATE(B1762,"00"),#REF!,3,FALSE)</f>
        <v>#REF!</v>
      </c>
      <c r="R1762" s="122" t="str">
        <f>+IF(ISERROR(VLOOKUP(K1762,'Ecarts de marge'!D:D,1,FALSE)),"PB CODE ARTICLE","")</f>
        <v>PB CODE ARTICLE</v>
      </c>
    </row>
    <row r="1763" spans="1:18" x14ac:dyDescent="0.25">
      <c r="A1763" s="131" t="str">
        <f>+IF(I1763&lt;='Ecarts de marge'!$G$1,"X","")</f>
        <v>X</v>
      </c>
      <c r="B1763" s="122" t="str">
        <f t="shared" si="27"/>
        <v>A</v>
      </c>
      <c r="Q1763" s="122" t="e">
        <f>+VLOOKUP(CONCATENATE(B1763,"00"),#REF!,3,FALSE)</f>
        <v>#REF!</v>
      </c>
      <c r="R1763" s="122" t="str">
        <f>+IF(ISERROR(VLOOKUP(K1763,'Ecarts de marge'!D:D,1,FALSE)),"PB CODE ARTICLE","")</f>
        <v>PB CODE ARTICLE</v>
      </c>
    </row>
    <row r="1764" spans="1:18" x14ac:dyDescent="0.25">
      <c r="A1764" s="131" t="str">
        <f>+IF(I1764&lt;='Ecarts de marge'!$G$1,"X","")</f>
        <v>X</v>
      </c>
      <c r="B1764" s="122" t="str">
        <f t="shared" si="27"/>
        <v>A</v>
      </c>
      <c r="Q1764" s="122" t="e">
        <f>+VLOOKUP(CONCATENATE(B1764,"00"),#REF!,3,FALSE)</f>
        <v>#REF!</v>
      </c>
      <c r="R1764" s="122" t="str">
        <f>+IF(ISERROR(VLOOKUP(K1764,'Ecarts de marge'!D:D,1,FALSE)),"PB CODE ARTICLE","")</f>
        <v>PB CODE ARTICLE</v>
      </c>
    </row>
    <row r="1765" spans="1:18" x14ac:dyDescent="0.25">
      <c r="A1765" s="131" t="str">
        <f>+IF(I1765&lt;='Ecarts de marge'!$G$1,"X","")</f>
        <v>X</v>
      </c>
      <c r="B1765" s="122" t="str">
        <f t="shared" si="27"/>
        <v>A</v>
      </c>
      <c r="Q1765" s="122" t="e">
        <f>+VLOOKUP(CONCATENATE(B1765,"00"),#REF!,3,FALSE)</f>
        <v>#REF!</v>
      </c>
      <c r="R1765" s="122" t="str">
        <f>+IF(ISERROR(VLOOKUP(K1765,'Ecarts de marge'!D:D,1,FALSE)),"PB CODE ARTICLE","")</f>
        <v>PB CODE ARTICLE</v>
      </c>
    </row>
    <row r="1766" spans="1:18" x14ac:dyDescent="0.25">
      <c r="A1766" s="131" t="str">
        <f>+IF(I1766&lt;='Ecarts de marge'!$G$1,"X","")</f>
        <v>X</v>
      </c>
      <c r="B1766" s="122" t="str">
        <f t="shared" si="27"/>
        <v>A</v>
      </c>
      <c r="Q1766" s="122" t="e">
        <f>+VLOOKUP(CONCATENATE(B1766,"00"),#REF!,3,FALSE)</f>
        <v>#REF!</v>
      </c>
      <c r="R1766" s="122" t="str">
        <f>+IF(ISERROR(VLOOKUP(K1766,'Ecarts de marge'!D:D,1,FALSE)),"PB CODE ARTICLE","")</f>
        <v>PB CODE ARTICLE</v>
      </c>
    </row>
    <row r="1767" spans="1:18" x14ac:dyDescent="0.25">
      <c r="A1767" s="131" t="str">
        <f>+IF(I1767&lt;='Ecarts de marge'!$G$1,"X","")</f>
        <v>X</v>
      </c>
      <c r="B1767" s="122" t="str">
        <f t="shared" si="27"/>
        <v>A</v>
      </c>
      <c r="Q1767" s="122" t="e">
        <f>+VLOOKUP(CONCATENATE(B1767,"00"),#REF!,3,FALSE)</f>
        <v>#REF!</v>
      </c>
      <c r="R1767" s="122" t="str">
        <f>+IF(ISERROR(VLOOKUP(K1767,'Ecarts de marge'!D:D,1,FALSE)),"PB CODE ARTICLE","")</f>
        <v>PB CODE ARTICLE</v>
      </c>
    </row>
    <row r="1768" spans="1:18" x14ac:dyDescent="0.25">
      <c r="A1768" s="131" t="str">
        <f>+IF(I1768&lt;='Ecarts de marge'!$G$1,"X","")</f>
        <v>X</v>
      </c>
      <c r="B1768" s="122" t="str">
        <f t="shared" si="27"/>
        <v>A</v>
      </c>
      <c r="Q1768" s="122" t="e">
        <f>+VLOOKUP(CONCATENATE(B1768,"00"),#REF!,3,FALSE)</f>
        <v>#REF!</v>
      </c>
      <c r="R1768" s="122" t="str">
        <f>+IF(ISERROR(VLOOKUP(K1768,'Ecarts de marge'!D:D,1,FALSE)),"PB CODE ARTICLE","")</f>
        <v>PB CODE ARTICLE</v>
      </c>
    </row>
    <row r="1769" spans="1:18" x14ac:dyDescent="0.25">
      <c r="A1769" s="131" t="str">
        <f>+IF(I1769&lt;='Ecarts de marge'!$G$1,"X","")</f>
        <v>X</v>
      </c>
      <c r="B1769" s="122" t="str">
        <f t="shared" si="27"/>
        <v>A</v>
      </c>
      <c r="Q1769" s="122" t="e">
        <f>+VLOOKUP(CONCATENATE(B1769,"00"),#REF!,3,FALSE)</f>
        <v>#REF!</v>
      </c>
      <c r="R1769" s="122" t="str">
        <f>+IF(ISERROR(VLOOKUP(K1769,'Ecarts de marge'!D:D,1,FALSE)),"PB CODE ARTICLE","")</f>
        <v>PB CODE ARTICLE</v>
      </c>
    </row>
    <row r="1770" spans="1:18" x14ac:dyDescent="0.25">
      <c r="A1770" s="131" t="str">
        <f>+IF(I1770&lt;='Ecarts de marge'!$G$1,"X","")</f>
        <v>X</v>
      </c>
      <c r="B1770" s="122" t="str">
        <f t="shared" si="27"/>
        <v>A</v>
      </c>
      <c r="Q1770" s="122" t="e">
        <f>+VLOOKUP(CONCATENATE(B1770,"00"),#REF!,3,FALSE)</f>
        <v>#REF!</v>
      </c>
      <c r="R1770" s="122" t="str">
        <f>+IF(ISERROR(VLOOKUP(K1770,'Ecarts de marge'!D:D,1,FALSE)),"PB CODE ARTICLE","")</f>
        <v>PB CODE ARTICLE</v>
      </c>
    </row>
    <row r="1771" spans="1:18" x14ac:dyDescent="0.25">
      <c r="A1771" s="131" t="str">
        <f>+IF(I1771&lt;='Ecarts de marge'!$G$1,"X","")</f>
        <v>X</v>
      </c>
      <c r="B1771" s="122" t="str">
        <f t="shared" si="27"/>
        <v>A</v>
      </c>
      <c r="Q1771" s="122" t="e">
        <f>+VLOOKUP(CONCATENATE(B1771,"00"),#REF!,3,FALSE)</f>
        <v>#REF!</v>
      </c>
      <c r="R1771" s="122" t="str">
        <f>+IF(ISERROR(VLOOKUP(K1771,'Ecarts de marge'!D:D,1,FALSE)),"PB CODE ARTICLE","")</f>
        <v>PB CODE ARTICLE</v>
      </c>
    </row>
    <row r="1772" spans="1:18" x14ac:dyDescent="0.25">
      <c r="A1772" s="131" t="str">
        <f>+IF(I1772&lt;='Ecarts de marge'!$G$1,"X","")</f>
        <v>X</v>
      </c>
      <c r="B1772" s="122" t="str">
        <f t="shared" si="27"/>
        <v>A</v>
      </c>
      <c r="Q1772" s="122" t="e">
        <f>+VLOOKUP(CONCATENATE(B1772,"00"),#REF!,3,FALSE)</f>
        <v>#REF!</v>
      </c>
      <c r="R1772" s="122" t="str">
        <f>+IF(ISERROR(VLOOKUP(K1772,'Ecarts de marge'!D:D,1,FALSE)),"PB CODE ARTICLE","")</f>
        <v>PB CODE ARTICLE</v>
      </c>
    </row>
    <row r="1773" spans="1:18" x14ac:dyDescent="0.25">
      <c r="A1773" s="131" t="str">
        <f>+IF(I1773&lt;='Ecarts de marge'!$G$1,"X","")</f>
        <v>X</v>
      </c>
      <c r="B1773" s="122" t="str">
        <f t="shared" si="27"/>
        <v>A</v>
      </c>
      <c r="Q1773" s="122" t="e">
        <f>+VLOOKUP(CONCATENATE(B1773,"00"),#REF!,3,FALSE)</f>
        <v>#REF!</v>
      </c>
      <c r="R1773" s="122" t="str">
        <f>+IF(ISERROR(VLOOKUP(K1773,'Ecarts de marge'!D:D,1,FALSE)),"PB CODE ARTICLE","")</f>
        <v>PB CODE ARTICLE</v>
      </c>
    </row>
    <row r="1774" spans="1:18" x14ac:dyDescent="0.25">
      <c r="A1774" s="131" t="str">
        <f>+IF(I1774&lt;='Ecarts de marge'!$G$1,"X","")</f>
        <v>X</v>
      </c>
      <c r="B1774" s="122" t="str">
        <f t="shared" si="27"/>
        <v>A</v>
      </c>
      <c r="Q1774" s="122" t="e">
        <f>+VLOOKUP(CONCATENATE(B1774,"00"),#REF!,3,FALSE)</f>
        <v>#REF!</v>
      </c>
      <c r="R1774" s="122" t="str">
        <f>+IF(ISERROR(VLOOKUP(K1774,'Ecarts de marge'!D:D,1,FALSE)),"PB CODE ARTICLE","")</f>
        <v>PB CODE ARTICLE</v>
      </c>
    </row>
    <row r="1775" spans="1:18" x14ac:dyDescent="0.25">
      <c r="A1775" s="131" t="str">
        <f>+IF(I1775&lt;='Ecarts de marge'!$G$1,"X","")</f>
        <v>X</v>
      </c>
      <c r="B1775" s="122" t="str">
        <f t="shared" si="27"/>
        <v>A</v>
      </c>
      <c r="Q1775" s="122" t="e">
        <f>+VLOOKUP(CONCATENATE(B1775,"00"),#REF!,3,FALSE)</f>
        <v>#REF!</v>
      </c>
      <c r="R1775" s="122" t="str">
        <f>+IF(ISERROR(VLOOKUP(K1775,'Ecarts de marge'!D:D,1,FALSE)),"PB CODE ARTICLE","")</f>
        <v>PB CODE ARTICLE</v>
      </c>
    </row>
    <row r="1776" spans="1:18" x14ac:dyDescent="0.25">
      <c r="A1776" s="131" t="str">
        <f>+IF(I1776&lt;='Ecarts de marge'!$G$1,"X","")</f>
        <v>X</v>
      </c>
      <c r="B1776" s="122" t="str">
        <f t="shared" si="27"/>
        <v>A</v>
      </c>
      <c r="Q1776" s="122" t="e">
        <f>+VLOOKUP(CONCATENATE(B1776,"00"),#REF!,3,FALSE)</f>
        <v>#REF!</v>
      </c>
      <c r="R1776" s="122" t="str">
        <f>+IF(ISERROR(VLOOKUP(K1776,'Ecarts de marge'!D:D,1,FALSE)),"PB CODE ARTICLE","")</f>
        <v>PB CODE ARTICLE</v>
      </c>
    </row>
    <row r="1777" spans="1:18" x14ac:dyDescent="0.25">
      <c r="A1777" s="131" t="str">
        <f>+IF(I1777&lt;='Ecarts de marge'!$G$1,"X","")</f>
        <v>X</v>
      </c>
      <c r="B1777" s="122" t="str">
        <f t="shared" si="27"/>
        <v>A</v>
      </c>
      <c r="Q1777" s="122" t="e">
        <f>+VLOOKUP(CONCATENATE(B1777,"00"),#REF!,3,FALSE)</f>
        <v>#REF!</v>
      </c>
      <c r="R1777" s="122" t="str">
        <f>+IF(ISERROR(VLOOKUP(K1777,'Ecarts de marge'!D:D,1,FALSE)),"PB CODE ARTICLE","")</f>
        <v>PB CODE ARTICLE</v>
      </c>
    </row>
    <row r="1778" spans="1:18" x14ac:dyDescent="0.25">
      <c r="A1778" s="131" t="str">
        <f>+IF(I1778&lt;='Ecarts de marge'!$G$1,"X","")</f>
        <v>X</v>
      </c>
      <c r="B1778" s="122" t="str">
        <f t="shared" si="27"/>
        <v>A</v>
      </c>
      <c r="Q1778" s="122" t="e">
        <f>+VLOOKUP(CONCATENATE(B1778,"00"),#REF!,3,FALSE)</f>
        <v>#REF!</v>
      </c>
      <c r="R1778" s="122" t="str">
        <f>+IF(ISERROR(VLOOKUP(K1778,'Ecarts de marge'!D:D,1,FALSE)),"PB CODE ARTICLE","")</f>
        <v>PB CODE ARTICLE</v>
      </c>
    </row>
    <row r="1779" spans="1:18" x14ac:dyDescent="0.25">
      <c r="A1779" s="131" t="str">
        <f>+IF(I1779&lt;='Ecarts de marge'!$G$1,"X","")</f>
        <v>X</v>
      </c>
      <c r="B1779" s="122" t="str">
        <f t="shared" si="27"/>
        <v>A</v>
      </c>
      <c r="Q1779" s="122" t="e">
        <f>+VLOOKUP(CONCATENATE(B1779,"00"),#REF!,3,FALSE)</f>
        <v>#REF!</v>
      </c>
      <c r="R1779" s="122" t="str">
        <f>+IF(ISERROR(VLOOKUP(K1779,'Ecarts de marge'!D:D,1,FALSE)),"PB CODE ARTICLE","")</f>
        <v>PB CODE ARTICLE</v>
      </c>
    </row>
    <row r="1780" spans="1:18" x14ac:dyDescent="0.25">
      <c r="A1780" s="131" t="str">
        <f>+IF(I1780&lt;='Ecarts de marge'!$G$1,"X","")</f>
        <v>X</v>
      </c>
      <c r="B1780" s="122" t="str">
        <f t="shared" si="27"/>
        <v>A</v>
      </c>
      <c r="Q1780" s="122" t="e">
        <f>+VLOOKUP(CONCATENATE(B1780,"00"),#REF!,3,FALSE)</f>
        <v>#REF!</v>
      </c>
      <c r="R1780" s="122" t="str">
        <f>+IF(ISERROR(VLOOKUP(K1780,'Ecarts de marge'!D:D,1,FALSE)),"PB CODE ARTICLE","")</f>
        <v>PB CODE ARTICLE</v>
      </c>
    </row>
    <row r="1781" spans="1:18" x14ac:dyDescent="0.25">
      <c r="A1781" s="131" t="str">
        <f>+IF(I1781&lt;='Ecarts de marge'!$G$1,"X","")</f>
        <v>X</v>
      </c>
      <c r="B1781" s="122" t="str">
        <f t="shared" si="27"/>
        <v>A</v>
      </c>
      <c r="Q1781" s="122" t="e">
        <f>+VLOOKUP(CONCATENATE(B1781,"00"),#REF!,3,FALSE)</f>
        <v>#REF!</v>
      </c>
      <c r="R1781" s="122" t="str">
        <f>+IF(ISERROR(VLOOKUP(K1781,'Ecarts de marge'!D:D,1,FALSE)),"PB CODE ARTICLE","")</f>
        <v>PB CODE ARTICLE</v>
      </c>
    </row>
    <row r="1782" spans="1:18" x14ac:dyDescent="0.25">
      <c r="A1782" s="131" t="str">
        <f>+IF(I1782&lt;='Ecarts de marge'!$G$1,"X","")</f>
        <v>X</v>
      </c>
      <c r="B1782" s="122" t="str">
        <f t="shared" si="27"/>
        <v>A</v>
      </c>
      <c r="Q1782" s="122" t="e">
        <f>+VLOOKUP(CONCATENATE(B1782,"00"),#REF!,3,FALSE)</f>
        <v>#REF!</v>
      </c>
      <c r="R1782" s="122" t="str">
        <f>+IF(ISERROR(VLOOKUP(K1782,'Ecarts de marge'!D:D,1,FALSE)),"PB CODE ARTICLE","")</f>
        <v>PB CODE ARTICLE</v>
      </c>
    </row>
    <row r="1783" spans="1:18" x14ac:dyDescent="0.25">
      <c r="A1783" s="131" t="str">
        <f>+IF(I1783&lt;='Ecarts de marge'!$G$1,"X","")</f>
        <v>X</v>
      </c>
      <c r="B1783" s="122" t="str">
        <f t="shared" si="27"/>
        <v>A</v>
      </c>
      <c r="Q1783" s="122" t="e">
        <f>+VLOOKUP(CONCATENATE(B1783,"00"),#REF!,3,FALSE)</f>
        <v>#REF!</v>
      </c>
      <c r="R1783" s="122" t="str">
        <f>+IF(ISERROR(VLOOKUP(K1783,'Ecarts de marge'!D:D,1,FALSE)),"PB CODE ARTICLE","")</f>
        <v>PB CODE ARTICLE</v>
      </c>
    </row>
    <row r="1784" spans="1:18" x14ac:dyDescent="0.25">
      <c r="A1784" s="131" t="str">
        <f>+IF(I1784&lt;='Ecarts de marge'!$G$1,"X","")</f>
        <v>X</v>
      </c>
      <c r="B1784" s="122" t="str">
        <f t="shared" si="27"/>
        <v>A</v>
      </c>
      <c r="Q1784" s="122" t="e">
        <f>+VLOOKUP(CONCATENATE(B1784,"00"),#REF!,3,FALSE)</f>
        <v>#REF!</v>
      </c>
      <c r="R1784" s="122" t="str">
        <f>+IF(ISERROR(VLOOKUP(K1784,'Ecarts de marge'!D:D,1,FALSE)),"PB CODE ARTICLE","")</f>
        <v>PB CODE ARTICLE</v>
      </c>
    </row>
    <row r="1785" spans="1:18" x14ac:dyDescent="0.25">
      <c r="A1785" s="131" t="str">
        <f>+IF(I1785&lt;='Ecarts de marge'!$G$1,"X","")</f>
        <v>X</v>
      </c>
      <c r="B1785" s="122" t="str">
        <f t="shared" si="27"/>
        <v>A</v>
      </c>
      <c r="Q1785" s="122" t="e">
        <f>+VLOOKUP(CONCATENATE(B1785,"00"),#REF!,3,FALSE)</f>
        <v>#REF!</v>
      </c>
      <c r="R1785" s="122" t="str">
        <f>+IF(ISERROR(VLOOKUP(K1785,'Ecarts de marge'!D:D,1,FALSE)),"PB CODE ARTICLE","")</f>
        <v>PB CODE ARTICLE</v>
      </c>
    </row>
    <row r="1786" spans="1:18" x14ac:dyDescent="0.25">
      <c r="A1786" s="131" t="str">
        <f>+IF(I1786&lt;='Ecarts de marge'!$G$1,"X","")</f>
        <v>X</v>
      </c>
      <c r="B1786" s="122" t="str">
        <f t="shared" si="27"/>
        <v>A</v>
      </c>
      <c r="Q1786" s="122" t="e">
        <f>+VLOOKUP(CONCATENATE(B1786,"00"),#REF!,3,FALSE)</f>
        <v>#REF!</v>
      </c>
      <c r="R1786" s="122" t="str">
        <f>+IF(ISERROR(VLOOKUP(K1786,'Ecarts de marge'!D:D,1,FALSE)),"PB CODE ARTICLE","")</f>
        <v>PB CODE ARTICLE</v>
      </c>
    </row>
    <row r="1787" spans="1:18" x14ac:dyDescent="0.25">
      <c r="A1787" s="131" t="str">
        <f>+IF(I1787&lt;='Ecarts de marge'!$G$1,"X","")</f>
        <v>X</v>
      </c>
      <c r="B1787" s="122" t="str">
        <f t="shared" si="27"/>
        <v>A</v>
      </c>
      <c r="Q1787" s="122" t="e">
        <f>+VLOOKUP(CONCATENATE(B1787,"00"),#REF!,3,FALSE)</f>
        <v>#REF!</v>
      </c>
      <c r="R1787" s="122" t="str">
        <f>+IF(ISERROR(VLOOKUP(K1787,'Ecarts de marge'!D:D,1,FALSE)),"PB CODE ARTICLE","")</f>
        <v>PB CODE ARTICLE</v>
      </c>
    </row>
    <row r="1788" spans="1:18" x14ac:dyDescent="0.25">
      <c r="A1788" s="131" t="str">
        <f>+IF(I1788&lt;='Ecarts de marge'!$G$1,"X","")</f>
        <v>X</v>
      </c>
      <c r="B1788" s="122" t="str">
        <f t="shared" si="27"/>
        <v>A</v>
      </c>
      <c r="Q1788" s="122" t="e">
        <f>+VLOOKUP(CONCATENATE(B1788,"00"),#REF!,3,FALSE)</f>
        <v>#REF!</v>
      </c>
      <c r="R1788" s="122" t="str">
        <f>+IF(ISERROR(VLOOKUP(K1788,'Ecarts de marge'!D:D,1,FALSE)),"PB CODE ARTICLE","")</f>
        <v>PB CODE ARTICLE</v>
      </c>
    </row>
    <row r="1789" spans="1:18" x14ac:dyDescent="0.25">
      <c r="A1789" s="131" t="str">
        <f>+IF(I1789&lt;='Ecarts de marge'!$G$1,"X","")</f>
        <v>X</v>
      </c>
      <c r="B1789" s="122" t="str">
        <f t="shared" si="27"/>
        <v>A</v>
      </c>
      <c r="Q1789" s="122" t="e">
        <f>+VLOOKUP(CONCATENATE(B1789,"00"),#REF!,3,FALSE)</f>
        <v>#REF!</v>
      </c>
      <c r="R1789" s="122" t="str">
        <f>+IF(ISERROR(VLOOKUP(K1789,'Ecarts de marge'!D:D,1,FALSE)),"PB CODE ARTICLE","")</f>
        <v>PB CODE ARTICLE</v>
      </c>
    </row>
    <row r="1790" spans="1:18" x14ac:dyDescent="0.25">
      <c r="A1790" s="131" t="str">
        <f>+IF(I1790&lt;='Ecarts de marge'!$G$1,"X","")</f>
        <v>X</v>
      </c>
      <c r="B1790" s="122" t="str">
        <f t="shared" si="27"/>
        <v>A</v>
      </c>
      <c r="Q1790" s="122" t="e">
        <f>+VLOOKUP(CONCATENATE(B1790,"00"),#REF!,3,FALSE)</f>
        <v>#REF!</v>
      </c>
      <c r="R1790" s="122" t="str">
        <f>+IF(ISERROR(VLOOKUP(K1790,'Ecarts de marge'!D:D,1,FALSE)),"PB CODE ARTICLE","")</f>
        <v>PB CODE ARTICLE</v>
      </c>
    </row>
    <row r="1791" spans="1:18" x14ac:dyDescent="0.25">
      <c r="A1791" s="131" t="str">
        <f>+IF(I1791&lt;='Ecarts de marge'!$G$1,"X","")</f>
        <v>X</v>
      </c>
      <c r="B1791" s="122" t="str">
        <f t="shared" si="27"/>
        <v>A</v>
      </c>
      <c r="Q1791" s="122" t="e">
        <f>+VLOOKUP(CONCATENATE(B1791,"00"),#REF!,3,FALSE)</f>
        <v>#REF!</v>
      </c>
      <c r="R1791" s="122" t="str">
        <f>+IF(ISERROR(VLOOKUP(K1791,'Ecarts de marge'!D:D,1,FALSE)),"PB CODE ARTICLE","")</f>
        <v>PB CODE ARTICLE</v>
      </c>
    </row>
    <row r="1792" spans="1:18" x14ac:dyDescent="0.25">
      <c r="A1792" s="131" t="str">
        <f>+IF(I1792&lt;='Ecarts de marge'!$G$1,"X","")</f>
        <v>X</v>
      </c>
      <c r="B1792" s="122" t="str">
        <f t="shared" si="27"/>
        <v>A</v>
      </c>
      <c r="Q1792" s="122" t="e">
        <f>+VLOOKUP(CONCATENATE(B1792,"00"),#REF!,3,FALSE)</f>
        <v>#REF!</v>
      </c>
      <c r="R1792" s="122" t="str">
        <f>+IF(ISERROR(VLOOKUP(K1792,'Ecarts de marge'!D:D,1,FALSE)),"PB CODE ARTICLE","")</f>
        <v>PB CODE ARTICLE</v>
      </c>
    </row>
    <row r="1793" spans="1:18" x14ac:dyDescent="0.25">
      <c r="A1793" s="131" t="str">
        <f>+IF(I1793&lt;='Ecarts de marge'!$G$1,"X","")</f>
        <v>X</v>
      </c>
      <c r="B1793" s="122" t="str">
        <f t="shared" si="27"/>
        <v>A</v>
      </c>
      <c r="Q1793" s="122" t="e">
        <f>+VLOOKUP(CONCATENATE(B1793,"00"),#REF!,3,FALSE)</f>
        <v>#REF!</v>
      </c>
      <c r="R1793" s="122" t="str">
        <f>+IF(ISERROR(VLOOKUP(K1793,'Ecarts de marge'!D:D,1,FALSE)),"PB CODE ARTICLE","")</f>
        <v>PB CODE ARTICLE</v>
      </c>
    </row>
    <row r="1794" spans="1:18" x14ac:dyDescent="0.25">
      <c r="A1794" s="131" t="str">
        <f>+IF(I1794&lt;='Ecarts de marge'!$G$1,"X","")</f>
        <v>X</v>
      </c>
      <c r="B1794" s="122" t="str">
        <f t="shared" si="27"/>
        <v>A</v>
      </c>
      <c r="Q1794" s="122" t="e">
        <f>+VLOOKUP(CONCATENATE(B1794,"00"),#REF!,3,FALSE)</f>
        <v>#REF!</v>
      </c>
      <c r="R1794" s="122" t="str">
        <f>+IF(ISERROR(VLOOKUP(K1794,'Ecarts de marge'!D:D,1,FALSE)),"PB CODE ARTICLE","")</f>
        <v>PB CODE ARTICLE</v>
      </c>
    </row>
    <row r="1795" spans="1:18" x14ac:dyDescent="0.25">
      <c r="A1795" s="131" t="str">
        <f>+IF(I1795&lt;='Ecarts de marge'!$G$1,"X","")</f>
        <v>X</v>
      </c>
      <c r="B1795" s="122" t="str">
        <f t="shared" ref="B1795:B1858" si="28">+"A"&amp;E1795&amp;F1795&amp;G1795</f>
        <v>A</v>
      </c>
      <c r="Q1795" s="122" t="e">
        <f>+VLOOKUP(CONCATENATE(B1795,"00"),#REF!,3,FALSE)</f>
        <v>#REF!</v>
      </c>
      <c r="R1795" s="122" t="str">
        <f>+IF(ISERROR(VLOOKUP(K1795,'Ecarts de marge'!D:D,1,FALSE)),"PB CODE ARTICLE","")</f>
        <v>PB CODE ARTICLE</v>
      </c>
    </row>
    <row r="1796" spans="1:18" x14ac:dyDescent="0.25">
      <c r="A1796" s="131" t="str">
        <f>+IF(I1796&lt;='Ecarts de marge'!$G$1,"X","")</f>
        <v>X</v>
      </c>
      <c r="B1796" s="122" t="str">
        <f t="shared" si="28"/>
        <v>A</v>
      </c>
      <c r="Q1796" s="122" t="e">
        <f>+VLOOKUP(CONCATENATE(B1796,"00"),#REF!,3,FALSE)</f>
        <v>#REF!</v>
      </c>
      <c r="R1796" s="122" t="str">
        <f>+IF(ISERROR(VLOOKUP(K1796,'Ecarts de marge'!D:D,1,FALSE)),"PB CODE ARTICLE","")</f>
        <v>PB CODE ARTICLE</v>
      </c>
    </row>
    <row r="1797" spans="1:18" x14ac:dyDescent="0.25">
      <c r="A1797" s="131" t="str">
        <f>+IF(I1797&lt;='Ecarts de marge'!$G$1,"X","")</f>
        <v>X</v>
      </c>
      <c r="B1797" s="122" t="str">
        <f t="shared" si="28"/>
        <v>A</v>
      </c>
      <c r="Q1797" s="122" t="e">
        <f>+VLOOKUP(CONCATENATE(B1797,"00"),#REF!,3,FALSE)</f>
        <v>#REF!</v>
      </c>
      <c r="R1797" s="122" t="str">
        <f>+IF(ISERROR(VLOOKUP(K1797,'Ecarts de marge'!D:D,1,FALSE)),"PB CODE ARTICLE","")</f>
        <v>PB CODE ARTICLE</v>
      </c>
    </row>
    <row r="1798" spans="1:18" x14ac:dyDescent="0.25">
      <c r="A1798" s="131" t="str">
        <f>+IF(I1798&lt;='Ecarts de marge'!$G$1,"X","")</f>
        <v>X</v>
      </c>
      <c r="B1798" s="122" t="str">
        <f t="shared" si="28"/>
        <v>A</v>
      </c>
      <c r="Q1798" s="122" t="e">
        <f>+VLOOKUP(CONCATENATE(B1798,"00"),#REF!,3,FALSE)</f>
        <v>#REF!</v>
      </c>
      <c r="R1798" s="122" t="str">
        <f>+IF(ISERROR(VLOOKUP(K1798,'Ecarts de marge'!D:D,1,FALSE)),"PB CODE ARTICLE","")</f>
        <v>PB CODE ARTICLE</v>
      </c>
    </row>
    <row r="1799" spans="1:18" x14ac:dyDescent="0.25">
      <c r="A1799" s="131" t="str">
        <f>+IF(I1799&lt;='Ecarts de marge'!$G$1,"X","")</f>
        <v>X</v>
      </c>
      <c r="B1799" s="122" t="str">
        <f t="shared" si="28"/>
        <v>A</v>
      </c>
      <c r="Q1799" s="122" t="e">
        <f>+VLOOKUP(CONCATENATE(B1799,"00"),#REF!,3,FALSE)</f>
        <v>#REF!</v>
      </c>
      <c r="R1799" s="122" t="str">
        <f>+IF(ISERROR(VLOOKUP(K1799,'Ecarts de marge'!D:D,1,FALSE)),"PB CODE ARTICLE","")</f>
        <v>PB CODE ARTICLE</v>
      </c>
    </row>
    <row r="1800" spans="1:18" x14ac:dyDescent="0.25">
      <c r="A1800" s="131" t="str">
        <f>+IF(I1800&lt;='Ecarts de marge'!$G$1,"X","")</f>
        <v>X</v>
      </c>
      <c r="B1800" s="122" t="str">
        <f t="shared" si="28"/>
        <v>A</v>
      </c>
      <c r="Q1800" s="122" t="e">
        <f>+VLOOKUP(CONCATENATE(B1800,"00"),#REF!,3,FALSE)</f>
        <v>#REF!</v>
      </c>
      <c r="R1800" s="122" t="str">
        <f>+IF(ISERROR(VLOOKUP(K1800,'Ecarts de marge'!D:D,1,FALSE)),"PB CODE ARTICLE","")</f>
        <v>PB CODE ARTICLE</v>
      </c>
    </row>
    <row r="1801" spans="1:18" x14ac:dyDescent="0.25">
      <c r="A1801" s="131" t="str">
        <f>+IF(I1801&lt;='Ecarts de marge'!$G$1,"X","")</f>
        <v>X</v>
      </c>
      <c r="B1801" s="122" t="str">
        <f t="shared" si="28"/>
        <v>A</v>
      </c>
      <c r="Q1801" s="122" t="e">
        <f>+VLOOKUP(CONCATENATE(B1801,"00"),#REF!,3,FALSE)</f>
        <v>#REF!</v>
      </c>
      <c r="R1801" s="122" t="str">
        <f>+IF(ISERROR(VLOOKUP(K1801,'Ecarts de marge'!D:D,1,FALSE)),"PB CODE ARTICLE","")</f>
        <v>PB CODE ARTICLE</v>
      </c>
    </row>
    <row r="1802" spans="1:18" x14ac:dyDescent="0.25">
      <c r="A1802" s="131" t="str">
        <f>+IF(I1802&lt;='Ecarts de marge'!$G$1,"X","")</f>
        <v>X</v>
      </c>
      <c r="B1802" s="122" t="str">
        <f t="shared" si="28"/>
        <v>A</v>
      </c>
      <c r="Q1802" s="122" t="e">
        <f>+VLOOKUP(CONCATENATE(B1802,"00"),#REF!,3,FALSE)</f>
        <v>#REF!</v>
      </c>
      <c r="R1802" s="122" t="str">
        <f>+IF(ISERROR(VLOOKUP(K1802,'Ecarts de marge'!D:D,1,FALSE)),"PB CODE ARTICLE","")</f>
        <v>PB CODE ARTICLE</v>
      </c>
    </row>
    <row r="1803" spans="1:18" x14ac:dyDescent="0.25">
      <c r="A1803" s="131" t="str">
        <f>+IF(I1803&lt;='Ecarts de marge'!$G$1,"X","")</f>
        <v>X</v>
      </c>
      <c r="B1803" s="122" t="str">
        <f t="shared" si="28"/>
        <v>A</v>
      </c>
      <c r="Q1803" s="122" t="e">
        <f>+VLOOKUP(CONCATENATE(B1803,"00"),#REF!,3,FALSE)</f>
        <v>#REF!</v>
      </c>
      <c r="R1803" s="122" t="str">
        <f>+IF(ISERROR(VLOOKUP(K1803,'Ecarts de marge'!D:D,1,FALSE)),"PB CODE ARTICLE","")</f>
        <v>PB CODE ARTICLE</v>
      </c>
    </row>
    <row r="1804" spans="1:18" x14ac:dyDescent="0.25">
      <c r="A1804" s="131" t="str">
        <f>+IF(I1804&lt;='Ecarts de marge'!$G$1,"X","")</f>
        <v>X</v>
      </c>
      <c r="B1804" s="122" t="str">
        <f t="shared" si="28"/>
        <v>A</v>
      </c>
      <c r="Q1804" s="122" t="e">
        <f>+VLOOKUP(CONCATENATE(B1804,"00"),#REF!,3,FALSE)</f>
        <v>#REF!</v>
      </c>
      <c r="R1804" s="122" t="str">
        <f>+IF(ISERROR(VLOOKUP(K1804,'Ecarts de marge'!D:D,1,FALSE)),"PB CODE ARTICLE","")</f>
        <v>PB CODE ARTICLE</v>
      </c>
    </row>
    <row r="1805" spans="1:18" x14ac:dyDescent="0.25">
      <c r="A1805" s="131" t="str">
        <f>+IF(I1805&lt;='Ecarts de marge'!$G$1,"X","")</f>
        <v>X</v>
      </c>
      <c r="B1805" s="122" t="str">
        <f t="shared" si="28"/>
        <v>A</v>
      </c>
      <c r="Q1805" s="122" t="e">
        <f>+VLOOKUP(CONCATENATE(B1805,"00"),#REF!,3,FALSE)</f>
        <v>#REF!</v>
      </c>
      <c r="R1805" s="122" t="str">
        <f>+IF(ISERROR(VLOOKUP(K1805,'Ecarts de marge'!D:D,1,FALSE)),"PB CODE ARTICLE","")</f>
        <v>PB CODE ARTICLE</v>
      </c>
    </row>
    <row r="1806" spans="1:18" x14ac:dyDescent="0.25">
      <c r="A1806" s="131" t="str">
        <f>+IF(I1806&lt;='Ecarts de marge'!$G$1,"X","")</f>
        <v>X</v>
      </c>
      <c r="B1806" s="122" t="str">
        <f t="shared" si="28"/>
        <v>A</v>
      </c>
      <c r="Q1806" s="122" t="e">
        <f>+VLOOKUP(CONCATENATE(B1806,"00"),#REF!,3,FALSE)</f>
        <v>#REF!</v>
      </c>
      <c r="R1806" s="122" t="str">
        <f>+IF(ISERROR(VLOOKUP(K1806,'Ecarts de marge'!D:D,1,FALSE)),"PB CODE ARTICLE","")</f>
        <v>PB CODE ARTICLE</v>
      </c>
    </row>
    <row r="1807" spans="1:18" x14ac:dyDescent="0.25">
      <c r="A1807" s="131" t="str">
        <f>+IF(I1807&lt;='Ecarts de marge'!$G$1,"X","")</f>
        <v>X</v>
      </c>
      <c r="B1807" s="122" t="str">
        <f t="shared" si="28"/>
        <v>A</v>
      </c>
      <c r="Q1807" s="122" t="e">
        <f>+VLOOKUP(CONCATENATE(B1807,"00"),#REF!,3,FALSE)</f>
        <v>#REF!</v>
      </c>
      <c r="R1807" s="122" t="str">
        <f>+IF(ISERROR(VLOOKUP(K1807,'Ecarts de marge'!D:D,1,FALSE)),"PB CODE ARTICLE","")</f>
        <v>PB CODE ARTICLE</v>
      </c>
    </row>
    <row r="1808" spans="1:18" x14ac:dyDescent="0.25">
      <c r="A1808" s="131" t="str">
        <f>+IF(I1808&lt;='Ecarts de marge'!$G$1,"X","")</f>
        <v>X</v>
      </c>
      <c r="B1808" s="122" t="str">
        <f t="shared" si="28"/>
        <v>A</v>
      </c>
      <c r="Q1808" s="122" t="e">
        <f>+VLOOKUP(CONCATENATE(B1808,"00"),#REF!,3,FALSE)</f>
        <v>#REF!</v>
      </c>
      <c r="R1808" s="122" t="str">
        <f>+IF(ISERROR(VLOOKUP(K1808,'Ecarts de marge'!D:D,1,FALSE)),"PB CODE ARTICLE","")</f>
        <v>PB CODE ARTICLE</v>
      </c>
    </row>
    <row r="1809" spans="1:18" x14ac:dyDescent="0.25">
      <c r="A1809" s="131" t="str">
        <f>+IF(I1809&lt;='Ecarts de marge'!$G$1,"X","")</f>
        <v>X</v>
      </c>
      <c r="B1809" s="122" t="str">
        <f t="shared" si="28"/>
        <v>A</v>
      </c>
      <c r="Q1809" s="122" t="e">
        <f>+VLOOKUP(CONCATENATE(B1809,"00"),#REF!,3,FALSE)</f>
        <v>#REF!</v>
      </c>
      <c r="R1809" s="122" t="str">
        <f>+IF(ISERROR(VLOOKUP(K1809,'Ecarts de marge'!D:D,1,FALSE)),"PB CODE ARTICLE","")</f>
        <v>PB CODE ARTICLE</v>
      </c>
    </row>
    <row r="1810" spans="1:18" x14ac:dyDescent="0.25">
      <c r="A1810" s="131" t="str">
        <f>+IF(I1810&lt;='Ecarts de marge'!$G$1,"X","")</f>
        <v>X</v>
      </c>
      <c r="B1810" s="122" t="str">
        <f t="shared" si="28"/>
        <v>A</v>
      </c>
      <c r="Q1810" s="122" t="e">
        <f>+VLOOKUP(CONCATENATE(B1810,"00"),#REF!,3,FALSE)</f>
        <v>#REF!</v>
      </c>
      <c r="R1810" s="122" t="str">
        <f>+IF(ISERROR(VLOOKUP(K1810,'Ecarts de marge'!D:D,1,FALSE)),"PB CODE ARTICLE","")</f>
        <v>PB CODE ARTICLE</v>
      </c>
    </row>
    <row r="1811" spans="1:18" x14ac:dyDescent="0.25">
      <c r="A1811" s="131" t="str">
        <f>+IF(I1811&lt;='Ecarts de marge'!$G$1,"X","")</f>
        <v>X</v>
      </c>
      <c r="B1811" s="122" t="str">
        <f t="shared" si="28"/>
        <v>A</v>
      </c>
      <c r="Q1811" s="122" t="e">
        <f>+VLOOKUP(CONCATENATE(B1811,"00"),#REF!,3,FALSE)</f>
        <v>#REF!</v>
      </c>
      <c r="R1811" s="122" t="str">
        <f>+IF(ISERROR(VLOOKUP(K1811,'Ecarts de marge'!D:D,1,FALSE)),"PB CODE ARTICLE","")</f>
        <v>PB CODE ARTICLE</v>
      </c>
    </row>
    <row r="1812" spans="1:18" x14ac:dyDescent="0.25">
      <c r="A1812" s="131" t="str">
        <f>+IF(I1812&lt;='Ecarts de marge'!$G$1,"X","")</f>
        <v>X</v>
      </c>
      <c r="B1812" s="122" t="str">
        <f t="shared" si="28"/>
        <v>A</v>
      </c>
      <c r="Q1812" s="122" t="e">
        <f>+VLOOKUP(CONCATENATE(B1812,"00"),#REF!,3,FALSE)</f>
        <v>#REF!</v>
      </c>
      <c r="R1812" s="122" t="str">
        <f>+IF(ISERROR(VLOOKUP(K1812,'Ecarts de marge'!D:D,1,FALSE)),"PB CODE ARTICLE","")</f>
        <v>PB CODE ARTICLE</v>
      </c>
    </row>
    <row r="1813" spans="1:18" x14ac:dyDescent="0.25">
      <c r="A1813" s="131" t="str">
        <f>+IF(I1813&lt;='Ecarts de marge'!$G$1,"X","")</f>
        <v>X</v>
      </c>
      <c r="B1813" s="122" t="str">
        <f t="shared" si="28"/>
        <v>A</v>
      </c>
      <c r="Q1813" s="122" t="e">
        <f>+VLOOKUP(CONCATENATE(B1813,"00"),#REF!,3,FALSE)</f>
        <v>#REF!</v>
      </c>
      <c r="R1813" s="122" t="str">
        <f>+IF(ISERROR(VLOOKUP(K1813,'Ecarts de marge'!D:D,1,FALSE)),"PB CODE ARTICLE","")</f>
        <v>PB CODE ARTICLE</v>
      </c>
    </row>
    <row r="1814" spans="1:18" x14ac:dyDescent="0.25">
      <c r="A1814" s="131" t="str">
        <f>+IF(I1814&lt;='Ecarts de marge'!$G$1,"X","")</f>
        <v>X</v>
      </c>
      <c r="B1814" s="122" t="str">
        <f t="shared" si="28"/>
        <v>A</v>
      </c>
      <c r="Q1814" s="122" t="e">
        <f>+VLOOKUP(CONCATENATE(B1814,"00"),#REF!,3,FALSE)</f>
        <v>#REF!</v>
      </c>
      <c r="R1814" s="122" t="str">
        <f>+IF(ISERROR(VLOOKUP(K1814,'Ecarts de marge'!D:D,1,FALSE)),"PB CODE ARTICLE","")</f>
        <v>PB CODE ARTICLE</v>
      </c>
    </row>
    <row r="1815" spans="1:18" x14ac:dyDescent="0.25">
      <c r="A1815" s="131" t="str">
        <f>+IF(I1815&lt;='Ecarts de marge'!$G$1,"X","")</f>
        <v>X</v>
      </c>
      <c r="B1815" s="122" t="str">
        <f t="shared" si="28"/>
        <v>A</v>
      </c>
      <c r="Q1815" s="122" t="e">
        <f>+VLOOKUP(CONCATENATE(B1815,"00"),#REF!,3,FALSE)</f>
        <v>#REF!</v>
      </c>
      <c r="R1815" s="122" t="str">
        <f>+IF(ISERROR(VLOOKUP(K1815,'Ecarts de marge'!D:D,1,FALSE)),"PB CODE ARTICLE","")</f>
        <v>PB CODE ARTICLE</v>
      </c>
    </row>
    <row r="1816" spans="1:18" x14ac:dyDescent="0.25">
      <c r="A1816" s="131" t="str">
        <f>+IF(I1816&lt;='Ecarts de marge'!$G$1,"X","")</f>
        <v>X</v>
      </c>
      <c r="B1816" s="122" t="str">
        <f t="shared" si="28"/>
        <v>A</v>
      </c>
      <c r="Q1816" s="122" t="e">
        <f>+VLOOKUP(CONCATENATE(B1816,"00"),#REF!,3,FALSE)</f>
        <v>#REF!</v>
      </c>
      <c r="R1816" s="122" t="str">
        <f>+IF(ISERROR(VLOOKUP(K1816,'Ecarts de marge'!D:D,1,FALSE)),"PB CODE ARTICLE","")</f>
        <v>PB CODE ARTICLE</v>
      </c>
    </row>
    <row r="1817" spans="1:18" x14ac:dyDescent="0.25">
      <c r="A1817" s="131" t="str">
        <f>+IF(I1817&lt;='Ecarts de marge'!$G$1,"X","")</f>
        <v>X</v>
      </c>
      <c r="B1817" s="122" t="str">
        <f t="shared" si="28"/>
        <v>A</v>
      </c>
      <c r="Q1817" s="122" t="e">
        <f>+VLOOKUP(CONCATENATE(B1817,"00"),#REF!,3,FALSE)</f>
        <v>#REF!</v>
      </c>
      <c r="R1817" s="122" t="str">
        <f>+IF(ISERROR(VLOOKUP(K1817,'Ecarts de marge'!D:D,1,FALSE)),"PB CODE ARTICLE","")</f>
        <v>PB CODE ARTICLE</v>
      </c>
    </row>
    <row r="1818" spans="1:18" x14ac:dyDescent="0.25">
      <c r="A1818" s="131" t="str">
        <f>+IF(I1818&lt;='Ecarts de marge'!$G$1,"X","")</f>
        <v>X</v>
      </c>
      <c r="B1818" s="122" t="str">
        <f t="shared" si="28"/>
        <v>A</v>
      </c>
      <c r="Q1818" s="122" t="e">
        <f>+VLOOKUP(CONCATENATE(B1818,"00"),#REF!,3,FALSE)</f>
        <v>#REF!</v>
      </c>
      <c r="R1818" s="122" t="str">
        <f>+IF(ISERROR(VLOOKUP(K1818,'Ecarts de marge'!D:D,1,FALSE)),"PB CODE ARTICLE","")</f>
        <v>PB CODE ARTICLE</v>
      </c>
    </row>
    <row r="1819" spans="1:18" x14ac:dyDescent="0.25">
      <c r="A1819" s="131" t="str">
        <f>+IF(I1819&lt;='Ecarts de marge'!$G$1,"X","")</f>
        <v>X</v>
      </c>
      <c r="B1819" s="122" t="str">
        <f t="shared" si="28"/>
        <v>A</v>
      </c>
      <c r="Q1819" s="122" t="e">
        <f>+VLOOKUP(CONCATENATE(B1819,"00"),#REF!,3,FALSE)</f>
        <v>#REF!</v>
      </c>
      <c r="R1819" s="122" t="str">
        <f>+IF(ISERROR(VLOOKUP(K1819,'Ecarts de marge'!D:D,1,FALSE)),"PB CODE ARTICLE","")</f>
        <v>PB CODE ARTICLE</v>
      </c>
    </row>
    <row r="1820" spans="1:18" x14ac:dyDescent="0.25">
      <c r="A1820" s="131" t="str">
        <f>+IF(I1820&lt;='Ecarts de marge'!$G$1,"X","")</f>
        <v>X</v>
      </c>
      <c r="B1820" s="122" t="str">
        <f t="shared" si="28"/>
        <v>A</v>
      </c>
      <c r="Q1820" s="122" t="e">
        <f>+VLOOKUP(CONCATENATE(B1820,"00"),#REF!,3,FALSE)</f>
        <v>#REF!</v>
      </c>
      <c r="R1820" s="122" t="str">
        <f>+IF(ISERROR(VLOOKUP(K1820,'Ecarts de marge'!D:D,1,FALSE)),"PB CODE ARTICLE","")</f>
        <v>PB CODE ARTICLE</v>
      </c>
    </row>
    <row r="1821" spans="1:18" x14ac:dyDescent="0.25">
      <c r="A1821" s="131" t="str">
        <f>+IF(I1821&lt;='Ecarts de marge'!$G$1,"X","")</f>
        <v>X</v>
      </c>
      <c r="B1821" s="122" t="str">
        <f t="shared" si="28"/>
        <v>A</v>
      </c>
      <c r="Q1821" s="122" t="e">
        <f>+VLOOKUP(CONCATENATE(B1821,"00"),#REF!,3,FALSE)</f>
        <v>#REF!</v>
      </c>
      <c r="R1821" s="122" t="str">
        <f>+IF(ISERROR(VLOOKUP(K1821,'Ecarts de marge'!D:D,1,FALSE)),"PB CODE ARTICLE","")</f>
        <v>PB CODE ARTICLE</v>
      </c>
    </row>
    <row r="1822" spans="1:18" x14ac:dyDescent="0.25">
      <c r="A1822" s="131" t="str">
        <f>+IF(I1822&lt;='Ecarts de marge'!$G$1,"X","")</f>
        <v>X</v>
      </c>
      <c r="B1822" s="122" t="str">
        <f t="shared" si="28"/>
        <v>A</v>
      </c>
      <c r="Q1822" s="122" t="e">
        <f>+VLOOKUP(CONCATENATE(B1822,"00"),#REF!,3,FALSE)</f>
        <v>#REF!</v>
      </c>
      <c r="R1822" s="122" t="str">
        <f>+IF(ISERROR(VLOOKUP(K1822,'Ecarts de marge'!D:D,1,FALSE)),"PB CODE ARTICLE","")</f>
        <v>PB CODE ARTICLE</v>
      </c>
    </row>
    <row r="1823" spans="1:18" x14ac:dyDescent="0.25">
      <c r="A1823" s="131" t="str">
        <f>+IF(I1823&lt;='Ecarts de marge'!$G$1,"X","")</f>
        <v>X</v>
      </c>
      <c r="B1823" s="122" t="str">
        <f t="shared" si="28"/>
        <v>A</v>
      </c>
      <c r="Q1823" s="122" t="e">
        <f>+VLOOKUP(CONCATENATE(B1823,"00"),#REF!,3,FALSE)</f>
        <v>#REF!</v>
      </c>
      <c r="R1823" s="122" t="str">
        <f>+IF(ISERROR(VLOOKUP(K1823,'Ecarts de marge'!D:D,1,FALSE)),"PB CODE ARTICLE","")</f>
        <v>PB CODE ARTICLE</v>
      </c>
    </row>
    <row r="1824" spans="1:18" x14ac:dyDescent="0.25">
      <c r="A1824" s="131" t="str">
        <f>+IF(I1824&lt;='Ecarts de marge'!$G$1,"X","")</f>
        <v>X</v>
      </c>
      <c r="B1824" s="122" t="str">
        <f t="shared" si="28"/>
        <v>A</v>
      </c>
      <c r="Q1824" s="122" t="e">
        <f>+VLOOKUP(CONCATENATE(B1824,"00"),#REF!,3,FALSE)</f>
        <v>#REF!</v>
      </c>
      <c r="R1824" s="122" t="str">
        <f>+IF(ISERROR(VLOOKUP(K1824,'Ecarts de marge'!D:D,1,FALSE)),"PB CODE ARTICLE","")</f>
        <v>PB CODE ARTICLE</v>
      </c>
    </row>
    <row r="1825" spans="1:18" x14ac:dyDescent="0.25">
      <c r="A1825" s="131" t="str">
        <f>+IF(I1825&lt;='Ecarts de marge'!$G$1,"X","")</f>
        <v>X</v>
      </c>
      <c r="B1825" s="122" t="str">
        <f t="shared" si="28"/>
        <v>A</v>
      </c>
      <c r="Q1825" s="122" t="e">
        <f>+VLOOKUP(CONCATENATE(B1825,"00"),#REF!,3,FALSE)</f>
        <v>#REF!</v>
      </c>
      <c r="R1825" s="122" t="str">
        <f>+IF(ISERROR(VLOOKUP(K1825,'Ecarts de marge'!D:D,1,FALSE)),"PB CODE ARTICLE","")</f>
        <v>PB CODE ARTICLE</v>
      </c>
    </row>
    <row r="1826" spans="1:18" x14ac:dyDescent="0.25">
      <c r="A1826" s="131" t="str">
        <f>+IF(I1826&lt;='Ecarts de marge'!$G$1,"X","")</f>
        <v>X</v>
      </c>
      <c r="B1826" s="122" t="str">
        <f t="shared" si="28"/>
        <v>A</v>
      </c>
      <c r="Q1826" s="122" t="e">
        <f>+VLOOKUP(CONCATENATE(B1826,"00"),#REF!,3,FALSE)</f>
        <v>#REF!</v>
      </c>
      <c r="R1826" s="122" t="str">
        <f>+IF(ISERROR(VLOOKUP(K1826,'Ecarts de marge'!D:D,1,FALSE)),"PB CODE ARTICLE","")</f>
        <v>PB CODE ARTICLE</v>
      </c>
    </row>
    <row r="1827" spans="1:18" x14ac:dyDescent="0.25">
      <c r="A1827" s="131" t="str">
        <f>+IF(I1827&lt;='Ecarts de marge'!$G$1,"X","")</f>
        <v>X</v>
      </c>
      <c r="B1827" s="122" t="str">
        <f t="shared" si="28"/>
        <v>A</v>
      </c>
      <c r="Q1827" s="122" t="e">
        <f>+VLOOKUP(CONCATENATE(B1827,"00"),#REF!,3,FALSE)</f>
        <v>#REF!</v>
      </c>
      <c r="R1827" s="122" t="str">
        <f>+IF(ISERROR(VLOOKUP(K1827,'Ecarts de marge'!D:D,1,FALSE)),"PB CODE ARTICLE","")</f>
        <v>PB CODE ARTICLE</v>
      </c>
    </row>
    <row r="1828" spans="1:18" x14ac:dyDescent="0.25">
      <c r="A1828" s="131" t="str">
        <f>+IF(I1828&lt;='Ecarts de marge'!$G$1,"X","")</f>
        <v>X</v>
      </c>
      <c r="B1828" s="122" t="str">
        <f t="shared" si="28"/>
        <v>A</v>
      </c>
      <c r="Q1828" s="122" t="e">
        <f>+VLOOKUP(CONCATENATE(B1828,"00"),#REF!,3,FALSE)</f>
        <v>#REF!</v>
      </c>
      <c r="R1828" s="122" t="str">
        <f>+IF(ISERROR(VLOOKUP(K1828,'Ecarts de marge'!D:D,1,FALSE)),"PB CODE ARTICLE","")</f>
        <v>PB CODE ARTICLE</v>
      </c>
    </row>
    <row r="1829" spans="1:18" x14ac:dyDescent="0.25">
      <c r="A1829" s="131" t="str">
        <f>+IF(I1829&lt;='Ecarts de marge'!$G$1,"X","")</f>
        <v>X</v>
      </c>
      <c r="B1829" s="122" t="str">
        <f t="shared" si="28"/>
        <v>A</v>
      </c>
      <c r="Q1829" s="122" t="e">
        <f>+VLOOKUP(CONCATENATE(B1829,"00"),#REF!,3,FALSE)</f>
        <v>#REF!</v>
      </c>
      <c r="R1829" s="122" t="str">
        <f>+IF(ISERROR(VLOOKUP(K1829,'Ecarts de marge'!D:D,1,FALSE)),"PB CODE ARTICLE","")</f>
        <v>PB CODE ARTICLE</v>
      </c>
    </row>
    <row r="1830" spans="1:18" x14ac:dyDescent="0.25">
      <c r="A1830" s="131" t="str">
        <f>+IF(I1830&lt;='Ecarts de marge'!$G$1,"X","")</f>
        <v>X</v>
      </c>
      <c r="B1830" s="122" t="str">
        <f t="shared" si="28"/>
        <v>A</v>
      </c>
      <c r="Q1830" s="122" t="e">
        <f>+VLOOKUP(CONCATENATE(B1830,"00"),#REF!,3,FALSE)</f>
        <v>#REF!</v>
      </c>
      <c r="R1830" s="122" t="str">
        <f>+IF(ISERROR(VLOOKUP(K1830,'Ecarts de marge'!D:D,1,FALSE)),"PB CODE ARTICLE","")</f>
        <v>PB CODE ARTICLE</v>
      </c>
    </row>
    <row r="1831" spans="1:18" x14ac:dyDescent="0.25">
      <c r="A1831" s="131" t="str">
        <f>+IF(I1831&lt;='Ecarts de marge'!$G$1,"X","")</f>
        <v>X</v>
      </c>
      <c r="B1831" s="122" t="str">
        <f t="shared" si="28"/>
        <v>A</v>
      </c>
      <c r="Q1831" s="122" t="e">
        <f>+VLOOKUP(CONCATENATE(B1831,"00"),#REF!,3,FALSE)</f>
        <v>#REF!</v>
      </c>
      <c r="R1831" s="122" t="str">
        <f>+IF(ISERROR(VLOOKUP(K1831,'Ecarts de marge'!D:D,1,FALSE)),"PB CODE ARTICLE","")</f>
        <v>PB CODE ARTICLE</v>
      </c>
    </row>
    <row r="1832" spans="1:18" x14ac:dyDescent="0.25">
      <c r="A1832" s="131" t="str">
        <f>+IF(I1832&lt;='Ecarts de marge'!$G$1,"X","")</f>
        <v>X</v>
      </c>
      <c r="B1832" s="122" t="str">
        <f t="shared" si="28"/>
        <v>A</v>
      </c>
      <c r="Q1832" s="122" t="e">
        <f>+VLOOKUP(CONCATENATE(B1832,"00"),#REF!,3,FALSE)</f>
        <v>#REF!</v>
      </c>
      <c r="R1832" s="122" t="str">
        <f>+IF(ISERROR(VLOOKUP(K1832,'Ecarts de marge'!D:D,1,FALSE)),"PB CODE ARTICLE","")</f>
        <v>PB CODE ARTICLE</v>
      </c>
    </row>
    <row r="1833" spans="1:18" x14ac:dyDescent="0.25">
      <c r="A1833" s="131" t="str">
        <f>+IF(I1833&lt;='Ecarts de marge'!$G$1,"X","")</f>
        <v>X</v>
      </c>
      <c r="B1833" s="122" t="str">
        <f t="shared" si="28"/>
        <v>A</v>
      </c>
      <c r="Q1833" s="122" t="e">
        <f>+VLOOKUP(CONCATENATE(B1833,"00"),#REF!,3,FALSE)</f>
        <v>#REF!</v>
      </c>
      <c r="R1833" s="122" t="str">
        <f>+IF(ISERROR(VLOOKUP(K1833,'Ecarts de marge'!D:D,1,FALSE)),"PB CODE ARTICLE","")</f>
        <v>PB CODE ARTICLE</v>
      </c>
    </row>
    <row r="1834" spans="1:18" x14ac:dyDescent="0.25">
      <c r="A1834" s="131" t="str">
        <f>+IF(I1834&lt;='Ecarts de marge'!$G$1,"X","")</f>
        <v>X</v>
      </c>
      <c r="B1834" s="122" t="str">
        <f t="shared" si="28"/>
        <v>A</v>
      </c>
      <c r="Q1834" s="122" t="e">
        <f>+VLOOKUP(CONCATENATE(B1834,"00"),#REF!,3,FALSE)</f>
        <v>#REF!</v>
      </c>
      <c r="R1834" s="122" t="str">
        <f>+IF(ISERROR(VLOOKUP(K1834,'Ecarts de marge'!D:D,1,FALSE)),"PB CODE ARTICLE","")</f>
        <v>PB CODE ARTICLE</v>
      </c>
    </row>
    <row r="1835" spans="1:18" x14ac:dyDescent="0.25">
      <c r="A1835" s="131" t="str">
        <f>+IF(I1835&lt;='Ecarts de marge'!$G$1,"X","")</f>
        <v>X</v>
      </c>
      <c r="B1835" s="122" t="str">
        <f t="shared" si="28"/>
        <v>A</v>
      </c>
      <c r="Q1835" s="122" t="e">
        <f>+VLOOKUP(CONCATENATE(B1835,"00"),#REF!,3,FALSE)</f>
        <v>#REF!</v>
      </c>
      <c r="R1835" s="122" t="str">
        <f>+IF(ISERROR(VLOOKUP(K1835,'Ecarts de marge'!D:D,1,FALSE)),"PB CODE ARTICLE","")</f>
        <v>PB CODE ARTICLE</v>
      </c>
    </row>
    <row r="1836" spans="1:18" x14ac:dyDescent="0.25">
      <c r="A1836" s="131" t="str">
        <f>+IF(I1836&lt;='Ecarts de marge'!$G$1,"X","")</f>
        <v>X</v>
      </c>
      <c r="B1836" s="122" t="str">
        <f t="shared" si="28"/>
        <v>A</v>
      </c>
      <c r="Q1836" s="122" t="e">
        <f>+VLOOKUP(CONCATENATE(B1836,"00"),#REF!,3,FALSE)</f>
        <v>#REF!</v>
      </c>
      <c r="R1836" s="122" t="str">
        <f>+IF(ISERROR(VLOOKUP(K1836,'Ecarts de marge'!D:D,1,FALSE)),"PB CODE ARTICLE","")</f>
        <v>PB CODE ARTICLE</v>
      </c>
    </row>
    <row r="1837" spans="1:18" x14ac:dyDescent="0.25">
      <c r="A1837" s="131" t="str">
        <f>+IF(I1837&lt;='Ecarts de marge'!$G$1,"X","")</f>
        <v>X</v>
      </c>
      <c r="B1837" s="122" t="str">
        <f t="shared" si="28"/>
        <v>A</v>
      </c>
      <c r="Q1837" s="122" t="e">
        <f>+VLOOKUP(CONCATENATE(B1837,"00"),#REF!,3,FALSE)</f>
        <v>#REF!</v>
      </c>
      <c r="R1837" s="122" t="str">
        <f>+IF(ISERROR(VLOOKUP(K1837,'Ecarts de marge'!D:D,1,FALSE)),"PB CODE ARTICLE","")</f>
        <v>PB CODE ARTICLE</v>
      </c>
    </row>
    <row r="1838" spans="1:18" x14ac:dyDescent="0.25">
      <c r="A1838" s="131" t="str">
        <f>+IF(I1838&lt;='Ecarts de marge'!$G$1,"X","")</f>
        <v>X</v>
      </c>
      <c r="B1838" s="122" t="str">
        <f t="shared" si="28"/>
        <v>A</v>
      </c>
      <c r="Q1838" s="122" t="e">
        <f>+VLOOKUP(CONCATENATE(B1838,"00"),#REF!,3,FALSE)</f>
        <v>#REF!</v>
      </c>
      <c r="R1838" s="122" t="str">
        <f>+IF(ISERROR(VLOOKUP(K1838,'Ecarts de marge'!D:D,1,FALSE)),"PB CODE ARTICLE","")</f>
        <v>PB CODE ARTICLE</v>
      </c>
    </row>
    <row r="1839" spans="1:18" x14ac:dyDescent="0.25">
      <c r="A1839" s="131" t="str">
        <f>+IF(I1839&lt;='Ecarts de marge'!$G$1,"X","")</f>
        <v>X</v>
      </c>
      <c r="B1839" s="122" t="str">
        <f t="shared" si="28"/>
        <v>A</v>
      </c>
      <c r="Q1839" s="122" t="e">
        <f>+VLOOKUP(CONCATENATE(B1839,"00"),#REF!,3,FALSE)</f>
        <v>#REF!</v>
      </c>
      <c r="R1839" s="122" t="str">
        <f>+IF(ISERROR(VLOOKUP(K1839,'Ecarts de marge'!D:D,1,FALSE)),"PB CODE ARTICLE","")</f>
        <v>PB CODE ARTICLE</v>
      </c>
    </row>
    <row r="1840" spans="1:18" x14ac:dyDescent="0.25">
      <c r="A1840" s="131" t="str">
        <f>+IF(I1840&lt;='Ecarts de marge'!$G$1,"X","")</f>
        <v>X</v>
      </c>
      <c r="B1840" s="122" t="str">
        <f t="shared" si="28"/>
        <v>A</v>
      </c>
      <c r="Q1840" s="122" t="e">
        <f>+VLOOKUP(CONCATENATE(B1840,"00"),#REF!,3,FALSE)</f>
        <v>#REF!</v>
      </c>
      <c r="R1840" s="122" t="str">
        <f>+IF(ISERROR(VLOOKUP(K1840,'Ecarts de marge'!D:D,1,FALSE)),"PB CODE ARTICLE","")</f>
        <v>PB CODE ARTICLE</v>
      </c>
    </row>
    <row r="1841" spans="1:18" x14ac:dyDescent="0.25">
      <c r="A1841" s="131" t="str">
        <f>+IF(I1841&lt;='Ecarts de marge'!$G$1,"X","")</f>
        <v>X</v>
      </c>
      <c r="B1841" s="122" t="str">
        <f t="shared" si="28"/>
        <v>A</v>
      </c>
      <c r="Q1841" s="122" t="e">
        <f>+VLOOKUP(CONCATENATE(B1841,"00"),#REF!,3,FALSE)</f>
        <v>#REF!</v>
      </c>
      <c r="R1841" s="122" t="str">
        <f>+IF(ISERROR(VLOOKUP(K1841,'Ecarts de marge'!D:D,1,FALSE)),"PB CODE ARTICLE","")</f>
        <v>PB CODE ARTICLE</v>
      </c>
    </row>
    <row r="1842" spans="1:18" x14ac:dyDescent="0.25">
      <c r="A1842" s="131" t="str">
        <f>+IF(I1842&lt;='Ecarts de marge'!$G$1,"X","")</f>
        <v>X</v>
      </c>
      <c r="B1842" s="122" t="str">
        <f t="shared" si="28"/>
        <v>A</v>
      </c>
      <c r="Q1842" s="122" t="e">
        <f>+VLOOKUP(CONCATENATE(B1842,"00"),#REF!,3,FALSE)</f>
        <v>#REF!</v>
      </c>
      <c r="R1842" s="122" t="str">
        <f>+IF(ISERROR(VLOOKUP(K1842,'Ecarts de marge'!D:D,1,FALSE)),"PB CODE ARTICLE","")</f>
        <v>PB CODE ARTICLE</v>
      </c>
    </row>
    <row r="1843" spans="1:18" x14ac:dyDescent="0.25">
      <c r="A1843" s="131" t="str">
        <f>+IF(I1843&lt;='Ecarts de marge'!$G$1,"X","")</f>
        <v>X</v>
      </c>
      <c r="B1843" s="122" t="str">
        <f t="shared" si="28"/>
        <v>A</v>
      </c>
      <c r="Q1843" s="122" t="e">
        <f>+VLOOKUP(CONCATENATE(B1843,"00"),#REF!,3,FALSE)</f>
        <v>#REF!</v>
      </c>
      <c r="R1843" s="122" t="str">
        <f>+IF(ISERROR(VLOOKUP(K1843,'Ecarts de marge'!D:D,1,FALSE)),"PB CODE ARTICLE","")</f>
        <v>PB CODE ARTICLE</v>
      </c>
    </row>
    <row r="1844" spans="1:18" x14ac:dyDescent="0.25">
      <c r="A1844" s="131" t="str">
        <f>+IF(I1844&lt;='Ecarts de marge'!$G$1,"X","")</f>
        <v>X</v>
      </c>
      <c r="B1844" s="122" t="str">
        <f t="shared" si="28"/>
        <v>A</v>
      </c>
      <c r="Q1844" s="122" t="e">
        <f>+VLOOKUP(CONCATENATE(B1844,"00"),#REF!,3,FALSE)</f>
        <v>#REF!</v>
      </c>
      <c r="R1844" s="122" t="str">
        <f>+IF(ISERROR(VLOOKUP(K1844,'Ecarts de marge'!D:D,1,FALSE)),"PB CODE ARTICLE","")</f>
        <v>PB CODE ARTICLE</v>
      </c>
    </row>
    <row r="1845" spans="1:18" x14ac:dyDescent="0.25">
      <c r="A1845" s="131" t="str">
        <f>+IF(I1845&lt;='Ecarts de marge'!$G$1,"X","")</f>
        <v>X</v>
      </c>
      <c r="B1845" s="122" t="str">
        <f t="shared" si="28"/>
        <v>A</v>
      </c>
      <c r="Q1845" s="122" t="e">
        <f>+VLOOKUP(CONCATENATE(B1845,"00"),#REF!,3,FALSE)</f>
        <v>#REF!</v>
      </c>
      <c r="R1845" s="122" t="str">
        <f>+IF(ISERROR(VLOOKUP(K1845,'Ecarts de marge'!D:D,1,FALSE)),"PB CODE ARTICLE","")</f>
        <v>PB CODE ARTICLE</v>
      </c>
    </row>
    <row r="1846" spans="1:18" x14ac:dyDescent="0.25">
      <c r="A1846" s="131" t="str">
        <f>+IF(I1846&lt;='Ecarts de marge'!$G$1,"X","")</f>
        <v>X</v>
      </c>
      <c r="B1846" s="122" t="str">
        <f t="shared" si="28"/>
        <v>A</v>
      </c>
      <c r="Q1846" s="122" t="e">
        <f>+VLOOKUP(CONCATENATE(B1846,"00"),#REF!,3,FALSE)</f>
        <v>#REF!</v>
      </c>
      <c r="R1846" s="122" t="str">
        <f>+IF(ISERROR(VLOOKUP(K1846,'Ecarts de marge'!D:D,1,FALSE)),"PB CODE ARTICLE","")</f>
        <v>PB CODE ARTICLE</v>
      </c>
    </row>
    <row r="1847" spans="1:18" x14ac:dyDescent="0.25">
      <c r="A1847" s="131" t="str">
        <f>+IF(I1847&lt;='Ecarts de marge'!$G$1,"X","")</f>
        <v>X</v>
      </c>
      <c r="B1847" s="122" t="str">
        <f t="shared" si="28"/>
        <v>A</v>
      </c>
      <c r="Q1847" s="122" t="e">
        <f>+VLOOKUP(CONCATENATE(B1847,"00"),#REF!,3,FALSE)</f>
        <v>#REF!</v>
      </c>
      <c r="R1847" s="122" t="str">
        <f>+IF(ISERROR(VLOOKUP(K1847,'Ecarts de marge'!D:D,1,FALSE)),"PB CODE ARTICLE","")</f>
        <v>PB CODE ARTICLE</v>
      </c>
    </row>
    <row r="1848" spans="1:18" x14ac:dyDescent="0.25">
      <c r="A1848" s="131" t="str">
        <f>+IF(I1848&lt;='Ecarts de marge'!$G$1,"X","")</f>
        <v>X</v>
      </c>
      <c r="B1848" s="122" t="str">
        <f t="shared" si="28"/>
        <v>A</v>
      </c>
      <c r="Q1848" s="122" t="e">
        <f>+VLOOKUP(CONCATENATE(B1848,"00"),#REF!,3,FALSE)</f>
        <v>#REF!</v>
      </c>
      <c r="R1848" s="122" t="str">
        <f>+IF(ISERROR(VLOOKUP(K1848,'Ecarts de marge'!D:D,1,FALSE)),"PB CODE ARTICLE","")</f>
        <v>PB CODE ARTICLE</v>
      </c>
    </row>
    <row r="1849" spans="1:18" x14ac:dyDescent="0.25">
      <c r="A1849" s="131" t="str">
        <f>+IF(I1849&lt;='Ecarts de marge'!$G$1,"X","")</f>
        <v>X</v>
      </c>
      <c r="B1849" s="122" t="str">
        <f t="shared" si="28"/>
        <v>A</v>
      </c>
      <c r="Q1849" s="122" t="e">
        <f>+VLOOKUP(CONCATENATE(B1849,"00"),#REF!,3,FALSE)</f>
        <v>#REF!</v>
      </c>
      <c r="R1849" s="122" t="str">
        <f>+IF(ISERROR(VLOOKUP(K1849,'Ecarts de marge'!D:D,1,FALSE)),"PB CODE ARTICLE","")</f>
        <v>PB CODE ARTICLE</v>
      </c>
    </row>
    <row r="1850" spans="1:18" x14ac:dyDescent="0.25">
      <c r="A1850" s="131" t="str">
        <f>+IF(I1850&lt;='Ecarts de marge'!$G$1,"X","")</f>
        <v>X</v>
      </c>
      <c r="B1850" s="122" t="str">
        <f t="shared" si="28"/>
        <v>A</v>
      </c>
      <c r="Q1850" s="122" t="e">
        <f>+VLOOKUP(CONCATENATE(B1850,"00"),#REF!,3,FALSE)</f>
        <v>#REF!</v>
      </c>
      <c r="R1850" s="122" t="str">
        <f>+IF(ISERROR(VLOOKUP(K1850,'Ecarts de marge'!D:D,1,FALSE)),"PB CODE ARTICLE","")</f>
        <v>PB CODE ARTICLE</v>
      </c>
    </row>
    <row r="1851" spans="1:18" x14ac:dyDescent="0.25">
      <c r="A1851" s="131" t="str">
        <f>+IF(I1851&lt;='Ecarts de marge'!$G$1,"X","")</f>
        <v>X</v>
      </c>
      <c r="B1851" s="122" t="str">
        <f t="shared" si="28"/>
        <v>A</v>
      </c>
      <c r="Q1851" s="122" t="e">
        <f>+VLOOKUP(CONCATENATE(B1851,"00"),#REF!,3,FALSE)</f>
        <v>#REF!</v>
      </c>
      <c r="R1851" s="122" t="str">
        <f>+IF(ISERROR(VLOOKUP(K1851,'Ecarts de marge'!D:D,1,FALSE)),"PB CODE ARTICLE","")</f>
        <v>PB CODE ARTICLE</v>
      </c>
    </row>
    <row r="1852" spans="1:18" x14ac:dyDescent="0.25">
      <c r="A1852" s="131" t="str">
        <f>+IF(I1852&lt;='Ecarts de marge'!$G$1,"X","")</f>
        <v>X</v>
      </c>
      <c r="B1852" s="122" t="str">
        <f t="shared" si="28"/>
        <v>A</v>
      </c>
      <c r="Q1852" s="122" t="e">
        <f>+VLOOKUP(CONCATENATE(B1852,"00"),#REF!,3,FALSE)</f>
        <v>#REF!</v>
      </c>
      <c r="R1852" s="122" t="str">
        <f>+IF(ISERROR(VLOOKUP(K1852,'Ecarts de marge'!D:D,1,FALSE)),"PB CODE ARTICLE","")</f>
        <v>PB CODE ARTICLE</v>
      </c>
    </row>
    <row r="1853" spans="1:18" x14ac:dyDescent="0.25">
      <c r="A1853" s="131" t="str">
        <f>+IF(I1853&lt;='Ecarts de marge'!$G$1,"X","")</f>
        <v>X</v>
      </c>
      <c r="B1853" s="122" t="str">
        <f t="shared" si="28"/>
        <v>A</v>
      </c>
      <c r="Q1853" s="122" t="e">
        <f>+VLOOKUP(CONCATENATE(B1853,"00"),#REF!,3,FALSE)</f>
        <v>#REF!</v>
      </c>
      <c r="R1853" s="122" t="str">
        <f>+IF(ISERROR(VLOOKUP(K1853,'Ecarts de marge'!D:D,1,FALSE)),"PB CODE ARTICLE","")</f>
        <v>PB CODE ARTICLE</v>
      </c>
    </row>
    <row r="1854" spans="1:18" x14ac:dyDescent="0.25">
      <c r="A1854" s="131" t="str">
        <f>+IF(I1854&lt;='Ecarts de marge'!$G$1,"X","")</f>
        <v>X</v>
      </c>
      <c r="B1854" s="122" t="str">
        <f t="shared" si="28"/>
        <v>A</v>
      </c>
      <c r="Q1854" s="122" t="e">
        <f>+VLOOKUP(CONCATENATE(B1854,"00"),#REF!,3,FALSE)</f>
        <v>#REF!</v>
      </c>
      <c r="R1854" s="122" t="str">
        <f>+IF(ISERROR(VLOOKUP(K1854,'Ecarts de marge'!D:D,1,FALSE)),"PB CODE ARTICLE","")</f>
        <v>PB CODE ARTICLE</v>
      </c>
    </row>
    <row r="1855" spans="1:18" x14ac:dyDescent="0.25">
      <c r="A1855" s="131" t="str">
        <f>+IF(I1855&lt;='Ecarts de marge'!$G$1,"X","")</f>
        <v>X</v>
      </c>
      <c r="B1855" s="122" t="str">
        <f t="shared" si="28"/>
        <v>A</v>
      </c>
      <c r="Q1855" s="122" t="e">
        <f>+VLOOKUP(CONCATENATE(B1855,"00"),#REF!,3,FALSE)</f>
        <v>#REF!</v>
      </c>
      <c r="R1855" s="122" t="str">
        <f>+IF(ISERROR(VLOOKUP(K1855,'Ecarts de marge'!D:D,1,FALSE)),"PB CODE ARTICLE","")</f>
        <v>PB CODE ARTICLE</v>
      </c>
    </row>
    <row r="1856" spans="1:18" x14ac:dyDescent="0.25">
      <c r="A1856" s="131" t="str">
        <f>+IF(I1856&lt;='Ecarts de marge'!$G$1,"X","")</f>
        <v>X</v>
      </c>
      <c r="B1856" s="122" t="str">
        <f t="shared" si="28"/>
        <v>A</v>
      </c>
      <c r="Q1856" s="122" t="e">
        <f>+VLOOKUP(CONCATENATE(B1856,"00"),#REF!,3,FALSE)</f>
        <v>#REF!</v>
      </c>
      <c r="R1856" s="122" t="str">
        <f>+IF(ISERROR(VLOOKUP(K1856,'Ecarts de marge'!D:D,1,FALSE)),"PB CODE ARTICLE","")</f>
        <v>PB CODE ARTICLE</v>
      </c>
    </row>
    <row r="1857" spans="1:18" x14ac:dyDescent="0.25">
      <c r="A1857" s="131" t="str">
        <f>+IF(I1857&lt;='Ecarts de marge'!$G$1,"X","")</f>
        <v>X</v>
      </c>
      <c r="B1857" s="122" t="str">
        <f t="shared" si="28"/>
        <v>A</v>
      </c>
      <c r="Q1857" s="122" t="e">
        <f>+VLOOKUP(CONCATENATE(B1857,"00"),#REF!,3,FALSE)</f>
        <v>#REF!</v>
      </c>
      <c r="R1857" s="122" t="str">
        <f>+IF(ISERROR(VLOOKUP(K1857,'Ecarts de marge'!D:D,1,FALSE)),"PB CODE ARTICLE","")</f>
        <v>PB CODE ARTICLE</v>
      </c>
    </row>
    <row r="1858" spans="1:18" x14ac:dyDescent="0.25">
      <c r="A1858" s="131" t="str">
        <f>+IF(I1858&lt;='Ecarts de marge'!$G$1,"X","")</f>
        <v>X</v>
      </c>
      <c r="B1858" s="122" t="str">
        <f t="shared" si="28"/>
        <v>A</v>
      </c>
      <c r="Q1858" s="122" t="e">
        <f>+VLOOKUP(CONCATENATE(B1858,"00"),#REF!,3,FALSE)</f>
        <v>#REF!</v>
      </c>
      <c r="R1858" s="122" t="str">
        <f>+IF(ISERROR(VLOOKUP(K1858,'Ecarts de marge'!D:D,1,FALSE)),"PB CODE ARTICLE","")</f>
        <v>PB CODE ARTICLE</v>
      </c>
    </row>
    <row r="1859" spans="1:18" x14ac:dyDescent="0.25">
      <c r="A1859" s="131" t="str">
        <f>+IF(I1859&lt;='Ecarts de marge'!$G$1,"X","")</f>
        <v>X</v>
      </c>
      <c r="B1859" s="122" t="str">
        <f t="shared" ref="B1859:B1922" si="29">+"A"&amp;E1859&amp;F1859&amp;G1859</f>
        <v>A</v>
      </c>
      <c r="Q1859" s="122" t="e">
        <f>+VLOOKUP(CONCATENATE(B1859,"00"),#REF!,3,FALSE)</f>
        <v>#REF!</v>
      </c>
      <c r="R1859" s="122" t="str">
        <f>+IF(ISERROR(VLOOKUP(K1859,'Ecarts de marge'!D:D,1,FALSE)),"PB CODE ARTICLE","")</f>
        <v>PB CODE ARTICLE</v>
      </c>
    </row>
    <row r="1860" spans="1:18" x14ac:dyDescent="0.25">
      <c r="A1860" s="131" t="str">
        <f>+IF(I1860&lt;='Ecarts de marge'!$G$1,"X","")</f>
        <v>X</v>
      </c>
      <c r="B1860" s="122" t="str">
        <f t="shared" si="29"/>
        <v>A</v>
      </c>
      <c r="Q1860" s="122" t="e">
        <f>+VLOOKUP(CONCATENATE(B1860,"00"),#REF!,3,FALSE)</f>
        <v>#REF!</v>
      </c>
      <c r="R1860" s="122" t="str">
        <f>+IF(ISERROR(VLOOKUP(K1860,'Ecarts de marge'!D:D,1,FALSE)),"PB CODE ARTICLE","")</f>
        <v>PB CODE ARTICLE</v>
      </c>
    </row>
    <row r="1861" spans="1:18" x14ac:dyDescent="0.25">
      <c r="A1861" s="131" t="str">
        <f>+IF(I1861&lt;='Ecarts de marge'!$G$1,"X","")</f>
        <v>X</v>
      </c>
      <c r="B1861" s="122" t="str">
        <f t="shared" si="29"/>
        <v>A</v>
      </c>
      <c r="Q1861" s="122" t="e">
        <f>+VLOOKUP(CONCATENATE(B1861,"00"),#REF!,3,FALSE)</f>
        <v>#REF!</v>
      </c>
      <c r="R1861" s="122" t="str">
        <f>+IF(ISERROR(VLOOKUP(K1861,'Ecarts de marge'!D:D,1,FALSE)),"PB CODE ARTICLE","")</f>
        <v>PB CODE ARTICLE</v>
      </c>
    </row>
    <row r="1862" spans="1:18" x14ac:dyDescent="0.25">
      <c r="A1862" s="131" t="str">
        <f>+IF(I1862&lt;='Ecarts de marge'!$G$1,"X","")</f>
        <v>X</v>
      </c>
      <c r="B1862" s="122" t="str">
        <f t="shared" si="29"/>
        <v>A</v>
      </c>
      <c r="Q1862" s="122" t="e">
        <f>+VLOOKUP(CONCATENATE(B1862,"00"),#REF!,3,FALSE)</f>
        <v>#REF!</v>
      </c>
      <c r="R1862" s="122" t="str">
        <f>+IF(ISERROR(VLOOKUP(K1862,'Ecarts de marge'!D:D,1,FALSE)),"PB CODE ARTICLE","")</f>
        <v>PB CODE ARTICLE</v>
      </c>
    </row>
    <row r="1863" spans="1:18" x14ac:dyDescent="0.25">
      <c r="A1863" s="131" t="str">
        <f>+IF(I1863&lt;='Ecarts de marge'!$G$1,"X","")</f>
        <v>X</v>
      </c>
      <c r="B1863" s="122" t="str">
        <f t="shared" si="29"/>
        <v>A</v>
      </c>
      <c r="Q1863" s="122" t="e">
        <f>+VLOOKUP(CONCATENATE(B1863,"00"),#REF!,3,FALSE)</f>
        <v>#REF!</v>
      </c>
      <c r="R1863" s="122" t="str">
        <f>+IF(ISERROR(VLOOKUP(K1863,'Ecarts de marge'!D:D,1,FALSE)),"PB CODE ARTICLE","")</f>
        <v>PB CODE ARTICLE</v>
      </c>
    </row>
    <row r="1864" spans="1:18" x14ac:dyDescent="0.25">
      <c r="A1864" s="131" t="str">
        <f>+IF(I1864&lt;='Ecarts de marge'!$G$1,"X","")</f>
        <v>X</v>
      </c>
      <c r="B1864" s="122" t="str">
        <f t="shared" si="29"/>
        <v>A</v>
      </c>
      <c r="Q1864" s="122" t="e">
        <f>+VLOOKUP(CONCATENATE(B1864,"00"),#REF!,3,FALSE)</f>
        <v>#REF!</v>
      </c>
      <c r="R1864" s="122" t="str">
        <f>+IF(ISERROR(VLOOKUP(K1864,'Ecarts de marge'!D:D,1,FALSE)),"PB CODE ARTICLE","")</f>
        <v>PB CODE ARTICLE</v>
      </c>
    </row>
    <row r="1865" spans="1:18" x14ac:dyDescent="0.25">
      <c r="A1865" s="131" t="str">
        <f>+IF(I1865&lt;='Ecarts de marge'!$G$1,"X","")</f>
        <v>X</v>
      </c>
      <c r="B1865" s="122" t="str">
        <f t="shared" si="29"/>
        <v>A</v>
      </c>
      <c r="Q1865" s="122" t="e">
        <f>+VLOOKUP(CONCATENATE(B1865,"00"),#REF!,3,FALSE)</f>
        <v>#REF!</v>
      </c>
      <c r="R1865" s="122" t="str">
        <f>+IF(ISERROR(VLOOKUP(K1865,'Ecarts de marge'!D:D,1,FALSE)),"PB CODE ARTICLE","")</f>
        <v>PB CODE ARTICLE</v>
      </c>
    </row>
    <row r="1866" spans="1:18" x14ac:dyDescent="0.25">
      <c r="A1866" s="131" t="str">
        <f>+IF(I1866&lt;='Ecarts de marge'!$G$1,"X","")</f>
        <v>X</v>
      </c>
      <c r="B1866" s="122" t="str">
        <f t="shared" si="29"/>
        <v>A</v>
      </c>
      <c r="Q1866" s="122" t="e">
        <f>+VLOOKUP(CONCATENATE(B1866,"00"),#REF!,3,FALSE)</f>
        <v>#REF!</v>
      </c>
      <c r="R1866" s="122" t="str">
        <f>+IF(ISERROR(VLOOKUP(K1866,'Ecarts de marge'!D:D,1,FALSE)),"PB CODE ARTICLE","")</f>
        <v>PB CODE ARTICLE</v>
      </c>
    </row>
    <row r="1867" spans="1:18" x14ac:dyDescent="0.25">
      <c r="A1867" s="131" t="str">
        <f>+IF(I1867&lt;='Ecarts de marge'!$G$1,"X","")</f>
        <v>X</v>
      </c>
      <c r="B1867" s="122" t="str">
        <f t="shared" si="29"/>
        <v>A</v>
      </c>
      <c r="Q1867" s="122" t="e">
        <f>+VLOOKUP(CONCATENATE(B1867,"00"),#REF!,3,FALSE)</f>
        <v>#REF!</v>
      </c>
      <c r="R1867" s="122" t="str">
        <f>+IF(ISERROR(VLOOKUP(K1867,'Ecarts de marge'!D:D,1,FALSE)),"PB CODE ARTICLE","")</f>
        <v>PB CODE ARTICLE</v>
      </c>
    </row>
    <row r="1868" spans="1:18" x14ac:dyDescent="0.25">
      <c r="A1868" s="131" t="str">
        <f>+IF(I1868&lt;='Ecarts de marge'!$G$1,"X","")</f>
        <v>X</v>
      </c>
      <c r="B1868" s="122" t="str">
        <f t="shared" si="29"/>
        <v>A</v>
      </c>
      <c r="Q1868" s="122" t="e">
        <f>+VLOOKUP(CONCATENATE(B1868,"00"),#REF!,3,FALSE)</f>
        <v>#REF!</v>
      </c>
      <c r="R1868" s="122" t="str">
        <f>+IF(ISERROR(VLOOKUP(K1868,'Ecarts de marge'!D:D,1,FALSE)),"PB CODE ARTICLE","")</f>
        <v>PB CODE ARTICLE</v>
      </c>
    </row>
    <row r="1869" spans="1:18" x14ac:dyDescent="0.25">
      <c r="A1869" s="131" t="str">
        <f>+IF(I1869&lt;='Ecarts de marge'!$G$1,"X","")</f>
        <v>X</v>
      </c>
      <c r="B1869" s="122" t="str">
        <f t="shared" si="29"/>
        <v>A</v>
      </c>
      <c r="Q1869" s="122" t="e">
        <f>+VLOOKUP(CONCATENATE(B1869,"00"),#REF!,3,FALSE)</f>
        <v>#REF!</v>
      </c>
      <c r="R1869" s="122" t="str">
        <f>+IF(ISERROR(VLOOKUP(K1869,'Ecarts de marge'!D:D,1,FALSE)),"PB CODE ARTICLE","")</f>
        <v>PB CODE ARTICLE</v>
      </c>
    </row>
    <row r="1870" spans="1:18" x14ac:dyDescent="0.25">
      <c r="A1870" s="131" t="str">
        <f>+IF(I1870&lt;='Ecarts de marge'!$G$1,"X","")</f>
        <v>X</v>
      </c>
      <c r="B1870" s="122" t="str">
        <f t="shared" si="29"/>
        <v>A</v>
      </c>
      <c r="Q1870" s="122" t="e">
        <f>+VLOOKUP(CONCATENATE(B1870,"00"),#REF!,3,FALSE)</f>
        <v>#REF!</v>
      </c>
      <c r="R1870" s="122" t="str">
        <f>+IF(ISERROR(VLOOKUP(K1870,'Ecarts de marge'!D:D,1,FALSE)),"PB CODE ARTICLE","")</f>
        <v>PB CODE ARTICLE</v>
      </c>
    </row>
    <row r="1871" spans="1:18" x14ac:dyDescent="0.25">
      <c r="A1871" s="131" t="str">
        <f>+IF(I1871&lt;='Ecarts de marge'!$G$1,"X","")</f>
        <v>X</v>
      </c>
      <c r="B1871" s="122" t="str">
        <f t="shared" si="29"/>
        <v>A</v>
      </c>
      <c r="Q1871" s="122" t="e">
        <f>+VLOOKUP(CONCATENATE(B1871,"00"),#REF!,3,FALSE)</f>
        <v>#REF!</v>
      </c>
      <c r="R1871" s="122" t="str">
        <f>+IF(ISERROR(VLOOKUP(K1871,'Ecarts de marge'!D:D,1,FALSE)),"PB CODE ARTICLE","")</f>
        <v>PB CODE ARTICLE</v>
      </c>
    </row>
    <row r="1872" spans="1:18" x14ac:dyDescent="0.25">
      <c r="A1872" s="131" t="str">
        <f>+IF(I1872&lt;='Ecarts de marge'!$G$1,"X","")</f>
        <v>X</v>
      </c>
      <c r="B1872" s="122" t="str">
        <f t="shared" si="29"/>
        <v>A</v>
      </c>
      <c r="Q1872" s="122" t="e">
        <f>+VLOOKUP(CONCATENATE(B1872,"00"),#REF!,3,FALSE)</f>
        <v>#REF!</v>
      </c>
      <c r="R1872" s="122" t="str">
        <f>+IF(ISERROR(VLOOKUP(K1872,'Ecarts de marge'!D:D,1,FALSE)),"PB CODE ARTICLE","")</f>
        <v>PB CODE ARTICLE</v>
      </c>
    </row>
    <row r="1873" spans="1:18" x14ac:dyDescent="0.25">
      <c r="A1873" s="131" t="str">
        <f>+IF(I1873&lt;='Ecarts de marge'!$G$1,"X","")</f>
        <v>X</v>
      </c>
      <c r="B1873" s="122" t="str">
        <f t="shared" si="29"/>
        <v>A</v>
      </c>
      <c r="Q1873" s="122" t="e">
        <f>+VLOOKUP(CONCATENATE(B1873,"00"),#REF!,3,FALSE)</f>
        <v>#REF!</v>
      </c>
      <c r="R1873" s="122" t="str">
        <f>+IF(ISERROR(VLOOKUP(K1873,'Ecarts de marge'!D:D,1,FALSE)),"PB CODE ARTICLE","")</f>
        <v>PB CODE ARTICLE</v>
      </c>
    </row>
    <row r="1874" spans="1:18" x14ac:dyDescent="0.25">
      <c r="A1874" s="131" t="str">
        <f>+IF(I1874&lt;='Ecarts de marge'!$G$1,"X","")</f>
        <v>X</v>
      </c>
      <c r="B1874" s="122" t="str">
        <f t="shared" si="29"/>
        <v>A</v>
      </c>
      <c r="Q1874" s="122" t="e">
        <f>+VLOOKUP(CONCATENATE(B1874,"00"),#REF!,3,FALSE)</f>
        <v>#REF!</v>
      </c>
      <c r="R1874" s="122" t="str">
        <f>+IF(ISERROR(VLOOKUP(K1874,'Ecarts de marge'!D:D,1,FALSE)),"PB CODE ARTICLE","")</f>
        <v>PB CODE ARTICLE</v>
      </c>
    </row>
    <row r="1875" spans="1:18" x14ac:dyDescent="0.25">
      <c r="A1875" s="131" t="str">
        <f>+IF(I1875&lt;='Ecarts de marge'!$G$1,"X","")</f>
        <v>X</v>
      </c>
      <c r="B1875" s="122" t="str">
        <f t="shared" si="29"/>
        <v>A</v>
      </c>
      <c r="Q1875" s="122" t="e">
        <f>+VLOOKUP(CONCATENATE(B1875,"00"),#REF!,3,FALSE)</f>
        <v>#REF!</v>
      </c>
      <c r="R1875" s="122" t="str">
        <f>+IF(ISERROR(VLOOKUP(K1875,'Ecarts de marge'!D:D,1,FALSE)),"PB CODE ARTICLE","")</f>
        <v>PB CODE ARTICLE</v>
      </c>
    </row>
    <row r="1876" spans="1:18" x14ac:dyDescent="0.25">
      <c r="A1876" s="131" t="str">
        <f>+IF(I1876&lt;='Ecarts de marge'!$G$1,"X","")</f>
        <v>X</v>
      </c>
      <c r="B1876" s="122" t="str">
        <f t="shared" si="29"/>
        <v>A</v>
      </c>
      <c r="Q1876" s="122" t="e">
        <f>+VLOOKUP(CONCATENATE(B1876,"00"),#REF!,3,FALSE)</f>
        <v>#REF!</v>
      </c>
      <c r="R1876" s="122" t="str">
        <f>+IF(ISERROR(VLOOKUP(K1876,'Ecarts de marge'!D:D,1,FALSE)),"PB CODE ARTICLE","")</f>
        <v>PB CODE ARTICLE</v>
      </c>
    </row>
    <row r="1877" spans="1:18" x14ac:dyDescent="0.25">
      <c r="A1877" s="131" t="str">
        <f>+IF(I1877&lt;='Ecarts de marge'!$G$1,"X","")</f>
        <v>X</v>
      </c>
      <c r="B1877" s="122" t="str">
        <f t="shared" si="29"/>
        <v>A</v>
      </c>
      <c r="Q1877" s="122" t="e">
        <f>+VLOOKUP(CONCATENATE(B1877,"00"),#REF!,3,FALSE)</f>
        <v>#REF!</v>
      </c>
      <c r="R1877" s="122" t="str">
        <f>+IF(ISERROR(VLOOKUP(K1877,'Ecarts de marge'!D:D,1,FALSE)),"PB CODE ARTICLE","")</f>
        <v>PB CODE ARTICLE</v>
      </c>
    </row>
    <row r="1878" spans="1:18" x14ac:dyDescent="0.25">
      <c r="A1878" s="131" t="str">
        <f>+IF(I1878&lt;='Ecarts de marge'!$G$1,"X","")</f>
        <v>X</v>
      </c>
      <c r="B1878" s="122" t="str">
        <f t="shared" si="29"/>
        <v>A</v>
      </c>
      <c r="Q1878" s="122" t="e">
        <f>+VLOOKUP(CONCATENATE(B1878,"00"),#REF!,3,FALSE)</f>
        <v>#REF!</v>
      </c>
      <c r="R1878" s="122" t="str">
        <f>+IF(ISERROR(VLOOKUP(K1878,'Ecarts de marge'!D:D,1,FALSE)),"PB CODE ARTICLE","")</f>
        <v>PB CODE ARTICLE</v>
      </c>
    </row>
    <row r="1879" spans="1:18" x14ac:dyDescent="0.25">
      <c r="A1879" s="131" t="str">
        <f>+IF(I1879&lt;='Ecarts de marge'!$G$1,"X","")</f>
        <v>X</v>
      </c>
      <c r="B1879" s="122" t="str">
        <f t="shared" si="29"/>
        <v>A</v>
      </c>
      <c r="Q1879" s="122" t="e">
        <f>+VLOOKUP(CONCATENATE(B1879,"00"),#REF!,3,FALSE)</f>
        <v>#REF!</v>
      </c>
      <c r="R1879" s="122" t="str">
        <f>+IF(ISERROR(VLOOKUP(K1879,'Ecarts de marge'!D:D,1,FALSE)),"PB CODE ARTICLE","")</f>
        <v>PB CODE ARTICLE</v>
      </c>
    </row>
    <row r="1880" spans="1:18" x14ac:dyDescent="0.25">
      <c r="A1880" s="131" t="str">
        <f>+IF(I1880&lt;='Ecarts de marge'!$G$1,"X","")</f>
        <v>X</v>
      </c>
      <c r="B1880" s="122" t="str">
        <f t="shared" si="29"/>
        <v>A</v>
      </c>
      <c r="Q1880" s="122" t="e">
        <f>+VLOOKUP(CONCATENATE(B1880,"00"),#REF!,3,FALSE)</f>
        <v>#REF!</v>
      </c>
      <c r="R1880" s="122" t="str">
        <f>+IF(ISERROR(VLOOKUP(K1880,'Ecarts de marge'!D:D,1,FALSE)),"PB CODE ARTICLE","")</f>
        <v>PB CODE ARTICLE</v>
      </c>
    </row>
    <row r="1881" spans="1:18" x14ac:dyDescent="0.25">
      <c r="A1881" s="131" t="str">
        <f>+IF(I1881&lt;='Ecarts de marge'!$G$1,"X","")</f>
        <v>X</v>
      </c>
      <c r="B1881" s="122" t="str">
        <f t="shared" si="29"/>
        <v>A</v>
      </c>
      <c r="Q1881" s="122" t="e">
        <f>+VLOOKUP(CONCATENATE(B1881,"00"),#REF!,3,FALSE)</f>
        <v>#REF!</v>
      </c>
      <c r="R1881" s="122" t="str">
        <f>+IF(ISERROR(VLOOKUP(K1881,'Ecarts de marge'!D:D,1,FALSE)),"PB CODE ARTICLE","")</f>
        <v>PB CODE ARTICLE</v>
      </c>
    </row>
    <row r="1882" spans="1:18" x14ac:dyDescent="0.25">
      <c r="A1882" s="131" t="str">
        <f>+IF(I1882&lt;='Ecarts de marge'!$G$1,"X","")</f>
        <v>X</v>
      </c>
      <c r="B1882" s="122" t="str">
        <f t="shared" si="29"/>
        <v>A</v>
      </c>
      <c r="Q1882" s="122" t="e">
        <f>+VLOOKUP(CONCATENATE(B1882,"00"),#REF!,3,FALSE)</f>
        <v>#REF!</v>
      </c>
      <c r="R1882" s="122" t="str">
        <f>+IF(ISERROR(VLOOKUP(K1882,'Ecarts de marge'!D:D,1,FALSE)),"PB CODE ARTICLE","")</f>
        <v>PB CODE ARTICLE</v>
      </c>
    </row>
    <row r="1883" spans="1:18" x14ac:dyDescent="0.25">
      <c r="A1883" s="131" t="str">
        <f>+IF(I1883&lt;='Ecarts de marge'!$G$1,"X","")</f>
        <v>X</v>
      </c>
      <c r="B1883" s="122" t="str">
        <f t="shared" si="29"/>
        <v>A</v>
      </c>
      <c r="Q1883" s="122" t="e">
        <f>+VLOOKUP(CONCATENATE(B1883,"00"),#REF!,3,FALSE)</f>
        <v>#REF!</v>
      </c>
      <c r="R1883" s="122" t="str">
        <f>+IF(ISERROR(VLOOKUP(K1883,'Ecarts de marge'!D:D,1,FALSE)),"PB CODE ARTICLE","")</f>
        <v>PB CODE ARTICLE</v>
      </c>
    </row>
    <row r="1884" spans="1:18" x14ac:dyDescent="0.25">
      <c r="A1884" s="131" t="str">
        <f>+IF(I1884&lt;='Ecarts de marge'!$G$1,"X","")</f>
        <v>X</v>
      </c>
      <c r="B1884" s="122" t="str">
        <f t="shared" si="29"/>
        <v>A</v>
      </c>
      <c r="Q1884" s="122" t="e">
        <f>+VLOOKUP(CONCATENATE(B1884,"00"),#REF!,3,FALSE)</f>
        <v>#REF!</v>
      </c>
      <c r="R1884" s="122" t="str">
        <f>+IF(ISERROR(VLOOKUP(K1884,'Ecarts de marge'!D:D,1,FALSE)),"PB CODE ARTICLE","")</f>
        <v>PB CODE ARTICLE</v>
      </c>
    </row>
    <row r="1885" spans="1:18" x14ac:dyDescent="0.25">
      <c r="A1885" s="131" t="str">
        <f>+IF(I1885&lt;='Ecarts de marge'!$G$1,"X","")</f>
        <v>X</v>
      </c>
      <c r="B1885" s="122" t="str">
        <f t="shared" si="29"/>
        <v>A</v>
      </c>
      <c r="Q1885" s="122" t="e">
        <f>+VLOOKUP(CONCATENATE(B1885,"00"),#REF!,3,FALSE)</f>
        <v>#REF!</v>
      </c>
      <c r="R1885" s="122" t="str">
        <f>+IF(ISERROR(VLOOKUP(K1885,'Ecarts de marge'!D:D,1,FALSE)),"PB CODE ARTICLE","")</f>
        <v>PB CODE ARTICLE</v>
      </c>
    </row>
    <row r="1886" spans="1:18" x14ac:dyDescent="0.25">
      <c r="A1886" s="131" t="str">
        <f>+IF(I1886&lt;='Ecarts de marge'!$G$1,"X","")</f>
        <v>X</v>
      </c>
      <c r="B1886" s="122" t="str">
        <f t="shared" si="29"/>
        <v>A</v>
      </c>
      <c r="Q1886" s="122" t="e">
        <f>+VLOOKUP(CONCATENATE(B1886,"00"),#REF!,3,FALSE)</f>
        <v>#REF!</v>
      </c>
      <c r="R1886" s="122" t="str">
        <f>+IF(ISERROR(VLOOKUP(K1886,'Ecarts de marge'!D:D,1,FALSE)),"PB CODE ARTICLE","")</f>
        <v>PB CODE ARTICLE</v>
      </c>
    </row>
    <row r="1887" spans="1:18" x14ac:dyDescent="0.25">
      <c r="A1887" s="131" t="str">
        <f>+IF(I1887&lt;='Ecarts de marge'!$G$1,"X","")</f>
        <v>X</v>
      </c>
      <c r="B1887" s="122" t="str">
        <f t="shared" si="29"/>
        <v>A</v>
      </c>
      <c r="Q1887" s="122" t="e">
        <f>+VLOOKUP(CONCATENATE(B1887,"00"),#REF!,3,FALSE)</f>
        <v>#REF!</v>
      </c>
      <c r="R1887" s="122" t="str">
        <f>+IF(ISERROR(VLOOKUP(K1887,'Ecarts de marge'!D:D,1,FALSE)),"PB CODE ARTICLE","")</f>
        <v>PB CODE ARTICLE</v>
      </c>
    </row>
    <row r="1888" spans="1:18" x14ac:dyDescent="0.25">
      <c r="A1888" s="131" t="str">
        <f>+IF(I1888&lt;='Ecarts de marge'!$G$1,"X","")</f>
        <v>X</v>
      </c>
      <c r="B1888" s="122" t="str">
        <f t="shared" si="29"/>
        <v>A</v>
      </c>
      <c r="Q1888" s="122" t="e">
        <f>+VLOOKUP(CONCATENATE(B1888,"00"),#REF!,3,FALSE)</f>
        <v>#REF!</v>
      </c>
      <c r="R1888" s="122" t="str">
        <f>+IF(ISERROR(VLOOKUP(K1888,'Ecarts de marge'!D:D,1,FALSE)),"PB CODE ARTICLE","")</f>
        <v>PB CODE ARTICLE</v>
      </c>
    </row>
    <row r="1889" spans="1:18" x14ac:dyDescent="0.25">
      <c r="A1889" s="131" t="str">
        <f>+IF(I1889&lt;='Ecarts de marge'!$G$1,"X","")</f>
        <v>X</v>
      </c>
      <c r="B1889" s="122" t="str">
        <f t="shared" si="29"/>
        <v>A</v>
      </c>
      <c r="Q1889" s="122" t="e">
        <f>+VLOOKUP(CONCATENATE(B1889,"00"),#REF!,3,FALSE)</f>
        <v>#REF!</v>
      </c>
      <c r="R1889" s="122" t="str">
        <f>+IF(ISERROR(VLOOKUP(K1889,'Ecarts de marge'!D:D,1,FALSE)),"PB CODE ARTICLE","")</f>
        <v>PB CODE ARTICLE</v>
      </c>
    </row>
    <row r="1890" spans="1:18" x14ac:dyDescent="0.25">
      <c r="A1890" s="131" t="str">
        <f>+IF(I1890&lt;='Ecarts de marge'!$G$1,"X","")</f>
        <v>X</v>
      </c>
      <c r="B1890" s="122" t="str">
        <f t="shared" si="29"/>
        <v>A</v>
      </c>
      <c r="Q1890" s="122" t="e">
        <f>+VLOOKUP(CONCATENATE(B1890,"00"),#REF!,3,FALSE)</f>
        <v>#REF!</v>
      </c>
      <c r="R1890" s="122" t="str">
        <f>+IF(ISERROR(VLOOKUP(K1890,'Ecarts de marge'!D:D,1,FALSE)),"PB CODE ARTICLE","")</f>
        <v>PB CODE ARTICLE</v>
      </c>
    </row>
    <row r="1891" spans="1:18" x14ac:dyDescent="0.25">
      <c r="A1891" s="131" t="str">
        <f>+IF(I1891&lt;='Ecarts de marge'!$G$1,"X","")</f>
        <v>X</v>
      </c>
      <c r="B1891" s="122" t="str">
        <f t="shared" si="29"/>
        <v>A</v>
      </c>
      <c r="Q1891" s="122" t="e">
        <f>+VLOOKUP(CONCATENATE(B1891,"00"),#REF!,3,FALSE)</f>
        <v>#REF!</v>
      </c>
      <c r="R1891" s="122" t="str">
        <f>+IF(ISERROR(VLOOKUP(K1891,'Ecarts de marge'!D:D,1,FALSE)),"PB CODE ARTICLE","")</f>
        <v>PB CODE ARTICLE</v>
      </c>
    </row>
    <row r="1892" spans="1:18" x14ac:dyDescent="0.25">
      <c r="A1892" s="131" t="str">
        <f>+IF(I1892&lt;='Ecarts de marge'!$G$1,"X","")</f>
        <v>X</v>
      </c>
      <c r="B1892" s="122" t="str">
        <f t="shared" si="29"/>
        <v>A</v>
      </c>
      <c r="Q1892" s="122" t="e">
        <f>+VLOOKUP(CONCATENATE(B1892,"00"),#REF!,3,FALSE)</f>
        <v>#REF!</v>
      </c>
      <c r="R1892" s="122" t="str">
        <f>+IF(ISERROR(VLOOKUP(K1892,'Ecarts de marge'!D:D,1,FALSE)),"PB CODE ARTICLE","")</f>
        <v>PB CODE ARTICLE</v>
      </c>
    </row>
    <row r="1893" spans="1:18" x14ac:dyDescent="0.25">
      <c r="A1893" s="131" t="str">
        <f>+IF(I1893&lt;='Ecarts de marge'!$G$1,"X","")</f>
        <v>X</v>
      </c>
      <c r="B1893" s="122" t="str">
        <f t="shared" si="29"/>
        <v>A</v>
      </c>
      <c r="Q1893" s="122" t="e">
        <f>+VLOOKUP(CONCATENATE(B1893,"00"),#REF!,3,FALSE)</f>
        <v>#REF!</v>
      </c>
      <c r="R1893" s="122" t="str">
        <f>+IF(ISERROR(VLOOKUP(K1893,'Ecarts de marge'!D:D,1,FALSE)),"PB CODE ARTICLE","")</f>
        <v>PB CODE ARTICLE</v>
      </c>
    </row>
    <row r="1894" spans="1:18" x14ac:dyDescent="0.25">
      <c r="A1894" s="131" t="str">
        <f>+IF(I1894&lt;='Ecarts de marge'!$G$1,"X","")</f>
        <v>X</v>
      </c>
      <c r="B1894" s="122" t="str">
        <f t="shared" si="29"/>
        <v>A</v>
      </c>
      <c r="Q1894" s="122" t="e">
        <f>+VLOOKUP(CONCATENATE(B1894,"00"),#REF!,3,FALSE)</f>
        <v>#REF!</v>
      </c>
      <c r="R1894" s="122" t="str">
        <f>+IF(ISERROR(VLOOKUP(K1894,'Ecarts de marge'!D:D,1,FALSE)),"PB CODE ARTICLE","")</f>
        <v>PB CODE ARTICLE</v>
      </c>
    </row>
    <row r="1895" spans="1:18" x14ac:dyDescent="0.25">
      <c r="A1895" s="131" t="str">
        <f>+IF(I1895&lt;='Ecarts de marge'!$G$1,"X","")</f>
        <v>X</v>
      </c>
      <c r="B1895" s="122" t="str">
        <f t="shared" si="29"/>
        <v>A</v>
      </c>
      <c r="Q1895" s="122" t="e">
        <f>+VLOOKUP(CONCATENATE(B1895,"00"),#REF!,3,FALSE)</f>
        <v>#REF!</v>
      </c>
      <c r="R1895" s="122" t="str">
        <f>+IF(ISERROR(VLOOKUP(K1895,'Ecarts de marge'!D:D,1,FALSE)),"PB CODE ARTICLE","")</f>
        <v>PB CODE ARTICLE</v>
      </c>
    </row>
    <row r="1896" spans="1:18" x14ac:dyDescent="0.25">
      <c r="A1896" s="131" t="str">
        <f>+IF(I1896&lt;='Ecarts de marge'!$G$1,"X","")</f>
        <v>X</v>
      </c>
      <c r="B1896" s="122" t="str">
        <f t="shared" si="29"/>
        <v>A</v>
      </c>
      <c r="Q1896" s="122" t="e">
        <f>+VLOOKUP(CONCATENATE(B1896,"00"),#REF!,3,FALSE)</f>
        <v>#REF!</v>
      </c>
      <c r="R1896" s="122" t="str">
        <f>+IF(ISERROR(VLOOKUP(K1896,'Ecarts de marge'!D:D,1,FALSE)),"PB CODE ARTICLE","")</f>
        <v>PB CODE ARTICLE</v>
      </c>
    </row>
    <row r="1897" spans="1:18" x14ac:dyDescent="0.25">
      <c r="A1897" s="131" t="str">
        <f>+IF(I1897&lt;='Ecarts de marge'!$G$1,"X","")</f>
        <v>X</v>
      </c>
      <c r="B1897" s="122" t="str">
        <f t="shared" si="29"/>
        <v>A</v>
      </c>
      <c r="Q1897" s="122" t="e">
        <f>+VLOOKUP(CONCATENATE(B1897,"00"),#REF!,3,FALSE)</f>
        <v>#REF!</v>
      </c>
      <c r="R1897" s="122" t="str">
        <f>+IF(ISERROR(VLOOKUP(K1897,'Ecarts de marge'!D:D,1,FALSE)),"PB CODE ARTICLE","")</f>
        <v>PB CODE ARTICLE</v>
      </c>
    </row>
    <row r="1898" spans="1:18" x14ac:dyDescent="0.25">
      <c r="A1898" s="131" t="str">
        <f>+IF(I1898&lt;='Ecarts de marge'!$G$1,"X","")</f>
        <v>X</v>
      </c>
      <c r="B1898" s="122" t="str">
        <f t="shared" si="29"/>
        <v>A</v>
      </c>
      <c r="Q1898" s="122" t="e">
        <f>+VLOOKUP(CONCATENATE(B1898,"00"),#REF!,3,FALSE)</f>
        <v>#REF!</v>
      </c>
      <c r="R1898" s="122" t="str">
        <f>+IF(ISERROR(VLOOKUP(K1898,'Ecarts de marge'!D:D,1,FALSE)),"PB CODE ARTICLE","")</f>
        <v>PB CODE ARTICLE</v>
      </c>
    </row>
    <row r="1899" spans="1:18" x14ac:dyDescent="0.25">
      <c r="A1899" s="131" t="str">
        <f>+IF(I1899&lt;='Ecarts de marge'!$G$1,"X","")</f>
        <v>X</v>
      </c>
      <c r="B1899" s="122" t="str">
        <f t="shared" si="29"/>
        <v>A</v>
      </c>
      <c r="Q1899" s="122" t="e">
        <f>+VLOOKUP(CONCATENATE(B1899,"00"),#REF!,3,FALSE)</f>
        <v>#REF!</v>
      </c>
      <c r="R1899" s="122" t="str">
        <f>+IF(ISERROR(VLOOKUP(K1899,'Ecarts de marge'!D:D,1,FALSE)),"PB CODE ARTICLE","")</f>
        <v>PB CODE ARTICLE</v>
      </c>
    </row>
    <row r="1900" spans="1:18" x14ac:dyDescent="0.25">
      <c r="A1900" s="131" t="str">
        <f>+IF(I1900&lt;='Ecarts de marge'!$G$1,"X","")</f>
        <v>X</v>
      </c>
      <c r="B1900" s="122" t="str">
        <f t="shared" si="29"/>
        <v>A</v>
      </c>
      <c r="Q1900" s="122" t="e">
        <f>+VLOOKUP(CONCATENATE(B1900,"00"),#REF!,3,FALSE)</f>
        <v>#REF!</v>
      </c>
      <c r="R1900" s="122" t="str">
        <f>+IF(ISERROR(VLOOKUP(K1900,'Ecarts de marge'!D:D,1,FALSE)),"PB CODE ARTICLE","")</f>
        <v>PB CODE ARTICLE</v>
      </c>
    </row>
    <row r="1901" spans="1:18" x14ac:dyDescent="0.25">
      <c r="A1901" s="131" t="str">
        <f>+IF(I1901&lt;='Ecarts de marge'!$G$1,"X","")</f>
        <v>X</v>
      </c>
      <c r="B1901" s="122" t="str">
        <f t="shared" si="29"/>
        <v>A</v>
      </c>
      <c r="Q1901" s="122" t="e">
        <f>+VLOOKUP(CONCATENATE(B1901,"00"),#REF!,3,FALSE)</f>
        <v>#REF!</v>
      </c>
      <c r="R1901" s="122" t="str">
        <f>+IF(ISERROR(VLOOKUP(K1901,'Ecarts de marge'!D:D,1,FALSE)),"PB CODE ARTICLE","")</f>
        <v>PB CODE ARTICLE</v>
      </c>
    </row>
    <row r="1902" spans="1:18" x14ac:dyDescent="0.25">
      <c r="A1902" s="131" t="str">
        <f>+IF(I1902&lt;='Ecarts de marge'!$G$1,"X","")</f>
        <v>X</v>
      </c>
      <c r="B1902" s="122" t="str">
        <f t="shared" si="29"/>
        <v>A</v>
      </c>
      <c r="Q1902" s="122" t="e">
        <f>+VLOOKUP(CONCATENATE(B1902,"00"),#REF!,3,FALSE)</f>
        <v>#REF!</v>
      </c>
      <c r="R1902" s="122" t="str">
        <f>+IF(ISERROR(VLOOKUP(K1902,'Ecarts de marge'!D:D,1,FALSE)),"PB CODE ARTICLE","")</f>
        <v>PB CODE ARTICLE</v>
      </c>
    </row>
    <row r="1903" spans="1:18" x14ac:dyDescent="0.25">
      <c r="A1903" s="131" t="str">
        <f>+IF(I1903&lt;='Ecarts de marge'!$G$1,"X","")</f>
        <v>X</v>
      </c>
      <c r="B1903" s="122" t="str">
        <f t="shared" si="29"/>
        <v>A</v>
      </c>
      <c r="Q1903" s="122" t="e">
        <f>+VLOOKUP(CONCATENATE(B1903,"00"),#REF!,3,FALSE)</f>
        <v>#REF!</v>
      </c>
      <c r="R1903" s="122" t="str">
        <f>+IF(ISERROR(VLOOKUP(K1903,'Ecarts de marge'!D:D,1,FALSE)),"PB CODE ARTICLE","")</f>
        <v>PB CODE ARTICLE</v>
      </c>
    </row>
    <row r="1904" spans="1:18" x14ac:dyDescent="0.25">
      <c r="A1904" s="131" t="str">
        <f>+IF(I1904&lt;='Ecarts de marge'!$G$1,"X","")</f>
        <v>X</v>
      </c>
      <c r="B1904" s="122" t="str">
        <f t="shared" si="29"/>
        <v>A</v>
      </c>
      <c r="Q1904" s="122" t="e">
        <f>+VLOOKUP(CONCATENATE(B1904,"00"),#REF!,3,FALSE)</f>
        <v>#REF!</v>
      </c>
      <c r="R1904" s="122" t="str">
        <f>+IF(ISERROR(VLOOKUP(K1904,'Ecarts de marge'!D:D,1,FALSE)),"PB CODE ARTICLE","")</f>
        <v>PB CODE ARTICLE</v>
      </c>
    </row>
    <row r="1905" spans="1:18" x14ac:dyDescent="0.25">
      <c r="A1905" s="131" t="str">
        <f>+IF(I1905&lt;='Ecarts de marge'!$G$1,"X","")</f>
        <v>X</v>
      </c>
      <c r="B1905" s="122" t="str">
        <f t="shared" si="29"/>
        <v>A</v>
      </c>
      <c r="Q1905" s="122" t="e">
        <f>+VLOOKUP(CONCATENATE(B1905,"00"),#REF!,3,FALSE)</f>
        <v>#REF!</v>
      </c>
      <c r="R1905" s="122" t="str">
        <f>+IF(ISERROR(VLOOKUP(K1905,'Ecarts de marge'!D:D,1,FALSE)),"PB CODE ARTICLE","")</f>
        <v>PB CODE ARTICLE</v>
      </c>
    </row>
    <row r="1906" spans="1:18" x14ac:dyDescent="0.25">
      <c r="A1906" s="131" t="str">
        <f>+IF(I1906&lt;='Ecarts de marge'!$G$1,"X","")</f>
        <v>X</v>
      </c>
      <c r="B1906" s="122" t="str">
        <f t="shared" si="29"/>
        <v>A</v>
      </c>
      <c r="Q1906" s="122" t="e">
        <f>+VLOOKUP(CONCATENATE(B1906,"00"),#REF!,3,FALSE)</f>
        <v>#REF!</v>
      </c>
      <c r="R1906" s="122" t="str">
        <f>+IF(ISERROR(VLOOKUP(K1906,'Ecarts de marge'!D:D,1,FALSE)),"PB CODE ARTICLE","")</f>
        <v>PB CODE ARTICLE</v>
      </c>
    </row>
    <row r="1907" spans="1:18" x14ac:dyDescent="0.25">
      <c r="A1907" s="131" t="str">
        <f>+IF(I1907&lt;='Ecarts de marge'!$G$1,"X","")</f>
        <v>X</v>
      </c>
      <c r="B1907" s="122" t="str">
        <f t="shared" si="29"/>
        <v>A</v>
      </c>
      <c r="Q1907" s="122" t="e">
        <f>+VLOOKUP(CONCATENATE(B1907,"00"),#REF!,3,FALSE)</f>
        <v>#REF!</v>
      </c>
      <c r="R1907" s="122" t="str">
        <f>+IF(ISERROR(VLOOKUP(K1907,'Ecarts de marge'!D:D,1,FALSE)),"PB CODE ARTICLE","")</f>
        <v>PB CODE ARTICLE</v>
      </c>
    </row>
    <row r="1908" spans="1:18" x14ac:dyDescent="0.25">
      <c r="A1908" s="131" t="str">
        <f>+IF(I1908&lt;='Ecarts de marge'!$G$1,"X","")</f>
        <v>X</v>
      </c>
      <c r="B1908" s="122" t="str">
        <f t="shared" si="29"/>
        <v>A</v>
      </c>
      <c r="Q1908" s="122" t="e">
        <f>+VLOOKUP(CONCATENATE(B1908,"00"),#REF!,3,FALSE)</f>
        <v>#REF!</v>
      </c>
      <c r="R1908" s="122" t="str">
        <f>+IF(ISERROR(VLOOKUP(K1908,'Ecarts de marge'!D:D,1,FALSE)),"PB CODE ARTICLE","")</f>
        <v>PB CODE ARTICLE</v>
      </c>
    </row>
    <row r="1909" spans="1:18" x14ac:dyDescent="0.25">
      <c r="A1909" s="131" t="str">
        <f>+IF(I1909&lt;='Ecarts de marge'!$G$1,"X","")</f>
        <v>X</v>
      </c>
      <c r="B1909" s="122" t="str">
        <f t="shared" si="29"/>
        <v>A</v>
      </c>
      <c r="Q1909" s="122" t="e">
        <f>+VLOOKUP(CONCATENATE(B1909,"00"),#REF!,3,FALSE)</f>
        <v>#REF!</v>
      </c>
      <c r="R1909" s="122" t="str">
        <f>+IF(ISERROR(VLOOKUP(K1909,'Ecarts de marge'!D:D,1,FALSE)),"PB CODE ARTICLE","")</f>
        <v>PB CODE ARTICLE</v>
      </c>
    </row>
    <row r="1910" spans="1:18" x14ac:dyDescent="0.25">
      <c r="A1910" s="131" t="str">
        <f>+IF(I1910&lt;='Ecarts de marge'!$G$1,"X","")</f>
        <v>X</v>
      </c>
      <c r="B1910" s="122" t="str">
        <f t="shared" si="29"/>
        <v>A</v>
      </c>
      <c r="Q1910" s="122" t="e">
        <f>+VLOOKUP(CONCATENATE(B1910,"00"),#REF!,3,FALSE)</f>
        <v>#REF!</v>
      </c>
      <c r="R1910" s="122" t="str">
        <f>+IF(ISERROR(VLOOKUP(K1910,'Ecarts de marge'!D:D,1,FALSE)),"PB CODE ARTICLE","")</f>
        <v>PB CODE ARTICLE</v>
      </c>
    </row>
    <row r="1911" spans="1:18" x14ac:dyDescent="0.25">
      <c r="A1911" s="131" t="str">
        <f>+IF(I1911&lt;='Ecarts de marge'!$G$1,"X","")</f>
        <v>X</v>
      </c>
      <c r="B1911" s="122" t="str">
        <f t="shared" si="29"/>
        <v>A</v>
      </c>
      <c r="Q1911" s="122" t="e">
        <f>+VLOOKUP(CONCATENATE(B1911,"00"),#REF!,3,FALSE)</f>
        <v>#REF!</v>
      </c>
      <c r="R1911" s="122" t="str">
        <f>+IF(ISERROR(VLOOKUP(K1911,'Ecarts de marge'!D:D,1,FALSE)),"PB CODE ARTICLE","")</f>
        <v>PB CODE ARTICLE</v>
      </c>
    </row>
    <row r="1912" spans="1:18" x14ac:dyDescent="0.25">
      <c r="A1912" s="131" t="str">
        <f>+IF(I1912&lt;='Ecarts de marge'!$G$1,"X","")</f>
        <v>X</v>
      </c>
      <c r="B1912" s="122" t="str">
        <f t="shared" si="29"/>
        <v>A</v>
      </c>
      <c r="Q1912" s="122" t="e">
        <f>+VLOOKUP(CONCATENATE(B1912,"00"),#REF!,3,FALSE)</f>
        <v>#REF!</v>
      </c>
      <c r="R1912" s="122" t="str">
        <f>+IF(ISERROR(VLOOKUP(K1912,'Ecarts de marge'!D:D,1,FALSE)),"PB CODE ARTICLE","")</f>
        <v>PB CODE ARTICLE</v>
      </c>
    </row>
    <row r="1913" spans="1:18" x14ac:dyDescent="0.25">
      <c r="A1913" s="131" t="str">
        <f>+IF(I1913&lt;='Ecarts de marge'!$G$1,"X","")</f>
        <v>X</v>
      </c>
      <c r="B1913" s="122" t="str">
        <f t="shared" si="29"/>
        <v>A</v>
      </c>
      <c r="Q1913" s="122" t="e">
        <f>+VLOOKUP(CONCATENATE(B1913,"00"),#REF!,3,FALSE)</f>
        <v>#REF!</v>
      </c>
      <c r="R1913" s="122" t="str">
        <f>+IF(ISERROR(VLOOKUP(K1913,'Ecarts de marge'!D:D,1,FALSE)),"PB CODE ARTICLE","")</f>
        <v>PB CODE ARTICLE</v>
      </c>
    </row>
    <row r="1914" spans="1:18" x14ac:dyDescent="0.25">
      <c r="A1914" s="131" t="str">
        <f>+IF(I1914&lt;='Ecarts de marge'!$G$1,"X","")</f>
        <v>X</v>
      </c>
      <c r="B1914" s="122" t="str">
        <f t="shared" si="29"/>
        <v>A</v>
      </c>
      <c r="Q1914" s="122" t="e">
        <f>+VLOOKUP(CONCATENATE(B1914,"00"),#REF!,3,FALSE)</f>
        <v>#REF!</v>
      </c>
      <c r="R1914" s="122" t="str">
        <f>+IF(ISERROR(VLOOKUP(K1914,'Ecarts de marge'!D:D,1,FALSE)),"PB CODE ARTICLE","")</f>
        <v>PB CODE ARTICLE</v>
      </c>
    </row>
    <row r="1915" spans="1:18" x14ac:dyDescent="0.25">
      <c r="A1915" s="131" t="str">
        <f>+IF(I1915&lt;='Ecarts de marge'!$G$1,"X","")</f>
        <v>X</v>
      </c>
      <c r="B1915" s="122" t="str">
        <f t="shared" si="29"/>
        <v>A</v>
      </c>
      <c r="Q1915" s="122" t="e">
        <f>+VLOOKUP(CONCATENATE(B1915,"00"),#REF!,3,FALSE)</f>
        <v>#REF!</v>
      </c>
      <c r="R1915" s="122" t="str">
        <f>+IF(ISERROR(VLOOKUP(K1915,'Ecarts de marge'!D:D,1,FALSE)),"PB CODE ARTICLE","")</f>
        <v>PB CODE ARTICLE</v>
      </c>
    </row>
    <row r="1916" spans="1:18" x14ac:dyDescent="0.25">
      <c r="A1916" s="131" t="str">
        <f>+IF(I1916&lt;='Ecarts de marge'!$G$1,"X","")</f>
        <v>X</v>
      </c>
      <c r="B1916" s="122" t="str">
        <f t="shared" si="29"/>
        <v>A</v>
      </c>
      <c r="Q1916" s="122" t="e">
        <f>+VLOOKUP(CONCATENATE(B1916,"00"),#REF!,3,FALSE)</f>
        <v>#REF!</v>
      </c>
      <c r="R1916" s="122" t="str">
        <f>+IF(ISERROR(VLOOKUP(K1916,'Ecarts de marge'!D:D,1,FALSE)),"PB CODE ARTICLE","")</f>
        <v>PB CODE ARTICLE</v>
      </c>
    </row>
    <row r="1917" spans="1:18" x14ac:dyDescent="0.25">
      <c r="A1917" s="131" t="str">
        <f>+IF(I1917&lt;='Ecarts de marge'!$G$1,"X","")</f>
        <v>X</v>
      </c>
      <c r="B1917" s="122" t="str">
        <f t="shared" si="29"/>
        <v>A</v>
      </c>
      <c r="Q1917" s="122" t="e">
        <f>+VLOOKUP(CONCATENATE(B1917,"00"),#REF!,3,FALSE)</f>
        <v>#REF!</v>
      </c>
      <c r="R1917" s="122" t="str">
        <f>+IF(ISERROR(VLOOKUP(K1917,'Ecarts de marge'!D:D,1,FALSE)),"PB CODE ARTICLE","")</f>
        <v>PB CODE ARTICLE</v>
      </c>
    </row>
    <row r="1918" spans="1:18" x14ac:dyDescent="0.25">
      <c r="A1918" s="131" t="str">
        <f>+IF(I1918&lt;='Ecarts de marge'!$G$1,"X","")</f>
        <v>X</v>
      </c>
      <c r="B1918" s="122" t="str">
        <f t="shared" si="29"/>
        <v>A</v>
      </c>
      <c r="Q1918" s="122" t="e">
        <f>+VLOOKUP(CONCATENATE(B1918,"00"),#REF!,3,FALSE)</f>
        <v>#REF!</v>
      </c>
      <c r="R1918" s="122" t="str">
        <f>+IF(ISERROR(VLOOKUP(K1918,'Ecarts de marge'!D:D,1,FALSE)),"PB CODE ARTICLE","")</f>
        <v>PB CODE ARTICLE</v>
      </c>
    </row>
    <row r="1919" spans="1:18" x14ac:dyDescent="0.25">
      <c r="A1919" s="131" t="str">
        <f>+IF(I1919&lt;='Ecarts de marge'!$G$1,"X","")</f>
        <v>X</v>
      </c>
      <c r="B1919" s="122" t="str">
        <f t="shared" si="29"/>
        <v>A</v>
      </c>
      <c r="Q1919" s="122" t="e">
        <f>+VLOOKUP(CONCATENATE(B1919,"00"),#REF!,3,FALSE)</f>
        <v>#REF!</v>
      </c>
      <c r="R1919" s="122" t="str">
        <f>+IF(ISERROR(VLOOKUP(K1919,'Ecarts de marge'!D:D,1,FALSE)),"PB CODE ARTICLE","")</f>
        <v>PB CODE ARTICLE</v>
      </c>
    </row>
    <row r="1920" spans="1:18" x14ac:dyDescent="0.25">
      <c r="A1920" s="131" t="str">
        <f>+IF(I1920&lt;='Ecarts de marge'!$G$1,"X","")</f>
        <v>X</v>
      </c>
      <c r="B1920" s="122" t="str">
        <f t="shared" si="29"/>
        <v>A</v>
      </c>
      <c r="Q1920" s="122" t="e">
        <f>+VLOOKUP(CONCATENATE(B1920,"00"),#REF!,3,FALSE)</f>
        <v>#REF!</v>
      </c>
      <c r="R1920" s="122" t="str">
        <f>+IF(ISERROR(VLOOKUP(K1920,'Ecarts de marge'!D:D,1,FALSE)),"PB CODE ARTICLE","")</f>
        <v>PB CODE ARTICLE</v>
      </c>
    </row>
    <row r="1921" spans="1:18" x14ac:dyDescent="0.25">
      <c r="A1921" s="131" t="str">
        <f>+IF(I1921&lt;='Ecarts de marge'!$G$1,"X","")</f>
        <v>X</v>
      </c>
      <c r="B1921" s="122" t="str">
        <f t="shared" si="29"/>
        <v>A</v>
      </c>
      <c r="Q1921" s="122" t="e">
        <f>+VLOOKUP(CONCATENATE(B1921,"00"),#REF!,3,FALSE)</f>
        <v>#REF!</v>
      </c>
      <c r="R1921" s="122" t="str">
        <f>+IF(ISERROR(VLOOKUP(K1921,'Ecarts de marge'!D:D,1,FALSE)),"PB CODE ARTICLE","")</f>
        <v>PB CODE ARTICLE</v>
      </c>
    </row>
    <row r="1922" spans="1:18" x14ac:dyDescent="0.25">
      <c r="A1922" s="131" t="str">
        <f>+IF(I1922&lt;='Ecarts de marge'!$G$1,"X","")</f>
        <v>X</v>
      </c>
      <c r="B1922" s="122" t="str">
        <f t="shared" si="29"/>
        <v>A</v>
      </c>
      <c r="Q1922" s="122" t="e">
        <f>+VLOOKUP(CONCATENATE(B1922,"00"),#REF!,3,FALSE)</f>
        <v>#REF!</v>
      </c>
      <c r="R1922" s="122" t="str">
        <f>+IF(ISERROR(VLOOKUP(K1922,'Ecarts de marge'!D:D,1,FALSE)),"PB CODE ARTICLE","")</f>
        <v>PB CODE ARTICLE</v>
      </c>
    </row>
    <row r="1923" spans="1:18" x14ac:dyDescent="0.25">
      <c r="A1923" s="131" t="str">
        <f>+IF(I1923&lt;='Ecarts de marge'!$G$1,"X","")</f>
        <v>X</v>
      </c>
      <c r="B1923" s="122" t="str">
        <f t="shared" ref="B1923:B1986" si="30">+"A"&amp;E1923&amp;F1923&amp;G1923</f>
        <v>A</v>
      </c>
      <c r="Q1923" s="122" t="e">
        <f>+VLOOKUP(CONCATENATE(B1923,"00"),#REF!,3,FALSE)</f>
        <v>#REF!</v>
      </c>
      <c r="R1923" s="122" t="str">
        <f>+IF(ISERROR(VLOOKUP(K1923,'Ecarts de marge'!D:D,1,FALSE)),"PB CODE ARTICLE","")</f>
        <v>PB CODE ARTICLE</v>
      </c>
    </row>
    <row r="1924" spans="1:18" x14ac:dyDescent="0.25">
      <c r="A1924" s="131" t="str">
        <f>+IF(I1924&lt;='Ecarts de marge'!$G$1,"X","")</f>
        <v>X</v>
      </c>
      <c r="B1924" s="122" t="str">
        <f t="shared" si="30"/>
        <v>A</v>
      </c>
      <c r="Q1924" s="122" t="e">
        <f>+VLOOKUP(CONCATENATE(B1924,"00"),#REF!,3,FALSE)</f>
        <v>#REF!</v>
      </c>
      <c r="R1924" s="122" t="str">
        <f>+IF(ISERROR(VLOOKUP(K1924,'Ecarts de marge'!D:D,1,FALSE)),"PB CODE ARTICLE","")</f>
        <v>PB CODE ARTICLE</v>
      </c>
    </row>
    <row r="1925" spans="1:18" x14ac:dyDescent="0.25">
      <c r="A1925" s="131" t="str">
        <f>+IF(I1925&lt;='Ecarts de marge'!$G$1,"X","")</f>
        <v>X</v>
      </c>
      <c r="B1925" s="122" t="str">
        <f t="shared" si="30"/>
        <v>A</v>
      </c>
      <c r="Q1925" s="122" t="e">
        <f>+VLOOKUP(CONCATENATE(B1925,"00"),#REF!,3,FALSE)</f>
        <v>#REF!</v>
      </c>
      <c r="R1925" s="122" t="str">
        <f>+IF(ISERROR(VLOOKUP(K1925,'Ecarts de marge'!D:D,1,FALSE)),"PB CODE ARTICLE","")</f>
        <v>PB CODE ARTICLE</v>
      </c>
    </row>
    <row r="1926" spans="1:18" x14ac:dyDescent="0.25">
      <c r="A1926" s="131" t="str">
        <f>+IF(I1926&lt;='Ecarts de marge'!$G$1,"X","")</f>
        <v>X</v>
      </c>
      <c r="B1926" s="122" t="str">
        <f t="shared" si="30"/>
        <v>A</v>
      </c>
      <c r="Q1926" s="122" t="e">
        <f>+VLOOKUP(CONCATENATE(B1926,"00"),#REF!,3,FALSE)</f>
        <v>#REF!</v>
      </c>
      <c r="R1926" s="122" t="str">
        <f>+IF(ISERROR(VLOOKUP(K1926,'Ecarts de marge'!D:D,1,FALSE)),"PB CODE ARTICLE","")</f>
        <v>PB CODE ARTICLE</v>
      </c>
    </row>
    <row r="1927" spans="1:18" x14ac:dyDescent="0.25">
      <c r="A1927" s="131" t="str">
        <f>+IF(I1927&lt;='Ecarts de marge'!$G$1,"X","")</f>
        <v>X</v>
      </c>
      <c r="B1927" s="122" t="str">
        <f t="shared" si="30"/>
        <v>A</v>
      </c>
      <c r="Q1927" s="122" t="e">
        <f>+VLOOKUP(CONCATENATE(B1927,"00"),#REF!,3,FALSE)</f>
        <v>#REF!</v>
      </c>
      <c r="R1927" s="122" t="str">
        <f>+IF(ISERROR(VLOOKUP(K1927,'Ecarts de marge'!D:D,1,FALSE)),"PB CODE ARTICLE","")</f>
        <v>PB CODE ARTICLE</v>
      </c>
    </row>
    <row r="1928" spans="1:18" x14ac:dyDescent="0.25">
      <c r="A1928" s="131" t="str">
        <f>+IF(I1928&lt;='Ecarts de marge'!$G$1,"X","")</f>
        <v>X</v>
      </c>
      <c r="B1928" s="122" t="str">
        <f t="shared" si="30"/>
        <v>A</v>
      </c>
      <c r="Q1928" s="122" t="e">
        <f>+VLOOKUP(CONCATENATE(B1928,"00"),#REF!,3,FALSE)</f>
        <v>#REF!</v>
      </c>
      <c r="R1928" s="122" t="str">
        <f>+IF(ISERROR(VLOOKUP(K1928,'Ecarts de marge'!D:D,1,FALSE)),"PB CODE ARTICLE","")</f>
        <v>PB CODE ARTICLE</v>
      </c>
    </row>
    <row r="1929" spans="1:18" x14ac:dyDescent="0.25">
      <c r="A1929" s="131" t="str">
        <f>+IF(I1929&lt;='Ecarts de marge'!$G$1,"X","")</f>
        <v>X</v>
      </c>
      <c r="B1929" s="122" t="str">
        <f t="shared" si="30"/>
        <v>A</v>
      </c>
      <c r="Q1929" s="122" t="e">
        <f>+VLOOKUP(CONCATENATE(B1929,"00"),#REF!,3,FALSE)</f>
        <v>#REF!</v>
      </c>
      <c r="R1929" s="122" t="str">
        <f>+IF(ISERROR(VLOOKUP(K1929,'Ecarts de marge'!D:D,1,FALSE)),"PB CODE ARTICLE","")</f>
        <v>PB CODE ARTICLE</v>
      </c>
    </row>
    <row r="1930" spans="1:18" x14ac:dyDescent="0.25">
      <c r="A1930" s="131" t="str">
        <f>+IF(I1930&lt;='Ecarts de marge'!$G$1,"X","")</f>
        <v>X</v>
      </c>
      <c r="B1930" s="122" t="str">
        <f t="shared" si="30"/>
        <v>A</v>
      </c>
      <c r="Q1930" s="122" t="e">
        <f>+VLOOKUP(CONCATENATE(B1930,"00"),#REF!,3,FALSE)</f>
        <v>#REF!</v>
      </c>
      <c r="R1930" s="122" t="str">
        <f>+IF(ISERROR(VLOOKUP(K1930,'Ecarts de marge'!D:D,1,FALSE)),"PB CODE ARTICLE","")</f>
        <v>PB CODE ARTICLE</v>
      </c>
    </row>
    <row r="1931" spans="1:18" x14ac:dyDescent="0.25">
      <c r="A1931" s="131" t="str">
        <f>+IF(I1931&lt;='Ecarts de marge'!$G$1,"X","")</f>
        <v>X</v>
      </c>
      <c r="B1931" s="122" t="str">
        <f t="shared" si="30"/>
        <v>A</v>
      </c>
      <c r="Q1931" s="122" t="e">
        <f>+VLOOKUP(CONCATENATE(B1931,"00"),#REF!,3,FALSE)</f>
        <v>#REF!</v>
      </c>
      <c r="R1931" s="122" t="str">
        <f>+IF(ISERROR(VLOOKUP(K1931,'Ecarts de marge'!D:D,1,FALSE)),"PB CODE ARTICLE","")</f>
        <v>PB CODE ARTICLE</v>
      </c>
    </row>
    <row r="1932" spans="1:18" x14ac:dyDescent="0.25">
      <c r="A1932" s="131" t="str">
        <f>+IF(I1932&lt;='Ecarts de marge'!$G$1,"X","")</f>
        <v>X</v>
      </c>
      <c r="B1932" s="122" t="str">
        <f t="shared" si="30"/>
        <v>A</v>
      </c>
      <c r="Q1932" s="122" t="e">
        <f>+VLOOKUP(CONCATENATE(B1932,"00"),#REF!,3,FALSE)</f>
        <v>#REF!</v>
      </c>
      <c r="R1932" s="122" t="str">
        <f>+IF(ISERROR(VLOOKUP(K1932,'Ecarts de marge'!D:D,1,FALSE)),"PB CODE ARTICLE","")</f>
        <v>PB CODE ARTICLE</v>
      </c>
    </row>
    <row r="1933" spans="1:18" x14ac:dyDescent="0.25">
      <c r="A1933" s="131" t="str">
        <f>+IF(I1933&lt;='Ecarts de marge'!$G$1,"X","")</f>
        <v>X</v>
      </c>
      <c r="B1933" s="122" t="str">
        <f t="shared" si="30"/>
        <v>A</v>
      </c>
      <c r="Q1933" s="122" t="e">
        <f>+VLOOKUP(CONCATENATE(B1933,"00"),#REF!,3,FALSE)</f>
        <v>#REF!</v>
      </c>
      <c r="R1933" s="122" t="str">
        <f>+IF(ISERROR(VLOOKUP(K1933,'Ecarts de marge'!D:D,1,FALSE)),"PB CODE ARTICLE","")</f>
        <v>PB CODE ARTICLE</v>
      </c>
    </row>
    <row r="1934" spans="1:18" x14ac:dyDescent="0.25">
      <c r="A1934" s="131" t="str">
        <f>+IF(I1934&lt;='Ecarts de marge'!$G$1,"X","")</f>
        <v>X</v>
      </c>
      <c r="B1934" s="122" t="str">
        <f t="shared" si="30"/>
        <v>A</v>
      </c>
      <c r="Q1934" s="122" t="e">
        <f>+VLOOKUP(CONCATENATE(B1934,"00"),#REF!,3,FALSE)</f>
        <v>#REF!</v>
      </c>
      <c r="R1934" s="122" t="str">
        <f>+IF(ISERROR(VLOOKUP(K1934,'Ecarts de marge'!D:D,1,FALSE)),"PB CODE ARTICLE","")</f>
        <v>PB CODE ARTICLE</v>
      </c>
    </row>
    <row r="1935" spans="1:18" x14ac:dyDescent="0.25">
      <c r="A1935" s="131" t="str">
        <f>+IF(I1935&lt;='Ecarts de marge'!$G$1,"X","")</f>
        <v>X</v>
      </c>
      <c r="B1935" s="122" t="str">
        <f t="shared" si="30"/>
        <v>A</v>
      </c>
      <c r="Q1935" s="122" t="e">
        <f>+VLOOKUP(CONCATENATE(B1935,"00"),#REF!,3,FALSE)</f>
        <v>#REF!</v>
      </c>
      <c r="R1935" s="122" t="str">
        <f>+IF(ISERROR(VLOOKUP(K1935,'Ecarts de marge'!D:D,1,FALSE)),"PB CODE ARTICLE","")</f>
        <v>PB CODE ARTICLE</v>
      </c>
    </row>
    <row r="1936" spans="1:18" x14ac:dyDescent="0.25">
      <c r="A1936" s="131" t="str">
        <f>+IF(I1936&lt;='Ecarts de marge'!$G$1,"X","")</f>
        <v>X</v>
      </c>
      <c r="B1936" s="122" t="str">
        <f t="shared" si="30"/>
        <v>A</v>
      </c>
      <c r="Q1936" s="122" t="e">
        <f>+VLOOKUP(CONCATENATE(B1936,"00"),#REF!,3,FALSE)</f>
        <v>#REF!</v>
      </c>
      <c r="R1936" s="122" t="str">
        <f>+IF(ISERROR(VLOOKUP(K1936,'Ecarts de marge'!D:D,1,FALSE)),"PB CODE ARTICLE","")</f>
        <v>PB CODE ARTICLE</v>
      </c>
    </row>
    <row r="1937" spans="1:18" x14ac:dyDescent="0.25">
      <c r="A1937" s="131" t="str">
        <f>+IF(I1937&lt;='Ecarts de marge'!$G$1,"X","")</f>
        <v>X</v>
      </c>
      <c r="B1937" s="122" t="str">
        <f t="shared" si="30"/>
        <v>A</v>
      </c>
      <c r="Q1937" s="122" t="e">
        <f>+VLOOKUP(CONCATENATE(B1937,"00"),#REF!,3,FALSE)</f>
        <v>#REF!</v>
      </c>
      <c r="R1937" s="122" t="str">
        <f>+IF(ISERROR(VLOOKUP(K1937,'Ecarts de marge'!D:D,1,FALSE)),"PB CODE ARTICLE","")</f>
        <v>PB CODE ARTICLE</v>
      </c>
    </row>
    <row r="1938" spans="1:18" x14ac:dyDescent="0.25">
      <c r="A1938" s="131" t="str">
        <f>+IF(I1938&lt;='Ecarts de marge'!$G$1,"X","")</f>
        <v>X</v>
      </c>
      <c r="B1938" s="122" t="str">
        <f t="shared" si="30"/>
        <v>A</v>
      </c>
      <c r="Q1938" s="122" t="e">
        <f>+VLOOKUP(CONCATENATE(B1938,"00"),#REF!,3,FALSE)</f>
        <v>#REF!</v>
      </c>
      <c r="R1938" s="122" t="str">
        <f>+IF(ISERROR(VLOOKUP(K1938,'Ecarts de marge'!D:D,1,FALSE)),"PB CODE ARTICLE","")</f>
        <v>PB CODE ARTICLE</v>
      </c>
    </row>
    <row r="1939" spans="1:18" x14ac:dyDescent="0.25">
      <c r="A1939" s="131" t="str">
        <f>+IF(I1939&lt;='Ecarts de marge'!$G$1,"X","")</f>
        <v>X</v>
      </c>
      <c r="B1939" s="122" t="str">
        <f t="shared" si="30"/>
        <v>A</v>
      </c>
      <c r="Q1939" s="122" t="e">
        <f>+VLOOKUP(CONCATENATE(B1939,"00"),#REF!,3,FALSE)</f>
        <v>#REF!</v>
      </c>
      <c r="R1939" s="122" t="str">
        <f>+IF(ISERROR(VLOOKUP(K1939,'Ecarts de marge'!D:D,1,FALSE)),"PB CODE ARTICLE","")</f>
        <v>PB CODE ARTICLE</v>
      </c>
    </row>
    <row r="1940" spans="1:18" x14ac:dyDescent="0.25">
      <c r="A1940" s="131" t="str">
        <f>+IF(I1940&lt;='Ecarts de marge'!$G$1,"X","")</f>
        <v>X</v>
      </c>
      <c r="B1940" s="122" t="str">
        <f t="shared" si="30"/>
        <v>A</v>
      </c>
      <c r="Q1940" s="122" t="e">
        <f>+VLOOKUP(CONCATENATE(B1940,"00"),#REF!,3,FALSE)</f>
        <v>#REF!</v>
      </c>
      <c r="R1940" s="122" t="str">
        <f>+IF(ISERROR(VLOOKUP(K1940,'Ecarts de marge'!D:D,1,FALSE)),"PB CODE ARTICLE","")</f>
        <v>PB CODE ARTICLE</v>
      </c>
    </row>
    <row r="1941" spans="1:18" x14ac:dyDescent="0.25">
      <c r="A1941" s="131" t="str">
        <f>+IF(I1941&lt;='Ecarts de marge'!$G$1,"X","")</f>
        <v>X</v>
      </c>
      <c r="B1941" s="122" t="str">
        <f t="shared" si="30"/>
        <v>A</v>
      </c>
      <c r="Q1941" s="122" t="e">
        <f>+VLOOKUP(CONCATENATE(B1941,"00"),#REF!,3,FALSE)</f>
        <v>#REF!</v>
      </c>
      <c r="R1941" s="122" t="str">
        <f>+IF(ISERROR(VLOOKUP(K1941,'Ecarts de marge'!D:D,1,FALSE)),"PB CODE ARTICLE","")</f>
        <v>PB CODE ARTICLE</v>
      </c>
    </row>
    <row r="1942" spans="1:18" x14ac:dyDescent="0.25">
      <c r="A1942" s="131" t="str">
        <f>+IF(I1942&lt;='Ecarts de marge'!$G$1,"X","")</f>
        <v>X</v>
      </c>
      <c r="B1942" s="122" t="str">
        <f t="shared" si="30"/>
        <v>A</v>
      </c>
      <c r="Q1942" s="122" t="e">
        <f>+VLOOKUP(CONCATENATE(B1942,"00"),#REF!,3,FALSE)</f>
        <v>#REF!</v>
      </c>
      <c r="R1942" s="122" t="str">
        <f>+IF(ISERROR(VLOOKUP(K1942,'Ecarts de marge'!D:D,1,FALSE)),"PB CODE ARTICLE","")</f>
        <v>PB CODE ARTICLE</v>
      </c>
    </row>
    <row r="1943" spans="1:18" x14ac:dyDescent="0.25">
      <c r="A1943" s="131" t="str">
        <f>+IF(I1943&lt;='Ecarts de marge'!$G$1,"X","")</f>
        <v>X</v>
      </c>
      <c r="B1943" s="122" t="str">
        <f t="shared" si="30"/>
        <v>A</v>
      </c>
      <c r="Q1943" s="122" t="e">
        <f>+VLOOKUP(CONCATENATE(B1943,"00"),#REF!,3,FALSE)</f>
        <v>#REF!</v>
      </c>
      <c r="R1943" s="122" t="str">
        <f>+IF(ISERROR(VLOOKUP(K1943,'Ecarts de marge'!D:D,1,FALSE)),"PB CODE ARTICLE","")</f>
        <v>PB CODE ARTICLE</v>
      </c>
    </row>
    <row r="1944" spans="1:18" x14ac:dyDescent="0.25">
      <c r="A1944" s="131" t="str">
        <f>+IF(I1944&lt;='Ecarts de marge'!$G$1,"X","")</f>
        <v>X</v>
      </c>
      <c r="B1944" s="122" t="str">
        <f t="shared" si="30"/>
        <v>A</v>
      </c>
      <c r="Q1944" s="122" t="e">
        <f>+VLOOKUP(CONCATENATE(B1944,"00"),#REF!,3,FALSE)</f>
        <v>#REF!</v>
      </c>
      <c r="R1944" s="122" t="str">
        <f>+IF(ISERROR(VLOOKUP(K1944,'Ecarts de marge'!D:D,1,FALSE)),"PB CODE ARTICLE","")</f>
        <v>PB CODE ARTICLE</v>
      </c>
    </row>
    <row r="1945" spans="1:18" x14ac:dyDescent="0.25">
      <c r="A1945" s="131" t="str">
        <f>+IF(I1945&lt;='Ecarts de marge'!$G$1,"X","")</f>
        <v>X</v>
      </c>
      <c r="B1945" s="122" t="str">
        <f t="shared" si="30"/>
        <v>A</v>
      </c>
      <c r="Q1945" s="122" t="e">
        <f>+VLOOKUP(CONCATENATE(B1945,"00"),#REF!,3,FALSE)</f>
        <v>#REF!</v>
      </c>
      <c r="R1945" s="122" t="str">
        <f>+IF(ISERROR(VLOOKUP(K1945,'Ecarts de marge'!D:D,1,FALSE)),"PB CODE ARTICLE","")</f>
        <v>PB CODE ARTICLE</v>
      </c>
    </row>
    <row r="1946" spans="1:18" x14ac:dyDescent="0.25">
      <c r="A1946" s="131" t="str">
        <f>+IF(I1946&lt;='Ecarts de marge'!$G$1,"X","")</f>
        <v>X</v>
      </c>
      <c r="B1946" s="122" t="str">
        <f t="shared" si="30"/>
        <v>A</v>
      </c>
      <c r="Q1946" s="122" t="e">
        <f>+VLOOKUP(CONCATENATE(B1946,"00"),#REF!,3,FALSE)</f>
        <v>#REF!</v>
      </c>
      <c r="R1946" s="122" t="str">
        <f>+IF(ISERROR(VLOOKUP(K1946,'Ecarts de marge'!D:D,1,FALSE)),"PB CODE ARTICLE","")</f>
        <v>PB CODE ARTICLE</v>
      </c>
    </row>
    <row r="1947" spans="1:18" x14ac:dyDescent="0.25">
      <c r="A1947" s="131" t="str">
        <f>+IF(I1947&lt;='Ecarts de marge'!$G$1,"X","")</f>
        <v>X</v>
      </c>
      <c r="B1947" s="122" t="str">
        <f t="shared" si="30"/>
        <v>A</v>
      </c>
      <c r="Q1947" s="122" t="e">
        <f>+VLOOKUP(CONCATENATE(B1947,"00"),#REF!,3,FALSE)</f>
        <v>#REF!</v>
      </c>
      <c r="R1947" s="122" t="str">
        <f>+IF(ISERROR(VLOOKUP(K1947,'Ecarts de marge'!D:D,1,FALSE)),"PB CODE ARTICLE","")</f>
        <v>PB CODE ARTICLE</v>
      </c>
    </row>
    <row r="1948" spans="1:18" x14ac:dyDescent="0.25">
      <c r="A1948" s="131" t="str">
        <f>+IF(I1948&lt;='Ecarts de marge'!$G$1,"X","")</f>
        <v>X</v>
      </c>
      <c r="B1948" s="122" t="str">
        <f t="shared" si="30"/>
        <v>A</v>
      </c>
      <c r="Q1948" s="122" t="e">
        <f>+VLOOKUP(CONCATENATE(B1948,"00"),#REF!,3,FALSE)</f>
        <v>#REF!</v>
      </c>
      <c r="R1948" s="122" t="str">
        <f>+IF(ISERROR(VLOOKUP(K1948,'Ecarts de marge'!D:D,1,FALSE)),"PB CODE ARTICLE","")</f>
        <v>PB CODE ARTICLE</v>
      </c>
    </row>
    <row r="1949" spans="1:18" x14ac:dyDescent="0.25">
      <c r="A1949" s="131" t="str">
        <f>+IF(I1949&lt;='Ecarts de marge'!$G$1,"X","")</f>
        <v>X</v>
      </c>
      <c r="B1949" s="122" t="str">
        <f t="shared" si="30"/>
        <v>A</v>
      </c>
      <c r="Q1949" s="122" t="e">
        <f>+VLOOKUP(CONCATENATE(B1949,"00"),#REF!,3,FALSE)</f>
        <v>#REF!</v>
      </c>
      <c r="R1949" s="122" t="str">
        <f>+IF(ISERROR(VLOOKUP(K1949,'Ecarts de marge'!D:D,1,FALSE)),"PB CODE ARTICLE","")</f>
        <v>PB CODE ARTICLE</v>
      </c>
    </row>
    <row r="1950" spans="1:18" x14ac:dyDescent="0.25">
      <c r="A1950" s="131" t="str">
        <f>+IF(I1950&lt;='Ecarts de marge'!$G$1,"X","")</f>
        <v>X</v>
      </c>
      <c r="B1950" s="122" t="str">
        <f t="shared" si="30"/>
        <v>A</v>
      </c>
      <c r="Q1950" s="122" t="e">
        <f>+VLOOKUP(CONCATENATE(B1950,"00"),#REF!,3,FALSE)</f>
        <v>#REF!</v>
      </c>
      <c r="R1950" s="122" t="str">
        <f>+IF(ISERROR(VLOOKUP(K1950,'Ecarts de marge'!D:D,1,FALSE)),"PB CODE ARTICLE","")</f>
        <v>PB CODE ARTICLE</v>
      </c>
    </row>
    <row r="1951" spans="1:18" x14ac:dyDescent="0.25">
      <c r="A1951" s="131" t="str">
        <f>+IF(I1951&lt;='Ecarts de marge'!$G$1,"X","")</f>
        <v>X</v>
      </c>
      <c r="B1951" s="122" t="str">
        <f t="shared" si="30"/>
        <v>A</v>
      </c>
      <c r="Q1951" s="122" t="e">
        <f>+VLOOKUP(CONCATENATE(B1951,"00"),#REF!,3,FALSE)</f>
        <v>#REF!</v>
      </c>
      <c r="R1951" s="122" t="str">
        <f>+IF(ISERROR(VLOOKUP(K1951,'Ecarts de marge'!D:D,1,FALSE)),"PB CODE ARTICLE","")</f>
        <v>PB CODE ARTICLE</v>
      </c>
    </row>
    <row r="1952" spans="1:18" x14ac:dyDescent="0.25">
      <c r="A1952" s="131" t="str">
        <f>+IF(I1952&lt;='Ecarts de marge'!$G$1,"X","")</f>
        <v>X</v>
      </c>
      <c r="B1952" s="122" t="str">
        <f t="shared" si="30"/>
        <v>A</v>
      </c>
      <c r="Q1952" s="122" t="e">
        <f>+VLOOKUP(CONCATENATE(B1952,"00"),#REF!,3,FALSE)</f>
        <v>#REF!</v>
      </c>
      <c r="R1952" s="122" t="str">
        <f>+IF(ISERROR(VLOOKUP(K1952,'Ecarts de marge'!D:D,1,FALSE)),"PB CODE ARTICLE","")</f>
        <v>PB CODE ARTICLE</v>
      </c>
    </row>
    <row r="1953" spans="1:18" x14ac:dyDescent="0.25">
      <c r="A1953" s="131" t="str">
        <f>+IF(I1953&lt;='Ecarts de marge'!$G$1,"X","")</f>
        <v>X</v>
      </c>
      <c r="B1953" s="122" t="str">
        <f t="shared" si="30"/>
        <v>A</v>
      </c>
      <c r="Q1953" s="122" t="e">
        <f>+VLOOKUP(CONCATENATE(B1953,"00"),#REF!,3,FALSE)</f>
        <v>#REF!</v>
      </c>
      <c r="R1953" s="122" t="str">
        <f>+IF(ISERROR(VLOOKUP(K1953,'Ecarts de marge'!D:D,1,FALSE)),"PB CODE ARTICLE","")</f>
        <v>PB CODE ARTICLE</v>
      </c>
    </row>
    <row r="1954" spans="1:18" x14ac:dyDescent="0.25">
      <c r="A1954" s="131" t="str">
        <f>+IF(I1954&lt;='Ecarts de marge'!$G$1,"X","")</f>
        <v>X</v>
      </c>
      <c r="B1954" s="122" t="str">
        <f t="shared" si="30"/>
        <v>A</v>
      </c>
      <c r="Q1954" s="122" t="e">
        <f>+VLOOKUP(CONCATENATE(B1954,"00"),#REF!,3,FALSE)</f>
        <v>#REF!</v>
      </c>
      <c r="R1954" s="122" t="str">
        <f>+IF(ISERROR(VLOOKUP(K1954,'Ecarts de marge'!D:D,1,FALSE)),"PB CODE ARTICLE","")</f>
        <v>PB CODE ARTICLE</v>
      </c>
    </row>
    <row r="1955" spans="1:18" x14ac:dyDescent="0.25">
      <c r="A1955" s="131" t="str">
        <f>+IF(I1955&lt;='Ecarts de marge'!$G$1,"X","")</f>
        <v>X</v>
      </c>
      <c r="B1955" s="122" t="str">
        <f t="shared" si="30"/>
        <v>A</v>
      </c>
      <c r="Q1955" s="122" t="e">
        <f>+VLOOKUP(CONCATENATE(B1955,"00"),#REF!,3,FALSE)</f>
        <v>#REF!</v>
      </c>
      <c r="R1955" s="122" t="str">
        <f>+IF(ISERROR(VLOOKUP(K1955,'Ecarts de marge'!D:D,1,FALSE)),"PB CODE ARTICLE","")</f>
        <v>PB CODE ARTICLE</v>
      </c>
    </row>
    <row r="1956" spans="1:18" x14ac:dyDescent="0.25">
      <c r="A1956" s="131" t="str">
        <f>+IF(I1956&lt;='Ecarts de marge'!$G$1,"X","")</f>
        <v>X</v>
      </c>
      <c r="B1956" s="122" t="str">
        <f t="shared" si="30"/>
        <v>A</v>
      </c>
      <c r="Q1956" s="122" t="e">
        <f>+VLOOKUP(CONCATENATE(B1956,"00"),#REF!,3,FALSE)</f>
        <v>#REF!</v>
      </c>
      <c r="R1956" s="122" t="str">
        <f>+IF(ISERROR(VLOOKUP(K1956,'Ecarts de marge'!D:D,1,FALSE)),"PB CODE ARTICLE","")</f>
        <v>PB CODE ARTICLE</v>
      </c>
    </row>
    <row r="1957" spans="1:18" x14ac:dyDescent="0.25">
      <c r="A1957" s="131" t="str">
        <f>+IF(I1957&lt;='Ecarts de marge'!$G$1,"X","")</f>
        <v>X</v>
      </c>
      <c r="B1957" s="122" t="str">
        <f t="shared" si="30"/>
        <v>A</v>
      </c>
      <c r="Q1957" s="122" t="e">
        <f>+VLOOKUP(CONCATENATE(B1957,"00"),#REF!,3,FALSE)</f>
        <v>#REF!</v>
      </c>
      <c r="R1957" s="122" t="str">
        <f>+IF(ISERROR(VLOOKUP(K1957,'Ecarts de marge'!D:D,1,FALSE)),"PB CODE ARTICLE","")</f>
        <v>PB CODE ARTICLE</v>
      </c>
    </row>
    <row r="1958" spans="1:18" x14ac:dyDescent="0.25">
      <c r="A1958" s="131" t="str">
        <f>+IF(I1958&lt;='Ecarts de marge'!$G$1,"X","")</f>
        <v>X</v>
      </c>
      <c r="B1958" s="122" t="str">
        <f t="shared" si="30"/>
        <v>A</v>
      </c>
      <c r="Q1958" s="122" t="e">
        <f>+VLOOKUP(CONCATENATE(B1958,"00"),#REF!,3,FALSE)</f>
        <v>#REF!</v>
      </c>
      <c r="R1958" s="122" t="str">
        <f>+IF(ISERROR(VLOOKUP(K1958,'Ecarts de marge'!D:D,1,FALSE)),"PB CODE ARTICLE","")</f>
        <v>PB CODE ARTICLE</v>
      </c>
    </row>
    <row r="1959" spans="1:18" x14ac:dyDescent="0.25">
      <c r="A1959" s="131" t="str">
        <f>+IF(I1959&lt;='Ecarts de marge'!$G$1,"X","")</f>
        <v>X</v>
      </c>
      <c r="B1959" s="122" t="str">
        <f t="shared" si="30"/>
        <v>A</v>
      </c>
      <c r="Q1959" s="122" t="e">
        <f>+VLOOKUP(CONCATENATE(B1959,"00"),#REF!,3,FALSE)</f>
        <v>#REF!</v>
      </c>
      <c r="R1959" s="122" t="str">
        <f>+IF(ISERROR(VLOOKUP(K1959,'Ecarts de marge'!D:D,1,FALSE)),"PB CODE ARTICLE","")</f>
        <v>PB CODE ARTICLE</v>
      </c>
    </row>
    <row r="1960" spans="1:18" x14ac:dyDescent="0.25">
      <c r="A1960" s="131" t="str">
        <f>+IF(I1960&lt;='Ecarts de marge'!$G$1,"X","")</f>
        <v>X</v>
      </c>
      <c r="B1960" s="122" t="str">
        <f t="shared" si="30"/>
        <v>A</v>
      </c>
      <c r="Q1960" s="122" t="e">
        <f>+VLOOKUP(CONCATENATE(B1960,"00"),#REF!,3,FALSE)</f>
        <v>#REF!</v>
      </c>
      <c r="R1960" s="122" t="str">
        <f>+IF(ISERROR(VLOOKUP(K1960,'Ecarts de marge'!D:D,1,FALSE)),"PB CODE ARTICLE","")</f>
        <v>PB CODE ARTICLE</v>
      </c>
    </row>
    <row r="1961" spans="1:18" x14ac:dyDescent="0.25">
      <c r="A1961" s="131" t="str">
        <f>+IF(I1961&lt;='Ecarts de marge'!$G$1,"X","")</f>
        <v>X</v>
      </c>
      <c r="B1961" s="122" t="str">
        <f t="shared" si="30"/>
        <v>A</v>
      </c>
      <c r="Q1961" s="122" t="e">
        <f>+VLOOKUP(CONCATENATE(B1961,"00"),#REF!,3,FALSE)</f>
        <v>#REF!</v>
      </c>
      <c r="R1961" s="122" t="str">
        <f>+IF(ISERROR(VLOOKUP(K1961,'Ecarts de marge'!D:D,1,FALSE)),"PB CODE ARTICLE","")</f>
        <v>PB CODE ARTICLE</v>
      </c>
    </row>
    <row r="1962" spans="1:18" x14ac:dyDescent="0.25">
      <c r="A1962" s="131" t="str">
        <f>+IF(I1962&lt;='Ecarts de marge'!$G$1,"X","")</f>
        <v>X</v>
      </c>
      <c r="B1962" s="122" t="str">
        <f t="shared" si="30"/>
        <v>A</v>
      </c>
      <c r="Q1962" s="122" t="e">
        <f>+VLOOKUP(CONCATENATE(B1962,"00"),#REF!,3,FALSE)</f>
        <v>#REF!</v>
      </c>
      <c r="R1962" s="122" t="str">
        <f>+IF(ISERROR(VLOOKUP(K1962,'Ecarts de marge'!D:D,1,FALSE)),"PB CODE ARTICLE","")</f>
        <v>PB CODE ARTICLE</v>
      </c>
    </row>
    <row r="1963" spans="1:18" x14ac:dyDescent="0.25">
      <c r="A1963" s="131" t="str">
        <f>+IF(I1963&lt;='Ecarts de marge'!$G$1,"X","")</f>
        <v>X</v>
      </c>
      <c r="B1963" s="122" t="str">
        <f t="shared" si="30"/>
        <v>A</v>
      </c>
      <c r="Q1963" s="122" t="e">
        <f>+VLOOKUP(CONCATENATE(B1963,"00"),#REF!,3,FALSE)</f>
        <v>#REF!</v>
      </c>
      <c r="R1963" s="122" t="str">
        <f>+IF(ISERROR(VLOOKUP(K1963,'Ecarts de marge'!D:D,1,FALSE)),"PB CODE ARTICLE","")</f>
        <v>PB CODE ARTICLE</v>
      </c>
    </row>
    <row r="1964" spans="1:18" x14ac:dyDescent="0.25">
      <c r="A1964" s="131" t="str">
        <f>+IF(I1964&lt;='Ecarts de marge'!$G$1,"X","")</f>
        <v>X</v>
      </c>
      <c r="B1964" s="122" t="str">
        <f t="shared" si="30"/>
        <v>A</v>
      </c>
      <c r="Q1964" s="122" t="e">
        <f>+VLOOKUP(CONCATENATE(B1964,"00"),#REF!,3,FALSE)</f>
        <v>#REF!</v>
      </c>
      <c r="R1964" s="122" t="str">
        <f>+IF(ISERROR(VLOOKUP(K1964,'Ecarts de marge'!D:D,1,FALSE)),"PB CODE ARTICLE","")</f>
        <v>PB CODE ARTICLE</v>
      </c>
    </row>
    <row r="1965" spans="1:18" x14ac:dyDescent="0.25">
      <c r="A1965" s="131" t="str">
        <f>+IF(I1965&lt;='Ecarts de marge'!$G$1,"X","")</f>
        <v>X</v>
      </c>
      <c r="B1965" s="122" t="str">
        <f t="shared" si="30"/>
        <v>A</v>
      </c>
      <c r="Q1965" s="122" t="e">
        <f>+VLOOKUP(CONCATENATE(B1965,"00"),#REF!,3,FALSE)</f>
        <v>#REF!</v>
      </c>
      <c r="R1965" s="122" t="str">
        <f>+IF(ISERROR(VLOOKUP(K1965,'Ecarts de marge'!D:D,1,FALSE)),"PB CODE ARTICLE","")</f>
        <v>PB CODE ARTICLE</v>
      </c>
    </row>
    <row r="1966" spans="1:18" x14ac:dyDescent="0.25">
      <c r="A1966" s="131" t="str">
        <f>+IF(I1966&lt;='Ecarts de marge'!$G$1,"X","")</f>
        <v>X</v>
      </c>
      <c r="B1966" s="122" t="str">
        <f t="shared" si="30"/>
        <v>A</v>
      </c>
      <c r="Q1966" s="122" t="e">
        <f>+VLOOKUP(CONCATENATE(B1966,"00"),#REF!,3,FALSE)</f>
        <v>#REF!</v>
      </c>
      <c r="R1966" s="122" t="str">
        <f>+IF(ISERROR(VLOOKUP(K1966,'Ecarts de marge'!D:D,1,FALSE)),"PB CODE ARTICLE","")</f>
        <v>PB CODE ARTICLE</v>
      </c>
    </row>
    <row r="1967" spans="1:18" x14ac:dyDescent="0.25">
      <c r="A1967" s="131" t="str">
        <f>+IF(I1967&lt;='Ecarts de marge'!$G$1,"X","")</f>
        <v>X</v>
      </c>
      <c r="B1967" s="122" t="str">
        <f t="shared" si="30"/>
        <v>A</v>
      </c>
      <c r="Q1967" s="122" t="e">
        <f>+VLOOKUP(CONCATENATE(B1967,"00"),#REF!,3,FALSE)</f>
        <v>#REF!</v>
      </c>
      <c r="R1967" s="122" t="str">
        <f>+IF(ISERROR(VLOOKUP(K1967,'Ecarts de marge'!D:D,1,FALSE)),"PB CODE ARTICLE","")</f>
        <v>PB CODE ARTICLE</v>
      </c>
    </row>
    <row r="1968" spans="1:18" x14ac:dyDescent="0.25">
      <c r="A1968" s="131" t="str">
        <f>+IF(I1968&lt;='Ecarts de marge'!$G$1,"X","")</f>
        <v>X</v>
      </c>
      <c r="B1968" s="122" t="str">
        <f t="shared" si="30"/>
        <v>A</v>
      </c>
      <c r="Q1968" s="122" t="e">
        <f>+VLOOKUP(CONCATENATE(B1968,"00"),#REF!,3,FALSE)</f>
        <v>#REF!</v>
      </c>
      <c r="R1968" s="122" t="str">
        <f>+IF(ISERROR(VLOOKUP(K1968,'Ecarts de marge'!D:D,1,FALSE)),"PB CODE ARTICLE","")</f>
        <v>PB CODE ARTICLE</v>
      </c>
    </row>
    <row r="1969" spans="1:18" x14ac:dyDescent="0.25">
      <c r="A1969" s="131" t="str">
        <f>+IF(I1969&lt;='Ecarts de marge'!$G$1,"X","")</f>
        <v>X</v>
      </c>
      <c r="B1969" s="122" t="str">
        <f t="shared" si="30"/>
        <v>A</v>
      </c>
      <c r="Q1969" s="122" t="e">
        <f>+VLOOKUP(CONCATENATE(B1969,"00"),#REF!,3,FALSE)</f>
        <v>#REF!</v>
      </c>
      <c r="R1969" s="122" t="str">
        <f>+IF(ISERROR(VLOOKUP(K1969,'Ecarts de marge'!D:D,1,FALSE)),"PB CODE ARTICLE","")</f>
        <v>PB CODE ARTICLE</v>
      </c>
    </row>
    <row r="1970" spans="1:18" x14ac:dyDescent="0.25">
      <c r="A1970" s="131" t="str">
        <f>+IF(I1970&lt;='Ecarts de marge'!$G$1,"X","")</f>
        <v>X</v>
      </c>
      <c r="B1970" s="122" t="str">
        <f t="shared" si="30"/>
        <v>A</v>
      </c>
      <c r="Q1970" s="122" t="e">
        <f>+VLOOKUP(CONCATENATE(B1970,"00"),#REF!,3,FALSE)</f>
        <v>#REF!</v>
      </c>
      <c r="R1970" s="122" t="str">
        <f>+IF(ISERROR(VLOOKUP(K1970,'Ecarts de marge'!D:D,1,FALSE)),"PB CODE ARTICLE","")</f>
        <v>PB CODE ARTICLE</v>
      </c>
    </row>
    <row r="1971" spans="1:18" x14ac:dyDescent="0.25">
      <c r="A1971" s="131" t="str">
        <f>+IF(I1971&lt;='Ecarts de marge'!$G$1,"X","")</f>
        <v>X</v>
      </c>
      <c r="B1971" s="122" t="str">
        <f t="shared" si="30"/>
        <v>A</v>
      </c>
      <c r="Q1971" s="122" t="e">
        <f>+VLOOKUP(CONCATENATE(B1971,"00"),#REF!,3,FALSE)</f>
        <v>#REF!</v>
      </c>
      <c r="R1971" s="122" t="str">
        <f>+IF(ISERROR(VLOOKUP(K1971,'Ecarts de marge'!D:D,1,FALSE)),"PB CODE ARTICLE","")</f>
        <v>PB CODE ARTICLE</v>
      </c>
    </row>
    <row r="1972" spans="1:18" x14ac:dyDescent="0.25">
      <c r="A1972" s="131" t="str">
        <f>+IF(I1972&lt;='Ecarts de marge'!$G$1,"X","")</f>
        <v>X</v>
      </c>
      <c r="B1972" s="122" t="str">
        <f t="shared" si="30"/>
        <v>A</v>
      </c>
      <c r="Q1972" s="122" t="e">
        <f>+VLOOKUP(CONCATENATE(B1972,"00"),#REF!,3,FALSE)</f>
        <v>#REF!</v>
      </c>
      <c r="R1972" s="122" t="str">
        <f>+IF(ISERROR(VLOOKUP(K1972,'Ecarts de marge'!D:D,1,FALSE)),"PB CODE ARTICLE","")</f>
        <v>PB CODE ARTICLE</v>
      </c>
    </row>
    <row r="1973" spans="1:18" x14ac:dyDescent="0.25">
      <c r="A1973" s="131" t="str">
        <f>+IF(I1973&lt;='Ecarts de marge'!$G$1,"X","")</f>
        <v>X</v>
      </c>
      <c r="B1973" s="122" t="str">
        <f t="shared" si="30"/>
        <v>A</v>
      </c>
      <c r="Q1973" s="122" t="e">
        <f>+VLOOKUP(CONCATENATE(B1973,"00"),#REF!,3,FALSE)</f>
        <v>#REF!</v>
      </c>
      <c r="R1973" s="122" t="str">
        <f>+IF(ISERROR(VLOOKUP(K1973,'Ecarts de marge'!D:D,1,FALSE)),"PB CODE ARTICLE","")</f>
        <v>PB CODE ARTICLE</v>
      </c>
    </row>
    <row r="1974" spans="1:18" x14ac:dyDescent="0.25">
      <c r="A1974" s="131" t="str">
        <f>+IF(I1974&lt;='Ecarts de marge'!$G$1,"X","")</f>
        <v>X</v>
      </c>
      <c r="B1974" s="122" t="str">
        <f t="shared" si="30"/>
        <v>A</v>
      </c>
      <c r="Q1974" s="122" t="e">
        <f>+VLOOKUP(CONCATENATE(B1974,"00"),#REF!,3,FALSE)</f>
        <v>#REF!</v>
      </c>
      <c r="R1974" s="122" t="str">
        <f>+IF(ISERROR(VLOOKUP(K1974,'Ecarts de marge'!D:D,1,FALSE)),"PB CODE ARTICLE","")</f>
        <v>PB CODE ARTICLE</v>
      </c>
    </row>
    <row r="1975" spans="1:18" x14ac:dyDescent="0.25">
      <c r="A1975" s="131" t="str">
        <f>+IF(I1975&lt;='Ecarts de marge'!$G$1,"X","")</f>
        <v>X</v>
      </c>
      <c r="B1975" s="122" t="str">
        <f t="shared" si="30"/>
        <v>A</v>
      </c>
      <c r="Q1975" s="122" t="e">
        <f>+VLOOKUP(CONCATENATE(B1975,"00"),#REF!,3,FALSE)</f>
        <v>#REF!</v>
      </c>
      <c r="R1975" s="122" t="str">
        <f>+IF(ISERROR(VLOOKUP(K1975,'Ecarts de marge'!D:D,1,FALSE)),"PB CODE ARTICLE","")</f>
        <v>PB CODE ARTICLE</v>
      </c>
    </row>
    <row r="1976" spans="1:18" x14ac:dyDescent="0.25">
      <c r="A1976" s="131" t="str">
        <f>+IF(I1976&lt;='Ecarts de marge'!$G$1,"X","")</f>
        <v>X</v>
      </c>
      <c r="B1976" s="122" t="str">
        <f t="shared" si="30"/>
        <v>A</v>
      </c>
      <c r="Q1976" s="122" t="e">
        <f>+VLOOKUP(CONCATENATE(B1976,"00"),#REF!,3,FALSE)</f>
        <v>#REF!</v>
      </c>
      <c r="R1976" s="122" t="str">
        <f>+IF(ISERROR(VLOOKUP(K1976,'Ecarts de marge'!D:D,1,FALSE)),"PB CODE ARTICLE","")</f>
        <v>PB CODE ARTICLE</v>
      </c>
    </row>
    <row r="1977" spans="1:18" x14ac:dyDescent="0.25">
      <c r="A1977" s="131" t="str">
        <f>+IF(I1977&lt;='Ecarts de marge'!$G$1,"X","")</f>
        <v>X</v>
      </c>
      <c r="B1977" s="122" t="str">
        <f t="shared" si="30"/>
        <v>A</v>
      </c>
      <c r="Q1977" s="122" t="e">
        <f>+VLOOKUP(CONCATENATE(B1977,"00"),#REF!,3,FALSE)</f>
        <v>#REF!</v>
      </c>
      <c r="R1977" s="122" t="str">
        <f>+IF(ISERROR(VLOOKUP(K1977,'Ecarts de marge'!D:D,1,FALSE)),"PB CODE ARTICLE","")</f>
        <v>PB CODE ARTICLE</v>
      </c>
    </row>
    <row r="1978" spans="1:18" x14ac:dyDescent="0.25">
      <c r="A1978" s="131" t="str">
        <f>+IF(I1978&lt;='Ecarts de marge'!$G$1,"X","")</f>
        <v>X</v>
      </c>
      <c r="B1978" s="122" t="str">
        <f t="shared" si="30"/>
        <v>A</v>
      </c>
      <c r="Q1978" s="122" t="e">
        <f>+VLOOKUP(CONCATENATE(B1978,"00"),#REF!,3,FALSE)</f>
        <v>#REF!</v>
      </c>
      <c r="R1978" s="122" t="str">
        <f>+IF(ISERROR(VLOOKUP(K1978,'Ecarts de marge'!D:D,1,FALSE)),"PB CODE ARTICLE","")</f>
        <v>PB CODE ARTICLE</v>
      </c>
    </row>
    <row r="1979" spans="1:18" x14ac:dyDescent="0.25">
      <c r="A1979" s="131" t="str">
        <f>+IF(I1979&lt;='Ecarts de marge'!$G$1,"X","")</f>
        <v>X</v>
      </c>
      <c r="B1979" s="122" t="str">
        <f t="shared" si="30"/>
        <v>A</v>
      </c>
      <c r="Q1979" s="122" t="e">
        <f>+VLOOKUP(CONCATENATE(B1979,"00"),#REF!,3,FALSE)</f>
        <v>#REF!</v>
      </c>
      <c r="R1979" s="122" t="str">
        <f>+IF(ISERROR(VLOOKUP(K1979,'Ecarts de marge'!D:D,1,FALSE)),"PB CODE ARTICLE","")</f>
        <v>PB CODE ARTICLE</v>
      </c>
    </row>
    <row r="1980" spans="1:18" x14ac:dyDescent="0.25">
      <c r="A1980" s="131" t="str">
        <f>+IF(I1980&lt;='Ecarts de marge'!$G$1,"X","")</f>
        <v>X</v>
      </c>
      <c r="B1980" s="122" t="str">
        <f t="shared" si="30"/>
        <v>A</v>
      </c>
      <c r="Q1980" s="122" t="e">
        <f>+VLOOKUP(CONCATENATE(B1980,"00"),#REF!,3,FALSE)</f>
        <v>#REF!</v>
      </c>
      <c r="R1980" s="122" t="str">
        <f>+IF(ISERROR(VLOOKUP(K1980,'Ecarts de marge'!D:D,1,FALSE)),"PB CODE ARTICLE","")</f>
        <v>PB CODE ARTICLE</v>
      </c>
    </row>
    <row r="1981" spans="1:18" x14ac:dyDescent="0.25">
      <c r="A1981" s="131" t="str">
        <f>+IF(I1981&lt;='Ecarts de marge'!$G$1,"X","")</f>
        <v>X</v>
      </c>
      <c r="B1981" s="122" t="str">
        <f t="shared" si="30"/>
        <v>A</v>
      </c>
      <c r="Q1981" s="122" t="e">
        <f>+VLOOKUP(CONCATENATE(B1981,"00"),#REF!,3,FALSE)</f>
        <v>#REF!</v>
      </c>
      <c r="R1981" s="122" t="str">
        <f>+IF(ISERROR(VLOOKUP(K1981,'Ecarts de marge'!D:D,1,FALSE)),"PB CODE ARTICLE","")</f>
        <v>PB CODE ARTICLE</v>
      </c>
    </row>
    <row r="1982" spans="1:18" x14ac:dyDescent="0.25">
      <c r="A1982" s="131" t="str">
        <f>+IF(I1982&lt;='Ecarts de marge'!$G$1,"X","")</f>
        <v>X</v>
      </c>
      <c r="B1982" s="122" t="str">
        <f t="shared" si="30"/>
        <v>A</v>
      </c>
      <c r="Q1982" s="122" t="e">
        <f>+VLOOKUP(CONCATENATE(B1982,"00"),#REF!,3,FALSE)</f>
        <v>#REF!</v>
      </c>
      <c r="R1982" s="122" t="str">
        <f>+IF(ISERROR(VLOOKUP(K1982,'Ecarts de marge'!D:D,1,FALSE)),"PB CODE ARTICLE","")</f>
        <v>PB CODE ARTICLE</v>
      </c>
    </row>
    <row r="1983" spans="1:18" x14ac:dyDescent="0.25">
      <c r="A1983" s="131" t="str">
        <f>+IF(I1983&lt;='Ecarts de marge'!$G$1,"X","")</f>
        <v>X</v>
      </c>
      <c r="B1983" s="122" t="str">
        <f t="shared" si="30"/>
        <v>A</v>
      </c>
      <c r="Q1983" s="122" t="e">
        <f>+VLOOKUP(CONCATENATE(B1983,"00"),#REF!,3,FALSE)</f>
        <v>#REF!</v>
      </c>
      <c r="R1983" s="122" t="str">
        <f>+IF(ISERROR(VLOOKUP(K1983,'Ecarts de marge'!D:D,1,FALSE)),"PB CODE ARTICLE","")</f>
        <v>PB CODE ARTICLE</v>
      </c>
    </row>
    <row r="1984" spans="1:18" x14ac:dyDescent="0.25">
      <c r="A1984" s="131" t="str">
        <f>+IF(I1984&lt;='Ecarts de marge'!$G$1,"X","")</f>
        <v>X</v>
      </c>
      <c r="B1984" s="122" t="str">
        <f t="shared" si="30"/>
        <v>A</v>
      </c>
      <c r="Q1984" s="122" t="e">
        <f>+VLOOKUP(CONCATENATE(B1984,"00"),#REF!,3,FALSE)</f>
        <v>#REF!</v>
      </c>
      <c r="R1984" s="122" t="str">
        <f>+IF(ISERROR(VLOOKUP(K1984,'Ecarts de marge'!D:D,1,FALSE)),"PB CODE ARTICLE","")</f>
        <v>PB CODE ARTICLE</v>
      </c>
    </row>
    <row r="1985" spans="1:18" x14ac:dyDescent="0.25">
      <c r="A1985" s="131" t="str">
        <f>+IF(I1985&lt;='Ecarts de marge'!$G$1,"X","")</f>
        <v>X</v>
      </c>
      <c r="B1985" s="122" t="str">
        <f t="shared" si="30"/>
        <v>A</v>
      </c>
      <c r="Q1985" s="122" t="e">
        <f>+VLOOKUP(CONCATENATE(B1985,"00"),#REF!,3,FALSE)</f>
        <v>#REF!</v>
      </c>
      <c r="R1985" s="122" t="str">
        <f>+IF(ISERROR(VLOOKUP(K1985,'Ecarts de marge'!D:D,1,FALSE)),"PB CODE ARTICLE","")</f>
        <v>PB CODE ARTICLE</v>
      </c>
    </row>
    <row r="1986" spans="1:18" x14ac:dyDescent="0.25">
      <c r="A1986" s="131" t="str">
        <f>+IF(I1986&lt;='Ecarts de marge'!$G$1,"X","")</f>
        <v>X</v>
      </c>
      <c r="B1986" s="122" t="str">
        <f t="shared" si="30"/>
        <v>A</v>
      </c>
      <c r="Q1986" s="122" t="e">
        <f>+VLOOKUP(CONCATENATE(B1986,"00"),#REF!,3,FALSE)</f>
        <v>#REF!</v>
      </c>
      <c r="R1986" s="122" t="str">
        <f>+IF(ISERROR(VLOOKUP(K1986,'Ecarts de marge'!D:D,1,FALSE)),"PB CODE ARTICLE","")</f>
        <v>PB CODE ARTICLE</v>
      </c>
    </row>
    <row r="1987" spans="1:18" x14ac:dyDescent="0.25">
      <c r="A1987" s="131" t="str">
        <f>+IF(I1987&lt;='Ecarts de marge'!$G$1,"X","")</f>
        <v>X</v>
      </c>
      <c r="B1987" s="122" t="str">
        <f t="shared" ref="B1987:B2050" si="31">+"A"&amp;E1987&amp;F1987&amp;G1987</f>
        <v>A</v>
      </c>
      <c r="Q1987" s="122" t="e">
        <f>+VLOOKUP(CONCATENATE(B1987,"00"),#REF!,3,FALSE)</f>
        <v>#REF!</v>
      </c>
      <c r="R1987" s="122" t="str">
        <f>+IF(ISERROR(VLOOKUP(K1987,'Ecarts de marge'!D:D,1,FALSE)),"PB CODE ARTICLE","")</f>
        <v>PB CODE ARTICLE</v>
      </c>
    </row>
    <row r="1988" spans="1:18" x14ac:dyDescent="0.25">
      <c r="A1988" s="131" t="str">
        <f>+IF(I1988&lt;='Ecarts de marge'!$G$1,"X","")</f>
        <v>X</v>
      </c>
      <c r="B1988" s="122" t="str">
        <f t="shared" si="31"/>
        <v>A</v>
      </c>
      <c r="Q1988" s="122" t="e">
        <f>+VLOOKUP(CONCATENATE(B1988,"00"),#REF!,3,FALSE)</f>
        <v>#REF!</v>
      </c>
      <c r="R1988" s="122" t="str">
        <f>+IF(ISERROR(VLOOKUP(K1988,'Ecarts de marge'!D:D,1,FALSE)),"PB CODE ARTICLE","")</f>
        <v>PB CODE ARTICLE</v>
      </c>
    </row>
    <row r="1989" spans="1:18" x14ac:dyDescent="0.25">
      <c r="A1989" s="131" t="str">
        <f>+IF(I1989&lt;='Ecarts de marge'!$G$1,"X","")</f>
        <v>X</v>
      </c>
      <c r="B1989" s="122" t="str">
        <f t="shared" si="31"/>
        <v>A</v>
      </c>
      <c r="Q1989" s="122" t="e">
        <f>+VLOOKUP(CONCATENATE(B1989,"00"),#REF!,3,FALSE)</f>
        <v>#REF!</v>
      </c>
      <c r="R1989" s="122" t="str">
        <f>+IF(ISERROR(VLOOKUP(K1989,'Ecarts de marge'!D:D,1,FALSE)),"PB CODE ARTICLE","")</f>
        <v>PB CODE ARTICLE</v>
      </c>
    </row>
    <row r="1990" spans="1:18" x14ac:dyDescent="0.25">
      <c r="A1990" s="131" t="str">
        <f>+IF(I1990&lt;='Ecarts de marge'!$G$1,"X","")</f>
        <v>X</v>
      </c>
      <c r="B1990" s="122" t="str">
        <f t="shared" si="31"/>
        <v>A</v>
      </c>
      <c r="Q1990" s="122" t="e">
        <f>+VLOOKUP(CONCATENATE(B1990,"00"),#REF!,3,FALSE)</f>
        <v>#REF!</v>
      </c>
      <c r="R1990" s="122" t="str">
        <f>+IF(ISERROR(VLOOKUP(K1990,'Ecarts de marge'!D:D,1,FALSE)),"PB CODE ARTICLE","")</f>
        <v>PB CODE ARTICLE</v>
      </c>
    </row>
    <row r="1991" spans="1:18" x14ac:dyDescent="0.25">
      <c r="A1991" s="131" t="str">
        <f>+IF(I1991&lt;='Ecarts de marge'!$G$1,"X","")</f>
        <v>X</v>
      </c>
      <c r="B1991" s="122" t="str">
        <f t="shared" si="31"/>
        <v>A</v>
      </c>
      <c r="Q1991" s="122" t="e">
        <f>+VLOOKUP(CONCATENATE(B1991,"00"),#REF!,3,FALSE)</f>
        <v>#REF!</v>
      </c>
      <c r="R1991" s="122" t="str">
        <f>+IF(ISERROR(VLOOKUP(K1991,'Ecarts de marge'!D:D,1,FALSE)),"PB CODE ARTICLE","")</f>
        <v>PB CODE ARTICLE</v>
      </c>
    </row>
    <row r="1992" spans="1:18" x14ac:dyDescent="0.25">
      <c r="A1992" s="131" t="str">
        <f>+IF(I1992&lt;='Ecarts de marge'!$G$1,"X","")</f>
        <v>X</v>
      </c>
      <c r="B1992" s="122" t="str">
        <f t="shared" si="31"/>
        <v>A</v>
      </c>
      <c r="Q1992" s="122" t="e">
        <f>+VLOOKUP(CONCATENATE(B1992,"00"),#REF!,3,FALSE)</f>
        <v>#REF!</v>
      </c>
      <c r="R1992" s="122" t="str">
        <f>+IF(ISERROR(VLOOKUP(K1992,'Ecarts de marge'!D:D,1,FALSE)),"PB CODE ARTICLE","")</f>
        <v>PB CODE ARTICLE</v>
      </c>
    </row>
    <row r="1993" spans="1:18" x14ac:dyDescent="0.25">
      <c r="A1993" s="131" t="str">
        <f>+IF(I1993&lt;='Ecarts de marge'!$G$1,"X","")</f>
        <v>X</v>
      </c>
      <c r="B1993" s="122" t="str">
        <f t="shared" si="31"/>
        <v>A</v>
      </c>
      <c r="Q1993" s="122" t="e">
        <f>+VLOOKUP(CONCATENATE(B1993,"00"),#REF!,3,FALSE)</f>
        <v>#REF!</v>
      </c>
      <c r="R1993" s="122" t="str">
        <f>+IF(ISERROR(VLOOKUP(K1993,'Ecarts de marge'!D:D,1,FALSE)),"PB CODE ARTICLE","")</f>
        <v>PB CODE ARTICLE</v>
      </c>
    </row>
    <row r="1994" spans="1:18" x14ac:dyDescent="0.25">
      <c r="A1994" s="131" t="str">
        <f>+IF(I1994&lt;='Ecarts de marge'!$G$1,"X","")</f>
        <v>X</v>
      </c>
      <c r="B1994" s="122" t="str">
        <f t="shared" si="31"/>
        <v>A</v>
      </c>
      <c r="Q1994" s="122" t="e">
        <f>+VLOOKUP(CONCATENATE(B1994,"00"),#REF!,3,FALSE)</f>
        <v>#REF!</v>
      </c>
      <c r="R1994" s="122" t="str">
        <f>+IF(ISERROR(VLOOKUP(K1994,'Ecarts de marge'!D:D,1,FALSE)),"PB CODE ARTICLE","")</f>
        <v>PB CODE ARTICLE</v>
      </c>
    </row>
    <row r="1995" spans="1:18" x14ac:dyDescent="0.25">
      <c r="A1995" s="131" t="str">
        <f>+IF(I1995&lt;='Ecarts de marge'!$G$1,"X","")</f>
        <v>X</v>
      </c>
      <c r="B1995" s="122" t="str">
        <f t="shared" si="31"/>
        <v>A</v>
      </c>
      <c r="Q1995" s="122" t="e">
        <f>+VLOOKUP(CONCATENATE(B1995,"00"),#REF!,3,FALSE)</f>
        <v>#REF!</v>
      </c>
      <c r="R1995" s="122" t="str">
        <f>+IF(ISERROR(VLOOKUP(K1995,'Ecarts de marge'!D:D,1,FALSE)),"PB CODE ARTICLE","")</f>
        <v>PB CODE ARTICLE</v>
      </c>
    </row>
    <row r="1996" spans="1:18" x14ac:dyDescent="0.25">
      <c r="A1996" s="131" t="str">
        <f>+IF(I1996&lt;='Ecarts de marge'!$G$1,"X","")</f>
        <v>X</v>
      </c>
      <c r="B1996" s="122" t="str">
        <f t="shared" si="31"/>
        <v>A</v>
      </c>
      <c r="Q1996" s="122" t="e">
        <f>+VLOOKUP(CONCATENATE(B1996,"00"),#REF!,3,FALSE)</f>
        <v>#REF!</v>
      </c>
      <c r="R1996" s="122" t="str">
        <f>+IF(ISERROR(VLOOKUP(K1996,'Ecarts de marge'!D:D,1,FALSE)),"PB CODE ARTICLE","")</f>
        <v>PB CODE ARTICLE</v>
      </c>
    </row>
    <row r="1997" spans="1:18" x14ac:dyDescent="0.25">
      <c r="A1997" s="131" t="str">
        <f>+IF(I1997&lt;='Ecarts de marge'!$G$1,"X","")</f>
        <v>X</v>
      </c>
      <c r="B1997" s="122" t="str">
        <f t="shared" si="31"/>
        <v>A</v>
      </c>
      <c r="Q1997" s="122" t="e">
        <f>+VLOOKUP(CONCATENATE(B1997,"00"),#REF!,3,FALSE)</f>
        <v>#REF!</v>
      </c>
      <c r="R1997" s="122" t="str">
        <f>+IF(ISERROR(VLOOKUP(K1997,'Ecarts de marge'!D:D,1,FALSE)),"PB CODE ARTICLE","")</f>
        <v>PB CODE ARTICLE</v>
      </c>
    </row>
    <row r="1998" spans="1:18" x14ac:dyDescent="0.25">
      <c r="A1998" s="131" t="str">
        <f>+IF(I1998&lt;='Ecarts de marge'!$G$1,"X","")</f>
        <v>X</v>
      </c>
      <c r="B1998" s="122" t="str">
        <f t="shared" si="31"/>
        <v>A</v>
      </c>
      <c r="Q1998" s="122" t="e">
        <f>+VLOOKUP(CONCATENATE(B1998,"00"),#REF!,3,FALSE)</f>
        <v>#REF!</v>
      </c>
      <c r="R1998" s="122" t="str">
        <f>+IF(ISERROR(VLOOKUP(K1998,'Ecarts de marge'!D:D,1,FALSE)),"PB CODE ARTICLE","")</f>
        <v>PB CODE ARTICLE</v>
      </c>
    </row>
    <row r="1999" spans="1:18" x14ac:dyDescent="0.25">
      <c r="A1999" s="131" t="str">
        <f>+IF(I1999&lt;='Ecarts de marge'!$G$1,"X","")</f>
        <v>X</v>
      </c>
      <c r="B1999" s="122" t="str">
        <f t="shared" si="31"/>
        <v>A</v>
      </c>
      <c r="Q1999" s="122" t="e">
        <f>+VLOOKUP(CONCATENATE(B1999,"00"),#REF!,3,FALSE)</f>
        <v>#REF!</v>
      </c>
      <c r="R1999" s="122" t="str">
        <f>+IF(ISERROR(VLOOKUP(K1999,'Ecarts de marge'!D:D,1,FALSE)),"PB CODE ARTICLE","")</f>
        <v>PB CODE ARTICLE</v>
      </c>
    </row>
    <row r="2000" spans="1:18" x14ac:dyDescent="0.25">
      <c r="A2000" s="131" t="str">
        <f>+IF(I2000&lt;='Ecarts de marge'!$G$1,"X","")</f>
        <v>X</v>
      </c>
      <c r="B2000" s="122" t="str">
        <f t="shared" si="31"/>
        <v>A</v>
      </c>
      <c r="Q2000" s="122" t="e">
        <f>+VLOOKUP(CONCATENATE(B2000,"00"),#REF!,3,FALSE)</f>
        <v>#REF!</v>
      </c>
      <c r="R2000" s="122" t="str">
        <f>+IF(ISERROR(VLOOKUP(K2000,'Ecarts de marge'!D:D,1,FALSE)),"PB CODE ARTICLE","")</f>
        <v>PB CODE ARTICLE</v>
      </c>
    </row>
    <row r="2001" spans="1:18" x14ac:dyDescent="0.25">
      <c r="A2001" s="131" t="str">
        <f>+IF(I2001&lt;='Ecarts de marge'!$G$1,"X","")</f>
        <v>X</v>
      </c>
      <c r="B2001" s="122" t="str">
        <f t="shared" si="31"/>
        <v>A</v>
      </c>
      <c r="Q2001" s="122" t="e">
        <f>+VLOOKUP(CONCATENATE(B2001,"00"),#REF!,3,FALSE)</f>
        <v>#REF!</v>
      </c>
      <c r="R2001" s="122" t="str">
        <f>+IF(ISERROR(VLOOKUP(K2001,'Ecarts de marge'!D:D,1,FALSE)),"PB CODE ARTICLE","")</f>
        <v>PB CODE ARTICLE</v>
      </c>
    </row>
    <row r="2002" spans="1:18" x14ac:dyDescent="0.25">
      <c r="A2002" s="131" t="str">
        <f>+IF(I2002&lt;='Ecarts de marge'!$G$1,"X","")</f>
        <v>X</v>
      </c>
      <c r="B2002" s="122" t="str">
        <f t="shared" si="31"/>
        <v>A</v>
      </c>
      <c r="Q2002" s="122" t="e">
        <f>+VLOOKUP(CONCATENATE(B2002,"00"),#REF!,3,FALSE)</f>
        <v>#REF!</v>
      </c>
      <c r="R2002" s="122" t="str">
        <f>+IF(ISERROR(VLOOKUP(K2002,'Ecarts de marge'!D:D,1,FALSE)),"PB CODE ARTICLE","")</f>
        <v>PB CODE ARTICLE</v>
      </c>
    </row>
    <row r="2003" spans="1:18" x14ac:dyDescent="0.25">
      <c r="A2003" s="131" t="str">
        <f>+IF(I2003&lt;='Ecarts de marge'!$G$1,"X","")</f>
        <v>X</v>
      </c>
      <c r="B2003" s="122" t="str">
        <f t="shared" si="31"/>
        <v>A</v>
      </c>
      <c r="Q2003" s="122" t="e">
        <f>+VLOOKUP(CONCATENATE(B2003,"00"),#REF!,3,FALSE)</f>
        <v>#REF!</v>
      </c>
      <c r="R2003" s="122" t="str">
        <f>+IF(ISERROR(VLOOKUP(K2003,'Ecarts de marge'!D:D,1,FALSE)),"PB CODE ARTICLE","")</f>
        <v>PB CODE ARTICLE</v>
      </c>
    </row>
    <row r="2004" spans="1:18" x14ac:dyDescent="0.25">
      <c r="A2004" s="131" t="str">
        <f>+IF(I2004&lt;='Ecarts de marge'!$G$1,"X","")</f>
        <v>X</v>
      </c>
      <c r="B2004" s="122" t="str">
        <f t="shared" si="31"/>
        <v>A</v>
      </c>
      <c r="Q2004" s="122" t="e">
        <f>+VLOOKUP(CONCATENATE(B2004,"00"),#REF!,3,FALSE)</f>
        <v>#REF!</v>
      </c>
      <c r="R2004" s="122" t="str">
        <f>+IF(ISERROR(VLOOKUP(K2004,'Ecarts de marge'!D:D,1,FALSE)),"PB CODE ARTICLE","")</f>
        <v>PB CODE ARTICLE</v>
      </c>
    </row>
    <row r="2005" spans="1:18" x14ac:dyDescent="0.25">
      <c r="A2005" s="131" t="str">
        <f>+IF(I2005&lt;='Ecarts de marge'!$G$1,"X","")</f>
        <v>X</v>
      </c>
      <c r="B2005" s="122" t="str">
        <f t="shared" si="31"/>
        <v>A</v>
      </c>
      <c r="Q2005" s="122" t="e">
        <f>+VLOOKUP(CONCATENATE(B2005,"00"),#REF!,3,FALSE)</f>
        <v>#REF!</v>
      </c>
      <c r="R2005" s="122" t="str">
        <f>+IF(ISERROR(VLOOKUP(K2005,'Ecarts de marge'!D:D,1,FALSE)),"PB CODE ARTICLE","")</f>
        <v>PB CODE ARTICLE</v>
      </c>
    </row>
    <row r="2006" spans="1:18" x14ac:dyDescent="0.25">
      <c r="A2006" s="131" t="str">
        <f>+IF(I2006&lt;='Ecarts de marge'!$G$1,"X","")</f>
        <v>X</v>
      </c>
      <c r="B2006" s="122" t="str">
        <f t="shared" si="31"/>
        <v>A</v>
      </c>
      <c r="Q2006" s="122" t="e">
        <f>+VLOOKUP(CONCATENATE(B2006,"00"),#REF!,3,FALSE)</f>
        <v>#REF!</v>
      </c>
      <c r="R2006" s="122" t="str">
        <f>+IF(ISERROR(VLOOKUP(K2006,'Ecarts de marge'!D:D,1,FALSE)),"PB CODE ARTICLE","")</f>
        <v>PB CODE ARTICLE</v>
      </c>
    </row>
    <row r="2007" spans="1:18" x14ac:dyDescent="0.25">
      <c r="A2007" s="131" t="str">
        <f>+IF(I2007&lt;='Ecarts de marge'!$G$1,"X","")</f>
        <v>X</v>
      </c>
      <c r="B2007" s="122" t="str">
        <f t="shared" si="31"/>
        <v>A</v>
      </c>
      <c r="Q2007" s="122" t="e">
        <f>+VLOOKUP(CONCATENATE(B2007,"00"),#REF!,3,FALSE)</f>
        <v>#REF!</v>
      </c>
      <c r="R2007" s="122" t="str">
        <f>+IF(ISERROR(VLOOKUP(K2007,'Ecarts de marge'!D:D,1,FALSE)),"PB CODE ARTICLE","")</f>
        <v>PB CODE ARTICLE</v>
      </c>
    </row>
    <row r="2008" spans="1:18" x14ac:dyDescent="0.25">
      <c r="A2008" s="131" t="str">
        <f>+IF(I2008&lt;='Ecarts de marge'!$G$1,"X","")</f>
        <v>X</v>
      </c>
      <c r="B2008" s="122" t="str">
        <f t="shared" si="31"/>
        <v>A</v>
      </c>
      <c r="Q2008" s="122" t="e">
        <f>+VLOOKUP(CONCATENATE(B2008,"00"),#REF!,3,FALSE)</f>
        <v>#REF!</v>
      </c>
      <c r="R2008" s="122" t="str">
        <f>+IF(ISERROR(VLOOKUP(K2008,'Ecarts de marge'!D:D,1,FALSE)),"PB CODE ARTICLE","")</f>
        <v>PB CODE ARTICLE</v>
      </c>
    </row>
    <row r="2009" spans="1:18" x14ac:dyDescent="0.25">
      <c r="A2009" s="131" t="str">
        <f>+IF(I2009&lt;='Ecarts de marge'!$G$1,"X","")</f>
        <v>X</v>
      </c>
      <c r="B2009" s="122" t="str">
        <f t="shared" si="31"/>
        <v>A</v>
      </c>
      <c r="Q2009" s="122" t="e">
        <f>+VLOOKUP(CONCATENATE(B2009,"00"),#REF!,3,FALSE)</f>
        <v>#REF!</v>
      </c>
      <c r="R2009" s="122" t="str">
        <f>+IF(ISERROR(VLOOKUP(K2009,'Ecarts de marge'!D:D,1,FALSE)),"PB CODE ARTICLE","")</f>
        <v>PB CODE ARTICLE</v>
      </c>
    </row>
    <row r="2010" spans="1:18" x14ac:dyDescent="0.25">
      <c r="A2010" s="131" t="str">
        <f>+IF(I2010&lt;='Ecarts de marge'!$G$1,"X","")</f>
        <v>X</v>
      </c>
      <c r="B2010" s="122" t="str">
        <f t="shared" si="31"/>
        <v>A</v>
      </c>
      <c r="Q2010" s="122" t="e">
        <f>+VLOOKUP(CONCATENATE(B2010,"00"),#REF!,3,FALSE)</f>
        <v>#REF!</v>
      </c>
      <c r="R2010" s="122" t="str">
        <f>+IF(ISERROR(VLOOKUP(K2010,'Ecarts de marge'!D:D,1,FALSE)),"PB CODE ARTICLE","")</f>
        <v>PB CODE ARTICLE</v>
      </c>
    </row>
    <row r="2011" spans="1:18" x14ac:dyDescent="0.25">
      <c r="A2011" s="131" t="str">
        <f>+IF(I2011&lt;='Ecarts de marge'!$G$1,"X","")</f>
        <v>X</v>
      </c>
      <c r="B2011" s="122" t="str">
        <f t="shared" si="31"/>
        <v>A</v>
      </c>
      <c r="Q2011" s="122" t="e">
        <f>+VLOOKUP(CONCATENATE(B2011,"00"),#REF!,3,FALSE)</f>
        <v>#REF!</v>
      </c>
      <c r="R2011" s="122" t="str">
        <f>+IF(ISERROR(VLOOKUP(K2011,'Ecarts de marge'!D:D,1,FALSE)),"PB CODE ARTICLE","")</f>
        <v>PB CODE ARTICLE</v>
      </c>
    </row>
    <row r="2012" spans="1:18" x14ac:dyDescent="0.25">
      <c r="A2012" s="131" t="str">
        <f>+IF(I2012&lt;='Ecarts de marge'!$G$1,"X","")</f>
        <v>X</v>
      </c>
      <c r="B2012" s="122" t="str">
        <f t="shared" si="31"/>
        <v>A</v>
      </c>
      <c r="Q2012" s="122" t="e">
        <f>+VLOOKUP(CONCATENATE(B2012,"00"),#REF!,3,FALSE)</f>
        <v>#REF!</v>
      </c>
      <c r="R2012" s="122" t="str">
        <f>+IF(ISERROR(VLOOKUP(K2012,'Ecarts de marge'!D:D,1,FALSE)),"PB CODE ARTICLE","")</f>
        <v>PB CODE ARTICLE</v>
      </c>
    </row>
    <row r="2013" spans="1:18" x14ac:dyDescent="0.25">
      <c r="A2013" s="131" t="str">
        <f>+IF(I2013&lt;='Ecarts de marge'!$G$1,"X","")</f>
        <v>X</v>
      </c>
      <c r="B2013" s="122" t="str">
        <f t="shared" si="31"/>
        <v>A</v>
      </c>
      <c r="Q2013" s="122" t="e">
        <f>+VLOOKUP(CONCATENATE(B2013,"00"),#REF!,3,FALSE)</f>
        <v>#REF!</v>
      </c>
      <c r="R2013" s="122" t="str">
        <f>+IF(ISERROR(VLOOKUP(K2013,'Ecarts de marge'!D:D,1,FALSE)),"PB CODE ARTICLE","")</f>
        <v>PB CODE ARTICLE</v>
      </c>
    </row>
    <row r="2014" spans="1:18" x14ac:dyDescent="0.25">
      <c r="A2014" s="131" t="str">
        <f>+IF(I2014&lt;='Ecarts de marge'!$G$1,"X","")</f>
        <v>X</v>
      </c>
      <c r="B2014" s="122" t="str">
        <f t="shared" si="31"/>
        <v>A</v>
      </c>
      <c r="Q2014" s="122" t="e">
        <f>+VLOOKUP(CONCATENATE(B2014,"00"),#REF!,3,FALSE)</f>
        <v>#REF!</v>
      </c>
      <c r="R2014" s="122" t="str">
        <f>+IF(ISERROR(VLOOKUP(K2014,'Ecarts de marge'!D:D,1,FALSE)),"PB CODE ARTICLE","")</f>
        <v>PB CODE ARTICLE</v>
      </c>
    </row>
    <row r="2015" spans="1:18" x14ac:dyDescent="0.25">
      <c r="A2015" s="131" t="str">
        <f>+IF(I2015&lt;='Ecarts de marge'!$G$1,"X","")</f>
        <v>X</v>
      </c>
      <c r="B2015" s="122" t="str">
        <f t="shared" si="31"/>
        <v>A</v>
      </c>
      <c r="Q2015" s="122" t="e">
        <f>+VLOOKUP(CONCATENATE(B2015,"00"),#REF!,3,FALSE)</f>
        <v>#REF!</v>
      </c>
      <c r="R2015" s="122" t="str">
        <f>+IF(ISERROR(VLOOKUP(K2015,'Ecarts de marge'!D:D,1,FALSE)),"PB CODE ARTICLE","")</f>
        <v>PB CODE ARTICLE</v>
      </c>
    </row>
    <row r="2016" spans="1:18" x14ac:dyDescent="0.25">
      <c r="A2016" s="131" t="str">
        <f>+IF(I2016&lt;='Ecarts de marge'!$G$1,"X","")</f>
        <v>X</v>
      </c>
      <c r="B2016" s="122" t="str">
        <f t="shared" si="31"/>
        <v>A</v>
      </c>
      <c r="Q2016" s="122" t="e">
        <f>+VLOOKUP(CONCATENATE(B2016,"00"),#REF!,3,FALSE)</f>
        <v>#REF!</v>
      </c>
      <c r="R2016" s="122" t="str">
        <f>+IF(ISERROR(VLOOKUP(K2016,'Ecarts de marge'!D:D,1,FALSE)),"PB CODE ARTICLE","")</f>
        <v>PB CODE ARTICLE</v>
      </c>
    </row>
    <row r="2017" spans="1:18" x14ac:dyDescent="0.25">
      <c r="A2017" s="131" t="str">
        <f>+IF(I2017&lt;='Ecarts de marge'!$G$1,"X","")</f>
        <v>X</v>
      </c>
      <c r="B2017" s="122" t="str">
        <f t="shared" si="31"/>
        <v>A</v>
      </c>
      <c r="Q2017" s="122" t="e">
        <f>+VLOOKUP(CONCATENATE(B2017,"00"),#REF!,3,FALSE)</f>
        <v>#REF!</v>
      </c>
      <c r="R2017" s="122" t="str">
        <f>+IF(ISERROR(VLOOKUP(K2017,'Ecarts de marge'!D:D,1,FALSE)),"PB CODE ARTICLE","")</f>
        <v>PB CODE ARTICLE</v>
      </c>
    </row>
    <row r="2018" spans="1:18" x14ac:dyDescent="0.25">
      <c r="A2018" s="131" t="str">
        <f>+IF(I2018&lt;='Ecarts de marge'!$G$1,"X","")</f>
        <v>X</v>
      </c>
      <c r="B2018" s="122" t="str">
        <f t="shared" si="31"/>
        <v>A</v>
      </c>
      <c r="Q2018" s="122" t="e">
        <f>+VLOOKUP(CONCATENATE(B2018,"00"),#REF!,3,FALSE)</f>
        <v>#REF!</v>
      </c>
      <c r="R2018" s="122" t="str">
        <f>+IF(ISERROR(VLOOKUP(K2018,'Ecarts de marge'!D:D,1,FALSE)),"PB CODE ARTICLE","")</f>
        <v>PB CODE ARTICLE</v>
      </c>
    </row>
    <row r="2019" spans="1:18" x14ac:dyDescent="0.25">
      <c r="A2019" s="131" t="str">
        <f>+IF(I2019&lt;='Ecarts de marge'!$G$1,"X","")</f>
        <v>X</v>
      </c>
      <c r="B2019" s="122" t="str">
        <f t="shared" si="31"/>
        <v>A</v>
      </c>
      <c r="Q2019" s="122" t="e">
        <f>+VLOOKUP(CONCATENATE(B2019,"00"),#REF!,3,FALSE)</f>
        <v>#REF!</v>
      </c>
      <c r="R2019" s="122" t="str">
        <f>+IF(ISERROR(VLOOKUP(K2019,'Ecarts de marge'!D:D,1,FALSE)),"PB CODE ARTICLE","")</f>
        <v>PB CODE ARTICLE</v>
      </c>
    </row>
    <row r="2020" spans="1:18" x14ac:dyDescent="0.25">
      <c r="A2020" s="131" t="str">
        <f>+IF(I2020&lt;='Ecarts de marge'!$G$1,"X","")</f>
        <v>X</v>
      </c>
      <c r="B2020" s="122" t="str">
        <f t="shared" si="31"/>
        <v>A</v>
      </c>
      <c r="Q2020" s="122" t="e">
        <f>+VLOOKUP(CONCATENATE(B2020,"00"),#REF!,3,FALSE)</f>
        <v>#REF!</v>
      </c>
      <c r="R2020" s="122" t="str">
        <f>+IF(ISERROR(VLOOKUP(K2020,'Ecarts de marge'!D:D,1,FALSE)),"PB CODE ARTICLE","")</f>
        <v>PB CODE ARTICLE</v>
      </c>
    </row>
    <row r="2021" spans="1:18" x14ac:dyDescent="0.25">
      <c r="A2021" s="131" t="str">
        <f>+IF(I2021&lt;='Ecarts de marge'!$G$1,"X","")</f>
        <v>X</v>
      </c>
      <c r="B2021" s="122" t="str">
        <f t="shared" si="31"/>
        <v>A</v>
      </c>
      <c r="Q2021" s="122" t="e">
        <f>+VLOOKUP(CONCATENATE(B2021,"00"),#REF!,3,FALSE)</f>
        <v>#REF!</v>
      </c>
      <c r="R2021" s="122" t="str">
        <f>+IF(ISERROR(VLOOKUP(K2021,'Ecarts de marge'!D:D,1,FALSE)),"PB CODE ARTICLE","")</f>
        <v>PB CODE ARTICLE</v>
      </c>
    </row>
    <row r="2022" spans="1:18" x14ac:dyDescent="0.25">
      <c r="A2022" s="131" t="str">
        <f>+IF(I2022&lt;='Ecarts de marge'!$G$1,"X","")</f>
        <v>X</v>
      </c>
      <c r="B2022" s="122" t="str">
        <f t="shared" si="31"/>
        <v>A</v>
      </c>
      <c r="Q2022" s="122" t="e">
        <f>+VLOOKUP(CONCATENATE(B2022,"00"),#REF!,3,FALSE)</f>
        <v>#REF!</v>
      </c>
      <c r="R2022" s="122" t="str">
        <f>+IF(ISERROR(VLOOKUP(K2022,'Ecarts de marge'!D:D,1,FALSE)),"PB CODE ARTICLE","")</f>
        <v>PB CODE ARTICLE</v>
      </c>
    </row>
    <row r="2023" spans="1:18" x14ac:dyDescent="0.25">
      <c r="A2023" s="131" t="str">
        <f>+IF(I2023&lt;='Ecarts de marge'!$G$1,"X","")</f>
        <v>X</v>
      </c>
      <c r="B2023" s="122" t="str">
        <f t="shared" si="31"/>
        <v>A</v>
      </c>
      <c r="Q2023" s="122" t="e">
        <f>+VLOOKUP(CONCATENATE(B2023,"00"),#REF!,3,FALSE)</f>
        <v>#REF!</v>
      </c>
      <c r="R2023" s="122" t="str">
        <f>+IF(ISERROR(VLOOKUP(K2023,'Ecarts de marge'!D:D,1,FALSE)),"PB CODE ARTICLE","")</f>
        <v>PB CODE ARTICLE</v>
      </c>
    </row>
    <row r="2024" spans="1:18" x14ac:dyDescent="0.25">
      <c r="A2024" s="131" t="str">
        <f>+IF(I2024&lt;='Ecarts de marge'!$G$1,"X","")</f>
        <v>X</v>
      </c>
      <c r="B2024" s="122" t="str">
        <f t="shared" si="31"/>
        <v>A</v>
      </c>
      <c r="Q2024" s="122" t="e">
        <f>+VLOOKUP(CONCATENATE(B2024,"00"),#REF!,3,FALSE)</f>
        <v>#REF!</v>
      </c>
      <c r="R2024" s="122" t="str">
        <f>+IF(ISERROR(VLOOKUP(K2024,'Ecarts de marge'!D:D,1,FALSE)),"PB CODE ARTICLE","")</f>
        <v>PB CODE ARTICLE</v>
      </c>
    </row>
    <row r="2025" spans="1:18" x14ac:dyDescent="0.25">
      <c r="A2025" s="131" t="str">
        <f>+IF(I2025&lt;='Ecarts de marge'!$G$1,"X","")</f>
        <v>X</v>
      </c>
      <c r="B2025" s="122" t="str">
        <f t="shared" si="31"/>
        <v>A</v>
      </c>
      <c r="Q2025" s="122" t="e">
        <f>+VLOOKUP(CONCATENATE(B2025,"00"),#REF!,3,FALSE)</f>
        <v>#REF!</v>
      </c>
      <c r="R2025" s="122" t="str">
        <f>+IF(ISERROR(VLOOKUP(K2025,'Ecarts de marge'!D:D,1,FALSE)),"PB CODE ARTICLE","")</f>
        <v>PB CODE ARTICLE</v>
      </c>
    </row>
    <row r="2026" spans="1:18" x14ac:dyDescent="0.25">
      <c r="A2026" s="131" t="str">
        <f>+IF(I2026&lt;='Ecarts de marge'!$G$1,"X","")</f>
        <v>X</v>
      </c>
      <c r="B2026" s="122" t="str">
        <f t="shared" si="31"/>
        <v>A</v>
      </c>
      <c r="Q2026" s="122" t="e">
        <f>+VLOOKUP(CONCATENATE(B2026,"00"),#REF!,3,FALSE)</f>
        <v>#REF!</v>
      </c>
      <c r="R2026" s="122" t="str">
        <f>+IF(ISERROR(VLOOKUP(K2026,'Ecarts de marge'!D:D,1,FALSE)),"PB CODE ARTICLE","")</f>
        <v>PB CODE ARTICLE</v>
      </c>
    </row>
    <row r="2027" spans="1:18" x14ac:dyDescent="0.25">
      <c r="A2027" s="131" t="str">
        <f>+IF(I2027&lt;='Ecarts de marge'!$G$1,"X","")</f>
        <v>X</v>
      </c>
      <c r="B2027" s="122" t="str">
        <f t="shared" si="31"/>
        <v>A</v>
      </c>
      <c r="Q2027" s="122" t="e">
        <f>+VLOOKUP(CONCATENATE(B2027,"00"),#REF!,3,FALSE)</f>
        <v>#REF!</v>
      </c>
      <c r="R2027" s="122" t="str">
        <f>+IF(ISERROR(VLOOKUP(K2027,'Ecarts de marge'!D:D,1,FALSE)),"PB CODE ARTICLE","")</f>
        <v>PB CODE ARTICLE</v>
      </c>
    </row>
    <row r="2028" spans="1:18" x14ac:dyDescent="0.25">
      <c r="A2028" s="131" t="str">
        <f>+IF(I2028&lt;='Ecarts de marge'!$G$1,"X","")</f>
        <v>X</v>
      </c>
      <c r="B2028" s="122" t="str">
        <f t="shared" si="31"/>
        <v>A</v>
      </c>
      <c r="Q2028" s="122" t="e">
        <f>+VLOOKUP(CONCATENATE(B2028,"00"),#REF!,3,FALSE)</f>
        <v>#REF!</v>
      </c>
      <c r="R2028" s="122" t="str">
        <f>+IF(ISERROR(VLOOKUP(K2028,'Ecarts de marge'!D:D,1,FALSE)),"PB CODE ARTICLE","")</f>
        <v>PB CODE ARTICLE</v>
      </c>
    </row>
    <row r="2029" spans="1:18" x14ac:dyDescent="0.25">
      <c r="A2029" s="131" t="str">
        <f>+IF(I2029&lt;='Ecarts de marge'!$G$1,"X","")</f>
        <v>X</v>
      </c>
      <c r="B2029" s="122" t="str">
        <f t="shared" si="31"/>
        <v>A</v>
      </c>
      <c r="Q2029" s="122" t="e">
        <f>+VLOOKUP(CONCATENATE(B2029,"00"),#REF!,3,FALSE)</f>
        <v>#REF!</v>
      </c>
      <c r="R2029" s="122" t="str">
        <f>+IF(ISERROR(VLOOKUP(K2029,'Ecarts de marge'!D:D,1,FALSE)),"PB CODE ARTICLE","")</f>
        <v>PB CODE ARTICLE</v>
      </c>
    </row>
    <row r="2030" spans="1:18" x14ac:dyDescent="0.25">
      <c r="A2030" s="131" t="str">
        <f>+IF(I2030&lt;='Ecarts de marge'!$G$1,"X","")</f>
        <v>X</v>
      </c>
      <c r="B2030" s="122" t="str">
        <f t="shared" si="31"/>
        <v>A</v>
      </c>
      <c r="Q2030" s="122" t="e">
        <f>+VLOOKUP(CONCATENATE(B2030,"00"),#REF!,3,FALSE)</f>
        <v>#REF!</v>
      </c>
      <c r="R2030" s="122" t="str">
        <f>+IF(ISERROR(VLOOKUP(K2030,'Ecarts de marge'!D:D,1,FALSE)),"PB CODE ARTICLE","")</f>
        <v>PB CODE ARTICLE</v>
      </c>
    </row>
    <row r="2031" spans="1:18" x14ac:dyDescent="0.25">
      <c r="A2031" s="131" t="str">
        <f>+IF(I2031&lt;='Ecarts de marge'!$G$1,"X","")</f>
        <v>X</v>
      </c>
      <c r="B2031" s="122" t="str">
        <f t="shared" si="31"/>
        <v>A</v>
      </c>
      <c r="Q2031" s="122" t="e">
        <f>+VLOOKUP(CONCATENATE(B2031,"00"),#REF!,3,FALSE)</f>
        <v>#REF!</v>
      </c>
      <c r="R2031" s="122" t="str">
        <f>+IF(ISERROR(VLOOKUP(K2031,'Ecarts de marge'!D:D,1,FALSE)),"PB CODE ARTICLE","")</f>
        <v>PB CODE ARTICLE</v>
      </c>
    </row>
    <row r="2032" spans="1:18" x14ac:dyDescent="0.25">
      <c r="A2032" s="131" t="str">
        <f>+IF(I2032&lt;='Ecarts de marge'!$G$1,"X","")</f>
        <v>X</v>
      </c>
      <c r="B2032" s="122" t="str">
        <f t="shared" si="31"/>
        <v>A</v>
      </c>
      <c r="Q2032" s="122" t="e">
        <f>+VLOOKUP(CONCATENATE(B2032,"00"),#REF!,3,FALSE)</f>
        <v>#REF!</v>
      </c>
      <c r="R2032" s="122" t="str">
        <f>+IF(ISERROR(VLOOKUP(K2032,'Ecarts de marge'!D:D,1,FALSE)),"PB CODE ARTICLE","")</f>
        <v>PB CODE ARTICLE</v>
      </c>
    </row>
    <row r="2033" spans="1:18" x14ac:dyDescent="0.25">
      <c r="A2033" s="131" t="str">
        <f>+IF(I2033&lt;='Ecarts de marge'!$G$1,"X","")</f>
        <v>X</v>
      </c>
      <c r="B2033" s="122" t="str">
        <f t="shared" si="31"/>
        <v>A</v>
      </c>
      <c r="Q2033" s="122" t="e">
        <f>+VLOOKUP(CONCATENATE(B2033,"00"),#REF!,3,FALSE)</f>
        <v>#REF!</v>
      </c>
      <c r="R2033" s="122" t="str">
        <f>+IF(ISERROR(VLOOKUP(K2033,'Ecarts de marge'!D:D,1,FALSE)),"PB CODE ARTICLE","")</f>
        <v>PB CODE ARTICLE</v>
      </c>
    </row>
    <row r="2034" spans="1:18" x14ac:dyDescent="0.25">
      <c r="A2034" s="131" t="str">
        <f>+IF(I2034&lt;='Ecarts de marge'!$G$1,"X","")</f>
        <v>X</v>
      </c>
      <c r="B2034" s="122" t="str">
        <f t="shared" si="31"/>
        <v>A</v>
      </c>
      <c r="Q2034" s="122" t="e">
        <f>+VLOOKUP(CONCATENATE(B2034,"00"),#REF!,3,FALSE)</f>
        <v>#REF!</v>
      </c>
      <c r="R2034" s="122" t="str">
        <f>+IF(ISERROR(VLOOKUP(K2034,'Ecarts de marge'!D:D,1,FALSE)),"PB CODE ARTICLE","")</f>
        <v>PB CODE ARTICLE</v>
      </c>
    </row>
    <row r="2035" spans="1:18" x14ac:dyDescent="0.25">
      <c r="A2035" s="131" t="str">
        <f>+IF(I2035&lt;='Ecarts de marge'!$G$1,"X","")</f>
        <v>X</v>
      </c>
      <c r="B2035" s="122" t="str">
        <f t="shared" si="31"/>
        <v>A</v>
      </c>
      <c r="Q2035" s="122" t="e">
        <f>+VLOOKUP(CONCATENATE(B2035,"00"),#REF!,3,FALSE)</f>
        <v>#REF!</v>
      </c>
      <c r="R2035" s="122" t="str">
        <f>+IF(ISERROR(VLOOKUP(K2035,'Ecarts de marge'!D:D,1,FALSE)),"PB CODE ARTICLE","")</f>
        <v>PB CODE ARTICLE</v>
      </c>
    </row>
    <row r="2036" spans="1:18" x14ac:dyDescent="0.25">
      <c r="A2036" s="131" t="str">
        <f>+IF(I2036&lt;='Ecarts de marge'!$G$1,"X","")</f>
        <v>X</v>
      </c>
      <c r="B2036" s="122" t="str">
        <f t="shared" si="31"/>
        <v>A</v>
      </c>
      <c r="Q2036" s="122" t="e">
        <f>+VLOOKUP(CONCATENATE(B2036,"00"),#REF!,3,FALSE)</f>
        <v>#REF!</v>
      </c>
      <c r="R2036" s="122" t="str">
        <f>+IF(ISERROR(VLOOKUP(K2036,'Ecarts de marge'!D:D,1,FALSE)),"PB CODE ARTICLE","")</f>
        <v>PB CODE ARTICLE</v>
      </c>
    </row>
    <row r="2037" spans="1:18" x14ac:dyDescent="0.25">
      <c r="A2037" s="131" t="str">
        <f>+IF(I2037&lt;='Ecarts de marge'!$G$1,"X","")</f>
        <v>X</v>
      </c>
      <c r="B2037" s="122" t="str">
        <f t="shared" si="31"/>
        <v>A</v>
      </c>
      <c r="Q2037" s="122" t="e">
        <f>+VLOOKUP(CONCATENATE(B2037,"00"),#REF!,3,FALSE)</f>
        <v>#REF!</v>
      </c>
      <c r="R2037" s="122" t="str">
        <f>+IF(ISERROR(VLOOKUP(K2037,'Ecarts de marge'!D:D,1,FALSE)),"PB CODE ARTICLE","")</f>
        <v>PB CODE ARTICLE</v>
      </c>
    </row>
    <row r="2038" spans="1:18" x14ac:dyDescent="0.25">
      <c r="A2038" s="131" t="str">
        <f>+IF(I2038&lt;='Ecarts de marge'!$G$1,"X","")</f>
        <v>X</v>
      </c>
      <c r="B2038" s="122" t="str">
        <f t="shared" si="31"/>
        <v>A</v>
      </c>
      <c r="Q2038" s="122" t="e">
        <f>+VLOOKUP(CONCATENATE(B2038,"00"),#REF!,3,FALSE)</f>
        <v>#REF!</v>
      </c>
      <c r="R2038" s="122" t="str">
        <f>+IF(ISERROR(VLOOKUP(K2038,'Ecarts de marge'!D:D,1,FALSE)),"PB CODE ARTICLE","")</f>
        <v>PB CODE ARTICLE</v>
      </c>
    </row>
    <row r="2039" spans="1:18" x14ac:dyDescent="0.25">
      <c r="A2039" s="131" t="str">
        <f>+IF(I2039&lt;='Ecarts de marge'!$G$1,"X","")</f>
        <v>X</v>
      </c>
      <c r="B2039" s="122" t="str">
        <f t="shared" si="31"/>
        <v>A</v>
      </c>
      <c r="Q2039" s="122" t="e">
        <f>+VLOOKUP(CONCATENATE(B2039,"00"),#REF!,3,FALSE)</f>
        <v>#REF!</v>
      </c>
      <c r="R2039" s="122" t="str">
        <f>+IF(ISERROR(VLOOKUP(K2039,'Ecarts de marge'!D:D,1,FALSE)),"PB CODE ARTICLE","")</f>
        <v>PB CODE ARTICLE</v>
      </c>
    </row>
    <row r="2040" spans="1:18" x14ac:dyDescent="0.25">
      <c r="A2040" s="131" t="str">
        <f>+IF(I2040&lt;='Ecarts de marge'!$G$1,"X","")</f>
        <v>X</v>
      </c>
      <c r="B2040" s="122" t="str">
        <f t="shared" si="31"/>
        <v>A</v>
      </c>
      <c r="Q2040" s="122" t="e">
        <f>+VLOOKUP(CONCATENATE(B2040,"00"),#REF!,3,FALSE)</f>
        <v>#REF!</v>
      </c>
      <c r="R2040" s="122" t="str">
        <f>+IF(ISERROR(VLOOKUP(K2040,'Ecarts de marge'!D:D,1,FALSE)),"PB CODE ARTICLE","")</f>
        <v>PB CODE ARTICLE</v>
      </c>
    </row>
    <row r="2041" spans="1:18" x14ac:dyDescent="0.25">
      <c r="A2041" s="131" t="str">
        <f>+IF(I2041&lt;='Ecarts de marge'!$G$1,"X","")</f>
        <v>X</v>
      </c>
      <c r="B2041" s="122" t="str">
        <f t="shared" si="31"/>
        <v>A</v>
      </c>
      <c r="Q2041" s="122" t="e">
        <f>+VLOOKUP(CONCATENATE(B2041,"00"),#REF!,3,FALSE)</f>
        <v>#REF!</v>
      </c>
      <c r="R2041" s="122" t="str">
        <f>+IF(ISERROR(VLOOKUP(K2041,'Ecarts de marge'!D:D,1,FALSE)),"PB CODE ARTICLE","")</f>
        <v>PB CODE ARTICLE</v>
      </c>
    </row>
    <row r="2042" spans="1:18" x14ac:dyDescent="0.25">
      <c r="A2042" s="131" t="str">
        <f>+IF(I2042&lt;='Ecarts de marge'!$G$1,"X","")</f>
        <v>X</v>
      </c>
      <c r="B2042" s="122" t="str">
        <f t="shared" si="31"/>
        <v>A</v>
      </c>
      <c r="Q2042" s="122" t="e">
        <f>+VLOOKUP(CONCATENATE(B2042,"00"),#REF!,3,FALSE)</f>
        <v>#REF!</v>
      </c>
      <c r="R2042" s="122" t="str">
        <f>+IF(ISERROR(VLOOKUP(K2042,'Ecarts de marge'!D:D,1,FALSE)),"PB CODE ARTICLE","")</f>
        <v>PB CODE ARTICLE</v>
      </c>
    </row>
    <row r="2043" spans="1:18" x14ac:dyDescent="0.25">
      <c r="A2043" s="131" t="str">
        <f>+IF(I2043&lt;='Ecarts de marge'!$G$1,"X","")</f>
        <v>X</v>
      </c>
      <c r="B2043" s="122" t="str">
        <f t="shared" si="31"/>
        <v>A</v>
      </c>
      <c r="Q2043" s="122" t="e">
        <f>+VLOOKUP(CONCATENATE(B2043,"00"),#REF!,3,FALSE)</f>
        <v>#REF!</v>
      </c>
      <c r="R2043" s="122" t="str">
        <f>+IF(ISERROR(VLOOKUP(K2043,'Ecarts de marge'!D:D,1,FALSE)),"PB CODE ARTICLE","")</f>
        <v>PB CODE ARTICLE</v>
      </c>
    </row>
    <row r="2044" spans="1:18" x14ac:dyDescent="0.25">
      <c r="A2044" s="131" t="str">
        <f>+IF(I2044&lt;='Ecarts de marge'!$G$1,"X","")</f>
        <v>X</v>
      </c>
      <c r="B2044" s="122" t="str">
        <f t="shared" si="31"/>
        <v>A</v>
      </c>
      <c r="Q2044" s="122" t="e">
        <f>+VLOOKUP(CONCATENATE(B2044,"00"),#REF!,3,FALSE)</f>
        <v>#REF!</v>
      </c>
      <c r="R2044" s="122" t="str">
        <f>+IF(ISERROR(VLOOKUP(K2044,'Ecarts de marge'!D:D,1,FALSE)),"PB CODE ARTICLE","")</f>
        <v>PB CODE ARTICLE</v>
      </c>
    </row>
    <row r="2045" spans="1:18" x14ac:dyDescent="0.25">
      <c r="A2045" s="131" t="str">
        <f>+IF(I2045&lt;='Ecarts de marge'!$G$1,"X","")</f>
        <v>X</v>
      </c>
      <c r="B2045" s="122" t="str">
        <f t="shared" si="31"/>
        <v>A</v>
      </c>
      <c r="Q2045" s="122" t="e">
        <f>+VLOOKUP(CONCATENATE(B2045,"00"),#REF!,3,FALSE)</f>
        <v>#REF!</v>
      </c>
      <c r="R2045" s="122" t="str">
        <f>+IF(ISERROR(VLOOKUP(K2045,'Ecarts de marge'!D:D,1,FALSE)),"PB CODE ARTICLE","")</f>
        <v>PB CODE ARTICLE</v>
      </c>
    </row>
    <row r="2046" spans="1:18" x14ac:dyDescent="0.25">
      <c r="A2046" s="131" t="str">
        <f>+IF(I2046&lt;='Ecarts de marge'!$G$1,"X","")</f>
        <v>X</v>
      </c>
      <c r="B2046" s="122" t="str">
        <f t="shared" si="31"/>
        <v>A</v>
      </c>
      <c r="Q2046" s="122" t="e">
        <f>+VLOOKUP(CONCATENATE(B2046,"00"),#REF!,3,FALSE)</f>
        <v>#REF!</v>
      </c>
      <c r="R2046" s="122" t="str">
        <f>+IF(ISERROR(VLOOKUP(K2046,'Ecarts de marge'!D:D,1,FALSE)),"PB CODE ARTICLE","")</f>
        <v>PB CODE ARTICLE</v>
      </c>
    </row>
    <row r="2047" spans="1:18" x14ac:dyDescent="0.25">
      <c r="A2047" s="131" t="str">
        <f>+IF(I2047&lt;='Ecarts de marge'!$G$1,"X","")</f>
        <v>X</v>
      </c>
      <c r="B2047" s="122" t="str">
        <f t="shared" si="31"/>
        <v>A</v>
      </c>
      <c r="Q2047" s="122" t="e">
        <f>+VLOOKUP(CONCATENATE(B2047,"00"),#REF!,3,FALSE)</f>
        <v>#REF!</v>
      </c>
      <c r="R2047" s="122" t="str">
        <f>+IF(ISERROR(VLOOKUP(K2047,'Ecarts de marge'!D:D,1,FALSE)),"PB CODE ARTICLE","")</f>
        <v>PB CODE ARTICLE</v>
      </c>
    </row>
    <row r="2048" spans="1:18" x14ac:dyDescent="0.25">
      <c r="A2048" s="131" t="str">
        <f>+IF(I2048&lt;='Ecarts de marge'!$G$1,"X","")</f>
        <v>X</v>
      </c>
      <c r="B2048" s="122" t="str">
        <f t="shared" si="31"/>
        <v>A</v>
      </c>
      <c r="Q2048" s="122" t="e">
        <f>+VLOOKUP(CONCATENATE(B2048,"00"),#REF!,3,FALSE)</f>
        <v>#REF!</v>
      </c>
      <c r="R2048" s="122" t="str">
        <f>+IF(ISERROR(VLOOKUP(K2048,'Ecarts de marge'!D:D,1,FALSE)),"PB CODE ARTICLE","")</f>
        <v>PB CODE ARTICLE</v>
      </c>
    </row>
    <row r="2049" spans="1:18" x14ac:dyDescent="0.25">
      <c r="A2049" s="131" t="str">
        <f>+IF(I2049&lt;='Ecarts de marge'!$G$1,"X","")</f>
        <v>X</v>
      </c>
      <c r="B2049" s="122" t="str">
        <f t="shared" si="31"/>
        <v>A</v>
      </c>
      <c r="Q2049" s="122" t="e">
        <f>+VLOOKUP(CONCATENATE(B2049,"00"),#REF!,3,FALSE)</f>
        <v>#REF!</v>
      </c>
      <c r="R2049" s="122" t="str">
        <f>+IF(ISERROR(VLOOKUP(K2049,'Ecarts de marge'!D:D,1,FALSE)),"PB CODE ARTICLE","")</f>
        <v>PB CODE ARTICLE</v>
      </c>
    </row>
    <row r="2050" spans="1:18" x14ac:dyDescent="0.25">
      <c r="A2050" s="131" t="str">
        <f>+IF(I2050&lt;='Ecarts de marge'!$G$1,"X","")</f>
        <v>X</v>
      </c>
      <c r="B2050" s="122" t="str">
        <f t="shared" si="31"/>
        <v>A</v>
      </c>
      <c r="Q2050" s="122" t="e">
        <f>+VLOOKUP(CONCATENATE(B2050,"00"),#REF!,3,FALSE)</f>
        <v>#REF!</v>
      </c>
      <c r="R2050" s="122" t="str">
        <f>+IF(ISERROR(VLOOKUP(K2050,'Ecarts de marge'!D:D,1,FALSE)),"PB CODE ARTICLE","")</f>
        <v>PB CODE ARTICLE</v>
      </c>
    </row>
    <row r="2051" spans="1:18" x14ac:dyDescent="0.25">
      <c r="A2051" s="131" t="str">
        <f>+IF(I2051&lt;='Ecarts de marge'!$G$1,"X","")</f>
        <v>X</v>
      </c>
      <c r="B2051" s="122" t="str">
        <f t="shared" ref="B2051:B2114" si="32">+"A"&amp;E2051&amp;F2051&amp;G2051</f>
        <v>A</v>
      </c>
      <c r="Q2051" s="122" t="e">
        <f>+VLOOKUP(CONCATENATE(B2051,"00"),#REF!,3,FALSE)</f>
        <v>#REF!</v>
      </c>
      <c r="R2051" s="122" t="str">
        <f>+IF(ISERROR(VLOOKUP(K2051,'Ecarts de marge'!D:D,1,FALSE)),"PB CODE ARTICLE","")</f>
        <v>PB CODE ARTICLE</v>
      </c>
    </row>
    <row r="2052" spans="1:18" x14ac:dyDescent="0.25">
      <c r="A2052" s="131" t="str">
        <f>+IF(I2052&lt;='Ecarts de marge'!$G$1,"X","")</f>
        <v>X</v>
      </c>
      <c r="B2052" s="122" t="str">
        <f t="shared" si="32"/>
        <v>A</v>
      </c>
      <c r="Q2052" s="122" t="e">
        <f>+VLOOKUP(CONCATENATE(B2052,"00"),#REF!,3,FALSE)</f>
        <v>#REF!</v>
      </c>
      <c r="R2052" s="122" t="str">
        <f>+IF(ISERROR(VLOOKUP(K2052,'Ecarts de marge'!D:D,1,FALSE)),"PB CODE ARTICLE","")</f>
        <v>PB CODE ARTICLE</v>
      </c>
    </row>
    <row r="2053" spans="1:18" x14ac:dyDescent="0.25">
      <c r="A2053" s="131" t="str">
        <f>+IF(I2053&lt;='Ecarts de marge'!$G$1,"X","")</f>
        <v>X</v>
      </c>
      <c r="B2053" s="122" t="str">
        <f t="shared" si="32"/>
        <v>A</v>
      </c>
      <c r="Q2053" s="122" t="e">
        <f>+VLOOKUP(CONCATENATE(B2053,"00"),#REF!,3,FALSE)</f>
        <v>#REF!</v>
      </c>
      <c r="R2053" s="122" t="str">
        <f>+IF(ISERROR(VLOOKUP(K2053,'Ecarts de marge'!D:D,1,FALSE)),"PB CODE ARTICLE","")</f>
        <v>PB CODE ARTICLE</v>
      </c>
    </row>
    <row r="2054" spans="1:18" x14ac:dyDescent="0.25">
      <c r="A2054" s="131" t="str">
        <f>+IF(I2054&lt;='Ecarts de marge'!$G$1,"X","")</f>
        <v>X</v>
      </c>
      <c r="B2054" s="122" t="str">
        <f t="shared" si="32"/>
        <v>A</v>
      </c>
      <c r="Q2054" s="122" t="e">
        <f>+VLOOKUP(CONCATENATE(B2054,"00"),#REF!,3,FALSE)</f>
        <v>#REF!</v>
      </c>
      <c r="R2054" s="122" t="str">
        <f>+IF(ISERROR(VLOOKUP(K2054,'Ecarts de marge'!D:D,1,FALSE)),"PB CODE ARTICLE","")</f>
        <v>PB CODE ARTICLE</v>
      </c>
    </row>
    <row r="2055" spans="1:18" x14ac:dyDescent="0.25">
      <c r="A2055" s="131" t="str">
        <f>+IF(I2055&lt;='Ecarts de marge'!$G$1,"X","")</f>
        <v>X</v>
      </c>
      <c r="B2055" s="122" t="str">
        <f t="shared" si="32"/>
        <v>A</v>
      </c>
      <c r="Q2055" s="122" t="e">
        <f>+VLOOKUP(CONCATENATE(B2055,"00"),#REF!,3,FALSE)</f>
        <v>#REF!</v>
      </c>
      <c r="R2055" s="122" t="str">
        <f>+IF(ISERROR(VLOOKUP(K2055,'Ecarts de marge'!D:D,1,FALSE)),"PB CODE ARTICLE","")</f>
        <v>PB CODE ARTICLE</v>
      </c>
    </row>
    <row r="2056" spans="1:18" x14ac:dyDescent="0.25">
      <c r="A2056" s="131" t="str">
        <f>+IF(I2056&lt;='Ecarts de marge'!$G$1,"X","")</f>
        <v>X</v>
      </c>
      <c r="B2056" s="122" t="str">
        <f t="shared" si="32"/>
        <v>A</v>
      </c>
      <c r="Q2056" s="122" t="e">
        <f>+VLOOKUP(CONCATENATE(B2056,"00"),#REF!,3,FALSE)</f>
        <v>#REF!</v>
      </c>
      <c r="R2056" s="122" t="str">
        <f>+IF(ISERROR(VLOOKUP(K2056,'Ecarts de marge'!D:D,1,FALSE)),"PB CODE ARTICLE","")</f>
        <v>PB CODE ARTICLE</v>
      </c>
    </row>
    <row r="2057" spans="1:18" x14ac:dyDescent="0.25">
      <c r="A2057" s="131" t="str">
        <f>+IF(I2057&lt;='Ecarts de marge'!$G$1,"X","")</f>
        <v>X</v>
      </c>
      <c r="B2057" s="122" t="str">
        <f t="shared" si="32"/>
        <v>A</v>
      </c>
      <c r="Q2057" s="122" t="e">
        <f>+VLOOKUP(CONCATENATE(B2057,"00"),#REF!,3,FALSE)</f>
        <v>#REF!</v>
      </c>
      <c r="R2057" s="122" t="str">
        <f>+IF(ISERROR(VLOOKUP(K2057,'Ecarts de marge'!D:D,1,FALSE)),"PB CODE ARTICLE","")</f>
        <v>PB CODE ARTICLE</v>
      </c>
    </row>
    <row r="2058" spans="1:18" x14ac:dyDescent="0.25">
      <c r="A2058" s="131" t="str">
        <f>+IF(I2058&lt;='Ecarts de marge'!$G$1,"X","")</f>
        <v>X</v>
      </c>
      <c r="B2058" s="122" t="str">
        <f t="shared" si="32"/>
        <v>A</v>
      </c>
      <c r="Q2058" s="122" t="e">
        <f>+VLOOKUP(CONCATENATE(B2058,"00"),#REF!,3,FALSE)</f>
        <v>#REF!</v>
      </c>
      <c r="R2058" s="122" t="str">
        <f>+IF(ISERROR(VLOOKUP(K2058,'Ecarts de marge'!D:D,1,FALSE)),"PB CODE ARTICLE","")</f>
        <v>PB CODE ARTICLE</v>
      </c>
    </row>
    <row r="2059" spans="1:18" x14ac:dyDescent="0.25">
      <c r="A2059" s="131" t="str">
        <f>+IF(I2059&lt;='Ecarts de marge'!$G$1,"X","")</f>
        <v>X</v>
      </c>
      <c r="B2059" s="122" t="str">
        <f t="shared" si="32"/>
        <v>A</v>
      </c>
      <c r="Q2059" s="122" t="e">
        <f>+VLOOKUP(CONCATENATE(B2059,"00"),#REF!,3,FALSE)</f>
        <v>#REF!</v>
      </c>
      <c r="R2059" s="122" t="str">
        <f>+IF(ISERROR(VLOOKUP(K2059,'Ecarts de marge'!D:D,1,FALSE)),"PB CODE ARTICLE","")</f>
        <v>PB CODE ARTICLE</v>
      </c>
    </row>
    <row r="2060" spans="1:18" x14ac:dyDescent="0.25">
      <c r="A2060" s="131" t="str">
        <f>+IF(I2060&lt;='Ecarts de marge'!$G$1,"X","")</f>
        <v>X</v>
      </c>
      <c r="B2060" s="122" t="str">
        <f t="shared" si="32"/>
        <v>A</v>
      </c>
      <c r="Q2060" s="122" t="e">
        <f>+VLOOKUP(CONCATENATE(B2060,"00"),#REF!,3,FALSE)</f>
        <v>#REF!</v>
      </c>
      <c r="R2060" s="122" t="str">
        <f>+IF(ISERROR(VLOOKUP(K2060,'Ecarts de marge'!D:D,1,FALSE)),"PB CODE ARTICLE","")</f>
        <v>PB CODE ARTICLE</v>
      </c>
    </row>
    <row r="2061" spans="1:18" x14ac:dyDescent="0.25">
      <c r="A2061" s="131" t="str">
        <f>+IF(I2061&lt;='Ecarts de marge'!$G$1,"X","")</f>
        <v>X</v>
      </c>
      <c r="B2061" s="122" t="str">
        <f t="shared" si="32"/>
        <v>A</v>
      </c>
      <c r="Q2061" s="122" t="e">
        <f>+VLOOKUP(CONCATENATE(B2061,"00"),#REF!,3,FALSE)</f>
        <v>#REF!</v>
      </c>
      <c r="R2061" s="122" t="str">
        <f>+IF(ISERROR(VLOOKUP(K2061,'Ecarts de marge'!D:D,1,FALSE)),"PB CODE ARTICLE","")</f>
        <v>PB CODE ARTICLE</v>
      </c>
    </row>
    <row r="2062" spans="1:18" x14ac:dyDescent="0.25">
      <c r="A2062" s="131" t="str">
        <f>+IF(I2062&lt;='Ecarts de marge'!$G$1,"X","")</f>
        <v>X</v>
      </c>
      <c r="B2062" s="122" t="str">
        <f t="shared" si="32"/>
        <v>A</v>
      </c>
      <c r="Q2062" s="122" t="e">
        <f>+VLOOKUP(CONCATENATE(B2062,"00"),#REF!,3,FALSE)</f>
        <v>#REF!</v>
      </c>
      <c r="R2062" s="122" t="str">
        <f>+IF(ISERROR(VLOOKUP(K2062,'Ecarts de marge'!D:D,1,FALSE)),"PB CODE ARTICLE","")</f>
        <v>PB CODE ARTICLE</v>
      </c>
    </row>
    <row r="2063" spans="1:18" x14ac:dyDescent="0.25">
      <c r="A2063" s="131" t="str">
        <f>+IF(I2063&lt;='Ecarts de marge'!$G$1,"X","")</f>
        <v>X</v>
      </c>
      <c r="B2063" s="122" t="str">
        <f t="shared" si="32"/>
        <v>A</v>
      </c>
      <c r="Q2063" s="122" t="e">
        <f>+VLOOKUP(CONCATENATE(B2063,"00"),#REF!,3,FALSE)</f>
        <v>#REF!</v>
      </c>
      <c r="R2063" s="122" t="str">
        <f>+IF(ISERROR(VLOOKUP(K2063,'Ecarts de marge'!D:D,1,FALSE)),"PB CODE ARTICLE","")</f>
        <v>PB CODE ARTICLE</v>
      </c>
    </row>
    <row r="2064" spans="1:18" x14ac:dyDescent="0.25">
      <c r="A2064" s="131" t="str">
        <f>+IF(I2064&lt;='Ecarts de marge'!$G$1,"X","")</f>
        <v>X</v>
      </c>
      <c r="B2064" s="122" t="str">
        <f t="shared" si="32"/>
        <v>A</v>
      </c>
      <c r="Q2064" s="122" t="e">
        <f>+VLOOKUP(CONCATENATE(B2064,"00"),#REF!,3,FALSE)</f>
        <v>#REF!</v>
      </c>
      <c r="R2064" s="122" t="str">
        <f>+IF(ISERROR(VLOOKUP(K2064,'Ecarts de marge'!D:D,1,FALSE)),"PB CODE ARTICLE","")</f>
        <v>PB CODE ARTICLE</v>
      </c>
    </row>
    <row r="2065" spans="1:18" x14ac:dyDescent="0.25">
      <c r="A2065" s="131" t="str">
        <f>+IF(I2065&lt;='Ecarts de marge'!$G$1,"X","")</f>
        <v>X</v>
      </c>
      <c r="B2065" s="122" t="str">
        <f t="shared" si="32"/>
        <v>A</v>
      </c>
      <c r="Q2065" s="122" t="e">
        <f>+VLOOKUP(CONCATENATE(B2065,"00"),#REF!,3,FALSE)</f>
        <v>#REF!</v>
      </c>
      <c r="R2065" s="122" t="str">
        <f>+IF(ISERROR(VLOOKUP(K2065,'Ecarts de marge'!D:D,1,FALSE)),"PB CODE ARTICLE","")</f>
        <v>PB CODE ARTICLE</v>
      </c>
    </row>
    <row r="2066" spans="1:18" x14ac:dyDescent="0.25">
      <c r="A2066" s="131" t="str">
        <f>+IF(I2066&lt;='Ecarts de marge'!$G$1,"X","")</f>
        <v>X</v>
      </c>
      <c r="B2066" s="122" t="str">
        <f t="shared" si="32"/>
        <v>A</v>
      </c>
      <c r="Q2066" s="122" t="e">
        <f>+VLOOKUP(CONCATENATE(B2066,"00"),#REF!,3,FALSE)</f>
        <v>#REF!</v>
      </c>
      <c r="R2066" s="122" t="str">
        <f>+IF(ISERROR(VLOOKUP(K2066,'Ecarts de marge'!D:D,1,FALSE)),"PB CODE ARTICLE","")</f>
        <v>PB CODE ARTICLE</v>
      </c>
    </row>
    <row r="2067" spans="1:18" x14ac:dyDescent="0.25">
      <c r="A2067" s="131" t="str">
        <f>+IF(I2067&lt;='Ecarts de marge'!$G$1,"X","")</f>
        <v>X</v>
      </c>
      <c r="B2067" s="122" t="str">
        <f t="shared" si="32"/>
        <v>A</v>
      </c>
      <c r="Q2067" s="122" t="e">
        <f>+VLOOKUP(CONCATENATE(B2067,"00"),#REF!,3,FALSE)</f>
        <v>#REF!</v>
      </c>
      <c r="R2067" s="122" t="str">
        <f>+IF(ISERROR(VLOOKUP(K2067,'Ecarts de marge'!D:D,1,FALSE)),"PB CODE ARTICLE","")</f>
        <v>PB CODE ARTICLE</v>
      </c>
    </row>
    <row r="2068" spans="1:18" x14ac:dyDescent="0.25">
      <c r="A2068" s="131" t="str">
        <f>+IF(I2068&lt;='Ecarts de marge'!$G$1,"X","")</f>
        <v>X</v>
      </c>
      <c r="B2068" s="122" t="str">
        <f t="shared" si="32"/>
        <v>A</v>
      </c>
      <c r="Q2068" s="122" t="e">
        <f>+VLOOKUP(CONCATENATE(B2068,"00"),#REF!,3,FALSE)</f>
        <v>#REF!</v>
      </c>
      <c r="R2068" s="122" t="str">
        <f>+IF(ISERROR(VLOOKUP(K2068,'Ecarts de marge'!D:D,1,FALSE)),"PB CODE ARTICLE","")</f>
        <v>PB CODE ARTICLE</v>
      </c>
    </row>
    <row r="2069" spans="1:18" x14ac:dyDescent="0.25">
      <c r="A2069" s="131" t="str">
        <f>+IF(I2069&lt;='Ecarts de marge'!$G$1,"X","")</f>
        <v>X</v>
      </c>
      <c r="B2069" s="122" t="str">
        <f t="shared" si="32"/>
        <v>A</v>
      </c>
      <c r="Q2069" s="122" t="e">
        <f>+VLOOKUP(CONCATENATE(B2069,"00"),#REF!,3,FALSE)</f>
        <v>#REF!</v>
      </c>
      <c r="R2069" s="122" t="str">
        <f>+IF(ISERROR(VLOOKUP(K2069,'Ecarts de marge'!D:D,1,FALSE)),"PB CODE ARTICLE","")</f>
        <v>PB CODE ARTICLE</v>
      </c>
    </row>
    <row r="2070" spans="1:18" x14ac:dyDescent="0.25">
      <c r="A2070" s="131" t="str">
        <f>+IF(I2070&lt;='Ecarts de marge'!$G$1,"X","")</f>
        <v>X</v>
      </c>
      <c r="B2070" s="122" t="str">
        <f t="shared" si="32"/>
        <v>A</v>
      </c>
      <c r="Q2070" s="122" t="e">
        <f>+VLOOKUP(CONCATENATE(B2070,"00"),#REF!,3,FALSE)</f>
        <v>#REF!</v>
      </c>
      <c r="R2070" s="122" t="str">
        <f>+IF(ISERROR(VLOOKUP(K2070,'Ecarts de marge'!D:D,1,FALSE)),"PB CODE ARTICLE","")</f>
        <v>PB CODE ARTICLE</v>
      </c>
    </row>
    <row r="2071" spans="1:18" x14ac:dyDescent="0.25">
      <c r="A2071" s="131" t="str">
        <f>+IF(I2071&lt;='Ecarts de marge'!$G$1,"X","")</f>
        <v>X</v>
      </c>
      <c r="B2071" s="122" t="str">
        <f t="shared" si="32"/>
        <v>A</v>
      </c>
      <c r="Q2071" s="122" t="e">
        <f>+VLOOKUP(CONCATENATE(B2071,"00"),#REF!,3,FALSE)</f>
        <v>#REF!</v>
      </c>
      <c r="R2071" s="122" t="str">
        <f>+IF(ISERROR(VLOOKUP(K2071,'Ecarts de marge'!D:D,1,FALSE)),"PB CODE ARTICLE","")</f>
        <v>PB CODE ARTICLE</v>
      </c>
    </row>
    <row r="2072" spans="1:18" x14ac:dyDescent="0.25">
      <c r="A2072" s="131" t="str">
        <f>+IF(I2072&lt;='Ecarts de marge'!$G$1,"X","")</f>
        <v>X</v>
      </c>
      <c r="B2072" s="122" t="str">
        <f t="shared" si="32"/>
        <v>A</v>
      </c>
      <c r="Q2072" s="122" t="e">
        <f>+VLOOKUP(CONCATENATE(B2072,"00"),#REF!,3,FALSE)</f>
        <v>#REF!</v>
      </c>
      <c r="R2072" s="122" t="str">
        <f>+IF(ISERROR(VLOOKUP(K2072,'Ecarts de marge'!D:D,1,FALSE)),"PB CODE ARTICLE","")</f>
        <v>PB CODE ARTICLE</v>
      </c>
    </row>
    <row r="2073" spans="1:18" x14ac:dyDescent="0.25">
      <c r="A2073" s="131" t="str">
        <f>+IF(I2073&lt;='Ecarts de marge'!$G$1,"X","")</f>
        <v>X</v>
      </c>
      <c r="B2073" s="122" t="str">
        <f t="shared" si="32"/>
        <v>A</v>
      </c>
      <c r="Q2073" s="122" t="e">
        <f>+VLOOKUP(CONCATENATE(B2073,"00"),#REF!,3,FALSE)</f>
        <v>#REF!</v>
      </c>
      <c r="R2073" s="122" t="str">
        <f>+IF(ISERROR(VLOOKUP(K2073,'Ecarts de marge'!D:D,1,FALSE)),"PB CODE ARTICLE","")</f>
        <v>PB CODE ARTICLE</v>
      </c>
    </row>
    <row r="2074" spans="1:18" x14ac:dyDescent="0.25">
      <c r="A2074" s="131" t="str">
        <f>+IF(I2074&lt;='Ecarts de marge'!$G$1,"X","")</f>
        <v>X</v>
      </c>
      <c r="B2074" s="122" t="str">
        <f t="shared" si="32"/>
        <v>A</v>
      </c>
      <c r="Q2074" s="122" t="e">
        <f>+VLOOKUP(CONCATENATE(B2074,"00"),#REF!,3,FALSE)</f>
        <v>#REF!</v>
      </c>
      <c r="R2074" s="122" t="str">
        <f>+IF(ISERROR(VLOOKUP(K2074,'Ecarts de marge'!D:D,1,FALSE)),"PB CODE ARTICLE","")</f>
        <v>PB CODE ARTICLE</v>
      </c>
    </row>
    <row r="2075" spans="1:18" x14ac:dyDescent="0.25">
      <c r="A2075" s="131" t="str">
        <f>+IF(I2075&lt;='Ecarts de marge'!$G$1,"X","")</f>
        <v>X</v>
      </c>
      <c r="B2075" s="122" t="str">
        <f t="shared" si="32"/>
        <v>A</v>
      </c>
      <c r="Q2075" s="122" t="e">
        <f>+VLOOKUP(CONCATENATE(B2075,"00"),#REF!,3,FALSE)</f>
        <v>#REF!</v>
      </c>
      <c r="R2075" s="122" t="str">
        <f>+IF(ISERROR(VLOOKUP(K2075,'Ecarts de marge'!D:D,1,FALSE)),"PB CODE ARTICLE","")</f>
        <v>PB CODE ARTICLE</v>
      </c>
    </row>
    <row r="2076" spans="1:18" x14ac:dyDescent="0.25">
      <c r="A2076" s="131" t="str">
        <f>+IF(I2076&lt;='Ecarts de marge'!$G$1,"X","")</f>
        <v>X</v>
      </c>
      <c r="B2076" s="122" t="str">
        <f t="shared" si="32"/>
        <v>A</v>
      </c>
      <c r="Q2076" s="122" t="e">
        <f>+VLOOKUP(CONCATENATE(B2076,"00"),#REF!,3,FALSE)</f>
        <v>#REF!</v>
      </c>
      <c r="R2076" s="122" t="str">
        <f>+IF(ISERROR(VLOOKUP(K2076,'Ecarts de marge'!D:D,1,FALSE)),"PB CODE ARTICLE","")</f>
        <v>PB CODE ARTICLE</v>
      </c>
    </row>
    <row r="2077" spans="1:18" x14ac:dyDescent="0.25">
      <c r="A2077" s="131" t="str">
        <f>+IF(I2077&lt;='Ecarts de marge'!$G$1,"X","")</f>
        <v>X</v>
      </c>
      <c r="B2077" s="122" t="str">
        <f t="shared" si="32"/>
        <v>A</v>
      </c>
      <c r="Q2077" s="122" t="e">
        <f>+VLOOKUP(CONCATENATE(B2077,"00"),#REF!,3,FALSE)</f>
        <v>#REF!</v>
      </c>
      <c r="R2077" s="122" t="str">
        <f>+IF(ISERROR(VLOOKUP(K2077,'Ecarts de marge'!D:D,1,FALSE)),"PB CODE ARTICLE","")</f>
        <v>PB CODE ARTICLE</v>
      </c>
    </row>
    <row r="2078" spans="1:18" x14ac:dyDescent="0.25">
      <c r="A2078" s="131" t="str">
        <f>+IF(I2078&lt;='Ecarts de marge'!$G$1,"X","")</f>
        <v>X</v>
      </c>
      <c r="B2078" s="122" t="str">
        <f t="shared" si="32"/>
        <v>A</v>
      </c>
      <c r="Q2078" s="122" t="e">
        <f>+VLOOKUP(CONCATENATE(B2078,"00"),#REF!,3,FALSE)</f>
        <v>#REF!</v>
      </c>
      <c r="R2078" s="122" t="str">
        <f>+IF(ISERROR(VLOOKUP(K2078,'Ecarts de marge'!D:D,1,FALSE)),"PB CODE ARTICLE","")</f>
        <v>PB CODE ARTICLE</v>
      </c>
    </row>
    <row r="2079" spans="1:18" x14ac:dyDescent="0.25">
      <c r="A2079" s="131" t="str">
        <f>+IF(I2079&lt;='Ecarts de marge'!$G$1,"X","")</f>
        <v>X</v>
      </c>
      <c r="B2079" s="122" t="str">
        <f t="shared" si="32"/>
        <v>A</v>
      </c>
      <c r="Q2079" s="122" t="e">
        <f>+VLOOKUP(CONCATENATE(B2079,"00"),#REF!,3,FALSE)</f>
        <v>#REF!</v>
      </c>
      <c r="R2079" s="122" t="str">
        <f>+IF(ISERROR(VLOOKUP(K2079,'Ecarts de marge'!D:D,1,FALSE)),"PB CODE ARTICLE","")</f>
        <v>PB CODE ARTICLE</v>
      </c>
    </row>
    <row r="2080" spans="1:18" x14ac:dyDescent="0.25">
      <c r="A2080" s="131" t="str">
        <f>+IF(I2080&lt;='Ecarts de marge'!$G$1,"X","")</f>
        <v>X</v>
      </c>
      <c r="B2080" s="122" t="str">
        <f t="shared" si="32"/>
        <v>A</v>
      </c>
      <c r="Q2080" s="122" t="e">
        <f>+VLOOKUP(CONCATENATE(B2080,"00"),#REF!,3,FALSE)</f>
        <v>#REF!</v>
      </c>
      <c r="R2080" s="122" t="str">
        <f>+IF(ISERROR(VLOOKUP(K2080,'Ecarts de marge'!D:D,1,FALSE)),"PB CODE ARTICLE","")</f>
        <v>PB CODE ARTICLE</v>
      </c>
    </row>
    <row r="2081" spans="1:18" x14ac:dyDescent="0.25">
      <c r="A2081" s="131" t="str">
        <f>+IF(I2081&lt;='Ecarts de marge'!$G$1,"X","")</f>
        <v>X</v>
      </c>
      <c r="B2081" s="122" t="str">
        <f t="shared" si="32"/>
        <v>A</v>
      </c>
      <c r="Q2081" s="122" t="e">
        <f>+VLOOKUP(CONCATENATE(B2081,"00"),#REF!,3,FALSE)</f>
        <v>#REF!</v>
      </c>
      <c r="R2081" s="122" t="str">
        <f>+IF(ISERROR(VLOOKUP(K2081,'Ecarts de marge'!D:D,1,FALSE)),"PB CODE ARTICLE","")</f>
        <v>PB CODE ARTICLE</v>
      </c>
    </row>
    <row r="2082" spans="1:18" x14ac:dyDescent="0.25">
      <c r="A2082" s="131" t="str">
        <f>+IF(I2082&lt;='Ecarts de marge'!$G$1,"X","")</f>
        <v>X</v>
      </c>
      <c r="B2082" s="122" t="str">
        <f t="shared" si="32"/>
        <v>A</v>
      </c>
      <c r="Q2082" s="122" t="e">
        <f>+VLOOKUP(CONCATENATE(B2082,"00"),#REF!,3,FALSE)</f>
        <v>#REF!</v>
      </c>
      <c r="R2082" s="122" t="str">
        <f>+IF(ISERROR(VLOOKUP(K2082,'Ecarts de marge'!D:D,1,FALSE)),"PB CODE ARTICLE","")</f>
        <v>PB CODE ARTICLE</v>
      </c>
    </row>
    <row r="2083" spans="1:18" x14ac:dyDescent="0.25">
      <c r="A2083" s="131" t="str">
        <f>+IF(I2083&lt;='Ecarts de marge'!$G$1,"X","")</f>
        <v>X</v>
      </c>
      <c r="B2083" s="122" t="str">
        <f t="shared" si="32"/>
        <v>A</v>
      </c>
      <c r="Q2083" s="122" t="e">
        <f>+VLOOKUP(CONCATENATE(B2083,"00"),#REF!,3,FALSE)</f>
        <v>#REF!</v>
      </c>
      <c r="R2083" s="122" t="str">
        <f>+IF(ISERROR(VLOOKUP(K2083,'Ecarts de marge'!D:D,1,FALSE)),"PB CODE ARTICLE","")</f>
        <v>PB CODE ARTICLE</v>
      </c>
    </row>
    <row r="2084" spans="1:18" x14ac:dyDescent="0.25">
      <c r="A2084" s="131" t="str">
        <f>+IF(I2084&lt;='Ecarts de marge'!$G$1,"X","")</f>
        <v>X</v>
      </c>
      <c r="B2084" s="122" t="str">
        <f t="shared" si="32"/>
        <v>A</v>
      </c>
      <c r="Q2084" s="122" t="e">
        <f>+VLOOKUP(CONCATENATE(B2084,"00"),#REF!,3,FALSE)</f>
        <v>#REF!</v>
      </c>
      <c r="R2084" s="122" t="str">
        <f>+IF(ISERROR(VLOOKUP(K2084,'Ecarts de marge'!D:D,1,FALSE)),"PB CODE ARTICLE","")</f>
        <v>PB CODE ARTICLE</v>
      </c>
    </row>
    <row r="2085" spans="1:18" x14ac:dyDescent="0.25">
      <c r="A2085" s="131" t="str">
        <f>+IF(I2085&lt;='Ecarts de marge'!$G$1,"X","")</f>
        <v>X</v>
      </c>
      <c r="B2085" s="122" t="str">
        <f t="shared" si="32"/>
        <v>A</v>
      </c>
      <c r="Q2085" s="122" t="e">
        <f>+VLOOKUP(CONCATENATE(B2085,"00"),#REF!,3,FALSE)</f>
        <v>#REF!</v>
      </c>
      <c r="R2085" s="122" t="str">
        <f>+IF(ISERROR(VLOOKUP(K2085,'Ecarts de marge'!D:D,1,FALSE)),"PB CODE ARTICLE","")</f>
        <v>PB CODE ARTICLE</v>
      </c>
    </row>
    <row r="2086" spans="1:18" x14ac:dyDescent="0.25">
      <c r="A2086" s="131" t="str">
        <f>+IF(I2086&lt;='Ecarts de marge'!$G$1,"X","")</f>
        <v>X</v>
      </c>
      <c r="B2086" s="122" t="str">
        <f t="shared" si="32"/>
        <v>A</v>
      </c>
      <c r="Q2086" s="122" t="e">
        <f>+VLOOKUP(CONCATENATE(B2086,"00"),#REF!,3,FALSE)</f>
        <v>#REF!</v>
      </c>
      <c r="R2086" s="122" t="str">
        <f>+IF(ISERROR(VLOOKUP(K2086,'Ecarts de marge'!D:D,1,FALSE)),"PB CODE ARTICLE","")</f>
        <v>PB CODE ARTICLE</v>
      </c>
    </row>
    <row r="2087" spans="1:18" x14ac:dyDescent="0.25">
      <c r="A2087" s="131" t="str">
        <f>+IF(I2087&lt;='Ecarts de marge'!$G$1,"X","")</f>
        <v>X</v>
      </c>
      <c r="B2087" s="122" t="str">
        <f t="shared" si="32"/>
        <v>A</v>
      </c>
      <c r="Q2087" s="122" t="e">
        <f>+VLOOKUP(CONCATENATE(B2087,"00"),#REF!,3,FALSE)</f>
        <v>#REF!</v>
      </c>
      <c r="R2087" s="122" t="str">
        <f>+IF(ISERROR(VLOOKUP(K2087,'Ecarts de marge'!D:D,1,FALSE)),"PB CODE ARTICLE","")</f>
        <v>PB CODE ARTICLE</v>
      </c>
    </row>
    <row r="2088" spans="1:18" x14ac:dyDescent="0.25">
      <c r="A2088" s="131" t="str">
        <f>+IF(I2088&lt;='Ecarts de marge'!$G$1,"X","")</f>
        <v>X</v>
      </c>
      <c r="B2088" s="122" t="str">
        <f t="shared" si="32"/>
        <v>A</v>
      </c>
      <c r="Q2088" s="122" t="e">
        <f>+VLOOKUP(CONCATENATE(B2088,"00"),#REF!,3,FALSE)</f>
        <v>#REF!</v>
      </c>
      <c r="R2088" s="122" t="str">
        <f>+IF(ISERROR(VLOOKUP(K2088,'Ecarts de marge'!D:D,1,FALSE)),"PB CODE ARTICLE","")</f>
        <v>PB CODE ARTICLE</v>
      </c>
    </row>
    <row r="2089" spans="1:18" x14ac:dyDescent="0.25">
      <c r="A2089" s="131" t="str">
        <f>+IF(I2089&lt;='Ecarts de marge'!$G$1,"X","")</f>
        <v>X</v>
      </c>
      <c r="B2089" s="122" t="str">
        <f t="shared" si="32"/>
        <v>A</v>
      </c>
      <c r="Q2089" s="122" t="e">
        <f>+VLOOKUP(CONCATENATE(B2089,"00"),#REF!,3,FALSE)</f>
        <v>#REF!</v>
      </c>
      <c r="R2089" s="122" t="str">
        <f>+IF(ISERROR(VLOOKUP(K2089,'Ecarts de marge'!D:D,1,FALSE)),"PB CODE ARTICLE","")</f>
        <v>PB CODE ARTICLE</v>
      </c>
    </row>
    <row r="2090" spans="1:18" x14ac:dyDescent="0.25">
      <c r="A2090" s="131" t="str">
        <f>+IF(I2090&lt;='Ecarts de marge'!$G$1,"X","")</f>
        <v>X</v>
      </c>
      <c r="B2090" s="122" t="str">
        <f t="shared" si="32"/>
        <v>A</v>
      </c>
      <c r="Q2090" s="122" t="e">
        <f>+VLOOKUP(CONCATENATE(B2090,"00"),#REF!,3,FALSE)</f>
        <v>#REF!</v>
      </c>
      <c r="R2090" s="122" t="str">
        <f>+IF(ISERROR(VLOOKUP(K2090,'Ecarts de marge'!D:D,1,FALSE)),"PB CODE ARTICLE","")</f>
        <v>PB CODE ARTICLE</v>
      </c>
    </row>
    <row r="2091" spans="1:18" x14ac:dyDescent="0.25">
      <c r="A2091" s="131" t="str">
        <f>+IF(I2091&lt;='Ecarts de marge'!$G$1,"X","")</f>
        <v>X</v>
      </c>
      <c r="B2091" s="122" t="str">
        <f t="shared" si="32"/>
        <v>A</v>
      </c>
      <c r="Q2091" s="122" t="e">
        <f>+VLOOKUP(CONCATENATE(B2091,"00"),#REF!,3,FALSE)</f>
        <v>#REF!</v>
      </c>
      <c r="R2091" s="122" t="str">
        <f>+IF(ISERROR(VLOOKUP(K2091,'Ecarts de marge'!D:D,1,FALSE)),"PB CODE ARTICLE","")</f>
        <v>PB CODE ARTICLE</v>
      </c>
    </row>
    <row r="2092" spans="1:18" x14ac:dyDescent="0.25">
      <c r="A2092" s="131" t="str">
        <f>+IF(I2092&lt;='Ecarts de marge'!$G$1,"X","")</f>
        <v>X</v>
      </c>
      <c r="B2092" s="122" t="str">
        <f t="shared" si="32"/>
        <v>A</v>
      </c>
      <c r="Q2092" s="122" t="e">
        <f>+VLOOKUP(CONCATENATE(B2092,"00"),#REF!,3,FALSE)</f>
        <v>#REF!</v>
      </c>
      <c r="R2092" s="122" t="str">
        <f>+IF(ISERROR(VLOOKUP(K2092,'Ecarts de marge'!D:D,1,FALSE)),"PB CODE ARTICLE","")</f>
        <v>PB CODE ARTICLE</v>
      </c>
    </row>
    <row r="2093" spans="1:18" x14ac:dyDescent="0.25">
      <c r="A2093" s="131" t="str">
        <f>+IF(I2093&lt;='Ecarts de marge'!$G$1,"X","")</f>
        <v>X</v>
      </c>
      <c r="B2093" s="122" t="str">
        <f t="shared" si="32"/>
        <v>A</v>
      </c>
      <c r="Q2093" s="122" t="e">
        <f>+VLOOKUP(CONCATENATE(B2093,"00"),#REF!,3,FALSE)</f>
        <v>#REF!</v>
      </c>
      <c r="R2093" s="122" t="str">
        <f>+IF(ISERROR(VLOOKUP(K2093,'Ecarts de marge'!D:D,1,FALSE)),"PB CODE ARTICLE","")</f>
        <v>PB CODE ARTICLE</v>
      </c>
    </row>
    <row r="2094" spans="1:18" x14ac:dyDescent="0.25">
      <c r="A2094" s="131" t="str">
        <f>+IF(I2094&lt;='Ecarts de marge'!$G$1,"X","")</f>
        <v>X</v>
      </c>
      <c r="B2094" s="122" t="str">
        <f t="shared" si="32"/>
        <v>A</v>
      </c>
      <c r="Q2094" s="122" t="e">
        <f>+VLOOKUP(CONCATENATE(B2094,"00"),#REF!,3,FALSE)</f>
        <v>#REF!</v>
      </c>
      <c r="R2094" s="122" t="str">
        <f>+IF(ISERROR(VLOOKUP(K2094,'Ecarts de marge'!D:D,1,FALSE)),"PB CODE ARTICLE","")</f>
        <v>PB CODE ARTICLE</v>
      </c>
    </row>
    <row r="2095" spans="1:18" x14ac:dyDescent="0.25">
      <c r="A2095" s="131" t="str">
        <f>+IF(I2095&lt;='Ecarts de marge'!$G$1,"X","")</f>
        <v>X</v>
      </c>
      <c r="B2095" s="122" t="str">
        <f t="shared" si="32"/>
        <v>A</v>
      </c>
      <c r="Q2095" s="122" t="e">
        <f>+VLOOKUP(CONCATENATE(B2095,"00"),#REF!,3,FALSE)</f>
        <v>#REF!</v>
      </c>
      <c r="R2095" s="122" t="str">
        <f>+IF(ISERROR(VLOOKUP(K2095,'Ecarts de marge'!D:D,1,FALSE)),"PB CODE ARTICLE","")</f>
        <v>PB CODE ARTICLE</v>
      </c>
    </row>
    <row r="2096" spans="1:18" x14ac:dyDescent="0.25">
      <c r="A2096" s="131" t="str">
        <f>+IF(I2096&lt;='Ecarts de marge'!$G$1,"X","")</f>
        <v>X</v>
      </c>
      <c r="B2096" s="122" t="str">
        <f t="shared" si="32"/>
        <v>A</v>
      </c>
      <c r="Q2096" s="122" t="e">
        <f>+VLOOKUP(CONCATENATE(B2096,"00"),#REF!,3,FALSE)</f>
        <v>#REF!</v>
      </c>
      <c r="R2096" s="122" t="str">
        <f>+IF(ISERROR(VLOOKUP(K2096,'Ecarts de marge'!D:D,1,FALSE)),"PB CODE ARTICLE","")</f>
        <v>PB CODE ARTICLE</v>
      </c>
    </row>
    <row r="2097" spans="1:18" x14ac:dyDescent="0.25">
      <c r="A2097" s="131" t="str">
        <f>+IF(I2097&lt;='Ecarts de marge'!$G$1,"X","")</f>
        <v>X</v>
      </c>
      <c r="B2097" s="122" t="str">
        <f t="shared" si="32"/>
        <v>A</v>
      </c>
      <c r="Q2097" s="122" t="e">
        <f>+VLOOKUP(CONCATENATE(B2097,"00"),#REF!,3,FALSE)</f>
        <v>#REF!</v>
      </c>
      <c r="R2097" s="122" t="str">
        <f>+IF(ISERROR(VLOOKUP(K2097,'Ecarts de marge'!D:D,1,FALSE)),"PB CODE ARTICLE","")</f>
        <v>PB CODE ARTICLE</v>
      </c>
    </row>
    <row r="2098" spans="1:18" x14ac:dyDescent="0.25">
      <c r="A2098" s="131" t="str">
        <f>+IF(I2098&lt;='Ecarts de marge'!$G$1,"X","")</f>
        <v>X</v>
      </c>
      <c r="B2098" s="122" t="str">
        <f t="shared" si="32"/>
        <v>A</v>
      </c>
      <c r="Q2098" s="122" t="e">
        <f>+VLOOKUP(CONCATENATE(B2098,"00"),#REF!,3,FALSE)</f>
        <v>#REF!</v>
      </c>
      <c r="R2098" s="122" t="str">
        <f>+IF(ISERROR(VLOOKUP(K2098,'Ecarts de marge'!D:D,1,FALSE)),"PB CODE ARTICLE","")</f>
        <v>PB CODE ARTICLE</v>
      </c>
    </row>
    <row r="2099" spans="1:18" x14ac:dyDescent="0.25">
      <c r="A2099" s="131" t="str">
        <f>+IF(I2099&lt;='Ecarts de marge'!$G$1,"X","")</f>
        <v>X</v>
      </c>
      <c r="B2099" s="122" t="str">
        <f t="shared" si="32"/>
        <v>A</v>
      </c>
      <c r="Q2099" s="122" t="e">
        <f>+VLOOKUP(CONCATENATE(B2099,"00"),#REF!,3,FALSE)</f>
        <v>#REF!</v>
      </c>
      <c r="R2099" s="122" t="str">
        <f>+IF(ISERROR(VLOOKUP(K2099,'Ecarts de marge'!D:D,1,FALSE)),"PB CODE ARTICLE","")</f>
        <v>PB CODE ARTICLE</v>
      </c>
    </row>
    <row r="2100" spans="1:18" x14ac:dyDescent="0.25">
      <c r="A2100" s="131" t="str">
        <f>+IF(I2100&lt;='Ecarts de marge'!$G$1,"X","")</f>
        <v>X</v>
      </c>
      <c r="B2100" s="122" t="str">
        <f t="shared" si="32"/>
        <v>A</v>
      </c>
      <c r="Q2100" s="122" t="e">
        <f>+VLOOKUP(CONCATENATE(B2100,"00"),#REF!,3,FALSE)</f>
        <v>#REF!</v>
      </c>
      <c r="R2100" s="122" t="str">
        <f>+IF(ISERROR(VLOOKUP(K2100,'Ecarts de marge'!D:D,1,FALSE)),"PB CODE ARTICLE","")</f>
        <v>PB CODE ARTICLE</v>
      </c>
    </row>
    <row r="2101" spans="1:18" x14ac:dyDescent="0.25">
      <c r="A2101" s="131" t="str">
        <f>+IF(I2101&lt;='Ecarts de marge'!$G$1,"X","")</f>
        <v>X</v>
      </c>
      <c r="B2101" s="122" t="str">
        <f t="shared" si="32"/>
        <v>A</v>
      </c>
      <c r="Q2101" s="122" t="e">
        <f>+VLOOKUP(CONCATENATE(B2101,"00"),#REF!,3,FALSE)</f>
        <v>#REF!</v>
      </c>
      <c r="R2101" s="122" t="str">
        <f>+IF(ISERROR(VLOOKUP(K2101,'Ecarts de marge'!D:D,1,FALSE)),"PB CODE ARTICLE","")</f>
        <v>PB CODE ARTICLE</v>
      </c>
    </row>
    <row r="2102" spans="1:18" x14ac:dyDescent="0.25">
      <c r="A2102" s="131" t="str">
        <f>+IF(I2102&lt;='Ecarts de marge'!$G$1,"X","")</f>
        <v>X</v>
      </c>
      <c r="B2102" s="122" t="str">
        <f t="shared" si="32"/>
        <v>A</v>
      </c>
      <c r="Q2102" s="122" t="e">
        <f>+VLOOKUP(CONCATENATE(B2102,"00"),#REF!,3,FALSE)</f>
        <v>#REF!</v>
      </c>
      <c r="R2102" s="122" t="str">
        <f>+IF(ISERROR(VLOOKUP(K2102,'Ecarts de marge'!D:D,1,FALSE)),"PB CODE ARTICLE","")</f>
        <v>PB CODE ARTICLE</v>
      </c>
    </row>
    <row r="2103" spans="1:18" x14ac:dyDescent="0.25">
      <c r="A2103" s="131" t="str">
        <f>+IF(I2103&lt;='Ecarts de marge'!$G$1,"X","")</f>
        <v>X</v>
      </c>
      <c r="B2103" s="122" t="str">
        <f t="shared" si="32"/>
        <v>A</v>
      </c>
      <c r="Q2103" s="122" t="e">
        <f>+VLOOKUP(CONCATENATE(B2103,"00"),#REF!,3,FALSE)</f>
        <v>#REF!</v>
      </c>
      <c r="R2103" s="122" t="str">
        <f>+IF(ISERROR(VLOOKUP(K2103,'Ecarts de marge'!D:D,1,FALSE)),"PB CODE ARTICLE","")</f>
        <v>PB CODE ARTICLE</v>
      </c>
    </row>
    <row r="2104" spans="1:18" x14ac:dyDescent="0.25">
      <c r="A2104" s="131" t="str">
        <f>+IF(I2104&lt;='Ecarts de marge'!$G$1,"X","")</f>
        <v>X</v>
      </c>
      <c r="B2104" s="122" t="str">
        <f t="shared" si="32"/>
        <v>A</v>
      </c>
      <c r="Q2104" s="122" t="e">
        <f>+VLOOKUP(CONCATENATE(B2104,"00"),#REF!,3,FALSE)</f>
        <v>#REF!</v>
      </c>
      <c r="R2104" s="122" t="str">
        <f>+IF(ISERROR(VLOOKUP(K2104,'Ecarts de marge'!D:D,1,FALSE)),"PB CODE ARTICLE","")</f>
        <v>PB CODE ARTICLE</v>
      </c>
    </row>
    <row r="2105" spans="1:18" x14ac:dyDescent="0.25">
      <c r="A2105" s="131" t="str">
        <f>+IF(I2105&lt;='Ecarts de marge'!$G$1,"X","")</f>
        <v>X</v>
      </c>
      <c r="B2105" s="122" t="str">
        <f t="shared" si="32"/>
        <v>A</v>
      </c>
      <c r="Q2105" s="122" t="e">
        <f>+VLOOKUP(CONCATENATE(B2105,"00"),#REF!,3,FALSE)</f>
        <v>#REF!</v>
      </c>
      <c r="R2105" s="122" t="str">
        <f>+IF(ISERROR(VLOOKUP(K2105,'Ecarts de marge'!D:D,1,FALSE)),"PB CODE ARTICLE","")</f>
        <v>PB CODE ARTICLE</v>
      </c>
    </row>
    <row r="2106" spans="1:18" x14ac:dyDescent="0.25">
      <c r="A2106" s="131" t="str">
        <f>+IF(I2106&lt;='Ecarts de marge'!$G$1,"X","")</f>
        <v>X</v>
      </c>
      <c r="B2106" s="122" t="str">
        <f t="shared" si="32"/>
        <v>A</v>
      </c>
      <c r="Q2106" s="122" t="e">
        <f>+VLOOKUP(CONCATENATE(B2106,"00"),#REF!,3,FALSE)</f>
        <v>#REF!</v>
      </c>
      <c r="R2106" s="122" t="str">
        <f>+IF(ISERROR(VLOOKUP(K2106,'Ecarts de marge'!D:D,1,FALSE)),"PB CODE ARTICLE","")</f>
        <v>PB CODE ARTICLE</v>
      </c>
    </row>
    <row r="2107" spans="1:18" x14ac:dyDescent="0.25">
      <c r="A2107" s="131" t="str">
        <f>+IF(I2107&lt;='Ecarts de marge'!$G$1,"X","")</f>
        <v>X</v>
      </c>
      <c r="B2107" s="122" t="str">
        <f t="shared" si="32"/>
        <v>A</v>
      </c>
      <c r="Q2107" s="122" t="e">
        <f>+VLOOKUP(CONCATENATE(B2107,"00"),#REF!,3,FALSE)</f>
        <v>#REF!</v>
      </c>
      <c r="R2107" s="122" t="str">
        <f>+IF(ISERROR(VLOOKUP(K2107,'Ecarts de marge'!D:D,1,FALSE)),"PB CODE ARTICLE","")</f>
        <v>PB CODE ARTICLE</v>
      </c>
    </row>
    <row r="2108" spans="1:18" x14ac:dyDescent="0.25">
      <c r="A2108" s="131" t="str">
        <f>+IF(I2108&lt;='Ecarts de marge'!$G$1,"X","")</f>
        <v>X</v>
      </c>
      <c r="B2108" s="122" t="str">
        <f t="shared" si="32"/>
        <v>A</v>
      </c>
      <c r="Q2108" s="122" t="e">
        <f>+VLOOKUP(CONCATENATE(B2108,"00"),#REF!,3,FALSE)</f>
        <v>#REF!</v>
      </c>
      <c r="R2108" s="122" t="str">
        <f>+IF(ISERROR(VLOOKUP(K2108,'Ecarts de marge'!D:D,1,FALSE)),"PB CODE ARTICLE","")</f>
        <v>PB CODE ARTICLE</v>
      </c>
    </row>
    <row r="2109" spans="1:18" x14ac:dyDescent="0.25">
      <c r="A2109" s="131" t="str">
        <f>+IF(I2109&lt;='Ecarts de marge'!$G$1,"X","")</f>
        <v>X</v>
      </c>
      <c r="B2109" s="122" t="str">
        <f t="shared" si="32"/>
        <v>A</v>
      </c>
      <c r="Q2109" s="122" t="e">
        <f>+VLOOKUP(CONCATENATE(B2109,"00"),#REF!,3,FALSE)</f>
        <v>#REF!</v>
      </c>
      <c r="R2109" s="122" t="str">
        <f>+IF(ISERROR(VLOOKUP(K2109,'Ecarts de marge'!D:D,1,FALSE)),"PB CODE ARTICLE","")</f>
        <v>PB CODE ARTICLE</v>
      </c>
    </row>
    <row r="2110" spans="1:18" x14ac:dyDescent="0.25">
      <c r="A2110" s="131" t="str">
        <f>+IF(I2110&lt;='Ecarts de marge'!$G$1,"X","")</f>
        <v>X</v>
      </c>
      <c r="B2110" s="122" t="str">
        <f t="shared" si="32"/>
        <v>A</v>
      </c>
      <c r="Q2110" s="122" t="e">
        <f>+VLOOKUP(CONCATENATE(B2110,"00"),#REF!,3,FALSE)</f>
        <v>#REF!</v>
      </c>
      <c r="R2110" s="122" t="str">
        <f>+IF(ISERROR(VLOOKUP(K2110,'Ecarts de marge'!D:D,1,FALSE)),"PB CODE ARTICLE","")</f>
        <v>PB CODE ARTICLE</v>
      </c>
    </row>
    <row r="2111" spans="1:18" x14ac:dyDescent="0.25">
      <c r="A2111" s="131" t="str">
        <f>+IF(I2111&lt;='Ecarts de marge'!$G$1,"X","")</f>
        <v>X</v>
      </c>
      <c r="B2111" s="122" t="str">
        <f t="shared" si="32"/>
        <v>A</v>
      </c>
      <c r="Q2111" s="122" t="e">
        <f>+VLOOKUP(CONCATENATE(B2111,"00"),#REF!,3,FALSE)</f>
        <v>#REF!</v>
      </c>
      <c r="R2111" s="122" t="str">
        <f>+IF(ISERROR(VLOOKUP(K2111,'Ecarts de marge'!D:D,1,FALSE)),"PB CODE ARTICLE","")</f>
        <v>PB CODE ARTICLE</v>
      </c>
    </row>
    <row r="2112" spans="1:18" x14ac:dyDescent="0.25">
      <c r="A2112" s="131" t="str">
        <f>+IF(I2112&lt;='Ecarts de marge'!$G$1,"X","")</f>
        <v>X</v>
      </c>
      <c r="B2112" s="122" t="str">
        <f t="shared" si="32"/>
        <v>A</v>
      </c>
      <c r="Q2112" s="122" t="e">
        <f>+VLOOKUP(CONCATENATE(B2112,"00"),#REF!,3,FALSE)</f>
        <v>#REF!</v>
      </c>
      <c r="R2112" s="122" t="str">
        <f>+IF(ISERROR(VLOOKUP(K2112,'Ecarts de marge'!D:D,1,FALSE)),"PB CODE ARTICLE","")</f>
        <v>PB CODE ARTICLE</v>
      </c>
    </row>
    <row r="2113" spans="1:18" x14ac:dyDescent="0.25">
      <c r="A2113" s="131" t="str">
        <f>+IF(I2113&lt;='Ecarts de marge'!$G$1,"X","")</f>
        <v>X</v>
      </c>
      <c r="B2113" s="122" t="str">
        <f t="shared" si="32"/>
        <v>A</v>
      </c>
      <c r="Q2113" s="122" t="e">
        <f>+VLOOKUP(CONCATENATE(B2113,"00"),#REF!,3,FALSE)</f>
        <v>#REF!</v>
      </c>
      <c r="R2113" s="122" t="str">
        <f>+IF(ISERROR(VLOOKUP(K2113,'Ecarts de marge'!D:D,1,FALSE)),"PB CODE ARTICLE","")</f>
        <v>PB CODE ARTICLE</v>
      </c>
    </row>
    <row r="2114" spans="1:18" x14ac:dyDescent="0.25">
      <c r="A2114" s="131" t="str">
        <f>+IF(I2114&lt;='Ecarts de marge'!$G$1,"X","")</f>
        <v>X</v>
      </c>
      <c r="B2114" s="122" t="str">
        <f t="shared" si="32"/>
        <v>A</v>
      </c>
      <c r="Q2114" s="122" t="e">
        <f>+VLOOKUP(CONCATENATE(B2114,"00"),#REF!,3,FALSE)</f>
        <v>#REF!</v>
      </c>
      <c r="R2114" s="122" t="str">
        <f>+IF(ISERROR(VLOOKUP(K2114,'Ecarts de marge'!D:D,1,FALSE)),"PB CODE ARTICLE","")</f>
        <v>PB CODE ARTICLE</v>
      </c>
    </row>
    <row r="2115" spans="1:18" x14ac:dyDescent="0.25">
      <c r="A2115" s="131" t="str">
        <f>+IF(I2115&lt;='Ecarts de marge'!$G$1,"X","")</f>
        <v>X</v>
      </c>
      <c r="B2115" s="122" t="str">
        <f t="shared" ref="B2115:B2178" si="33">+"A"&amp;E2115&amp;F2115&amp;G2115</f>
        <v>A</v>
      </c>
      <c r="Q2115" s="122" t="e">
        <f>+VLOOKUP(CONCATENATE(B2115,"00"),#REF!,3,FALSE)</f>
        <v>#REF!</v>
      </c>
      <c r="R2115" s="122" t="str">
        <f>+IF(ISERROR(VLOOKUP(K2115,'Ecarts de marge'!D:D,1,FALSE)),"PB CODE ARTICLE","")</f>
        <v>PB CODE ARTICLE</v>
      </c>
    </row>
    <row r="2116" spans="1:18" x14ac:dyDescent="0.25">
      <c r="A2116" s="131" t="str">
        <f>+IF(I2116&lt;='Ecarts de marge'!$G$1,"X","")</f>
        <v>X</v>
      </c>
      <c r="B2116" s="122" t="str">
        <f t="shared" si="33"/>
        <v>A</v>
      </c>
      <c r="Q2116" s="122" t="e">
        <f>+VLOOKUP(CONCATENATE(B2116,"00"),#REF!,3,FALSE)</f>
        <v>#REF!</v>
      </c>
      <c r="R2116" s="122" t="str">
        <f>+IF(ISERROR(VLOOKUP(K2116,'Ecarts de marge'!D:D,1,FALSE)),"PB CODE ARTICLE","")</f>
        <v>PB CODE ARTICLE</v>
      </c>
    </row>
    <row r="2117" spans="1:18" x14ac:dyDescent="0.25">
      <c r="A2117" s="131" t="str">
        <f>+IF(I2117&lt;='Ecarts de marge'!$G$1,"X","")</f>
        <v>X</v>
      </c>
      <c r="B2117" s="122" t="str">
        <f t="shared" si="33"/>
        <v>A</v>
      </c>
      <c r="Q2117" s="122" t="e">
        <f>+VLOOKUP(CONCATENATE(B2117,"00"),#REF!,3,FALSE)</f>
        <v>#REF!</v>
      </c>
      <c r="R2117" s="122" t="str">
        <f>+IF(ISERROR(VLOOKUP(K2117,'Ecarts de marge'!D:D,1,FALSE)),"PB CODE ARTICLE","")</f>
        <v>PB CODE ARTICLE</v>
      </c>
    </row>
    <row r="2118" spans="1:18" x14ac:dyDescent="0.25">
      <c r="A2118" s="131" t="str">
        <f>+IF(I2118&lt;='Ecarts de marge'!$G$1,"X","")</f>
        <v>X</v>
      </c>
      <c r="B2118" s="122" t="str">
        <f t="shared" si="33"/>
        <v>A</v>
      </c>
      <c r="Q2118" s="122" t="e">
        <f>+VLOOKUP(CONCATENATE(B2118,"00"),#REF!,3,FALSE)</f>
        <v>#REF!</v>
      </c>
      <c r="R2118" s="122" t="str">
        <f>+IF(ISERROR(VLOOKUP(K2118,'Ecarts de marge'!D:D,1,FALSE)),"PB CODE ARTICLE","")</f>
        <v>PB CODE ARTICLE</v>
      </c>
    </row>
    <row r="2119" spans="1:18" x14ac:dyDescent="0.25">
      <c r="A2119" s="131" t="str">
        <f>+IF(I2119&lt;='Ecarts de marge'!$G$1,"X","")</f>
        <v>X</v>
      </c>
      <c r="B2119" s="122" t="str">
        <f t="shared" si="33"/>
        <v>A</v>
      </c>
      <c r="Q2119" s="122" t="e">
        <f>+VLOOKUP(CONCATENATE(B2119,"00"),#REF!,3,FALSE)</f>
        <v>#REF!</v>
      </c>
      <c r="R2119" s="122" t="str">
        <f>+IF(ISERROR(VLOOKUP(K2119,'Ecarts de marge'!D:D,1,FALSE)),"PB CODE ARTICLE","")</f>
        <v>PB CODE ARTICLE</v>
      </c>
    </row>
    <row r="2120" spans="1:18" x14ac:dyDescent="0.25">
      <c r="A2120" s="131" t="str">
        <f>+IF(I2120&lt;='Ecarts de marge'!$G$1,"X","")</f>
        <v>X</v>
      </c>
      <c r="B2120" s="122" t="str">
        <f t="shared" si="33"/>
        <v>A</v>
      </c>
      <c r="Q2120" s="122" t="e">
        <f>+VLOOKUP(CONCATENATE(B2120,"00"),#REF!,3,FALSE)</f>
        <v>#REF!</v>
      </c>
      <c r="R2120" s="122" t="str">
        <f>+IF(ISERROR(VLOOKUP(K2120,'Ecarts de marge'!D:D,1,FALSE)),"PB CODE ARTICLE","")</f>
        <v>PB CODE ARTICLE</v>
      </c>
    </row>
    <row r="2121" spans="1:18" x14ac:dyDescent="0.25">
      <c r="A2121" s="131" t="str">
        <f>+IF(I2121&lt;='Ecarts de marge'!$G$1,"X","")</f>
        <v>X</v>
      </c>
      <c r="B2121" s="122" t="str">
        <f t="shared" si="33"/>
        <v>A</v>
      </c>
      <c r="Q2121" s="122" t="e">
        <f>+VLOOKUP(CONCATENATE(B2121,"00"),#REF!,3,FALSE)</f>
        <v>#REF!</v>
      </c>
      <c r="R2121" s="122" t="str">
        <f>+IF(ISERROR(VLOOKUP(K2121,'Ecarts de marge'!D:D,1,FALSE)),"PB CODE ARTICLE","")</f>
        <v>PB CODE ARTICLE</v>
      </c>
    </row>
    <row r="2122" spans="1:18" x14ac:dyDescent="0.25">
      <c r="A2122" s="131" t="str">
        <f>+IF(I2122&lt;='Ecarts de marge'!$G$1,"X","")</f>
        <v>X</v>
      </c>
      <c r="B2122" s="122" t="str">
        <f t="shared" si="33"/>
        <v>A</v>
      </c>
      <c r="Q2122" s="122" t="e">
        <f>+VLOOKUP(CONCATENATE(B2122,"00"),#REF!,3,FALSE)</f>
        <v>#REF!</v>
      </c>
      <c r="R2122" s="122" t="str">
        <f>+IF(ISERROR(VLOOKUP(K2122,'Ecarts de marge'!D:D,1,FALSE)),"PB CODE ARTICLE","")</f>
        <v>PB CODE ARTICLE</v>
      </c>
    </row>
    <row r="2123" spans="1:18" x14ac:dyDescent="0.25">
      <c r="A2123" s="131" t="str">
        <f>+IF(I2123&lt;='Ecarts de marge'!$G$1,"X","")</f>
        <v>X</v>
      </c>
      <c r="B2123" s="122" t="str">
        <f t="shared" si="33"/>
        <v>A</v>
      </c>
      <c r="Q2123" s="122" t="e">
        <f>+VLOOKUP(CONCATENATE(B2123,"00"),#REF!,3,FALSE)</f>
        <v>#REF!</v>
      </c>
      <c r="R2123" s="122" t="str">
        <f>+IF(ISERROR(VLOOKUP(K2123,'Ecarts de marge'!D:D,1,FALSE)),"PB CODE ARTICLE","")</f>
        <v>PB CODE ARTICLE</v>
      </c>
    </row>
    <row r="2124" spans="1:18" x14ac:dyDescent="0.25">
      <c r="A2124" s="131" t="str">
        <f>+IF(I2124&lt;='Ecarts de marge'!$G$1,"X","")</f>
        <v>X</v>
      </c>
      <c r="B2124" s="122" t="str">
        <f t="shared" si="33"/>
        <v>A</v>
      </c>
      <c r="Q2124" s="122" t="e">
        <f>+VLOOKUP(CONCATENATE(B2124,"00"),#REF!,3,FALSE)</f>
        <v>#REF!</v>
      </c>
      <c r="R2124" s="122" t="str">
        <f>+IF(ISERROR(VLOOKUP(K2124,'Ecarts de marge'!D:D,1,FALSE)),"PB CODE ARTICLE","")</f>
        <v>PB CODE ARTICLE</v>
      </c>
    </row>
    <row r="2125" spans="1:18" x14ac:dyDescent="0.25">
      <c r="A2125" s="131" t="str">
        <f>+IF(I2125&lt;='Ecarts de marge'!$G$1,"X","")</f>
        <v>X</v>
      </c>
      <c r="B2125" s="122" t="str">
        <f t="shared" si="33"/>
        <v>A</v>
      </c>
      <c r="Q2125" s="122" t="e">
        <f>+VLOOKUP(CONCATENATE(B2125,"00"),#REF!,3,FALSE)</f>
        <v>#REF!</v>
      </c>
      <c r="R2125" s="122" t="str">
        <f>+IF(ISERROR(VLOOKUP(K2125,'Ecarts de marge'!D:D,1,FALSE)),"PB CODE ARTICLE","")</f>
        <v>PB CODE ARTICLE</v>
      </c>
    </row>
    <row r="2126" spans="1:18" x14ac:dyDescent="0.25">
      <c r="A2126" s="131" t="str">
        <f>+IF(I2126&lt;='Ecarts de marge'!$G$1,"X","")</f>
        <v>X</v>
      </c>
      <c r="B2126" s="122" t="str">
        <f t="shared" si="33"/>
        <v>A</v>
      </c>
      <c r="Q2126" s="122" t="e">
        <f>+VLOOKUP(CONCATENATE(B2126,"00"),#REF!,3,FALSE)</f>
        <v>#REF!</v>
      </c>
      <c r="R2126" s="122" t="str">
        <f>+IF(ISERROR(VLOOKUP(K2126,'Ecarts de marge'!D:D,1,FALSE)),"PB CODE ARTICLE","")</f>
        <v>PB CODE ARTICLE</v>
      </c>
    </row>
    <row r="2127" spans="1:18" x14ac:dyDescent="0.25">
      <c r="A2127" s="131" t="str">
        <f>+IF(I2127&lt;='Ecarts de marge'!$G$1,"X","")</f>
        <v>X</v>
      </c>
      <c r="B2127" s="122" t="str">
        <f t="shared" si="33"/>
        <v>A</v>
      </c>
      <c r="Q2127" s="122" t="e">
        <f>+VLOOKUP(CONCATENATE(B2127,"00"),#REF!,3,FALSE)</f>
        <v>#REF!</v>
      </c>
      <c r="R2127" s="122" t="str">
        <f>+IF(ISERROR(VLOOKUP(K2127,'Ecarts de marge'!D:D,1,FALSE)),"PB CODE ARTICLE","")</f>
        <v>PB CODE ARTICLE</v>
      </c>
    </row>
    <row r="2128" spans="1:18" x14ac:dyDescent="0.25">
      <c r="A2128" s="131" t="str">
        <f>+IF(I2128&lt;='Ecarts de marge'!$G$1,"X","")</f>
        <v>X</v>
      </c>
      <c r="B2128" s="122" t="str">
        <f t="shared" si="33"/>
        <v>A</v>
      </c>
      <c r="Q2128" s="122" t="e">
        <f>+VLOOKUP(CONCATENATE(B2128,"00"),#REF!,3,FALSE)</f>
        <v>#REF!</v>
      </c>
      <c r="R2128" s="122" t="str">
        <f>+IF(ISERROR(VLOOKUP(K2128,'Ecarts de marge'!D:D,1,FALSE)),"PB CODE ARTICLE","")</f>
        <v>PB CODE ARTICLE</v>
      </c>
    </row>
    <row r="2129" spans="1:18" x14ac:dyDescent="0.25">
      <c r="A2129" s="131" t="str">
        <f>+IF(I2129&lt;='Ecarts de marge'!$G$1,"X","")</f>
        <v>X</v>
      </c>
      <c r="B2129" s="122" t="str">
        <f t="shared" si="33"/>
        <v>A</v>
      </c>
      <c r="Q2129" s="122" t="e">
        <f>+VLOOKUP(CONCATENATE(B2129,"00"),#REF!,3,FALSE)</f>
        <v>#REF!</v>
      </c>
      <c r="R2129" s="122" t="str">
        <f>+IF(ISERROR(VLOOKUP(K2129,'Ecarts de marge'!D:D,1,FALSE)),"PB CODE ARTICLE","")</f>
        <v>PB CODE ARTICLE</v>
      </c>
    </row>
    <row r="2130" spans="1:18" x14ac:dyDescent="0.25">
      <c r="A2130" s="131" t="str">
        <f>+IF(I2130&lt;='Ecarts de marge'!$G$1,"X","")</f>
        <v>X</v>
      </c>
      <c r="B2130" s="122" t="str">
        <f t="shared" si="33"/>
        <v>A</v>
      </c>
      <c r="Q2130" s="122" t="e">
        <f>+VLOOKUP(CONCATENATE(B2130,"00"),#REF!,3,FALSE)</f>
        <v>#REF!</v>
      </c>
      <c r="R2130" s="122" t="str">
        <f>+IF(ISERROR(VLOOKUP(K2130,'Ecarts de marge'!D:D,1,FALSE)),"PB CODE ARTICLE","")</f>
        <v>PB CODE ARTICLE</v>
      </c>
    </row>
    <row r="2131" spans="1:18" x14ac:dyDescent="0.25">
      <c r="A2131" s="131" t="str">
        <f>+IF(I2131&lt;='Ecarts de marge'!$G$1,"X","")</f>
        <v>X</v>
      </c>
      <c r="B2131" s="122" t="str">
        <f t="shared" si="33"/>
        <v>A</v>
      </c>
      <c r="Q2131" s="122" t="e">
        <f>+VLOOKUP(CONCATENATE(B2131,"00"),#REF!,3,FALSE)</f>
        <v>#REF!</v>
      </c>
      <c r="R2131" s="122" t="str">
        <f>+IF(ISERROR(VLOOKUP(K2131,'Ecarts de marge'!D:D,1,FALSE)),"PB CODE ARTICLE","")</f>
        <v>PB CODE ARTICLE</v>
      </c>
    </row>
    <row r="2132" spans="1:18" x14ac:dyDescent="0.25">
      <c r="A2132" s="131" t="str">
        <f>+IF(I2132&lt;='Ecarts de marge'!$G$1,"X","")</f>
        <v>X</v>
      </c>
      <c r="B2132" s="122" t="str">
        <f t="shared" si="33"/>
        <v>A</v>
      </c>
      <c r="Q2132" s="122" t="e">
        <f>+VLOOKUP(CONCATENATE(B2132,"00"),#REF!,3,FALSE)</f>
        <v>#REF!</v>
      </c>
      <c r="R2132" s="122" t="str">
        <f>+IF(ISERROR(VLOOKUP(K2132,'Ecarts de marge'!D:D,1,FALSE)),"PB CODE ARTICLE","")</f>
        <v>PB CODE ARTICLE</v>
      </c>
    </row>
    <row r="2133" spans="1:18" x14ac:dyDescent="0.25">
      <c r="A2133" s="131" t="str">
        <f>+IF(I2133&lt;='Ecarts de marge'!$G$1,"X","")</f>
        <v>X</v>
      </c>
      <c r="B2133" s="122" t="str">
        <f t="shared" si="33"/>
        <v>A</v>
      </c>
      <c r="Q2133" s="122" t="e">
        <f>+VLOOKUP(CONCATENATE(B2133,"00"),#REF!,3,FALSE)</f>
        <v>#REF!</v>
      </c>
      <c r="R2133" s="122" t="str">
        <f>+IF(ISERROR(VLOOKUP(K2133,'Ecarts de marge'!D:D,1,FALSE)),"PB CODE ARTICLE","")</f>
        <v>PB CODE ARTICLE</v>
      </c>
    </row>
    <row r="2134" spans="1:18" x14ac:dyDescent="0.25">
      <c r="A2134" s="131" t="str">
        <f>+IF(I2134&lt;='Ecarts de marge'!$G$1,"X","")</f>
        <v>X</v>
      </c>
      <c r="B2134" s="122" t="str">
        <f t="shared" si="33"/>
        <v>A</v>
      </c>
      <c r="Q2134" s="122" t="e">
        <f>+VLOOKUP(CONCATENATE(B2134,"00"),#REF!,3,FALSE)</f>
        <v>#REF!</v>
      </c>
      <c r="R2134" s="122" t="str">
        <f>+IF(ISERROR(VLOOKUP(K2134,'Ecarts de marge'!D:D,1,FALSE)),"PB CODE ARTICLE","")</f>
        <v>PB CODE ARTICLE</v>
      </c>
    </row>
    <row r="2135" spans="1:18" x14ac:dyDescent="0.25">
      <c r="A2135" s="131" t="str">
        <f>+IF(I2135&lt;='Ecarts de marge'!$G$1,"X","")</f>
        <v>X</v>
      </c>
      <c r="B2135" s="122" t="str">
        <f t="shared" si="33"/>
        <v>A</v>
      </c>
      <c r="Q2135" s="122" t="e">
        <f>+VLOOKUP(CONCATENATE(B2135,"00"),#REF!,3,FALSE)</f>
        <v>#REF!</v>
      </c>
      <c r="R2135" s="122" t="str">
        <f>+IF(ISERROR(VLOOKUP(K2135,'Ecarts de marge'!D:D,1,FALSE)),"PB CODE ARTICLE","")</f>
        <v>PB CODE ARTICLE</v>
      </c>
    </row>
    <row r="2136" spans="1:18" x14ac:dyDescent="0.25">
      <c r="A2136" s="131" t="str">
        <f>+IF(I2136&lt;='Ecarts de marge'!$G$1,"X","")</f>
        <v>X</v>
      </c>
      <c r="B2136" s="122" t="str">
        <f t="shared" si="33"/>
        <v>A</v>
      </c>
      <c r="Q2136" s="122" t="e">
        <f>+VLOOKUP(CONCATENATE(B2136,"00"),#REF!,3,FALSE)</f>
        <v>#REF!</v>
      </c>
      <c r="R2136" s="122" t="str">
        <f>+IF(ISERROR(VLOOKUP(K2136,'Ecarts de marge'!D:D,1,FALSE)),"PB CODE ARTICLE","")</f>
        <v>PB CODE ARTICLE</v>
      </c>
    </row>
    <row r="2137" spans="1:18" x14ac:dyDescent="0.25">
      <c r="A2137" s="131" t="str">
        <f>+IF(I2137&lt;='Ecarts de marge'!$G$1,"X","")</f>
        <v>X</v>
      </c>
      <c r="B2137" s="122" t="str">
        <f t="shared" si="33"/>
        <v>A</v>
      </c>
      <c r="Q2137" s="122" t="e">
        <f>+VLOOKUP(CONCATENATE(B2137,"00"),#REF!,3,FALSE)</f>
        <v>#REF!</v>
      </c>
      <c r="R2137" s="122" t="str">
        <f>+IF(ISERROR(VLOOKUP(K2137,'Ecarts de marge'!D:D,1,FALSE)),"PB CODE ARTICLE","")</f>
        <v>PB CODE ARTICLE</v>
      </c>
    </row>
    <row r="2138" spans="1:18" x14ac:dyDescent="0.25">
      <c r="A2138" s="131" t="str">
        <f>+IF(I2138&lt;='Ecarts de marge'!$G$1,"X","")</f>
        <v>X</v>
      </c>
      <c r="B2138" s="122" t="str">
        <f t="shared" si="33"/>
        <v>A</v>
      </c>
      <c r="Q2138" s="122" t="e">
        <f>+VLOOKUP(CONCATENATE(B2138,"00"),#REF!,3,FALSE)</f>
        <v>#REF!</v>
      </c>
      <c r="R2138" s="122" t="str">
        <f>+IF(ISERROR(VLOOKUP(K2138,'Ecarts de marge'!D:D,1,FALSE)),"PB CODE ARTICLE","")</f>
        <v>PB CODE ARTICLE</v>
      </c>
    </row>
    <row r="2139" spans="1:18" x14ac:dyDescent="0.25">
      <c r="A2139" s="131" t="str">
        <f>+IF(I2139&lt;='Ecarts de marge'!$G$1,"X","")</f>
        <v>X</v>
      </c>
      <c r="B2139" s="122" t="str">
        <f t="shared" si="33"/>
        <v>A</v>
      </c>
      <c r="Q2139" s="122" t="e">
        <f>+VLOOKUP(CONCATENATE(B2139,"00"),#REF!,3,FALSE)</f>
        <v>#REF!</v>
      </c>
      <c r="R2139" s="122" t="str">
        <f>+IF(ISERROR(VLOOKUP(K2139,'Ecarts de marge'!D:D,1,FALSE)),"PB CODE ARTICLE","")</f>
        <v>PB CODE ARTICLE</v>
      </c>
    </row>
    <row r="2140" spans="1:18" x14ac:dyDescent="0.25">
      <c r="A2140" s="131" t="str">
        <f>+IF(I2140&lt;='Ecarts de marge'!$G$1,"X","")</f>
        <v>X</v>
      </c>
      <c r="B2140" s="122" t="str">
        <f t="shared" si="33"/>
        <v>A</v>
      </c>
      <c r="Q2140" s="122" t="e">
        <f>+VLOOKUP(CONCATENATE(B2140,"00"),#REF!,3,FALSE)</f>
        <v>#REF!</v>
      </c>
      <c r="R2140" s="122" t="str">
        <f>+IF(ISERROR(VLOOKUP(K2140,'Ecarts de marge'!D:D,1,FALSE)),"PB CODE ARTICLE","")</f>
        <v>PB CODE ARTICLE</v>
      </c>
    </row>
    <row r="2141" spans="1:18" x14ac:dyDescent="0.25">
      <c r="A2141" s="131" t="str">
        <f>+IF(I2141&lt;='Ecarts de marge'!$G$1,"X","")</f>
        <v>X</v>
      </c>
      <c r="B2141" s="122" t="str">
        <f t="shared" si="33"/>
        <v>A</v>
      </c>
      <c r="Q2141" s="122" t="e">
        <f>+VLOOKUP(CONCATENATE(B2141,"00"),#REF!,3,FALSE)</f>
        <v>#REF!</v>
      </c>
      <c r="R2141" s="122" t="str">
        <f>+IF(ISERROR(VLOOKUP(K2141,'Ecarts de marge'!D:D,1,FALSE)),"PB CODE ARTICLE","")</f>
        <v>PB CODE ARTICLE</v>
      </c>
    </row>
    <row r="2142" spans="1:18" x14ac:dyDescent="0.25">
      <c r="A2142" s="131" t="str">
        <f>+IF(I2142&lt;='Ecarts de marge'!$G$1,"X","")</f>
        <v>X</v>
      </c>
      <c r="B2142" s="122" t="str">
        <f t="shared" si="33"/>
        <v>A</v>
      </c>
      <c r="Q2142" s="122" t="e">
        <f>+VLOOKUP(CONCATENATE(B2142,"00"),#REF!,3,FALSE)</f>
        <v>#REF!</v>
      </c>
      <c r="R2142" s="122" t="str">
        <f>+IF(ISERROR(VLOOKUP(K2142,'Ecarts de marge'!D:D,1,FALSE)),"PB CODE ARTICLE","")</f>
        <v>PB CODE ARTICLE</v>
      </c>
    </row>
    <row r="2143" spans="1:18" x14ac:dyDescent="0.25">
      <c r="A2143" s="131" t="str">
        <f>+IF(I2143&lt;='Ecarts de marge'!$G$1,"X","")</f>
        <v>X</v>
      </c>
      <c r="B2143" s="122" t="str">
        <f t="shared" si="33"/>
        <v>A</v>
      </c>
      <c r="Q2143" s="122" t="e">
        <f>+VLOOKUP(CONCATENATE(B2143,"00"),#REF!,3,FALSE)</f>
        <v>#REF!</v>
      </c>
      <c r="R2143" s="122" t="str">
        <f>+IF(ISERROR(VLOOKUP(K2143,'Ecarts de marge'!D:D,1,FALSE)),"PB CODE ARTICLE","")</f>
        <v>PB CODE ARTICLE</v>
      </c>
    </row>
    <row r="2144" spans="1:18" x14ac:dyDescent="0.25">
      <c r="A2144" s="131" t="str">
        <f>+IF(I2144&lt;='Ecarts de marge'!$G$1,"X","")</f>
        <v>X</v>
      </c>
      <c r="B2144" s="122" t="str">
        <f t="shared" si="33"/>
        <v>A</v>
      </c>
      <c r="Q2144" s="122" t="e">
        <f>+VLOOKUP(CONCATENATE(B2144,"00"),#REF!,3,FALSE)</f>
        <v>#REF!</v>
      </c>
      <c r="R2144" s="122" t="str">
        <f>+IF(ISERROR(VLOOKUP(K2144,'Ecarts de marge'!D:D,1,FALSE)),"PB CODE ARTICLE","")</f>
        <v>PB CODE ARTICLE</v>
      </c>
    </row>
    <row r="2145" spans="1:18" x14ac:dyDescent="0.25">
      <c r="A2145" s="131" t="str">
        <f>+IF(I2145&lt;='Ecarts de marge'!$G$1,"X","")</f>
        <v>X</v>
      </c>
      <c r="B2145" s="122" t="str">
        <f t="shared" si="33"/>
        <v>A</v>
      </c>
      <c r="Q2145" s="122" t="e">
        <f>+VLOOKUP(CONCATENATE(B2145,"00"),#REF!,3,FALSE)</f>
        <v>#REF!</v>
      </c>
      <c r="R2145" s="122" t="str">
        <f>+IF(ISERROR(VLOOKUP(K2145,'Ecarts de marge'!D:D,1,FALSE)),"PB CODE ARTICLE","")</f>
        <v>PB CODE ARTICLE</v>
      </c>
    </row>
    <row r="2146" spans="1:18" x14ac:dyDescent="0.25">
      <c r="A2146" s="131" t="str">
        <f>+IF(I2146&lt;='Ecarts de marge'!$G$1,"X","")</f>
        <v>X</v>
      </c>
      <c r="B2146" s="122" t="str">
        <f t="shared" si="33"/>
        <v>A</v>
      </c>
      <c r="Q2146" s="122" t="e">
        <f>+VLOOKUP(CONCATENATE(B2146,"00"),#REF!,3,FALSE)</f>
        <v>#REF!</v>
      </c>
      <c r="R2146" s="122" t="str">
        <f>+IF(ISERROR(VLOOKUP(K2146,'Ecarts de marge'!D:D,1,FALSE)),"PB CODE ARTICLE","")</f>
        <v>PB CODE ARTICLE</v>
      </c>
    </row>
    <row r="2147" spans="1:18" x14ac:dyDescent="0.25">
      <c r="A2147" s="131" t="str">
        <f>+IF(I2147&lt;='Ecarts de marge'!$G$1,"X","")</f>
        <v>X</v>
      </c>
      <c r="B2147" s="122" t="str">
        <f t="shared" si="33"/>
        <v>A</v>
      </c>
      <c r="Q2147" s="122" t="e">
        <f>+VLOOKUP(CONCATENATE(B2147,"00"),#REF!,3,FALSE)</f>
        <v>#REF!</v>
      </c>
      <c r="R2147" s="122" t="str">
        <f>+IF(ISERROR(VLOOKUP(K2147,'Ecarts de marge'!D:D,1,FALSE)),"PB CODE ARTICLE","")</f>
        <v>PB CODE ARTICLE</v>
      </c>
    </row>
    <row r="2148" spans="1:18" x14ac:dyDescent="0.25">
      <c r="A2148" s="131" t="str">
        <f>+IF(I2148&lt;='Ecarts de marge'!$G$1,"X","")</f>
        <v>X</v>
      </c>
      <c r="B2148" s="122" t="str">
        <f t="shared" si="33"/>
        <v>A</v>
      </c>
      <c r="Q2148" s="122" t="e">
        <f>+VLOOKUP(CONCATENATE(B2148,"00"),#REF!,3,FALSE)</f>
        <v>#REF!</v>
      </c>
      <c r="R2148" s="122" t="str">
        <f>+IF(ISERROR(VLOOKUP(K2148,'Ecarts de marge'!D:D,1,FALSE)),"PB CODE ARTICLE","")</f>
        <v>PB CODE ARTICLE</v>
      </c>
    </row>
    <row r="2149" spans="1:18" x14ac:dyDescent="0.25">
      <c r="A2149" s="131" t="str">
        <f>+IF(I2149&lt;='Ecarts de marge'!$G$1,"X","")</f>
        <v>X</v>
      </c>
      <c r="B2149" s="122" t="str">
        <f t="shared" si="33"/>
        <v>A</v>
      </c>
      <c r="Q2149" s="122" t="e">
        <f>+VLOOKUP(CONCATENATE(B2149,"00"),#REF!,3,FALSE)</f>
        <v>#REF!</v>
      </c>
      <c r="R2149" s="122" t="str">
        <f>+IF(ISERROR(VLOOKUP(K2149,'Ecarts de marge'!D:D,1,FALSE)),"PB CODE ARTICLE","")</f>
        <v>PB CODE ARTICLE</v>
      </c>
    </row>
    <row r="2150" spans="1:18" x14ac:dyDescent="0.25">
      <c r="A2150" s="131" t="str">
        <f>+IF(I2150&lt;='Ecarts de marge'!$G$1,"X","")</f>
        <v>X</v>
      </c>
      <c r="B2150" s="122" t="str">
        <f t="shared" si="33"/>
        <v>A</v>
      </c>
      <c r="Q2150" s="122" t="e">
        <f>+VLOOKUP(CONCATENATE(B2150,"00"),#REF!,3,FALSE)</f>
        <v>#REF!</v>
      </c>
      <c r="R2150" s="122" t="str">
        <f>+IF(ISERROR(VLOOKUP(K2150,'Ecarts de marge'!D:D,1,FALSE)),"PB CODE ARTICLE","")</f>
        <v>PB CODE ARTICLE</v>
      </c>
    </row>
    <row r="2151" spans="1:18" x14ac:dyDescent="0.25">
      <c r="A2151" s="131" t="str">
        <f>+IF(I2151&lt;='Ecarts de marge'!$G$1,"X","")</f>
        <v>X</v>
      </c>
      <c r="B2151" s="122" t="str">
        <f t="shared" si="33"/>
        <v>A</v>
      </c>
      <c r="Q2151" s="122" t="e">
        <f>+VLOOKUP(CONCATENATE(B2151,"00"),#REF!,3,FALSE)</f>
        <v>#REF!</v>
      </c>
      <c r="R2151" s="122" t="str">
        <f>+IF(ISERROR(VLOOKUP(K2151,'Ecarts de marge'!D:D,1,FALSE)),"PB CODE ARTICLE","")</f>
        <v>PB CODE ARTICLE</v>
      </c>
    </row>
    <row r="2152" spans="1:18" x14ac:dyDescent="0.25">
      <c r="A2152" s="131" t="str">
        <f>+IF(I2152&lt;='Ecarts de marge'!$G$1,"X","")</f>
        <v>X</v>
      </c>
      <c r="B2152" s="122" t="str">
        <f t="shared" si="33"/>
        <v>A</v>
      </c>
      <c r="Q2152" s="122" t="e">
        <f>+VLOOKUP(CONCATENATE(B2152,"00"),#REF!,3,FALSE)</f>
        <v>#REF!</v>
      </c>
      <c r="R2152" s="122" t="str">
        <f>+IF(ISERROR(VLOOKUP(K2152,'Ecarts de marge'!D:D,1,FALSE)),"PB CODE ARTICLE","")</f>
        <v>PB CODE ARTICLE</v>
      </c>
    </row>
    <row r="2153" spans="1:18" x14ac:dyDescent="0.25">
      <c r="A2153" s="131" t="str">
        <f>+IF(I2153&lt;='Ecarts de marge'!$G$1,"X","")</f>
        <v>X</v>
      </c>
      <c r="B2153" s="122" t="str">
        <f t="shared" si="33"/>
        <v>A</v>
      </c>
      <c r="Q2153" s="122" t="e">
        <f>+VLOOKUP(CONCATENATE(B2153,"00"),#REF!,3,FALSE)</f>
        <v>#REF!</v>
      </c>
      <c r="R2153" s="122" t="str">
        <f>+IF(ISERROR(VLOOKUP(K2153,'Ecarts de marge'!D:D,1,FALSE)),"PB CODE ARTICLE","")</f>
        <v>PB CODE ARTICLE</v>
      </c>
    </row>
    <row r="2154" spans="1:18" x14ac:dyDescent="0.25">
      <c r="A2154" s="131" t="str">
        <f>+IF(I2154&lt;='Ecarts de marge'!$G$1,"X","")</f>
        <v>X</v>
      </c>
      <c r="B2154" s="122" t="str">
        <f t="shared" si="33"/>
        <v>A</v>
      </c>
      <c r="Q2154" s="122" t="e">
        <f>+VLOOKUP(CONCATENATE(B2154,"00"),#REF!,3,FALSE)</f>
        <v>#REF!</v>
      </c>
      <c r="R2154" s="122" t="str">
        <f>+IF(ISERROR(VLOOKUP(K2154,'Ecarts de marge'!D:D,1,FALSE)),"PB CODE ARTICLE","")</f>
        <v>PB CODE ARTICLE</v>
      </c>
    </row>
    <row r="2155" spans="1:18" x14ac:dyDescent="0.25">
      <c r="A2155" s="131" t="str">
        <f>+IF(I2155&lt;='Ecarts de marge'!$G$1,"X","")</f>
        <v>X</v>
      </c>
      <c r="B2155" s="122" t="str">
        <f t="shared" si="33"/>
        <v>A</v>
      </c>
      <c r="Q2155" s="122" t="e">
        <f>+VLOOKUP(CONCATENATE(B2155,"00"),#REF!,3,FALSE)</f>
        <v>#REF!</v>
      </c>
      <c r="R2155" s="122" t="str">
        <f>+IF(ISERROR(VLOOKUP(K2155,'Ecarts de marge'!D:D,1,FALSE)),"PB CODE ARTICLE","")</f>
        <v>PB CODE ARTICLE</v>
      </c>
    </row>
    <row r="2156" spans="1:18" x14ac:dyDescent="0.25">
      <c r="A2156" s="131" t="str">
        <f>+IF(I2156&lt;='Ecarts de marge'!$G$1,"X","")</f>
        <v>X</v>
      </c>
      <c r="B2156" s="122" t="str">
        <f t="shared" si="33"/>
        <v>A</v>
      </c>
      <c r="Q2156" s="122" t="e">
        <f>+VLOOKUP(CONCATENATE(B2156,"00"),#REF!,3,FALSE)</f>
        <v>#REF!</v>
      </c>
      <c r="R2156" s="122" t="str">
        <f>+IF(ISERROR(VLOOKUP(K2156,'Ecarts de marge'!D:D,1,FALSE)),"PB CODE ARTICLE","")</f>
        <v>PB CODE ARTICLE</v>
      </c>
    </row>
    <row r="2157" spans="1:18" x14ac:dyDescent="0.25">
      <c r="A2157" s="131" t="str">
        <f>+IF(I2157&lt;='Ecarts de marge'!$G$1,"X","")</f>
        <v>X</v>
      </c>
      <c r="B2157" s="122" t="str">
        <f t="shared" si="33"/>
        <v>A</v>
      </c>
      <c r="Q2157" s="122" t="e">
        <f>+VLOOKUP(CONCATENATE(B2157,"00"),#REF!,3,FALSE)</f>
        <v>#REF!</v>
      </c>
      <c r="R2157" s="122" t="str">
        <f>+IF(ISERROR(VLOOKUP(K2157,'Ecarts de marge'!D:D,1,FALSE)),"PB CODE ARTICLE","")</f>
        <v>PB CODE ARTICLE</v>
      </c>
    </row>
    <row r="2158" spans="1:18" x14ac:dyDescent="0.25">
      <c r="A2158" s="131" t="str">
        <f>+IF(I2158&lt;='Ecarts de marge'!$G$1,"X","")</f>
        <v>X</v>
      </c>
      <c r="B2158" s="122" t="str">
        <f t="shared" si="33"/>
        <v>A</v>
      </c>
      <c r="Q2158" s="122" t="e">
        <f>+VLOOKUP(CONCATENATE(B2158,"00"),#REF!,3,FALSE)</f>
        <v>#REF!</v>
      </c>
      <c r="R2158" s="122" t="str">
        <f>+IF(ISERROR(VLOOKUP(K2158,'Ecarts de marge'!D:D,1,FALSE)),"PB CODE ARTICLE","")</f>
        <v>PB CODE ARTICLE</v>
      </c>
    </row>
    <row r="2159" spans="1:18" x14ac:dyDescent="0.25">
      <c r="A2159" s="131" t="str">
        <f>+IF(I2159&lt;='Ecarts de marge'!$G$1,"X","")</f>
        <v>X</v>
      </c>
      <c r="B2159" s="122" t="str">
        <f t="shared" si="33"/>
        <v>A</v>
      </c>
      <c r="Q2159" s="122" t="e">
        <f>+VLOOKUP(CONCATENATE(B2159,"00"),#REF!,3,FALSE)</f>
        <v>#REF!</v>
      </c>
      <c r="R2159" s="122" t="str">
        <f>+IF(ISERROR(VLOOKUP(K2159,'Ecarts de marge'!D:D,1,FALSE)),"PB CODE ARTICLE","")</f>
        <v>PB CODE ARTICLE</v>
      </c>
    </row>
    <row r="2160" spans="1:18" x14ac:dyDescent="0.25">
      <c r="A2160" s="131" t="str">
        <f>+IF(I2160&lt;='Ecarts de marge'!$G$1,"X","")</f>
        <v>X</v>
      </c>
      <c r="B2160" s="122" t="str">
        <f t="shared" si="33"/>
        <v>A</v>
      </c>
      <c r="Q2160" s="122" t="e">
        <f>+VLOOKUP(CONCATENATE(B2160,"00"),#REF!,3,FALSE)</f>
        <v>#REF!</v>
      </c>
      <c r="R2160" s="122" t="str">
        <f>+IF(ISERROR(VLOOKUP(K2160,'Ecarts de marge'!D:D,1,FALSE)),"PB CODE ARTICLE","")</f>
        <v>PB CODE ARTICLE</v>
      </c>
    </row>
    <row r="2161" spans="1:18" x14ac:dyDescent="0.25">
      <c r="A2161" s="131" t="str">
        <f>+IF(I2161&lt;='Ecarts de marge'!$G$1,"X","")</f>
        <v>X</v>
      </c>
      <c r="B2161" s="122" t="str">
        <f t="shared" si="33"/>
        <v>A</v>
      </c>
      <c r="Q2161" s="122" t="e">
        <f>+VLOOKUP(CONCATENATE(B2161,"00"),#REF!,3,FALSE)</f>
        <v>#REF!</v>
      </c>
      <c r="R2161" s="122" t="str">
        <f>+IF(ISERROR(VLOOKUP(K2161,'Ecarts de marge'!D:D,1,FALSE)),"PB CODE ARTICLE","")</f>
        <v>PB CODE ARTICLE</v>
      </c>
    </row>
    <row r="2162" spans="1:18" x14ac:dyDescent="0.25">
      <c r="A2162" s="131" t="str">
        <f>+IF(I2162&lt;='Ecarts de marge'!$G$1,"X","")</f>
        <v>X</v>
      </c>
      <c r="B2162" s="122" t="str">
        <f t="shared" si="33"/>
        <v>A</v>
      </c>
      <c r="Q2162" s="122" t="e">
        <f>+VLOOKUP(CONCATENATE(B2162,"00"),#REF!,3,FALSE)</f>
        <v>#REF!</v>
      </c>
      <c r="R2162" s="122" t="str">
        <f>+IF(ISERROR(VLOOKUP(K2162,'Ecarts de marge'!D:D,1,FALSE)),"PB CODE ARTICLE","")</f>
        <v>PB CODE ARTICLE</v>
      </c>
    </row>
    <row r="2163" spans="1:18" x14ac:dyDescent="0.25">
      <c r="A2163" s="131" t="str">
        <f>+IF(I2163&lt;='Ecarts de marge'!$G$1,"X","")</f>
        <v>X</v>
      </c>
      <c r="B2163" s="122" t="str">
        <f t="shared" si="33"/>
        <v>A</v>
      </c>
      <c r="Q2163" s="122" t="e">
        <f>+VLOOKUP(CONCATENATE(B2163,"00"),#REF!,3,FALSE)</f>
        <v>#REF!</v>
      </c>
      <c r="R2163" s="122" t="str">
        <f>+IF(ISERROR(VLOOKUP(K2163,'Ecarts de marge'!D:D,1,FALSE)),"PB CODE ARTICLE","")</f>
        <v>PB CODE ARTICLE</v>
      </c>
    </row>
    <row r="2164" spans="1:18" x14ac:dyDescent="0.25">
      <c r="A2164" s="131" t="str">
        <f>+IF(I2164&lt;='Ecarts de marge'!$G$1,"X","")</f>
        <v>X</v>
      </c>
      <c r="B2164" s="122" t="str">
        <f t="shared" si="33"/>
        <v>A</v>
      </c>
      <c r="Q2164" s="122" t="e">
        <f>+VLOOKUP(CONCATENATE(B2164,"00"),#REF!,3,FALSE)</f>
        <v>#REF!</v>
      </c>
      <c r="R2164" s="122" t="str">
        <f>+IF(ISERROR(VLOOKUP(K2164,'Ecarts de marge'!D:D,1,FALSE)),"PB CODE ARTICLE","")</f>
        <v>PB CODE ARTICLE</v>
      </c>
    </row>
    <row r="2165" spans="1:18" x14ac:dyDescent="0.25">
      <c r="A2165" s="131" t="str">
        <f>+IF(I2165&lt;='Ecarts de marge'!$G$1,"X","")</f>
        <v>X</v>
      </c>
      <c r="B2165" s="122" t="str">
        <f t="shared" si="33"/>
        <v>A</v>
      </c>
      <c r="Q2165" s="122" t="e">
        <f>+VLOOKUP(CONCATENATE(B2165,"00"),#REF!,3,FALSE)</f>
        <v>#REF!</v>
      </c>
      <c r="R2165" s="122" t="str">
        <f>+IF(ISERROR(VLOOKUP(K2165,'Ecarts de marge'!D:D,1,FALSE)),"PB CODE ARTICLE","")</f>
        <v>PB CODE ARTICLE</v>
      </c>
    </row>
    <row r="2166" spans="1:18" x14ac:dyDescent="0.25">
      <c r="A2166" s="131" t="str">
        <f>+IF(I2166&lt;='Ecarts de marge'!$G$1,"X","")</f>
        <v>X</v>
      </c>
      <c r="B2166" s="122" t="str">
        <f t="shared" si="33"/>
        <v>A</v>
      </c>
      <c r="Q2166" s="122" t="e">
        <f>+VLOOKUP(CONCATENATE(B2166,"00"),#REF!,3,FALSE)</f>
        <v>#REF!</v>
      </c>
      <c r="R2166" s="122" t="str">
        <f>+IF(ISERROR(VLOOKUP(K2166,'Ecarts de marge'!D:D,1,FALSE)),"PB CODE ARTICLE","")</f>
        <v>PB CODE ARTICLE</v>
      </c>
    </row>
    <row r="2167" spans="1:18" x14ac:dyDescent="0.25">
      <c r="A2167" s="131" t="str">
        <f>+IF(I2167&lt;='Ecarts de marge'!$G$1,"X","")</f>
        <v>X</v>
      </c>
      <c r="B2167" s="122" t="str">
        <f t="shared" si="33"/>
        <v>A</v>
      </c>
      <c r="Q2167" s="122" t="e">
        <f>+VLOOKUP(CONCATENATE(B2167,"00"),#REF!,3,FALSE)</f>
        <v>#REF!</v>
      </c>
      <c r="R2167" s="122" t="str">
        <f>+IF(ISERROR(VLOOKUP(K2167,'Ecarts de marge'!D:D,1,FALSE)),"PB CODE ARTICLE","")</f>
        <v>PB CODE ARTICLE</v>
      </c>
    </row>
    <row r="2168" spans="1:18" x14ac:dyDescent="0.25">
      <c r="A2168" s="131" t="str">
        <f>+IF(I2168&lt;='Ecarts de marge'!$G$1,"X","")</f>
        <v>X</v>
      </c>
      <c r="B2168" s="122" t="str">
        <f t="shared" si="33"/>
        <v>A</v>
      </c>
      <c r="Q2168" s="122" t="e">
        <f>+VLOOKUP(CONCATENATE(B2168,"00"),#REF!,3,FALSE)</f>
        <v>#REF!</v>
      </c>
      <c r="R2168" s="122" t="str">
        <f>+IF(ISERROR(VLOOKUP(K2168,'Ecarts de marge'!D:D,1,FALSE)),"PB CODE ARTICLE","")</f>
        <v>PB CODE ARTICLE</v>
      </c>
    </row>
    <row r="2169" spans="1:18" x14ac:dyDescent="0.25">
      <c r="A2169" s="131" t="str">
        <f>+IF(I2169&lt;='Ecarts de marge'!$G$1,"X","")</f>
        <v>X</v>
      </c>
      <c r="B2169" s="122" t="str">
        <f t="shared" si="33"/>
        <v>A</v>
      </c>
      <c r="Q2169" s="122" t="e">
        <f>+VLOOKUP(CONCATENATE(B2169,"00"),#REF!,3,FALSE)</f>
        <v>#REF!</v>
      </c>
      <c r="R2169" s="122" t="str">
        <f>+IF(ISERROR(VLOOKUP(K2169,'Ecarts de marge'!D:D,1,FALSE)),"PB CODE ARTICLE","")</f>
        <v>PB CODE ARTICLE</v>
      </c>
    </row>
    <row r="2170" spans="1:18" x14ac:dyDescent="0.25">
      <c r="A2170" s="131" t="str">
        <f>+IF(I2170&lt;='Ecarts de marge'!$G$1,"X","")</f>
        <v>X</v>
      </c>
      <c r="B2170" s="122" t="str">
        <f t="shared" si="33"/>
        <v>A</v>
      </c>
      <c r="Q2170" s="122" t="e">
        <f>+VLOOKUP(CONCATENATE(B2170,"00"),#REF!,3,FALSE)</f>
        <v>#REF!</v>
      </c>
      <c r="R2170" s="122" t="str">
        <f>+IF(ISERROR(VLOOKUP(K2170,'Ecarts de marge'!D:D,1,FALSE)),"PB CODE ARTICLE","")</f>
        <v>PB CODE ARTICLE</v>
      </c>
    </row>
    <row r="2171" spans="1:18" x14ac:dyDescent="0.25">
      <c r="A2171" s="131" t="str">
        <f>+IF(I2171&lt;='Ecarts de marge'!$G$1,"X","")</f>
        <v>X</v>
      </c>
      <c r="B2171" s="122" t="str">
        <f t="shared" si="33"/>
        <v>A</v>
      </c>
      <c r="Q2171" s="122" t="e">
        <f>+VLOOKUP(CONCATENATE(B2171,"00"),#REF!,3,FALSE)</f>
        <v>#REF!</v>
      </c>
      <c r="R2171" s="122" t="str">
        <f>+IF(ISERROR(VLOOKUP(K2171,'Ecarts de marge'!D:D,1,FALSE)),"PB CODE ARTICLE","")</f>
        <v>PB CODE ARTICLE</v>
      </c>
    </row>
    <row r="2172" spans="1:18" x14ac:dyDescent="0.25">
      <c r="A2172" s="131" t="str">
        <f>+IF(I2172&lt;='Ecarts de marge'!$G$1,"X","")</f>
        <v>X</v>
      </c>
      <c r="B2172" s="122" t="str">
        <f t="shared" si="33"/>
        <v>A</v>
      </c>
      <c r="Q2172" s="122" t="e">
        <f>+VLOOKUP(CONCATENATE(B2172,"00"),#REF!,3,FALSE)</f>
        <v>#REF!</v>
      </c>
      <c r="R2172" s="122" t="str">
        <f>+IF(ISERROR(VLOOKUP(K2172,'Ecarts de marge'!D:D,1,FALSE)),"PB CODE ARTICLE","")</f>
        <v>PB CODE ARTICLE</v>
      </c>
    </row>
    <row r="2173" spans="1:18" x14ac:dyDescent="0.25">
      <c r="A2173" s="131" t="str">
        <f>+IF(I2173&lt;='Ecarts de marge'!$G$1,"X","")</f>
        <v>X</v>
      </c>
      <c r="B2173" s="122" t="str">
        <f t="shared" si="33"/>
        <v>A</v>
      </c>
      <c r="Q2173" s="122" t="e">
        <f>+VLOOKUP(CONCATENATE(B2173,"00"),#REF!,3,FALSE)</f>
        <v>#REF!</v>
      </c>
      <c r="R2173" s="122" t="str">
        <f>+IF(ISERROR(VLOOKUP(K2173,'Ecarts de marge'!D:D,1,FALSE)),"PB CODE ARTICLE","")</f>
        <v>PB CODE ARTICLE</v>
      </c>
    </row>
    <row r="2174" spans="1:18" x14ac:dyDescent="0.25">
      <c r="A2174" s="131" t="str">
        <f>+IF(I2174&lt;='Ecarts de marge'!$G$1,"X","")</f>
        <v>X</v>
      </c>
      <c r="B2174" s="122" t="str">
        <f t="shared" si="33"/>
        <v>A</v>
      </c>
      <c r="Q2174" s="122" t="e">
        <f>+VLOOKUP(CONCATENATE(B2174,"00"),#REF!,3,FALSE)</f>
        <v>#REF!</v>
      </c>
      <c r="R2174" s="122" t="str">
        <f>+IF(ISERROR(VLOOKUP(K2174,'Ecarts de marge'!D:D,1,FALSE)),"PB CODE ARTICLE","")</f>
        <v>PB CODE ARTICLE</v>
      </c>
    </row>
    <row r="2175" spans="1:18" x14ac:dyDescent="0.25">
      <c r="A2175" s="131" t="str">
        <f>+IF(I2175&lt;='Ecarts de marge'!$G$1,"X","")</f>
        <v>X</v>
      </c>
      <c r="B2175" s="122" t="str">
        <f t="shared" si="33"/>
        <v>A</v>
      </c>
      <c r="Q2175" s="122" t="e">
        <f>+VLOOKUP(CONCATENATE(B2175,"00"),#REF!,3,FALSE)</f>
        <v>#REF!</v>
      </c>
      <c r="R2175" s="122" t="str">
        <f>+IF(ISERROR(VLOOKUP(K2175,'Ecarts de marge'!D:D,1,FALSE)),"PB CODE ARTICLE","")</f>
        <v>PB CODE ARTICLE</v>
      </c>
    </row>
    <row r="2176" spans="1:18" x14ac:dyDescent="0.25">
      <c r="A2176" s="131" t="str">
        <f>+IF(I2176&lt;='Ecarts de marge'!$G$1,"X","")</f>
        <v>X</v>
      </c>
      <c r="B2176" s="122" t="str">
        <f t="shared" si="33"/>
        <v>A</v>
      </c>
      <c r="Q2176" s="122" t="e">
        <f>+VLOOKUP(CONCATENATE(B2176,"00"),#REF!,3,FALSE)</f>
        <v>#REF!</v>
      </c>
      <c r="R2176" s="122" t="str">
        <f>+IF(ISERROR(VLOOKUP(K2176,'Ecarts de marge'!D:D,1,FALSE)),"PB CODE ARTICLE","")</f>
        <v>PB CODE ARTICLE</v>
      </c>
    </row>
    <row r="2177" spans="1:18" x14ac:dyDescent="0.25">
      <c r="A2177" s="131" t="str">
        <f>+IF(I2177&lt;='Ecarts de marge'!$G$1,"X","")</f>
        <v>X</v>
      </c>
      <c r="B2177" s="122" t="str">
        <f t="shared" si="33"/>
        <v>A</v>
      </c>
      <c r="Q2177" s="122" t="e">
        <f>+VLOOKUP(CONCATENATE(B2177,"00"),#REF!,3,FALSE)</f>
        <v>#REF!</v>
      </c>
      <c r="R2177" s="122" t="str">
        <f>+IF(ISERROR(VLOOKUP(K2177,'Ecarts de marge'!D:D,1,FALSE)),"PB CODE ARTICLE","")</f>
        <v>PB CODE ARTICLE</v>
      </c>
    </row>
    <row r="2178" spans="1:18" x14ac:dyDescent="0.25">
      <c r="A2178" s="131" t="str">
        <f>+IF(I2178&lt;='Ecarts de marge'!$G$1,"X","")</f>
        <v>X</v>
      </c>
      <c r="B2178" s="122" t="str">
        <f t="shared" si="33"/>
        <v>A</v>
      </c>
      <c r="Q2178" s="122" t="e">
        <f>+VLOOKUP(CONCATENATE(B2178,"00"),#REF!,3,FALSE)</f>
        <v>#REF!</v>
      </c>
      <c r="R2178" s="122" t="str">
        <f>+IF(ISERROR(VLOOKUP(K2178,'Ecarts de marge'!D:D,1,FALSE)),"PB CODE ARTICLE","")</f>
        <v>PB CODE ARTICLE</v>
      </c>
    </row>
    <row r="2179" spans="1:18" x14ac:dyDescent="0.25">
      <c r="A2179" s="131" t="str">
        <f>+IF(I2179&lt;='Ecarts de marge'!$G$1,"X","")</f>
        <v>X</v>
      </c>
      <c r="B2179" s="122" t="str">
        <f t="shared" ref="B2179:B2242" si="34">+"A"&amp;E2179&amp;F2179&amp;G2179</f>
        <v>A</v>
      </c>
      <c r="Q2179" s="122" t="e">
        <f>+VLOOKUP(CONCATENATE(B2179,"00"),#REF!,3,FALSE)</f>
        <v>#REF!</v>
      </c>
      <c r="R2179" s="122" t="str">
        <f>+IF(ISERROR(VLOOKUP(K2179,'Ecarts de marge'!D:D,1,FALSE)),"PB CODE ARTICLE","")</f>
        <v>PB CODE ARTICLE</v>
      </c>
    </row>
    <row r="2180" spans="1:18" x14ac:dyDescent="0.25">
      <c r="A2180" s="131" t="str">
        <f>+IF(I2180&lt;='Ecarts de marge'!$G$1,"X","")</f>
        <v>X</v>
      </c>
      <c r="B2180" s="122" t="str">
        <f t="shared" si="34"/>
        <v>A</v>
      </c>
      <c r="Q2180" s="122" t="e">
        <f>+VLOOKUP(CONCATENATE(B2180,"00"),#REF!,3,FALSE)</f>
        <v>#REF!</v>
      </c>
      <c r="R2180" s="122" t="str">
        <f>+IF(ISERROR(VLOOKUP(K2180,'Ecarts de marge'!D:D,1,FALSE)),"PB CODE ARTICLE","")</f>
        <v>PB CODE ARTICLE</v>
      </c>
    </row>
    <row r="2181" spans="1:18" x14ac:dyDescent="0.25">
      <c r="A2181" s="131" t="str">
        <f>+IF(I2181&lt;='Ecarts de marge'!$G$1,"X","")</f>
        <v>X</v>
      </c>
      <c r="B2181" s="122" t="str">
        <f t="shared" si="34"/>
        <v>A</v>
      </c>
      <c r="Q2181" s="122" t="e">
        <f>+VLOOKUP(CONCATENATE(B2181,"00"),#REF!,3,FALSE)</f>
        <v>#REF!</v>
      </c>
      <c r="R2181" s="122" t="str">
        <f>+IF(ISERROR(VLOOKUP(K2181,'Ecarts de marge'!D:D,1,FALSE)),"PB CODE ARTICLE","")</f>
        <v>PB CODE ARTICLE</v>
      </c>
    </row>
    <row r="2182" spans="1:18" x14ac:dyDescent="0.25">
      <c r="A2182" s="131" t="str">
        <f>+IF(I2182&lt;='Ecarts de marge'!$G$1,"X","")</f>
        <v>X</v>
      </c>
      <c r="B2182" s="122" t="str">
        <f t="shared" si="34"/>
        <v>A</v>
      </c>
      <c r="Q2182" s="122" t="e">
        <f>+VLOOKUP(CONCATENATE(B2182,"00"),#REF!,3,FALSE)</f>
        <v>#REF!</v>
      </c>
      <c r="R2182" s="122" t="str">
        <f>+IF(ISERROR(VLOOKUP(K2182,'Ecarts de marge'!D:D,1,FALSE)),"PB CODE ARTICLE","")</f>
        <v>PB CODE ARTICLE</v>
      </c>
    </row>
    <row r="2183" spans="1:18" x14ac:dyDescent="0.25">
      <c r="A2183" s="131" t="str">
        <f>+IF(I2183&lt;='Ecarts de marge'!$G$1,"X","")</f>
        <v>X</v>
      </c>
      <c r="B2183" s="122" t="str">
        <f t="shared" si="34"/>
        <v>A</v>
      </c>
      <c r="Q2183" s="122" t="e">
        <f>+VLOOKUP(CONCATENATE(B2183,"00"),#REF!,3,FALSE)</f>
        <v>#REF!</v>
      </c>
      <c r="R2183" s="122" t="str">
        <f>+IF(ISERROR(VLOOKUP(K2183,'Ecarts de marge'!D:D,1,FALSE)),"PB CODE ARTICLE","")</f>
        <v>PB CODE ARTICLE</v>
      </c>
    </row>
    <row r="2184" spans="1:18" x14ac:dyDescent="0.25">
      <c r="A2184" s="131" t="str">
        <f>+IF(I2184&lt;='Ecarts de marge'!$G$1,"X","")</f>
        <v>X</v>
      </c>
      <c r="B2184" s="122" t="str">
        <f t="shared" si="34"/>
        <v>A</v>
      </c>
      <c r="Q2184" s="122" t="e">
        <f>+VLOOKUP(CONCATENATE(B2184,"00"),#REF!,3,FALSE)</f>
        <v>#REF!</v>
      </c>
      <c r="R2184" s="122" t="str">
        <f>+IF(ISERROR(VLOOKUP(K2184,'Ecarts de marge'!D:D,1,FALSE)),"PB CODE ARTICLE","")</f>
        <v>PB CODE ARTICLE</v>
      </c>
    </row>
    <row r="2185" spans="1:18" x14ac:dyDescent="0.25">
      <c r="A2185" s="131" t="str">
        <f>+IF(I2185&lt;='Ecarts de marge'!$G$1,"X","")</f>
        <v>X</v>
      </c>
      <c r="B2185" s="122" t="str">
        <f t="shared" si="34"/>
        <v>A</v>
      </c>
      <c r="Q2185" s="122" t="e">
        <f>+VLOOKUP(CONCATENATE(B2185,"00"),#REF!,3,FALSE)</f>
        <v>#REF!</v>
      </c>
      <c r="R2185" s="122" t="str">
        <f>+IF(ISERROR(VLOOKUP(K2185,'Ecarts de marge'!D:D,1,FALSE)),"PB CODE ARTICLE","")</f>
        <v>PB CODE ARTICLE</v>
      </c>
    </row>
    <row r="2186" spans="1:18" x14ac:dyDescent="0.25">
      <c r="A2186" s="131" t="str">
        <f>+IF(I2186&lt;='Ecarts de marge'!$G$1,"X","")</f>
        <v>X</v>
      </c>
      <c r="B2186" s="122" t="str">
        <f t="shared" si="34"/>
        <v>A</v>
      </c>
      <c r="Q2186" s="122" t="e">
        <f>+VLOOKUP(CONCATENATE(B2186,"00"),#REF!,3,FALSE)</f>
        <v>#REF!</v>
      </c>
      <c r="R2186" s="122" t="str">
        <f>+IF(ISERROR(VLOOKUP(K2186,'Ecarts de marge'!D:D,1,FALSE)),"PB CODE ARTICLE","")</f>
        <v>PB CODE ARTICLE</v>
      </c>
    </row>
    <row r="2187" spans="1:18" x14ac:dyDescent="0.25">
      <c r="A2187" s="131" t="str">
        <f>+IF(I2187&lt;='Ecarts de marge'!$G$1,"X","")</f>
        <v>X</v>
      </c>
      <c r="B2187" s="122" t="str">
        <f t="shared" si="34"/>
        <v>A</v>
      </c>
      <c r="Q2187" s="122" t="e">
        <f>+VLOOKUP(CONCATENATE(B2187,"00"),#REF!,3,FALSE)</f>
        <v>#REF!</v>
      </c>
      <c r="R2187" s="122" t="str">
        <f>+IF(ISERROR(VLOOKUP(K2187,'Ecarts de marge'!D:D,1,FALSE)),"PB CODE ARTICLE","")</f>
        <v>PB CODE ARTICLE</v>
      </c>
    </row>
    <row r="2188" spans="1:18" x14ac:dyDescent="0.25">
      <c r="A2188" s="131" t="str">
        <f>+IF(I2188&lt;='Ecarts de marge'!$G$1,"X","")</f>
        <v>X</v>
      </c>
      <c r="B2188" s="122" t="str">
        <f t="shared" si="34"/>
        <v>A</v>
      </c>
      <c r="Q2188" s="122" t="e">
        <f>+VLOOKUP(CONCATENATE(B2188,"00"),#REF!,3,FALSE)</f>
        <v>#REF!</v>
      </c>
      <c r="R2188" s="122" t="str">
        <f>+IF(ISERROR(VLOOKUP(K2188,'Ecarts de marge'!D:D,1,FALSE)),"PB CODE ARTICLE","")</f>
        <v>PB CODE ARTICLE</v>
      </c>
    </row>
    <row r="2189" spans="1:18" x14ac:dyDescent="0.25">
      <c r="A2189" s="131" t="str">
        <f>+IF(I2189&lt;='Ecarts de marge'!$G$1,"X","")</f>
        <v>X</v>
      </c>
      <c r="B2189" s="122" t="str">
        <f t="shared" si="34"/>
        <v>A</v>
      </c>
      <c r="Q2189" s="122" t="e">
        <f>+VLOOKUP(CONCATENATE(B2189,"00"),#REF!,3,FALSE)</f>
        <v>#REF!</v>
      </c>
      <c r="R2189" s="122" t="str">
        <f>+IF(ISERROR(VLOOKUP(K2189,'Ecarts de marge'!D:D,1,FALSE)),"PB CODE ARTICLE","")</f>
        <v>PB CODE ARTICLE</v>
      </c>
    </row>
    <row r="2190" spans="1:18" x14ac:dyDescent="0.25">
      <c r="A2190" s="131" t="str">
        <f>+IF(I2190&lt;='Ecarts de marge'!$G$1,"X","")</f>
        <v>X</v>
      </c>
      <c r="B2190" s="122" t="str">
        <f t="shared" si="34"/>
        <v>A</v>
      </c>
      <c r="Q2190" s="122" t="e">
        <f>+VLOOKUP(CONCATENATE(B2190,"00"),#REF!,3,FALSE)</f>
        <v>#REF!</v>
      </c>
      <c r="R2190" s="122" t="str">
        <f>+IF(ISERROR(VLOOKUP(K2190,'Ecarts de marge'!D:D,1,FALSE)),"PB CODE ARTICLE","")</f>
        <v>PB CODE ARTICLE</v>
      </c>
    </row>
    <row r="2191" spans="1:18" x14ac:dyDescent="0.25">
      <c r="A2191" s="131" t="str">
        <f>+IF(I2191&lt;='Ecarts de marge'!$G$1,"X","")</f>
        <v>X</v>
      </c>
      <c r="B2191" s="122" t="str">
        <f t="shared" si="34"/>
        <v>A</v>
      </c>
      <c r="Q2191" s="122" t="e">
        <f>+VLOOKUP(CONCATENATE(B2191,"00"),#REF!,3,FALSE)</f>
        <v>#REF!</v>
      </c>
      <c r="R2191" s="122" t="str">
        <f>+IF(ISERROR(VLOOKUP(K2191,'Ecarts de marge'!D:D,1,FALSE)),"PB CODE ARTICLE","")</f>
        <v>PB CODE ARTICLE</v>
      </c>
    </row>
    <row r="2192" spans="1:18" x14ac:dyDescent="0.25">
      <c r="A2192" s="131" t="str">
        <f>+IF(I2192&lt;='Ecarts de marge'!$G$1,"X","")</f>
        <v>X</v>
      </c>
      <c r="B2192" s="122" t="str">
        <f t="shared" si="34"/>
        <v>A</v>
      </c>
      <c r="Q2192" s="122" t="e">
        <f>+VLOOKUP(CONCATENATE(B2192,"00"),#REF!,3,FALSE)</f>
        <v>#REF!</v>
      </c>
      <c r="R2192" s="122" t="str">
        <f>+IF(ISERROR(VLOOKUP(K2192,'Ecarts de marge'!D:D,1,FALSE)),"PB CODE ARTICLE","")</f>
        <v>PB CODE ARTICLE</v>
      </c>
    </row>
    <row r="2193" spans="1:18" x14ac:dyDescent="0.25">
      <c r="A2193" s="131" t="str">
        <f>+IF(I2193&lt;='Ecarts de marge'!$G$1,"X","")</f>
        <v>X</v>
      </c>
      <c r="B2193" s="122" t="str">
        <f t="shared" si="34"/>
        <v>A</v>
      </c>
      <c r="Q2193" s="122" t="e">
        <f>+VLOOKUP(CONCATENATE(B2193,"00"),#REF!,3,FALSE)</f>
        <v>#REF!</v>
      </c>
      <c r="R2193" s="122" t="str">
        <f>+IF(ISERROR(VLOOKUP(K2193,'Ecarts de marge'!D:D,1,FALSE)),"PB CODE ARTICLE","")</f>
        <v>PB CODE ARTICLE</v>
      </c>
    </row>
    <row r="2194" spans="1:18" x14ac:dyDescent="0.25">
      <c r="A2194" s="131" t="str">
        <f>+IF(I2194&lt;='Ecarts de marge'!$G$1,"X","")</f>
        <v>X</v>
      </c>
      <c r="B2194" s="122" t="str">
        <f t="shared" si="34"/>
        <v>A</v>
      </c>
      <c r="Q2194" s="122" t="e">
        <f>+VLOOKUP(CONCATENATE(B2194,"00"),#REF!,3,FALSE)</f>
        <v>#REF!</v>
      </c>
      <c r="R2194" s="122" t="str">
        <f>+IF(ISERROR(VLOOKUP(K2194,'Ecarts de marge'!D:D,1,FALSE)),"PB CODE ARTICLE","")</f>
        <v>PB CODE ARTICLE</v>
      </c>
    </row>
    <row r="2195" spans="1:18" x14ac:dyDescent="0.25">
      <c r="A2195" s="131" t="str">
        <f>+IF(I2195&lt;='Ecarts de marge'!$G$1,"X","")</f>
        <v>X</v>
      </c>
      <c r="B2195" s="122" t="str">
        <f t="shared" si="34"/>
        <v>A</v>
      </c>
      <c r="Q2195" s="122" t="e">
        <f>+VLOOKUP(CONCATENATE(B2195,"00"),#REF!,3,FALSE)</f>
        <v>#REF!</v>
      </c>
      <c r="R2195" s="122" t="str">
        <f>+IF(ISERROR(VLOOKUP(K2195,'Ecarts de marge'!D:D,1,FALSE)),"PB CODE ARTICLE","")</f>
        <v>PB CODE ARTICLE</v>
      </c>
    </row>
    <row r="2196" spans="1:18" x14ac:dyDescent="0.25">
      <c r="A2196" s="131" t="str">
        <f>+IF(I2196&lt;='Ecarts de marge'!$G$1,"X","")</f>
        <v>X</v>
      </c>
      <c r="B2196" s="122" t="str">
        <f t="shared" si="34"/>
        <v>A</v>
      </c>
      <c r="Q2196" s="122" t="e">
        <f>+VLOOKUP(CONCATENATE(B2196,"00"),#REF!,3,FALSE)</f>
        <v>#REF!</v>
      </c>
      <c r="R2196" s="122" t="str">
        <f>+IF(ISERROR(VLOOKUP(K2196,'Ecarts de marge'!D:D,1,FALSE)),"PB CODE ARTICLE","")</f>
        <v>PB CODE ARTICLE</v>
      </c>
    </row>
    <row r="2197" spans="1:18" x14ac:dyDescent="0.25">
      <c r="A2197" s="131" t="str">
        <f>+IF(I2197&lt;='Ecarts de marge'!$G$1,"X","")</f>
        <v>X</v>
      </c>
      <c r="B2197" s="122" t="str">
        <f t="shared" si="34"/>
        <v>A</v>
      </c>
      <c r="Q2197" s="122" t="e">
        <f>+VLOOKUP(CONCATENATE(B2197,"00"),#REF!,3,FALSE)</f>
        <v>#REF!</v>
      </c>
      <c r="R2197" s="122" t="str">
        <f>+IF(ISERROR(VLOOKUP(K2197,'Ecarts de marge'!D:D,1,FALSE)),"PB CODE ARTICLE","")</f>
        <v>PB CODE ARTICLE</v>
      </c>
    </row>
    <row r="2198" spans="1:18" x14ac:dyDescent="0.25">
      <c r="A2198" s="131" t="str">
        <f>+IF(I2198&lt;='Ecarts de marge'!$G$1,"X","")</f>
        <v>X</v>
      </c>
      <c r="B2198" s="122" t="str">
        <f t="shared" si="34"/>
        <v>A</v>
      </c>
      <c r="Q2198" s="122" t="e">
        <f>+VLOOKUP(CONCATENATE(B2198,"00"),#REF!,3,FALSE)</f>
        <v>#REF!</v>
      </c>
      <c r="R2198" s="122" t="str">
        <f>+IF(ISERROR(VLOOKUP(K2198,'Ecarts de marge'!D:D,1,FALSE)),"PB CODE ARTICLE","")</f>
        <v>PB CODE ARTICLE</v>
      </c>
    </row>
    <row r="2199" spans="1:18" x14ac:dyDescent="0.25">
      <c r="A2199" s="131" t="str">
        <f>+IF(I2199&lt;='Ecarts de marge'!$G$1,"X","")</f>
        <v>X</v>
      </c>
      <c r="B2199" s="122" t="str">
        <f t="shared" si="34"/>
        <v>A</v>
      </c>
      <c r="Q2199" s="122" t="e">
        <f>+VLOOKUP(CONCATENATE(B2199,"00"),#REF!,3,FALSE)</f>
        <v>#REF!</v>
      </c>
      <c r="R2199" s="122" t="str">
        <f>+IF(ISERROR(VLOOKUP(K2199,'Ecarts de marge'!D:D,1,FALSE)),"PB CODE ARTICLE","")</f>
        <v>PB CODE ARTICLE</v>
      </c>
    </row>
    <row r="2200" spans="1:18" x14ac:dyDescent="0.25">
      <c r="A2200" s="131" t="str">
        <f>+IF(I2200&lt;='Ecarts de marge'!$G$1,"X","")</f>
        <v>X</v>
      </c>
      <c r="B2200" s="122" t="str">
        <f t="shared" si="34"/>
        <v>A</v>
      </c>
      <c r="Q2200" s="122" t="e">
        <f>+VLOOKUP(CONCATENATE(B2200,"00"),#REF!,3,FALSE)</f>
        <v>#REF!</v>
      </c>
      <c r="R2200" s="122" t="str">
        <f>+IF(ISERROR(VLOOKUP(K2200,'Ecarts de marge'!D:D,1,FALSE)),"PB CODE ARTICLE","")</f>
        <v>PB CODE ARTICLE</v>
      </c>
    </row>
    <row r="2201" spans="1:18" x14ac:dyDescent="0.25">
      <c r="A2201" s="131" t="str">
        <f>+IF(I2201&lt;='Ecarts de marge'!$G$1,"X","")</f>
        <v>X</v>
      </c>
      <c r="B2201" s="122" t="str">
        <f t="shared" si="34"/>
        <v>A</v>
      </c>
      <c r="Q2201" s="122" t="e">
        <f>+VLOOKUP(CONCATENATE(B2201,"00"),#REF!,3,FALSE)</f>
        <v>#REF!</v>
      </c>
      <c r="R2201" s="122" t="str">
        <f>+IF(ISERROR(VLOOKUP(K2201,'Ecarts de marge'!D:D,1,FALSE)),"PB CODE ARTICLE","")</f>
        <v>PB CODE ARTICLE</v>
      </c>
    </row>
    <row r="2202" spans="1:18" x14ac:dyDescent="0.25">
      <c r="A2202" s="131" t="str">
        <f>+IF(I2202&lt;='Ecarts de marge'!$G$1,"X","")</f>
        <v>X</v>
      </c>
      <c r="B2202" s="122" t="str">
        <f t="shared" si="34"/>
        <v>A</v>
      </c>
      <c r="Q2202" s="122" t="e">
        <f>+VLOOKUP(CONCATENATE(B2202,"00"),#REF!,3,FALSE)</f>
        <v>#REF!</v>
      </c>
      <c r="R2202" s="122" t="str">
        <f>+IF(ISERROR(VLOOKUP(K2202,'Ecarts de marge'!D:D,1,FALSE)),"PB CODE ARTICLE","")</f>
        <v>PB CODE ARTICLE</v>
      </c>
    </row>
    <row r="2203" spans="1:18" x14ac:dyDescent="0.25">
      <c r="A2203" s="131" t="str">
        <f>+IF(I2203&lt;='Ecarts de marge'!$G$1,"X","")</f>
        <v>X</v>
      </c>
      <c r="B2203" s="122" t="str">
        <f t="shared" si="34"/>
        <v>A</v>
      </c>
      <c r="Q2203" s="122" t="e">
        <f>+VLOOKUP(CONCATENATE(B2203,"00"),#REF!,3,FALSE)</f>
        <v>#REF!</v>
      </c>
      <c r="R2203" s="122" t="str">
        <f>+IF(ISERROR(VLOOKUP(K2203,'Ecarts de marge'!D:D,1,FALSE)),"PB CODE ARTICLE","")</f>
        <v>PB CODE ARTICLE</v>
      </c>
    </row>
    <row r="2204" spans="1:18" x14ac:dyDescent="0.25">
      <c r="A2204" s="131" t="str">
        <f>+IF(I2204&lt;='Ecarts de marge'!$G$1,"X","")</f>
        <v>X</v>
      </c>
      <c r="B2204" s="122" t="str">
        <f t="shared" si="34"/>
        <v>A</v>
      </c>
      <c r="Q2204" s="122" t="e">
        <f>+VLOOKUP(CONCATENATE(B2204,"00"),#REF!,3,FALSE)</f>
        <v>#REF!</v>
      </c>
      <c r="R2204" s="122" t="str">
        <f>+IF(ISERROR(VLOOKUP(K2204,'Ecarts de marge'!D:D,1,FALSE)),"PB CODE ARTICLE","")</f>
        <v>PB CODE ARTICLE</v>
      </c>
    </row>
    <row r="2205" spans="1:18" x14ac:dyDescent="0.25">
      <c r="A2205" s="131" t="str">
        <f>+IF(I2205&lt;='Ecarts de marge'!$G$1,"X","")</f>
        <v>X</v>
      </c>
      <c r="B2205" s="122" t="str">
        <f t="shared" si="34"/>
        <v>A</v>
      </c>
      <c r="Q2205" s="122" t="e">
        <f>+VLOOKUP(CONCATENATE(B2205,"00"),#REF!,3,FALSE)</f>
        <v>#REF!</v>
      </c>
      <c r="R2205" s="122" t="str">
        <f>+IF(ISERROR(VLOOKUP(K2205,'Ecarts de marge'!D:D,1,FALSE)),"PB CODE ARTICLE","")</f>
        <v>PB CODE ARTICLE</v>
      </c>
    </row>
    <row r="2206" spans="1:18" x14ac:dyDescent="0.25">
      <c r="A2206" s="131" t="str">
        <f>+IF(I2206&lt;='Ecarts de marge'!$G$1,"X","")</f>
        <v>X</v>
      </c>
      <c r="B2206" s="122" t="str">
        <f t="shared" si="34"/>
        <v>A</v>
      </c>
      <c r="Q2206" s="122" t="e">
        <f>+VLOOKUP(CONCATENATE(B2206,"00"),#REF!,3,FALSE)</f>
        <v>#REF!</v>
      </c>
      <c r="R2206" s="122" t="str">
        <f>+IF(ISERROR(VLOOKUP(K2206,'Ecarts de marge'!D:D,1,FALSE)),"PB CODE ARTICLE","")</f>
        <v>PB CODE ARTICLE</v>
      </c>
    </row>
    <row r="2207" spans="1:18" x14ac:dyDescent="0.25">
      <c r="A2207" s="131" t="str">
        <f>+IF(I2207&lt;='Ecarts de marge'!$G$1,"X","")</f>
        <v>X</v>
      </c>
      <c r="B2207" s="122" t="str">
        <f t="shared" si="34"/>
        <v>A</v>
      </c>
      <c r="Q2207" s="122" t="e">
        <f>+VLOOKUP(CONCATENATE(B2207,"00"),#REF!,3,FALSE)</f>
        <v>#REF!</v>
      </c>
      <c r="R2207" s="122" t="str">
        <f>+IF(ISERROR(VLOOKUP(K2207,'Ecarts de marge'!D:D,1,FALSE)),"PB CODE ARTICLE","")</f>
        <v>PB CODE ARTICLE</v>
      </c>
    </row>
    <row r="2208" spans="1:18" x14ac:dyDescent="0.25">
      <c r="A2208" s="131" t="str">
        <f>+IF(I2208&lt;='Ecarts de marge'!$G$1,"X","")</f>
        <v>X</v>
      </c>
      <c r="B2208" s="122" t="str">
        <f t="shared" si="34"/>
        <v>A</v>
      </c>
      <c r="Q2208" s="122" t="e">
        <f>+VLOOKUP(CONCATENATE(B2208,"00"),#REF!,3,FALSE)</f>
        <v>#REF!</v>
      </c>
      <c r="R2208" s="122" t="str">
        <f>+IF(ISERROR(VLOOKUP(K2208,'Ecarts de marge'!D:D,1,FALSE)),"PB CODE ARTICLE","")</f>
        <v>PB CODE ARTICLE</v>
      </c>
    </row>
    <row r="2209" spans="1:19" x14ac:dyDescent="0.25">
      <c r="A2209" s="131" t="str">
        <f>+IF(I2209&lt;='Ecarts de marge'!$G$1,"X","")</f>
        <v>X</v>
      </c>
      <c r="B2209" s="122" t="str">
        <f t="shared" si="34"/>
        <v>A</v>
      </c>
      <c r="Q2209" s="122" t="e">
        <f>+VLOOKUP(CONCATENATE(B2209,"00"),#REF!,3,FALSE)</f>
        <v>#REF!</v>
      </c>
      <c r="R2209" s="122" t="str">
        <f>+IF(ISERROR(VLOOKUP(K2209,'Ecarts de marge'!D:D,1,FALSE)),"PB CODE ARTICLE","")</f>
        <v>PB CODE ARTICLE</v>
      </c>
    </row>
    <row r="2210" spans="1:19" x14ac:dyDescent="0.25">
      <c r="A2210" s="131" t="str">
        <f>+IF(I2210&lt;='Ecarts de marge'!$G$1,"X","")</f>
        <v>X</v>
      </c>
      <c r="B2210" s="122" t="str">
        <f t="shared" si="34"/>
        <v>A</v>
      </c>
      <c r="Q2210" s="122" t="e">
        <f>+VLOOKUP(CONCATENATE(B2210,"00"),#REF!,3,FALSE)</f>
        <v>#REF!</v>
      </c>
      <c r="R2210" s="122" t="str">
        <f>+IF(ISERROR(VLOOKUP(K2210,'Ecarts de marge'!D:D,1,FALSE)),"PB CODE ARTICLE","")</f>
        <v>PB CODE ARTICLE</v>
      </c>
    </row>
    <row r="2211" spans="1:19" x14ac:dyDescent="0.25">
      <c r="A2211" s="131" t="str">
        <f>+IF(I2211&lt;='Ecarts de marge'!$G$1,"X","")</f>
        <v>X</v>
      </c>
      <c r="B2211" s="122" t="str">
        <f t="shared" si="34"/>
        <v>A</v>
      </c>
      <c r="Q2211" s="122" t="e">
        <f>+VLOOKUP(CONCATENATE(B2211,"00"),#REF!,3,FALSE)</f>
        <v>#REF!</v>
      </c>
      <c r="R2211" s="122" t="str">
        <f>+IF(ISERROR(VLOOKUP(K2211,'Ecarts de marge'!D:D,1,FALSE)),"PB CODE ARTICLE","")</f>
        <v>PB CODE ARTICLE</v>
      </c>
    </row>
    <row r="2212" spans="1:19" x14ac:dyDescent="0.25">
      <c r="A2212" s="131" t="str">
        <f>+IF(I2212&lt;='Ecarts de marge'!$G$1,"X","")</f>
        <v>X</v>
      </c>
      <c r="B2212" s="122" t="str">
        <f t="shared" si="34"/>
        <v>A</v>
      </c>
      <c r="Q2212" s="122" t="e">
        <f>+VLOOKUP(CONCATENATE(B2212,"00"),#REF!,3,FALSE)</f>
        <v>#REF!</v>
      </c>
      <c r="R2212" s="122" t="str">
        <f>+IF(ISERROR(VLOOKUP(K2212,'Ecarts de marge'!D:D,1,FALSE)),"PB CODE ARTICLE","")</f>
        <v>PB CODE ARTICLE</v>
      </c>
    </row>
    <row r="2213" spans="1:19" x14ac:dyDescent="0.25">
      <c r="A2213" s="131" t="str">
        <f>+IF(I2213&lt;='Ecarts de marge'!$G$1,"X","")</f>
        <v>X</v>
      </c>
      <c r="B2213" s="122" t="str">
        <f t="shared" si="34"/>
        <v>A</v>
      </c>
      <c r="Q2213" s="122" t="e">
        <f>+VLOOKUP(CONCATENATE(B2213,"00"),#REF!,3,FALSE)</f>
        <v>#REF!</v>
      </c>
      <c r="R2213" s="122" t="str">
        <f>+IF(ISERROR(VLOOKUP(K2213,'Ecarts de marge'!D:D,1,FALSE)),"PB CODE ARTICLE","")</f>
        <v>PB CODE ARTICLE</v>
      </c>
    </row>
    <row r="2214" spans="1:19" x14ac:dyDescent="0.25">
      <c r="A2214" s="131" t="str">
        <f>+IF(I2214&lt;='Ecarts de marge'!$G$1,"X","")</f>
        <v>X</v>
      </c>
      <c r="B2214" s="122" t="str">
        <f t="shared" si="34"/>
        <v>A</v>
      </c>
      <c r="Q2214" s="122" t="e">
        <f>+VLOOKUP(CONCATENATE(B2214,"00"),#REF!,3,FALSE)</f>
        <v>#REF!</v>
      </c>
      <c r="R2214" s="122" t="str">
        <f>+IF(ISERROR(VLOOKUP(K2214,'Ecarts de marge'!D:D,1,FALSE)),"PB CODE ARTICLE","")</f>
        <v>PB CODE ARTICLE</v>
      </c>
    </row>
    <row r="2215" spans="1:19" x14ac:dyDescent="0.25">
      <c r="A2215" s="131" t="str">
        <f>+IF(I2215&lt;='Ecarts de marge'!$G$1,"X","")</f>
        <v>X</v>
      </c>
      <c r="B2215" s="122" t="str">
        <f t="shared" si="34"/>
        <v>A</v>
      </c>
      <c r="Q2215" s="122" t="e">
        <f>+VLOOKUP(CONCATENATE(B2215,"00"),#REF!,3,FALSE)</f>
        <v>#REF!</v>
      </c>
      <c r="R2215" s="122" t="str">
        <f>+IF(ISERROR(VLOOKUP(K2215,'Ecarts de marge'!D:D,1,FALSE)),"PB CODE ARTICLE","")</f>
        <v>PB CODE ARTICLE</v>
      </c>
    </row>
    <row r="2216" spans="1:19" x14ac:dyDescent="0.25">
      <c r="A2216" s="131" t="str">
        <f>+IF(I2216&lt;='Ecarts de marge'!$G$1,"X","")</f>
        <v>X</v>
      </c>
      <c r="B2216" s="122" t="str">
        <f t="shared" si="34"/>
        <v>A</v>
      </c>
      <c r="Q2216" s="122" t="e">
        <f>+VLOOKUP(CONCATENATE(B2216,"00"),#REF!,3,FALSE)</f>
        <v>#REF!</v>
      </c>
      <c r="R2216" s="122" t="str">
        <f>+IF(ISERROR(VLOOKUP(K2216,'Ecarts de marge'!D:D,1,FALSE)),"PB CODE ARTICLE","")</f>
        <v>PB CODE ARTICLE</v>
      </c>
      <c r="S2216" s="141" t="e">
        <f>+VLOOKUP(B2216,'FEUILLE 1'!$BJ$129:$BJ$140,1,FALSE)</f>
        <v>#N/A</v>
      </c>
    </row>
    <row r="2217" spans="1:19" x14ac:dyDescent="0.25">
      <c r="A2217" s="131" t="str">
        <f>+IF(I2217&lt;='Ecarts de marge'!$G$1,"X","")</f>
        <v>X</v>
      </c>
      <c r="B2217" s="122" t="str">
        <f t="shared" si="34"/>
        <v>A</v>
      </c>
      <c r="Q2217" s="122" t="e">
        <f>+VLOOKUP(CONCATENATE(B2217,"00"),#REF!,3,FALSE)</f>
        <v>#REF!</v>
      </c>
      <c r="R2217" s="122" t="str">
        <f>+IF(ISERROR(VLOOKUP(K2217,'Ecarts de marge'!D:D,1,FALSE)),"PB CODE ARTICLE","")</f>
        <v>PB CODE ARTICLE</v>
      </c>
    </row>
    <row r="2218" spans="1:19" x14ac:dyDescent="0.25">
      <c r="A2218" s="131" t="str">
        <f>+IF(I2218&lt;='Ecarts de marge'!$G$1,"X","")</f>
        <v>X</v>
      </c>
      <c r="B2218" s="122" t="str">
        <f t="shared" si="34"/>
        <v>A</v>
      </c>
      <c r="Q2218" s="122" t="e">
        <f>+VLOOKUP(CONCATENATE(B2218,"00"),#REF!,3,FALSE)</f>
        <v>#REF!</v>
      </c>
      <c r="R2218" s="122" t="str">
        <f>+IF(ISERROR(VLOOKUP(K2218,'Ecarts de marge'!D:D,1,FALSE)),"PB CODE ARTICLE","")</f>
        <v>PB CODE ARTICLE</v>
      </c>
    </row>
    <row r="2219" spans="1:19" x14ac:dyDescent="0.25">
      <c r="A2219" s="131" t="str">
        <f>+IF(I2219&lt;='Ecarts de marge'!$G$1,"X","")</f>
        <v>X</v>
      </c>
      <c r="B2219" s="122" t="str">
        <f t="shared" si="34"/>
        <v>A</v>
      </c>
      <c r="Q2219" s="122" t="e">
        <f>+VLOOKUP(CONCATENATE(B2219,"00"),#REF!,3,FALSE)</f>
        <v>#REF!</v>
      </c>
      <c r="R2219" s="122" t="str">
        <f>+IF(ISERROR(VLOOKUP(K2219,'Ecarts de marge'!D:D,1,FALSE)),"PB CODE ARTICLE","")</f>
        <v>PB CODE ARTICLE</v>
      </c>
      <c r="S2219" s="141" t="e">
        <f>+VLOOKUP(B2219,'FEUILLE 1'!$BJ$129:$BJ$140,1,FALSE)</f>
        <v>#N/A</v>
      </c>
    </row>
    <row r="2220" spans="1:19" x14ac:dyDescent="0.25">
      <c r="A2220" s="131" t="str">
        <f>+IF(I2220&lt;='Ecarts de marge'!$G$1,"X","")</f>
        <v>X</v>
      </c>
      <c r="B2220" s="122" t="str">
        <f t="shared" si="34"/>
        <v>A</v>
      </c>
      <c r="Q2220" s="122" t="e">
        <f>+VLOOKUP(CONCATENATE(B2220,"00"),#REF!,3,FALSE)</f>
        <v>#REF!</v>
      </c>
      <c r="R2220" s="122" t="str">
        <f>+IF(ISERROR(VLOOKUP(K2220,'Ecarts de marge'!D:D,1,FALSE)),"PB CODE ARTICLE","")</f>
        <v>PB CODE ARTICLE</v>
      </c>
    </row>
    <row r="2221" spans="1:19" x14ac:dyDescent="0.25">
      <c r="A2221" s="131" t="str">
        <f>+IF(I2221&lt;='Ecarts de marge'!$G$1,"X","")</f>
        <v>X</v>
      </c>
      <c r="B2221" s="122" t="str">
        <f t="shared" si="34"/>
        <v>A</v>
      </c>
      <c r="Q2221" s="122" t="e">
        <f>+VLOOKUP(CONCATENATE(B2221,"00"),#REF!,3,FALSE)</f>
        <v>#REF!</v>
      </c>
      <c r="R2221" s="122" t="str">
        <f>+IF(ISERROR(VLOOKUP(K2221,'Ecarts de marge'!D:D,1,FALSE)),"PB CODE ARTICLE","")</f>
        <v>PB CODE ARTICLE</v>
      </c>
    </row>
    <row r="2222" spans="1:19" x14ac:dyDescent="0.25">
      <c r="A2222" s="131" t="str">
        <f>+IF(I2222&lt;='Ecarts de marge'!$G$1,"X","")</f>
        <v>X</v>
      </c>
      <c r="B2222" s="122" t="str">
        <f t="shared" si="34"/>
        <v>A</v>
      </c>
      <c r="Q2222" s="122" t="e">
        <f>+VLOOKUP(CONCATENATE(B2222,"00"),#REF!,3,FALSE)</f>
        <v>#REF!</v>
      </c>
      <c r="R2222" s="122" t="str">
        <f>+IF(ISERROR(VLOOKUP(K2222,'Ecarts de marge'!D:D,1,FALSE)),"PB CODE ARTICLE","")</f>
        <v>PB CODE ARTICLE</v>
      </c>
    </row>
    <row r="2223" spans="1:19" x14ac:dyDescent="0.25">
      <c r="A2223" s="131" t="str">
        <f>+IF(I2223&lt;='Ecarts de marge'!$G$1,"X","")</f>
        <v>X</v>
      </c>
      <c r="B2223" s="122" t="str">
        <f t="shared" si="34"/>
        <v>A</v>
      </c>
      <c r="Q2223" s="122" t="e">
        <f>+VLOOKUP(CONCATENATE(B2223,"00"),#REF!,3,FALSE)</f>
        <v>#REF!</v>
      </c>
      <c r="R2223" s="122" t="str">
        <f>+IF(ISERROR(VLOOKUP(K2223,'Ecarts de marge'!D:D,1,FALSE)),"PB CODE ARTICLE","")</f>
        <v>PB CODE ARTICLE</v>
      </c>
    </row>
    <row r="2224" spans="1:19" x14ac:dyDescent="0.25">
      <c r="A2224" s="131" t="str">
        <f>+IF(I2224&lt;='Ecarts de marge'!$G$1,"X","")</f>
        <v>X</v>
      </c>
      <c r="B2224" s="122" t="str">
        <f t="shared" si="34"/>
        <v>A</v>
      </c>
      <c r="Q2224" s="122" t="e">
        <f>+VLOOKUP(CONCATENATE(B2224,"00"),#REF!,3,FALSE)</f>
        <v>#REF!</v>
      </c>
      <c r="R2224" s="122" t="str">
        <f>+IF(ISERROR(VLOOKUP(K2224,'Ecarts de marge'!D:D,1,FALSE)),"PB CODE ARTICLE","")</f>
        <v>PB CODE ARTICLE</v>
      </c>
    </row>
    <row r="2225" spans="1:18" x14ac:dyDescent="0.25">
      <c r="A2225" s="131" t="str">
        <f>+IF(I2225&lt;='Ecarts de marge'!$G$1,"X","")</f>
        <v>X</v>
      </c>
      <c r="B2225" s="122" t="str">
        <f t="shared" si="34"/>
        <v>A</v>
      </c>
      <c r="Q2225" s="122" t="e">
        <f>+VLOOKUP(CONCATENATE(B2225,"00"),#REF!,3,FALSE)</f>
        <v>#REF!</v>
      </c>
      <c r="R2225" s="122" t="str">
        <f>+IF(ISERROR(VLOOKUP(K2225,'Ecarts de marge'!D:D,1,FALSE)),"PB CODE ARTICLE","")</f>
        <v>PB CODE ARTICLE</v>
      </c>
    </row>
    <row r="2226" spans="1:18" x14ac:dyDescent="0.25">
      <c r="A2226" s="131" t="str">
        <f>+IF(I2226&lt;='Ecarts de marge'!$G$1,"X","")</f>
        <v>X</v>
      </c>
      <c r="B2226" s="122" t="str">
        <f t="shared" si="34"/>
        <v>A</v>
      </c>
      <c r="Q2226" s="122" t="e">
        <f>+VLOOKUP(CONCATENATE(B2226,"00"),#REF!,3,FALSE)</f>
        <v>#REF!</v>
      </c>
      <c r="R2226" s="122" t="str">
        <f>+IF(ISERROR(VLOOKUP(K2226,'Ecarts de marge'!D:D,1,FALSE)),"PB CODE ARTICLE","")</f>
        <v>PB CODE ARTICLE</v>
      </c>
    </row>
    <row r="2227" spans="1:18" x14ac:dyDescent="0.25">
      <c r="A2227" s="131" t="str">
        <f>+IF(I2227&lt;='Ecarts de marge'!$G$1,"X","")</f>
        <v>X</v>
      </c>
      <c r="B2227" s="122" t="str">
        <f t="shared" si="34"/>
        <v>A</v>
      </c>
      <c r="Q2227" s="122" t="e">
        <f>+VLOOKUP(CONCATENATE(B2227,"00"),#REF!,3,FALSE)</f>
        <v>#REF!</v>
      </c>
      <c r="R2227" s="122" t="str">
        <f>+IF(ISERROR(VLOOKUP(K2227,'Ecarts de marge'!D:D,1,FALSE)),"PB CODE ARTICLE","")</f>
        <v>PB CODE ARTICLE</v>
      </c>
    </row>
    <row r="2228" spans="1:18" x14ac:dyDescent="0.25">
      <c r="A2228" s="131" t="str">
        <f>+IF(I2228&lt;='Ecarts de marge'!$G$1,"X","")</f>
        <v>X</v>
      </c>
      <c r="B2228" s="122" t="str">
        <f t="shared" si="34"/>
        <v>A</v>
      </c>
      <c r="Q2228" s="122" t="e">
        <f>+VLOOKUP(CONCATENATE(B2228,"00"),#REF!,3,FALSE)</f>
        <v>#REF!</v>
      </c>
      <c r="R2228" s="122" t="str">
        <f>+IF(ISERROR(VLOOKUP(K2228,'Ecarts de marge'!D:D,1,FALSE)),"PB CODE ARTICLE","")</f>
        <v>PB CODE ARTICLE</v>
      </c>
    </row>
    <row r="2229" spans="1:18" x14ac:dyDescent="0.25">
      <c r="A2229" s="131" t="str">
        <f>+IF(I2229&lt;='Ecarts de marge'!$G$1,"X","")</f>
        <v>X</v>
      </c>
      <c r="B2229" s="122" t="str">
        <f t="shared" si="34"/>
        <v>A</v>
      </c>
      <c r="Q2229" s="122" t="e">
        <f>+VLOOKUP(CONCATENATE(B2229,"00"),#REF!,3,FALSE)</f>
        <v>#REF!</v>
      </c>
      <c r="R2229" s="122" t="str">
        <f>+IF(ISERROR(VLOOKUP(K2229,'Ecarts de marge'!D:D,1,FALSE)),"PB CODE ARTICLE","")</f>
        <v>PB CODE ARTICLE</v>
      </c>
    </row>
    <row r="2230" spans="1:18" x14ac:dyDescent="0.25">
      <c r="A2230" s="131" t="str">
        <f>+IF(I2230&lt;='Ecarts de marge'!$G$1,"X","")</f>
        <v>X</v>
      </c>
      <c r="B2230" s="122" t="str">
        <f t="shared" si="34"/>
        <v>A</v>
      </c>
      <c r="Q2230" s="122" t="e">
        <f>+VLOOKUP(CONCATENATE(B2230,"00"),#REF!,3,FALSE)</f>
        <v>#REF!</v>
      </c>
      <c r="R2230" s="122" t="str">
        <f>+IF(ISERROR(VLOOKUP(K2230,'Ecarts de marge'!D:D,1,FALSE)),"PB CODE ARTICLE","")</f>
        <v>PB CODE ARTICLE</v>
      </c>
    </row>
    <row r="2231" spans="1:18" x14ac:dyDescent="0.25">
      <c r="A2231" s="131" t="str">
        <f>+IF(I2231&lt;='Ecarts de marge'!$G$1,"X","")</f>
        <v>X</v>
      </c>
      <c r="B2231" s="122" t="str">
        <f t="shared" si="34"/>
        <v>A</v>
      </c>
      <c r="Q2231" s="122" t="e">
        <f>+VLOOKUP(CONCATENATE(B2231,"00"),#REF!,3,FALSE)</f>
        <v>#REF!</v>
      </c>
      <c r="R2231" s="122" t="str">
        <f>+IF(ISERROR(VLOOKUP(K2231,'Ecarts de marge'!D:D,1,FALSE)),"PB CODE ARTICLE","")</f>
        <v>PB CODE ARTICLE</v>
      </c>
    </row>
    <row r="2232" spans="1:18" x14ac:dyDescent="0.25">
      <c r="A2232" s="131" t="str">
        <f>+IF(I2232&lt;='Ecarts de marge'!$G$1,"X","")</f>
        <v>X</v>
      </c>
      <c r="B2232" s="122" t="str">
        <f t="shared" si="34"/>
        <v>A</v>
      </c>
      <c r="Q2232" s="122" t="e">
        <f>+VLOOKUP(CONCATENATE(B2232,"00"),#REF!,3,FALSE)</f>
        <v>#REF!</v>
      </c>
      <c r="R2232" s="122" t="str">
        <f>+IF(ISERROR(VLOOKUP(K2232,'Ecarts de marge'!D:D,1,FALSE)),"PB CODE ARTICLE","")</f>
        <v>PB CODE ARTICLE</v>
      </c>
    </row>
    <row r="2233" spans="1:18" x14ac:dyDescent="0.25">
      <c r="A2233" s="131" t="str">
        <f>+IF(I2233&lt;='Ecarts de marge'!$G$1,"X","")</f>
        <v>X</v>
      </c>
      <c r="B2233" s="122" t="str">
        <f t="shared" si="34"/>
        <v>A</v>
      </c>
      <c r="Q2233" s="122" t="e">
        <f>+VLOOKUP(CONCATENATE(B2233,"00"),#REF!,3,FALSE)</f>
        <v>#REF!</v>
      </c>
      <c r="R2233" s="122" t="str">
        <f>+IF(ISERROR(VLOOKUP(K2233,'Ecarts de marge'!D:D,1,FALSE)),"PB CODE ARTICLE","")</f>
        <v>PB CODE ARTICLE</v>
      </c>
    </row>
    <row r="2234" spans="1:18" x14ac:dyDescent="0.25">
      <c r="A2234" s="131" t="str">
        <f>+IF(I2234&lt;='Ecarts de marge'!$G$1,"X","")</f>
        <v>X</v>
      </c>
      <c r="B2234" s="122" t="str">
        <f t="shared" si="34"/>
        <v>A</v>
      </c>
      <c r="Q2234" s="122" t="e">
        <f>+VLOOKUP(CONCATENATE(B2234,"00"),#REF!,3,FALSE)</f>
        <v>#REF!</v>
      </c>
      <c r="R2234" s="122" t="str">
        <f>+IF(ISERROR(VLOOKUP(K2234,'Ecarts de marge'!D:D,1,FALSE)),"PB CODE ARTICLE","")</f>
        <v>PB CODE ARTICLE</v>
      </c>
    </row>
    <row r="2235" spans="1:18" x14ac:dyDescent="0.25">
      <c r="A2235" s="131" t="str">
        <f>+IF(I2235&lt;='Ecarts de marge'!$G$1,"X","")</f>
        <v>X</v>
      </c>
      <c r="B2235" s="122" t="str">
        <f t="shared" si="34"/>
        <v>A</v>
      </c>
      <c r="Q2235" s="122" t="e">
        <f>+VLOOKUP(CONCATENATE(B2235,"00"),#REF!,3,FALSE)</f>
        <v>#REF!</v>
      </c>
      <c r="R2235" s="122" t="str">
        <f>+IF(ISERROR(VLOOKUP(K2235,'Ecarts de marge'!D:D,1,FALSE)),"PB CODE ARTICLE","")</f>
        <v>PB CODE ARTICLE</v>
      </c>
    </row>
    <row r="2236" spans="1:18" x14ac:dyDescent="0.25">
      <c r="A2236" s="131" t="str">
        <f>+IF(I2236&lt;='Ecarts de marge'!$G$1,"X","")</f>
        <v>X</v>
      </c>
      <c r="B2236" s="122" t="str">
        <f t="shared" si="34"/>
        <v>A</v>
      </c>
      <c r="Q2236" s="122" t="e">
        <f>+VLOOKUP(CONCATENATE(B2236,"00"),#REF!,3,FALSE)</f>
        <v>#REF!</v>
      </c>
      <c r="R2236" s="122" t="str">
        <f>+IF(ISERROR(VLOOKUP(K2236,'Ecarts de marge'!D:D,1,FALSE)),"PB CODE ARTICLE","")</f>
        <v>PB CODE ARTICLE</v>
      </c>
    </row>
    <row r="2237" spans="1:18" x14ac:dyDescent="0.25">
      <c r="A2237" s="131" t="str">
        <f>+IF(I2237&lt;='Ecarts de marge'!$G$1,"X","")</f>
        <v>X</v>
      </c>
      <c r="B2237" s="122" t="str">
        <f t="shared" si="34"/>
        <v>A</v>
      </c>
      <c r="Q2237" s="122" t="e">
        <f>+VLOOKUP(CONCATENATE(B2237,"00"),#REF!,3,FALSE)</f>
        <v>#REF!</v>
      </c>
      <c r="R2237" s="122" t="str">
        <f>+IF(ISERROR(VLOOKUP(K2237,'Ecarts de marge'!D:D,1,FALSE)),"PB CODE ARTICLE","")</f>
        <v>PB CODE ARTICLE</v>
      </c>
    </row>
    <row r="2238" spans="1:18" x14ac:dyDescent="0.25">
      <c r="A2238" s="131" t="str">
        <f>+IF(I2238&lt;='Ecarts de marge'!$G$1,"X","")</f>
        <v>X</v>
      </c>
      <c r="B2238" s="122" t="str">
        <f t="shared" si="34"/>
        <v>A</v>
      </c>
      <c r="Q2238" s="122" t="e">
        <f>+VLOOKUP(CONCATENATE(B2238,"00"),#REF!,3,FALSE)</f>
        <v>#REF!</v>
      </c>
      <c r="R2238" s="122" t="str">
        <f>+IF(ISERROR(VLOOKUP(K2238,'Ecarts de marge'!D:D,1,FALSE)),"PB CODE ARTICLE","")</f>
        <v>PB CODE ARTICLE</v>
      </c>
    </row>
    <row r="2239" spans="1:18" x14ac:dyDescent="0.25">
      <c r="A2239" s="131" t="str">
        <f>+IF(I2239&lt;='Ecarts de marge'!$G$1,"X","")</f>
        <v>X</v>
      </c>
      <c r="B2239" s="122" t="str">
        <f t="shared" si="34"/>
        <v>A</v>
      </c>
      <c r="Q2239" s="122" t="e">
        <f>+VLOOKUP(CONCATENATE(B2239,"00"),#REF!,3,FALSE)</f>
        <v>#REF!</v>
      </c>
      <c r="R2239" s="122" t="str">
        <f>+IF(ISERROR(VLOOKUP(K2239,'Ecarts de marge'!D:D,1,FALSE)),"PB CODE ARTICLE","")</f>
        <v>PB CODE ARTICLE</v>
      </c>
    </row>
    <row r="2240" spans="1:18" x14ac:dyDescent="0.25">
      <c r="A2240" s="131" t="str">
        <f>+IF(I2240&lt;='Ecarts de marge'!$G$1,"X","")</f>
        <v>X</v>
      </c>
      <c r="B2240" s="122" t="str">
        <f t="shared" si="34"/>
        <v>A</v>
      </c>
      <c r="Q2240" s="122" t="e">
        <f>+VLOOKUP(CONCATENATE(B2240,"00"),#REF!,3,FALSE)</f>
        <v>#REF!</v>
      </c>
      <c r="R2240" s="122" t="str">
        <f>+IF(ISERROR(VLOOKUP(K2240,'Ecarts de marge'!D:D,1,FALSE)),"PB CODE ARTICLE","")</f>
        <v>PB CODE ARTICLE</v>
      </c>
    </row>
    <row r="2241" spans="1:18" x14ac:dyDescent="0.25">
      <c r="A2241" s="131" t="str">
        <f>+IF(I2241&lt;='Ecarts de marge'!$G$1,"X","")</f>
        <v>X</v>
      </c>
      <c r="B2241" s="122" t="str">
        <f t="shared" si="34"/>
        <v>A</v>
      </c>
      <c r="Q2241" s="122" t="e">
        <f>+VLOOKUP(CONCATENATE(B2241,"00"),#REF!,3,FALSE)</f>
        <v>#REF!</v>
      </c>
      <c r="R2241" s="122" t="str">
        <f>+IF(ISERROR(VLOOKUP(K2241,'Ecarts de marge'!D:D,1,FALSE)),"PB CODE ARTICLE","")</f>
        <v>PB CODE ARTICLE</v>
      </c>
    </row>
    <row r="2242" spans="1:18" x14ac:dyDescent="0.25">
      <c r="A2242" s="131" t="str">
        <f>+IF(I2242&lt;='Ecarts de marge'!$G$1,"X","")</f>
        <v>X</v>
      </c>
      <c r="B2242" s="122" t="str">
        <f t="shared" si="34"/>
        <v>A</v>
      </c>
      <c r="Q2242" s="122" t="e">
        <f>+VLOOKUP(CONCATENATE(B2242,"00"),#REF!,3,FALSE)</f>
        <v>#REF!</v>
      </c>
      <c r="R2242" s="122" t="str">
        <f>+IF(ISERROR(VLOOKUP(K2242,'Ecarts de marge'!D:D,1,FALSE)),"PB CODE ARTICLE","")</f>
        <v>PB CODE ARTICLE</v>
      </c>
    </row>
    <row r="2243" spans="1:18" x14ac:dyDescent="0.25">
      <c r="A2243" s="131" t="str">
        <f>+IF(I2243&lt;='Ecarts de marge'!$G$1,"X","")</f>
        <v>X</v>
      </c>
      <c r="B2243" s="122" t="str">
        <f t="shared" ref="B2243:B2306" si="35">+"A"&amp;E2243&amp;F2243&amp;G2243</f>
        <v>A</v>
      </c>
      <c r="Q2243" s="122" t="e">
        <f>+VLOOKUP(CONCATENATE(B2243,"00"),#REF!,3,FALSE)</f>
        <v>#REF!</v>
      </c>
      <c r="R2243" s="122" t="str">
        <f>+IF(ISERROR(VLOOKUP(K2243,'Ecarts de marge'!D:D,1,FALSE)),"PB CODE ARTICLE","")</f>
        <v>PB CODE ARTICLE</v>
      </c>
    </row>
    <row r="2244" spans="1:18" x14ac:dyDescent="0.25">
      <c r="A2244" s="131" t="str">
        <f>+IF(I2244&lt;='Ecarts de marge'!$G$1,"X","")</f>
        <v>X</v>
      </c>
      <c r="B2244" s="122" t="str">
        <f t="shared" si="35"/>
        <v>A</v>
      </c>
      <c r="Q2244" s="122" t="e">
        <f>+VLOOKUP(CONCATENATE(B2244,"00"),#REF!,3,FALSE)</f>
        <v>#REF!</v>
      </c>
      <c r="R2244" s="122" t="str">
        <f>+IF(ISERROR(VLOOKUP(K2244,'Ecarts de marge'!D:D,1,FALSE)),"PB CODE ARTICLE","")</f>
        <v>PB CODE ARTICLE</v>
      </c>
    </row>
    <row r="2245" spans="1:18" x14ac:dyDescent="0.25">
      <c r="A2245" s="131" t="str">
        <f>+IF(I2245&lt;='Ecarts de marge'!$G$1,"X","")</f>
        <v>X</v>
      </c>
      <c r="B2245" s="122" t="str">
        <f t="shared" si="35"/>
        <v>A</v>
      </c>
      <c r="Q2245" s="122" t="e">
        <f>+VLOOKUP(CONCATENATE(B2245,"00"),#REF!,3,FALSE)</f>
        <v>#REF!</v>
      </c>
      <c r="R2245" s="122" t="str">
        <f>+IF(ISERROR(VLOOKUP(K2245,'Ecarts de marge'!D:D,1,FALSE)),"PB CODE ARTICLE","")</f>
        <v>PB CODE ARTICLE</v>
      </c>
    </row>
    <row r="2246" spans="1:18" x14ac:dyDescent="0.25">
      <c r="A2246" s="131" t="str">
        <f>+IF(I2246&lt;='Ecarts de marge'!$G$1,"X","")</f>
        <v>X</v>
      </c>
      <c r="B2246" s="122" t="str">
        <f t="shared" si="35"/>
        <v>A</v>
      </c>
      <c r="Q2246" s="122" t="e">
        <f>+VLOOKUP(CONCATENATE(B2246,"00"),#REF!,3,FALSE)</f>
        <v>#REF!</v>
      </c>
      <c r="R2246" s="122" t="str">
        <f>+IF(ISERROR(VLOOKUP(K2246,'Ecarts de marge'!D:D,1,FALSE)),"PB CODE ARTICLE","")</f>
        <v>PB CODE ARTICLE</v>
      </c>
    </row>
    <row r="2247" spans="1:18" x14ac:dyDescent="0.25">
      <c r="A2247" s="131" t="str">
        <f>+IF(I2247&lt;='Ecarts de marge'!$G$1,"X","")</f>
        <v>X</v>
      </c>
      <c r="B2247" s="122" t="str">
        <f t="shared" si="35"/>
        <v>A</v>
      </c>
      <c r="Q2247" s="122" t="e">
        <f>+VLOOKUP(CONCATENATE(B2247,"00"),#REF!,3,FALSE)</f>
        <v>#REF!</v>
      </c>
      <c r="R2247" s="122" t="str">
        <f>+IF(ISERROR(VLOOKUP(K2247,'Ecarts de marge'!D:D,1,FALSE)),"PB CODE ARTICLE","")</f>
        <v>PB CODE ARTICLE</v>
      </c>
    </row>
    <row r="2248" spans="1:18" x14ac:dyDescent="0.25">
      <c r="A2248" s="131" t="str">
        <f>+IF(I2248&lt;='Ecarts de marge'!$G$1,"X","")</f>
        <v>X</v>
      </c>
      <c r="B2248" s="122" t="str">
        <f t="shared" si="35"/>
        <v>A</v>
      </c>
      <c r="Q2248" s="122" t="e">
        <f>+VLOOKUP(CONCATENATE(B2248,"00"),#REF!,3,FALSE)</f>
        <v>#REF!</v>
      </c>
      <c r="R2248" s="122" t="str">
        <f>+IF(ISERROR(VLOOKUP(K2248,'Ecarts de marge'!D:D,1,FALSE)),"PB CODE ARTICLE","")</f>
        <v>PB CODE ARTICLE</v>
      </c>
    </row>
    <row r="2249" spans="1:18" x14ac:dyDescent="0.25">
      <c r="A2249" s="131" t="str">
        <f>+IF(I2249&lt;='Ecarts de marge'!$G$1,"X","")</f>
        <v>X</v>
      </c>
      <c r="B2249" s="122" t="str">
        <f t="shared" si="35"/>
        <v>A</v>
      </c>
      <c r="Q2249" s="122" t="e">
        <f>+VLOOKUP(CONCATENATE(B2249,"00"),#REF!,3,FALSE)</f>
        <v>#REF!</v>
      </c>
      <c r="R2249" s="122" t="str">
        <f>+IF(ISERROR(VLOOKUP(K2249,'Ecarts de marge'!D:D,1,FALSE)),"PB CODE ARTICLE","")</f>
        <v>PB CODE ARTICLE</v>
      </c>
    </row>
    <row r="2250" spans="1:18" x14ac:dyDescent="0.25">
      <c r="A2250" s="131" t="str">
        <f>+IF(I2250&lt;='Ecarts de marge'!$G$1,"X","")</f>
        <v>X</v>
      </c>
      <c r="B2250" s="122" t="str">
        <f t="shared" si="35"/>
        <v>A</v>
      </c>
      <c r="Q2250" s="122" t="e">
        <f>+VLOOKUP(CONCATENATE(B2250,"00"),#REF!,3,FALSE)</f>
        <v>#REF!</v>
      </c>
      <c r="R2250" s="122" t="str">
        <f>+IF(ISERROR(VLOOKUP(K2250,'Ecarts de marge'!D:D,1,FALSE)),"PB CODE ARTICLE","")</f>
        <v>PB CODE ARTICLE</v>
      </c>
    </row>
    <row r="2251" spans="1:18" x14ac:dyDescent="0.25">
      <c r="A2251" s="131" t="str">
        <f>+IF(I2251&lt;='Ecarts de marge'!$G$1,"X","")</f>
        <v>X</v>
      </c>
      <c r="B2251" s="122" t="str">
        <f t="shared" si="35"/>
        <v>A</v>
      </c>
      <c r="Q2251" s="122" t="e">
        <f>+VLOOKUP(CONCATENATE(B2251,"00"),#REF!,3,FALSE)</f>
        <v>#REF!</v>
      </c>
      <c r="R2251" s="122" t="str">
        <f>+IF(ISERROR(VLOOKUP(K2251,'Ecarts de marge'!D:D,1,FALSE)),"PB CODE ARTICLE","")</f>
        <v>PB CODE ARTICLE</v>
      </c>
    </row>
    <row r="2252" spans="1:18" x14ac:dyDescent="0.25">
      <c r="A2252" s="131" t="str">
        <f>+IF(I2252&lt;='Ecarts de marge'!$G$1,"X","")</f>
        <v>X</v>
      </c>
      <c r="B2252" s="122" t="str">
        <f t="shared" si="35"/>
        <v>A</v>
      </c>
      <c r="Q2252" s="122" t="e">
        <f>+VLOOKUP(CONCATENATE(B2252,"00"),#REF!,3,FALSE)</f>
        <v>#REF!</v>
      </c>
      <c r="R2252" s="122" t="str">
        <f>+IF(ISERROR(VLOOKUP(K2252,'Ecarts de marge'!D:D,1,FALSE)),"PB CODE ARTICLE","")</f>
        <v>PB CODE ARTICLE</v>
      </c>
    </row>
    <row r="2253" spans="1:18" x14ac:dyDescent="0.25">
      <c r="A2253" s="131" t="str">
        <f>+IF(I2253&lt;='Ecarts de marge'!$G$1,"X","")</f>
        <v>X</v>
      </c>
      <c r="B2253" s="122" t="str">
        <f t="shared" si="35"/>
        <v>A</v>
      </c>
      <c r="Q2253" s="122" t="e">
        <f>+VLOOKUP(CONCATENATE(B2253,"00"),#REF!,3,FALSE)</f>
        <v>#REF!</v>
      </c>
      <c r="R2253" s="122" t="str">
        <f>+IF(ISERROR(VLOOKUP(K2253,'Ecarts de marge'!D:D,1,FALSE)),"PB CODE ARTICLE","")</f>
        <v>PB CODE ARTICLE</v>
      </c>
    </row>
    <row r="2254" spans="1:18" x14ac:dyDescent="0.25">
      <c r="A2254" s="131" t="str">
        <f>+IF(I2254&lt;='Ecarts de marge'!$G$1,"X","")</f>
        <v>X</v>
      </c>
      <c r="B2254" s="122" t="str">
        <f t="shared" si="35"/>
        <v>A</v>
      </c>
      <c r="Q2254" s="122" t="e">
        <f>+VLOOKUP(CONCATENATE(B2254,"00"),#REF!,3,FALSE)</f>
        <v>#REF!</v>
      </c>
      <c r="R2254" s="122" t="str">
        <f>+IF(ISERROR(VLOOKUP(K2254,'Ecarts de marge'!D:D,1,FALSE)),"PB CODE ARTICLE","")</f>
        <v>PB CODE ARTICLE</v>
      </c>
    </row>
    <row r="2255" spans="1:18" x14ac:dyDescent="0.25">
      <c r="A2255" s="131" t="str">
        <f>+IF(I2255&lt;='Ecarts de marge'!$G$1,"X","")</f>
        <v>X</v>
      </c>
      <c r="B2255" s="122" t="str">
        <f t="shared" si="35"/>
        <v>A</v>
      </c>
      <c r="Q2255" s="122" t="e">
        <f>+VLOOKUP(CONCATENATE(B2255,"00"),#REF!,3,FALSE)</f>
        <v>#REF!</v>
      </c>
      <c r="R2255" s="122" t="str">
        <f>+IF(ISERROR(VLOOKUP(K2255,'Ecarts de marge'!D:D,1,FALSE)),"PB CODE ARTICLE","")</f>
        <v>PB CODE ARTICLE</v>
      </c>
    </row>
    <row r="2256" spans="1:18" x14ac:dyDescent="0.25">
      <c r="A2256" s="131" t="str">
        <f>+IF(I2256&lt;='Ecarts de marge'!$G$1,"X","")</f>
        <v>X</v>
      </c>
      <c r="B2256" s="122" t="str">
        <f t="shared" si="35"/>
        <v>A</v>
      </c>
      <c r="Q2256" s="122" t="e">
        <f>+VLOOKUP(CONCATENATE(B2256,"00"),#REF!,3,FALSE)</f>
        <v>#REF!</v>
      </c>
      <c r="R2256" s="122" t="str">
        <f>+IF(ISERROR(VLOOKUP(K2256,'Ecarts de marge'!D:D,1,FALSE)),"PB CODE ARTICLE","")</f>
        <v>PB CODE ARTICLE</v>
      </c>
    </row>
    <row r="2257" spans="1:19" x14ac:dyDescent="0.25">
      <c r="A2257" s="131" t="str">
        <f>+IF(I2257&lt;='Ecarts de marge'!$G$1,"X","")</f>
        <v>X</v>
      </c>
      <c r="B2257" s="122" t="str">
        <f t="shared" si="35"/>
        <v>A</v>
      </c>
      <c r="Q2257" s="122" t="e">
        <f>+VLOOKUP(CONCATENATE(B2257,"00"),#REF!,3,FALSE)</f>
        <v>#REF!</v>
      </c>
      <c r="R2257" s="122" t="str">
        <f>+IF(ISERROR(VLOOKUP(K2257,'Ecarts de marge'!D:D,1,FALSE)),"PB CODE ARTICLE","")</f>
        <v>PB CODE ARTICLE</v>
      </c>
    </row>
    <row r="2258" spans="1:19" x14ac:dyDescent="0.25">
      <c r="A2258" s="131" t="str">
        <f>+IF(I2258&lt;='Ecarts de marge'!$G$1,"X","")</f>
        <v>X</v>
      </c>
      <c r="B2258" s="122" t="str">
        <f t="shared" si="35"/>
        <v>A</v>
      </c>
      <c r="Q2258" s="122" t="e">
        <f>+VLOOKUP(CONCATENATE(B2258,"00"),#REF!,3,FALSE)</f>
        <v>#REF!</v>
      </c>
      <c r="R2258" s="122" t="str">
        <f>+IF(ISERROR(VLOOKUP(K2258,'Ecarts de marge'!D:D,1,FALSE)),"PB CODE ARTICLE","")</f>
        <v>PB CODE ARTICLE</v>
      </c>
    </row>
    <row r="2259" spans="1:19" x14ac:dyDescent="0.25">
      <c r="A2259" s="131" t="str">
        <f>+IF(I2259&lt;='Ecarts de marge'!$G$1,"X","")</f>
        <v>X</v>
      </c>
      <c r="B2259" s="122" t="str">
        <f t="shared" si="35"/>
        <v>A</v>
      </c>
      <c r="Q2259" s="122" t="e">
        <f>+VLOOKUP(CONCATENATE(B2259,"00"),#REF!,3,FALSE)</f>
        <v>#REF!</v>
      </c>
      <c r="R2259" s="122" t="str">
        <f>+IF(ISERROR(VLOOKUP(K2259,'Ecarts de marge'!D:D,1,FALSE)),"PB CODE ARTICLE","")</f>
        <v>PB CODE ARTICLE</v>
      </c>
    </row>
    <row r="2260" spans="1:19" x14ac:dyDescent="0.25">
      <c r="A2260" s="131" t="str">
        <f>+IF(I2260&lt;='Ecarts de marge'!$G$1,"X","")</f>
        <v>X</v>
      </c>
      <c r="B2260" s="122" t="str">
        <f t="shared" si="35"/>
        <v>A</v>
      </c>
      <c r="Q2260" s="122" t="e">
        <f>+VLOOKUP(CONCATENATE(B2260,"00"),#REF!,3,FALSE)</f>
        <v>#REF!</v>
      </c>
      <c r="R2260" s="122" t="str">
        <f>+IF(ISERROR(VLOOKUP(K2260,'Ecarts de marge'!D:D,1,FALSE)),"PB CODE ARTICLE","")</f>
        <v>PB CODE ARTICLE</v>
      </c>
    </row>
    <row r="2261" spans="1:19" x14ac:dyDescent="0.25">
      <c r="A2261" s="131" t="str">
        <f>+IF(I2261&lt;='Ecarts de marge'!$G$1,"X","")</f>
        <v>X</v>
      </c>
      <c r="B2261" s="122" t="str">
        <f t="shared" si="35"/>
        <v>A</v>
      </c>
      <c r="Q2261" s="122" t="e">
        <f>+VLOOKUP(CONCATENATE(B2261,"00"),#REF!,3,FALSE)</f>
        <v>#REF!</v>
      </c>
      <c r="R2261" s="122" t="str">
        <f>+IF(ISERROR(VLOOKUP(K2261,'Ecarts de marge'!D:D,1,FALSE)),"PB CODE ARTICLE","")</f>
        <v>PB CODE ARTICLE</v>
      </c>
    </row>
    <row r="2262" spans="1:19" x14ac:dyDescent="0.25">
      <c r="A2262" s="131" t="str">
        <f>+IF(I2262&lt;='Ecarts de marge'!$G$1,"X","")</f>
        <v>X</v>
      </c>
      <c r="B2262" s="122" t="str">
        <f t="shared" si="35"/>
        <v>A</v>
      </c>
      <c r="Q2262" s="122" t="e">
        <f>+VLOOKUP(CONCATENATE(B2262,"00"),#REF!,3,FALSE)</f>
        <v>#REF!</v>
      </c>
      <c r="R2262" s="122" t="str">
        <f>+IF(ISERROR(VLOOKUP(K2262,'Ecarts de marge'!D:D,1,FALSE)),"PB CODE ARTICLE","")</f>
        <v>PB CODE ARTICLE</v>
      </c>
    </row>
    <row r="2263" spans="1:19" x14ac:dyDescent="0.25">
      <c r="A2263" s="131" t="str">
        <f>+IF(I2263&lt;='Ecarts de marge'!$G$1,"X","")</f>
        <v>X</v>
      </c>
      <c r="B2263" s="122" t="str">
        <f t="shared" si="35"/>
        <v>A</v>
      </c>
      <c r="Q2263" s="122" t="e">
        <f>+VLOOKUP(CONCATENATE(B2263,"00"),#REF!,3,FALSE)</f>
        <v>#REF!</v>
      </c>
      <c r="R2263" s="122" t="str">
        <f>+IF(ISERROR(VLOOKUP(K2263,'Ecarts de marge'!D:D,1,FALSE)),"PB CODE ARTICLE","")</f>
        <v>PB CODE ARTICLE</v>
      </c>
    </row>
    <row r="2264" spans="1:19" x14ac:dyDescent="0.25">
      <c r="A2264" s="131" t="str">
        <f>+IF(I2264&lt;='Ecarts de marge'!$G$1,"X","")</f>
        <v>X</v>
      </c>
      <c r="B2264" s="122" t="str">
        <f t="shared" si="35"/>
        <v>A</v>
      </c>
      <c r="Q2264" s="122" t="e">
        <f>+VLOOKUP(CONCATENATE(B2264,"00"),#REF!,3,FALSE)</f>
        <v>#REF!</v>
      </c>
      <c r="R2264" s="122" t="str">
        <f>+IF(ISERROR(VLOOKUP(K2264,'Ecarts de marge'!D:D,1,FALSE)),"PB CODE ARTICLE","")</f>
        <v>PB CODE ARTICLE</v>
      </c>
    </row>
    <row r="2265" spans="1:19" x14ac:dyDescent="0.25">
      <c r="A2265" s="131" t="str">
        <f>+IF(I2265&lt;='Ecarts de marge'!$G$1,"X","")</f>
        <v>X</v>
      </c>
      <c r="B2265" s="122" t="str">
        <f t="shared" si="35"/>
        <v>A</v>
      </c>
      <c r="Q2265" s="122" t="e">
        <f>+VLOOKUP(CONCATENATE(B2265,"00"),#REF!,3,FALSE)</f>
        <v>#REF!</v>
      </c>
      <c r="R2265" s="122" t="str">
        <f>+IF(ISERROR(VLOOKUP(K2265,'Ecarts de marge'!D:D,1,FALSE)),"PB CODE ARTICLE","")</f>
        <v>PB CODE ARTICLE</v>
      </c>
    </row>
    <row r="2266" spans="1:19" x14ac:dyDescent="0.25">
      <c r="A2266" s="131" t="str">
        <f>+IF(I2266&lt;='Ecarts de marge'!$G$1,"X","")</f>
        <v>X</v>
      </c>
      <c r="B2266" s="122" t="str">
        <f t="shared" si="35"/>
        <v>A</v>
      </c>
      <c r="Q2266" s="122" t="e">
        <f>+VLOOKUP(CONCATENATE(B2266,"00"),#REF!,3,FALSE)</f>
        <v>#REF!</v>
      </c>
      <c r="R2266" s="122" t="str">
        <f>+IF(ISERROR(VLOOKUP(K2266,'Ecarts de marge'!D:D,1,FALSE)),"PB CODE ARTICLE","")</f>
        <v>PB CODE ARTICLE</v>
      </c>
    </row>
    <row r="2267" spans="1:19" x14ac:dyDescent="0.25">
      <c r="A2267" s="131" t="str">
        <f>+IF(I2267&lt;='Ecarts de marge'!$G$1,"X","")</f>
        <v>X</v>
      </c>
      <c r="B2267" s="122" t="str">
        <f t="shared" si="35"/>
        <v>A</v>
      </c>
      <c r="Q2267" s="122" t="e">
        <f>+VLOOKUP(CONCATENATE(B2267,"00"),#REF!,3,FALSE)</f>
        <v>#REF!</v>
      </c>
      <c r="R2267" s="122" t="str">
        <f>+IF(ISERROR(VLOOKUP(K2267,'Ecarts de marge'!D:D,1,FALSE)),"PB CODE ARTICLE","")</f>
        <v>PB CODE ARTICLE</v>
      </c>
    </row>
    <row r="2268" spans="1:19" x14ac:dyDescent="0.25">
      <c r="A2268" s="131" t="str">
        <f>+IF(I2268&lt;='Ecarts de marge'!$G$1,"X","")</f>
        <v>X</v>
      </c>
      <c r="B2268" s="122" t="str">
        <f t="shared" si="35"/>
        <v>A</v>
      </c>
      <c r="Q2268" s="122" t="e">
        <f>+VLOOKUP(CONCATENATE(B2268,"00"),#REF!,3,FALSE)</f>
        <v>#REF!</v>
      </c>
      <c r="R2268" s="122" t="str">
        <f>+IF(ISERROR(VLOOKUP(K2268,'Ecarts de marge'!D:D,1,FALSE)),"PB CODE ARTICLE","")</f>
        <v>PB CODE ARTICLE</v>
      </c>
    </row>
    <row r="2269" spans="1:19" x14ac:dyDescent="0.25">
      <c r="A2269" s="131" t="str">
        <f>+IF(I2269&lt;='Ecarts de marge'!$G$1,"X","")</f>
        <v>X</v>
      </c>
      <c r="B2269" s="122" t="str">
        <f t="shared" si="35"/>
        <v>A</v>
      </c>
      <c r="Q2269" s="122" t="e">
        <f>+VLOOKUP(CONCATENATE(B2269,"00"),#REF!,3,FALSE)</f>
        <v>#REF!</v>
      </c>
      <c r="R2269" s="122" t="str">
        <f>+IF(ISERROR(VLOOKUP(K2269,'Ecarts de marge'!D:D,1,FALSE)),"PB CODE ARTICLE","")</f>
        <v>PB CODE ARTICLE</v>
      </c>
    </row>
    <row r="2270" spans="1:19" x14ac:dyDescent="0.25">
      <c r="A2270" s="131" t="str">
        <f>+IF(I2270&lt;='Ecarts de marge'!$G$1,"X","")</f>
        <v>X</v>
      </c>
      <c r="B2270" s="122" t="str">
        <f t="shared" si="35"/>
        <v>A</v>
      </c>
      <c r="Q2270" s="122" t="e">
        <f>+VLOOKUP(CONCATENATE(B2270,"00"),#REF!,3,FALSE)</f>
        <v>#REF!</v>
      </c>
      <c r="R2270" s="122" t="str">
        <f>+IF(ISERROR(VLOOKUP(K2270,'Ecarts de marge'!D:D,1,FALSE)),"PB CODE ARTICLE","")</f>
        <v>PB CODE ARTICLE</v>
      </c>
      <c r="S2270" s="22" t="s">
        <v>936</v>
      </c>
    </row>
    <row r="2271" spans="1:19" x14ac:dyDescent="0.25">
      <c r="A2271" s="131" t="str">
        <f>+IF(I2271&lt;='Ecarts de marge'!$G$1,"X","")</f>
        <v>X</v>
      </c>
      <c r="B2271" s="122" t="str">
        <f t="shared" si="35"/>
        <v>A</v>
      </c>
      <c r="Q2271" s="122" t="e">
        <f>+VLOOKUP(CONCATENATE(B2271,"00"),#REF!,3,FALSE)</f>
        <v>#REF!</v>
      </c>
      <c r="R2271" s="122" t="str">
        <f>+IF(ISERROR(VLOOKUP(K2271,'Ecarts de marge'!D:D,1,FALSE)),"PB CODE ARTICLE","")</f>
        <v>PB CODE ARTICLE</v>
      </c>
      <c r="S2271" s="22" t="s">
        <v>936</v>
      </c>
    </row>
    <row r="2272" spans="1:19" x14ac:dyDescent="0.25">
      <c r="A2272" s="131" t="str">
        <f>+IF(I2272&lt;='Ecarts de marge'!$G$1,"X","")</f>
        <v>X</v>
      </c>
      <c r="B2272" s="122" t="str">
        <f t="shared" si="35"/>
        <v>A</v>
      </c>
      <c r="Q2272" s="122" t="e">
        <f>+VLOOKUP(CONCATENATE(B2272,"00"),#REF!,3,FALSE)</f>
        <v>#REF!</v>
      </c>
      <c r="R2272" s="122" t="str">
        <f>+IF(ISERROR(VLOOKUP(K2272,'Ecarts de marge'!D:D,1,FALSE)),"PB CODE ARTICLE","")</f>
        <v>PB CODE ARTICLE</v>
      </c>
      <c r="S2272" s="22" t="s">
        <v>936</v>
      </c>
    </row>
    <row r="2273" spans="1:19" x14ac:dyDescent="0.25">
      <c r="A2273" s="131" t="str">
        <f>+IF(I2273&lt;='Ecarts de marge'!$G$1,"X","")</f>
        <v>X</v>
      </c>
      <c r="B2273" s="122" t="str">
        <f t="shared" si="35"/>
        <v>A</v>
      </c>
      <c r="Q2273" s="122" t="e">
        <f>+VLOOKUP(CONCATENATE(B2273,"00"),#REF!,3,FALSE)</f>
        <v>#REF!</v>
      </c>
      <c r="R2273" s="122" t="str">
        <f>+IF(ISERROR(VLOOKUP(K2273,'Ecarts de marge'!D:D,1,FALSE)),"PB CODE ARTICLE","")</f>
        <v>PB CODE ARTICLE</v>
      </c>
      <c r="S2273" s="22" t="s">
        <v>936</v>
      </c>
    </row>
    <row r="2274" spans="1:19" x14ac:dyDescent="0.25">
      <c r="A2274" s="131" t="str">
        <f>+IF(I2274&lt;='Ecarts de marge'!$G$1,"X","")</f>
        <v>X</v>
      </c>
      <c r="B2274" s="122" t="str">
        <f t="shared" si="35"/>
        <v>A</v>
      </c>
      <c r="Q2274" s="122" t="e">
        <f>+VLOOKUP(CONCATENATE(B2274,"00"),#REF!,3,FALSE)</f>
        <v>#REF!</v>
      </c>
      <c r="R2274" s="122" t="str">
        <f>+IF(ISERROR(VLOOKUP(K2274,'Ecarts de marge'!D:D,1,FALSE)),"PB CODE ARTICLE","")</f>
        <v>PB CODE ARTICLE</v>
      </c>
      <c r="S2274" s="22" t="s">
        <v>936</v>
      </c>
    </row>
    <row r="2275" spans="1:19" x14ac:dyDescent="0.25">
      <c r="A2275" s="131" t="str">
        <f>+IF(I2275&lt;='Ecarts de marge'!$G$1,"X","")</f>
        <v>X</v>
      </c>
      <c r="B2275" s="122" t="str">
        <f t="shared" si="35"/>
        <v>A</v>
      </c>
      <c r="Q2275" s="122" t="e">
        <f>+VLOOKUP(CONCATENATE(B2275,"00"),#REF!,3,FALSE)</f>
        <v>#REF!</v>
      </c>
      <c r="R2275" s="122" t="str">
        <f>+IF(ISERROR(VLOOKUP(K2275,'Ecarts de marge'!D:D,1,FALSE)),"PB CODE ARTICLE","")</f>
        <v>PB CODE ARTICLE</v>
      </c>
      <c r="S2275" s="22" t="s">
        <v>936</v>
      </c>
    </row>
    <row r="2276" spans="1:19" x14ac:dyDescent="0.25">
      <c r="A2276" s="131" t="str">
        <f>+IF(I2276&lt;='Ecarts de marge'!$G$1,"X","")</f>
        <v>X</v>
      </c>
      <c r="B2276" s="122" t="str">
        <f t="shared" si="35"/>
        <v>A</v>
      </c>
      <c r="Q2276" s="122" t="e">
        <f>+VLOOKUP(CONCATENATE(B2276,"00"),#REF!,3,FALSE)</f>
        <v>#REF!</v>
      </c>
      <c r="R2276" s="122" t="str">
        <f>+IF(ISERROR(VLOOKUP(K2276,'Ecarts de marge'!D:D,1,FALSE)),"PB CODE ARTICLE","")</f>
        <v>PB CODE ARTICLE</v>
      </c>
      <c r="S2276" s="22" t="s">
        <v>936</v>
      </c>
    </row>
    <row r="2277" spans="1:19" x14ac:dyDescent="0.25">
      <c r="A2277" s="131" t="str">
        <f>+IF(I2277&lt;='Ecarts de marge'!$G$1,"X","")</f>
        <v>X</v>
      </c>
      <c r="B2277" s="122" t="str">
        <f t="shared" si="35"/>
        <v>A</v>
      </c>
      <c r="Q2277" s="122" t="e">
        <f>+VLOOKUP(CONCATENATE(B2277,"00"),#REF!,3,FALSE)</f>
        <v>#REF!</v>
      </c>
      <c r="R2277" s="122" t="str">
        <f>+IF(ISERROR(VLOOKUP(K2277,'Ecarts de marge'!D:D,1,FALSE)),"PB CODE ARTICLE","")</f>
        <v>PB CODE ARTICLE</v>
      </c>
      <c r="S2277" s="22" t="s">
        <v>936</v>
      </c>
    </row>
    <row r="2278" spans="1:19" x14ac:dyDescent="0.25">
      <c r="A2278" s="131" t="str">
        <f>+IF(I2278&lt;='Ecarts de marge'!$G$1,"X","")</f>
        <v>X</v>
      </c>
      <c r="B2278" s="122" t="str">
        <f t="shared" si="35"/>
        <v>A</v>
      </c>
      <c r="Q2278" s="122" t="e">
        <f>+VLOOKUP(CONCATENATE(B2278,"00"),#REF!,3,FALSE)</f>
        <v>#REF!</v>
      </c>
      <c r="R2278" s="122" t="str">
        <f>+IF(ISERROR(VLOOKUP(K2278,'Ecarts de marge'!D:D,1,FALSE)),"PB CODE ARTICLE","")</f>
        <v>PB CODE ARTICLE</v>
      </c>
    </row>
    <row r="2279" spans="1:19" x14ac:dyDescent="0.25">
      <c r="A2279" s="131" t="str">
        <f>+IF(I2279&lt;='Ecarts de marge'!$G$1,"X","")</f>
        <v>X</v>
      </c>
      <c r="B2279" s="122" t="str">
        <f t="shared" si="35"/>
        <v>A</v>
      </c>
      <c r="Q2279" s="122" t="e">
        <f>+VLOOKUP(CONCATENATE(B2279,"00"),#REF!,3,FALSE)</f>
        <v>#REF!</v>
      </c>
      <c r="R2279" s="122" t="str">
        <f>+IF(ISERROR(VLOOKUP(K2279,'Ecarts de marge'!D:D,1,FALSE)),"PB CODE ARTICLE","")</f>
        <v>PB CODE ARTICLE</v>
      </c>
    </row>
    <row r="2280" spans="1:19" x14ac:dyDescent="0.25">
      <c r="A2280" s="131" t="str">
        <f>+IF(I2280&lt;='Ecarts de marge'!$G$1,"X","")</f>
        <v>X</v>
      </c>
      <c r="B2280" s="122" t="str">
        <f t="shared" si="35"/>
        <v>A</v>
      </c>
      <c r="Q2280" s="122" t="e">
        <f>+VLOOKUP(CONCATENATE(B2280,"00"),#REF!,3,FALSE)</f>
        <v>#REF!</v>
      </c>
      <c r="R2280" s="122" t="str">
        <f>+IF(ISERROR(VLOOKUP(K2280,'Ecarts de marge'!D:D,1,FALSE)),"PB CODE ARTICLE","")</f>
        <v>PB CODE ARTICLE</v>
      </c>
    </row>
    <row r="2281" spans="1:19" x14ac:dyDescent="0.25">
      <c r="A2281" s="131" t="str">
        <f>+IF(I2281&lt;='Ecarts de marge'!$G$1,"X","")</f>
        <v>X</v>
      </c>
      <c r="B2281" s="122" t="str">
        <f t="shared" si="35"/>
        <v>A</v>
      </c>
      <c r="Q2281" s="122" t="e">
        <f>+VLOOKUP(CONCATENATE(B2281,"00"),#REF!,3,FALSE)</f>
        <v>#REF!</v>
      </c>
      <c r="R2281" s="122" t="str">
        <f>+IF(ISERROR(VLOOKUP(K2281,'Ecarts de marge'!D:D,1,FALSE)),"PB CODE ARTICLE","")</f>
        <v>PB CODE ARTICLE</v>
      </c>
    </row>
    <row r="2282" spans="1:19" x14ac:dyDescent="0.25">
      <c r="A2282" s="131" t="str">
        <f>+IF(I2282&lt;='Ecarts de marge'!$G$1,"X","")</f>
        <v>X</v>
      </c>
      <c r="B2282" s="122" t="str">
        <f t="shared" si="35"/>
        <v>A</v>
      </c>
      <c r="Q2282" s="122" t="e">
        <f>+VLOOKUP(CONCATENATE(B2282,"00"),#REF!,3,FALSE)</f>
        <v>#REF!</v>
      </c>
      <c r="R2282" s="122" t="str">
        <f>+IF(ISERROR(VLOOKUP(K2282,'Ecarts de marge'!D:D,1,FALSE)),"PB CODE ARTICLE","")</f>
        <v>PB CODE ARTICLE</v>
      </c>
    </row>
    <row r="2283" spans="1:19" x14ac:dyDescent="0.25">
      <c r="A2283" s="131" t="str">
        <f>+IF(I2283&lt;='Ecarts de marge'!$G$1,"X","")</f>
        <v>X</v>
      </c>
      <c r="B2283" s="122" t="str">
        <f t="shared" si="35"/>
        <v>A</v>
      </c>
      <c r="Q2283" s="122" t="e">
        <f>+VLOOKUP(CONCATENATE(B2283,"00"),#REF!,3,FALSE)</f>
        <v>#REF!</v>
      </c>
      <c r="R2283" s="122" t="str">
        <f>+IF(ISERROR(VLOOKUP(K2283,'Ecarts de marge'!D:D,1,FALSE)),"PB CODE ARTICLE","")</f>
        <v>PB CODE ARTICLE</v>
      </c>
    </row>
    <row r="2284" spans="1:19" x14ac:dyDescent="0.25">
      <c r="A2284" s="131" t="str">
        <f>+IF(I2284&lt;='Ecarts de marge'!$G$1,"X","")</f>
        <v>X</v>
      </c>
      <c r="B2284" s="122" t="str">
        <f t="shared" si="35"/>
        <v>A</v>
      </c>
      <c r="Q2284" s="122" t="e">
        <f>+VLOOKUP(CONCATENATE(B2284,"00"),#REF!,3,FALSE)</f>
        <v>#REF!</v>
      </c>
      <c r="R2284" s="122" t="str">
        <f>+IF(ISERROR(VLOOKUP(K2284,'Ecarts de marge'!D:D,1,FALSE)),"PB CODE ARTICLE","")</f>
        <v>PB CODE ARTICLE</v>
      </c>
    </row>
    <row r="2285" spans="1:19" x14ac:dyDescent="0.25">
      <c r="A2285" s="131" t="str">
        <f>+IF(I2285&lt;='Ecarts de marge'!$G$1,"X","")</f>
        <v>X</v>
      </c>
      <c r="B2285" s="122" t="str">
        <f t="shared" si="35"/>
        <v>A</v>
      </c>
      <c r="Q2285" s="122" t="e">
        <f>+VLOOKUP(CONCATENATE(B2285,"00"),#REF!,3,FALSE)</f>
        <v>#REF!</v>
      </c>
      <c r="R2285" s="122" t="str">
        <f>+IF(ISERROR(VLOOKUP(K2285,'Ecarts de marge'!D:D,1,FALSE)),"PB CODE ARTICLE","")</f>
        <v>PB CODE ARTICLE</v>
      </c>
    </row>
    <row r="2286" spans="1:19" x14ac:dyDescent="0.25">
      <c r="A2286" s="131" t="str">
        <f>+IF(I2286&lt;='Ecarts de marge'!$G$1,"X","")</f>
        <v>X</v>
      </c>
      <c r="B2286" s="122" t="str">
        <f t="shared" si="35"/>
        <v>A</v>
      </c>
      <c r="Q2286" s="122" t="e">
        <f>+VLOOKUP(CONCATENATE(B2286,"00"),#REF!,3,FALSE)</f>
        <v>#REF!</v>
      </c>
      <c r="R2286" s="122" t="str">
        <f>+IF(ISERROR(VLOOKUP(K2286,'Ecarts de marge'!D:D,1,FALSE)),"PB CODE ARTICLE","")</f>
        <v>PB CODE ARTICLE</v>
      </c>
    </row>
    <row r="2287" spans="1:19" x14ac:dyDescent="0.25">
      <c r="A2287" s="131" t="str">
        <f>+IF(I2287&lt;='Ecarts de marge'!$G$1,"X","")</f>
        <v>X</v>
      </c>
      <c r="B2287" s="122" t="str">
        <f t="shared" si="35"/>
        <v>A</v>
      </c>
      <c r="Q2287" s="122" t="e">
        <f>+VLOOKUP(CONCATENATE(B2287,"00"),#REF!,3,FALSE)</f>
        <v>#REF!</v>
      </c>
      <c r="R2287" s="122" t="str">
        <f>+IF(ISERROR(VLOOKUP(K2287,'Ecarts de marge'!D:D,1,FALSE)),"PB CODE ARTICLE","")</f>
        <v>PB CODE ARTICLE</v>
      </c>
    </row>
    <row r="2288" spans="1:19" x14ac:dyDescent="0.25">
      <c r="A2288" s="131" t="str">
        <f>+IF(I2288&lt;='Ecarts de marge'!$G$1,"X","")</f>
        <v>X</v>
      </c>
      <c r="B2288" s="122" t="str">
        <f t="shared" si="35"/>
        <v>A</v>
      </c>
      <c r="Q2288" s="122" t="e">
        <f>+VLOOKUP(CONCATENATE(B2288,"00"),#REF!,3,FALSE)</f>
        <v>#REF!</v>
      </c>
      <c r="R2288" s="122" t="str">
        <f>+IF(ISERROR(VLOOKUP(K2288,'Ecarts de marge'!D:D,1,FALSE)),"PB CODE ARTICLE","")</f>
        <v>PB CODE ARTICLE</v>
      </c>
    </row>
    <row r="2289" spans="1:18" x14ac:dyDescent="0.25">
      <c r="A2289" s="131" t="str">
        <f>+IF(I2289&lt;='Ecarts de marge'!$G$1,"X","")</f>
        <v>X</v>
      </c>
      <c r="B2289" s="122" t="str">
        <f t="shared" si="35"/>
        <v>A</v>
      </c>
      <c r="Q2289" s="122" t="e">
        <f>+VLOOKUP(CONCATENATE(B2289,"00"),#REF!,3,FALSE)</f>
        <v>#REF!</v>
      </c>
      <c r="R2289" s="122" t="str">
        <f>+IF(ISERROR(VLOOKUP(K2289,'Ecarts de marge'!D:D,1,FALSE)),"PB CODE ARTICLE","")</f>
        <v>PB CODE ARTICLE</v>
      </c>
    </row>
    <row r="2290" spans="1:18" x14ac:dyDescent="0.25">
      <c r="A2290" s="131" t="str">
        <f>+IF(I2290&lt;='Ecarts de marge'!$G$1,"X","")</f>
        <v>X</v>
      </c>
      <c r="B2290" s="122" t="str">
        <f t="shared" si="35"/>
        <v>A</v>
      </c>
      <c r="Q2290" s="122" t="e">
        <f>+VLOOKUP(CONCATENATE(B2290,"00"),#REF!,3,FALSE)</f>
        <v>#REF!</v>
      </c>
      <c r="R2290" s="122" t="str">
        <f>+IF(ISERROR(VLOOKUP(K2290,'Ecarts de marge'!D:D,1,FALSE)),"PB CODE ARTICLE","")</f>
        <v>PB CODE ARTICLE</v>
      </c>
    </row>
    <row r="2291" spans="1:18" x14ac:dyDescent="0.25">
      <c r="A2291" s="131" t="str">
        <f>+IF(I2291&lt;='Ecarts de marge'!$G$1,"X","")</f>
        <v>X</v>
      </c>
      <c r="B2291" s="122" t="str">
        <f t="shared" si="35"/>
        <v>A</v>
      </c>
      <c r="Q2291" s="122" t="e">
        <f>+VLOOKUP(CONCATENATE(B2291,"00"),#REF!,3,FALSE)</f>
        <v>#REF!</v>
      </c>
      <c r="R2291" s="122" t="str">
        <f>+IF(ISERROR(VLOOKUP(K2291,'Ecarts de marge'!D:D,1,FALSE)),"PB CODE ARTICLE","")</f>
        <v>PB CODE ARTICLE</v>
      </c>
    </row>
    <row r="2292" spans="1:18" x14ac:dyDescent="0.25">
      <c r="A2292" s="131" t="str">
        <f>+IF(I2292&lt;='Ecarts de marge'!$G$1,"X","")</f>
        <v>X</v>
      </c>
      <c r="B2292" s="122" t="str">
        <f t="shared" si="35"/>
        <v>A</v>
      </c>
      <c r="Q2292" s="122" t="e">
        <f>+VLOOKUP(CONCATENATE(B2292,"00"),#REF!,3,FALSE)</f>
        <v>#REF!</v>
      </c>
      <c r="R2292" s="122" t="str">
        <f>+IF(ISERROR(VLOOKUP(K2292,'Ecarts de marge'!D:D,1,FALSE)),"PB CODE ARTICLE","")</f>
        <v>PB CODE ARTICLE</v>
      </c>
    </row>
    <row r="2293" spans="1:18" x14ac:dyDescent="0.25">
      <c r="A2293" s="131" t="str">
        <f>+IF(I2293&lt;='Ecarts de marge'!$G$1,"X","")</f>
        <v>X</v>
      </c>
      <c r="B2293" s="122" t="str">
        <f t="shared" si="35"/>
        <v>A</v>
      </c>
      <c r="Q2293" s="122" t="e">
        <f>+VLOOKUP(CONCATENATE(B2293,"00"),#REF!,3,FALSE)</f>
        <v>#REF!</v>
      </c>
      <c r="R2293" s="122" t="str">
        <f>+IF(ISERROR(VLOOKUP(K2293,'Ecarts de marge'!D:D,1,FALSE)),"PB CODE ARTICLE","")</f>
        <v>PB CODE ARTICLE</v>
      </c>
    </row>
    <row r="2294" spans="1:18" x14ac:dyDescent="0.25">
      <c r="A2294" s="131" t="str">
        <f>+IF(I2294&lt;='Ecarts de marge'!$G$1,"X","")</f>
        <v>X</v>
      </c>
      <c r="B2294" s="122" t="str">
        <f t="shared" si="35"/>
        <v>A</v>
      </c>
      <c r="Q2294" s="122" t="e">
        <f>+VLOOKUP(CONCATENATE(B2294,"00"),#REF!,3,FALSE)</f>
        <v>#REF!</v>
      </c>
      <c r="R2294" s="122" t="str">
        <f>+IF(ISERROR(VLOOKUP(K2294,'Ecarts de marge'!D:D,1,FALSE)),"PB CODE ARTICLE","")</f>
        <v>PB CODE ARTICLE</v>
      </c>
    </row>
    <row r="2295" spans="1:18" x14ac:dyDescent="0.25">
      <c r="A2295" s="131" t="str">
        <f>+IF(I2295&lt;='Ecarts de marge'!$G$1,"X","")</f>
        <v>X</v>
      </c>
      <c r="B2295" s="122" t="str">
        <f t="shared" si="35"/>
        <v>A</v>
      </c>
      <c r="Q2295" s="122" t="e">
        <f>+VLOOKUP(CONCATENATE(B2295,"00"),#REF!,3,FALSE)</f>
        <v>#REF!</v>
      </c>
      <c r="R2295" s="122" t="str">
        <f>+IF(ISERROR(VLOOKUP(K2295,'Ecarts de marge'!D:D,1,FALSE)),"PB CODE ARTICLE","")</f>
        <v>PB CODE ARTICLE</v>
      </c>
    </row>
    <row r="2296" spans="1:18" x14ac:dyDescent="0.25">
      <c r="A2296" s="131" t="str">
        <f>+IF(I2296&lt;='Ecarts de marge'!$G$1,"X","")</f>
        <v>X</v>
      </c>
      <c r="B2296" s="122" t="str">
        <f t="shared" si="35"/>
        <v>A</v>
      </c>
      <c r="Q2296" s="122" t="e">
        <f>+VLOOKUP(CONCATENATE(B2296,"00"),#REF!,3,FALSE)</f>
        <v>#REF!</v>
      </c>
      <c r="R2296" s="122" t="str">
        <f>+IF(ISERROR(VLOOKUP(K2296,'Ecarts de marge'!D:D,1,FALSE)),"PB CODE ARTICLE","")</f>
        <v>PB CODE ARTICLE</v>
      </c>
    </row>
    <row r="2297" spans="1:18" x14ac:dyDescent="0.25">
      <c r="A2297" s="131" t="str">
        <f>+IF(I2297&lt;='Ecarts de marge'!$G$1,"X","")</f>
        <v>X</v>
      </c>
      <c r="B2297" s="122" t="str">
        <f t="shared" si="35"/>
        <v>A</v>
      </c>
      <c r="Q2297" s="122" t="e">
        <f>+VLOOKUP(CONCATENATE(B2297,"00"),#REF!,3,FALSE)</f>
        <v>#REF!</v>
      </c>
      <c r="R2297" s="122" t="str">
        <f>+IF(ISERROR(VLOOKUP(K2297,'Ecarts de marge'!D:D,1,FALSE)),"PB CODE ARTICLE","")</f>
        <v>PB CODE ARTICLE</v>
      </c>
    </row>
    <row r="2298" spans="1:18" x14ac:dyDescent="0.25">
      <c r="A2298" s="131" t="str">
        <f>+IF(I2298&lt;='Ecarts de marge'!$G$1,"X","")</f>
        <v>X</v>
      </c>
      <c r="B2298" s="122" t="str">
        <f t="shared" si="35"/>
        <v>A</v>
      </c>
      <c r="Q2298" s="122" t="e">
        <f>+VLOOKUP(CONCATENATE(B2298,"00"),#REF!,3,FALSE)</f>
        <v>#REF!</v>
      </c>
      <c r="R2298" s="122" t="str">
        <f>+IF(ISERROR(VLOOKUP(K2298,'Ecarts de marge'!D:D,1,FALSE)),"PB CODE ARTICLE","")</f>
        <v>PB CODE ARTICLE</v>
      </c>
    </row>
    <row r="2299" spans="1:18" x14ac:dyDescent="0.25">
      <c r="A2299" s="131" t="str">
        <f>+IF(I2299&lt;='Ecarts de marge'!$G$1,"X","")</f>
        <v>X</v>
      </c>
      <c r="B2299" s="122" t="str">
        <f t="shared" si="35"/>
        <v>A</v>
      </c>
      <c r="Q2299" s="122" t="e">
        <f>+VLOOKUP(CONCATENATE(B2299,"00"),#REF!,3,FALSE)</f>
        <v>#REF!</v>
      </c>
      <c r="R2299" s="122" t="str">
        <f>+IF(ISERROR(VLOOKUP(K2299,'Ecarts de marge'!D:D,1,FALSE)),"PB CODE ARTICLE","")</f>
        <v>PB CODE ARTICLE</v>
      </c>
    </row>
    <row r="2300" spans="1:18" x14ac:dyDescent="0.25">
      <c r="A2300" s="131" t="str">
        <f>+IF(I2300&lt;='Ecarts de marge'!$G$1,"X","")</f>
        <v>X</v>
      </c>
      <c r="B2300" s="122" t="str">
        <f t="shared" si="35"/>
        <v>A</v>
      </c>
      <c r="Q2300" s="122" t="e">
        <f>+VLOOKUP(CONCATENATE(B2300,"00"),#REF!,3,FALSE)</f>
        <v>#REF!</v>
      </c>
      <c r="R2300" s="122" t="str">
        <f>+IF(ISERROR(VLOOKUP(K2300,'Ecarts de marge'!D:D,1,FALSE)),"PB CODE ARTICLE","")</f>
        <v>PB CODE ARTICLE</v>
      </c>
    </row>
    <row r="2301" spans="1:18" x14ac:dyDescent="0.25">
      <c r="A2301" s="131" t="str">
        <f>+IF(I2301&lt;='Ecarts de marge'!$G$1,"X","")</f>
        <v>X</v>
      </c>
      <c r="B2301" s="122" t="str">
        <f t="shared" si="35"/>
        <v>A</v>
      </c>
      <c r="Q2301" s="122" t="e">
        <f>+VLOOKUP(CONCATENATE(B2301,"00"),#REF!,3,FALSE)</f>
        <v>#REF!</v>
      </c>
      <c r="R2301" s="122" t="str">
        <f>+IF(ISERROR(VLOOKUP(K2301,'Ecarts de marge'!D:D,1,FALSE)),"PB CODE ARTICLE","")</f>
        <v>PB CODE ARTICLE</v>
      </c>
    </row>
    <row r="2302" spans="1:18" x14ac:dyDescent="0.25">
      <c r="A2302" s="131" t="str">
        <f>+IF(I2302&lt;='Ecarts de marge'!$G$1,"X","")</f>
        <v>X</v>
      </c>
      <c r="B2302" s="122" t="str">
        <f t="shared" si="35"/>
        <v>A</v>
      </c>
      <c r="Q2302" s="122" t="e">
        <f>+VLOOKUP(CONCATENATE(B2302,"00"),#REF!,3,FALSE)</f>
        <v>#REF!</v>
      </c>
      <c r="R2302" s="122" t="str">
        <f>+IF(ISERROR(VLOOKUP(K2302,'Ecarts de marge'!D:D,1,FALSE)),"PB CODE ARTICLE","")</f>
        <v>PB CODE ARTICLE</v>
      </c>
    </row>
    <row r="2303" spans="1:18" x14ac:dyDescent="0.25">
      <c r="A2303" s="131" t="str">
        <f>+IF(I2303&lt;='Ecarts de marge'!$G$1,"X","")</f>
        <v>X</v>
      </c>
      <c r="B2303" s="122" t="str">
        <f t="shared" si="35"/>
        <v>A</v>
      </c>
      <c r="Q2303" s="122" t="e">
        <f>+VLOOKUP(CONCATENATE(B2303,"00"),#REF!,3,FALSE)</f>
        <v>#REF!</v>
      </c>
      <c r="R2303" s="122" t="str">
        <f>+IF(ISERROR(VLOOKUP(K2303,'Ecarts de marge'!D:D,1,FALSE)),"PB CODE ARTICLE","")</f>
        <v>PB CODE ARTICLE</v>
      </c>
    </row>
    <row r="2304" spans="1:18" x14ac:dyDescent="0.25">
      <c r="A2304" s="131" t="str">
        <f>+IF(I2304&lt;='Ecarts de marge'!$G$1,"X","")</f>
        <v>X</v>
      </c>
      <c r="B2304" s="122" t="str">
        <f t="shared" si="35"/>
        <v>A</v>
      </c>
      <c r="Q2304" s="122" t="e">
        <f>+VLOOKUP(CONCATENATE(B2304,"00"),#REF!,3,FALSE)</f>
        <v>#REF!</v>
      </c>
      <c r="R2304" s="122" t="str">
        <f>+IF(ISERROR(VLOOKUP(K2304,'Ecarts de marge'!D:D,1,FALSE)),"PB CODE ARTICLE","")</f>
        <v>PB CODE ARTICLE</v>
      </c>
    </row>
    <row r="2305" spans="1:18" x14ac:dyDescent="0.25">
      <c r="A2305" s="131" t="str">
        <f>+IF(I2305&lt;='Ecarts de marge'!$G$1,"X","")</f>
        <v>X</v>
      </c>
      <c r="B2305" s="122" t="str">
        <f t="shared" si="35"/>
        <v>A</v>
      </c>
      <c r="Q2305" s="122" t="e">
        <f>+VLOOKUP(CONCATENATE(B2305,"00"),#REF!,3,FALSE)</f>
        <v>#REF!</v>
      </c>
      <c r="R2305" s="122" t="str">
        <f>+IF(ISERROR(VLOOKUP(K2305,'Ecarts de marge'!D:D,1,FALSE)),"PB CODE ARTICLE","")</f>
        <v>PB CODE ARTICLE</v>
      </c>
    </row>
    <row r="2306" spans="1:18" x14ac:dyDescent="0.25">
      <c r="A2306" s="131" t="str">
        <f>+IF(I2306&lt;='Ecarts de marge'!$G$1,"X","")</f>
        <v>X</v>
      </c>
      <c r="B2306" s="122" t="str">
        <f t="shared" si="35"/>
        <v>A</v>
      </c>
      <c r="Q2306" s="122" t="e">
        <f>+VLOOKUP(CONCATENATE(B2306,"00"),#REF!,3,FALSE)</f>
        <v>#REF!</v>
      </c>
      <c r="R2306" s="122" t="str">
        <f>+IF(ISERROR(VLOOKUP(K2306,'Ecarts de marge'!D:D,1,FALSE)),"PB CODE ARTICLE","")</f>
        <v>PB CODE ARTICLE</v>
      </c>
    </row>
    <row r="2307" spans="1:18" x14ac:dyDescent="0.25">
      <c r="A2307" s="131" t="str">
        <f>+IF(I2307&lt;='Ecarts de marge'!$G$1,"X","")</f>
        <v>X</v>
      </c>
      <c r="B2307" s="122" t="str">
        <f t="shared" ref="B2307:B2370" si="36">+"A"&amp;E2307&amp;F2307&amp;G2307</f>
        <v>A</v>
      </c>
      <c r="Q2307" s="122" t="e">
        <f>+VLOOKUP(CONCATENATE(B2307,"00"),#REF!,3,FALSE)</f>
        <v>#REF!</v>
      </c>
      <c r="R2307" s="122" t="str">
        <f>+IF(ISERROR(VLOOKUP(K2307,'Ecarts de marge'!D:D,1,FALSE)),"PB CODE ARTICLE","")</f>
        <v>PB CODE ARTICLE</v>
      </c>
    </row>
    <row r="2308" spans="1:18" x14ac:dyDescent="0.25">
      <c r="A2308" s="131" t="str">
        <f>+IF(I2308&lt;='Ecarts de marge'!$G$1,"X","")</f>
        <v>X</v>
      </c>
      <c r="B2308" s="122" t="str">
        <f t="shared" si="36"/>
        <v>A</v>
      </c>
      <c r="Q2308" s="122" t="e">
        <f>+VLOOKUP(CONCATENATE(B2308,"00"),#REF!,3,FALSE)</f>
        <v>#REF!</v>
      </c>
      <c r="R2308" s="122" t="str">
        <f>+IF(ISERROR(VLOOKUP(K2308,'Ecarts de marge'!D:D,1,FALSE)),"PB CODE ARTICLE","")</f>
        <v>PB CODE ARTICLE</v>
      </c>
    </row>
    <row r="2309" spans="1:18" x14ac:dyDescent="0.25">
      <c r="A2309" s="131" t="str">
        <f>+IF(I2309&lt;='Ecarts de marge'!$G$1,"X","")</f>
        <v>X</v>
      </c>
      <c r="B2309" s="122" t="str">
        <f t="shared" si="36"/>
        <v>A</v>
      </c>
      <c r="Q2309" s="122" t="e">
        <f>+VLOOKUP(CONCATENATE(B2309,"00"),#REF!,3,FALSE)</f>
        <v>#REF!</v>
      </c>
      <c r="R2309" s="122" t="str">
        <f>+IF(ISERROR(VLOOKUP(K2309,'Ecarts de marge'!D:D,1,FALSE)),"PB CODE ARTICLE","")</f>
        <v>PB CODE ARTICLE</v>
      </c>
    </row>
    <row r="2310" spans="1:18" x14ac:dyDescent="0.25">
      <c r="A2310" s="131" t="str">
        <f>+IF(I2310&lt;='Ecarts de marge'!$G$1,"X","")</f>
        <v>X</v>
      </c>
      <c r="B2310" s="122" t="str">
        <f t="shared" si="36"/>
        <v>A</v>
      </c>
      <c r="Q2310" s="122" t="e">
        <f>+VLOOKUP(CONCATENATE(B2310,"00"),#REF!,3,FALSE)</f>
        <v>#REF!</v>
      </c>
      <c r="R2310" s="122" t="str">
        <f>+IF(ISERROR(VLOOKUP(K2310,'Ecarts de marge'!D:D,1,FALSE)),"PB CODE ARTICLE","")</f>
        <v>PB CODE ARTICLE</v>
      </c>
    </row>
    <row r="2311" spans="1:18" x14ac:dyDescent="0.25">
      <c r="A2311" s="131" t="str">
        <f>+IF(I2311&lt;='Ecarts de marge'!$G$1,"X","")</f>
        <v>X</v>
      </c>
      <c r="B2311" s="122" t="str">
        <f t="shared" si="36"/>
        <v>A</v>
      </c>
      <c r="Q2311" s="122" t="e">
        <f>+VLOOKUP(CONCATENATE(B2311,"00"),#REF!,3,FALSE)</f>
        <v>#REF!</v>
      </c>
      <c r="R2311" s="122" t="str">
        <f>+IF(ISERROR(VLOOKUP(K2311,'Ecarts de marge'!D:D,1,FALSE)),"PB CODE ARTICLE","")</f>
        <v>PB CODE ARTICLE</v>
      </c>
    </row>
    <row r="2312" spans="1:18" x14ac:dyDescent="0.25">
      <c r="A2312" s="131" t="str">
        <f>+IF(I2312&lt;='Ecarts de marge'!$G$1,"X","")</f>
        <v>X</v>
      </c>
      <c r="B2312" s="122" t="str">
        <f t="shared" si="36"/>
        <v>A</v>
      </c>
      <c r="Q2312" s="122" t="e">
        <f>+VLOOKUP(CONCATENATE(B2312,"00"),#REF!,3,FALSE)</f>
        <v>#REF!</v>
      </c>
      <c r="R2312" s="122" t="str">
        <f>+IF(ISERROR(VLOOKUP(K2312,'Ecarts de marge'!D:D,1,FALSE)),"PB CODE ARTICLE","")</f>
        <v>PB CODE ARTICLE</v>
      </c>
    </row>
    <row r="2313" spans="1:18" x14ac:dyDescent="0.25">
      <c r="A2313" s="131" t="str">
        <f>+IF(I2313&lt;='Ecarts de marge'!$G$1,"X","")</f>
        <v>X</v>
      </c>
      <c r="B2313" s="122" t="str">
        <f t="shared" si="36"/>
        <v>A</v>
      </c>
      <c r="Q2313" s="122" t="e">
        <f>+VLOOKUP(CONCATENATE(B2313,"00"),#REF!,3,FALSE)</f>
        <v>#REF!</v>
      </c>
      <c r="R2313" s="122" t="str">
        <f>+IF(ISERROR(VLOOKUP(K2313,'Ecarts de marge'!D:D,1,FALSE)),"PB CODE ARTICLE","")</f>
        <v>PB CODE ARTICLE</v>
      </c>
    </row>
    <row r="2314" spans="1:18" x14ac:dyDescent="0.25">
      <c r="A2314" s="131" t="str">
        <f>+IF(I2314&lt;='Ecarts de marge'!$G$1,"X","")</f>
        <v>X</v>
      </c>
      <c r="B2314" s="122" t="str">
        <f t="shared" si="36"/>
        <v>A</v>
      </c>
      <c r="Q2314" s="122" t="e">
        <f>+VLOOKUP(CONCATENATE(B2314,"00"),#REF!,3,FALSE)</f>
        <v>#REF!</v>
      </c>
      <c r="R2314" s="122" t="str">
        <f>+IF(ISERROR(VLOOKUP(K2314,'Ecarts de marge'!D:D,1,FALSE)),"PB CODE ARTICLE","")</f>
        <v>PB CODE ARTICLE</v>
      </c>
    </row>
    <row r="2315" spans="1:18" x14ac:dyDescent="0.25">
      <c r="A2315" s="131" t="str">
        <f>+IF(I2315&lt;='Ecarts de marge'!$G$1,"X","")</f>
        <v>X</v>
      </c>
      <c r="B2315" s="122" t="str">
        <f t="shared" si="36"/>
        <v>A</v>
      </c>
      <c r="Q2315" s="122" t="e">
        <f>+VLOOKUP(CONCATENATE(B2315,"00"),#REF!,3,FALSE)</f>
        <v>#REF!</v>
      </c>
      <c r="R2315" s="122" t="str">
        <f>+IF(ISERROR(VLOOKUP(K2315,'Ecarts de marge'!D:D,1,FALSE)),"PB CODE ARTICLE","")</f>
        <v>PB CODE ARTICLE</v>
      </c>
    </row>
    <row r="2316" spans="1:18" x14ac:dyDescent="0.25">
      <c r="A2316" s="131" t="str">
        <f>+IF(I2316&lt;='Ecarts de marge'!$G$1,"X","")</f>
        <v>X</v>
      </c>
      <c r="B2316" s="122" t="str">
        <f t="shared" si="36"/>
        <v>A</v>
      </c>
      <c r="Q2316" s="122" t="e">
        <f>+VLOOKUP(CONCATENATE(B2316,"00"),#REF!,3,FALSE)</f>
        <v>#REF!</v>
      </c>
      <c r="R2316" s="122" t="str">
        <f>+IF(ISERROR(VLOOKUP(K2316,'Ecarts de marge'!D:D,1,FALSE)),"PB CODE ARTICLE","")</f>
        <v>PB CODE ARTICLE</v>
      </c>
    </row>
    <row r="2317" spans="1:18" x14ac:dyDescent="0.25">
      <c r="A2317" s="131" t="str">
        <f>+IF(I2317&lt;='Ecarts de marge'!$G$1,"X","")</f>
        <v>X</v>
      </c>
      <c r="B2317" s="122" t="str">
        <f t="shared" si="36"/>
        <v>A</v>
      </c>
      <c r="Q2317" s="122" t="e">
        <f>+VLOOKUP(CONCATENATE(B2317,"00"),#REF!,3,FALSE)</f>
        <v>#REF!</v>
      </c>
      <c r="R2317" s="122" t="str">
        <f>+IF(ISERROR(VLOOKUP(K2317,'Ecarts de marge'!D:D,1,FALSE)),"PB CODE ARTICLE","")</f>
        <v>PB CODE ARTICLE</v>
      </c>
    </row>
    <row r="2318" spans="1:18" x14ac:dyDescent="0.25">
      <c r="A2318" s="131" t="str">
        <f>+IF(I2318&lt;='Ecarts de marge'!$G$1,"X","")</f>
        <v>X</v>
      </c>
      <c r="B2318" s="122" t="str">
        <f t="shared" si="36"/>
        <v>A</v>
      </c>
      <c r="Q2318" s="122" t="e">
        <f>+VLOOKUP(CONCATENATE(B2318,"00"),#REF!,3,FALSE)</f>
        <v>#REF!</v>
      </c>
      <c r="R2318" s="122" t="str">
        <f>+IF(ISERROR(VLOOKUP(K2318,'Ecarts de marge'!D:D,1,FALSE)),"PB CODE ARTICLE","")</f>
        <v>PB CODE ARTICLE</v>
      </c>
    </row>
    <row r="2319" spans="1:18" x14ac:dyDescent="0.25">
      <c r="A2319" s="131" t="str">
        <f>+IF(I2319&lt;='Ecarts de marge'!$G$1,"X","")</f>
        <v>X</v>
      </c>
      <c r="B2319" s="122" t="str">
        <f t="shared" si="36"/>
        <v>A</v>
      </c>
      <c r="Q2319" s="122" t="e">
        <f>+VLOOKUP(CONCATENATE(B2319,"00"),#REF!,3,FALSE)</f>
        <v>#REF!</v>
      </c>
      <c r="R2319" s="122" t="str">
        <f>+IF(ISERROR(VLOOKUP(K2319,'Ecarts de marge'!D:D,1,FALSE)),"PB CODE ARTICLE","")</f>
        <v>PB CODE ARTICLE</v>
      </c>
    </row>
    <row r="2320" spans="1:18" x14ac:dyDescent="0.25">
      <c r="A2320" s="131" t="str">
        <f>+IF(I2320&lt;='Ecarts de marge'!$G$1,"X","")</f>
        <v>X</v>
      </c>
      <c r="B2320" s="122" t="str">
        <f t="shared" si="36"/>
        <v>A</v>
      </c>
      <c r="Q2320" s="122" t="e">
        <f>+VLOOKUP(CONCATENATE(B2320,"00"),#REF!,3,FALSE)</f>
        <v>#REF!</v>
      </c>
      <c r="R2320" s="122" t="str">
        <f>+IF(ISERROR(VLOOKUP(K2320,'Ecarts de marge'!D:D,1,FALSE)),"PB CODE ARTICLE","")</f>
        <v>PB CODE ARTICLE</v>
      </c>
    </row>
    <row r="2321" spans="1:18" x14ac:dyDescent="0.25">
      <c r="A2321" s="131" t="str">
        <f>+IF(I2321&lt;='Ecarts de marge'!$G$1,"X","")</f>
        <v>X</v>
      </c>
      <c r="B2321" s="122" t="str">
        <f t="shared" si="36"/>
        <v>A</v>
      </c>
      <c r="Q2321" s="122" t="e">
        <f>+VLOOKUP(CONCATENATE(B2321,"00"),#REF!,3,FALSE)</f>
        <v>#REF!</v>
      </c>
      <c r="R2321" s="122" t="str">
        <f>+IF(ISERROR(VLOOKUP(K2321,'Ecarts de marge'!D:D,1,FALSE)),"PB CODE ARTICLE","")</f>
        <v>PB CODE ARTICLE</v>
      </c>
    </row>
    <row r="2322" spans="1:18" x14ac:dyDescent="0.25">
      <c r="A2322" s="131" t="str">
        <f>+IF(I2322&lt;='Ecarts de marge'!$G$1,"X","")</f>
        <v>X</v>
      </c>
      <c r="B2322" s="122" t="str">
        <f t="shared" si="36"/>
        <v>A</v>
      </c>
      <c r="Q2322" s="122" t="e">
        <f>+VLOOKUP(CONCATENATE(B2322,"00"),#REF!,3,FALSE)</f>
        <v>#REF!</v>
      </c>
      <c r="R2322" s="122" t="str">
        <f>+IF(ISERROR(VLOOKUP(K2322,'Ecarts de marge'!D:D,1,FALSE)),"PB CODE ARTICLE","")</f>
        <v>PB CODE ARTICLE</v>
      </c>
    </row>
    <row r="2323" spans="1:18" x14ac:dyDescent="0.25">
      <c r="A2323" s="131" t="str">
        <f>+IF(I2323&lt;='Ecarts de marge'!$G$1,"X","")</f>
        <v>X</v>
      </c>
      <c r="B2323" s="122" t="str">
        <f t="shared" si="36"/>
        <v>A</v>
      </c>
      <c r="Q2323" s="122" t="e">
        <f>+VLOOKUP(CONCATENATE(B2323,"00"),#REF!,3,FALSE)</f>
        <v>#REF!</v>
      </c>
      <c r="R2323" s="122" t="str">
        <f>+IF(ISERROR(VLOOKUP(K2323,'Ecarts de marge'!D:D,1,FALSE)),"PB CODE ARTICLE","")</f>
        <v>PB CODE ARTICLE</v>
      </c>
    </row>
    <row r="2324" spans="1:18" x14ac:dyDescent="0.25">
      <c r="A2324" s="131" t="str">
        <f>+IF(I2324&lt;='Ecarts de marge'!$G$1,"X","")</f>
        <v>X</v>
      </c>
      <c r="B2324" s="122" t="str">
        <f t="shared" si="36"/>
        <v>A</v>
      </c>
      <c r="Q2324" s="122" t="e">
        <f>+VLOOKUP(CONCATENATE(B2324,"00"),#REF!,3,FALSE)</f>
        <v>#REF!</v>
      </c>
      <c r="R2324" s="122" t="str">
        <f>+IF(ISERROR(VLOOKUP(K2324,'Ecarts de marge'!D:D,1,FALSE)),"PB CODE ARTICLE","")</f>
        <v>PB CODE ARTICLE</v>
      </c>
    </row>
    <row r="2325" spans="1:18" x14ac:dyDescent="0.25">
      <c r="A2325" s="131" t="str">
        <f>+IF(I2325&lt;='Ecarts de marge'!$G$1,"X","")</f>
        <v>X</v>
      </c>
      <c r="B2325" s="122" t="str">
        <f t="shared" si="36"/>
        <v>A</v>
      </c>
      <c r="Q2325" s="122" t="e">
        <f>+VLOOKUP(CONCATENATE(B2325,"00"),#REF!,3,FALSE)</f>
        <v>#REF!</v>
      </c>
      <c r="R2325" s="122" t="str">
        <f>+IF(ISERROR(VLOOKUP(K2325,'Ecarts de marge'!D:D,1,FALSE)),"PB CODE ARTICLE","")</f>
        <v>PB CODE ARTICLE</v>
      </c>
    </row>
    <row r="2326" spans="1:18" x14ac:dyDescent="0.25">
      <c r="A2326" s="131" t="str">
        <f>+IF(I2326&lt;='Ecarts de marge'!$G$1,"X","")</f>
        <v>X</v>
      </c>
      <c r="B2326" s="122" t="str">
        <f t="shared" si="36"/>
        <v>A</v>
      </c>
      <c r="Q2326" s="122" t="e">
        <f>+VLOOKUP(CONCATENATE(B2326,"00"),#REF!,3,FALSE)</f>
        <v>#REF!</v>
      </c>
      <c r="R2326" s="122" t="str">
        <f>+IF(ISERROR(VLOOKUP(K2326,'Ecarts de marge'!D:D,1,FALSE)),"PB CODE ARTICLE","")</f>
        <v>PB CODE ARTICLE</v>
      </c>
    </row>
    <row r="2327" spans="1:18" x14ac:dyDescent="0.25">
      <c r="A2327" s="131" t="str">
        <f>+IF(I2327&lt;='Ecarts de marge'!$G$1,"X","")</f>
        <v>X</v>
      </c>
      <c r="B2327" s="122" t="str">
        <f t="shared" si="36"/>
        <v>A</v>
      </c>
      <c r="Q2327" s="122" t="e">
        <f>+VLOOKUP(CONCATENATE(B2327,"00"),#REF!,3,FALSE)</f>
        <v>#REF!</v>
      </c>
      <c r="R2327" s="122" t="str">
        <f>+IF(ISERROR(VLOOKUP(K2327,'Ecarts de marge'!D:D,1,FALSE)),"PB CODE ARTICLE","")</f>
        <v>PB CODE ARTICLE</v>
      </c>
    </row>
    <row r="2328" spans="1:18" x14ac:dyDescent="0.25">
      <c r="A2328" s="131" t="str">
        <f>+IF(I2328&lt;='Ecarts de marge'!$G$1,"X","")</f>
        <v>X</v>
      </c>
      <c r="B2328" s="122" t="str">
        <f t="shared" si="36"/>
        <v>A</v>
      </c>
      <c r="Q2328" s="122" t="e">
        <f>+VLOOKUP(CONCATENATE(B2328,"00"),#REF!,3,FALSE)</f>
        <v>#REF!</v>
      </c>
      <c r="R2328" s="122" t="str">
        <f>+IF(ISERROR(VLOOKUP(K2328,'Ecarts de marge'!D:D,1,FALSE)),"PB CODE ARTICLE","")</f>
        <v>PB CODE ARTICLE</v>
      </c>
    </row>
    <row r="2329" spans="1:18" x14ac:dyDescent="0.25">
      <c r="A2329" s="131" t="str">
        <f>+IF(I2329&lt;='Ecarts de marge'!$G$1,"X","")</f>
        <v>X</v>
      </c>
      <c r="B2329" s="122" t="str">
        <f t="shared" si="36"/>
        <v>A</v>
      </c>
      <c r="Q2329" s="122" t="e">
        <f>+VLOOKUP(CONCATENATE(B2329,"00"),#REF!,3,FALSE)</f>
        <v>#REF!</v>
      </c>
      <c r="R2329" s="122" t="str">
        <f>+IF(ISERROR(VLOOKUP(K2329,'Ecarts de marge'!D:D,1,FALSE)),"PB CODE ARTICLE","")</f>
        <v>PB CODE ARTICLE</v>
      </c>
    </row>
    <row r="2330" spans="1:18" x14ac:dyDescent="0.25">
      <c r="A2330" s="131" t="str">
        <f>+IF(I2330&lt;='Ecarts de marge'!$G$1,"X","")</f>
        <v>X</v>
      </c>
      <c r="B2330" s="122" t="str">
        <f t="shared" si="36"/>
        <v>A</v>
      </c>
      <c r="Q2330" s="122" t="e">
        <f>+VLOOKUP(CONCATENATE(B2330,"00"),#REF!,3,FALSE)</f>
        <v>#REF!</v>
      </c>
      <c r="R2330" s="122" t="str">
        <f>+IF(ISERROR(VLOOKUP(K2330,'Ecarts de marge'!D:D,1,FALSE)),"PB CODE ARTICLE","")</f>
        <v>PB CODE ARTICLE</v>
      </c>
    </row>
    <row r="2331" spans="1:18" x14ac:dyDescent="0.25">
      <c r="A2331" s="131" t="str">
        <f>+IF(I2331&lt;='Ecarts de marge'!$G$1,"X","")</f>
        <v>X</v>
      </c>
      <c r="B2331" s="122" t="str">
        <f t="shared" si="36"/>
        <v>A</v>
      </c>
      <c r="Q2331" s="122" t="e">
        <f>+VLOOKUP(CONCATENATE(B2331,"00"),#REF!,3,FALSE)</f>
        <v>#REF!</v>
      </c>
      <c r="R2331" s="122" t="str">
        <f>+IF(ISERROR(VLOOKUP(K2331,'Ecarts de marge'!D:D,1,FALSE)),"PB CODE ARTICLE","")</f>
        <v>PB CODE ARTICLE</v>
      </c>
    </row>
    <row r="2332" spans="1:18" x14ac:dyDescent="0.25">
      <c r="A2332" s="131" t="str">
        <f>+IF(I2332&lt;='Ecarts de marge'!$G$1,"X","")</f>
        <v>X</v>
      </c>
      <c r="B2332" s="122" t="str">
        <f t="shared" si="36"/>
        <v>A</v>
      </c>
      <c r="Q2332" s="122" t="e">
        <f>+VLOOKUP(CONCATENATE(B2332,"00"),#REF!,3,FALSE)</f>
        <v>#REF!</v>
      </c>
      <c r="R2332" s="122" t="str">
        <f>+IF(ISERROR(VLOOKUP(K2332,'Ecarts de marge'!D:D,1,FALSE)),"PB CODE ARTICLE","")</f>
        <v>PB CODE ARTICLE</v>
      </c>
    </row>
    <row r="2333" spans="1:18" x14ac:dyDescent="0.25">
      <c r="A2333" s="131" t="str">
        <f>+IF(I2333&lt;='Ecarts de marge'!$G$1,"X","")</f>
        <v>X</v>
      </c>
      <c r="B2333" s="122" t="str">
        <f t="shared" si="36"/>
        <v>A</v>
      </c>
      <c r="Q2333" s="122" t="e">
        <f>+VLOOKUP(CONCATENATE(B2333,"00"),#REF!,3,FALSE)</f>
        <v>#REF!</v>
      </c>
      <c r="R2333" s="122" t="str">
        <f>+IF(ISERROR(VLOOKUP(K2333,'Ecarts de marge'!D:D,1,FALSE)),"PB CODE ARTICLE","")</f>
        <v>PB CODE ARTICLE</v>
      </c>
    </row>
    <row r="2334" spans="1:18" x14ac:dyDescent="0.25">
      <c r="A2334" s="131" t="str">
        <f>+IF(I2334&lt;='Ecarts de marge'!$G$1,"X","")</f>
        <v>X</v>
      </c>
      <c r="B2334" s="122" t="str">
        <f t="shared" si="36"/>
        <v>A</v>
      </c>
      <c r="Q2334" s="122" t="e">
        <f>+VLOOKUP(CONCATENATE(B2334,"00"),#REF!,3,FALSE)</f>
        <v>#REF!</v>
      </c>
      <c r="R2334" s="122" t="str">
        <f>+IF(ISERROR(VLOOKUP(K2334,'Ecarts de marge'!D:D,1,FALSE)),"PB CODE ARTICLE","")</f>
        <v>PB CODE ARTICLE</v>
      </c>
    </row>
    <row r="2335" spans="1:18" x14ac:dyDescent="0.25">
      <c r="A2335" s="131" t="str">
        <f>+IF(I2335&lt;='Ecarts de marge'!$G$1,"X","")</f>
        <v>X</v>
      </c>
      <c r="B2335" s="122" t="str">
        <f t="shared" si="36"/>
        <v>A</v>
      </c>
      <c r="Q2335" s="122" t="e">
        <f>+VLOOKUP(CONCATENATE(B2335,"00"),#REF!,3,FALSE)</f>
        <v>#REF!</v>
      </c>
      <c r="R2335" s="122" t="str">
        <f>+IF(ISERROR(VLOOKUP(K2335,'Ecarts de marge'!D:D,1,FALSE)),"PB CODE ARTICLE","")</f>
        <v>PB CODE ARTICLE</v>
      </c>
    </row>
    <row r="2336" spans="1:18" x14ac:dyDescent="0.25">
      <c r="A2336" s="131" t="str">
        <f>+IF(I2336&lt;='Ecarts de marge'!$G$1,"X","")</f>
        <v>X</v>
      </c>
      <c r="B2336" s="122" t="str">
        <f t="shared" si="36"/>
        <v>A</v>
      </c>
      <c r="Q2336" s="122" t="e">
        <f>+VLOOKUP(CONCATENATE(B2336,"00"),#REF!,3,FALSE)</f>
        <v>#REF!</v>
      </c>
      <c r="R2336" s="122" t="str">
        <f>+IF(ISERROR(VLOOKUP(K2336,'Ecarts de marge'!D:D,1,FALSE)),"PB CODE ARTICLE","")</f>
        <v>PB CODE ARTICLE</v>
      </c>
    </row>
    <row r="2337" spans="1:18" x14ac:dyDescent="0.25">
      <c r="A2337" s="131" t="str">
        <f>+IF(I2337&lt;='Ecarts de marge'!$G$1,"X","")</f>
        <v>X</v>
      </c>
      <c r="B2337" s="122" t="str">
        <f t="shared" si="36"/>
        <v>A</v>
      </c>
      <c r="Q2337" s="122" t="e">
        <f>+VLOOKUP(CONCATENATE(B2337,"00"),#REF!,3,FALSE)</f>
        <v>#REF!</v>
      </c>
      <c r="R2337" s="122" t="str">
        <f>+IF(ISERROR(VLOOKUP(K2337,'Ecarts de marge'!D:D,1,FALSE)),"PB CODE ARTICLE","")</f>
        <v>PB CODE ARTICLE</v>
      </c>
    </row>
    <row r="2338" spans="1:18" x14ac:dyDescent="0.25">
      <c r="A2338" s="131" t="str">
        <f>+IF(I2338&lt;='Ecarts de marge'!$G$1,"X","")</f>
        <v>X</v>
      </c>
      <c r="B2338" s="122" t="str">
        <f t="shared" si="36"/>
        <v>A</v>
      </c>
      <c r="Q2338" s="122" t="e">
        <f>+VLOOKUP(CONCATENATE(B2338,"00"),#REF!,3,FALSE)</f>
        <v>#REF!</v>
      </c>
      <c r="R2338" s="122" t="str">
        <f>+IF(ISERROR(VLOOKUP(K2338,'Ecarts de marge'!D:D,1,FALSE)),"PB CODE ARTICLE","")</f>
        <v>PB CODE ARTICLE</v>
      </c>
    </row>
    <row r="2339" spans="1:18" x14ac:dyDescent="0.25">
      <c r="A2339" s="131" t="str">
        <f>+IF(I2339&lt;='Ecarts de marge'!$G$1,"X","")</f>
        <v>X</v>
      </c>
      <c r="B2339" s="122" t="str">
        <f t="shared" si="36"/>
        <v>A</v>
      </c>
      <c r="Q2339" s="122" t="e">
        <f>+VLOOKUP(CONCATENATE(B2339,"00"),#REF!,3,FALSE)</f>
        <v>#REF!</v>
      </c>
      <c r="R2339" s="122" t="str">
        <f>+IF(ISERROR(VLOOKUP(K2339,'Ecarts de marge'!D:D,1,FALSE)),"PB CODE ARTICLE","")</f>
        <v>PB CODE ARTICLE</v>
      </c>
    </row>
    <row r="2340" spans="1:18" x14ac:dyDescent="0.25">
      <c r="A2340" s="131" t="str">
        <f>+IF(I2340&lt;='Ecarts de marge'!$G$1,"X","")</f>
        <v>X</v>
      </c>
      <c r="B2340" s="122" t="str">
        <f t="shared" si="36"/>
        <v>A</v>
      </c>
      <c r="Q2340" s="122" t="e">
        <f>+VLOOKUP(CONCATENATE(B2340,"00"),#REF!,3,FALSE)</f>
        <v>#REF!</v>
      </c>
      <c r="R2340" s="122" t="str">
        <f>+IF(ISERROR(VLOOKUP(K2340,'Ecarts de marge'!D:D,1,FALSE)),"PB CODE ARTICLE","")</f>
        <v>PB CODE ARTICLE</v>
      </c>
    </row>
    <row r="2341" spans="1:18" x14ac:dyDescent="0.25">
      <c r="A2341" s="131" t="str">
        <f>+IF(I2341&lt;='Ecarts de marge'!$G$1,"X","")</f>
        <v>X</v>
      </c>
      <c r="B2341" s="122" t="str">
        <f t="shared" si="36"/>
        <v>A</v>
      </c>
      <c r="Q2341" s="122" t="e">
        <f>+VLOOKUP(CONCATENATE(B2341,"00"),#REF!,3,FALSE)</f>
        <v>#REF!</v>
      </c>
      <c r="R2341" s="122" t="str">
        <f>+IF(ISERROR(VLOOKUP(K2341,'Ecarts de marge'!D:D,1,FALSE)),"PB CODE ARTICLE","")</f>
        <v>PB CODE ARTICLE</v>
      </c>
    </row>
    <row r="2342" spans="1:18" x14ac:dyDescent="0.25">
      <c r="A2342" s="131" t="str">
        <f>+IF(I2342&lt;='Ecarts de marge'!$G$1,"X","")</f>
        <v>X</v>
      </c>
      <c r="B2342" s="122" t="str">
        <f t="shared" si="36"/>
        <v>A</v>
      </c>
      <c r="Q2342" s="122" t="e">
        <f>+VLOOKUP(CONCATENATE(B2342,"00"),#REF!,3,FALSE)</f>
        <v>#REF!</v>
      </c>
      <c r="R2342" s="122" t="str">
        <f>+IF(ISERROR(VLOOKUP(K2342,'Ecarts de marge'!D:D,1,FALSE)),"PB CODE ARTICLE","")</f>
        <v>PB CODE ARTICLE</v>
      </c>
    </row>
    <row r="2343" spans="1:18" x14ac:dyDescent="0.25">
      <c r="A2343" s="131" t="str">
        <f>+IF(I2343&lt;='Ecarts de marge'!$G$1,"X","")</f>
        <v>X</v>
      </c>
      <c r="B2343" s="122" t="str">
        <f t="shared" si="36"/>
        <v>A</v>
      </c>
      <c r="Q2343" s="122" t="e">
        <f>+VLOOKUP(CONCATENATE(B2343,"00"),#REF!,3,FALSE)</f>
        <v>#REF!</v>
      </c>
      <c r="R2343" s="122" t="str">
        <f>+IF(ISERROR(VLOOKUP(K2343,'Ecarts de marge'!D:D,1,FALSE)),"PB CODE ARTICLE","")</f>
        <v>PB CODE ARTICLE</v>
      </c>
    </row>
    <row r="2344" spans="1:18" x14ac:dyDescent="0.25">
      <c r="A2344" s="131" t="str">
        <f>+IF(I2344&lt;='Ecarts de marge'!$G$1,"X","")</f>
        <v>X</v>
      </c>
      <c r="B2344" s="122" t="str">
        <f t="shared" si="36"/>
        <v>A</v>
      </c>
      <c r="Q2344" s="122" t="e">
        <f>+VLOOKUP(CONCATENATE(B2344,"00"),#REF!,3,FALSE)</f>
        <v>#REF!</v>
      </c>
      <c r="R2344" s="122" t="str">
        <f>+IF(ISERROR(VLOOKUP(K2344,'Ecarts de marge'!D:D,1,FALSE)),"PB CODE ARTICLE","")</f>
        <v>PB CODE ARTICLE</v>
      </c>
    </row>
    <row r="2345" spans="1:18" x14ac:dyDescent="0.25">
      <c r="A2345" s="131" t="str">
        <f>+IF(I2345&lt;='Ecarts de marge'!$G$1,"X","")</f>
        <v>X</v>
      </c>
      <c r="B2345" s="122" t="str">
        <f t="shared" si="36"/>
        <v>A</v>
      </c>
      <c r="Q2345" s="122" t="e">
        <f>+VLOOKUP(CONCATENATE(B2345,"00"),#REF!,3,FALSE)</f>
        <v>#REF!</v>
      </c>
      <c r="R2345" s="122" t="str">
        <f>+IF(ISERROR(VLOOKUP(K2345,'Ecarts de marge'!D:D,1,FALSE)),"PB CODE ARTICLE","")</f>
        <v>PB CODE ARTICLE</v>
      </c>
    </row>
    <row r="2346" spans="1:18" x14ac:dyDescent="0.25">
      <c r="A2346" s="131" t="str">
        <f>+IF(I2346&lt;='Ecarts de marge'!$G$1,"X","")</f>
        <v>X</v>
      </c>
      <c r="B2346" s="122" t="str">
        <f t="shared" si="36"/>
        <v>A</v>
      </c>
      <c r="Q2346" s="122" t="e">
        <f>+VLOOKUP(CONCATENATE(B2346,"00"),#REF!,3,FALSE)</f>
        <v>#REF!</v>
      </c>
      <c r="R2346" s="122" t="str">
        <f>+IF(ISERROR(VLOOKUP(K2346,'Ecarts de marge'!D:D,1,FALSE)),"PB CODE ARTICLE","")</f>
        <v>PB CODE ARTICLE</v>
      </c>
    </row>
    <row r="2347" spans="1:18" x14ac:dyDescent="0.25">
      <c r="A2347" s="131" t="str">
        <f>+IF(I2347&lt;='Ecarts de marge'!$G$1,"X","")</f>
        <v>X</v>
      </c>
      <c r="B2347" s="122" t="str">
        <f t="shared" si="36"/>
        <v>A</v>
      </c>
      <c r="Q2347" s="122" t="e">
        <f>+VLOOKUP(CONCATENATE(B2347,"00"),#REF!,3,FALSE)</f>
        <v>#REF!</v>
      </c>
      <c r="R2347" s="122" t="str">
        <f>+IF(ISERROR(VLOOKUP(K2347,'Ecarts de marge'!D:D,1,FALSE)),"PB CODE ARTICLE","")</f>
        <v>PB CODE ARTICLE</v>
      </c>
    </row>
    <row r="2348" spans="1:18" x14ac:dyDescent="0.25">
      <c r="A2348" s="131" t="str">
        <f>+IF(I2348&lt;='Ecarts de marge'!$G$1,"X","")</f>
        <v>X</v>
      </c>
      <c r="B2348" s="122" t="str">
        <f t="shared" si="36"/>
        <v>A</v>
      </c>
      <c r="Q2348" s="122" t="e">
        <f>+VLOOKUP(CONCATENATE(B2348,"00"),#REF!,3,FALSE)</f>
        <v>#REF!</v>
      </c>
      <c r="R2348" s="122" t="str">
        <f>+IF(ISERROR(VLOOKUP(K2348,'Ecarts de marge'!D:D,1,FALSE)),"PB CODE ARTICLE","")</f>
        <v>PB CODE ARTICLE</v>
      </c>
    </row>
    <row r="2349" spans="1:18" x14ac:dyDescent="0.25">
      <c r="A2349" s="131" t="str">
        <f>+IF(I2349&lt;='Ecarts de marge'!$G$1,"X","")</f>
        <v>X</v>
      </c>
      <c r="B2349" s="122" t="str">
        <f t="shared" si="36"/>
        <v>A</v>
      </c>
      <c r="Q2349" s="122" t="e">
        <f>+VLOOKUP(CONCATENATE(B2349,"00"),#REF!,3,FALSE)</f>
        <v>#REF!</v>
      </c>
      <c r="R2349" s="122" t="str">
        <f>+IF(ISERROR(VLOOKUP(K2349,'Ecarts de marge'!D:D,1,FALSE)),"PB CODE ARTICLE","")</f>
        <v>PB CODE ARTICLE</v>
      </c>
    </row>
    <row r="2350" spans="1:18" x14ac:dyDescent="0.25">
      <c r="A2350" s="131" t="str">
        <f>+IF(I2350&lt;='Ecarts de marge'!$G$1,"X","")</f>
        <v>X</v>
      </c>
      <c r="B2350" s="122" t="str">
        <f t="shared" si="36"/>
        <v>A</v>
      </c>
      <c r="Q2350" s="122" t="e">
        <f>+VLOOKUP(CONCATENATE(B2350,"00"),#REF!,3,FALSE)</f>
        <v>#REF!</v>
      </c>
      <c r="R2350" s="122" t="str">
        <f>+IF(ISERROR(VLOOKUP(K2350,'Ecarts de marge'!D:D,1,FALSE)),"PB CODE ARTICLE","")</f>
        <v>PB CODE ARTICLE</v>
      </c>
    </row>
    <row r="2351" spans="1:18" x14ac:dyDescent="0.25">
      <c r="A2351" s="131" t="str">
        <f>+IF(I2351&lt;='Ecarts de marge'!$G$1,"X","")</f>
        <v>X</v>
      </c>
      <c r="B2351" s="122" t="str">
        <f t="shared" si="36"/>
        <v>A</v>
      </c>
      <c r="Q2351" s="122" t="e">
        <f>+VLOOKUP(CONCATENATE(B2351,"00"),#REF!,3,FALSE)</f>
        <v>#REF!</v>
      </c>
      <c r="R2351" s="122" t="str">
        <f>+IF(ISERROR(VLOOKUP(K2351,'Ecarts de marge'!D:D,1,FALSE)),"PB CODE ARTICLE","")</f>
        <v>PB CODE ARTICLE</v>
      </c>
    </row>
    <row r="2352" spans="1:18" x14ac:dyDescent="0.25">
      <c r="A2352" s="131" t="str">
        <f>+IF(I2352&lt;='Ecarts de marge'!$G$1,"X","")</f>
        <v>X</v>
      </c>
      <c r="B2352" s="122" t="str">
        <f t="shared" si="36"/>
        <v>A</v>
      </c>
      <c r="Q2352" s="122" t="e">
        <f>+VLOOKUP(CONCATENATE(B2352,"00"),#REF!,3,FALSE)</f>
        <v>#REF!</v>
      </c>
      <c r="R2352" s="122" t="str">
        <f>+IF(ISERROR(VLOOKUP(K2352,'Ecarts de marge'!D:D,1,FALSE)),"PB CODE ARTICLE","")</f>
        <v>PB CODE ARTICLE</v>
      </c>
    </row>
    <row r="2353" spans="1:18" x14ac:dyDescent="0.25">
      <c r="A2353" s="131" t="str">
        <f>+IF(I2353&lt;='Ecarts de marge'!$G$1,"X","")</f>
        <v>X</v>
      </c>
      <c r="B2353" s="122" t="str">
        <f t="shared" si="36"/>
        <v>A</v>
      </c>
      <c r="Q2353" s="122" t="e">
        <f>+VLOOKUP(CONCATENATE(B2353,"00"),#REF!,3,FALSE)</f>
        <v>#REF!</v>
      </c>
      <c r="R2353" s="122" t="str">
        <f>+IF(ISERROR(VLOOKUP(K2353,'Ecarts de marge'!D:D,1,FALSE)),"PB CODE ARTICLE","")</f>
        <v>PB CODE ARTICLE</v>
      </c>
    </row>
    <row r="2354" spans="1:18" x14ac:dyDescent="0.25">
      <c r="A2354" s="131" t="str">
        <f>+IF(I2354&lt;='Ecarts de marge'!$G$1,"X","")</f>
        <v>X</v>
      </c>
      <c r="B2354" s="122" t="str">
        <f t="shared" si="36"/>
        <v>A</v>
      </c>
      <c r="Q2354" s="122" t="e">
        <f>+VLOOKUP(CONCATENATE(B2354,"00"),#REF!,3,FALSE)</f>
        <v>#REF!</v>
      </c>
      <c r="R2354" s="122" t="str">
        <f>+IF(ISERROR(VLOOKUP(K2354,'Ecarts de marge'!D:D,1,FALSE)),"PB CODE ARTICLE","")</f>
        <v>PB CODE ARTICLE</v>
      </c>
    </row>
    <row r="2355" spans="1:18" x14ac:dyDescent="0.25">
      <c r="A2355" s="131" t="str">
        <f>+IF(I2355&lt;='Ecarts de marge'!$G$1,"X","")</f>
        <v>X</v>
      </c>
      <c r="B2355" s="122" t="str">
        <f t="shared" si="36"/>
        <v>A</v>
      </c>
      <c r="Q2355" s="122" t="e">
        <f>+VLOOKUP(CONCATENATE(B2355,"00"),#REF!,3,FALSE)</f>
        <v>#REF!</v>
      </c>
      <c r="R2355" s="122" t="str">
        <f>+IF(ISERROR(VLOOKUP(K2355,'Ecarts de marge'!D:D,1,FALSE)),"PB CODE ARTICLE","")</f>
        <v>PB CODE ARTICLE</v>
      </c>
    </row>
    <row r="2356" spans="1:18" x14ac:dyDescent="0.25">
      <c r="A2356" s="131" t="str">
        <f>+IF(I2356&lt;='Ecarts de marge'!$G$1,"X","")</f>
        <v>X</v>
      </c>
      <c r="B2356" s="122" t="str">
        <f t="shared" si="36"/>
        <v>A</v>
      </c>
      <c r="Q2356" s="122" t="e">
        <f>+VLOOKUP(CONCATENATE(B2356,"00"),#REF!,3,FALSE)</f>
        <v>#REF!</v>
      </c>
      <c r="R2356" s="122" t="str">
        <f>+IF(ISERROR(VLOOKUP(K2356,'Ecarts de marge'!D:D,1,FALSE)),"PB CODE ARTICLE","")</f>
        <v>PB CODE ARTICLE</v>
      </c>
    </row>
    <row r="2357" spans="1:18" x14ac:dyDescent="0.25">
      <c r="A2357" s="131" t="str">
        <f>+IF(I2357&lt;='Ecarts de marge'!$G$1,"X","")</f>
        <v>X</v>
      </c>
      <c r="B2357" s="122" t="str">
        <f t="shared" si="36"/>
        <v>A</v>
      </c>
      <c r="Q2357" s="122" t="e">
        <f>+VLOOKUP(CONCATENATE(B2357,"00"),#REF!,3,FALSE)</f>
        <v>#REF!</v>
      </c>
      <c r="R2357" s="122" t="str">
        <f>+IF(ISERROR(VLOOKUP(K2357,'Ecarts de marge'!D:D,1,FALSE)),"PB CODE ARTICLE","")</f>
        <v>PB CODE ARTICLE</v>
      </c>
    </row>
    <row r="2358" spans="1:18" x14ac:dyDescent="0.25">
      <c r="A2358" s="131" t="str">
        <f>+IF(I2358&lt;='Ecarts de marge'!$G$1,"X","")</f>
        <v>X</v>
      </c>
      <c r="B2358" s="122" t="str">
        <f t="shared" si="36"/>
        <v>A</v>
      </c>
      <c r="Q2358" s="122" t="e">
        <f>+VLOOKUP(CONCATENATE(B2358,"00"),#REF!,3,FALSE)</f>
        <v>#REF!</v>
      </c>
      <c r="R2358" s="122" t="str">
        <f>+IF(ISERROR(VLOOKUP(K2358,'Ecarts de marge'!D:D,1,FALSE)),"PB CODE ARTICLE","")</f>
        <v>PB CODE ARTICLE</v>
      </c>
    </row>
    <row r="2359" spans="1:18" x14ac:dyDescent="0.25">
      <c r="A2359" s="131" t="str">
        <f>+IF(I2359&lt;='Ecarts de marge'!$G$1,"X","")</f>
        <v>X</v>
      </c>
      <c r="B2359" s="122" t="str">
        <f t="shared" si="36"/>
        <v>A</v>
      </c>
      <c r="Q2359" s="122" t="e">
        <f>+VLOOKUP(CONCATENATE(B2359,"00"),#REF!,3,FALSE)</f>
        <v>#REF!</v>
      </c>
      <c r="R2359" s="122" t="str">
        <f>+IF(ISERROR(VLOOKUP(K2359,'Ecarts de marge'!D:D,1,FALSE)),"PB CODE ARTICLE","")</f>
        <v>PB CODE ARTICLE</v>
      </c>
    </row>
    <row r="2360" spans="1:18" x14ac:dyDescent="0.25">
      <c r="A2360" s="131" t="str">
        <f>+IF(I2360&lt;='Ecarts de marge'!$G$1,"X","")</f>
        <v>X</v>
      </c>
      <c r="B2360" s="122" t="str">
        <f t="shared" si="36"/>
        <v>A</v>
      </c>
      <c r="Q2360" s="122" t="e">
        <f>+VLOOKUP(CONCATENATE(B2360,"00"),#REF!,3,FALSE)</f>
        <v>#REF!</v>
      </c>
      <c r="R2360" s="122" t="str">
        <f>+IF(ISERROR(VLOOKUP(K2360,'Ecarts de marge'!D:D,1,FALSE)),"PB CODE ARTICLE","")</f>
        <v>PB CODE ARTICLE</v>
      </c>
    </row>
    <row r="2361" spans="1:18" x14ac:dyDescent="0.25">
      <c r="A2361" s="131" t="str">
        <f>+IF(I2361&lt;='Ecarts de marge'!$G$1,"X","")</f>
        <v>X</v>
      </c>
      <c r="B2361" s="122" t="str">
        <f t="shared" si="36"/>
        <v>A</v>
      </c>
      <c r="Q2361" s="122" t="e">
        <f>+VLOOKUP(CONCATENATE(B2361,"00"),#REF!,3,FALSE)</f>
        <v>#REF!</v>
      </c>
      <c r="R2361" s="122" t="str">
        <f>+IF(ISERROR(VLOOKUP(K2361,'Ecarts de marge'!D:D,1,FALSE)),"PB CODE ARTICLE","")</f>
        <v>PB CODE ARTICLE</v>
      </c>
    </row>
    <row r="2362" spans="1:18" x14ac:dyDescent="0.25">
      <c r="A2362" s="131" t="str">
        <f>+IF(I2362&lt;='Ecarts de marge'!$G$1,"X","")</f>
        <v>X</v>
      </c>
      <c r="B2362" s="122" t="str">
        <f t="shared" si="36"/>
        <v>A</v>
      </c>
      <c r="Q2362" s="122" t="e">
        <f>+VLOOKUP(CONCATENATE(B2362,"00"),#REF!,3,FALSE)</f>
        <v>#REF!</v>
      </c>
      <c r="R2362" s="122" t="str">
        <f>+IF(ISERROR(VLOOKUP(K2362,'Ecarts de marge'!D:D,1,FALSE)),"PB CODE ARTICLE","")</f>
        <v>PB CODE ARTICLE</v>
      </c>
    </row>
    <row r="2363" spans="1:18" x14ac:dyDescent="0.25">
      <c r="A2363" s="131" t="str">
        <f>+IF(I2363&lt;='Ecarts de marge'!$G$1,"X","")</f>
        <v>X</v>
      </c>
      <c r="B2363" s="122" t="str">
        <f t="shared" si="36"/>
        <v>A</v>
      </c>
      <c r="Q2363" s="122" t="e">
        <f>+VLOOKUP(CONCATENATE(B2363,"00"),#REF!,3,FALSE)</f>
        <v>#REF!</v>
      </c>
      <c r="R2363" s="122" t="str">
        <f>+IF(ISERROR(VLOOKUP(K2363,'Ecarts de marge'!D:D,1,FALSE)),"PB CODE ARTICLE","")</f>
        <v>PB CODE ARTICLE</v>
      </c>
    </row>
    <row r="2364" spans="1:18" x14ac:dyDescent="0.25">
      <c r="A2364" s="131" t="str">
        <f>+IF(I2364&lt;='Ecarts de marge'!$G$1,"X","")</f>
        <v>X</v>
      </c>
      <c r="B2364" s="122" t="str">
        <f t="shared" si="36"/>
        <v>A</v>
      </c>
      <c r="Q2364" s="122" t="e">
        <f>+VLOOKUP(CONCATENATE(B2364,"00"),#REF!,3,FALSE)</f>
        <v>#REF!</v>
      </c>
      <c r="R2364" s="122" t="str">
        <f>+IF(ISERROR(VLOOKUP(K2364,'Ecarts de marge'!D:D,1,FALSE)),"PB CODE ARTICLE","")</f>
        <v>PB CODE ARTICLE</v>
      </c>
    </row>
    <row r="2365" spans="1:18" x14ac:dyDescent="0.25">
      <c r="A2365" s="131" t="str">
        <f>+IF(I2365&lt;='Ecarts de marge'!$G$1,"X","")</f>
        <v>X</v>
      </c>
      <c r="B2365" s="122" t="str">
        <f t="shared" si="36"/>
        <v>A</v>
      </c>
      <c r="Q2365" s="122" t="e">
        <f>+VLOOKUP(CONCATENATE(B2365,"00"),#REF!,3,FALSE)</f>
        <v>#REF!</v>
      </c>
      <c r="R2365" s="122" t="str">
        <f>+IF(ISERROR(VLOOKUP(K2365,'Ecarts de marge'!D:D,1,FALSE)),"PB CODE ARTICLE","")</f>
        <v>PB CODE ARTICLE</v>
      </c>
    </row>
    <row r="2366" spans="1:18" x14ac:dyDescent="0.25">
      <c r="A2366" s="131" t="str">
        <f>+IF(I2366&lt;='Ecarts de marge'!$G$1,"X","")</f>
        <v>X</v>
      </c>
      <c r="B2366" s="122" t="str">
        <f t="shared" si="36"/>
        <v>A</v>
      </c>
      <c r="Q2366" s="122" t="e">
        <f>+VLOOKUP(CONCATENATE(B2366,"00"),#REF!,3,FALSE)</f>
        <v>#REF!</v>
      </c>
      <c r="R2366" s="122" t="str">
        <f>+IF(ISERROR(VLOOKUP(K2366,'Ecarts de marge'!D:D,1,FALSE)),"PB CODE ARTICLE","")</f>
        <v>PB CODE ARTICLE</v>
      </c>
    </row>
    <row r="2367" spans="1:18" x14ac:dyDescent="0.25">
      <c r="A2367" s="131" t="str">
        <f>+IF(I2367&lt;='Ecarts de marge'!$G$1,"X","")</f>
        <v>X</v>
      </c>
      <c r="B2367" s="122" t="str">
        <f t="shared" si="36"/>
        <v>A</v>
      </c>
      <c r="Q2367" s="122" t="e">
        <f>+VLOOKUP(CONCATENATE(B2367,"00"),#REF!,3,FALSE)</f>
        <v>#REF!</v>
      </c>
      <c r="R2367" s="122" t="str">
        <f>+IF(ISERROR(VLOOKUP(K2367,'Ecarts de marge'!D:D,1,FALSE)),"PB CODE ARTICLE","")</f>
        <v>PB CODE ARTICLE</v>
      </c>
    </row>
    <row r="2368" spans="1:18" x14ac:dyDescent="0.25">
      <c r="A2368" s="131" t="str">
        <f>+IF(I2368&lt;='Ecarts de marge'!$G$1,"X","")</f>
        <v>X</v>
      </c>
      <c r="B2368" s="122" t="str">
        <f t="shared" si="36"/>
        <v>A</v>
      </c>
      <c r="Q2368" s="122" t="e">
        <f>+VLOOKUP(CONCATENATE(B2368,"00"),#REF!,3,FALSE)</f>
        <v>#REF!</v>
      </c>
      <c r="R2368" s="122" t="str">
        <f>+IF(ISERROR(VLOOKUP(K2368,'Ecarts de marge'!D:D,1,FALSE)),"PB CODE ARTICLE","")</f>
        <v>PB CODE ARTICLE</v>
      </c>
    </row>
    <row r="2369" spans="1:18" x14ac:dyDescent="0.25">
      <c r="A2369" s="131" t="str">
        <f>+IF(I2369&lt;='Ecarts de marge'!$G$1,"X","")</f>
        <v>X</v>
      </c>
      <c r="B2369" s="122" t="str">
        <f t="shared" si="36"/>
        <v>A</v>
      </c>
      <c r="Q2369" s="122" t="e">
        <f>+VLOOKUP(CONCATENATE(B2369,"00"),#REF!,3,FALSE)</f>
        <v>#REF!</v>
      </c>
      <c r="R2369" s="122" t="str">
        <f>+IF(ISERROR(VLOOKUP(K2369,'Ecarts de marge'!D:D,1,FALSE)),"PB CODE ARTICLE","")</f>
        <v>PB CODE ARTICLE</v>
      </c>
    </row>
    <row r="2370" spans="1:18" x14ac:dyDescent="0.25">
      <c r="A2370" s="131" t="str">
        <f>+IF(I2370&lt;='Ecarts de marge'!$G$1,"X","")</f>
        <v>X</v>
      </c>
      <c r="B2370" s="122" t="str">
        <f t="shared" si="36"/>
        <v>A</v>
      </c>
      <c r="Q2370" s="122" t="e">
        <f>+VLOOKUP(CONCATENATE(B2370,"00"),#REF!,3,FALSE)</f>
        <v>#REF!</v>
      </c>
      <c r="R2370" s="122" t="str">
        <f>+IF(ISERROR(VLOOKUP(K2370,'Ecarts de marge'!D:D,1,FALSE)),"PB CODE ARTICLE","")</f>
        <v>PB CODE ARTICLE</v>
      </c>
    </row>
    <row r="2371" spans="1:18" x14ac:dyDescent="0.25">
      <c r="A2371" s="131" t="str">
        <f>+IF(I2371&lt;='Ecarts de marge'!$G$1,"X","")</f>
        <v>X</v>
      </c>
      <c r="B2371" s="122" t="str">
        <f t="shared" ref="B2371:B2434" si="37">+"A"&amp;E2371&amp;F2371&amp;G2371</f>
        <v>A</v>
      </c>
      <c r="Q2371" s="122" t="e">
        <f>+VLOOKUP(CONCATENATE(B2371,"00"),#REF!,3,FALSE)</f>
        <v>#REF!</v>
      </c>
      <c r="R2371" s="122" t="str">
        <f>+IF(ISERROR(VLOOKUP(K2371,'Ecarts de marge'!D:D,1,FALSE)),"PB CODE ARTICLE","")</f>
        <v>PB CODE ARTICLE</v>
      </c>
    </row>
    <row r="2372" spans="1:18" x14ac:dyDescent="0.25">
      <c r="A2372" s="131" t="str">
        <f>+IF(I2372&lt;='Ecarts de marge'!$G$1,"X","")</f>
        <v>X</v>
      </c>
      <c r="B2372" s="122" t="str">
        <f t="shared" si="37"/>
        <v>A</v>
      </c>
      <c r="Q2372" s="122" t="e">
        <f>+VLOOKUP(CONCATENATE(B2372,"00"),#REF!,3,FALSE)</f>
        <v>#REF!</v>
      </c>
      <c r="R2372" s="122" t="str">
        <f>+IF(ISERROR(VLOOKUP(K2372,'Ecarts de marge'!D:D,1,FALSE)),"PB CODE ARTICLE","")</f>
        <v>PB CODE ARTICLE</v>
      </c>
    </row>
    <row r="2373" spans="1:18" x14ac:dyDescent="0.25">
      <c r="A2373" s="131" t="str">
        <f>+IF(I2373&lt;='Ecarts de marge'!$G$1,"X","")</f>
        <v>X</v>
      </c>
      <c r="B2373" s="122" t="str">
        <f t="shared" si="37"/>
        <v>A</v>
      </c>
      <c r="Q2373" s="122" t="e">
        <f>+VLOOKUP(CONCATENATE(B2373,"00"),#REF!,3,FALSE)</f>
        <v>#REF!</v>
      </c>
      <c r="R2373" s="122" t="str">
        <f>+IF(ISERROR(VLOOKUP(K2373,'Ecarts de marge'!D:D,1,FALSE)),"PB CODE ARTICLE","")</f>
        <v>PB CODE ARTICLE</v>
      </c>
    </row>
    <row r="2374" spans="1:18" x14ac:dyDescent="0.25">
      <c r="A2374" s="131" t="str">
        <f>+IF(I2374&lt;='Ecarts de marge'!$G$1,"X","")</f>
        <v>X</v>
      </c>
      <c r="B2374" s="122" t="str">
        <f t="shared" si="37"/>
        <v>A</v>
      </c>
      <c r="Q2374" s="122" t="e">
        <f>+VLOOKUP(CONCATENATE(B2374,"00"),#REF!,3,FALSE)</f>
        <v>#REF!</v>
      </c>
      <c r="R2374" s="122" t="str">
        <f>+IF(ISERROR(VLOOKUP(K2374,'Ecarts de marge'!D:D,1,FALSE)),"PB CODE ARTICLE","")</f>
        <v>PB CODE ARTICLE</v>
      </c>
    </row>
    <row r="2375" spans="1:18" x14ac:dyDescent="0.25">
      <c r="A2375" s="131" t="str">
        <f>+IF(I2375&lt;='Ecarts de marge'!$G$1,"X","")</f>
        <v>X</v>
      </c>
      <c r="B2375" s="122" t="str">
        <f t="shared" si="37"/>
        <v>A</v>
      </c>
      <c r="Q2375" s="122" t="e">
        <f>+VLOOKUP(CONCATENATE(B2375,"00"),#REF!,3,FALSE)</f>
        <v>#REF!</v>
      </c>
      <c r="R2375" s="122" t="str">
        <f>+IF(ISERROR(VLOOKUP(K2375,'Ecarts de marge'!D:D,1,FALSE)),"PB CODE ARTICLE","")</f>
        <v>PB CODE ARTICLE</v>
      </c>
    </row>
    <row r="2376" spans="1:18" x14ac:dyDescent="0.25">
      <c r="A2376" s="131" t="str">
        <f>+IF(I2376&lt;='Ecarts de marge'!$G$1,"X","")</f>
        <v>X</v>
      </c>
      <c r="B2376" s="122" t="str">
        <f t="shared" si="37"/>
        <v>A</v>
      </c>
      <c r="Q2376" s="122" t="e">
        <f>+VLOOKUP(CONCATENATE(B2376,"00"),#REF!,3,FALSE)</f>
        <v>#REF!</v>
      </c>
      <c r="R2376" s="122" t="str">
        <f>+IF(ISERROR(VLOOKUP(K2376,'Ecarts de marge'!D:D,1,FALSE)),"PB CODE ARTICLE","")</f>
        <v>PB CODE ARTICLE</v>
      </c>
    </row>
    <row r="2377" spans="1:18" x14ac:dyDescent="0.25">
      <c r="A2377" s="131" t="str">
        <f>+IF(I2377&lt;='Ecarts de marge'!$G$1,"X","")</f>
        <v>X</v>
      </c>
      <c r="B2377" s="122" t="str">
        <f t="shared" si="37"/>
        <v>A</v>
      </c>
      <c r="Q2377" s="122" t="e">
        <f>+VLOOKUP(CONCATENATE(B2377,"00"),#REF!,3,FALSE)</f>
        <v>#REF!</v>
      </c>
      <c r="R2377" s="122" t="str">
        <f>+IF(ISERROR(VLOOKUP(K2377,'Ecarts de marge'!D:D,1,FALSE)),"PB CODE ARTICLE","")</f>
        <v>PB CODE ARTICLE</v>
      </c>
    </row>
    <row r="2378" spans="1:18" x14ac:dyDescent="0.25">
      <c r="A2378" s="131" t="str">
        <f>+IF(I2378&lt;='Ecarts de marge'!$G$1,"X","")</f>
        <v>X</v>
      </c>
      <c r="B2378" s="122" t="str">
        <f t="shared" si="37"/>
        <v>A</v>
      </c>
      <c r="Q2378" s="122" t="e">
        <f>+VLOOKUP(CONCATENATE(B2378,"00"),#REF!,3,FALSE)</f>
        <v>#REF!</v>
      </c>
      <c r="R2378" s="122" t="str">
        <f>+IF(ISERROR(VLOOKUP(K2378,'Ecarts de marge'!D:D,1,FALSE)),"PB CODE ARTICLE","")</f>
        <v>PB CODE ARTICLE</v>
      </c>
    </row>
    <row r="2379" spans="1:18" x14ac:dyDescent="0.25">
      <c r="A2379" s="131" t="str">
        <f>+IF(I2379&lt;='Ecarts de marge'!$G$1,"X","")</f>
        <v>X</v>
      </c>
      <c r="B2379" s="122" t="str">
        <f t="shared" si="37"/>
        <v>A</v>
      </c>
      <c r="Q2379" s="122" t="e">
        <f>+VLOOKUP(CONCATENATE(B2379,"00"),#REF!,3,FALSE)</f>
        <v>#REF!</v>
      </c>
      <c r="R2379" s="122" t="str">
        <f>+IF(ISERROR(VLOOKUP(K2379,'Ecarts de marge'!D:D,1,FALSE)),"PB CODE ARTICLE","")</f>
        <v>PB CODE ARTICLE</v>
      </c>
    </row>
    <row r="2380" spans="1:18" x14ac:dyDescent="0.25">
      <c r="A2380" s="131" t="str">
        <f>+IF(I2380&lt;='Ecarts de marge'!$G$1,"X","")</f>
        <v>X</v>
      </c>
      <c r="B2380" s="122" t="str">
        <f t="shared" si="37"/>
        <v>A</v>
      </c>
      <c r="Q2380" s="122" t="e">
        <f>+VLOOKUP(CONCATENATE(B2380,"00"),#REF!,3,FALSE)</f>
        <v>#REF!</v>
      </c>
      <c r="R2380" s="122" t="str">
        <f>+IF(ISERROR(VLOOKUP(K2380,'Ecarts de marge'!D:D,1,FALSE)),"PB CODE ARTICLE","")</f>
        <v>PB CODE ARTICLE</v>
      </c>
    </row>
    <row r="2381" spans="1:18" x14ac:dyDescent="0.25">
      <c r="A2381" s="131" t="str">
        <f>+IF(I2381&lt;='Ecarts de marge'!$G$1,"X","")</f>
        <v>X</v>
      </c>
      <c r="B2381" s="122" t="str">
        <f t="shared" si="37"/>
        <v>A</v>
      </c>
      <c r="Q2381" s="122" t="e">
        <f>+VLOOKUP(CONCATENATE(B2381,"00"),#REF!,3,FALSE)</f>
        <v>#REF!</v>
      </c>
      <c r="R2381" s="122" t="str">
        <f>+IF(ISERROR(VLOOKUP(K2381,'Ecarts de marge'!D:D,1,FALSE)),"PB CODE ARTICLE","")</f>
        <v>PB CODE ARTICLE</v>
      </c>
    </row>
    <row r="2382" spans="1:18" x14ac:dyDescent="0.25">
      <c r="A2382" s="131" t="str">
        <f>+IF(I2382&lt;='Ecarts de marge'!$G$1,"X","")</f>
        <v>X</v>
      </c>
      <c r="B2382" s="122" t="str">
        <f t="shared" si="37"/>
        <v>A</v>
      </c>
      <c r="Q2382" s="122" t="e">
        <f>+VLOOKUP(CONCATENATE(B2382,"00"),#REF!,3,FALSE)</f>
        <v>#REF!</v>
      </c>
      <c r="R2382" s="122" t="str">
        <f>+IF(ISERROR(VLOOKUP(K2382,'Ecarts de marge'!D:D,1,FALSE)),"PB CODE ARTICLE","")</f>
        <v>PB CODE ARTICLE</v>
      </c>
    </row>
    <row r="2383" spans="1:18" x14ac:dyDescent="0.25">
      <c r="A2383" s="131" t="str">
        <f>+IF(I2383&lt;='Ecarts de marge'!$G$1,"X","")</f>
        <v>X</v>
      </c>
      <c r="B2383" s="122" t="str">
        <f t="shared" si="37"/>
        <v>A</v>
      </c>
      <c r="Q2383" s="122" t="e">
        <f>+VLOOKUP(CONCATENATE(B2383,"00"),#REF!,3,FALSE)</f>
        <v>#REF!</v>
      </c>
      <c r="R2383" s="122" t="str">
        <f>+IF(ISERROR(VLOOKUP(K2383,'Ecarts de marge'!D:D,1,FALSE)),"PB CODE ARTICLE","")</f>
        <v>PB CODE ARTICLE</v>
      </c>
    </row>
    <row r="2384" spans="1:18" x14ac:dyDescent="0.25">
      <c r="A2384" s="131" t="str">
        <f>+IF(I2384&lt;='Ecarts de marge'!$G$1,"X","")</f>
        <v>X</v>
      </c>
      <c r="B2384" s="122" t="str">
        <f t="shared" si="37"/>
        <v>A</v>
      </c>
      <c r="Q2384" s="122" t="e">
        <f>+VLOOKUP(CONCATENATE(B2384,"00"),#REF!,3,FALSE)</f>
        <v>#REF!</v>
      </c>
      <c r="R2384" s="122" t="str">
        <f>+IF(ISERROR(VLOOKUP(K2384,'Ecarts de marge'!D:D,1,FALSE)),"PB CODE ARTICLE","")</f>
        <v>PB CODE ARTICLE</v>
      </c>
    </row>
    <row r="2385" spans="1:18" x14ac:dyDescent="0.25">
      <c r="A2385" s="131" t="str">
        <f>+IF(I2385&lt;='Ecarts de marge'!$G$1,"X","")</f>
        <v>X</v>
      </c>
      <c r="B2385" s="122" t="str">
        <f t="shared" si="37"/>
        <v>A</v>
      </c>
      <c r="Q2385" s="122" t="e">
        <f>+VLOOKUP(CONCATENATE(B2385,"00"),#REF!,3,FALSE)</f>
        <v>#REF!</v>
      </c>
      <c r="R2385" s="122" t="str">
        <f>+IF(ISERROR(VLOOKUP(K2385,'Ecarts de marge'!D:D,1,FALSE)),"PB CODE ARTICLE","")</f>
        <v>PB CODE ARTICLE</v>
      </c>
    </row>
    <row r="2386" spans="1:18" x14ac:dyDescent="0.25">
      <c r="A2386" s="131" t="str">
        <f>+IF(I2386&lt;='Ecarts de marge'!$G$1,"X","")</f>
        <v>X</v>
      </c>
      <c r="B2386" s="122" t="str">
        <f t="shared" si="37"/>
        <v>A</v>
      </c>
      <c r="Q2386" s="122" t="e">
        <f>+VLOOKUP(CONCATENATE(B2386,"00"),#REF!,3,FALSE)</f>
        <v>#REF!</v>
      </c>
      <c r="R2386" s="122" t="str">
        <f>+IF(ISERROR(VLOOKUP(K2386,'Ecarts de marge'!D:D,1,FALSE)),"PB CODE ARTICLE","")</f>
        <v>PB CODE ARTICLE</v>
      </c>
    </row>
    <row r="2387" spans="1:18" x14ac:dyDescent="0.25">
      <c r="A2387" s="131" t="str">
        <f>+IF(I2387&lt;='Ecarts de marge'!$G$1,"X","")</f>
        <v>X</v>
      </c>
      <c r="B2387" s="122" t="str">
        <f t="shared" si="37"/>
        <v>A</v>
      </c>
      <c r="Q2387" s="122" t="e">
        <f>+VLOOKUP(CONCATENATE(B2387,"00"),#REF!,3,FALSE)</f>
        <v>#REF!</v>
      </c>
      <c r="R2387" s="122" t="str">
        <f>+IF(ISERROR(VLOOKUP(K2387,'Ecarts de marge'!D:D,1,FALSE)),"PB CODE ARTICLE","")</f>
        <v>PB CODE ARTICLE</v>
      </c>
    </row>
    <row r="2388" spans="1:18" x14ac:dyDescent="0.25">
      <c r="A2388" s="131" t="str">
        <f>+IF(I2388&lt;='Ecarts de marge'!$G$1,"X","")</f>
        <v>X</v>
      </c>
      <c r="B2388" s="122" t="str">
        <f t="shared" si="37"/>
        <v>A</v>
      </c>
      <c r="Q2388" s="122" t="e">
        <f>+VLOOKUP(CONCATENATE(B2388,"00"),#REF!,3,FALSE)</f>
        <v>#REF!</v>
      </c>
      <c r="R2388" s="122" t="str">
        <f>+IF(ISERROR(VLOOKUP(K2388,'Ecarts de marge'!D:D,1,FALSE)),"PB CODE ARTICLE","")</f>
        <v>PB CODE ARTICLE</v>
      </c>
    </row>
    <row r="2389" spans="1:18" x14ac:dyDescent="0.25">
      <c r="A2389" s="131" t="str">
        <f>+IF(I2389&lt;='Ecarts de marge'!$G$1,"X","")</f>
        <v>X</v>
      </c>
      <c r="B2389" s="122" t="str">
        <f t="shared" si="37"/>
        <v>A</v>
      </c>
      <c r="Q2389" s="122" t="e">
        <f>+VLOOKUP(CONCATENATE(B2389,"00"),#REF!,3,FALSE)</f>
        <v>#REF!</v>
      </c>
      <c r="R2389" s="122" t="str">
        <f>+IF(ISERROR(VLOOKUP(K2389,'Ecarts de marge'!D:D,1,FALSE)),"PB CODE ARTICLE","")</f>
        <v>PB CODE ARTICLE</v>
      </c>
    </row>
    <row r="2390" spans="1:18" x14ac:dyDescent="0.25">
      <c r="A2390" s="131" t="str">
        <f>+IF(I2390&lt;='Ecarts de marge'!$G$1,"X","")</f>
        <v>X</v>
      </c>
      <c r="B2390" s="122" t="str">
        <f t="shared" si="37"/>
        <v>A</v>
      </c>
      <c r="Q2390" s="122" t="e">
        <f>+VLOOKUP(CONCATENATE(B2390,"00"),#REF!,3,FALSE)</f>
        <v>#REF!</v>
      </c>
      <c r="R2390" s="122" t="str">
        <f>+IF(ISERROR(VLOOKUP(K2390,'Ecarts de marge'!D:D,1,FALSE)),"PB CODE ARTICLE","")</f>
        <v>PB CODE ARTICLE</v>
      </c>
    </row>
    <row r="2391" spans="1:18" x14ac:dyDescent="0.25">
      <c r="A2391" s="131" t="str">
        <f>+IF(I2391&lt;='Ecarts de marge'!$G$1,"X","")</f>
        <v>X</v>
      </c>
      <c r="B2391" s="122" t="str">
        <f t="shared" si="37"/>
        <v>A</v>
      </c>
      <c r="Q2391" s="122" t="e">
        <f>+VLOOKUP(CONCATENATE(B2391,"00"),#REF!,3,FALSE)</f>
        <v>#REF!</v>
      </c>
      <c r="R2391" s="122" t="str">
        <f>+IF(ISERROR(VLOOKUP(K2391,'Ecarts de marge'!D:D,1,FALSE)),"PB CODE ARTICLE","")</f>
        <v>PB CODE ARTICLE</v>
      </c>
    </row>
    <row r="2392" spans="1:18" x14ac:dyDescent="0.25">
      <c r="A2392" s="131" t="str">
        <f>+IF(I2392&lt;='Ecarts de marge'!$G$1,"X","")</f>
        <v>X</v>
      </c>
      <c r="B2392" s="122" t="str">
        <f t="shared" si="37"/>
        <v>A</v>
      </c>
      <c r="Q2392" s="122" t="e">
        <f>+VLOOKUP(CONCATENATE(B2392,"00"),#REF!,3,FALSE)</f>
        <v>#REF!</v>
      </c>
      <c r="R2392" s="122" t="str">
        <f>+IF(ISERROR(VLOOKUP(K2392,'Ecarts de marge'!D:D,1,FALSE)),"PB CODE ARTICLE","")</f>
        <v>PB CODE ARTICLE</v>
      </c>
    </row>
    <row r="2393" spans="1:18" x14ac:dyDescent="0.25">
      <c r="A2393" s="131" t="str">
        <f>+IF(I2393&lt;='Ecarts de marge'!$G$1,"X","")</f>
        <v>X</v>
      </c>
      <c r="B2393" s="122" t="str">
        <f t="shared" si="37"/>
        <v>A</v>
      </c>
      <c r="Q2393" s="122" t="e">
        <f>+VLOOKUP(CONCATENATE(B2393,"00"),#REF!,3,FALSE)</f>
        <v>#REF!</v>
      </c>
      <c r="R2393" s="122" t="str">
        <f>+IF(ISERROR(VLOOKUP(K2393,'Ecarts de marge'!D:D,1,FALSE)),"PB CODE ARTICLE","")</f>
        <v>PB CODE ARTICLE</v>
      </c>
    </row>
    <row r="2394" spans="1:18" x14ac:dyDescent="0.25">
      <c r="A2394" s="131" t="str">
        <f>+IF(I2394&lt;='Ecarts de marge'!$G$1,"X","")</f>
        <v>X</v>
      </c>
      <c r="B2394" s="122" t="str">
        <f t="shared" si="37"/>
        <v>A</v>
      </c>
      <c r="Q2394" s="122" t="e">
        <f>+VLOOKUP(CONCATENATE(B2394,"00"),#REF!,3,FALSE)</f>
        <v>#REF!</v>
      </c>
      <c r="R2394" s="122" t="str">
        <f>+IF(ISERROR(VLOOKUP(K2394,'Ecarts de marge'!D:D,1,FALSE)),"PB CODE ARTICLE","")</f>
        <v>PB CODE ARTICLE</v>
      </c>
    </row>
    <row r="2395" spans="1:18" x14ac:dyDescent="0.25">
      <c r="A2395" s="131" t="str">
        <f>+IF(I2395&lt;='Ecarts de marge'!$G$1,"X","")</f>
        <v>X</v>
      </c>
      <c r="B2395" s="122" t="str">
        <f t="shared" si="37"/>
        <v>A</v>
      </c>
      <c r="Q2395" s="122" t="e">
        <f>+VLOOKUP(CONCATENATE(B2395,"00"),#REF!,3,FALSE)</f>
        <v>#REF!</v>
      </c>
      <c r="R2395" s="122" t="str">
        <f>+IF(ISERROR(VLOOKUP(K2395,'Ecarts de marge'!D:D,1,FALSE)),"PB CODE ARTICLE","")</f>
        <v>PB CODE ARTICLE</v>
      </c>
    </row>
    <row r="2396" spans="1:18" x14ac:dyDescent="0.25">
      <c r="A2396" s="131" t="str">
        <f>+IF(I2396&lt;='Ecarts de marge'!$G$1,"X","")</f>
        <v>X</v>
      </c>
      <c r="B2396" s="122" t="str">
        <f t="shared" si="37"/>
        <v>A</v>
      </c>
      <c r="Q2396" s="122" t="e">
        <f>+VLOOKUP(CONCATENATE(B2396,"00"),#REF!,3,FALSE)</f>
        <v>#REF!</v>
      </c>
      <c r="R2396" s="122" t="str">
        <f>+IF(ISERROR(VLOOKUP(K2396,'Ecarts de marge'!D:D,1,FALSE)),"PB CODE ARTICLE","")</f>
        <v>PB CODE ARTICLE</v>
      </c>
    </row>
    <row r="2397" spans="1:18" x14ac:dyDescent="0.25">
      <c r="A2397" s="131" t="str">
        <f>+IF(I2397&lt;='Ecarts de marge'!$G$1,"X","")</f>
        <v>X</v>
      </c>
      <c r="B2397" s="122" t="str">
        <f t="shared" si="37"/>
        <v>A</v>
      </c>
      <c r="Q2397" s="122" t="e">
        <f>+VLOOKUP(CONCATENATE(B2397,"00"),#REF!,3,FALSE)</f>
        <v>#REF!</v>
      </c>
      <c r="R2397" s="122" t="str">
        <f>+IF(ISERROR(VLOOKUP(K2397,'Ecarts de marge'!D:D,1,FALSE)),"PB CODE ARTICLE","")</f>
        <v>PB CODE ARTICLE</v>
      </c>
    </row>
    <row r="2398" spans="1:18" x14ac:dyDescent="0.25">
      <c r="A2398" s="131" t="str">
        <f>+IF(I2398&lt;='Ecarts de marge'!$G$1,"X","")</f>
        <v>X</v>
      </c>
      <c r="B2398" s="122" t="str">
        <f t="shared" si="37"/>
        <v>A</v>
      </c>
      <c r="Q2398" s="122" t="e">
        <f>+VLOOKUP(CONCATENATE(B2398,"00"),#REF!,3,FALSE)</f>
        <v>#REF!</v>
      </c>
      <c r="R2398" s="122" t="str">
        <f>+IF(ISERROR(VLOOKUP(K2398,'Ecarts de marge'!D:D,1,FALSE)),"PB CODE ARTICLE","")</f>
        <v>PB CODE ARTICLE</v>
      </c>
    </row>
    <row r="2399" spans="1:18" x14ac:dyDescent="0.25">
      <c r="A2399" s="131" t="str">
        <f>+IF(I2399&lt;='Ecarts de marge'!$G$1,"X","")</f>
        <v>X</v>
      </c>
      <c r="B2399" s="122" t="str">
        <f t="shared" si="37"/>
        <v>A</v>
      </c>
      <c r="Q2399" s="122" t="e">
        <f>+VLOOKUP(CONCATENATE(B2399,"00"),#REF!,3,FALSE)</f>
        <v>#REF!</v>
      </c>
      <c r="R2399" s="122" t="str">
        <f>+IF(ISERROR(VLOOKUP(K2399,'Ecarts de marge'!D:D,1,FALSE)),"PB CODE ARTICLE","")</f>
        <v>PB CODE ARTICLE</v>
      </c>
    </row>
    <row r="2400" spans="1:18" x14ac:dyDescent="0.25">
      <c r="A2400" s="131" t="str">
        <f>+IF(I2400&lt;='Ecarts de marge'!$G$1,"X","")</f>
        <v>X</v>
      </c>
      <c r="B2400" s="122" t="str">
        <f t="shared" si="37"/>
        <v>A</v>
      </c>
      <c r="Q2400" s="122" t="e">
        <f>+VLOOKUP(CONCATENATE(B2400,"00"),#REF!,3,FALSE)</f>
        <v>#REF!</v>
      </c>
      <c r="R2400" s="122" t="str">
        <f>+IF(ISERROR(VLOOKUP(K2400,'Ecarts de marge'!D:D,1,FALSE)),"PB CODE ARTICLE","")</f>
        <v>PB CODE ARTICLE</v>
      </c>
    </row>
    <row r="2401" spans="1:18" x14ac:dyDescent="0.25">
      <c r="A2401" s="131" t="str">
        <f>+IF(I2401&lt;='Ecarts de marge'!$G$1,"X","")</f>
        <v>X</v>
      </c>
      <c r="B2401" s="122" t="str">
        <f t="shared" si="37"/>
        <v>A</v>
      </c>
      <c r="Q2401" s="122" t="e">
        <f>+VLOOKUP(CONCATENATE(B2401,"00"),#REF!,3,FALSE)</f>
        <v>#REF!</v>
      </c>
      <c r="R2401" s="122" t="str">
        <f>+IF(ISERROR(VLOOKUP(K2401,'Ecarts de marge'!D:D,1,FALSE)),"PB CODE ARTICLE","")</f>
        <v>PB CODE ARTICLE</v>
      </c>
    </row>
    <row r="2402" spans="1:18" x14ac:dyDescent="0.25">
      <c r="A2402" s="131" t="str">
        <f>+IF(I2402&lt;='Ecarts de marge'!$G$1,"X","")</f>
        <v>X</v>
      </c>
      <c r="B2402" s="122" t="str">
        <f t="shared" si="37"/>
        <v>A</v>
      </c>
      <c r="Q2402" s="122" t="e">
        <f>+VLOOKUP(CONCATENATE(B2402,"00"),#REF!,3,FALSE)</f>
        <v>#REF!</v>
      </c>
      <c r="R2402" s="122" t="str">
        <f>+IF(ISERROR(VLOOKUP(K2402,'Ecarts de marge'!D:D,1,FALSE)),"PB CODE ARTICLE","")</f>
        <v>PB CODE ARTICLE</v>
      </c>
    </row>
    <row r="2403" spans="1:18" x14ac:dyDescent="0.25">
      <c r="A2403" s="131" t="str">
        <f>+IF(I2403&lt;='Ecarts de marge'!$G$1,"X","")</f>
        <v>X</v>
      </c>
      <c r="B2403" s="122" t="str">
        <f t="shared" si="37"/>
        <v>A</v>
      </c>
      <c r="Q2403" s="122" t="e">
        <f>+VLOOKUP(CONCATENATE(B2403,"00"),#REF!,3,FALSE)</f>
        <v>#REF!</v>
      </c>
      <c r="R2403" s="122" t="str">
        <f>+IF(ISERROR(VLOOKUP(K2403,'Ecarts de marge'!D:D,1,FALSE)),"PB CODE ARTICLE","")</f>
        <v>PB CODE ARTICLE</v>
      </c>
    </row>
    <row r="2404" spans="1:18" x14ac:dyDescent="0.25">
      <c r="A2404" s="131" t="str">
        <f>+IF(I2404&lt;='Ecarts de marge'!$G$1,"X","")</f>
        <v>X</v>
      </c>
      <c r="B2404" s="122" t="str">
        <f t="shared" si="37"/>
        <v>A</v>
      </c>
      <c r="Q2404" s="122" t="e">
        <f>+VLOOKUP(CONCATENATE(B2404,"00"),#REF!,3,FALSE)</f>
        <v>#REF!</v>
      </c>
      <c r="R2404" s="122" t="str">
        <f>+IF(ISERROR(VLOOKUP(K2404,'Ecarts de marge'!D:D,1,FALSE)),"PB CODE ARTICLE","")</f>
        <v>PB CODE ARTICLE</v>
      </c>
    </row>
    <row r="2405" spans="1:18" x14ac:dyDescent="0.25">
      <c r="A2405" s="131" t="str">
        <f>+IF(I2405&lt;='Ecarts de marge'!$G$1,"X","")</f>
        <v>X</v>
      </c>
      <c r="B2405" s="122" t="str">
        <f t="shared" si="37"/>
        <v>A</v>
      </c>
      <c r="Q2405" s="122" t="e">
        <f>+VLOOKUP(CONCATENATE(B2405,"00"),#REF!,3,FALSE)</f>
        <v>#REF!</v>
      </c>
      <c r="R2405" s="122" t="str">
        <f>+IF(ISERROR(VLOOKUP(K2405,'Ecarts de marge'!D:D,1,FALSE)),"PB CODE ARTICLE","")</f>
        <v>PB CODE ARTICLE</v>
      </c>
    </row>
    <row r="2406" spans="1:18" x14ac:dyDescent="0.25">
      <c r="A2406" s="131" t="str">
        <f>+IF(I2406&lt;='Ecarts de marge'!$G$1,"X","")</f>
        <v>X</v>
      </c>
      <c r="B2406" s="122" t="str">
        <f t="shared" si="37"/>
        <v>A</v>
      </c>
      <c r="Q2406" s="122" t="e">
        <f>+VLOOKUP(CONCATENATE(B2406,"00"),#REF!,3,FALSE)</f>
        <v>#REF!</v>
      </c>
      <c r="R2406" s="122" t="str">
        <f>+IF(ISERROR(VLOOKUP(K2406,'Ecarts de marge'!D:D,1,FALSE)),"PB CODE ARTICLE","")</f>
        <v>PB CODE ARTICLE</v>
      </c>
    </row>
    <row r="2407" spans="1:18" x14ac:dyDescent="0.25">
      <c r="A2407" s="131" t="str">
        <f>+IF(I2407&lt;='Ecarts de marge'!$G$1,"X","")</f>
        <v>X</v>
      </c>
      <c r="B2407" s="122" t="str">
        <f t="shared" si="37"/>
        <v>A</v>
      </c>
      <c r="Q2407" s="122" t="e">
        <f>+VLOOKUP(CONCATENATE(B2407,"00"),#REF!,3,FALSE)</f>
        <v>#REF!</v>
      </c>
      <c r="R2407" s="122" t="str">
        <f>+IF(ISERROR(VLOOKUP(K2407,'Ecarts de marge'!D:D,1,FALSE)),"PB CODE ARTICLE","")</f>
        <v>PB CODE ARTICLE</v>
      </c>
    </row>
    <row r="2408" spans="1:18" x14ac:dyDescent="0.25">
      <c r="A2408" s="131" t="str">
        <f>+IF(I2408&lt;='Ecarts de marge'!$G$1,"X","")</f>
        <v>X</v>
      </c>
      <c r="B2408" s="122" t="str">
        <f t="shared" si="37"/>
        <v>A</v>
      </c>
      <c r="Q2408" s="122" t="e">
        <f>+VLOOKUP(CONCATENATE(B2408,"00"),#REF!,3,FALSE)</f>
        <v>#REF!</v>
      </c>
      <c r="R2408" s="122" t="str">
        <f>+IF(ISERROR(VLOOKUP(K2408,'Ecarts de marge'!D:D,1,FALSE)),"PB CODE ARTICLE","")</f>
        <v>PB CODE ARTICLE</v>
      </c>
    </row>
    <row r="2409" spans="1:18" x14ac:dyDescent="0.25">
      <c r="A2409" s="131" t="str">
        <f>+IF(I2409&lt;='Ecarts de marge'!$G$1,"X","")</f>
        <v>X</v>
      </c>
      <c r="B2409" s="122" t="str">
        <f t="shared" si="37"/>
        <v>A</v>
      </c>
      <c r="Q2409" s="122" t="e">
        <f>+VLOOKUP(CONCATENATE(B2409,"00"),#REF!,3,FALSE)</f>
        <v>#REF!</v>
      </c>
      <c r="R2409" s="122" t="str">
        <f>+IF(ISERROR(VLOOKUP(K2409,'Ecarts de marge'!D:D,1,FALSE)),"PB CODE ARTICLE","")</f>
        <v>PB CODE ARTICLE</v>
      </c>
    </row>
    <row r="2410" spans="1:18" x14ac:dyDescent="0.25">
      <c r="A2410" s="131" t="str">
        <f>+IF(I2410&lt;='Ecarts de marge'!$G$1,"X","")</f>
        <v>X</v>
      </c>
      <c r="B2410" s="122" t="str">
        <f t="shared" si="37"/>
        <v>A</v>
      </c>
      <c r="Q2410" s="122" t="e">
        <f>+VLOOKUP(CONCATENATE(B2410,"00"),#REF!,3,FALSE)</f>
        <v>#REF!</v>
      </c>
      <c r="R2410" s="122" t="str">
        <f>+IF(ISERROR(VLOOKUP(K2410,'Ecarts de marge'!D:D,1,FALSE)),"PB CODE ARTICLE","")</f>
        <v>PB CODE ARTICLE</v>
      </c>
    </row>
    <row r="2411" spans="1:18" x14ac:dyDescent="0.25">
      <c r="A2411" s="131" t="str">
        <f>+IF(I2411&lt;='Ecarts de marge'!$G$1,"X","")</f>
        <v>X</v>
      </c>
      <c r="B2411" s="122" t="str">
        <f t="shared" si="37"/>
        <v>A</v>
      </c>
      <c r="Q2411" s="122" t="e">
        <f>+VLOOKUP(CONCATENATE(B2411,"00"),#REF!,3,FALSE)</f>
        <v>#REF!</v>
      </c>
      <c r="R2411" s="122" t="str">
        <f>+IF(ISERROR(VLOOKUP(K2411,'Ecarts de marge'!D:D,1,FALSE)),"PB CODE ARTICLE","")</f>
        <v>PB CODE ARTICLE</v>
      </c>
    </row>
    <row r="2412" spans="1:18" x14ac:dyDescent="0.25">
      <c r="A2412" s="131" t="str">
        <f>+IF(I2412&lt;='Ecarts de marge'!$G$1,"X","")</f>
        <v>X</v>
      </c>
      <c r="B2412" s="122" t="str">
        <f t="shared" si="37"/>
        <v>A</v>
      </c>
      <c r="Q2412" s="122" t="e">
        <f>+VLOOKUP(CONCATENATE(B2412,"00"),#REF!,3,FALSE)</f>
        <v>#REF!</v>
      </c>
      <c r="R2412" s="122" t="str">
        <f>+IF(ISERROR(VLOOKUP(K2412,'Ecarts de marge'!D:D,1,FALSE)),"PB CODE ARTICLE","")</f>
        <v>PB CODE ARTICLE</v>
      </c>
    </row>
    <row r="2413" spans="1:18" x14ac:dyDescent="0.25">
      <c r="A2413" s="131" t="str">
        <f>+IF(I2413&lt;='Ecarts de marge'!$G$1,"X","")</f>
        <v>X</v>
      </c>
      <c r="B2413" s="122" t="str">
        <f t="shared" si="37"/>
        <v>A</v>
      </c>
      <c r="Q2413" s="122" t="e">
        <f>+VLOOKUP(CONCATENATE(B2413,"00"),#REF!,3,FALSE)</f>
        <v>#REF!</v>
      </c>
      <c r="R2413" s="122" t="str">
        <f>+IF(ISERROR(VLOOKUP(K2413,'Ecarts de marge'!D:D,1,FALSE)),"PB CODE ARTICLE","")</f>
        <v>PB CODE ARTICLE</v>
      </c>
    </row>
    <row r="2414" spans="1:18" x14ac:dyDescent="0.25">
      <c r="A2414" s="131" t="str">
        <f>+IF(I2414&lt;='Ecarts de marge'!$G$1,"X","")</f>
        <v>X</v>
      </c>
      <c r="B2414" s="122" t="str">
        <f t="shared" si="37"/>
        <v>A</v>
      </c>
      <c r="Q2414" s="122" t="e">
        <f>+VLOOKUP(CONCATENATE(B2414,"00"),#REF!,3,FALSE)</f>
        <v>#REF!</v>
      </c>
      <c r="R2414" s="122" t="str">
        <f>+IF(ISERROR(VLOOKUP(K2414,'Ecarts de marge'!D:D,1,FALSE)),"PB CODE ARTICLE","")</f>
        <v>PB CODE ARTICLE</v>
      </c>
    </row>
    <row r="2415" spans="1:18" x14ac:dyDescent="0.25">
      <c r="A2415" s="131" t="str">
        <f>+IF(I2415&lt;='Ecarts de marge'!$G$1,"X","")</f>
        <v>X</v>
      </c>
      <c r="B2415" s="122" t="str">
        <f t="shared" si="37"/>
        <v>A</v>
      </c>
      <c r="Q2415" s="122" t="e">
        <f>+VLOOKUP(CONCATENATE(B2415,"00"),#REF!,3,FALSE)</f>
        <v>#REF!</v>
      </c>
      <c r="R2415" s="122" t="str">
        <f>+IF(ISERROR(VLOOKUP(K2415,'Ecarts de marge'!D:D,1,FALSE)),"PB CODE ARTICLE","")</f>
        <v>PB CODE ARTICLE</v>
      </c>
    </row>
    <row r="2416" spans="1:18" x14ac:dyDescent="0.25">
      <c r="A2416" s="131" t="str">
        <f>+IF(I2416&lt;='Ecarts de marge'!$G$1,"X","")</f>
        <v>X</v>
      </c>
      <c r="B2416" s="122" t="str">
        <f t="shared" si="37"/>
        <v>A</v>
      </c>
      <c r="Q2416" s="122" t="e">
        <f>+VLOOKUP(CONCATENATE(B2416,"00"),#REF!,3,FALSE)</f>
        <v>#REF!</v>
      </c>
      <c r="R2416" s="122" t="str">
        <f>+IF(ISERROR(VLOOKUP(K2416,'Ecarts de marge'!D:D,1,FALSE)),"PB CODE ARTICLE","")</f>
        <v>PB CODE ARTICLE</v>
      </c>
    </row>
    <row r="2417" spans="1:18" x14ac:dyDescent="0.25">
      <c r="A2417" s="131" t="str">
        <f>+IF(I2417&lt;='Ecarts de marge'!$G$1,"X","")</f>
        <v>X</v>
      </c>
      <c r="B2417" s="122" t="str">
        <f t="shared" si="37"/>
        <v>A</v>
      </c>
      <c r="Q2417" s="122" t="e">
        <f>+VLOOKUP(CONCATENATE(B2417,"00"),#REF!,3,FALSE)</f>
        <v>#REF!</v>
      </c>
      <c r="R2417" s="122" t="str">
        <f>+IF(ISERROR(VLOOKUP(K2417,'Ecarts de marge'!D:D,1,FALSE)),"PB CODE ARTICLE","")</f>
        <v>PB CODE ARTICLE</v>
      </c>
    </row>
    <row r="2418" spans="1:18" x14ac:dyDescent="0.25">
      <c r="A2418" s="131" t="str">
        <f>+IF(I2418&lt;='Ecarts de marge'!$G$1,"X","")</f>
        <v>X</v>
      </c>
      <c r="B2418" s="122" t="str">
        <f t="shared" si="37"/>
        <v>A</v>
      </c>
      <c r="Q2418" s="122" t="e">
        <f>+VLOOKUP(CONCATENATE(B2418,"00"),#REF!,3,FALSE)</f>
        <v>#REF!</v>
      </c>
      <c r="R2418" s="122" t="str">
        <f>+IF(ISERROR(VLOOKUP(K2418,'Ecarts de marge'!D:D,1,FALSE)),"PB CODE ARTICLE","")</f>
        <v>PB CODE ARTICLE</v>
      </c>
    </row>
    <row r="2419" spans="1:18" x14ac:dyDescent="0.25">
      <c r="A2419" s="131" t="str">
        <f>+IF(I2419&lt;='Ecarts de marge'!$G$1,"X","")</f>
        <v>X</v>
      </c>
      <c r="B2419" s="122" t="str">
        <f t="shared" si="37"/>
        <v>A</v>
      </c>
      <c r="Q2419" s="122" t="e">
        <f>+VLOOKUP(CONCATENATE(B2419,"00"),#REF!,3,FALSE)</f>
        <v>#REF!</v>
      </c>
      <c r="R2419" s="122" t="str">
        <f>+IF(ISERROR(VLOOKUP(K2419,'Ecarts de marge'!D:D,1,FALSE)),"PB CODE ARTICLE","")</f>
        <v>PB CODE ARTICLE</v>
      </c>
    </row>
    <row r="2420" spans="1:18" x14ac:dyDescent="0.25">
      <c r="A2420" s="131" t="str">
        <f>+IF(I2420&lt;='Ecarts de marge'!$G$1,"X","")</f>
        <v>X</v>
      </c>
      <c r="B2420" s="122" t="str">
        <f t="shared" si="37"/>
        <v>A</v>
      </c>
      <c r="Q2420" s="122" t="e">
        <f>+VLOOKUP(CONCATENATE(B2420,"00"),#REF!,3,FALSE)</f>
        <v>#REF!</v>
      </c>
      <c r="R2420" s="122" t="str">
        <f>+IF(ISERROR(VLOOKUP(K2420,'Ecarts de marge'!D:D,1,FALSE)),"PB CODE ARTICLE","")</f>
        <v>PB CODE ARTICLE</v>
      </c>
    </row>
    <row r="2421" spans="1:18" x14ac:dyDescent="0.25">
      <c r="A2421" s="131" t="str">
        <f>+IF(I2421&lt;='Ecarts de marge'!$G$1,"X","")</f>
        <v>X</v>
      </c>
      <c r="B2421" s="122" t="str">
        <f t="shared" si="37"/>
        <v>A</v>
      </c>
      <c r="Q2421" s="122" t="e">
        <f>+VLOOKUP(CONCATENATE(B2421,"00"),#REF!,3,FALSE)</f>
        <v>#REF!</v>
      </c>
      <c r="R2421" s="122" t="str">
        <f>+IF(ISERROR(VLOOKUP(K2421,'Ecarts de marge'!D:D,1,FALSE)),"PB CODE ARTICLE","")</f>
        <v>PB CODE ARTICLE</v>
      </c>
    </row>
    <row r="2422" spans="1:18" x14ac:dyDescent="0.25">
      <c r="A2422" s="131" t="str">
        <f>+IF(I2422&lt;='Ecarts de marge'!$G$1,"X","")</f>
        <v>X</v>
      </c>
      <c r="B2422" s="122" t="str">
        <f t="shared" si="37"/>
        <v>A</v>
      </c>
      <c r="Q2422" s="122" t="e">
        <f>+VLOOKUP(CONCATENATE(B2422,"00"),#REF!,3,FALSE)</f>
        <v>#REF!</v>
      </c>
      <c r="R2422" s="122" t="str">
        <f>+IF(ISERROR(VLOOKUP(K2422,'Ecarts de marge'!D:D,1,FALSE)),"PB CODE ARTICLE","")</f>
        <v>PB CODE ARTICLE</v>
      </c>
    </row>
    <row r="2423" spans="1:18" x14ac:dyDescent="0.25">
      <c r="A2423" s="131" t="str">
        <f>+IF(I2423&lt;='Ecarts de marge'!$G$1,"X","")</f>
        <v>X</v>
      </c>
      <c r="B2423" s="122" t="str">
        <f t="shared" si="37"/>
        <v>A</v>
      </c>
      <c r="Q2423" s="122" t="e">
        <f>+VLOOKUP(CONCATENATE(B2423,"00"),#REF!,3,FALSE)</f>
        <v>#REF!</v>
      </c>
      <c r="R2423" s="122" t="str">
        <f>+IF(ISERROR(VLOOKUP(K2423,'Ecarts de marge'!D:D,1,FALSE)),"PB CODE ARTICLE","")</f>
        <v>PB CODE ARTICLE</v>
      </c>
    </row>
    <row r="2424" spans="1:18" x14ac:dyDescent="0.25">
      <c r="A2424" s="131" t="str">
        <f>+IF(I2424&lt;='Ecarts de marge'!$G$1,"X","")</f>
        <v>X</v>
      </c>
      <c r="B2424" s="122" t="str">
        <f t="shared" si="37"/>
        <v>A</v>
      </c>
      <c r="Q2424" s="122" t="e">
        <f>+VLOOKUP(CONCATENATE(B2424,"00"),#REF!,3,FALSE)</f>
        <v>#REF!</v>
      </c>
      <c r="R2424" s="122" t="str">
        <f>+IF(ISERROR(VLOOKUP(K2424,'Ecarts de marge'!D:D,1,FALSE)),"PB CODE ARTICLE","")</f>
        <v>PB CODE ARTICLE</v>
      </c>
    </row>
    <row r="2425" spans="1:18" x14ac:dyDescent="0.25">
      <c r="A2425" s="131" t="str">
        <f>+IF(I2425&lt;='Ecarts de marge'!$G$1,"X","")</f>
        <v>X</v>
      </c>
      <c r="B2425" s="122" t="str">
        <f t="shared" si="37"/>
        <v>A</v>
      </c>
      <c r="Q2425" s="122" t="e">
        <f>+VLOOKUP(CONCATENATE(B2425,"00"),#REF!,3,FALSE)</f>
        <v>#REF!</v>
      </c>
      <c r="R2425" s="122" t="str">
        <f>+IF(ISERROR(VLOOKUP(K2425,'Ecarts de marge'!D:D,1,FALSE)),"PB CODE ARTICLE","")</f>
        <v>PB CODE ARTICLE</v>
      </c>
    </row>
    <row r="2426" spans="1:18" x14ac:dyDescent="0.25">
      <c r="A2426" s="131" t="str">
        <f>+IF(I2426&lt;='Ecarts de marge'!$G$1,"X","")</f>
        <v>X</v>
      </c>
      <c r="B2426" s="122" t="str">
        <f t="shared" si="37"/>
        <v>A</v>
      </c>
      <c r="Q2426" s="122" t="e">
        <f>+VLOOKUP(CONCATENATE(B2426,"00"),#REF!,3,FALSE)</f>
        <v>#REF!</v>
      </c>
      <c r="R2426" s="122" t="str">
        <f>+IF(ISERROR(VLOOKUP(K2426,'Ecarts de marge'!D:D,1,FALSE)),"PB CODE ARTICLE","")</f>
        <v>PB CODE ARTICLE</v>
      </c>
    </row>
    <row r="2427" spans="1:18" x14ac:dyDescent="0.25">
      <c r="A2427" s="131" t="str">
        <f>+IF(I2427&lt;='Ecarts de marge'!$G$1,"X","")</f>
        <v>X</v>
      </c>
      <c r="B2427" s="122" t="str">
        <f t="shared" si="37"/>
        <v>A</v>
      </c>
      <c r="Q2427" s="122" t="e">
        <f>+VLOOKUP(CONCATENATE(B2427,"00"),#REF!,3,FALSE)</f>
        <v>#REF!</v>
      </c>
      <c r="R2427" s="122" t="str">
        <f>+IF(ISERROR(VLOOKUP(K2427,'Ecarts de marge'!D:D,1,FALSE)),"PB CODE ARTICLE","")</f>
        <v>PB CODE ARTICLE</v>
      </c>
    </row>
    <row r="2428" spans="1:18" x14ac:dyDescent="0.25">
      <c r="A2428" s="131" t="str">
        <f>+IF(I2428&lt;='Ecarts de marge'!$G$1,"X","")</f>
        <v>X</v>
      </c>
      <c r="B2428" s="122" t="str">
        <f t="shared" si="37"/>
        <v>A</v>
      </c>
      <c r="Q2428" s="122" t="e">
        <f>+VLOOKUP(CONCATENATE(B2428,"00"),#REF!,3,FALSE)</f>
        <v>#REF!</v>
      </c>
      <c r="R2428" s="122" t="str">
        <f>+IF(ISERROR(VLOOKUP(K2428,'Ecarts de marge'!D:D,1,FALSE)),"PB CODE ARTICLE","")</f>
        <v>PB CODE ARTICLE</v>
      </c>
    </row>
    <row r="2429" spans="1:18" x14ac:dyDescent="0.25">
      <c r="A2429" s="131" t="str">
        <f>+IF(I2429&lt;='Ecarts de marge'!$G$1,"X","")</f>
        <v>X</v>
      </c>
      <c r="B2429" s="122" t="str">
        <f t="shared" si="37"/>
        <v>A</v>
      </c>
      <c r="Q2429" s="122" t="e">
        <f>+VLOOKUP(CONCATENATE(B2429,"00"),#REF!,3,FALSE)</f>
        <v>#REF!</v>
      </c>
      <c r="R2429" s="122" t="str">
        <f>+IF(ISERROR(VLOOKUP(K2429,'Ecarts de marge'!D:D,1,FALSE)),"PB CODE ARTICLE","")</f>
        <v>PB CODE ARTICLE</v>
      </c>
    </row>
    <row r="2430" spans="1:18" x14ac:dyDescent="0.25">
      <c r="A2430" s="131" t="str">
        <f>+IF(I2430&lt;='Ecarts de marge'!$G$1,"X","")</f>
        <v>X</v>
      </c>
      <c r="B2430" s="122" t="str">
        <f t="shared" si="37"/>
        <v>A</v>
      </c>
      <c r="Q2430" s="122" t="e">
        <f>+VLOOKUP(CONCATENATE(B2430,"00"),#REF!,3,FALSE)</f>
        <v>#REF!</v>
      </c>
      <c r="R2430" s="122" t="str">
        <f>+IF(ISERROR(VLOOKUP(K2430,'Ecarts de marge'!D:D,1,FALSE)),"PB CODE ARTICLE","")</f>
        <v>PB CODE ARTICLE</v>
      </c>
    </row>
    <row r="2431" spans="1:18" x14ac:dyDescent="0.25">
      <c r="A2431" s="131" t="str">
        <f>+IF(I2431&lt;='Ecarts de marge'!$G$1,"X","")</f>
        <v>X</v>
      </c>
      <c r="B2431" s="122" t="str">
        <f t="shared" si="37"/>
        <v>A</v>
      </c>
      <c r="Q2431" s="122" t="e">
        <f>+VLOOKUP(CONCATENATE(B2431,"00"),#REF!,3,FALSE)</f>
        <v>#REF!</v>
      </c>
      <c r="R2431" s="122" t="str">
        <f>+IF(ISERROR(VLOOKUP(K2431,'Ecarts de marge'!D:D,1,FALSE)),"PB CODE ARTICLE","")</f>
        <v>PB CODE ARTICLE</v>
      </c>
    </row>
    <row r="2432" spans="1:18" x14ac:dyDescent="0.25">
      <c r="A2432" s="131" t="str">
        <f>+IF(I2432&lt;='Ecarts de marge'!$G$1,"X","")</f>
        <v>X</v>
      </c>
      <c r="B2432" s="122" t="str">
        <f t="shared" si="37"/>
        <v>A</v>
      </c>
      <c r="Q2432" s="122" t="e">
        <f>+VLOOKUP(CONCATENATE(B2432,"00"),#REF!,3,FALSE)</f>
        <v>#REF!</v>
      </c>
      <c r="R2432" s="122" t="str">
        <f>+IF(ISERROR(VLOOKUP(K2432,'Ecarts de marge'!D:D,1,FALSE)),"PB CODE ARTICLE","")</f>
        <v>PB CODE ARTICLE</v>
      </c>
    </row>
    <row r="2433" spans="1:18" x14ac:dyDescent="0.25">
      <c r="A2433" s="131" t="str">
        <f>+IF(I2433&lt;='Ecarts de marge'!$G$1,"X","")</f>
        <v>X</v>
      </c>
      <c r="B2433" s="122" t="str">
        <f t="shared" si="37"/>
        <v>A</v>
      </c>
      <c r="Q2433" s="122" t="e">
        <f>+VLOOKUP(CONCATENATE(B2433,"00"),#REF!,3,FALSE)</f>
        <v>#REF!</v>
      </c>
      <c r="R2433" s="122" t="str">
        <f>+IF(ISERROR(VLOOKUP(K2433,'Ecarts de marge'!D:D,1,FALSE)),"PB CODE ARTICLE","")</f>
        <v>PB CODE ARTICLE</v>
      </c>
    </row>
    <row r="2434" spans="1:18" x14ac:dyDescent="0.25">
      <c r="A2434" s="131" t="str">
        <f>+IF(I2434&lt;='Ecarts de marge'!$G$1,"X","")</f>
        <v>X</v>
      </c>
      <c r="B2434" s="122" t="str">
        <f t="shared" si="37"/>
        <v>A</v>
      </c>
      <c r="Q2434" s="122" t="e">
        <f>+VLOOKUP(CONCATENATE(B2434,"00"),#REF!,3,FALSE)</f>
        <v>#REF!</v>
      </c>
      <c r="R2434" s="122" t="str">
        <f>+IF(ISERROR(VLOOKUP(K2434,'Ecarts de marge'!D:D,1,FALSE)),"PB CODE ARTICLE","")</f>
        <v>PB CODE ARTICLE</v>
      </c>
    </row>
    <row r="2435" spans="1:18" x14ac:dyDescent="0.25">
      <c r="A2435" s="131" t="str">
        <f>+IF(I2435&lt;='Ecarts de marge'!$G$1,"X","")</f>
        <v>X</v>
      </c>
      <c r="B2435" s="122" t="str">
        <f t="shared" ref="B2435:B2498" si="38">+"A"&amp;E2435&amp;F2435&amp;G2435</f>
        <v>A</v>
      </c>
      <c r="Q2435" s="122" t="e">
        <f>+VLOOKUP(CONCATENATE(B2435,"00"),#REF!,3,FALSE)</f>
        <v>#REF!</v>
      </c>
      <c r="R2435" s="122" t="str">
        <f>+IF(ISERROR(VLOOKUP(K2435,'Ecarts de marge'!D:D,1,FALSE)),"PB CODE ARTICLE","")</f>
        <v>PB CODE ARTICLE</v>
      </c>
    </row>
    <row r="2436" spans="1:18" x14ac:dyDescent="0.25">
      <c r="A2436" s="131" t="str">
        <f>+IF(I2436&lt;='Ecarts de marge'!$G$1,"X","")</f>
        <v>X</v>
      </c>
      <c r="B2436" s="122" t="str">
        <f t="shared" si="38"/>
        <v>A</v>
      </c>
      <c r="Q2436" s="122" t="e">
        <f>+VLOOKUP(CONCATENATE(B2436,"00"),#REF!,3,FALSE)</f>
        <v>#REF!</v>
      </c>
      <c r="R2436" s="122" t="str">
        <f>+IF(ISERROR(VLOOKUP(K2436,'Ecarts de marge'!D:D,1,FALSE)),"PB CODE ARTICLE","")</f>
        <v>PB CODE ARTICLE</v>
      </c>
    </row>
    <row r="2437" spans="1:18" x14ac:dyDescent="0.25">
      <c r="A2437" s="131" t="str">
        <f>+IF(I2437&lt;='Ecarts de marge'!$G$1,"X","")</f>
        <v>X</v>
      </c>
      <c r="B2437" s="122" t="str">
        <f t="shared" si="38"/>
        <v>A</v>
      </c>
      <c r="Q2437" s="122" t="e">
        <f>+VLOOKUP(CONCATENATE(B2437,"00"),#REF!,3,FALSE)</f>
        <v>#REF!</v>
      </c>
      <c r="R2437" s="122" t="str">
        <f>+IF(ISERROR(VLOOKUP(K2437,'Ecarts de marge'!D:D,1,FALSE)),"PB CODE ARTICLE","")</f>
        <v>PB CODE ARTICLE</v>
      </c>
    </row>
    <row r="2438" spans="1:18" x14ac:dyDescent="0.25">
      <c r="A2438" s="131" t="str">
        <f>+IF(I2438&lt;='Ecarts de marge'!$G$1,"X","")</f>
        <v>X</v>
      </c>
      <c r="B2438" s="122" t="str">
        <f t="shared" si="38"/>
        <v>A</v>
      </c>
      <c r="Q2438" s="122" t="e">
        <f>+VLOOKUP(CONCATENATE(B2438,"00"),#REF!,3,FALSE)</f>
        <v>#REF!</v>
      </c>
      <c r="R2438" s="122" t="str">
        <f>+IF(ISERROR(VLOOKUP(K2438,'Ecarts de marge'!D:D,1,FALSE)),"PB CODE ARTICLE","")</f>
        <v>PB CODE ARTICLE</v>
      </c>
    </row>
    <row r="2439" spans="1:18" x14ac:dyDescent="0.25">
      <c r="A2439" s="131" t="str">
        <f>+IF(I2439&lt;='Ecarts de marge'!$G$1,"X","")</f>
        <v>X</v>
      </c>
      <c r="B2439" s="122" t="str">
        <f t="shared" si="38"/>
        <v>A</v>
      </c>
      <c r="Q2439" s="122" t="e">
        <f>+VLOOKUP(CONCATENATE(B2439,"00"),#REF!,3,FALSE)</f>
        <v>#REF!</v>
      </c>
      <c r="R2439" s="122" t="str">
        <f>+IF(ISERROR(VLOOKUP(K2439,'Ecarts de marge'!D:D,1,FALSE)),"PB CODE ARTICLE","")</f>
        <v>PB CODE ARTICLE</v>
      </c>
    </row>
    <row r="2440" spans="1:18" x14ac:dyDescent="0.25">
      <c r="A2440" s="131" t="str">
        <f>+IF(I2440&lt;='Ecarts de marge'!$G$1,"X","")</f>
        <v>X</v>
      </c>
      <c r="B2440" s="122" t="str">
        <f t="shared" si="38"/>
        <v>A</v>
      </c>
      <c r="Q2440" s="122" t="e">
        <f>+VLOOKUP(CONCATENATE(B2440,"00"),#REF!,3,FALSE)</f>
        <v>#REF!</v>
      </c>
      <c r="R2440" s="122" t="str">
        <f>+IF(ISERROR(VLOOKUP(K2440,'Ecarts de marge'!D:D,1,FALSE)),"PB CODE ARTICLE","")</f>
        <v>PB CODE ARTICLE</v>
      </c>
    </row>
    <row r="2441" spans="1:18" x14ac:dyDescent="0.25">
      <c r="A2441" s="131" t="str">
        <f>+IF(I2441&lt;='Ecarts de marge'!$G$1,"X","")</f>
        <v>X</v>
      </c>
      <c r="B2441" s="122" t="str">
        <f t="shared" si="38"/>
        <v>A</v>
      </c>
      <c r="Q2441" s="122" t="e">
        <f>+VLOOKUP(CONCATENATE(B2441,"00"),#REF!,3,FALSE)</f>
        <v>#REF!</v>
      </c>
      <c r="R2441" s="122" t="str">
        <f>+IF(ISERROR(VLOOKUP(K2441,'Ecarts de marge'!D:D,1,FALSE)),"PB CODE ARTICLE","")</f>
        <v>PB CODE ARTICLE</v>
      </c>
    </row>
    <row r="2442" spans="1:18" x14ac:dyDescent="0.25">
      <c r="A2442" s="131" t="str">
        <f>+IF(I2442&lt;='Ecarts de marge'!$G$1,"X","")</f>
        <v>X</v>
      </c>
      <c r="B2442" s="122" t="str">
        <f t="shared" si="38"/>
        <v>A</v>
      </c>
      <c r="Q2442" s="122" t="e">
        <f>+VLOOKUP(CONCATENATE(B2442,"00"),#REF!,3,FALSE)</f>
        <v>#REF!</v>
      </c>
      <c r="R2442" s="122" t="str">
        <f>+IF(ISERROR(VLOOKUP(K2442,'Ecarts de marge'!D:D,1,FALSE)),"PB CODE ARTICLE","")</f>
        <v>PB CODE ARTICLE</v>
      </c>
    </row>
    <row r="2443" spans="1:18" x14ac:dyDescent="0.25">
      <c r="A2443" s="131" t="str">
        <f>+IF(I2443&lt;='Ecarts de marge'!$G$1,"X","")</f>
        <v>X</v>
      </c>
      <c r="B2443" s="122" t="str">
        <f t="shared" si="38"/>
        <v>A</v>
      </c>
      <c r="Q2443" s="122" t="e">
        <f>+VLOOKUP(CONCATENATE(B2443,"00"),#REF!,3,FALSE)</f>
        <v>#REF!</v>
      </c>
      <c r="R2443" s="122" t="str">
        <f>+IF(ISERROR(VLOOKUP(K2443,'Ecarts de marge'!D:D,1,FALSE)),"PB CODE ARTICLE","")</f>
        <v>PB CODE ARTICLE</v>
      </c>
    </row>
    <row r="2444" spans="1:18" x14ac:dyDescent="0.25">
      <c r="A2444" s="131" t="str">
        <f>+IF(I2444&lt;='Ecarts de marge'!$G$1,"X","")</f>
        <v>X</v>
      </c>
      <c r="B2444" s="122" t="str">
        <f t="shared" si="38"/>
        <v>A</v>
      </c>
      <c r="Q2444" s="122" t="e">
        <f>+VLOOKUP(CONCATENATE(B2444,"00"),#REF!,3,FALSE)</f>
        <v>#REF!</v>
      </c>
      <c r="R2444" s="122" t="str">
        <f>+IF(ISERROR(VLOOKUP(K2444,'Ecarts de marge'!D:D,1,FALSE)),"PB CODE ARTICLE","")</f>
        <v>PB CODE ARTICLE</v>
      </c>
    </row>
    <row r="2445" spans="1:18" x14ac:dyDescent="0.25">
      <c r="A2445" s="131" t="str">
        <f>+IF(I2445&lt;='Ecarts de marge'!$G$1,"X","")</f>
        <v>X</v>
      </c>
      <c r="B2445" s="122" t="str">
        <f t="shared" si="38"/>
        <v>A</v>
      </c>
      <c r="Q2445" s="122" t="e">
        <f>+VLOOKUP(CONCATENATE(B2445,"00"),#REF!,3,FALSE)</f>
        <v>#REF!</v>
      </c>
      <c r="R2445" s="122" t="str">
        <f>+IF(ISERROR(VLOOKUP(K2445,'Ecarts de marge'!D:D,1,FALSE)),"PB CODE ARTICLE","")</f>
        <v>PB CODE ARTICLE</v>
      </c>
    </row>
    <row r="2446" spans="1:18" x14ac:dyDescent="0.25">
      <c r="A2446" s="131" t="str">
        <f>+IF(I2446&lt;='Ecarts de marge'!$G$1,"X","")</f>
        <v>X</v>
      </c>
      <c r="B2446" s="122" t="str">
        <f t="shared" si="38"/>
        <v>A</v>
      </c>
      <c r="Q2446" s="122" t="e">
        <f>+VLOOKUP(CONCATENATE(B2446,"00"),#REF!,3,FALSE)</f>
        <v>#REF!</v>
      </c>
      <c r="R2446" s="122" t="str">
        <f>+IF(ISERROR(VLOOKUP(K2446,'Ecarts de marge'!D:D,1,FALSE)),"PB CODE ARTICLE","")</f>
        <v>PB CODE ARTICLE</v>
      </c>
    </row>
    <row r="2447" spans="1:18" x14ac:dyDescent="0.25">
      <c r="A2447" s="131" t="str">
        <f>+IF(I2447&lt;='Ecarts de marge'!$G$1,"X","")</f>
        <v>X</v>
      </c>
      <c r="B2447" s="122" t="str">
        <f t="shared" si="38"/>
        <v>A</v>
      </c>
      <c r="Q2447" s="122" t="e">
        <f>+VLOOKUP(CONCATENATE(B2447,"00"),#REF!,3,FALSE)</f>
        <v>#REF!</v>
      </c>
      <c r="R2447" s="122" t="str">
        <f>+IF(ISERROR(VLOOKUP(K2447,'Ecarts de marge'!D:D,1,FALSE)),"PB CODE ARTICLE","")</f>
        <v>PB CODE ARTICLE</v>
      </c>
    </row>
    <row r="2448" spans="1:18" x14ac:dyDescent="0.25">
      <c r="A2448" s="131" t="str">
        <f>+IF(I2448&lt;='Ecarts de marge'!$G$1,"X","")</f>
        <v>X</v>
      </c>
      <c r="B2448" s="122" t="str">
        <f t="shared" si="38"/>
        <v>A</v>
      </c>
      <c r="Q2448" s="122" t="e">
        <f>+VLOOKUP(CONCATENATE(B2448,"00"),#REF!,3,FALSE)</f>
        <v>#REF!</v>
      </c>
      <c r="R2448" s="122" t="str">
        <f>+IF(ISERROR(VLOOKUP(K2448,'Ecarts de marge'!D:D,1,FALSE)),"PB CODE ARTICLE","")</f>
        <v>PB CODE ARTICLE</v>
      </c>
    </row>
    <row r="2449" spans="1:18" x14ac:dyDescent="0.25">
      <c r="A2449" s="131" t="str">
        <f>+IF(I2449&lt;='Ecarts de marge'!$G$1,"X","")</f>
        <v>X</v>
      </c>
      <c r="B2449" s="122" t="str">
        <f t="shared" si="38"/>
        <v>A</v>
      </c>
      <c r="Q2449" s="122" t="e">
        <f>+VLOOKUP(CONCATENATE(B2449,"00"),#REF!,3,FALSE)</f>
        <v>#REF!</v>
      </c>
      <c r="R2449" s="122" t="str">
        <f>+IF(ISERROR(VLOOKUP(K2449,'Ecarts de marge'!D:D,1,FALSE)),"PB CODE ARTICLE","")</f>
        <v>PB CODE ARTICLE</v>
      </c>
    </row>
    <row r="2450" spans="1:18" x14ac:dyDescent="0.25">
      <c r="A2450" s="131" t="str">
        <f>+IF(I2450&lt;='Ecarts de marge'!$G$1,"X","")</f>
        <v>X</v>
      </c>
      <c r="B2450" s="122" t="str">
        <f t="shared" si="38"/>
        <v>A</v>
      </c>
      <c r="Q2450" s="122" t="e">
        <f>+VLOOKUP(CONCATENATE(B2450,"00"),#REF!,3,FALSE)</f>
        <v>#REF!</v>
      </c>
      <c r="R2450" s="122" t="str">
        <f>+IF(ISERROR(VLOOKUP(K2450,'Ecarts de marge'!D:D,1,FALSE)),"PB CODE ARTICLE","")</f>
        <v>PB CODE ARTICLE</v>
      </c>
    </row>
    <row r="2451" spans="1:18" x14ac:dyDescent="0.25">
      <c r="A2451" s="131" t="str">
        <f>+IF(I2451&lt;='Ecarts de marge'!$G$1,"X","")</f>
        <v>X</v>
      </c>
      <c r="B2451" s="122" t="str">
        <f t="shared" si="38"/>
        <v>A</v>
      </c>
      <c r="Q2451" s="122" t="e">
        <f>+VLOOKUP(CONCATENATE(B2451,"00"),#REF!,3,FALSE)</f>
        <v>#REF!</v>
      </c>
      <c r="R2451" s="122" t="str">
        <f>+IF(ISERROR(VLOOKUP(K2451,'Ecarts de marge'!D:D,1,FALSE)),"PB CODE ARTICLE","")</f>
        <v>PB CODE ARTICLE</v>
      </c>
    </row>
    <row r="2452" spans="1:18" x14ac:dyDescent="0.25">
      <c r="A2452" s="131" t="str">
        <f>+IF(I2452&lt;='Ecarts de marge'!$G$1,"X","")</f>
        <v>X</v>
      </c>
      <c r="B2452" s="122" t="str">
        <f t="shared" si="38"/>
        <v>A</v>
      </c>
      <c r="Q2452" s="122" t="e">
        <f>+VLOOKUP(CONCATENATE(B2452,"00"),#REF!,3,FALSE)</f>
        <v>#REF!</v>
      </c>
      <c r="R2452" s="122" t="str">
        <f>+IF(ISERROR(VLOOKUP(K2452,'Ecarts de marge'!D:D,1,FALSE)),"PB CODE ARTICLE","")</f>
        <v>PB CODE ARTICLE</v>
      </c>
    </row>
    <row r="2453" spans="1:18" x14ac:dyDescent="0.25">
      <c r="A2453" s="131" t="str">
        <f>+IF(I2453&lt;='Ecarts de marge'!$G$1,"X","")</f>
        <v>X</v>
      </c>
      <c r="B2453" s="122" t="str">
        <f t="shared" si="38"/>
        <v>A</v>
      </c>
      <c r="Q2453" s="122" t="e">
        <f>+VLOOKUP(CONCATENATE(B2453,"00"),#REF!,3,FALSE)</f>
        <v>#REF!</v>
      </c>
      <c r="R2453" s="122" t="str">
        <f>+IF(ISERROR(VLOOKUP(K2453,'Ecarts de marge'!D:D,1,FALSE)),"PB CODE ARTICLE","")</f>
        <v>PB CODE ARTICLE</v>
      </c>
    </row>
    <row r="2454" spans="1:18" x14ac:dyDescent="0.25">
      <c r="A2454" s="131" t="str">
        <f>+IF(I2454&lt;='Ecarts de marge'!$G$1,"X","")</f>
        <v>X</v>
      </c>
      <c r="B2454" s="122" t="str">
        <f t="shared" si="38"/>
        <v>A</v>
      </c>
      <c r="Q2454" s="122" t="e">
        <f>+VLOOKUP(CONCATENATE(B2454,"00"),#REF!,3,FALSE)</f>
        <v>#REF!</v>
      </c>
      <c r="R2454" s="122" t="str">
        <f>+IF(ISERROR(VLOOKUP(K2454,'Ecarts de marge'!D:D,1,FALSE)),"PB CODE ARTICLE","")</f>
        <v>PB CODE ARTICLE</v>
      </c>
    </row>
    <row r="2455" spans="1:18" x14ac:dyDescent="0.25">
      <c r="A2455" s="131" t="str">
        <f>+IF(I2455&lt;='Ecarts de marge'!$G$1,"X","")</f>
        <v>X</v>
      </c>
      <c r="B2455" s="122" t="str">
        <f t="shared" si="38"/>
        <v>A</v>
      </c>
      <c r="Q2455" s="122" t="e">
        <f>+VLOOKUP(CONCATENATE(B2455,"00"),#REF!,3,FALSE)</f>
        <v>#REF!</v>
      </c>
      <c r="R2455" s="122" t="str">
        <f>+IF(ISERROR(VLOOKUP(K2455,'Ecarts de marge'!D:D,1,FALSE)),"PB CODE ARTICLE","")</f>
        <v>PB CODE ARTICLE</v>
      </c>
    </row>
    <row r="2456" spans="1:18" x14ac:dyDescent="0.25">
      <c r="A2456" s="131" t="str">
        <f>+IF(I2456&lt;='Ecarts de marge'!$G$1,"X","")</f>
        <v>X</v>
      </c>
      <c r="B2456" s="122" t="str">
        <f t="shared" si="38"/>
        <v>A</v>
      </c>
      <c r="Q2456" s="122" t="e">
        <f>+VLOOKUP(CONCATENATE(B2456,"00"),#REF!,3,FALSE)</f>
        <v>#REF!</v>
      </c>
      <c r="R2456" s="122" t="str">
        <f>+IF(ISERROR(VLOOKUP(K2456,'Ecarts de marge'!D:D,1,FALSE)),"PB CODE ARTICLE","")</f>
        <v>PB CODE ARTICLE</v>
      </c>
    </row>
    <row r="2457" spans="1:18" x14ac:dyDescent="0.25">
      <c r="A2457" s="131" t="str">
        <f>+IF(I2457&lt;='Ecarts de marge'!$G$1,"X","")</f>
        <v>X</v>
      </c>
      <c r="B2457" s="122" t="str">
        <f t="shared" si="38"/>
        <v>A</v>
      </c>
      <c r="Q2457" s="122" t="e">
        <f>+VLOOKUP(CONCATENATE(B2457,"00"),#REF!,3,FALSE)</f>
        <v>#REF!</v>
      </c>
      <c r="R2457" s="122" t="str">
        <f>+IF(ISERROR(VLOOKUP(K2457,'Ecarts de marge'!D:D,1,FALSE)),"PB CODE ARTICLE","")</f>
        <v>PB CODE ARTICLE</v>
      </c>
    </row>
    <row r="2458" spans="1:18" x14ac:dyDescent="0.25">
      <c r="A2458" s="131" t="str">
        <f>+IF(I2458&lt;='Ecarts de marge'!$G$1,"X","")</f>
        <v>X</v>
      </c>
      <c r="B2458" s="122" t="str">
        <f t="shared" si="38"/>
        <v>A</v>
      </c>
      <c r="Q2458" s="122" t="e">
        <f>+VLOOKUP(CONCATENATE(B2458,"00"),#REF!,3,FALSE)</f>
        <v>#REF!</v>
      </c>
      <c r="R2458" s="122" t="str">
        <f>+IF(ISERROR(VLOOKUP(K2458,'Ecarts de marge'!D:D,1,FALSE)),"PB CODE ARTICLE","")</f>
        <v>PB CODE ARTICLE</v>
      </c>
    </row>
    <row r="2459" spans="1:18" x14ac:dyDescent="0.25">
      <c r="A2459" s="131" t="str">
        <f>+IF(I2459&lt;='Ecarts de marge'!$G$1,"X","")</f>
        <v>X</v>
      </c>
      <c r="B2459" s="122" t="str">
        <f t="shared" si="38"/>
        <v>A</v>
      </c>
      <c r="Q2459" s="122" t="e">
        <f>+VLOOKUP(CONCATENATE(B2459,"00"),#REF!,3,FALSE)</f>
        <v>#REF!</v>
      </c>
      <c r="R2459" s="122" t="str">
        <f>+IF(ISERROR(VLOOKUP(K2459,'Ecarts de marge'!D:D,1,FALSE)),"PB CODE ARTICLE","")</f>
        <v>PB CODE ARTICLE</v>
      </c>
    </row>
    <row r="2460" spans="1:18" x14ac:dyDescent="0.25">
      <c r="A2460" s="131" t="str">
        <f>+IF(I2460&lt;='Ecarts de marge'!$G$1,"X","")</f>
        <v>X</v>
      </c>
      <c r="B2460" s="122" t="str">
        <f t="shared" si="38"/>
        <v>A</v>
      </c>
      <c r="Q2460" s="122" t="e">
        <f>+VLOOKUP(CONCATENATE(B2460,"00"),#REF!,3,FALSE)</f>
        <v>#REF!</v>
      </c>
      <c r="R2460" s="122" t="str">
        <f>+IF(ISERROR(VLOOKUP(K2460,'Ecarts de marge'!D:D,1,FALSE)),"PB CODE ARTICLE","")</f>
        <v>PB CODE ARTICLE</v>
      </c>
    </row>
    <row r="2461" spans="1:18" x14ac:dyDescent="0.25">
      <c r="A2461" s="131" t="str">
        <f>+IF(I2461&lt;='Ecarts de marge'!$G$1,"X","")</f>
        <v>X</v>
      </c>
      <c r="B2461" s="122" t="str">
        <f t="shared" si="38"/>
        <v>A</v>
      </c>
      <c r="Q2461" s="122" t="e">
        <f>+VLOOKUP(CONCATENATE(B2461,"00"),#REF!,3,FALSE)</f>
        <v>#REF!</v>
      </c>
      <c r="R2461" s="122" t="str">
        <f>+IF(ISERROR(VLOOKUP(K2461,'Ecarts de marge'!D:D,1,FALSE)),"PB CODE ARTICLE","")</f>
        <v>PB CODE ARTICLE</v>
      </c>
    </row>
    <row r="2462" spans="1:18" x14ac:dyDescent="0.25">
      <c r="A2462" s="131" t="str">
        <f>+IF(I2462&lt;='Ecarts de marge'!$G$1,"X","")</f>
        <v>X</v>
      </c>
      <c r="B2462" s="122" t="str">
        <f t="shared" si="38"/>
        <v>A</v>
      </c>
      <c r="Q2462" s="122" t="e">
        <f>+VLOOKUP(CONCATENATE(B2462,"00"),#REF!,3,FALSE)</f>
        <v>#REF!</v>
      </c>
      <c r="R2462" s="122" t="str">
        <f>+IF(ISERROR(VLOOKUP(K2462,'Ecarts de marge'!D:D,1,FALSE)),"PB CODE ARTICLE","")</f>
        <v>PB CODE ARTICLE</v>
      </c>
    </row>
    <row r="2463" spans="1:18" x14ac:dyDescent="0.25">
      <c r="A2463" s="131" t="str">
        <f>+IF(I2463&lt;='Ecarts de marge'!$G$1,"X","")</f>
        <v>X</v>
      </c>
      <c r="B2463" s="122" t="str">
        <f t="shared" si="38"/>
        <v>A</v>
      </c>
      <c r="Q2463" s="122" t="e">
        <f>+VLOOKUP(CONCATENATE(B2463,"00"),#REF!,3,FALSE)</f>
        <v>#REF!</v>
      </c>
      <c r="R2463" s="122" t="str">
        <f>+IF(ISERROR(VLOOKUP(K2463,'Ecarts de marge'!D:D,1,FALSE)),"PB CODE ARTICLE","")</f>
        <v>PB CODE ARTICLE</v>
      </c>
    </row>
    <row r="2464" spans="1:18" x14ac:dyDescent="0.25">
      <c r="A2464" s="131" t="str">
        <f>+IF(I2464&lt;='Ecarts de marge'!$G$1,"X","")</f>
        <v>X</v>
      </c>
      <c r="B2464" s="122" t="str">
        <f t="shared" si="38"/>
        <v>A</v>
      </c>
      <c r="Q2464" s="122" t="e">
        <f>+VLOOKUP(CONCATENATE(B2464,"00"),#REF!,3,FALSE)</f>
        <v>#REF!</v>
      </c>
      <c r="R2464" s="122" t="str">
        <f>+IF(ISERROR(VLOOKUP(K2464,'Ecarts de marge'!D:D,1,FALSE)),"PB CODE ARTICLE","")</f>
        <v>PB CODE ARTICLE</v>
      </c>
    </row>
    <row r="2465" spans="1:19" x14ac:dyDescent="0.25">
      <c r="A2465" s="131" t="str">
        <f>+IF(I2465&lt;='Ecarts de marge'!$G$1,"X","")</f>
        <v>X</v>
      </c>
      <c r="B2465" s="122" t="str">
        <f t="shared" si="38"/>
        <v>A</v>
      </c>
      <c r="Q2465" s="122" t="e">
        <f>+VLOOKUP(CONCATENATE(B2465,"00"),#REF!,3,FALSE)</f>
        <v>#REF!</v>
      </c>
      <c r="R2465" s="122" t="str">
        <f>+IF(ISERROR(VLOOKUP(K2465,'Ecarts de marge'!D:D,1,FALSE)),"PB CODE ARTICLE","")</f>
        <v>PB CODE ARTICLE</v>
      </c>
    </row>
    <row r="2466" spans="1:19" x14ac:dyDescent="0.25">
      <c r="A2466" s="131" t="str">
        <f>+IF(I2466&lt;='Ecarts de marge'!$G$1,"X","")</f>
        <v>X</v>
      </c>
      <c r="B2466" s="122" t="str">
        <f t="shared" si="38"/>
        <v>A</v>
      </c>
      <c r="Q2466" s="122" t="e">
        <f>+VLOOKUP(CONCATENATE(B2466,"00"),#REF!,3,FALSE)</f>
        <v>#REF!</v>
      </c>
      <c r="R2466" s="122" t="str">
        <f>+IF(ISERROR(VLOOKUP(K2466,'Ecarts de marge'!D:D,1,FALSE)),"PB CODE ARTICLE","")</f>
        <v>PB CODE ARTICLE</v>
      </c>
    </row>
    <row r="2467" spans="1:19" x14ac:dyDescent="0.25">
      <c r="A2467" s="131" t="str">
        <f>+IF(I2467&lt;='Ecarts de marge'!$G$1,"X","")</f>
        <v>X</v>
      </c>
      <c r="B2467" s="122" t="str">
        <f t="shared" si="38"/>
        <v>A</v>
      </c>
      <c r="Q2467" s="122" t="e">
        <f>+VLOOKUP(CONCATENATE(B2467,"00"),#REF!,3,FALSE)</f>
        <v>#REF!</v>
      </c>
      <c r="R2467" s="122" t="str">
        <f>+IF(ISERROR(VLOOKUP(K2467,'Ecarts de marge'!D:D,1,FALSE)),"PB CODE ARTICLE","")</f>
        <v>PB CODE ARTICLE</v>
      </c>
    </row>
    <row r="2468" spans="1:19" x14ac:dyDescent="0.25">
      <c r="A2468" s="131" t="str">
        <f>+IF(I2468&lt;='Ecarts de marge'!$G$1,"X","")</f>
        <v>X</v>
      </c>
      <c r="B2468" s="122" t="str">
        <f t="shared" si="38"/>
        <v>A</v>
      </c>
      <c r="Q2468" s="122" t="e">
        <f>+VLOOKUP(CONCATENATE(B2468,"00"),#REF!,3,FALSE)</f>
        <v>#REF!</v>
      </c>
      <c r="R2468" s="122" t="str">
        <f>+IF(ISERROR(VLOOKUP(K2468,'Ecarts de marge'!D:D,1,FALSE)),"PB CODE ARTICLE","")</f>
        <v>PB CODE ARTICLE</v>
      </c>
      <c r="S2468" s="22" t="s">
        <v>936</v>
      </c>
    </row>
    <row r="2469" spans="1:19" x14ac:dyDescent="0.25">
      <c r="A2469" s="131" t="str">
        <f>+IF(I2469&lt;='Ecarts de marge'!$G$1,"X","")</f>
        <v>X</v>
      </c>
      <c r="B2469" s="122" t="str">
        <f t="shared" si="38"/>
        <v>A</v>
      </c>
      <c r="Q2469" s="122" t="e">
        <f>+VLOOKUP(CONCATENATE(B2469,"00"),#REF!,3,FALSE)</f>
        <v>#REF!</v>
      </c>
      <c r="R2469" s="122" t="str">
        <f>+IF(ISERROR(VLOOKUP(K2469,'Ecarts de marge'!D:D,1,FALSE)),"PB CODE ARTICLE","")</f>
        <v>PB CODE ARTICLE</v>
      </c>
      <c r="S2469" s="22" t="s">
        <v>936</v>
      </c>
    </row>
    <row r="2470" spans="1:19" x14ac:dyDescent="0.25">
      <c r="A2470" s="131" t="str">
        <f>+IF(I2470&lt;='Ecarts de marge'!$G$1,"X","")</f>
        <v>X</v>
      </c>
      <c r="B2470" s="122" t="str">
        <f t="shared" si="38"/>
        <v>A</v>
      </c>
      <c r="Q2470" s="122" t="e">
        <f>+VLOOKUP(CONCATENATE(B2470,"00"),#REF!,3,FALSE)</f>
        <v>#REF!</v>
      </c>
      <c r="R2470" s="122" t="str">
        <f>+IF(ISERROR(VLOOKUP(K2470,'Ecarts de marge'!D:D,1,FALSE)),"PB CODE ARTICLE","")</f>
        <v>PB CODE ARTICLE</v>
      </c>
      <c r="S2470" s="22" t="s">
        <v>936</v>
      </c>
    </row>
    <row r="2471" spans="1:19" x14ac:dyDescent="0.25">
      <c r="A2471" s="131" t="str">
        <f>+IF(I2471&lt;='Ecarts de marge'!$G$1,"X","")</f>
        <v>X</v>
      </c>
      <c r="B2471" s="122" t="str">
        <f t="shared" si="38"/>
        <v>A</v>
      </c>
      <c r="Q2471" s="122" t="e">
        <f>+VLOOKUP(CONCATENATE(B2471,"00"),#REF!,3,FALSE)</f>
        <v>#REF!</v>
      </c>
      <c r="R2471" s="122" t="str">
        <f>+IF(ISERROR(VLOOKUP(K2471,'Ecarts de marge'!D:D,1,FALSE)),"PB CODE ARTICLE","")</f>
        <v>PB CODE ARTICLE</v>
      </c>
      <c r="S2471" s="22" t="s">
        <v>936</v>
      </c>
    </row>
    <row r="2472" spans="1:19" x14ac:dyDescent="0.25">
      <c r="A2472" s="131" t="str">
        <f>+IF(I2472&lt;='Ecarts de marge'!$G$1,"X","")</f>
        <v>X</v>
      </c>
      <c r="B2472" s="122" t="str">
        <f t="shared" si="38"/>
        <v>A</v>
      </c>
      <c r="Q2472" s="122" t="e">
        <f>+VLOOKUP(CONCATENATE(B2472,"00"),#REF!,3,FALSE)</f>
        <v>#REF!</v>
      </c>
      <c r="R2472" s="122" t="str">
        <f>+IF(ISERROR(VLOOKUP(K2472,'Ecarts de marge'!D:D,1,FALSE)),"PB CODE ARTICLE","")</f>
        <v>PB CODE ARTICLE</v>
      </c>
      <c r="S2472" s="22" t="s">
        <v>936</v>
      </c>
    </row>
    <row r="2473" spans="1:19" x14ac:dyDescent="0.25">
      <c r="A2473" s="131" t="str">
        <f>+IF(I2473&lt;='Ecarts de marge'!$G$1,"X","")</f>
        <v>X</v>
      </c>
      <c r="B2473" s="122" t="str">
        <f t="shared" si="38"/>
        <v>A</v>
      </c>
      <c r="Q2473" s="122" t="e">
        <f>+VLOOKUP(CONCATENATE(B2473,"00"),#REF!,3,FALSE)</f>
        <v>#REF!</v>
      </c>
      <c r="R2473" s="122" t="str">
        <f>+IF(ISERROR(VLOOKUP(K2473,'Ecarts de marge'!D:D,1,FALSE)),"PB CODE ARTICLE","")</f>
        <v>PB CODE ARTICLE</v>
      </c>
      <c r="S2473" s="22" t="s">
        <v>936</v>
      </c>
    </row>
    <row r="2474" spans="1:19" x14ac:dyDescent="0.25">
      <c r="A2474" s="131" t="str">
        <f>+IF(I2474&lt;='Ecarts de marge'!$G$1,"X","")</f>
        <v>X</v>
      </c>
      <c r="B2474" s="122" t="str">
        <f t="shared" si="38"/>
        <v>A</v>
      </c>
      <c r="Q2474" s="122" t="e">
        <f>+VLOOKUP(CONCATENATE(B2474,"00"),#REF!,3,FALSE)</f>
        <v>#REF!</v>
      </c>
      <c r="R2474" s="122" t="str">
        <f>+IF(ISERROR(VLOOKUP(K2474,'Ecarts de marge'!D:D,1,FALSE)),"PB CODE ARTICLE","")</f>
        <v>PB CODE ARTICLE</v>
      </c>
      <c r="S2474" s="22" t="s">
        <v>936</v>
      </c>
    </row>
    <row r="2475" spans="1:19" x14ac:dyDescent="0.25">
      <c r="A2475" s="131" t="str">
        <f>+IF(I2475&lt;='Ecarts de marge'!$G$1,"X","")</f>
        <v>X</v>
      </c>
      <c r="B2475" s="122" t="str">
        <f t="shared" si="38"/>
        <v>A</v>
      </c>
      <c r="Q2475" s="122" t="e">
        <f>+VLOOKUP(CONCATENATE(B2475,"00"),#REF!,3,FALSE)</f>
        <v>#REF!</v>
      </c>
      <c r="R2475" s="122" t="str">
        <f>+IF(ISERROR(VLOOKUP(K2475,'Ecarts de marge'!D:D,1,FALSE)),"PB CODE ARTICLE","")</f>
        <v>PB CODE ARTICLE</v>
      </c>
      <c r="S2475" s="22" t="s">
        <v>936</v>
      </c>
    </row>
    <row r="2476" spans="1:19" x14ac:dyDescent="0.25">
      <c r="A2476" s="131" t="str">
        <f>+IF(I2476&lt;='Ecarts de marge'!$G$1,"X","")</f>
        <v>X</v>
      </c>
      <c r="B2476" s="122" t="str">
        <f t="shared" si="38"/>
        <v>A</v>
      </c>
      <c r="Q2476" s="122" t="e">
        <f>+VLOOKUP(CONCATENATE(B2476,"00"),#REF!,3,FALSE)</f>
        <v>#REF!</v>
      </c>
      <c r="R2476" s="122" t="str">
        <f>+IF(ISERROR(VLOOKUP(K2476,'Ecarts de marge'!D:D,1,FALSE)),"PB CODE ARTICLE","")</f>
        <v>PB CODE ARTICLE</v>
      </c>
    </row>
    <row r="2477" spans="1:19" x14ac:dyDescent="0.25">
      <c r="A2477" s="131" t="str">
        <f>+IF(I2477&lt;='Ecarts de marge'!$G$1,"X","")</f>
        <v>X</v>
      </c>
      <c r="B2477" s="122" t="str">
        <f t="shared" si="38"/>
        <v>A</v>
      </c>
      <c r="Q2477" s="122" t="e">
        <f>+VLOOKUP(CONCATENATE(B2477,"00"),#REF!,3,FALSE)</f>
        <v>#REF!</v>
      </c>
      <c r="R2477" s="122" t="str">
        <f>+IF(ISERROR(VLOOKUP(K2477,'Ecarts de marge'!D:D,1,FALSE)),"PB CODE ARTICLE","")</f>
        <v>PB CODE ARTICLE</v>
      </c>
    </row>
    <row r="2478" spans="1:19" x14ac:dyDescent="0.25">
      <c r="A2478" s="131" t="str">
        <f>+IF(I2478&lt;='Ecarts de marge'!$G$1,"X","")</f>
        <v>X</v>
      </c>
      <c r="B2478" s="122" t="str">
        <f t="shared" si="38"/>
        <v>A</v>
      </c>
      <c r="Q2478" s="122" t="e">
        <f>+VLOOKUP(CONCATENATE(B2478,"00"),#REF!,3,FALSE)</f>
        <v>#REF!</v>
      </c>
      <c r="R2478" s="122" t="str">
        <f>+IF(ISERROR(VLOOKUP(K2478,'Ecarts de marge'!D:D,1,FALSE)),"PB CODE ARTICLE","")</f>
        <v>PB CODE ARTICLE</v>
      </c>
    </row>
    <row r="2479" spans="1:19" x14ac:dyDescent="0.25">
      <c r="A2479" s="131" t="str">
        <f>+IF(I2479&lt;='Ecarts de marge'!$G$1,"X","")</f>
        <v>X</v>
      </c>
      <c r="B2479" s="122" t="str">
        <f t="shared" si="38"/>
        <v>A</v>
      </c>
      <c r="Q2479" s="122" t="e">
        <f>+VLOOKUP(CONCATENATE(B2479,"00"),#REF!,3,FALSE)</f>
        <v>#REF!</v>
      </c>
      <c r="R2479" s="122" t="str">
        <f>+IF(ISERROR(VLOOKUP(K2479,'Ecarts de marge'!D:D,1,FALSE)),"PB CODE ARTICLE","")</f>
        <v>PB CODE ARTICLE</v>
      </c>
    </row>
    <row r="2480" spans="1:19" x14ac:dyDescent="0.25">
      <c r="A2480" s="131" t="str">
        <f>+IF(I2480&lt;='Ecarts de marge'!$G$1,"X","")</f>
        <v>X</v>
      </c>
      <c r="B2480" s="122" t="str">
        <f t="shared" si="38"/>
        <v>A</v>
      </c>
      <c r="Q2480" s="122" t="e">
        <f>+VLOOKUP(CONCATENATE(B2480,"00"),#REF!,3,FALSE)</f>
        <v>#REF!</v>
      </c>
      <c r="R2480" s="122" t="str">
        <f>+IF(ISERROR(VLOOKUP(K2480,'Ecarts de marge'!D:D,1,FALSE)),"PB CODE ARTICLE","")</f>
        <v>PB CODE ARTICLE</v>
      </c>
    </row>
    <row r="2481" spans="1:18" x14ac:dyDescent="0.25">
      <c r="A2481" s="131" t="str">
        <f>+IF(I2481&lt;='Ecarts de marge'!$G$1,"X","")</f>
        <v>X</v>
      </c>
      <c r="B2481" s="122" t="str">
        <f t="shared" si="38"/>
        <v>A</v>
      </c>
      <c r="Q2481" s="122" t="e">
        <f>+VLOOKUP(CONCATENATE(B2481,"00"),#REF!,3,FALSE)</f>
        <v>#REF!</v>
      </c>
      <c r="R2481" s="122" t="str">
        <f>+IF(ISERROR(VLOOKUP(K2481,'Ecarts de marge'!D:D,1,FALSE)),"PB CODE ARTICLE","")</f>
        <v>PB CODE ARTICLE</v>
      </c>
    </row>
    <row r="2482" spans="1:18" x14ac:dyDescent="0.25">
      <c r="A2482" s="131" t="str">
        <f>+IF(I2482&lt;='Ecarts de marge'!$G$1,"X","")</f>
        <v>X</v>
      </c>
      <c r="B2482" s="122" t="str">
        <f t="shared" si="38"/>
        <v>A</v>
      </c>
      <c r="Q2482" s="122" t="e">
        <f>+VLOOKUP(CONCATENATE(B2482,"00"),#REF!,3,FALSE)</f>
        <v>#REF!</v>
      </c>
      <c r="R2482" s="122" t="str">
        <f>+IF(ISERROR(VLOOKUP(K2482,'Ecarts de marge'!D:D,1,FALSE)),"PB CODE ARTICLE","")</f>
        <v>PB CODE ARTICLE</v>
      </c>
    </row>
    <row r="2483" spans="1:18" x14ac:dyDescent="0.25">
      <c r="A2483" s="131" t="str">
        <f>+IF(I2483&lt;='Ecarts de marge'!$G$1,"X","")</f>
        <v>X</v>
      </c>
      <c r="B2483" s="122" t="str">
        <f t="shared" si="38"/>
        <v>A</v>
      </c>
      <c r="Q2483" s="122" t="e">
        <f>+VLOOKUP(CONCATENATE(B2483,"00"),#REF!,3,FALSE)</f>
        <v>#REF!</v>
      </c>
      <c r="R2483" s="122" t="str">
        <f>+IF(ISERROR(VLOOKUP(K2483,'Ecarts de marge'!D:D,1,FALSE)),"PB CODE ARTICLE","")</f>
        <v>PB CODE ARTICLE</v>
      </c>
    </row>
    <row r="2484" spans="1:18" x14ac:dyDescent="0.25">
      <c r="A2484" s="131" t="str">
        <f>+IF(I2484&lt;='Ecarts de marge'!$G$1,"X","")</f>
        <v>X</v>
      </c>
      <c r="B2484" s="122" t="str">
        <f t="shared" si="38"/>
        <v>A</v>
      </c>
      <c r="Q2484" s="122" t="e">
        <f>+VLOOKUP(CONCATENATE(B2484,"00"),#REF!,3,FALSE)</f>
        <v>#REF!</v>
      </c>
      <c r="R2484" s="122" t="str">
        <f>+IF(ISERROR(VLOOKUP(K2484,'Ecarts de marge'!D:D,1,FALSE)),"PB CODE ARTICLE","")</f>
        <v>PB CODE ARTICLE</v>
      </c>
    </row>
    <row r="2485" spans="1:18" x14ac:dyDescent="0.25">
      <c r="A2485" s="131" t="str">
        <f>+IF(I2485&lt;='Ecarts de marge'!$G$1,"X","")</f>
        <v>X</v>
      </c>
      <c r="B2485" s="122" t="str">
        <f t="shared" si="38"/>
        <v>A</v>
      </c>
      <c r="Q2485" s="122" t="e">
        <f>+VLOOKUP(CONCATENATE(B2485,"00"),#REF!,3,FALSE)</f>
        <v>#REF!</v>
      </c>
      <c r="R2485" s="122" t="str">
        <f>+IF(ISERROR(VLOOKUP(K2485,'Ecarts de marge'!D:D,1,FALSE)),"PB CODE ARTICLE","")</f>
        <v>PB CODE ARTICLE</v>
      </c>
    </row>
    <row r="2486" spans="1:18" x14ac:dyDescent="0.25">
      <c r="A2486" s="131" t="str">
        <f>+IF(I2486&lt;='Ecarts de marge'!$G$1,"X","")</f>
        <v>X</v>
      </c>
      <c r="B2486" s="122" t="str">
        <f t="shared" si="38"/>
        <v>A</v>
      </c>
      <c r="Q2486" s="122" t="e">
        <f>+VLOOKUP(CONCATENATE(B2486,"00"),#REF!,3,FALSE)</f>
        <v>#REF!</v>
      </c>
      <c r="R2486" s="122" t="str">
        <f>+IF(ISERROR(VLOOKUP(K2486,'Ecarts de marge'!D:D,1,FALSE)),"PB CODE ARTICLE","")</f>
        <v>PB CODE ARTICLE</v>
      </c>
    </row>
    <row r="2487" spans="1:18" x14ac:dyDescent="0.25">
      <c r="A2487" s="131" t="str">
        <f>+IF(I2487&lt;='Ecarts de marge'!$G$1,"X","")</f>
        <v>X</v>
      </c>
      <c r="B2487" s="122" t="str">
        <f t="shared" si="38"/>
        <v>A</v>
      </c>
      <c r="Q2487" s="122" t="e">
        <f>+VLOOKUP(CONCATENATE(B2487,"00"),#REF!,3,FALSE)</f>
        <v>#REF!</v>
      </c>
      <c r="R2487" s="122" t="str">
        <f>+IF(ISERROR(VLOOKUP(K2487,'Ecarts de marge'!D:D,1,FALSE)),"PB CODE ARTICLE","")</f>
        <v>PB CODE ARTICLE</v>
      </c>
    </row>
    <row r="2488" spans="1:18" x14ac:dyDescent="0.25">
      <c r="A2488" s="131" t="str">
        <f>+IF(I2488&lt;='Ecarts de marge'!$G$1,"X","")</f>
        <v>X</v>
      </c>
      <c r="B2488" s="122" t="str">
        <f t="shared" si="38"/>
        <v>A</v>
      </c>
      <c r="Q2488" s="122" t="e">
        <f>+VLOOKUP(CONCATENATE(B2488,"00"),#REF!,3,FALSE)</f>
        <v>#REF!</v>
      </c>
      <c r="R2488" s="122" t="str">
        <f>+IF(ISERROR(VLOOKUP(K2488,'Ecarts de marge'!D:D,1,FALSE)),"PB CODE ARTICLE","")</f>
        <v>PB CODE ARTICLE</v>
      </c>
    </row>
    <row r="2489" spans="1:18" x14ac:dyDescent="0.25">
      <c r="A2489" s="131" t="str">
        <f>+IF(I2489&lt;='Ecarts de marge'!$G$1,"X","")</f>
        <v>X</v>
      </c>
      <c r="B2489" s="122" t="str">
        <f t="shared" si="38"/>
        <v>A</v>
      </c>
      <c r="Q2489" s="122" t="e">
        <f>+VLOOKUP(CONCATENATE(B2489,"00"),#REF!,3,FALSE)</f>
        <v>#REF!</v>
      </c>
      <c r="R2489" s="122" t="str">
        <f>+IF(ISERROR(VLOOKUP(K2489,'Ecarts de marge'!D:D,1,FALSE)),"PB CODE ARTICLE","")</f>
        <v>PB CODE ARTICLE</v>
      </c>
    </row>
    <row r="2490" spans="1:18" x14ac:dyDescent="0.25">
      <c r="A2490" s="131" t="str">
        <f>+IF(I2490&lt;='Ecarts de marge'!$G$1,"X","")</f>
        <v>X</v>
      </c>
      <c r="B2490" s="122" t="str">
        <f t="shared" si="38"/>
        <v>A</v>
      </c>
      <c r="Q2490" s="122" t="e">
        <f>+VLOOKUP(CONCATENATE(B2490,"00"),#REF!,3,FALSE)</f>
        <v>#REF!</v>
      </c>
      <c r="R2490" s="122" t="str">
        <f>+IF(ISERROR(VLOOKUP(K2490,'Ecarts de marge'!D:D,1,FALSE)),"PB CODE ARTICLE","")</f>
        <v>PB CODE ARTICLE</v>
      </c>
    </row>
    <row r="2491" spans="1:18" x14ac:dyDescent="0.25">
      <c r="A2491" s="131" t="str">
        <f>+IF(I2491&lt;='Ecarts de marge'!$G$1,"X","")</f>
        <v>X</v>
      </c>
      <c r="B2491" s="122" t="str">
        <f t="shared" si="38"/>
        <v>A</v>
      </c>
      <c r="Q2491" s="122" t="e">
        <f>+VLOOKUP(CONCATENATE(B2491,"00"),#REF!,3,FALSE)</f>
        <v>#REF!</v>
      </c>
      <c r="R2491" s="122" t="str">
        <f>+IF(ISERROR(VLOOKUP(K2491,'Ecarts de marge'!D:D,1,FALSE)),"PB CODE ARTICLE","")</f>
        <v>PB CODE ARTICLE</v>
      </c>
    </row>
    <row r="2492" spans="1:18" x14ac:dyDescent="0.25">
      <c r="A2492" s="131" t="str">
        <f>+IF(I2492&lt;='Ecarts de marge'!$G$1,"X","")</f>
        <v>X</v>
      </c>
      <c r="B2492" s="122" t="str">
        <f t="shared" si="38"/>
        <v>A</v>
      </c>
      <c r="Q2492" s="122" t="e">
        <f>+VLOOKUP(CONCATENATE(B2492,"00"),#REF!,3,FALSE)</f>
        <v>#REF!</v>
      </c>
      <c r="R2492" s="122" t="str">
        <f>+IF(ISERROR(VLOOKUP(K2492,'Ecarts de marge'!D:D,1,FALSE)),"PB CODE ARTICLE","")</f>
        <v>PB CODE ARTICLE</v>
      </c>
    </row>
    <row r="2493" spans="1:18" x14ac:dyDescent="0.25">
      <c r="A2493" s="131" t="str">
        <f>+IF(I2493&lt;='Ecarts de marge'!$G$1,"X","")</f>
        <v>X</v>
      </c>
      <c r="B2493" s="122" t="str">
        <f t="shared" si="38"/>
        <v>A</v>
      </c>
      <c r="Q2493" s="122" t="e">
        <f>+VLOOKUP(CONCATENATE(B2493,"00"),#REF!,3,FALSE)</f>
        <v>#REF!</v>
      </c>
      <c r="R2493" s="122" t="str">
        <f>+IF(ISERROR(VLOOKUP(K2493,'Ecarts de marge'!D:D,1,FALSE)),"PB CODE ARTICLE","")</f>
        <v>PB CODE ARTICLE</v>
      </c>
    </row>
    <row r="2494" spans="1:18" x14ac:dyDescent="0.25">
      <c r="A2494" s="131" t="str">
        <f>+IF(I2494&lt;='Ecarts de marge'!$G$1,"X","")</f>
        <v>X</v>
      </c>
      <c r="B2494" s="122" t="str">
        <f t="shared" si="38"/>
        <v>A</v>
      </c>
      <c r="Q2494" s="122" t="e">
        <f>+VLOOKUP(CONCATENATE(B2494,"00"),#REF!,3,FALSE)</f>
        <v>#REF!</v>
      </c>
      <c r="R2494" s="122" t="str">
        <f>+IF(ISERROR(VLOOKUP(K2494,'Ecarts de marge'!D:D,1,FALSE)),"PB CODE ARTICLE","")</f>
        <v>PB CODE ARTICLE</v>
      </c>
    </row>
    <row r="2495" spans="1:18" x14ac:dyDescent="0.25">
      <c r="A2495" s="131" t="str">
        <f>+IF(I2495&lt;='Ecarts de marge'!$G$1,"X","")</f>
        <v>X</v>
      </c>
      <c r="B2495" s="122" t="str">
        <f t="shared" si="38"/>
        <v>A</v>
      </c>
      <c r="Q2495" s="122" t="e">
        <f>+VLOOKUP(CONCATENATE(B2495,"00"),#REF!,3,FALSE)</f>
        <v>#REF!</v>
      </c>
      <c r="R2495" s="122" t="str">
        <f>+IF(ISERROR(VLOOKUP(K2495,'Ecarts de marge'!D:D,1,FALSE)),"PB CODE ARTICLE","")</f>
        <v>PB CODE ARTICLE</v>
      </c>
    </row>
    <row r="2496" spans="1:18" x14ac:dyDescent="0.25">
      <c r="A2496" s="131" t="str">
        <f>+IF(I2496&lt;='Ecarts de marge'!$G$1,"X","")</f>
        <v>X</v>
      </c>
      <c r="B2496" s="122" t="str">
        <f t="shared" si="38"/>
        <v>A</v>
      </c>
      <c r="Q2496" s="122" t="e">
        <f>+VLOOKUP(CONCATENATE(B2496,"00"),#REF!,3,FALSE)</f>
        <v>#REF!</v>
      </c>
      <c r="R2496" s="122" t="str">
        <f>+IF(ISERROR(VLOOKUP(K2496,'Ecarts de marge'!D:D,1,FALSE)),"PB CODE ARTICLE","")</f>
        <v>PB CODE ARTICLE</v>
      </c>
    </row>
    <row r="2497" spans="1:18" x14ac:dyDescent="0.25">
      <c r="A2497" s="131" t="str">
        <f>+IF(I2497&lt;='Ecarts de marge'!$G$1,"X","")</f>
        <v>X</v>
      </c>
      <c r="B2497" s="122" t="str">
        <f t="shared" si="38"/>
        <v>A</v>
      </c>
      <c r="Q2497" s="122" t="e">
        <f>+VLOOKUP(CONCATENATE(B2497,"00"),#REF!,3,FALSE)</f>
        <v>#REF!</v>
      </c>
      <c r="R2497" s="122" t="str">
        <f>+IF(ISERROR(VLOOKUP(K2497,'Ecarts de marge'!D:D,1,FALSE)),"PB CODE ARTICLE","")</f>
        <v>PB CODE ARTICLE</v>
      </c>
    </row>
    <row r="2498" spans="1:18" x14ac:dyDescent="0.25">
      <c r="A2498" s="131" t="str">
        <f>+IF(I2498&lt;='Ecarts de marge'!$G$1,"X","")</f>
        <v>X</v>
      </c>
      <c r="B2498" s="122" t="str">
        <f t="shared" si="38"/>
        <v>A</v>
      </c>
      <c r="Q2498" s="122" t="e">
        <f>+VLOOKUP(CONCATENATE(B2498,"00"),#REF!,3,FALSE)</f>
        <v>#REF!</v>
      </c>
      <c r="R2498" s="122" t="str">
        <f>+IF(ISERROR(VLOOKUP(K2498,'Ecarts de marge'!D:D,1,FALSE)),"PB CODE ARTICLE","")</f>
        <v>PB CODE ARTICLE</v>
      </c>
    </row>
    <row r="2499" spans="1:18" x14ac:dyDescent="0.25">
      <c r="A2499" s="131" t="str">
        <f>+IF(I2499&lt;='Ecarts de marge'!$G$1,"X","")</f>
        <v>X</v>
      </c>
      <c r="B2499" s="122" t="str">
        <f t="shared" ref="B2499:B2562" si="39">+"A"&amp;E2499&amp;F2499&amp;G2499</f>
        <v>A</v>
      </c>
      <c r="Q2499" s="122" t="e">
        <f>+VLOOKUP(CONCATENATE(B2499,"00"),#REF!,3,FALSE)</f>
        <v>#REF!</v>
      </c>
      <c r="R2499" s="122" t="str">
        <f>+IF(ISERROR(VLOOKUP(K2499,'Ecarts de marge'!D:D,1,FALSE)),"PB CODE ARTICLE","")</f>
        <v>PB CODE ARTICLE</v>
      </c>
    </row>
    <row r="2500" spans="1:18" x14ac:dyDescent="0.25">
      <c r="A2500" s="131" t="str">
        <f>+IF(I2500&lt;='Ecarts de marge'!$G$1,"X","")</f>
        <v>X</v>
      </c>
      <c r="B2500" s="122" t="str">
        <f t="shared" si="39"/>
        <v>A</v>
      </c>
      <c r="Q2500" s="122" t="e">
        <f>+VLOOKUP(CONCATENATE(B2500,"00"),#REF!,3,FALSE)</f>
        <v>#REF!</v>
      </c>
      <c r="R2500" s="122" t="str">
        <f>+IF(ISERROR(VLOOKUP(K2500,'Ecarts de marge'!D:D,1,FALSE)),"PB CODE ARTICLE","")</f>
        <v>PB CODE ARTICLE</v>
      </c>
    </row>
    <row r="2501" spans="1:18" x14ac:dyDescent="0.25">
      <c r="A2501" s="131" t="str">
        <f>+IF(I2501&lt;='Ecarts de marge'!$G$1,"X","")</f>
        <v>X</v>
      </c>
      <c r="B2501" s="122" t="str">
        <f t="shared" si="39"/>
        <v>A</v>
      </c>
      <c r="Q2501" s="122" t="e">
        <f>+VLOOKUP(CONCATENATE(B2501,"00"),#REF!,3,FALSE)</f>
        <v>#REF!</v>
      </c>
      <c r="R2501" s="122" t="str">
        <f>+IF(ISERROR(VLOOKUP(K2501,'Ecarts de marge'!D:D,1,FALSE)),"PB CODE ARTICLE","")</f>
        <v>PB CODE ARTICLE</v>
      </c>
    </row>
    <row r="2502" spans="1:18" x14ac:dyDescent="0.25">
      <c r="A2502" s="131" t="str">
        <f>+IF(I2502&lt;='Ecarts de marge'!$G$1,"X","")</f>
        <v>X</v>
      </c>
      <c r="B2502" s="122" t="str">
        <f t="shared" si="39"/>
        <v>A</v>
      </c>
      <c r="Q2502" s="122" t="e">
        <f>+VLOOKUP(CONCATENATE(B2502,"00"),#REF!,3,FALSE)</f>
        <v>#REF!</v>
      </c>
      <c r="R2502" s="122" t="str">
        <f>+IF(ISERROR(VLOOKUP(K2502,'Ecarts de marge'!D:D,1,FALSE)),"PB CODE ARTICLE","")</f>
        <v>PB CODE ARTICLE</v>
      </c>
    </row>
    <row r="2503" spans="1:18" x14ac:dyDescent="0.25">
      <c r="A2503" s="131" t="str">
        <f>+IF(I2503&lt;='Ecarts de marge'!$G$1,"X","")</f>
        <v>X</v>
      </c>
      <c r="B2503" s="122" t="str">
        <f t="shared" si="39"/>
        <v>A</v>
      </c>
      <c r="Q2503" s="122" t="e">
        <f>+VLOOKUP(CONCATENATE(B2503,"00"),#REF!,3,FALSE)</f>
        <v>#REF!</v>
      </c>
      <c r="R2503" s="122" t="str">
        <f>+IF(ISERROR(VLOOKUP(K2503,'Ecarts de marge'!D:D,1,FALSE)),"PB CODE ARTICLE","")</f>
        <v>PB CODE ARTICLE</v>
      </c>
    </row>
    <row r="2504" spans="1:18" x14ac:dyDescent="0.25">
      <c r="A2504" s="131" t="str">
        <f>+IF(I2504&lt;='Ecarts de marge'!$G$1,"X","")</f>
        <v>X</v>
      </c>
      <c r="B2504" s="122" t="str">
        <f t="shared" si="39"/>
        <v>A</v>
      </c>
      <c r="Q2504" s="122" t="e">
        <f>+VLOOKUP(CONCATENATE(B2504,"00"),#REF!,3,FALSE)</f>
        <v>#REF!</v>
      </c>
      <c r="R2504" s="122" t="str">
        <f>+IF(ISERROR(VLOOKUP(K2504,'Ecarts de marge'!D:D,1,FALSE)),"PB CODE ARTICLE","")</f>
        <v>PB CODE ARTICLE</v>
      </c>
    </row>
    <row r="2505" spans="1:18" x14ac:dyDescent="0.25">
      <c r="A2505" s="131" t="str">
        <f>+IF(I2505&lt;='Ecarts de marge'!$G$1,"X","")</f>
        <v>X</v>
      </c>
      <c r="B2505" s="122" t="str">
        <f t="shared" si="39"/>
        <v>A</v>
      </c>
      <c r="Q2505" s="122" t="e">
        <f>+VLOOKUP(CONCATENATE(B2505,"00"),#REF!,3,FALSE)</f>
        <v>#REF!</v>
      </c>
      <c r="R2505" s="122" t="str">
        <f>+IF(ISERROR(VLOOKUP(K2505,'Ecarts de marge'!D:D,1,FALSE)),"PB CODE ARTICLE","")</f>
        <v>PB CODE ARTICLE</v>
      </c>
    </row>
    <row r="2506" spans="1:18" x14ac:dyDescent="0.25">
      <c r="A2506" s="131" t="str">
        <f>+IF(I2506&lt;='Ecarts de marge'!$G$1,"X","")</f>
        <v>X</v>
      </c>
      <c r="B2506" s="122" t="str">
        <f t="shared" si="39"/>
        <v>A</v>
      </c>
      <c r="Q2506" s="122" t="e">
        <f>+VLOOKUP(CONCATENATE(B2506,"00"),#REF!,3,FALSE)</f>
        <v>#REF!</v>
      </c>
      <c r="R2506" s="122" t="str">
        <f>+IF(ISERROR(VLOOKUP(K2506,'Ecarts de marge'!D:D,1,FALSE)),"PB CODE ARTICLE","")</f>
        <v>PB CODE ARTICLE</v>
      </c>
    </row>
    <row r="2507" spans="1:18" x14ac:dyDescent="0.25">
      <c r="A2507" s="131" t="str">
        <f>+IF(I2507&lt;='Ecarts de marge'!$G$1,"X","")</f>
        <v>X</v>
      </c>
      <c r="B2507" s="122" t="str">
        <f t="shared" si="39"/>
        <v>A</v>
      </c>
      <c r="Q2507" s="122" t="e">
        <f>+VLOOKUP(CONCATENATE(B2507,"00"),#REF!,3,FALSE)</f>
        <v>#REF!</v>
      </c>
      <c r="R2507" s="122" t="str">
        <f>+IF(ISERROR(VLOOKUP(K2507,'Ecarts de marge'!D:D,1,FALSE)),"PB CODE ARTICLE","")</f>
        <v>PB CODE ARTICLE</v>
      </c>
    </row>
    <row r="2508" spans="1:18" x14ac:dyDescent="0.25">
      <c r="A2508" s="131" t="str">
        <f>+IF(I2508&lt;='Ecarts de marge'!$G$1,"X","")</f>
        <v>X</v>
      </c>
      <c r="B2508" s="122" t="str">
        <f t="shared" si="39"/>
        <v>A</v>
      </c>
      <c r="Q2508" s="122" t="e">
        <f>+VLOOKUP(CONCATENATE(B2508,"00"),#REF!,3,FALSE)</f>
        <v>#REF!</v>
      </c>
      <c r="R2508" s="122" t="str">
        <f>+IF(ISERROR(VLOOKUP(K2508,'Ecarts de marge'!D:D,1,FALSE)),"PB CODE ARTICLE","")</f>
        <v>PB CODE ARTICLE</v>
      </c>
    </row>
    <row r="2509" spans="1:18" x14ac:dyDescent="0.25">
      <c r="A2509" s="131" t="str">
        <f>+IF(I2509&lt;='Ecarts de marge'!$G$1,"X","")</f>
        <v>X</v>
      </c>
      <c r="B2509" s="122" t="str">
        <f t="shared" si="39"/>
        <v>A</v>
      </c>
      <c r="Q2509" s="122" t="e">
        <f>+VLOOKUP(CONCATENATE(B2509,"00"),#REF!,3,FALSE)</f>
        <v>#REF!</v>
      </c>
      <c r="R2509" s="122" t="str">
        <f>+IF(ISERROR(VLOOKUP(K2509,'Ecarts de marge'!D:D,1,FALSE)),"PB CODE ARTICLE","")</f>
        <v>PB CODE ARTICLE</v>
      </c>
    </row>
    <row r="2510" spans="1:18" x14ac:dyDescent="0.25">
      <c r="A2510" s="131" t="str">
        <f>+IF(I2510&lt;='Ecarts de marge'!$G$1,"X","")</f>
        <v>X</v>
      </c>
      <c r="B2510" s="122" t="str">
        <f t="shared" si="39"/>
        <v>A</v>
      </c>
      <c r="Q2510" s="122" t="e">
        <f>+VLOOKUP(CONCATENATE(B2510,"00"),#REF!,3,FALSE)</f>
        <v>#REF!</v>
      </c>
      <c r="R2510" s="122" t="str">
        <f>+IF(ISERROR(VLOOKUP(K2510,'Ecarts de marge'!D:D,1,FALSE)),"PB CODE ARTICLE","")</f>
        <v>PB CODE ARTICLE</v>
      </c>
    </row>
    <row r="2511" spans="1:18" x14ac:dyDescent="0.25">
      <c r="A2511" s="131" t="str">
        <f>+IF(I2511&lt;='Ecarts de marge'!$G$1,"X","")</f>
        <v>X</v>
      </c>
      <c r="B2511" s="122" t="str">
        <f t="shared" si="39"/>
        <v>A</v>
      </c>
      <c r="Q2511" s="122" t="e">
        <f>+VLOOKUP(CONCATENATE(B2511,"00"),#REF!,3,FALSE)</f>
        <v>#REF!</v>
      </c>
      <c r="R2511" s="122" t="str">
        <f>+IF(ISERROR(VLOOKUP(K2511,'Ecarts de marge'!D:D,1,FALSE)),"PB CODE ARTICLE","")</f>
        <v>PB CODE ARTICLE</v>
      </c>
    </row>
    <row r="2512" spans="1:18" x14ac:dyDescent="0.25">
      <c r="A2512" s="131" t="str">
        <f>+IF(I2512&lt;='Ecarts de marge'!$G$1,"X","")</f>
        <v>X</v>
      </c>
      <c r="B2512" s="122" t="str">
        <f t="shared" si="39"/>
        <v>A</v>
      </c>
      <c r="Q2512" s="122" t="e">
        <f>+VLOOKUP(CONCATENATE(B2512,"00"),#REF!,3,FALSE)</f>
        <v>#REF!</v>
      </c>
      <c r="R2512" s="122" t="str">
        <f>+IF(ISERROR(VLOOKUP(K2512,'Ecarts de marge'!D:D,1,FALSE)),"PB CODE ARTICLE","")</f>
        <v>PB CODE ARTICLE</v>
      </c>
    </row>
    <row r="2513" spans="1:18" x14ac:dyDescent="0.25">
      <c r="A2513" s="131" t="str">
        <f>+IF(I2513&lt;='Ecarts de marge'!$G$1,"X","")</f>
        <v>X</v>
      </c>
      <c r="B2513" s="122" t="str">
        <f t="shared" si="39"/>
        <v>A</v>
      </c>
      <c r="Q2513" s="122" t="e">
        <f>+VLOOKUP(CONCATENATE(B2513,"00"),#REF!,3,FALSE)</f>
        <v>#REF!</v>
      </c>
      <c r="R2513" s="122" t="str">
        <f>+IF(ISERROR(VLOOKUP(K2513,'Ecarts de marge'!D:D,1,FALSE)),"PB CODE ARTICLE","")</f>
        <v>PB CODE ARTICLE</v>
      </c>
    </row>
    <row r="2514" spans="1:18" x14ac:dyDescent="0.25">
      <c r="A2514" s="131" t="str">
        <f>+IF(I2514&lt;='Ecarts de marge'!$G$1,"X","")</f>
        <v>X</v>
      </c>
      <c r="B2514" s="122" t="str">
        <f t="shared" si="39"/>
        <v>A</v>
      </c>
      <c r="Q2514" s="122" t="e">
        <f>+VLOOKUP(CONCATENATE(B2514,"00"),#REF!,3,FALSE)</f>
        <v>#REF!</v>
      </c>
      <c r="R2514" s="122" t="str">
        <f>+IF(ISERROR(VLOOKUP(K2514,'Ecarts de marge'!D:D,1,FALSE)),"PB CODE ARTICLE","")</f>
        <v>PB CODE ARTICLE</v>
      </c>
    </row>
    <row r="2515" spans="1:18" x14ac:dyDescent="0.25">
      <c r="A2515" s="131" t="str">
        <f>+IF(I2515&lt;='Ecarts de marge'!$G$1,"X","")</f>
        <v>X</v>
      </c>
      <c r="B2515" s="122" t="str">
        <f t="shared" si="39"/>
        <v>A</v>
      </c>
      <c r="Q2515" s="122" t="e">
        <f>+VLOOKUP(CONCATENATE(B2515,"00"),#REF!,3,FALSE)</f>
        <v>#REF!</v>
      </c>
      <c r="R2515" s="122" t="str">
        <f>+IF(ISERROR(VLOOKUP(K2515,'Ecarts de marge'!D:D,1,FALSE)),"PB CODE ARTICLE","")</f>
        <v>PB CODE ARTICLE</v>
      </c>
    </row>
    <row r="2516" spans="1:18" x14ac:dyDescent="0.25">
      <c r="A2516" s="131" t="str">
        <f>+IF(I2516&lt;='Ecarts de marge'!$G$1,"X","")</f>
        <v>X</v>
      </c>
      <c r="B2516" s="122" t="str">
        <f t="shared" si="39"/>
        <v>A</v>
      </c>
      <c r="Q2516" s="122" t="e">
        <f>+VLOOKUP(CONCATENATE(B2516,"00"),#REF!,3,FALSE)</f>
        <v>#REF!</v>
      </c>
      <c r="R2516" s="122" t="str">
        <f>+IF(ISERROR(VLOOKUP(K2516,'Ecarts de marge'!D:D,1,FALSE)),"PB CODE ARTICLE","")</f>
        <v>PB CODE ARTICLE</v>
      </c>
    </row>
    <row r="2517" spans="1:18" x14ac:dyDescent="0.25">
      <c r="A2517" s="131" t="str">
        <f>+IF(I2517&lt;='Ecarts de marge'!$G$1,"X","")</f>
        <v>X</v>
      </c>
      <c r="B2517" s="122" t="str">
        <f t="shared" si="39"/>
        <v>A</v>
      </c>
      <c r="Q2517" s="122" t="e">
        <f>+VLOOKUP(CONCATENATE(B2517,"00"),#REF!,3,FALSE)</f>
        <v>#REF!</v>
      </c>
      <c r="R2517" s="122" t="str">
        <f>+IF(ISERROR(VLOOKUP(K2517,'Ecarts de marge'!D:D,1,FALSE)),"PB CODE ARTICLE","")</f>
        <v>PB CODE ARTICLE</v>
      </c>
    </row>
    <row r="2518" spans="1:18" x14ac:dyDescent="0.25">
      <c r="A2518" s="131" t="str">
        <f>+IF(I2518&lt;='Ecarts de marge'!$G$1,"X","")</f>
        <v>X</v>
      </c>
      <c r="B2518" s="122" t="str">
        <f t="shared" si="39"/>
        <v>A</v>
      </c>
      <c r="Q2518" s="122" t="e">
        <f>+VLOOKUP(CONCATENATE(B2518,"00"),#REF!,3,FALSE)</f>
        <v>#REF!</v>
      </c>
      <c r="R2518" s="122" t="str">
        <f>+IF(ISERROR(VLOOKUP(K2518,'Ecarts de marge'!D:D,1,FALSE)),"PB CODE ARTICLE","")</f>
        <v>PB CODE ARTICLE</v>
      </c>
    </row>
    <row r="2519" spans="1:18" x14ac:dyDescent="0.25">
      <c r="A2519" s="131" t="str">
        <f>+IF(I2519&lt;='Ecarts de marge'!$G$1,"X","")</f>
        <v>X</v>
      </c>
      <c r="B2519" s="122" t="str">
        <f t="shared" si="39"/>
        <v>A</v>
      </c>
      <c r="Q2519" s="122" t="e">
        <f>+VLOOKUP(CONCATENATE(B2519,"00"),#REF!,3,FALSE)</f>
        <v>#REF!</v>
      </c>
      <c r="R2519" s="122" t="str">
        <f>+IF(ISERROR(VLOOKUP(K2519,'Ecarts de marge'!D:D,1,FALSE)),"PB CODE ARTICLE","")</f>
        <v>PB CODE ARTICLE</v>
      </c>
    </row>
    <row r="2520" spans="1:18" x14ac:dyDescent="0.25">
      <c r="A2520" s="131" t="str">
        <f>+IF(I2520&lt;='Ecarts de marge'!$G$1,"X","")</f>
        <v>X</v>
      </c>
      <c r="B2520" s="122" t="str">
        <f t="shared" si="39"/>
        <v>A</v>
      </c>
      <c r="Q2520" s="122" t="e">
        <f>+VLOOKUP(CONCATENATE(B2520,"00"),#REF!,3,FALSE)</f>
        <v>#REF!</v>
      </c>
      <c r="R2520" s="122" t="str">
        <f>+IF(ISERROR(VLOOKUP(K2520,'Ecarts de marge'!D:D,1,FALSE)),"PB CODE ARTICLE","")</f>
        <v>PB CODE ARTICLE</v>
      </c>
    </row>
    <row r="2521" spans="1:18" x14ac:dyDescent="0.25">
      <c r="A2521" s="131" t="str">
        <f>+IF(I2521&lt;='Ecarts de marge'!$G$1,"X","")</f>
        <v>X</v>
      </c>
      <c r="B2521" s="122" t="str">
        <f t="shared" si="39"/>
        <v>A</v>
      </c>
      <c r="Q2521" s="122" t="e">
        <f>+VLOOKUP(CONCATENATE(B2521,"00"),#REF!,3,FALSE)</f>
        <v>#REF!</v>
      </c>
      <c r="R2521" s="122" t="str">
        <f>+IF(ISERROR(VLOOKUP(K2521,'Ecarts de marge'!D:D,1,FALSE)),"PB CODE ARTICLE","")</f>
        <v>PB CODE ARTICLE</v>
      </c>
    </row>
    <row r="2522" spans="1:18" x14ac:dyDescent="0.25">
      <c r="A2522" s="131" t="str">
        <f>+IF(I2522&lt;='Ecarts de marge'!$G$1,"X","")</f>
        <v>X</v>
      </c>
      <c r="B2522" s="122" t="str">
        <f t="shared" si="39"/>
        <v>A</v>
      </c>
      <c r="Q2522" s="122" t="e">
        <f>+VLOOKUP(CONCATENATE(B2522,"00"),#REF!,3,FALSE)</f>
        <v>#REF!</v>
      </c>
      <c r="R2522" s="122" t="str">
        <f>+IF(ISERROR(VLOOKUP(K2522,'Ecarts de marge'!D:D,1,FALSE)),"PB CODE ARTICLE","")</f>
        <v>PB CODE ARTICLE</v>
      </c>
    </row>
    <row r="2523" spans="1:18" x14ac:dyDescent="0.25">
      <c r="A2523" s="131" t="str">
        <f>+IF(I2523&lt;='Ecarts de marge'!$G$1,"X","")</f>
        <v>X</v>
      </c>
      <c r="B2523" s="122" t="str">
        <f t="shared" si="39"/>
        <v>A</v>
      </c>
      <c r="Q2523" s="122" t="e">
        <f>+VLOOKUP(CONCATENATE(B2523,"00"),#REF!,3,FALSE)</f>
        <v>#REF!</v>
      </c>
      <c r="R2523" s="122" t="str">
        <f>+IF(ISERROR(VLOOKUP(K2523,'Ecarts de marge'!D:D,1,FALSE)),"PB CODE ARTICLE","")</f>
        <v>PB CODE ARTICLE</v>
      </c>
    </row>
    <row r="2524" spans="1:18" x14ac:dyDescent="0.25">
      <c r="A2524" s="131" t="str">
        <f>+IF(I2524&lt;='Ecarts de marge'!$G$1,"X","")</f>
        <v>X</v>
      </c>
      <c r="B2524" s="122" t="str">
        <f t="shared" si="39"/>
        <v>A</v>
      </c>
      <c r="Q2524" s="122" t="e">
        <f>+VLOOKUP(CONCATENATE(B2524,"00"),#REF!,3,FALSE)</f>
        <v>#REF!</v>
      </c>
      <c r="R2524" s="122" t="str">
        <f>+IF(ISERROR(VLOOKUP(K2524,'Ecarts de marge'!D:D,1,FALSE)),"PB CODE ARTICLE","")</f>
        <v>PB CODE ARTICLE</v>
      </c>
    </row>
    <row r="2525" spans="1:18" x14ac:dyDescent="0.25">
      <c r="A2525" s="131" t="str">
        <f>+IF(I2525&lt;='Ecarts de marge'!$G$1,"X","")</f>
        <v>X</v>
      </c>
      <c r="B2525" s="122" t="str">
        <f t="shared" si="39"/>
        <v>A</v>
      </c>
      <c r="Q2525" s="122" t="e">
        <f>+VLOOKUP(CONCATENATE(B2525,"00"),#REF!,3,FALSE)</f>
        <v>#REF!</v>
      </c>
      <c r="R2525" s="122" t="str">
        <f>+IF(ISERROR(VLOOKUP(K2525,'Ecarts de marge'!D:D,1,FALSE)),"PB CODE ARTICLE","")</f>
        <v>PB CODE ARTICLE</v>
      </c>
    </row>
    <row r="2526" spans="1:18" x14ac:dyDescent="0.25">
      <c r="A2526" s="131" t="str">
        <f>+IF(I2526&lt;='Ecarts de marge'!$G$1,"X","")</f>
        <v>X</v>
      </c>
      <c r="B2526" s="122" t="str">
        <f t="shared" si="39"/>
        <v>A</v>
      </c>
      <c r="Q2526" s="122" t="e">
        <f>+VLOOKUP(CONCATENATE(B2526,"00"),#REF!,3,FALSE)</f>
        <v>#REF!</v>
      </c>
      <c r="R2526" s="122" t="str">
        <f>+IF(ISERROR(VLOOKUP(K2526,'Ecarts de marge'!D:D,1,FALSE)),"PB CODE ARTICLE","")</f>
        <v>PB CODE ARTICLE</v>
      </c>
    </row>
    <row r="2527" spans="1:18" x14ac:dyDescent="0.25">
      <c r="A2527" s="131" t="str">
        <f>+IF(I2527&lt;='Ecarts de marge'!$G$1,"X","")</f>
        <v>X</v>
      </c>
      <c r="B2527" s="122" t="str">
        <f t="shared" si="39"/>
        <v>A</v>
      </c>
      <c r="Q2527" s="122" t="e">
        <f>+VLOOKUP(CONCATENATE(B2527,"00"),#REF!,3,FALSE)</f>
        <v>#REF!</v>
      </c>
      <c r="R2527" s="122" t="str">
        <f>+IF(ISERROR(VLOOKUP(K2527,'Ecarts de marge'!D:D,1,FALSE)),"PB CODE ARTICLE","")</f>
        <v>PB CODE ARTICLE</v>
      </c>
    </row>
    <row r="2528" spans="1:18" x14ac:dyDescent="0.25">
      <c r="A2528" s="131" t="str">
        <f>+IF(I2528&lt;='Ecarts de marge'!$G$1,"X","")</f>
        <v>X</v>
      </c>
      <c r="B2528" s="122" t="str">
        <f t="shared" si="39"/>
        <v>A</v>
      </c>
      <c r="Q2528" s="122" t="e">
        <f>+VLOOKUP(CONCATENATE(B2528,"00"),#REF!,3,FALSE)</f>
        <v>#REF!</v>
      </c>
      <c r="R2528" s="122" t="str">
        <f>+IF(ISERROR(VLOOKUP(K2528,'Ecarts de marge'!D:D,1,FALSE)),"PB CODE ARTICLE","")</f>
        <v>PB CODE ARTICLE</v>
      </c>
    </row>
    <row r="2529" spans="1:18" x14ac:dyDescent="0.25">
      <c r="A2529" s="131" t="str">
        <f>+IF(I2529&lt;='Ecarts de marge'!$G$1,"X","")</f>
        <v>X</v>
      </c>
      <c r="B2529" s="122" t="str">
        <f t="shared" si="39"/>
        <v>A</v>
      </c>
      <c r="Q2529" s="122" t="e">
        <f>+VLOOKUP(CONCATENATE(B2529,"00"),#REF!,3,FALSE)</f>
        <v>#REF!</v>
      </c>
      <c r="R2529" s="122" t="str">
        <f>+IF(ISERROR(VLOOKUP(K2529,'Ecarts de marge'!D:D,1,FALSE)),"PB CODE ARTICLE","")</f>
        <v>PB CODE ARTICLE</v>
      </c>
    </row>
    <row r="2530" spans="1:18" x14ac:dyDescent="0.25">
      <c r="A2530" s="131" t="str">
        <f>+IF(I2530&lt;='Ecarts de marge'!$G$1,"X","")</f>
        <v>X</v>
      </c>
      <c r="B2530" s="122" t="str">
        <f t="shared" si="39"/>
        <v>A</v>
      </c>
      <c r="Q2530" s="122" t="e">
        <f>+VLOOKUP(CONCATENATE(B2530,"00"),#REF!,3,FALSE)</f>
        <v>#REF!</v>
      </c>
      <c r="R2530" s="122" t="str">
        <f>+IF(ISERROR(VLOOKUP(K2530,'Ecarts de marge'!D:D,1,FALSE)),"PB CODE ARTICLE","")</f>
        <v>PB CODE ARTICLE</v>
      </c>
    </row>
    <row r="2531" spans="1:18" x14ac:dyDescent="0.25">
      <c r="A2531" s="131" t="str">
        <f>+IF(I2531&lt;='Ecarts de marge'!$G$1,"X","")</f>
        <v>X</v>
      </c>
      <c r="B2531" s="122" t="str">
        <f t="shared" si="39"/>
        <v>A</v>
      </c>
      <c r="Q2531" s="122" t="e">
        <f>+VLOOKUP(CONCATENATE(B2531,"00"),#REF!,3,FALSE)</f>
        <v>#REF!</v>
      </c>
      <c r="R2531" s="122" t="str">
        <f>+IF(ISERROR(VLOOKUP(K2531,'Ecarts de marge'!D:D,1,FALSE)),"PB CODE ARTICLE","")</f>
        <v>PB CODE ARTICLE</v>
      </c>
    </row>
    <row r="2532" spans="1:18" x14ac:dyDescent="0.25">
      <c r="A2532" s="131" t="str">
        <f>+IF(I2532&lt;='Ecarts de marge'!$G$1,"X","")</f>
        <v>X</v>
      </c>
      <c r="B2532" s="122" t="str">
        <f t="shared" si="39"/>
        <v>A</v>
      </c>
      <c r="Q2532" s="122" t="e">
        <f>+VLOOKUP(CONCATENATE(B2532,"00"),#REF!,3,FALSE)</f>
        <v>#REF!</v>
      </c>
      <c r="R2532" s="122" t="str">
        <f>+IF(ISERROR(VLOOKUP(K2532,'Ecarts de marge'!D:D,1,FALSE)),"PB CODE ARTICLE","")</f>
        <v>PB CODE ARTICLE</v>
      </c>
    </row>
    <row r="2533" spans="1:18" x14ac:dyDescent="0.25">
      <c r="A2533" s="131" t="str">
        <f>+IF(I2533&lt;='Ecarts de marge'!$G$1,"X","")</f>
        <v>X</v>
      </c>
      <c r="B2533" s="122" t="str">
        <f t="shared" si="39"/>
        <v>A</v>
      </c>
      <c r="Q2533" s="122" t="e">
        <f>+VLOOKUP(CONCATENATE(B2533,"00"),#REF!,3,FALSE)</f>
        <v>#REF!</v>
      </c>
      <c r="R2533" s="122" t="str">
        <f>+IF(ISERROR(VLOOKUP(K2533,'Ecarts de marge'!D:D,1,FALSE)),"PB CODE ARTICLE","")</f>
        <v>PB CODE ARTICLE</v>
      </c>
    </row>
    <row r="2534" spans="1:18" x14ac:dyDescent="0.25">
      <c r="A2534" s="131" t="str">
        <f>+IF(I2534&lt;='Ecarts de marge'!$G$1,"X","")</f>
        <v>X</v>
      </c>
      <c r="B2534" s="122" t="str">
        <f t="shared" si="39"/>
        <v>A</v>
      </c>
      <c r="Q2534" s="122" t="e">
        <f>+VLOOKUP(CONCATENATE(B2534,"00"),#REF!,3,FALSE)</f>
        <v>#REF!</v>
      </c>
      <c r="R2534" s="122" t="str">
        <f>+IF(ISERROR(VLOOKUP(K2534,'Ecarts de marge'!D:D,1,FALSE)),"PB CODE ARTICLE","")</f>
        <v>PB CODE ARTICLE</v>
      </c>
    </row>
    <row r="2535" spans="1:18" x14ac:dyDescent="0.25">
      <c r="A2535" s="131" t="str">
        <f>+IF(I2535&lt;='Ecarts de marge'!$G$1,"X","")</f>
        <v>X</v>
      </c>
      <c r="B2535" s="122" t="str">
        <f t="shared" si="39"/>
        <v>A</v>
      </c>
      <c r="Q2535" s="122" t="e">
        <f>+VLOOKUP(CONCATENATE(B2535,"00"),#REF!,3,FALSE)</f>
        <v>#REF!</v>
      </c>
      <c r="R2535" s="122" t="str">
        <f>+IF(ISERROR(VLOOKUP(K2535,'Ecarts de marge'!D:D,1,FALSE)),"PB CODE ARTICLE","")</f>
        <v>PB CODE ARTICLE</v>
      </c>
    </row>
    <row r="2536" spans="1:18" x14ac:dyDescent="0.25">
      <c r="A2536" s="131" t="str">
        <f>+IF(I2536&lt;='Ecarts de marge'!$G$1,"X","")</f>
        <v>X</v>
      </c>
      <c r="B2536" s="122" t="str">
        <f t="shared" si="39"/>
        <v>A</v>
      </c>
      <c r="Q2536" s="122" t="e">
        <f>+VLOOKUP(CONCATENATE(B2536,"00"),#REF!,3,FALSE)</f>
        <v>#REF!</v>
      </c>
      <c r="R2536" s="122" t="str">
        <f>+IF(ISERROR(VLOOKUP(K2536,'Ecarts de marge'!D:D,1,FALSE)),"PB CODE ARTICLE","")</f>
        <v>PB CODE ARTICLE</v>
      </c>
    </row>
    <row r="2537" spans="1:18" x14ac:dyDescent="0.25">
      <c r="A2537" s="131" t="str">
        <f>+IF(I2537&lt;='Ecarts de marge'!$G$1,"X","")</f>
        <v>X</v>
      </c>
      <c r="B2537" s="122" t="str">
        <f t="shared" si="39"/>
        <v>A</v>
      </c>
      <c r="Q2537" s="122" t="e">
        <f>+VLOOKUP(CONCATENATE(B2537,"00"),#REF!,3,FALSE)</f>
        <v>#REF!</v>
      </c>
      <c r="R2537" s="122" t="str">
        <f>+IF(ISERROR(VLOOKUP(K2537,'Ecarts de marge'!D:D,1,FALSE)),"PB CODE ARTICLE","")</f>
        <v>PB CODE ARTICLE</v>
      </c>
    </row>
    <row r="2538" spans="1:18" x14ac:dyDescent="0.25">
      <c r="A2538" s="131" t="str">
        <f>+IF(I2538&lt;='Ecarts de marge'!$G$1,"X","")</f>
        <v>X</v>
      </c>
      <c r="B2538" s="122" t="str">
        <f t="shared" si="39"/>
        <v>A</v>
      </c>
      <c r="Q2538" s="122" t="e">
        <f>+VLOOKUP(CONCATENATE(B2538,"00"),#REF!,3,FALSE)</f>
        <v>#REF!</v>
      </c>
      <c r="R2538" s="122" t="str">
        <f>+IF(ISERROR(VLOOKUP(K2538,'Ecarts de marge'!D:D,1,FALSE)),"PB CODE ARTICLE","")</f>
        <v>PB CODE ARTICLE</v>
      </c>
    </row>
    <row r="2539" spans="1:18" x14ac:dyDescent="0.25">
      <c r="A2539" s="131" t="str">
        <f>+IF(I2539&lt;='Ecarts de marge'!$G$1,"X","")</f>
        <v>X</v>
      </c>
      <c r="B2539" s="122" t="str">
        <f t="shared" si="39"/>
        <v>A</v>
      </c>
      <c r="Q2539" s="122" t="e">
        <f>+VLOOKUP(CONCATENATE(B2539,"00"),#REF!,3,FALSE)</f>
        <v>#REF!</v>
      </c>
      <c r="R2539" s="122" t="str">
        <f>+IF(ISERROR(VLOOKUP(K2539,'Ecarts de marge'!D:D,1,FALSE)),"PB CODE ARTICLE","")</f>
        <v>PB CODE ARTICLE</v>
      </c>
    </row>
    <row r="2540" spans="1:18" x14ac:dyDescent="0.25">
      <c r="A2540" s="131" t="str">
        <f>+IF(I2540&lt;='Ecarts de marge'!$G$1,"X","")</f>
        <v>X</v>
      </c>
      <c r="B2540" s="122" t="str">
        <f t="shared" si="39"/>
        <v>A</v>
      </c>
      <c r="Q2540" s="122" t="e">
        <f>+VLOOKUP(CONCATENATE(B2540,"00"),#REF!,3,FALSE)</f>
        <v>#REF!</v>
      </c>
      <c r="R2540" s="122" t="str">
        <f>+IF(ISERROR(VLOOKUP(K2540,'Ecarts de marge'!D:D,1,FALSE)),"PB CODE ARTICLE","")</f>
        <v>PB CODE ARTICLE</v>
      </c>
    </row>
    <row r="2541" spans="1:18" x14ac:dyDescent="0.25">
      <c r="A2541" s="131" t="str">
        <f>+IF(I2541&lt;='Ecarts de marge'!$G$1,"X","")</f>
        <v>X</v>
      </c>
      <c r="B2541" s="122" t="str">
        <f t="shared" si="39"/>
        <v>A</v>
      </c>
      <c r="Q2541" s="122" t="e">
        <f>+VLOOKUP(CONCATENATE(B2541,"00"),#REF!,3,FALSE)</f>
        <v>#REF!</v>
      </c>
      <c r="R2541" s="122" t="str">
        <f>+IF(ISERROR(VLOOKUP(K2541,'Ecarts de marge'!D:D,1,FALSE)),"PB CODE ARTICLE","")</f>
        <v>PB CODE ARTICLE</v>
      </c>
    </row>
    <row r="2542" spans="1:18" x14ac:dyDescent="0.25">
      <c r="A2542" s="131" t="str">
        <f>+IF(I2542&lt;='Ecarts de marge'!$G$1,"X","")</f>
        <v>X</v>
      </c>
      <c r="B2542" s="122" t="str">
        <f t="shared" si="39"/>
        <v>A</v>
      </c>
      <c r="Q2542" s="122" t="e">
        <f>+VLOOKUP(CONCATENATE(B2542,"00"),#REF!,3,FALSE)</f>
        <v>#REF!</v>
      </c>
      <c r="R2542" s="122" t="str">
        <f>+IF(ISERROR(VLOOKUP(K2542,'Ecarts de marge'!D:D,1,FALSE)),"PB CODE ARTICLE","")</f>
        <v>PB CODE ARTICLE</v>
      </c>
    </row>
    <row r="2543" spans="1:18" x14ac:dyDescent="0.25">
      <c r="A2543" s="131" t="str">
        <f>+IF(I2543&lt;='Ecarts de marge'!$G$1,"X","")</f>
        <v>X</v>
      </c>
      <c r="B2543" s="122" t="str">
        <f t="shared" si="39"/>
        <v>A</v>
      </c>
      <c r="Q2543" s="122" t="e">
        <f>+VLOOKUP(CONCATENATE(B2543,"00"),#REF!,3,FALSE)</f>
        <v>#REF!</v>
      </c>
      <c r="R2543" s="122" t="str">
        <f>+IF(ISERROR(VLOOKUP(K2543,'Ecarts de marge'!D:D,1,FALSE)),"PB CODE ARTICLE","")</f>
        <v>PB CODE ARTICLE</v>
      </c>
    </row>
    <row r="2544" spans="1:18" x14ac:dyDescent="0.25">
      <c r="A2544" s="131" t="str">
        <f>+IF(I2544&lt;='Ecarts de marge'!$G$1,"X","")</f>
        <v>X</v>
      </c>
      <c r="B2544" s="122" t="str">
        <f t="shared" si="39"/>
        <v>A</v>
      </c>
      <c r="Q2544" s="122" t="e">
        <f>+VLOOKUP(CONCATENATE(B2544,"00"),#REF!,3,FALSE)</f>
        <v>#REF!</v>
      </c>
      <c r="R2544" s="122" t="str">
        <f>+IF(ISERROR(VLOOKUP(K2544,'Ecarts de marge'!D:D,1,FALSE)),"PB CODE ARTICLE","")</f>
        <v>PB CODE ARTICLE</v>
      </c>
    </row>
    <row r="2545" spans="1:18" x14ac:dyDescent="0.25">
      <c r="A2545" s="131" t="str">
        <f>+IF(I2545&lt;='Ecarts de marge'!$G$1,"X","")</f>
        <v>X</v>
      </c>
      <c r="B2545" s="122" t="str">
        <f t="shared" si="39"/>
        <v>A</v>
      </c>
      <c r="Q2545" s="122" t="e">
        <f>+VLOOKUP(CONCATENATE(B2545,"00"),#REF!,3,FALSE)</f>
        <v>#REF!</v>
      </c>
      <c r="R2545" s="122" t="str">
        <f>+IF(ISERROR(VLOOKUP(K2545,'Ecarts de marge'!D:D,1,FALSE)),"PB CODE ARTICLE","")</f>
        <v>PB CODE ARTICLE</v>
      </c>
    </row>
    <row r="2546" spans="1:18" x14ac:dyDescent="0.25">
      <c r="A2546" s="131" t="str">
        <f>+IF(I2546&lt;='Ecarts de marge'!$G$1,"X","")</f>
        <v>X</v>
      </c>
      <c r="B2546" s="122" t="str">
        <f t="shared" si="39"/>
        <v>A</v>
      </c>
      <c r="Q2546" s="122" t="e">
        <f>+VLOOKUP(CONCATENATE(B2546,"00"),#REF!,3,FALSE)</f>
        <v>#REF!</v>
      </c>
      <c r="R2546" s="122" t="str">
        <f>+IF(ISERROR(VLOOKUP(K2546,'Ecarts de marge'!D:D,1,FALSE)),"PB CODE ARTICLE","")</f>
        <v>PB CODE ARTICLE</v>
      </c>
    </row>
    <row r="2547" spans="1:18" x14ac:dyDescent="0.25">
      <c r="A2547" s="131" t="str">
        <f>+IF(I2547&lt;='Ecarts de marge'!$G$1,"X","")</f>
        <v>X</v>
      </c>
      <c r="B2547" s="122" t="str">
        <f t="shared" si="39"/>
        <v>A</v>
      </c>
      <c r="Q2547" s="122" t="e">
        <f>+VLOOKUP(CONCATENATE(B2547,"00"),#REF!,3,FALSE)</f>
        <v>#REF!</v>
      </c>
      <c r="R2547" s="122" t="str">
        <f>+IF(ISERROR(VLOOKUP(K2547,'Ecarts de marge'!D:D,1,FALSE)),"PB CODE ARTICLE","")</f>
        <v>PB CODE ARTICLE</v>
      </c>
    </row>
    <row r="2548" spans="1:18" x14ac:dyDescent="0.25">
      <c r="A2548" s="131" t="str">
        <f>+IF(I2548&lt;='Ecarts de marge'!$G$1,"X","")</f>
        <v>X</v>
      </c>
      <c r="B2548" s="122" t="str">
        <f t="shared" si="39"/>
        <v>A</v>
      </c>
      <c r="Q2548" s="122" t="e">
        <f>+VLOOKUP(CONCATENATE(B2548,"00"),#REF!,3,FALSE)</f>
        <v>#REF!</v>
      </c>
      <c r="R2548" s="122" t="str">
        <f>+IF(ISERROR(VLOOKUP(K2548,'Ecarts de marge'!D:D,1,FALSE)),"PB CODE ARTICLE","")</f>
        <v>PB CODE ARTICLE</v>
      </c>
    </row>
    <row r="2549" spans="1:18" x14ac:dyDescent="0.25">
      <c r="A2549" s="131" t="str">
        <f>+IF(I2549&lt;='Ecarts de marge'!$G$1,"X","")</f>
        <v>X</v>
      </c>
      <c r="B2549" s="122" t="str">
        <f t="shared" si="39"/>
        <v>A</v>
      </c>
      <c r="Q2549" s="122" t="e">
        <f>+VLOOKUP(CONCATENATE(B2549,"00"),#REF!,3,FALSE)</f>
        <v>#REF!</v>
      </c>
      <c r="R2549" s="122" t="str">
        <f>+IF(ISERROR(VLOOKUP(K2549,'Ecarts de marge'!D:D,1,FALSE)),"PB CODE ARTICLE","")</f>
        <v>PB CODE ARTICLE</v>
      </c>
    </row>
    <row r="2550" spans="1:18" x14ac:dyDescent="0.25">
      <c r="A2550" s="131" t="str">
        <f>+IF(I2550&lt;='Ecarts de marge'!$G$1,"X","")</f>
        <v>X</v>
      </c>
      <c r="B2550" s="122" t="str">
        <f t="shared" si="39"/>
        <v>A</v>
      </c>
      <c r="Q2550" s="122" t="e">
        <f>+VLOOKUP(CONCATENATE(B2550,"00"),#REF!,3,FALSE)</f>
        <v>#REF!</v>
      </c>
      <c r="R2550" s="122" t="str">
        <f>+IF(ISERROR(VLOOKUP(K2550,'Ecarts de marge'!D:D,1,FALSE)),"PB CODE ARTICLE","")</f>
        <v>PB CODE ARTICLE</v>
      </c>
    </row>
    <row r="2551" spans="1:18" x14ac:dyDescent="0.25">
      <c r="A2551" s="131" t="str">
        <f>+IF(I2551&lt;='Ecarts de marge'!$G$1,"X","")</f>
        <v>X</v>
      </c>
      <c r="B2551" s="122" t="str">
        <f t="shared" si="39"/>
        <v>A</v>
      </c>
      <c r="Q2551" s="122" t="e">
        <f>+VLOOKUP(CONCATENATE(B2551,"00"),#REF!,3,FALSE)</f>
        <v>#REF!</v>
      </c>
      <c r="R2551" s="122" t="str">
        <f>+IF(ISERROR(VLOOKUP(K2551,'Ecarts de marge'!D:D,1,FALSE)),"PB CODE ARTICLE","")</f>
        <v>PB CODE ARTICLE</v>
      </c>
    </row>
    <row r="2552" spans="1:18" x14ac:dyDescent="0.25">
      <c r="A2552" s="131" t="str">
        <f>+IF(I2552&lt;='Ecarts de marge'!$G$1,"X","")</f>
        <v>X</v>
      </c>
      <c r="B2552" s="122" t="str">
        <f t="shared" si="39"/>
        <v>A</v>
      </c>
      <c r="Q2552" s="122" t="e">
        <f>+VLOOKUP(CONCATENATE(B2552,"00"),#REF!,3,FALSE)</f>
        <v>#REF!</v>
      </c>
      <c r="R2552" s="122" t="str">
        <f>+IF(ISERROR(VLOOKUP(K2552,'Ecarts de marge'!D:D,1,FALSE)),"PB CODE ARTICLE","")</f>
        <v>PB CODE ARTICLE</v>
      </c>
    </row>
    <row r="2553" spans="1:18" x14ac:dyDescent="0.25">
      <c r="A2553" s="131" t="str">
        <f>+IF(I2553&lt;='Ecarts de marge'!$G$1,"X","")</f>
        <v>X</v>
      </c>
      <c r="B2553" s="122" t="str">
        <f t="shared" si="39"/>
        <v>A</v>
      </c>
      <c r="Q2553" s="122" t="e">
        <f>+VLOOKUP(CONCATENATE(B2553,"00"),#REF!,3,FALSE)</f>
        <v>#REF!</v>
      </c>
      <c r="R2553" s="122" t="str">
        <f>+IF(ISERROR(VLOOKUP(K2553,'Ecarts de marge'!D:D,1,FALSE)),"PB CODE ARTICLE","")</f>
        <v>PB CODE ARTICLE</v>
      </c>
    </row>
    <row r="2554" spans="1:18" x14ac:dyDescent="0.25">
      <c r="A2554" s="131" t="str">
        <f>+IF(I2554&lt;='Ecarts de marge'!$G$1,"X","")</f>
        <v>X</v>
      </c>
      <c r="B2554" s="122" t="str">
        <f t="shared" si="39"/>
        <v>A</v>
      </c>
      <c r="Q2554" s="122" t="e">
        <f>+VLOOKUP(CONCATENATE(B2554,"00"),#REF!,3,FALSE)</f>
        <v>#REF!</v>
      </c>
      <c r="R2554" s="122" t="str">
        <f>+IF(ISERROR(VLOOKUP(K2554,'Ecarts de marge'!D:D,1,FALSE)),"PB CODE ARTICLE","")</f>
        <v>PB CODE ARTICLE</v>
      </c>
    </row>
    <row r="2555" spans="1:18" x14ac:dyDescent="0.25">
      <c r="A2555" s="131" t="str">
        <f>+IF(I2555&lt;='Ecarts de marge'!$G$1,"X","")</f>
        <v>X</v>
      </c>
      <c r="B2555" s="122" t="str">
        <f t="shared" si="39"/>
        <v>A</v>
      </c>
      <c r="Q2555" s="122" t="e">
        <f>+VLOOKUP(CONCATENATE(B2555,"00"),#REF!,3,FALSE)</f>
        <v>#REF!</v>
      </c>
      <c r="R2555" s="122" t="str">
        <f>+IF(ISERROR(VLOOKUP(K2555,'Ecarts de marge'!D:D,1,FALSE)),"PB CODE ARTICLE","")</f>
        <v>PB CODE ARTICLE</v>
      </c>
    </row>
    <row r="2556" spans="1:18" x14ac:dyDescent="0.25">
      <c r="A2556" s="131" t="str">
        <f>+IF(I2556&lt;='Ecarts de marge'!$G$1,"X","")</f>
        <v>X</v>
      </c>
      <c r="B2556" s="122" t="str">
        <f t="shared" si="39"/>
        <v>A</v>
      </c>
      <c r="Q2556" s="122" t="e">
        <f>+VLOOKUP(CONCATENATE(B2556,"00"),#REF!,3,FALSE)</f>
        <v>#REF!</v>
      </c>
      <c r="R2556" s="122" t="str">
        <f>+IF(ISERROR(VLOOKUP(K2556,'Ecarts de marge'!D:D,1,FALSE)),"PB CODE ARTICLE","")</f>
        <v>PB CODE ARTICLE</v>
      </c>
    </row>
    <row r="2557" spans="1:18" x14ac:dyDescent="0.25">
      <c r="A2557" s="131" t="str">
        <f>+IF(I2557&lt;='Ecarts de marge'!$G$1,"X","")</f>
        <v>X</v>
      </c>
      <c r="B2557" s="122" t="str">
        <f t="shared" si="39"/>
        <v>A</v>
      </c>
      <c r="Q2557" s="122" t="e">
        <f>+VLOOKUP(CONCATENATE(B2557,"00"),#REF!,3,FALSE)</f>
        <v>#REF!</v>
      </c>
      <c r="R2557" s="122" t="str">
        <f>+IF(ISERROR(VLOOKUP(K2557,'Ecarts de marge'!D:D,1,FALSE)),"PB CODE ARTICLE","")</f>
        <v>PB CODE ARTICLE</v>
      </c>
    </row>
    <row r="2558" spans="1:18" x14ac:dyDescent="0.25">
      <c r="A2558" s="131" t="str">
        <f>+IF(I2558&lt;='Ecarts de marge'!$G$1,"X","")</f>
        <v>X</v>
      </c>
      <c r="B2558" s="122" t="str">
        <f t="shared" si="39"/>
        <v>A</v>
      </c>
      <c r="Q2558" s="122" t="e">
        <f>+VLOOKUP(CONCATENATE(B2558,"00"),#REF!,3,FALSE)</f>
        <v>#REF!</v>
      </c>
      <c r="R2558" s="122" t="str">
        <f>+IF(ISERROR(VLOOKUP(K2558,'Ecarts de marge'!D:D,1,FALSE)),"PB CODE ARTICLE","")</f>
        <v>PB CODE ARTICLE</v>
      </c>
    </row>
    <row r="2559" spans="1:18" x14ac:dyDescent="0.25">
      <c r="A2559" s="131" t="str">
        <f>+IF(I2559&lt;='Ecarts de marge'!$G$1,"X","")</f>
        <v>X</v>
      </c>
      <c r="B2559" s="122" t="str">
        <f t="shared" si="39"/>
        <v>A</v>
      </c>
      <c r="Q2559" s="122" t="e">
        <f>+VLOOKUP(CONCATENATE(B2559,"00"),#REF!,3,FALSE)</f>
        <v>#REF!</v>
      </c>
      <c r="R2559" s="122" t="str">
        <f>+IF(ISERROR(VLOOKUP(K2559,'Ecarts de marge'!D:D,1,FALSE)),"PB CODE ARTICLE","")</f>
        <v>PB CODE ARTICLE</v>
      </c>
    </row>
    <row r="2560" spans="1:18" x14ac:dyDescent="0.25">
      <c r="A2560" s="131" t="str">
        <f>+IF(I2560&lt;='Ecarts de marge'!$G$1,"X","")</f>
        <v>X</v>
      </c>
      <c r="B2560" s="122" t="str">
        <f t="shared" si="39"/>
        <v>A</v>
      </c>
      <c r="Q2560" s="122" t="e">
        <f>+VLOOKUP(CONCATENATE(B2560,"00"),#REF!,3,FALSE)</f>
        <v>#REF!</v>
      </c>
      <c r="R2560" s="122" t="str">
        <f>+IF(ISERROR(VLOOKUP(K2560,'Ecarts de marge'!D:D,1,FALSE)),"PB CODE ARTICLE","")</f>
        <v>PB CODE ARTICLE</v>
      </c>
    </row>
    <row r="2561" spans="1:18" x14ac:dyDescent="0.25">
      <c r="A2561" s="131" t="str">
        <f>+IF(I2561&lt;='Ecarts de marge'!$G$1,"X","")</f>
        <v>X</v>
      </c>
      <c r="B2561" s="122" t="str">
        <f t="shared" si="39"/>
        <v>A</v>
      </c>
      <c r="Q2561" s="122" t="e">
        <f>+VLOOKUP(CONCATENATE(B2561,"00"),#REF!,3,FALSE)</f>
        <v>#REF!</v>
      </c>
      <c r="R2561" s="122" t="str">
        <f>+IF(ISERROR(VLOOKUP(K2561,'Ecarts de marge'!D:D,1,FALSE)),"PB CODE ARTICLE","")</f>
        <v>PB CODE ARTICLE</v>
      </c>
    </row>
    <row r="2562" spans="1:18" x14ac:dyDescent="0.25">
      <c r="A2562" s="131" t="str">
        <f>+IF(I2562&lt;='Ecarts de marge'!$G$1,"X","")</f>
        <v>X</v>
      </c>
      <c r="B2562" s="122" t="str">
        <f t="shared" si="39"/>
        <v>A</v>
      </c>
      <c r="Q2562" s="122" t="e">
        <f>+VLOOKUP(CONCATENATE(B2562,"00"),#REF!,3,FALSE)</f>
        <v>#REF!</v>
      </c>
      <c r="R2562" s="122" t="str">
        <f>+IF(ISERROR(VLOOKUP(K2562,'Ecarts de marge'!D:D,1,FALSE)),"PB CODE ARTICLE","")</f>
        <v>PB CODE ARTICLE</v>
      </c>
    </row>
    <row r="2563" spans="1:18" x14ac:dyDescent="0.25">
      <c r="A2563" s="131" t="str">
        <f>+IF(I2563&lt;='Ecarts de marge'!$G$1,"X","")</f>
        <v>X</v>
      </c>
      <c r="B2563" s="122" t="str">
        <f t="shared" ref="B2563:B2626" si="40">+"A"&amp;E2563&amp;F2563&amp;G2563</f>
        <v>A</v>
      </c>
      <c r="Q2563" s="122" t="e">
        <f>+VLOOKUP(CONCATENATE(B2563,"00"),#REF!,3,FALSE)</f>
        <v>#REF!</v>
      </c>
      <c r="R2563" s="122" t="str">
        <f>+IF(ISERROR(VLOOKUP(K2563,'Ecarts de marge'!D:D,1,FALSE)),"PB CODE ARTICLE","")</f>
        <v>PB CODE ARTICLE</v>
      </c>
    </row>
    <row r="2564" spans="1:18" x14ac:dyDescent="0.25">
      <c r="A2564" s="131" t="str">
        <f>+IF(I2564&lt;='Ecarts de marge'!$G$1,"X","")</f>
        <v>X</v>
      </c>
      <c r="B2564" s="122" t="str">
        <f t="shared" si="40"/>
        <v>A</v>
      </c>
      <c r="Q2564" s="122" t="e">
        <f>+VLOOKUP(CONCATENATE(B2564,"00"),#REF!,3,FALSE)</f>
        <v>#REF!</v>
      </c>
      <c r="R2564" s="122" t="str">
        <f>+IF(ISERROR(VLOOKUP(K2564,'Ecarts de marge'!D:D,1,FALSE)),"PB CODE ARTICLE","")</f>
        <v>PB CODE ARTICLE</v>
      </c>
    </row>
    <row r="2565" spans="1:18" x14ac:dyDescent="0.25">
      <c r="A2565" s="131" t="str">
        <f>+IF(I2565&lt;='Ecarts de marge'!$G$1,"X","")</f>
        <v>X</v>
      </c>
      <c r="B2565" s="122" t="str">
        <f t="shared" si="40"/>
        <v>A</v>
      </c>
      <c r="Q2565" s="122" t="e">
        <f>+VLOOKUP(CONCATENATE(B2565,"00"),#REF!,3,FALSE)</f>
        <v>#REF!</v>
      </c>
      <c r="R2565" s="122" t="str">
        <f>+IF(ISERROR(VLOOKUP(K2565,'Ecarts de marge'!D:D,1,FALSE)),"PB CODE ARTICLE","")</f>
        <v>PB CODE ARTICLE</v>
      </c>
    </row>
    <row r="2566" spans="1:18" x14ac:dyDescent="0.25">
      <c r="A2566" s="131" t="str">
        <f>+IF(I2566&lt;='Ecarts de marge'!$G$1,"X","")</f>
        <v>X</v>
      </c>
      <c r="B2566" s="122" t="str">
        <f t="shared" si="40"/>
        <v>A</v>
      </c>
      <c r="Q2566" s="122" t="e">
        <f>+VLOOKUP(CONCATENATE(B2566,"00"),#REF!,3,FALSE)</f>
        <v>#REF!</v>
      </c>
      <c r="R2566" s="122" t="str">
        <f>+IF(ISERROR(VLOOKUP(K2566,'Ecarts de marge'!D:D,1,FALSE)),"PB CODE ARTICLE","")</f>
        <v>PB CODE ARTICLE</v>
      </c>
    </row>
    <row r="2567" spans="1:18" x14ac:dyDescent="0.25">
      <c r="A2567" s="131" t="str">
        <f>+IF(I2567&lt;='Ecarts de marge'!$G$1,"X","")</f>
        <v>X</v>
      </c>
      <c r="B2567" s="122" t="str">
        <f t="shared" si="40"/>
        <v>A</v>
      </c>
      <c r="Q2567" s="122" t="e">
        <f>+VLOOKUP(CONCATENATE(B2567,"00"),#REF!,3,FALSE)</f>
        <v>#REF!</v>
      </c>
      <c r="R2567" s="122" t="str">
        <f>+IF(ISERROR(VLOOKUP(K2567,'Ecarts de marge'!D:D,1,FALSE)),"PB CODE ARTICLE","")</f>
        <v>PB CODE ARTICLE</v>
      </c>
    </row>
    <row r="2568" spans="1:18" x14ac:dyDescent="0.25">
      <c r="A2568" s="131" t="str">
        <f>+IF(I2568&lt;='Ecarts de marge'!$G$1,"X","")</f>
        <v>X</v>
      </c>
      <c r="B2568" s="122" t="str">
        <f t="shared" si="40"/>
        <v>A</v>
      </c>
      <c r="Q2568" s="122" t="e">
        <f>+VLOOKUP(CONCATENATE(B2568,"00"),#REF!,3,FALSE)</f>
        <v>#REF!</v>
      </c>
      <c r="R2568" s="122" t="str">
        <f>+IF(ISERROR(VLOOKUP(K2568,'Ecarts de marge'!D:D,1,FALSE)),"PB CODE ARTICLE","")</f>
        <v>PB CODE ARTICLE</v>
      </c>
    </row>
    <row r="2569" spans="1:18" x14ac:dyDescent="0.25">
      <c r="A2569" s="131" t="str">
        <f>+IF(I2569&lt;='Ecarts de marge'!$G$1,"X","")</f>
        <v>X</v>
      </c>
      <c r="B2569" s="122" t="str">
        <f t="shared" si="40"/>
        <v>A</v>
      </c>
      <c r="Q2569" s="122" t="e">
        <f>+VLOOKUP(CONCATENATE(B2569,"00"),#REF!,3,FALSE)</f>
        <v>#REF!</v>
      </c>
      <c r="R2569" s="122" t="str">
        <f>+IF(ISERROR(VLOOKUP(K2569,'Ecarts de marge'!D:D,1,FALSE)),"PB CODE ARTICLE","")</f>
        <v>PB CODE ARTICLE</v>
      </c>
    </row>
    <row r="2570" spans="1:18" x14ac:dyDescent="0.25">
      <c r="A2570" s="131" t="str">
        <f>+IF(I2570&lt;='Ecarts de marge'!$G$1,"X","")</f>
        <v>X</v>
      </c>
      <c r="B2570" s="122" t="str">
        <f t="shared" si="40"/>
        <v>A</v>
      </c>
      <c r="Q2570" s="122" t="e">
        <f>+VLOOKUP(CONCATENATE(B2570,"00"),#REF!,3,FALSE)</f>
        <v>#REF!</v>
      </c>
      <c r="R2570" s="122" t="str">
        <f>+IF(ISERROR(VLOOKUP(K2570,'Ecarts de marge'!D:D,1,FALSE)),"PB CODE ARTICLE","")</f>
        <v>PB CODE ARTICLE</v>
      </c>
    </row>
    <row r="2571" spans="1:18" x14ac:dyDescent="0.25">
      <c r="A2571" s="131" t="str">
        <f>+IF(I2571&lt;='Ecarts de marge'!$G$1,"X","")</f>
        <v>X</v>
      </c>
      <c r="B2571" s="122" t="str">
        <f t="shared" si="40"/>
        <v>A</v>
      </c>
      <c r="Q2571" s="122" t="e">
        <f>+VLOOKUP(CONCATENATE(B2571,"00"),#REF!,3,FALSE)</f>
        <v>#REF!</v>
      </c>
      <c r="R2571" s="122" t="str">
        <f>+IF(ISERROR(VLOOKUP(K2571,'Ecarts de marge'!D:D,1,FALSE)),"PB CODE ARTICLE","")</f>
        <v>PB CODE ARTICLE</v>
      </c>
    </row>
    <row r="2572" spans="1:18" x14ac:dyDescent="0.25">
      <c r="A2572" s="131" t="str">
        <f>+IF(I2572&lt;='Ecarts de marge'!$G$1,"X","")</f>
        <v>X</v>
      </c>
      <c r="B2572" s="122" t="str">
        <f t="shared" si="40"/>
        <v>A</v>
      </c>
      <c r="Q2572" s="122" t="e">
        <f>+VLOOKUP(CONCATENATE(B2572,"00"),#REF!,3,FALSE)</f>
        <v>#REF!</v>
      </c>
      <c r="R2572" s="122" t="str">
        <f>+IF(ISERROR(VLOOKUP(K2572,'Ecarts de marge'!D:D,1,FALSE)),"PB CODE ARTICLE","")</f>
        <v>PB CODE ARTICLE</v>
      </c>
    </row>
    <row r="2573" spans="1:18" x14ac:dyDescent="0.25">
      <c r="A2573" s="131" t="str">
        <f>+IF(I2573&lt;='Ecarts de marge'!$G$1,"X","")</f>
        <v>X</v>
      </c>
      <c r="B2573" s="122" t="str">
        <f t="shared" si="40"/>
        <v>A</v>
      </c>
      <c r="Q2573" s="122" t="e">
        <f>+VLOOKUP(CONCATENATE(B2573,"00"),#REF!,3,FALSE)</f>
        <v>#REF!</v>
      </c>
      <c r="R2573" s="122" t="str">
        <f>+IF(ISERROR(VLOOKUP(K2573,'Ecarts de marge'!D:D,1,FALSE)),"PB CODE ARTICLE","")</f>
        <v>PB CODE ARTICLE</v>
      </c>
    </row>
    <row r="2574" spans="1:18" x14ac:dyDescent="0.25">
      <c r="A2574" s="131" t="str">
        <f>+IF(I2574&lt;='Ecarts de marge'!$G$1,"X","")</f>
        <v>X</v>
      </c>
      <c r="B2574" s="122" t="str">
        <f t="shared" si="40"/>
        <v>A</v>
      </c>
      <c r="Q2574" s="122" t="e">
        <f>+VLOOKUP(CONCATENATE(B2574,"00"),#REF!,3,FALSE)</f>
        <v>#REF!</v>
      </c>
      <c r="R2574" s="122" t="str">
        <f>+IF(ISERROR(VLOOKUP(K2574,'Ecarts de marge'!D:D,1,FALSE)),"PB CODE ARTICLE","")</f>
        <v>PB CODE ARTICLE</v>
      </c>
    </row>
    <row r="2575" spans="1:18" x14ac:dyDescent="0.25">
      <c r="A2575" s="131" t="str">
        <f>+IF(I2575&lt;='Ecarts de marge'!$G$1,"X","")</f>
        <v>X</v>
      </c>
      <c r="B2575" s="122" t="str">
        <f t="shared" si="40"/>
        <v>A</v>
      </c>
      <c r="Q2575" s="122" t="e">
        <f>+VLOOKUP(CONCATENATE(B2575,"00"),#REF!,3,FALSE)</f>
        <v>#REF!</v>
      </c>
      <c r="R2575" s="122" t="str">
        <f>+IF(ISERROR(VLOOKUP(K2575,'Ecarts de marge'!D:D,1,FALSE)),"PB CODE ARTICLE","")</f>
        <v>PB CODE ARTICLE</v>
      </c>
    </row>
    <row r="2576" spans="1:18" x14ac:dyDescent="0.25">
      <c r="A2576" s="131" t="str">
        <f>+IF(I2576&lt;='Ecarts de marge'!$G$1,"X","")</f>
        <v>X</v>
      </c>
      <c r="B2576" s="122" t="str">
        <f t="shared" si="40"/>
        <v>A</v>
      </c>
      <c r="Q2576" s="122" t="e">
        <f>+VLOOKUP(CONCATENATE(B2576,"00"),#REF!,3,FALSE)</f>
        <v>#REF!</v>
      </c>
      <c r="R2576" s="122" t="str">
        <f>+IF(ISERROR(VLOOKUP(K2576,'Ecarts de marge'!D:D,1,FALSE)),"PB CODE ARTICLE","")</f>
        <v>PB CODE ARTICLE</v>
      </c>
    </row>
    <row r="2577" spans="1:18" x14ac:dyDescent="0.25">
      <c r="A2577" s="131" t="str">
        <f>+IF(I2577&lt;='Ecarts de marge'!$G$1,"X","")</f>
        <v>X</v>
      </c>
      <c r="B2577" s="122" t="str">
        <f t="shared" si="40"/>
        <v>A</v>
      </c>
      <c r="Q2577" s="122" t="e">
        <f>+VLOOKUP(CONCATENATE(B2577,"00"),#REF!,3,FALSE)</f>
        <v>#REF!</v>
      </c>
      <c r="R2577" s="122" t="str">
        <f>+IF(ISERROR(VLOOKUP(K2577,'Ecarts de marge'!D:D,1,FALSE)),"PB CODE ARTICLE","")</f>
        <v>PB CODE ARTICLE</v>
      </c>
    </row>
    <row r="2578" spans="1:18" x14ac:dyDescent="0.25">
      <c r="A2578" s="131" t="str">
        <f>+IF(I2578&lt;='Ecarts de marge'!$G$1,"X","")</f>
        <v>X</v>
      </c>
      <c r="B2578" s="122" t="str">
        <f t="shared" si="40"/>
        <v>A</v>
      </c>
      <c r="Q2578" s="122" t="e">
        <f>+VLOOKUP(CONCATENATE(B2578,"00"),#REF!,3,FALSE)</f>
        <v>#REF!</v>
      </c>
      <c r="R2578" s="122" t="str">
        <f>+IF(ISERROR(VLOOKUP(K2578,'Ecarts de marge'!D:D,1,FALSE)),"PB CODE ARTICLE","")</f>
        <v>PB CODE ARTICLE</v>
      </c>
    </row>
    <row r="2579" spans="1:18" x14ac:dyDescent="0.25">
      <c r="A2579" s="131" t="str">
        <f>+IF(I2579&lt;='Ecarts de marge'!$G$1,"X","")</f>
        <v>X</v>
      </c>
      <c r="B2579" s="122" t="str">
        <f t="shared" si="40"/>
        <v>A</v>
      </c>
      <c r="Q2579" s="122" t="e">
        <f>+VLOOKUP(CONCATENATE(B2579,"00"),#REF!,3,FALSE)</f>
        <v>#REF!</v>
      </c>
      <c r="R2579" s="122" t="str">
        <f>+IF(ISERROR(VLOOKUP(K2579,'Ecarts de marge'!D:D,1,FALSE)),"PB CODE ARTICLE","")</f>
        <v>PB CODE ARTICLE</v>
      </c>
    </row>
    <row r="2580" spans="1:18" x14ac:dyDescent="0.25">
      <c r="A2580" s="131" t="str">
        <f>+IF(I2580&lt;='Ecarts de marge'!$G$1,"X","")</f>
        <v>X</v>
      </c>
      <c r="B2580" s="122" t="str">
        <f t="shared" si="40"/>
        <v>A</v>
      </c>
      <c r="Q2580" s="122" t="e">
        <f>+VLOOKUP(CONCATENATE(B2580,"00"),#REF!,3,FALSE)</f>
        <v>#REF!</v>
      </c>
      <c r="R2580" s="122" t="str">
        <f>+IF(ISERROR(VLOOKUP(K2580,'Ecarts de marge'!D:D,1,FALSE)),"PB CODE ARTICLE","")</f>
        <v>PB CODE ARTICLE</v>
      </c>
    </row>
    <row r="2581" spans="1:18" x14ac:dyDescent="0.25">
      <c r="A2581" s="131" t="str">
        <f>+IF(I2581&lt;='Ecarts de marge'!$G$1,"X","")</f>
        <v>X</v>
      </c>
      <c r="B2581" s="122" t="str">
        <f t="shared" si="40"/>
        <v>A</v>
      </c>
      <c r="Q2581" s="122" t="e">
        <f>+VLOOKUP(CONCATENATE(B2581,"00"),#REF!,3,FALSE)</f>
        <v>#REF!</v>
      </c>
      <c r="R2581" s="122" t="str">
        <f>+IF(ISERROR(VLOOKUP(K2581,'Ecarts de marge'!D:D,1,FALSE)),"PB CODE ARTICLE","")</f>
        <v>PB CODE ARTICLE</v>
      </c>
    </row>
    <row r="2582" spans="1:18" x14ac:dyDescent="0.25">
      <c r="A2582" s="131" t="str">
        <f>+IF(I2582&lt;='Ecarts de marge'!$G$1,"X","")</f>
        <v>X</v>
      </c>
      <c r="B2582" s="122" t="str">
        <f t="shared" si="40"/>
        <v>A</v>
      </c>
      <c r="Q2582" s="122" t="e">
        <f>+VLOOKUP(CONCATENATE(B2582,"00"),#REF!,3,FALSE)</f>
        <v>#REF!</v>
      </c>
      <c r="R2582" s="122" t="str">
        <f>+IF(ISERROR(VLOOKUP(K2582,'Ecarts de marge'!D:D,1,FALSE)),"PB CODE ARTICLE","")</f>
        <v>PB CODE ARTICLE</v>
      </c>
    </row>
    <row r="2583" spans="1:18" x14ac:dyDescent="0.25">
      <c r="A2583" s="131" t="str">
        <f>+IF(I2583&lt;='Ecarts de marge'!$G$1,"X","")</f>
        <v>X</v>
      </c>
      <c r="B2583" s="122" t="str">
        <f t="shared" si="40"/>
        <v>A</v>
      </c>
      <c r="Q2583" s="122" t="e">
        <f>+VLOOKUP(CONCATENATE(B2583,"00"),#REF!,3,FALSE)</f>
        <v>#REF!</v>
      </c>
      <c r="R2583" s="122" t="str">
        <f>+IF(ISERROR(VLOOKUP(K2583,'Ecarts de marge'!D:D,1,FALSE)),"PB CODE ARTICLE","")</f>
        <v>PB CODE ARTICLE</v>
      </c>
    </row>
    <row r="2584" spans="1:18" x14ac:dyDescent="0.25">
      <c r="A2584" s="131" t="str">
        <f>+IF(I2584&lt;='Ecarts de marge'!$G$1,"X","")</f>
        <v>X</v>
      </c>
      <c r="B2584" s="122" t="str">
        <f t="shared" si="40"/>
        <v>A</v>
      </c>
      <c r="Q2584" s="122" t="e">
        <f>+VLOOKUP(CONCATENATE(B2584,"00"),#REF!,3,FALSE)</f>
        <v>#REF!</v>
      </c>
      <c r="R2584" s="122" t="str">
        <f>+IF(ISERROR(VLOOKUP(K2584,'Ecarts de marge'!D:D,1,FALSE)),"PB CODE ARTICLE","")</f>
        <v>PB CODE ARTICLE</v>
      </c>
    </row>
    <row r="2585" spans="1:18" x14ac:dyDescent="0.25">
      <c r="A2585" s="131" t="str">
        <f>+IF(I2585&lt;='Ecarts de marge'!$G$1,"X","")</f>
        <v>X</v>
      </c>
      <c r="B2585" s="122" t="str">
        <f t="shared" si="40"/>
        <v>A</v>
      </c>
      <c r="Q2585" s="122" t="e">
        <f>+VLOOKUP(CONCATENATE(B2585,"00"),#REF!,3,FALSE)</f>
        <v>#REF!</v>
      </c>
      <c r="R2585" s="122" t="str">
        <f>+IF(ISERROR(VLOOKUP(K2585,'Ecarts de marge'!D:D,1,FALSE)),"PB CODE ARTICLE","")</f>
        <v>PB CODE ARTICLE</v>
      </c>
    </row>
    <row r="2586" spans="1:18" x14ac:dyDescent="0.25">
      <c r="A2586" s="131" t="str">
        <f>+IF(I2586&lt;='Ecarts de marge'!$G$1,"X","")</f>
        <v>X</v>
      </c>
      <c r="B2586" s="122" t="str">
        <f t="shared" si="40"/>
        <v>A</v>
      </c>
      <c r="Q2586" s="122" t="e">
        <f>+VLOOKUP(CONCATENATE(B2586,"00"),#REF!,3,FALSE)</f>
        <v>#REF!</v>
      </c>
      <c r="R2586" s="122" t="str">
        <f>+IF(ISERROR(VLOOKUP(K2586,'Ecarts de marge'!D:D,1,FALSE)),"PB CODE ARTICLE","")</f>
        <v>PB CODE ARTICLE</v>
      </c>
    </row>
    <row r="2587" spans="1:18" x14ac:dyDescent="0.25">
      <c r="A2587" s="131" t="str">
        <f>+IF(I2587&lt;='Ecarts de marge'!$G$1,"X","")</f>
        <v>X</v>
      </c>
      <c r="B2587" s="122" t="str">
        <f t="shared" si="40"/>
        <v>A</v>
      </c>
      <c r="Q2587" s="122" t="e">
        <f>+VLOOKUP(CONCATENATE(B2587,"00"),#REF!,3,FALSE)</f>
        <v>#REF!</v>
      </c>
      <c r="R2587" s="122" t="str">
        <f>+IF(ISERROR(VLOOKUP(K2587,'Ecarts de marge'!D:D,1,FALSE)),"PB CODE ARTICLE","")</f>
        <v>PB CODE ARTICLE</v>
      </c>
    </row>
    <row r="2588" spans="1:18" x14ac:dyDescent="0.25">
      <c r="A2588" s="131" t="str">
        <f>+IF(I2588&lt;='Ecarts de marge'!$G$1,"X","")</f>
        <v>X</v>
      </c>
      <c r="B2588" s="122" t="str">
        <f t="shared" si="40"/>
        <v>A</v>
      </c>
      <c r="Q2588" s="122" t="e">
        <f>+VLOOKUP(CONCATENATE(B2588,"00"),#REF!,3,FALSE)</f>
        <v>#REF!</v>
      </c>
      <c r="R2588" s="122" t="str">
        <f>+IF(ISERROR(VLOOKUP(K2588,'Ecarts de marge'!D:D,1,FALSE)),"PB CODE ARTICLE","")</f>
        <v>PB CODE ARTICLE</v>
      </c>
    </row>
    <row r="2589" spans="1:18" x14ac:dyDescent="0.25">
      <c r="A2589" s="131" t="str">
        <f>+IF(I2589&lt;='Ecarts de marge'!$G$1,"X","")</f>
        <v>X</v>
      </c>
      <c r="B2589" s="122" t="str">
        <f t="shared" si="40"/>
        <v>A</v>
      </c>
      <c r="Q2589" s="122" t="e">
        <f>+VLOOKUP(CONCATENATE(B2589,"00"),#REF!,3,FALSE)</f>
        <v>#REF!</v>
      </c>
      <c r="R2589" s="122" t="str">
        <f>+IF(ISERROR(VLOOKUP(K2589,'Ecarts de marge'!D:D,1,FALSE)),"PB CODE ARTICLE","")</f>
        <v>PB CODE ARTICLE</v>
      </c>
    </row>
    <row r="2590" spans="1:18" x14ac:dyDescent="0.25">
      <c r="A2590" s="131" t="str">
        <f>+IF(I2590&lt;='Ecarts de marge'!$G$1,"X","")</f>
        <v>X</v>
      </c>
      <c r="B2590" s="122" t="str">
        <f t="shared" si="40"/>
        <v>A</v>
      </c>
      <c r="Q2590" s="122" t="e">
        <f>+VLOOKUP(CONCATENATE(B2590,"00"),#REF!,3,FALSE)</f>
        <v>#REF!</v>
      </c>
      <c r="R2590" s="122" t="str">
        <f>+IF(ISERROR(VLOOKUP(K2590,'Ecarts de marge'!D:D,1,FALSE)),"PB CODE ARTICLE","")</f>
        <v>PB CODE ARTICLE</v>
      </c>
    </row>
    <row r="2591" spans="1:18" x14ac:dyDescent="0.25">
      <c r="A2591" s="131" t="str">
        <f>+IF(I2591&lt;='Ecarts de marge'!$G$1,"X","")</f>
        <v>X</v>
      </c>
      <c r="B2591" s="122" t="str">
        <f t="shared" si="40"/>
        <v>A</v>
      </c>
      <c r="Q2591" s="122" t="e">
        <f>+VLOOKUP(CONCATENATE(B2591,"00"),#REF!,3,FALSE)</f>
        <v>#REF!</v>
      </c>
      <c r="R2591" s="122" t="str">
        <f>+IF(ISERROR(VLOOKUP(K2591,'Ecarts de marge'!D:D,1,FALSE)),"PB CODE ARTICLE","")</f>
        <v>PB CODE ARTICLE</v>
      </c>
    </row>
    <row r="2592" spans="1:18" x14ac:dyDescent="0.25">
      <c r="A2592" s="131" t="str">
        <f>+IF(I2592&lt;='Ecarts de marge'!$G$1,"X","")</f>
        <v>X</v>
      </c>
      <c r="B2592" s="122" t="str">
        <f t="shared" si="40"/>
        <v>A</v>
      </c>
      <c r="Q2592" s="122" t="e">
        <f>+VLOOKUP(CONCATENATE(B2592,"00"),#REF!,3,FALSE)</f>
        <v>#REF!</v>
      </c>
      <c r="R2592" s="122" t="str">
        <f>+IF(ISERROR(VLOOKUP(K2592,'Ecarts de marge'!D:D,1,FALSE)),"PB CODE ARTICLE","")</f>
        <v>PB CODE ARTICLE</v>
      </c>
    </row>
    <row r="2593" spans="1:19" x14ac:dyDescent="0.25">
      <c r="A2593" s="131" t="str">
        <f>+IF(I2593&lt;='Ecarts de marge'!$G$1,"X","")</f>
        <v>X</v>
      </c>
      <c r="B2593" s="122" t="str">
        <f t="shared" si="40"/>
        <v>A</v>
      </c>
      <c r="Q2593" s="122" t="e">
        <f>+VLOOKUP(CONCATENATE(B2593,"00"),#REF!,3,FALSE)</f>
        <v>#REF!</v>
      </c>
      <c r="R2593" s="122" t="str">
        <f>+IF(ISERROR(VLOOKUP(K2593,'Ecarts de marge'!D:D,1,FALSE)),"PB CODE ARTICLE","")</f>
        <v>PB CODE ARTICLE</v>
      </c>
    </row>
    <row r="2594" spans="1:19" x14ac:dyDescent="0.25">
      <c r="A2594" s="131" t="str">
        <f>+IF(I2594&lt;='Ecarts de marge'!$G$1,"X","")</f>
        <v>X</v>
      </c>
      <c r="B2594" s="122" t="str">
        <f t="shared" si="40"/>
        <v>A</v>
      </c>
      <c r="Q2594" s="122" t="e">
        <f>+VLOOKUP(CONCATENATE(B2594,"00"),#REF!,3,FALSE)</f>
        <v>#REF!</v>
      </c>
      <c r="R2594" s="122" t="str">
        <f>+IF(ISERROR(VLOOKUP(K2594,'Ecarts de marge'!D:D,1,FALSE)),"PB CODE ARTICLE","")</f>
        <v>PB CODE ARTICLE</v>
      </c>
    </row>
    <row r="2595" spans="1:19" x14ac:dyDescent="0.25">
      <c r="A2595" s="131" t="str">
        <f>+IF(I2595&lt;='Ecarts de marge'!$G$1,"X","")</f>
        <v>X</v>
      </c>
      <c r="B2595" s="122" t="str">
        <f t="shared" si="40"/>
        <v>A</v>
      </c>
      <c r="Q2595" s="122" t="e">
        <f>+VLOOKUP(CONCATENATE(B2595,"00"),#REF!,3,FALSE)</f>
        <v>#REF!</v>
      </c>
      <c r="R2595" s="122" t="str">
        <f>+IF(ISERROR(VLOOKUP(K2595,'Ecarts de marge'!D:D,1,FALSE)),"PB CODE ARTICLE","")</f>
        <v>PB CODE ARTICLE</v>
      </c>
    </row>
    <row r="2596" spans="1:19" x14ac:dyDescent="0.25">
      <c r="A2596" s="131" t="str">
        <f>+IF(I2596&lt;='Ecarts de marge'!$G$1,"X","")</f>
        <v>X</v>
      </c>
      <c r="B2596" s="122" t="str">
        <f t="shared" si="40"/>
        <v>A</v>
      </c>
      <c r="Q2596" s="122" t="e">
        <f>+VLOOKUP(CONCATENATE(B2596,"00"),#REF!,3,FALSE)</f>
        <v>#REF!</v>
      </c>
      <c r="R2596" s="122" t="str">
        <f>+IF(ISERROR(VLOOKUP(K2596,'Ecarts de marge'!D:D,1,FALSE)),"PB CODE ARTICLE","")</f>
        <v>PB CODE ARTICLE</v>
      </c>
    </row>
    <row r="2597" spans="1:19" x14ac:dyDescent="0.25">
      <c r="A2597" s="131" t="str">
        <f>+IF(I2597&lt;='Ecarts de marge'!$G$1,"X","")</f>
        <v>X</v>
      </c>
      <c r="B2597" s="122" t="str">
        <f t="shared" si="40"/>
        <v>A</v>
      </c>
      <c r="Q2597" s="122" t="e">
        <f>+VLOOKUP(CONCATENATE(B2597,"00"),#REF!,3,FALSE)</f>
        <v>#REF!</v>
      </c>
      <c r="R2597" s="122" t="str">
        <f>+IF(ISERROR(VLOOKUP(K2597,'Ecarts de marge'!D:D,1,FALSE)),"PB CODE ARTICLE","")</f>
        <v>PB CODE ARTICLE</v>
      </c>
    </row>
    <row r="2598" spans="1:19" x14ac:dyDescent="0.25">
      <c r="A2598" s="131" t="str">
        <f>+IF(I2598&lt;='Ecarts de marge'!$G$1,"X","")</f>
        <v>X</v>
      </c>
      <c r="B2598" s="122" t="str">
        <f t="shared" si="40"/>
        <v>A</v>
      </c>
      <c r="Q2598" s="122" t="e">
        <f>+VLOOKUP(CONCATENATE(B2598,"00"),#REF!,3,FALSE)</f>
        <v>#REF!</v>
      </c>
      <c r="R2598" s="122" t="str">
        <f>+IF(ISERROR(VLOOKUP(K2598,'Ecarts de marge'!D:D,1,FALSE)),"PB CODE ARTICLE","")</f>
        <v>PB CODE ARTICLE</v>
      </c>
    </row>
    <row r="2599" spans="1:19" x14ac:dyDescent="0.25">
      <c r="A2599" s="131" t="str">
        <f>+IF(I2599&lt;='Ecarts de marge'!$G$1,"X","")</f>
        <v>X</v>
      </c>
      <c r="B2599" s="122" t="str">
        <f t="shared" si="40"/>
        <v>A</v>
      </c>
      <c r="Q2599" s="122" t="e">
        <f>+VLOOKUP(CONCATENATE(B2599,"00"),#REF!,3,FALSE)</f>
        <v>#REF!</v>
      </c>
      <c r="R2599" s="122" t="str">
        <f>+IF(ISERROR(VLOOKUP(K2599,'Ecarts de marge'!D:D,1,FALSE)),"PB CODE ARTICLE","")</f>
        <v>PB CODE ARTICLE</v>
      </c>
    </row>
    <row r="2600" spans="1:19" x14ac:dyDescent="0.25">
      <c r="A2600" s="131" t="str">
        <f>+IF(I2600&lt;='Ecarts de marge'!$G$1,"X","")</f>
        <v>X</v>
      </c>
      <c r="B2600" s="122" t="str">
        <f t="shared" si="40"/>
        <v>A</v>
      </c>
      <c r="Q2600" s="122" t="e">
        <f>+VLOOKUP(CONCATENATE(B2600,"00"),#REF!,3,FALSE)</f>
        <v>#REF!</v>
      </c>
      <c r="R2600" s="122" t="str">
        <f>+IF(ISERROR(VLOOKUP(K2600,'Ecarts de marge'!D:D,1,FALSE)),"PB CODE ARTICLE","")</f>
        <v>PB CODE ARTICLE</v>
      </c>
    </row>
    <row r="2601" spans="1:19" x14ac:dyDescent="0.25">
      <c r="A2601" s="131" t="str">
        <f>+IF(I2601&lt;='Ecarts de marge'!$G$1,"X","")</f>
        <v>X</v>
      </c>
      <c r="B2601" s="122" t="str">
        <f t="shared" si="40"/>
        <v>A</v>
      </c>
      <c r="Q2601" s="122" t="e">
        <f>+VLOOKUP(CONCATENATE(B2601,"00"),#REF!,3,FALSE)</f>
        <v>#REF!</v>
      </c>
      <c r="R2601" s="122" t="str">
        <f>+IF(ISERROR(VLOOKUP(K2601,'Ecarts de marge'!D:D,1,FALSE)),"PB CODE ARTICLE","")</f>
        <v>PB CODE ARTICLE</v>
      </c>
    </row>
    <row r="2602" spans="1:19" x14ac:dyDescent="0.25">
      <c r="A2602" s="131" t="str">
        <f>+IF(I2602&lt;='Ecarts de marge'!$G$1,"X","")</f>
        <v>X</v>
      </c>
      <c r="B2602" s="122" t="str">
        <f t="shared" si="40"/>
        <v>A</v>
      </c>
      <c r="Q2602" s="122" t="e">
        <f>+VLOOKUP(CONCATENATE(B2602,"00"),#REF!,3,FALSE)</f>
        <v>#REF!</v>
      </c>
      <c r="R2602" s="122" t="str">
        <f>+IF(ISERROR(VLOOKUP(K2602,'Ecarts de marge'!D:D,1,FALSE)),"PB CODE ARTICLE","")</f>
        <v>PB CODE ARTICLE</v>
      </c>
    </row>
    <row r="2603" spans="1:19" x14ac:dyDescent="0.25">
      <c r="A2603" s="131" t="str">
        <f>+IF(I2603&lt;='Ecarts de marge'!$G$1,"X","")</f>
        <v>X</v>
      </c>
      <c r="B2603" s="122" t="str">
        <f t="shared" si="40"/>
        <v>A</v>
      </c>
      <c r="Q2603" s="122" t="e">
        <f>+VLOOKUP(CONCATENATE(B2603,"00"),#REF!,3,FALSE)</f>
        <v>#REF!</v>
      </c>
      <c r="R2603" s="122" t="str">
        <f>+IF(ISERROR(VLOOKUP(K2603,'Ecarts de marge'!D:D,1,FALSE)),"PB CODE ARTICLE","")</f>
        <v>PB CODE ARTICLE</v>
      </c>
    </row>
    <row r="2604" spans="1:19" x14ac:dyDescent="0.25">
      <c r="A2604" s="131" t="str">
        <f>+IF(I2604&lt;='Ecarts de marge'!$G$1,"X","")</f>
        <v>X</v>
      </c>
      <c r="B2604" s="122" t="str">
        <f t="shared" si="40"/>
        <v>A</v>
      </c>
      <c r="Q2604" s="122" t="e">
        <f>+VLOOKUP(CONCATENATE(B2604,"00"),#REF!,3,FALSE)</f>
        <v>#REF!</v>
      </c>
      <c r="R2604" s="122" t="str">
        <f>+IF(ISERROR(VLOOKUP(K2604,'Ecarts de marge'!D:D,1,FALSE)),"PB CODE ARTICLE","")</f>
        <v>PB CODE ARTICLE</v>
      </c>
    </row>
    <row r="2605" spans="1:19" x14ac:dyDescent="0.25">
      <c r="A2605" s="131" t="str">
        <f>+IF(I2605&lt;='Ecarts de marge'!$G$1,"X","")</f>
        <v>X</v>
      </c>
      <c r="B2605" s="122" t="str">
        <f t="shared" si="40"/>
        <v>A</v>
      </c>
      <c r="Q2605" s="122" t="e">
        <f>+VLOOKUP(CONCATENATE(B2605,"00"),#REF!,3,FALSE)</f>
        <v>#REF!</v>
      </c>
      <c r="R2605" s="122" t="str">
        <f>+IF(ISERROR(VLOOKUP(K2605,'Ecarts de marge'!D:D,1,FALSE)),"PB CODE ARTICLE","")</f>
        <v>PB CODE ARTICLE</v>
      </c>
    </row>
    <row r="2606" spans="1:19" x14ac:dyDescent="0.25">
      <c r="A2606" s="131" t="str">
        <f>+IF(I2606&lt;='Ecarts de marge'!$G$1,"X","")</f>
        <v>X</v>
      </c>
      <c r="B2606" s="122" t="str">
        <f t="shared" si="40"/>
        <v>A</v>
      </c>
      <c r="Q2606" s="122" t="e">
        <f>+VLOOKUP(CONCATENATE(B2606,"00"),#REF!,3,FALSE)</f>
        <v>#REF!</v>
      </c>
      <c r="R2606" s="122" t="str">
        <f>+IF(ISERROR(VLOOKUP(K2606,'Ecarts de marge'!D:D,1,FALSE)),"PB CODE ARTICLE","")</f>
        <v>PB CODE ARTICLE</v>
      </c>
      <c r="S2606" s="22" t="s">
        <v>936</v>
      </c>
    </row>
    <row r="2607" spans="1:19" x14ac:dyDescent="0.25">
      <c r="A2607" s="131" t="str">
        <f>+IF(I2607&lt;='Ecarts de marge'!$G$1,"X","")</f>
        <v>X</v>
      </c>
      <c r="B2607" s="122" t="str">
        <f t="shared" si="40"/>
        <v>A</v>
      </c>
      <c r="Q2607" s="122" t="e">
        <f>+VLOOKUP(CONCATENATE(B2607,"00"),#REF!,3,FALSE)</f>
        <v>#REF!</v>
      </c>
      <c r="R2607" s="122" t="str">
        <f>+IF(ISERROR(VLOOKUP(K2607,'Ecarts de marge'!D:D,1,FALSE)),"PB CODE ARTICLE","")</f>
        <v>PB CODE ARTICLE</v>
      </c>
      <c r="S2607" s="22" t="s">
        <v>936</v>
      </c>
    </row>
    <row r="2608" spans="1:19" x14ac:dyDescent="0.25">
      <c r="A2608" s="131" t="str">
        <f>+IF(I2608&lt;='Ecarts de marge'!$G$1,"X","")</f>
        <v>X</v>
      </c>
      <c r="B2608" s="122" t="str">
        <f t="shared" si="40"/>
        <v>A</v>
      </c>
      <c r="Q2608" s="122" t="e">
        <f>+VLOOKUP(CONCATENATE(B2608,"00"),#REF!,3,FALSE)</f>
        <v>#REF!</v>
      </c>
      <c r="R2608" s="122" t="str">
        <f>+IF(ISERROR(VLOOKUP(K2608,'Ecarts de marge'!D:D,1,FALSE)),"PB CODE ARTICLE","")</f>
        <v>PB CODE ARTICLE</v>
      </c>
      <c r="S2608" s="22" t="s">
        <v>936</v>
      </c>
    </row>
    <row r="2609" spans="1:19" x14ac:dyDescent="0.25">
      <c r="A2609" s="131" t="str">
        <f>+IF(I2609&lt;='Ecarts de marge'!$G$1,"X","")</f>
        <v>X</v>
      </c>
      <c r="B2609" s="122" t="str">
        <f t="shared" si="40"/>
        <v>A</v>
      </c>
      <c r="Q2609" s="122" t="e">
        <f>+VLOOKUP(CONCATENATE(B2609,"00"),#REF!,3,FALSE)</f>
        <v>#REF!</v>
      </c>
      <c r="R2609" s="122" t="str">
        <f>+IF(ISERROR(VLOOKUP(K2609,'Ecarts de marge'!D:D,1,FALSE)),"PB CODE ARTICLE","")</f>
        <v>PB CODE ARTICLE</v>
      </c>
      <c r="S2609" s="22" t="s">
        <v>936</v>
      </c>
    </row>
    <row r="2610" spans="1:19" x14ac:dyDescent="0.25">
      <c r="A2610" s="131" t="str">
        <f>+IF(I2610&lt;='Ecarts de marge'!$G$1,"X","")</f>
        <v>X</v>
      </c>
      <c r="B2610" s="122" t="str">
        <f t="shared" si="40"/>
        <v>A</v>
      </c>
      <c r="Q2610" s="122" t="e">
        <f>+VLOOKUP(CONCATENATE(B2610,"00"),#REF!,3,FALSE)</f>
        <v>#REF!</v>
      </c>
      <c r="R2610" s="122" t="str">
        <f>+IF(ISERROR(VLOOKUP(K2610,'Ecarts de marge'!D:D,1,FALSE)),"PB CODE ARTICLE","")</f>
        <v>PB CODE ARTICLE</v>
      </c>
      <c r="S2610" s="22" t="s">
        <v>936</v>
      </c>
    </row>
    <row r="2611" spans="1:19" x14ac:dyDescent="0.25">
      <c r="A2611" s="131" t="str">
        <f>+IF(I2611&lt;='Ecarts de marge'!$G$1,"X","")</f>
        <v>X</v>
      </c>
      <c r="B2611" s="122" t="str">
        <f t="shared" si="40"/>
        <v>A</v>
      </c>
      <c r="Q2611" s="122" t="e">
        <f>+VLOOKUP(CONCATENATE(B2611,"00"),#REF!,3,FALSE)</f>
        <v>#REF!</v>
      </c>
      <c r="R2611" s="122" t="str">
        <f>+IF(ISERROR(VLOOKUP(K2611,'Ecarts de marge'!D:D,1,FALSE)),"PB CODE ARTICLE","")</f>
        <v>PB CODE ARTICLE</v>
      </c>
      <c r="S2611" s="22" t="s">
        <v>936</v>
      </c>
    </row>
    <row r="2612" spans="1:19" x14ac:dyDescent="0.25">
      <c r="A2612" s="131" t="str">
        <f>+IF(I2612&lt;='Ecarts de marge'!$G$1,"X","")</f>
        <v>X</v>
      </c>
      <c r="B2612" s="122" t="str">
        <f t="shared" si="40"/>
        <v>A</v>
      </c>
      <c r="Q2612" s="122" t="e">
        <f>+VLOOKUP(CONCATENATE(B2612,"00"),#REF!,3,FALSE)</f>
        <v>#REF!</v>
      </c>
      <c r="R2612" s="122" t="str">
        <f>+IF(ISERROR(VLOOKUP(K2612,'Ecarts de marge'!D:D,1,FALSE)),"PB CODE ARTICLE","")</f>
        <v>PB CODE ARTICLE</v>
      </c>
      <c r="S2612" s="22" t="s">
        <v>936</v>
      </c>
    </row>
    <row r="2613" spans="1:19" x14ac:dyDescent="0.25">
      <c r="A2613" s="131" t="str">
        <f>+IF(I2613&lt;='Ecarts de marge'!$G$1,"X","")</f>
        <v>X</v>
      </c>
      <c r="B2613" s="122" t="str">
        <f t="shared" si="40"/>
        <v>A</v>
      </c>
      <c r="Q2613" s="122" t="e">
        <f>+VLOOKUP(CONCATENATE(B2613,"00"),#REF!,3,FALSE)</f>
        <v>#REF!</v>
      </c>
      <c r="R2613" s="122" t="str">
        <f>+IF(ISERROR(VLOOKUP(K2613,'Ecarts de marge'!D:D,1,FALSE)),"PB CODE ARTICLE","")</f>
        <v>PB CODE ARTICLE</v>
      </c>
      <c r="S2613" s="22" t="s">
        <v>936</v>
      </c>
    </row>
    <row r="2614" spans="1:19" x14ac:dyDescent="0.25">
      <c r="A2614" s="131" t="str">
        <f>+IF(I2614&lt;='Ecarts de marge'!$G$1,"X","")</f>
        <v>X</v>
      </c>
      <c r="B2614" s="122" t="str">
        <f t="shared" si="40"/>
        <v>A</v>
      </c>
      <c r="Q2614" s="122" t="e">
        <f>+VLOOKUP(CONCATENATE(B2614,"00"),#REF!,3,FALSE)</f>
        <v>#REF!</v>
      </c>
      <c r="R2614" s="122" t="str">
        <f>+IF(ISERROR(VLOOKUP(K2614,'Ecarts de marge'!D:D,1,FALSE)),"PB CODE ARTICLE","")</f>
        <v>PB CODE ARTICLE</v>
      </c>
    </row>
    <row r="2615" spans="1:19" x14ac:dyDescent="0.25">
      <c r="A2615" s="131" t="str">
        <f>+IF(I2615&lt;='Ecarts de marge'!$G$1,"X","")</f>
        <v>X</v>
      </c>
      <c r="B2615" s="122" t="str">
        <f t="shared" si="40"/>
        <v>A</v>
      </c>
      <c r="Q2615" s="122" t="e">
        <f>+VLOOKUP(CONCATENATE(B2615,"00"),#REF!,3,FALSE)</f>
        <v>#REF!</v>
      </c>
      <c r="R2615" s="122" t="str">
        <f>+IF(ISERROR(VLOOKUP(K2615,'Ecarts de marge'!D:D,1,FALSE)),"PB CODE ARTICLE","")</f>
        <v>PB CODE ARTICLE</v>
      </c>
    </row>
    <row r="2616" spans="1:19" x14ac:dyDescent="0.25">
      <c r="A2616" s="131" t="str">
        <f>+IF(I2616&lt;='Ecarts de marge'!$G$1,"X","")</f>
        <v>X</v>
      </c>
      <c r="B2616" s="122" t="str">
        <f t="shared" si="40"/>
        <v>A</v>
      </c>
      <c r="Q2616" s="122" t="e">
        <f>+VLOOKUP(CONCATENATE(B2616,"00"),#REF!,3,FALSE)</f>
        <v>#REF!</v>
      </c>
      <c r="R2616" s="122" t="str">
        <f>+IF(ISERROR(VLOOKUP(K2616,'Ecarts de marge'!D:D,1,FALSE)),"PB CODE ARTICLE","")</f>
        <v>PB CODE ARTICLE</v>
      </c>
    </row>
    <row r="2617" spans="1:19" x14ac:dyDescent="0.25">
      <c r="A2617" s="131" t="str">
        <f>+IF(I2617&lt;='Ecarts de marge'!$G$1,"X","")</f>
        <v>X</v>
      </c>
      <c r="B2617" s="122" t="str">
        <f t="shared" si="40"/>
        <v>A</v>
      </c>
      <c r="Q2617" s="122" t="e">
        <f>+VLOOKUP(CONCATENATE(B2617,"00"),#REF!,3,FALSE)</f>
        <v>#REF!</v>
      </c>
      <c r="R2617" s="122" t="str">
        <f>+IF(ISERROR(VLOOKUP(K2617,'Ecarts de marge'!D:D,1,FALSE)),"PB CODE ARTICLE","")</f>
        <v>PB CODE ARTICLE</v>
      </c>
    </row>
    <row r="2618" spans="1:19" x14ac:dyDescent="0.25">
      <c r="A2618" s="131" t="str">
        <f>+IF(I2618&lt;='Ecarts de marge'!$G$1,"X","")</f>
        <v>X</v>
      </c>
      <c r="B2618" s="122" t="str">
        <f t="shared" si="40"/>
        <v>A</v>
      </c>
      <c r="Q2618" s="122" t="e">
        <f>+VLOOKUP(CONCATENATE(B2618,"00"),#REF!,3,FALSE)</f>
        <v>#REF!</v>
      </c>
      <c r="R2618" s="122" t="str">
        <f>+IF(ISERROR(VLOOKUP(K2618,'Ecarts de marge'!D:D,1,FALSE)),"PB CODE ARTICLE","")</f>
        <v>PB CODE ARTICLE</v>
      </c>
    </row>
    <row r="2619" spans="1:19" x14ac:dyDescent="0.25">
      <c r="A2619" s="131" t="str">
        <f>+IF(I2619&lt;='Ecarts de marge'!$G$1,"X","")</f>
        <v>X</v>
      </c>
      <c r="B2619" s="122" t="str">
        <f t="shared" si="40"/>
        <v>A</v>
      </c>
      <c r="Q2619" s="122" t="e">
        <f>+VLOOKUP(CONCATENATE(B2619,"00"),#REF!,3,FALSE)</f>
        <v>#REF!</v>
      </c>
      <c r="R2619" s="122" t="str">
        <f>+IF(ISERROR(VLOOKUP(K2619,'Ecarts de marge'!D:D,1,FALSE)),"PB CODE ARTICLE","")</f>
        <v>PB CODE ARTICLE</v>
      </c>
    </row>
    <row r="2620" spans="1:19" x14ac:dyDescent="0.25">
      <c r="A2620" s="131" t="str">
        <f>+IF(I2620&lt;='Ecarts de marge'!$G$1,"X","")</f>
        <v>X</v>
      </c>
      <c r="B2620" s="122" t="str">
        <f t="shared" si="40"/>
        <v>A</v>
      </c>
      <c r="Q2620" s="122" t="e">
        <f>+VLOOKUP(CONCATENATE(B2620,"00"),#REF!,3,FALSE)</f>
        <v>#REF!</v>
      </c>
      <c r="R2620" s="122" t="str">
        <f>+IF(ISERROR(VLOOKUP(K2620,'Ecarts de marge'!D:D,1,FALSE)),"PB CODE ARTICLE","")</f>
        <v>PB CODE ARTICLE</v>
      </c>
    </row>
    <row r="2621" spans="1:19" x14ac:dyDescent="0.25">
      <c r="A2621" s="131" t="str">
        <f>+IF(I2621&lt;='Ecarts de marge'!$G$1,"X","")</f>
        <v>X</v>
      </c>
      <c r="B2621" s="122" t="str">
        <f t="shared" si="40"/>
        <v>A</v>
      </c>
      <c r="Q2621" s="122" t="e">
        <f>+VLOOKUP(CONCATENATE(B2621,"00"),#REF!,3,FALSE)</f>
        <v>#REF!</v>
      </c>
      <c r="R2621" s="122" t="str">
        <f>+IF(ISERROR(VLOOKUP(K2621,'Ecarts de marge'!D:D,1,FALSE)),"PB CODE ARTICLE","")</f>
        <v>PB CODE ARTICLE</v>
      </c>
    </row>
    <row r="2622" spans="1:19" x14ac:dyDescent="0.25">
      <c r="A2622" s="131" t="str">
        <f>+IF(I2622&lt;='Ecarts de marge'!$G$1,"X","")</f>
        <v>X</v>
      </c>
      <c r="B2622" s="122" t="str">
        <f t="shared" si="40"/>
        <v>A</v>
      </c>
      <c r="Q2622" s="122" t="e">
        <f>+VLOOKUP(CONCATENATE(B2622,"00"),#REF!,3,FALSE)</f>
        <v>#REF!</v>
      </c>
      <c r="R2622" s="122" t="str">
        <f>+IF(ISERROR(VLOOKUP(K2622,'Ecarts de marge'!D:D,1,FALSE)),"PB CODE ARTICLE","")</f>
        <v>PB CODE ARTICLE</v>
      </c>
    </row>
    <row r="2623" spans="1:19" x14ac:dyDescent="0.25">
      <c r="A2623" s="131" t="str">
        <f>+IF(I2623&lt;='Ecarts de marge'!$G$1,"X","")</f>
        <v>X</v>
      </c>
      <c r="B2623" s="122" t="str">
        <f t="shared" si="40"/>
        <v>A</v>
      </c>
      <c r="Q2623" s="122" t="e">
        <f>+VLOOKUP(CONCATENATE(B2623,"00"),#REF!,3,FALSE)</f>
        <v>#REF!</v>
      </c>
      <c r="R2623" s="122" t="str">
        <f>+IF(ISERROR(VLOOKUP(K2623,'Ecarts de marge'!D:D,1,FALSE)),"PB CODE ARTICLE","")</f>
        <v>PB CODE ARTICLE</v>
      </c>
    </row>
    <row r="2624" spans="1:19" x14ac:dyDescent="0.25">
      <c r="A2624" s="131" t="str">
        <f>+IF(I2624&lt;='Ecarts de marge'!$G$1,"X","")</f>
        <v>X</v>
      </c>
      <c r="B2624" s="122" t="str">
        <f t="shared" si="40"/>
        <v>A</v>
      </c>
      <c r="Q2624" s="122" t="e">
        <f>+VLOOKUP(CONCATENATE(B2624,"00"),#REF!,3,FALSE)</f>
        <v>#REF!</v>
      </c>
      <c r="R2624" s="122" t="str">
        <f>+IF(ISERROR(VLOOKUP(K2624,'Ecarts de marge'!D:D,1,FALSE)),"PB CODE ARTICLE","")</f>
        <v>PB CODE ARTICLE</v>
      </c>
    </row>
    <row r="2625" spans="1:18" x14ac:dyDescent="0.25">
      <c r="A2625" s="131" t="str">
        <f>+IF(I2625&lt;='Ecarts de marge'!$G$1,"X","")</f>
        <v>X</v>
      </c>
      <c r="B2625" s="122" t="str">
        <f t="shared" si="40"/>
        <v>A</v>
      </c>
      <c r="Q2625" s="122" t="e">
        <f>+VLOOKUP(CONCATENATE(B2625,"00"),#REF!,3,FALSE)</f>
        <v>#REF!</v>
      </c>
      <c r="R2625" s="122" t="str">
        <f>+IF(ISERROR(VLOOKUP(K2625,'Ecarts de marge'!D:D,1,FALSE)),"PB CODE ARTICLE","")</f>
        <v>PB CODE ARTICLE</v>
      </c>
    </row>
    <row r="2626" spans="1:18" x14ac:dyDescent="0.25">
      <c r="A2626" s="131" t="str">
        <f>+IF(I2626&lt;='Ecarts de marge'!$G$1,"X","")</f>
        <v>X</v>
      </c>
      <c r="B2626" s="122" t="str">
        <f t="shared" si="40"/>
        <v>A</v>
      </c>
      <c r="Q2626" s="122" t="e">
        <f>+VLOOKUP(CONCATENATE(B2626,"00"),#REF!,3,FALSE)</f>
        <v>#REF!</v>
      </c>
      <c r="R2626" s="122" t="str">
        <f>+IF(ISERROR(VLOOKUP(K2626,'Ecarts de marge'!D:D,1,FALSE)),"PB CODE ARTICLE","")</f>
        <v>PB CODE ARTICLE</v>
      </c>
    </row>
    <row r="2627" spans="1:18" x14ac:dyDescent="0.25">
      <c r="A2627" s="131" t="str">
        <f>+IF(I2627&lt;='Ecarts de marge'!$G$1,"X","")</f>
        <v>X</v>
      </c>
      <c r="B2627" s="122" t="str">
        <f t="shared" ref="B2627:B2690" si="41">+"A"&amp;E2627&amp;F2627&amp;G2627</f>
        <v>A</v>
      </c>
      <c r="Q2627" s="122" t="e">
        <f>+VLOOKUP(CONCATENATE(B2627,"00"),#REF!,3,FALSE)</f>
        <v>#REF!</v>
      </c>
      <c r="R2627" s="122" t="str">
        <f>+IF(ISERROR(VLOOKUP(K2627,'Ecarts de marge'!D:D,1,FALSE)),"PB CODE ARTICLE","")</f>
        <v>PB CODE ARTICLE</v>
      </c>
    </row>
    <row r="2628" spans="1:18" x14ac:dyDescent="0.25">
      <c r="A2628" s="131" t="str">
        <f>+IF(I2628&lt;='Ecarts de marge'!$G$1,"X","")</f>
        <v>X</v>
      </c>
      <c r="B2628" s="122" t="str">
        <f t="shared" si="41"/>
        <v>A</v>
      </c>
      <c r="Q2628" s="122" t="e">
        <f>+VLOOKUP(CONCATENATE(B2628,"00"),#REF!,3,FALSE)</f>
        <v>#REF!</v>
      </c>
      <c r="R2628" s="122" t="str">
        <f>+IF(ISERROR(VLOOKUP(K2628,'Ecarts de marge'!D:D,1,FALSE)),"PB CODE ARTICLE","")</f>
        <v>PB CODE ARTICLE</v>
      </c>
    </row>
    <row r="2629" spans="1:18" x14ac:dyDescent="0.25">
      <c r="A2629" s="131" t="str">
        <f>+IF(I2629&lt;='Ecarts de marge'!$G$1,"X","")</f>
        <v>X</v>
      </c>
      <c r="B2629" s="122" t="str">
        <f t="shared" si="41"/>
        <v>A</v>
      </c>
      <c r="Q2629" s="122" t="e">
        <f>+VLOOKUP(CONCATENATE(B2629,"00"),#REF!,3,FALSE)</f>
        <v>#REF!</v>
      </c>
      <c r="R2629" s="122" t="str">
        <f>+IF(ISERROR(VLOOKUP(K2629,'Ecarts de marge'!D:D,1,FALSE)),"PB CODE ARTICLE","")</f>
        <v>PB CODE ARTICLE</v>
      </c>
    </row>
    <row r="2630" spans="1:18" x14ac:dyDescent="0.25">
      <c r="A2630" s="131" t="str">
        <f>+IF(I2630&lt;='Ecarts de marge'!$G$1,"X","")</f>
        <v>X</v>
      </c>
      <c r="B2630" s="122" t="str">
        <f t="shared" si="41"/>
        <v>A</v>
      </c>
      <c r="Q2630" s="122" t="e">
        <f>+VLOOKUP(CONCATENATE(B2630,"00"),#REF!,3,FALSE)</f>
        <v>#REF!</v>
      </c>
      <c r="R2630" s="122" t="str">
        <f>+IF(ISERROR(VLOOKUP(K2630,'Ecarts de marge'!D:D,1,FALSE)),"PB CODE ARTICLE","")</f>
        <v>PB CODE ARTICLE</v>
      </c>
    </row>
    <row r="2631" spans="1:18" x14ac:dyDescent="0.25">
      <c r="A2631" s="131" t="str">
        <f>+IF(I2631&lt;='Ecarts de marge'!$G$1,"X","")</f>
        <v>X</v>
      </c>
      <c r="B2631" s="122" t="str">
        <f t="shared" si="41"/>
        <v>A</v>
      </c>
      <c r="Q2631" s="122" t="e">
        <f>+VLOOKUP(CONCATENATE(B2631,"00"),#REF!,3,FALSE)</f>
        <v>#REF!</v>
      </c>
      <c r="R2631" s="122" t="str">
        <f>+IF(ISERROR(VLOOKUP(K2631,'Ecarts de marge'!D:D,1,FALSE)),"PB CODE ARTICLE","")</f>
        <v>PB CODE ARTICLE</v>
      </c>
    </row>
    <row r="2632" spans="1:18" x14ac:dyDescent="0.25">
      <c r="A2632" s="131" t="str">
        <f>+IF(I2632&lt;='Ecarts de marge'!$G$1,"X","")</f>
        <v>X</v>
      </c>
      <c r="B2632" s="122" t="str">
        <f t="shared" si="41"/>
        <v>A</v>
      </c>
      <c r="Q2632" s="122" t="e">
        <f>+VLOOKUP(CONCATENATE(B2632,"00"),#REF!,3,FALSE)</f>
        <v>#REF!</v>
      </c>
      <c r="R2632" s="122" t="str">
        <f>+IF(ISERROR(VLOOKUP(K2632,'Ecarts de marge'!D:D,1,FALSE)),"PB CODE ARTICLE","")</f>
        <v>PB CODE ARTICLE</v>
      </c>
    </row>
    <row r="2633" spans="1:18" x14ac:dyDescent="0.25">
      <c r="A2633" s="131" t="str">
        <f>+IF(I2633&lt;='Ecarts de marge'!$G$1,"X","")</f>
        <v>X</v>
      </c>
      <c r="B2633" s="122" t="str">
        <f t="shared" si="41"/>
        <v>A</v>
      </c>
      <c r="Q2633" s="122" t="e">
        <f>+VLOOKUP(CONCATENATE(B2633,"00"),#REF!,3,FALSE)</f>
        <v>#REF!</v>
      </c>
      <c r="R2633" s="122" t="str">
        <f>+IF(ISERROR(VLOOKUP(K2633,'Ecarts de marge'!D:D,1,FALSE)),"PB CODE ARTICLE","")</f>
        <v>PB CODE ARTICLE</v>
      </c>
    </row>
    <row r="2634" spans="1:18" x14ac:dyDescent="0.25">
      <c r="A2634" s="131" t="str">
        <f>+IF(I2634&lt;='Ecarts de marge'!$G$1,"X","")</f>
        <v>X</v>
      </c>
      <c r="B2634" s="122" t="str">
        <f t="shared" si="41"/>
        <v>A</v>
      </c>
      <c r="Q2634" s="122" t="e">
        <f>+VLOOKUP(CONCATENATE(B2634,"00"),#REF!,3,FALSE)</f>
        <v>#REF!</v>
      </c>
      <c r="R2634" s="122" t="str">
        <f>+IF(ISERROR(VLOOKUP(K2634,'Ecarts de marge'!D:D,1,FALSE)),"PB CODE ARTICLE","")</f>
        <v>PB CODE ARTICLE</v>
      </c>
    </row>
    <row r="2635" spans="1:18" x14ac:dyDescent="0.25">
      <c r="A2635" s="131" t="str">
        <f>+IF(I2635&lt;='Ecarts de marge'!$G$1,"X","")</f>
        <v>X</v>
      </c>
      <c r="B2635" s="122" t="str">
        <f t="shared" si="41"/>
        <v>A</v>
      </c>
      <c r="Q2635" s="122" t="e">
        <f>+VLOOKUP(CONCATENATE(B2635,"00"),#REF!,3,FALSE)</f>
        <v>#REF!</v>
      </c>
      <c r="R2635" s="122" t="str">
        <f>+IF(ISERROR(VLOOKUP(K2635,'Ecarts de marge'!D:D,1,FALSE)),"PB CODE ARTICLE","")</f>
        <v>PB CODE ARTICLE</v>
      </c>
    </row>
    <row r="2636" spans="1:18" x14ac:dyDescent="0.25">
      <c r="A2636" s="131" t="str">
        <f>+IF(I2636&lt;='Ecarts de marge'!$G$1,"X","")</f>
        <v>X</v>
      </c>
      <c r="B2636" s="122" t="str">
        <f t="shared" si="41"/>
        <v>A</v>
      </c>
      <c r="Q2636" s="122" t="e">
        <f>+VLOOKUP(CONCATENATE(B2636,"00"),#REF!,3,FALSE)</f>
        <v>#REF!</v>
      </c>
      <c r="R2636" s="122" t="str">
        <f>+IF(ISERROR(VLOOKUP(K2636,'Ecarts de marge'!D:D,1,FALSE)),"PB CODE ARTICLE","")</f>
        <v>PB CODE ARTICLE</v>
      </c>
    </row>
    <row r="2637" spans="1:18" x14ac:dyDescent="0.25">
      <c r="A2637" s="131" t="str">
        <f>+IF(I2637&lt;='Ecarts de marge'!$G$1,"X","")</f>
        <v>X</v>
      </c>
      <c r="B2637" s="122" t="str">
        <f t="shared" si="41"/>
        <v>A</v>
      </c>
      <c r="Q2637" s="122" t="e">
        <f>+VLOOKUP(CONCATENATE(B2637,"00"),#REF!,3,FALSE)</f>
        <v>#REF!</v>
      </c>
      <c r="R2637" s="122" t="str">
        <f>+IF(ISERROR(VLOOKUP(K2637,'Ecarts de marge'!D:D,1,FALSE)),"PB CODE ARTICLE","")</f>
        <v>PB CODE ARTICLE</v>
      </c>
    </row>
    <row r="2638" spans="1:18" x14ac:dyDescent="0.25">
      <c r="A2638" s="131" t="str">
        <f>+IF(I2638&lt;='Ecarts de marge'!$G$1,"X","")</f>
        <v>X</v>
      </c>
      <c r="B2638" s="122" t="str">
        <f t="shared" si="41"/>
        <v>A</v>
      </c>
      <c r="Q2638" s="122" t="e">
        <f>+VLOOKUP(CONCATENATE(B2638,"00"),#REF!,3,FALSE)</f>
        <v>#REF!</v>
      </c>
      <c r="R2638" s="122" t="str">
        <f>+IF(ISERROR(VLOOKUP(K2638,'Ecarts de marge'!D:D,1,FALSE)),"PB CODE ARTICLE","")</f>
        <v>PB CODE ARTICLE</v>
      </c>
    </row>
    <row r="2639" spans="1:18" x14ac:dyDescent="0.25">
      <c r="A2639" s="131" t="str">
        <f>+IF(I2639&lt;='Ecarts de marge'!$G$1,"X","")</f>
        <v>X</v>
      </c>
      <c r="B2639" s="122" t="str">
        <f t="shared" si="41"/>
        <v>A</v>
      </c>
      <c r="Q2639" s="122" t="e">
        <f>+VLOOKUP(CONCATENATE(B2639,"00"),#REF!,3,FALSE)</f>
        <v>#REF!</v>
      </c>
      <c r="R2639" s="122" t="str">
        <f>+IF(ISERROR(VLOOKUP(K2639,'Ecarts de marge'!D:D,1,FALSE)),"PB CODE ARTICLE","")</f>
        <v>PB CODE ARTICLE</v>
      </c>
    </row>
    <row r="2640" spans="1:18" x14ac:dyDescent="0.25">
      <c r="A2640" s="131" t="str">
        <f>+IF(I2640&lt;='Ecarts de marge'!$G$1,"X","")</f>
        <v>X</v>
      </c>
      <c r="B2640" s="122" t="str">
        <f t="shared" si="41"/>
        <v>A</v>
      </c>
      <c r="Q2640" s="122" t="e">
        <f>+VLOOKUP(CONCATENATE(B2640,"00"),#REF!,3,FALSE)</f>
        <v>#REF!</v>
      </c>
      <c r="R2640" s="122" t="str">
        <f>+IF(ISERROR(VLOOKUP(K2640,'Ecarts de marge'!D:D,1,FALSE)),"PB CODE ARTICLE","")</f>
        <v>PB CODE ARTICLE</v>
      </c>
    </row>
    <row r="2641" spans="1:18" x14ac:dyDescent="0.25">
      <c r="A2641" s="131" t="str">
        <f>+IF(I2641&lt;='Ecarts de marge'!$G$1,"X","")</f>
        <v>X</v>
      </c>
      <c r="B2641" s="122" t="str">
        <f t="shared" si="41"/>
        <v>A</v>
      </c>
      <c r="Q2641" s="122" t="e">
        <f>+VLOOKUP(CONCATENATE(B2641,"00"),#REF!,3,FALSE)</f>
        <v>#REF!</v>
      </c>
      <c r="R2641" s="122" t="str">
        <f>+IF(ISERROR(VLOOKUP(K2641,'Ecarts de marge'!D:D,1,FALSE)),"PB CODE ARTICLE","")</f>
        <v>PB CODE ARTICLE</v>
      </c>
    </row>
    <row r="2642" spans="1:18" x14ac:dyDescent="0.25">
      <c r="A2642" s="131" t="str">
        <f>+IF(I2642&lt;='Ecarts de marge'!$G$1,"X","")</f>
        <v>X</v>
      </c>
      <c r="B2642" s="122" t="str">
        <f t="shared" si="41"/>
        <v>A</v>
      </c>
      <c r="Q2642" s="122" t="e">
        <f>+VLOOKUP(CONCATENATE(B2642,"00"),#REF!,3,FALSE)</f>
        <v>#REF!</v>
      </c>
      <c r="R2642" s="122" t="str">
        <f>+IF(ISERROR(VLOOKUP(K2642,'Ecarts de marge'!D:D,1,FALSE)),"PB CODE ARTICLE","")</f>
        <v>PB CODE ARTICLE</v>
      </c>
    </row>
    <row r="2643" spans="1:18" x14ac:dyDescent="0.25">
      <c r="A2643" s="131" t="str">
        <f>+IF(I2643&lt;='Ecarts de marge'!$G$1,"X","")</f>
        <v>X</v>
      </c>
      <c r="B2643" s="122" t="str">
        <f t="shared" si="41"/>
        <v>A</v>
      </c>
      <c r="Q2643" s="122" t="e">
        <f>+VLOOKUP(CONCATENATE(B2643,"00"),#REF!,3,FALSE)</f>
        <v>#REF!</v>
      </c>
      <c r="R2643" s="122" t="str">
        <f>+IF(ISERROR(VLOOKUP(K2643,'Ecarts de marge'!D:D,1,FALSE)),"PB CODE ARTICLE","")</f>
        <v>PB CODE ARTICLE</v>
      </c>
    </row>
    <row r="2644" spans="1:18" x14ac:dyDescent="0.25">
      <c r="A2644" s="131" t="str">
        <f>+IF(I2644&lt;='Ecarts de marge'!$G$1,"X","")</f>
        <v>X</v>
      </c>
      <c r="B2644" s="122" t="str">
        <f t="shared" si="41"/>
        <v>A</v>
      </c>
      <c r="Q2644" s="122" t="e">
        <f>+VLOOKUP(CONCATENATE(B2644,"00"),#REF!,3,FALSE)</f>
        <v>#REF!</v>
      </c>
      <c r="R2644" s="122" t="str">
        <f>+IF(ISERROR(VLOOKUP(K2644,'Ecarts de marge'!D:D,1,FALSE)),"PB CODE ARTICLE","")</f>
        <v>PB CODE ARTICLE</v>
      </c>
    </row>
    <row r="2645" spans="1:18" x14ac:dyDescent="0.25">
      <c r="A2645" s="131" t="str">
        <f>+IF(I2645&lt;='Ecarts de marge'!$G$1,"X","")</f>
        <v>X</v>
      </c>
      <c r="B2645" s="122" t="str">
        <f t="shared" si="41"/>
        <v>A</v>
      </c>
      <c r="Q2645" s="122" t="e">
        <f>+VLOOKUP(CONCATENATE(B2645,"00"),#REF!,3,FALSE)</f>
        <v>#REF!</v>
      </c>
      <c r="R2645" s="122" t="str">
        <f>+IF(ISERROR(VLOOKUP(K2645,'Ecarts de marge'!D:D,1,FALSE)),"PB CODE ARTICLE","")</f>
        <v>PB CODE ARTICLE</v>
      </c>
    </row>
    <row r="2646" spans="1:18" x14ac:dyDescent="0.25">
      <c r="A2646" s="131" t="str">
        <f>+IF(I2646&lt;='Ecarts de marge'!$G$1,"X","")</f>
        <v>X</v>
      </c>
      <c r="B2646" s="122" t="str">
        <f t="shared" si="41"/>
        <v>A</v>
      </c>
      <c r="Q2646" s="122" t="e">
        <f>+VLOOKUP(CONCATENATE(B2646,"00"),#REF!,3,FALSE)</f>
        <v>#REF!</v>
      </c>
      <c r="R2646" s="122" t="str">
        <f>+IF(ISERROR(VLOOKUP(K2646,'Ecarts de marge'!D:D,1,FALSE)),"PB CODE ARTICLE","")</f>
        <v>PB CODE ARTICLE</v>
      </c>
    </row>
    <row r="2647" spans="1:18" x14ac:dyDescent="0.25">
      <c r="A2647" s="131" t="str">
        <f>+IF(I2647&lt;='Ecarts de marge'!$G$1,"X","")</f>
        <v>X</v>
      </c>
      <c r="B2647" s="122" t="str">
        <f t="shared" si="41"/>
        <v>A</v>
      </c>
      <c r="Q2647" s="122" t="e">
        <f>+VLOOKUP(CONCATENATE(B2647,"00"),#REF!,3,FALSE)</f>
        <v>#REF!</v>
      </c>
      <c r="R2647" s="122" t="str">
        <f>+IF(ISERROR(VLOOKUP(K2647,'Ecarts de marge'!D:D,1,FALSE)),"PB CODE ARTICLE","")</f>
        <v>PB CODE ARTICLE</v>
      </c>
    </row>
    <row r="2648" spans="1:18" x14ac:dyDescent="0.25">
      <c r="A2648" s="131" t="str">
        <f>+IF(I2648&lt;='Ecarts de marge'!$G$1,"X","")</f>
        <v>X</v>
      </c>
      <c r="B2648" s="122" t="str">
        <f t="shared" si="41"/>
        <v>A</v>
      </c>
      <c r="Q2648" s="122" t="e">
        <f>+VLOOKUP(CONCATENATE(B2648,"00"),#REF!,3,FALSE)</f>
        <v>#REF!</v>
      </c>
      <c r="R2648" s="122" t="str">
        <f>+IF(ISERROR(VLOOKUP(K2648,'Ecarts de marge'!D:D,1,FALSE)),"PB CODE ARTICLE","")</f>
        <v>PB CODE ARTICLE</v>
      </c>
    </row>
    <row r="2649" spans="1:18" x14ac:dyDescent="0.25">
      <c r="A2649" s="131" t="str">
        <f>+IF(I2649&lt;='Ecarts de marge'!$G$1,"X","")</f>
        <v>X</v>
      </c>
      <c r="B2649" s="122" t="str">
        <f t="shared" si="41"/>
        <v>A</v>
      </c>
      <c r="Q2649" s="122" t="e">
        <f>+VLOOKUP(CONCATENATE(B2649,"00"),#REF!,3,FALSE)</f>
        <v>#REF!</v>
      </c>
      <c r="R2649" s="122" t="str">
        <f>+IF(ISERROR(VLOOKUP(K2649,'Ecarts de marge'!D:D,1,FALSE)),"PB CODE ARTICLE","")</f>
        <v>PB CODE ARTICLE</v>
      </c>
    </row>
    <row r="2650" spans="1:18" x14ac:dyDescent="0.25">
      <c r="A2650" s="131" t="str">
        <f>+IF(I2650&lt;='Ecarts de marge'!$G$1,"X","")</f>
        <v>X</v>
      </c>
      <c r="B2650" s="122" t="str">
        <f t="shared" si="41"/>
        <v>A</v>
      </c>
      <c r="Q2650" s="122" t="e">
        <f>+VLOOKUP(CONCATENATE(B2650,"00"),#REF!,3,FALSE)</f>
        <v>#REF!</v>
      </c>
      <c r="R2650" s="122" t="str">
        <f>+IF(ISERROR(VLOOKUP(K2650,'Ecarts de marge'!D:D,1,FALSE)),"PB CODE ARTICLE","")</f>
        <v>PB CODE ARTICLE</v>
      </c>
    </row>
    <row r="2651" spans="1:18" x14ac:dyDescent="0.25">
      <c r="A2651" s="131" t="str">
        <f>+IF(I2651&lt;='Ecarts de marge'!$G$1,"X","")</f>
        <v>X</v>
      </c>
      <c r="B2651" s="122" t="str">
        <f t="shared" si="41"/>
        <v>A</v>
      </c>
      <c r="Q2651" s="122" t="e">
        <f>+VLOOKUP(CONCATENATE(B2651,"00"),#REF!,3,FALSE)</f>
        <v>#REF!</v>
      </c>
      <c r="R2651" s="122" t="str">
        <f>+IF(ISERROR(VLOOKUP(K2651,'Ecarts de marge'!D:D,1,FALSE)),"PB CODE ARTICLE","")</f>
        <v>PB CODE ARTICLE</v>
      </c>
    </row>
    <row r="2652" spans="1:18" x14ac:dyDescent="0.25">
      <c r="A2652" s="131" t="str">
        <f>+IF(I2652&lt;='Ecarts de marge'!$G$1,"X","")</f>
        <v>X</v>
      </c>
      <c r="B2652" s="122" t="str">
        <f t="shared" si="41"/>
        <v>A</v>
      </c>
      <c r="Q2652" s="122" t="e">
        <f>+VLOOKUP(CONCATENATE(B2652,"00"),#REF!,3,FALSE)</f>
        <v>#REF!</v>
      </c>
      <c r="R2652" s="122" t="str">
        <f>+IF(ISERROR(VLOOKUP(K2652,'Ecarts de marge'!D:D,1,FALSE)),"PB CODE ARTICLE","")</f>
        <v>PB CODE ARTICLE</v>
      </c>
    </row>
    <row r="2653" spans="1:18" x14ac:dyDescent="0.25">
      <c r="A2653" s="131" t="str">
        <f>+IF(I2653&lt;='Ecarts de marge'!$G$1,"X","")</f>
        <v>X</v>
      </c>
      <c r="B2653" s="122" t="str">
        <f t="shared" si="41"/>
        <v>A</v>
      </c>
      <c r="Q2653" s="122" t="e">
        <f>+VLOOKUP(CONCATENATE(B2653,"00"),#REF!,3,FALSE)</f>
        <v>#REF!</v>
      </c>
      <c r="R2653" s="122" t="str">
        <f>+IF(ISERROR(VLOOKUP(K2653,'Ecarts de marge'!D:D,1,FALSE)),"PB CODE ARTICLE","")</f>
        <v>PB CODE ARTICLE</v>
      </c>
    </row>
    <row r="2654" spans="1:18" x14ac:dyDescent="0.25">
      <c r="A2654" s="131" t="str">
        <f>+IF(I2654&lt;='Ecarts de marge'!$G$1,"X","")</f>
        <v>X</v>
      </c>
      <c r="B2654" s="122" t="str">
        <f t="shared" si="41"/>
        <v>A</v>
      </c>
      <c r="Q2654" s="122" t="e">
        <f>+VLOOKUP(CONCATENATE(B2654,"00"),#REF!,3,FALSE)</f>
        <v>#REF!</v>
      </c>
      <c r="R2654" s="122" t="str">
        <f>+IF(ISERROR(VLOOKUP(K2654,'Ecarts de marge'!D:D,1,FALSE)),"PB CODE ARTICLE","")</f>
        <v>PB CODE ARTICLE</v>
      </c>
    </row>
    <row r="2655" spans="1:18" x14ac:dyDescent="0.25">
      <c r="A2655" s="131" t="str">
        <f>+IF(I2655&lt;='Ecarts de marge'!$G$1,"X","")</f>
        <v>X</v>
      </c>
      <c r="B2655" s="122" t="str">
        <f t="shared" si="41"/>
        <v>A</v>
      </c>
      <c r="Q2655" s="122" t="e">
        <f>+VLOOKUP(CONCATENATE(B2655,"00"),#REF!,3,FALSE)</f>
        <v>#REF!</v>
      </c>
      <c r="R2655" s="122" t="str">
        <f>+IF(ISERROR(VLOOKUP(K2655,'Ecarts de marge'!D:D,1,FALSE)),"PB CODE ARTICLE","")</f>
        <v>PB CODE ARTICLE</v>
      </c>
    </row>
    <row r="2656" spans="1:18" x14ac:dyDescent="0.25">
      <c r="A2656" s="131" t="str">
        <f>+IF(I2656&lt;='Ecarts de marge'!$G$1,"X","")</f>
        <v>X</v>
      </c>
      <c r="B2656" s="122" t="str">
        <f t="shared" si="41"/>
        <v>A</v>
      </c>
      <c r="Q2656" s="122" t="e">
        <f>+VLOOKUP(CONCATENATE(B2656,"00"),#REF!,3,FALSE)</f>
        <v>#REF!</v>
      </c>
      <c r="R2656" s="122" t="str">
        <f>+IF(ISERROR(VLOOKUP(K2656,'Ecarts de marge'!D:D,1,FALSE)),"PB CODE ARTICLE","")</f>
        <v>PB CODE ARTICLE</v>
      </c>
    </row>
    <row r="2657" spans="1:18" x14ac:dyDescent="0.25">
      <c r="A2657" s="131" t="str">
        <f>+IF(I2657&lt;='Ecarts de marge'!$G$1,"X","")</f>
        <v>X</v>
      </c>
      <c r="B2657" s="122" t="str">
        <f t="shared" si="41"/>
        <v>A</v>
      </c>
      <c r="Q2657" s="122" t="e">
        <f>+VLOOKUP(CONCATENATE(B2657,"00"),#REF!,3,FALSE)</f>
        <v>#REF!</v>
      </c>
      <c r="R2657" s="122" t="str">
        <f>+IF(ISERROR(VLOOKUP(K2657,'Ecarts de marge'!D:D,1,FALSE)),"PB CODE ARTICLE","")</f>
        <v>PB CODE ARTICLE</v>
      </c>
    </row>
    <row r="2658" spans="1:18" x14ac:dyDescent="0.25">
      <c r="A2658" s="131" t="str">
        <f>+IF(I2658&lt;='Ecarts de marge'!$G$1,"X","")</f>
        <v>X</v>
      </c>
      <c r="B2658" s="122" t="str">
        <f t="shared" si="41"/>
        <v>A</v>
      </c>
      <c r="Q2658" s="122" t="e">
        <f>+VLOOKUP(CONCATENATE(B2658,"00"),#REF!,3,FALSE)</f>
        <v>#REF!</v>
      </c>
      <c r="R2658" s="122" t="str">
        <f>+IF(ISERROR(VLOOKUP(K2658,'Ecarts de marge'!D:D,1,FALSE)),"PB CODE ARTICLE","")</f>
        <v>PB CODE ARTICLE</v>
      </c>
    </row>
    <row r="2659" spans="1:18" x14ac:dyDescent="0.25">
      <c r="A2659" s="131" t="str">
        <f>+IF(I2659&lt;='Ecarts de marge'!$G$1,"X","")</f>
        <v>X</v>
      </c>
      <c r="B2659" s="122" t="str">
        <f t="shared" si="41"/>
        <v>A</v>
      </c>
      <c r="Q2659" s="122" t="e">
        <f>+VLOOKUP(CONCATENATE(B2659,"00"),#REF!,3,FALSE)</f>
        <v>#REF!</v>
      </c>
      <c r="R2659" s="122" t="str">
        <f>+IF(ISERROR(VLOOKUP(K2659,'Ecarts de marge'!D:D,1,FALSE)),"PB CODE ARTICLE","")</f>
        <v>PB CODE ARTICLE</v>
      </c>
    </row>
    <row r="2660" spans="1:18" x14ac:dyDescent="0.25">
      <c r="A2660" s="131" t="str">
        <f>+IF(I2660&lt;='Ecarts de marge'!$G$1,"X","")</f>
        <v>X</v>
      </c>
      <c r="B2660" s="122" t="str">
        <f t="shared" si="41"/>
        <v>A</v>
      </c>
      <c r="Q2660" s="122" t="e">
        <f>+VLOOKUP(CONCATENATE(B2660,"00"),#REF!,3,FALSE)</f>
        <v>#REF!</v>
      </c>
      <c r="R2660" s="122" t="str">
        <f>+IF(ISERROR(VLOOKUP(K2660,'Ecarts de marge'!D:D,1,FALSE)),"PB CODE ARTICLE","")</f>
        <v>PB CODE ARTICLE</v>
      </c>
    </row>
    <row r="2661" spans="1:18" x14ac:dyDescent="0.25">
      <c r="A2661" s="131" t="str">
        <f>+IF(I2661&lt;='Ecarts de marge'!$G$1,"X","")</f>
        <v>X</v>
      </c>
      <c r="B2661" s="122" t="str">
        <f t="shared" si="41"/>
        <v>A</v>
      </c>
      <c r="Q2661" s="122" t="e">
        <f>+VLOOKUP(CONCATENATE(B2661,"00"),#REF!,3,FALSE)</f>
        <v>#REF!</v>
      </c>
      <c r="R2661" s="122" t="str">
        <f>+IF(ISERROR(VLOOKUP(K2661,'Ecarts de marge'!D:D,1,FALSE)),"PB CODE ARTICLE","")</f>
        <v>PB CODE ARTICLE</v>
      </c>
    </row>
    <row r="2662" spans="1:18" x14ac:dyDescent="0.25">
      <c r="A2662" s="131" t="str">
        <f>+IF(I2662&lt;='Ecarts de marge'!$G$1,"X","")</f>
        <v>X</v>
      </c>
      <c r="B2662" s="122" t="str">
        <f t="shared" si="41"/>
        <v>A</v>
      </c>
      <c r="Q2662" s="122" t="e">
        <f>+VLOOKUP(CONCATENATE(B2662,"00"),#REF!,3,FALSE)</f>
        <v>#REF!</v>
      </c>
      <c r="R2662" s="122" t="str">
        <f>+IF(ISERROR(VLOOKUP(K2662,'Ecarts de marge'!D:D,1,FALSE)),"PB CODE ARTICLE","")</f>
        <v>PB CODE ARTICLE</v>
      </c>
    </row>
    <row r="2663" spans="1:18" x14ac:dyDescent="0.25">
      <c r="A2663" s="131" t="str">
        <f>+IF(I2663&lt;='Ecarts de marge'!$G$1,"X","")</f>
        <v>X</v>
      </c>
      <c r="B2663" s="122" t="str">
        <f t="shared" si="41"/>
        <v>A</v>
      </c>
      <c r="Q2663" s="122" t="e">
        <f>+VLOOKUP(CONCATENATE(B2663,"00"),#REF!,3,FALSE)</f>
        <v>#REF!</v>
      </c>
      <c r="R2663" s="122" t="str">
        <f>+IF(ISERROR(VLOOKUP(K2663,'Ecarts de marge'!D:D,1,FALSE)),"PB CODE ARTICLE","")</f>
        <v>PB CODE ARTICLE</v>
      </c>
    </row>
    <row r="2664" spans="1:18" x14ac:dyDescent="0.25">
      <c r="A2664" s="131" t="str">
        <f>+IF(I2664&lt;='Ecarts de marge'!$G$1,"X","")</f>
        <v>X</v>
      </c>
      <c r="B2664" s="122" t="str">
        <f t="shared" si="41"/>
        <v>A</v>
      </c>
      <c r="Q2664" s="122" t="e">
        <f>+VLOOKUP(CONCATENATE(B2664,"00"),#REF!,3,FALSE)</f>
        <v>#REF!</v>
      </c>
      <c r="R2664" s="122" t="str">
        <f>+IF(ISERROR(VLOOKUP(K2664,'Ecarts de marge'!D:D,1,FALSE)),"PB CODE ARTICLE","")</f>
        <v>PB CODE ARTICLE</v>
      </c>
    </row>
    <row r="2665" spans="1:18" x14ac:dyDescent="0.25">
      <c r="A2665" s="131" t="str">
        <f>+IF(I2665&lt;='Ecarts de marge'!$G$1,"X","")</f>
        <v>X</v>
      </c>
      <c r="B2665" s="122" t="str">
        <f t="shared" si="41"/>
        <v>A</v>
      </c>
      <c r="Q2665" s="122" t="e">
        <f>+VLOOKUP(CONCATENATE(B2665,"00"),#REF!,3,FALSE)</f>
        <v>#REF!</v>
      </c>
      <c r="R2665" s="122" t="str">
        <f>+IF(ISERROR(VLOOKUP(K2665,'Ecarts de marge'!D:D,1,FALSE)),"PB CODE ARTICLE","")</f>
        <v>PB CODE ARTICLE</v>
      </c>
    </row>
    <row r="2666" spans="1:18" x14ac:dyDescent="0.25">
      <c r="A2666" s="131" t="str">
        <f>+IF(I2666&lt;='Ecarts de marge'!$G$1,"X","")</f>
        <v>X</v>
      </c>
      <c r="B2666" s="122" t="str">
        <f t="shared" si="41"/>
        <v>A</v>
      </c>
      <c r="Q2666" s="122" t="e">
        <f>+VLOOKUP(CONCATENATE(B2666,"00"),#REF!,3,FALSE)</f>
        <v>#REF!</v>
      </c>
      <c r="R2666" s="122" t="str">
        <f>+IF(ISERROR(VLOOKUP(K2666,'Ecarts de marge'!D:D,1,FALSE)),"PB CODE ARTICLE","")</f>
        <v>PB CODE ARTICLE</v>
      </c>
    </row>
    <row r="2667" spans="1:18" x14ac:dyDescent="0.25">
      <c r="A2667" s="131" t="str">
        <f>+IF(I2667&lt;='Ecarts de marge'!$G$1,"X","")</f>
        <v>X</v>
      </c>
      <c r="B2667" s="122" t="str">
        <f t="shared" si="41"/>
        <v>A</v>
      </c>
      <c r="Q2667" s="122" t="e">
        <f>+VLOOKUP(CONCATENATE(B2667,"00"),#REF!,3,FALSE)</f>
        <v>#REF!</v>
      </c>
      <c r="R2667" s="122" t="str">
        <f>+IF(ISERROR(VLOOKUP(K2667,'Ecarts de marge'!D:D,1,FALSE)),"PB CODE ARTICLE","")</f>
        <v>PB CODE ARTICLE</v>
      </c>
    </row>
    <row r="2668" spans="1:18" x14ac:dyDescent="0.25">
      <c r="A2668" s="131" t="str">
        <f>+IF(I2668&lt;='Ecarts de marge'!$G$1,"X","")</f>
        <v>X</v>
      </c>
      <c r="B2668" s="122" t="str">
        <f t="shared" si="41"/>
        <v>A</v>
      </c>
      <c r="Q2668" s="122" t="e">
        <f>+VLOOKUP(CONCATENATE(B2668,"00"),#REF!,3,FALSE)</f>
        <v>#REF!</v>
      </c>
      <c r="R2668" s="122" t="str">
        <f>+IF(ISERROR(VLOOKUP(K2668,'Ecarts de marge'!D:D,1,FALSE)),"PB CODE ARTICLE","")</f>
        <v>PB CODE ARTICLE</v>
      </c>
    </row>
    <row r="2669" spans="1:18" x14ac:dyDescent="0.25">
      <c r="A2669" s="131" t="str">
        <f>+IF(I2669&lt;='Ecarts de marge'!$G$1,"X","")</f>
        <v>X</v>
      </c>
      <c r="B2669" s="122" t="str">
        <f t="shared" si="41"/>
        <v>A</v>
      </c>
      <c r="Q2669" s="122" t="e">
        <f>+VLOOKUP(CONCATENATE(B2669,"00"),#REF!,3,FALSE)</f>
        <v>#REF!</v>
      </c>
      <c r="R2669" s="122" t="str">
        <f>+IF(ISERROR(VLOOKUP(K2669,'Ecarts de marge'!D:D,1,FALSE)),"PB CODE ARTICLE","")</f>
        <v>PB CODE ARTICLE</v>
      </c>
    </row>
    <row r="2670" spans="1:18" x14ac:dyDescent="0.25">
      <c r="A2670" s="131" t="str">
        <f>+IF(I2670&lt;='Ecarts de marge'!$G$1,"X","")</f>
        <v>X</v>
      </c>
      <c r="B2670" s="122" t="str">
        <f t="shared" si="41"/>
        <v>A</v>
      </c>
      <c r="Q2670" s="122" t="e">
        <f>+VLOOKUP(CONCATENATE(B2670,"00"),#REF!,3,FALSE)</f>
        <v>#REF!</v>
      </c>
      <c r="R2670" s="122" t="str">
        <f>+IF(ISERROR(VLOOKUP(K2670,'Ecarts de marge'!D:D,1,FALSE)),"PB CODE ARTICLE","")</f>
        <v>PB CODE ARTICLE</v>
      </c>
    </row>
    <row r="2671" spans="1:18" x14ac:dyDescent="0.25">
      <c r="A2671" s="131" t="str">
        <f>+IF(I2671&lt;='Ecarts de marge'!$G$1,"X","")</f>
        <v>X</v>
      </c>
      <c r="B2671" s="122" t="str">
        <f t="shared" si="41"/>
        <v>A</v>
      </c>
      <c r="Q2671" s="122" t="e">
        <f>+VLOOKUP(CONCATENATE(B2671,"00"),#REF!,3,FALSE)</f>
        <v>#REF!</v>
      </c>
      <c r="R2671" s="122" t="str">
        <f>+IF(ISERROR(VLOOKUP(K2671,'Ecarts de marge'!D:D,1,FALSE)),"PB CODE ARTICLE","")</f>
        <v>PB CODE ARTICLE</v>
      </c>
    </row>
    <row r="2672" spans="1:18" x14ac:dyDescent="0.25">
      <c r="A2672" s="131" t="str">
        <f>+IF(I2672&lt;='Ecarts de marge'!$G$1,"X","")</f>
        <v>X</v>
      </c>
      <c r="B2672" s="122" t="str">
        <f t="shared" si="41"/>
        <v>A</v>
      </c>
      <c r="Q2672" s="122" t="e">
        <f>+VLOOKUP(CONCATENATE(B2672,"00"),#REF!,3,FALSE)</f>
        <v>#REF!</v>
      </c>
      <c r="R2672" s="122" t="str">
        <f>+IF(ISERROR(VLOOKUP(K2672,'Ecarts de marge'!D:D,1,FALSE)),"PB CODE ARTICLE","")</f>
        <v>PB CODE ARTICLE</v>
      </c>
    </row>
    <row r="2673" spans="1:18" x14ac:dyDescent="0.25">
      <c r="A2673" s="131" t="str">
        <f>+IF(I2673&lt;='Ecarts de marge'!$G$1,"X","")</f>
        <v>X</v>
      </c>
      <c r="B2673" s="122" t="str">
        <f t="shared" si="41"/>
        <v>A</v>
      </c>
      <c r="Q2673" s="122" t="e">
        <f>+VLOOKUP(CONCATENATE(B2673,"00"),#REF!,3,FALSE)</f>
        <v>#REF!</v>
      </c>
      <c r="R2673" s="122" t="str">
        <f>+IF(ISERROR(VLOOKUP(K2673,'Ecarts de marge'!D:D,1,FALSE)),"PB CODE ARTICLE","")</f>
        <v>PB CODE ARTICLE</v>
      </c>
    </row>
    <row r="2674" spans="1:18" x14ac:dyDescent="0.25">
      <c r="A2674" s="131" t="str">
        <f>+IF(I2674&lt;='Ecarts de marge'!$G$1,"X","")</f>
        <v>X</v>
      </c>
      <c r="B2674" s="122" t="str">
        <f t="shared" si="41"/>
        <v>A</v>
      </c>
      <c r="Q2674" s="122" t="e">
        <f>+VLOOKUP(CONCATENATE(B2674,"00"),#REF!,3,FALSE)</f>
        <v>#REF!</v>
      </c>
      <c r="R2674" s="122" t="str">
        <f>+IF(ISERROR(VLOOKUP(K2674,'Ecarts de marge'!D:D,1,FALSE)),"PB CODE ARTICLE","")</f>
        <v>PB CODE ARTICLE</v>
      </c>
    </row>
    <row r="2675" spans="1:18" x14ac:dyDescent="0.25">
      <c r="A2675" s="131" t="str">
        <f>+IF(I2675&lt;='Ecarts de marge'!$G$1,"X","")</f>
        <v>X</v>
      </c>
      <c r="B2675" s="122" t="str">
        <f t="shared" si="41"/>
        <v>A</v>
      </c>
      <c r="Q2675" s="122" t="e">
        <f>+VLOOKUP(CONCATENATE(B2675,"00"),#REF!,3,FALSE)</f>
        <v>#REF!</v>
      </c>
      <c r="R2675" s="122" t="str">
        <f>+IF(ISERROR(VLOOKUP(K2675,'Ecarts de marge'!D:D,1,FALSE)),"PB CODE ARTICLE","")</f>
        <v>PB CODE ARTICLE</v>
      </c>
    </row>
    <row r="2676" spans="1:18" x14ac:dyDescent="0.25">
      <c r="A2676" s="131" t="str">
        <f>+IF(I2676&lt;='Ecarts de marge'!$G$1,"X","")</f>
        <v>X</v>
      </c>
      <c r="B2676" s="122" t="str">
        <f t="shared" si="41"/>
        <v>A</v>
      </c>
      <c r="Q2676" s="122" t="e">
        <f>+VLOOKUP(CONCATENATE(B2676,"00"),#REF!,3,FALSE)</f>
        <v>#REF!</v>
      </c>
      <c r="R2676" s="122" t="str">
        <f>+IF(ISERROR(VLOOKUP(K2676,'Ecarts de marge'!D:D,1,FALSE)),"PB CODE ARTICLE","")</f>
        <v>PB CODE ARTICLE</v>
      </c>
    </row>
    <row r="2677" spans="1:18" x14ac:dyDescent="0.25">
      <c r="A2677" s="131" t="str">
        <f>+IF(I2677&lt;='Ecarts de marge'!$G$1,"X","")</f>
        <v>X</v>
      </c>
      <c r="B2677" s="122" t="str">
        <f t="shared" si="41"/>
        <v>A</v>
      </c>
      <c r="Q2677" s="122" t="e">
        <f>+VLOOKUP(CONCATENATE(B2677,"00"),#REF!,3,FALSE)</f>
        <v>#REF!</v>
      </c>
      <c r="R2677" s="122" t="str">
        <f>+IF(ISERROR(VLOOKUP(K2677,'Ecarts de marge'!D:D,1,FALSE)),"PB CODE ARTICLE","")</f>
        <v>PB CODE ARTICLE</v>
      </c>
    </row>
    <row r="2678" spans="1:18" x14ac:dyDescent="0.25">
      <c r="A2678" s="131" t="str">
        <f>+IF(I2678&lt;='Ecarts de marge'!$G$1,"X","")</f>
        <v>X</v>
      </c>
      <c r="B2678" s="122" t="str">
        <f t="shared" si="41"/>
        <v>A</v>
      </c>
      <c r="Q2678" s="122" t="e">
        <f>+VLOOKUP(CONCATENATE(B2678,"00"),#REF!,3,FALSE)</f>
        <v>#REF!</v>
      </c>
      <c r="R2678" s="122" t="str">
        <f>+IF(ISERROR(VLOOKUP(K2678,'Ecarts de marge'!D:D,1,FALSE)),"PB CODE ARTICLE","")</f>
        <v>PB CODE ARTICLE</v>
      </c>
    </row>
    <row r="2679" spans="1:18" x14ac:dyDescent="0.25">
      <c r="A2679" s="131" t="str">
        <f>+IF(I2679&lt;='Ecarts de marge'!$G$1,"X","")</f>
        <v>X</v>
      </c>
      <c r="B2679" s="122" t="str">
        <f t="shared" si="41"/>
        <v>A</v>
      </c>
      <c r="Q2679" s="122" t="e">
        <f>+VLOOKUP(CONCATENATE(B2679,"00"),#REF!,3,FALSE)</f>
        <v>#REF!</v>
      </c>
      <c r="R2679" s="122" t="str">
        <f>+IF(ISERROR(VLOOKUP(K2679,'Ecarts de marge'!D:D,1,FALSE)),"PB CODE ARTICLE","")</f>
        <v>PB CODE ARTICLE</v>
      </c>
    </row>
    <row r="2680" spans="1:18" x14ac:dyDescent="0.25">
      <c r="A2680" s="131" t="str">
        <f>+IF(I2680&lt;='Ecarts de marge'!$G$1,"X","")</f>
        <v>X</v>
      </c>
      <c r="B2680" s="122" t="str">
        <f t="shared" si="41"/>
        <v>A</v>
      </c>
      <c r="Q2680" s="122" t="e">
        <f>+VLOOKUP(CONCATENATE(B2680,"00"),#REF!,3,FALSE)</f>
        <v>#REF!</v>
      </c>
      <c r="R2680" s="122" t="str">
        <f>+IF(ISERROR(VLOOKUP(K2680,'Ecarts de marge'!D:D,1,FALSE)),"PB CODE ARTICLE","")</f>
        <v>PB CODE ARTICLE</v>
      </c>
    </row>
    <row r="2681" spans="1:18" x14ac:dyDescent="0.25">
      <c r="A2681" s="131" t="str">
        <f>+IF(I2681&lt;='Ecarts de marge'!$G$1,"X","")</f>
        <v>X</v>
      </c>
      <c r="B2681" s="122" t="str">
        <f t="shared" si="41"/>
        <v>A</v>
      </c>
      <c r="Q2681" s="122" t="e">
        <f>+VLOOKUP(CONCATENATE(B2681,"00"),#REF!,3,FALSE)</f>
        <v>#REF!</v>
      </c>
      <c r="R2681" s="122" t="str">
        <f>+IF(ISERROR(VLOOKUP(K2681,'Ecarts de marge'!D:D,1,FALSE)),"PB CODE ARTICLE","")</f>
        <v>PB CODE ARTICLE</v>
      </c>
    </row>
    <row r="2682" spans="1:18" x14ac:dyDescent="0.25">
      <c r="A2682" s="131" t="str">
        <f>+IF(I2682&lt;='Ecarts de marge'!$G$1,"X","")</f>
        <v>X</v>
      </c>
      <c r="B2682" s="122" t="str">
        <f t="shared" si="41"/>
        <v>A</v>
      </c>
      <c r="Q2682" s="122" t="e">
        <f>+VLOOKUP(CONCATENATE(B2682,"00"),#REF!,3,FALSE)</f>
        <v>#REF!</v>
      </c>
      <c r="R2682" s="122" t="str">
        <f>+IF(ISERROR(VLOOKUP(K2682,'Ecarts de marge'!D:D,1,FALSE)),"PB CODE ARTICLE","")</f>
        <v>PB CODE ARTICLE</v>
      </c>
    </row>
    <row r="2683" spans="1:18" x14ac:dyDescent="0.25">
      <c r="A2683" s="131" t="str">
        <f>+IF(I2683&lt;='Ecarts de marge'!$G$1,"X","")</f>
        <v>X</v>
      </c>
      <c r="B2683" s="122" t="str">
        <f t="shared" si="41"/>
        <v>A</v>
      </c>
      <c r="Q2683" s="122" t="e">
        <f>+VLOOKUP(CONCATENATE(B2683,"00"),#REF!,3,FALSE)</f>
        <v>#REF!</v>
      </c>
      <c r="R2683" s="122" t="str">
        <f>+IF(ISERROR(VLOOKUP(K2683,'Ecarts de marge'!D:D,1,FALSE)),"PB CODE ARTICLE","")</f>
        <v>PB CODE ARTICLE</v>
      </c>
    </row>
    <row r="2684" spans="1:18" x14ac:dyDescent="0.25">
      <c r="A2684" s="131" t="str">
        <f>+IF(I2684&lt;='Ecarts de marge'!$G$1,"X","")</f>
        <v>X</v>
      </c>
      <c r="B2684" s="122" t="str">
        <f t="shared" si="41"/>
        <v>A</v>
      </c>
      <c r="Q2684" s="122" t="e">
        <f>+VLOOKUP(CONCATENATE(B2684,"00"),#REF!,3,FALSE)</f>
        <v>#REF!</v>
      </c>
      <c r="R2684" s="122" t="str">
        <f>+IF(ISERROR(VLOOKUP(K2684,'Ecarts de marge'!D:D,1,FALSE)),"PB CODE ARTICLE","")</f>
        <v>PB CODE ARTICLE</v>
      </c>
    </row>
    <row r="2685" spans="1:18" x14ac:dyDescent="0.25">
      <c r="A2685" s="131" t="str">
        <f>+IF(I2685&lt;='Ecarts de marge'!$G$1,"X","")</f>
        <v>X</v>
      </c>
      <c r="B2685" s="122" t="str">
        <f t="shared" si="41"/>
        <v>A</v>
      </c>
      <c r="Q2685" s="122" t="e">
        <f>+VLOOKUP(CONCATENATE(B2685,"00"),#REF!,3,FALSE)</f>
        <v>#REF!</v>
      </c>
      <c r="R2685" s="122" t="str">
        <f>+IF(ISERROR(VLOOKUP(K2685,'Ecarts de marge'!D:D,1,FALSE)),"PB CODE ARTICLE","")</f>
        <v>PB CODE ARTICLE</v>
      </c>
    </row>
    <row r="2686" spans="1:18" x14ac:dyDescent="0.25">
      <c r="A2686" s="131" t="str">
        <f>+IF(I2686&lt;='Ecarts de marge'!$G$1,"X","")</f>
        <v>X</v>
      </c>
      <c r="B2686" s="122" t="str">
        <f t="shared" si="41"/>
        <v>A</v>
      </c>
      <c r="Q2686" s="122" t="e">
        <f>+VLOOKUP(CONCATENATE(B2686,"00"),#REF!,3,FALSE)</f>
        <v>#REF!</v>
      </c>
      <c r="R2686" s="122" t="str">
        <f>+IF(ISERROR(VLOOKUP(K2686,'Ecarts de marge'!D:D,1,FALSE)),"PB CODE ARTICLE","")</f>
        <v>PB CODE ARTICLE</v>
      </c>
    </row>
    <row r="2687" spans="1:18" x14ac:dyDescent="0.25">
      <c r="A2687" s="131" t="str">
        <f>+IF(I2687&lt;='Ecarts de marge'!$G$1,"X","")</f>
        <v>X</v>
      </c>
      <c r="B2687" s="122" t="str">
        <f t="shared" si="41"/>
        <v>A</v>
      </c>
      <c r="Q2687" s="122" t="e">
        <f>+VLOOKUP(CONCATENATE(B2687,"00"),#REF!,3,FALSE)</f>
        <v>#REF!</v>
      </c>
      <c r="R2687" s="122" t="str">
        <f>+IF(ISERROR(VLOOKUP(K2687,'Ecarts de marge'!D:D,1,FALSE)),"PB CODE ARTICLE","")</f>
        <v>PB CODE ARTICLE</v>
      </c>
    </row>
    <row r="2688" spans="1:18" x14ac:dyDescent="0.25">
      <c r="A2688" s="131" t="str">
        <f>+IF(I2688&lt;='Ecarts de marge'!$G$1,"X","")</f>
        <v>X</v>
      </c>
      <c r="B2688" s="122" t="str">
        <f t="shared" si="41"/>
        <v>A</v>
      </c>
      <c r="Q2688" s="122" t="e">
        <f>+VLOOKUP(CONCATENATE(B2688,"00"),#REF!,3,FALSE)</f>
        <v>#REF!</v>
      </c>
      <c r="R2688" s="122" t="str">
        <f>+IF(ISERROR(VLOOKUP(K2688,'Ecarts de marge'!D:D,1,FALSE)),"PB CODE ARTICLE","")</f>
        <v>PB CODE ARTICLE</v>
      </c>
    </row>
    <row r="2689" spans="1:18" x14ac:dyDescent="0.25">
      <c r="A2689" s="131" t="str">
        <f>+IF(I2689&lt;='Ecarts de marge'!$G$1,"X","")</f>
        <v>X</v>
      </c>
      <c r="B2689" s="122" t="str">
        <f t="shared" si="41"/>
        <v>A</v>
      </c>
      <c r="Q2689" s="122" t="e">
        <f>+VLOOKUP(CONCATENATE(B2689,"00"),#REF!,3,FALSE)</f>
        <v>#REF!</v>
      </c>
      <c r="R2689" s="122" t="str">
        <f>+IF(ISERROR(VLOOKUP(K2689,'Ecarts de marge'!D:D,1,FALSE)),"PB CODE ARTICLE","")</f>
        <v>PB CODE ARTICLE</v>
      </c>
    </row>
    <row r="2690" spans="1:18" x14ac:dyDescent="0.25">
      <c r="A2690" s="131" t="str">
        <f>+IF(I2690&lt;='Ecarts de marge'!$G$1,"X","")</f>
        <v>X</v>
      </c>
      <c r="B2690" s="122" t="str">
        <f t="shared" si="41"/>
        <v>A</v>
      </c>
      <c r="Q2690" s="122" t="e">
        <f>+VLOOKUP(CONCATENATE(B2690,"00"),#REF!,3,FALSE)</f>
        <v>#REF!</v>
      </c>
      <c r="R2690" s="122" t="str">
        <f>+IF(ISERROR(VLOOKUP(K2690,'Ecarts de marge'!D:D,1,FALSE)),"PB CODE ARTICLE","")</f>
        <v>PB CODE ARTICLE</v>
      </c>
    </row>
    <row r="2691" spans="1:18" x14ac:dyDescent="0.25">
      <c r="A2691" s="131" t="str">
        <f>+IF(I2691&lt;='Ecarts de marge'!$G$1,"X","")</f>
        <v>X</v>
      </c>
      <c r="B2691" s="122" t="str">
        <f t="shared" ref="B2691:B2754" si="42">+"A"&amp;E2691&amp;F2691&amp;G2691</f>
        <v>A</v>
      </c>
      <c r="Q2691" s="122" t="e">
        <f>+VLOOKUP(CONCATENATE(B2691,"00"),#REF!,3,FALSE)</f>
        <v>#REF!</v>
      </c>
      <c r="R2691" s="122" t="str">
        <f>+IF(ISERROR(VLOOKUP(K2691,'Ecarts de marge'!D:D,1,FALSE)),"PB CODE ARTICLE","")</f>
        <v>PB CODE ARTICLE</v>
      </c>
    </row>
    <row r="2692" spans="1:18" x14ac:dyDescent="0.25">
      <c r="A2692" s="131" t="str">
        <f>+IF(I2692&lt;='Ecarts de marge'!$G$1,"X","")</f>
        <v>X</v>
      </c>
      <c r="B2692" s="122" t="str">
        <f t="shared" si="42"/>
        <v>A</v>
      </c>
      <c r="Q2692" s="122" t="e">
        <f>+VLOOKUP(CONCATENATE(B2692,"00"),#REF!,3,FALSE)</f>
        <v>#REF!</v>
      </c>
      <c r="R2692" s="122" t="str">
        <f>+IF(ISERROR(VLOOKUP(K2692,'Ecarts de marge'!D:D,1,FALSE)),"PB CODE ARTICLE","")</f>
        <v>PB CODE ARTICLE</v>
      </c>
    </row>
    <row r="2693" spans="1:18" x14ac:dyDescent="0.25">
      <c r="A2693" s="131" t="str">
        <f>+IF(I2693&lt;='Ecarts de marge'!$G$1,"X","")</f>
        <v>X</v>
      </c>
      <c r="B2693" s="122" t="str">
        <f t="shared" si="42"/>
        <v>A</v>
      </c>
      <c r="Q2693" s="122" t="e">
        <f>+VLOOKUP(CONCATENATE(B2693,"00"),#REF!,3,FALSE)</f>
        <v>#REF!</v>
      </c>
      <c r="R2693" s="122" t="str">
        <f>+IF(ISERROR(VLOOKUP(K2693,'Ecarts de marge'!D:D,1,FALSE)),"PB CODE ARTICLE","")</f>
        <v>PB CODE ARTICLE</v>
      </c>
    </row>
    <row r="2694" spans="1:18" x14ac:dyDescent="0.25">
      <c r="A2694" s="131" t="str">
        <f>+IF(I2694&lt;='Ecarts de marge'!$G$1,"X","")</f>
        <v>X</v>
      </c>
      <c r="B2694" s="122" t="str">
        <f t="shared" si="42"/>
        <v>A</v>
      </c>
      <c r="Q2694" s="122" t="e">
        <f>+VLOOKUP(CONCATENATE(B2694,"00"),#REF!,3,FALSE)</f>
        <v>#REF!</v>
      </c>
      <c r="R2694" s="122" t="str">
        <f>+IF(ISERROR(VLOOKUP(K2694,'Ecarts de marge'!D:D,1,FALSE)),"PB CODE ARTICLE","")</f>
        <v>PB CODE ARTICLE</v>
      </c>
    </row>
    <row r="2695" spans="1:18" x14ac:dyDescent="0.25">
      <c r="A2695" s="131" t="str">
        <f>+IF(I2695&lt;='Ecarts de marge'!$G$1,"X","")</f>
        <v>X</v>
      </c>
      <c r="B2695" s="122" t="str">
        <f t="shared" si="42"/>
        <v>A</v>
      </c>
      <c r="Q2695" s="122" t="e">
        <f>+VLOOKUP(CONCATENATE(B2695,"00"),#REF!,3,FALSE)</f>
        <v>#REF!</v>
      </c>
      <c r="R2695" s="122" t="str">
        <f>+IF(ISERROR(VLOOKUP(K2695,'Ecarts de marge'!D:D,1,FALSE)),"PB CODE ARTICLE","")</f>
        <v>PB CODE ARTICLE</v>
      </c>
    </row>
    <row r="2696" spans="1:18" x14ac:dyDescent="0.25">
      <c r="A2696" s="131" t="str">
        <f>+IF(I2696&lt;='Ecarts de marge'!$G$1,"X","")</f>
        <v>X</v>
      </c>
      <c r="B2696" s="122" t="str">
        <f t="shared" si="42"/>
        <v>A</v>
      </c>
      <c r="Q2696" s="122" t="e">
        <f>+VLOOKUP(CONCATENATE(B2696,"00"),#REF!,3,FALSE)</f>
        <v>#REF!</v>
      </c>
      <c r="R2696" s="122" t="str">
        <f>+IF(ISERROR(VLOOKUP(K2696,'Ecarts de marge'!D:D,1,FALSE)),"PB CODE ARTICLE","")</f>
        <v>PB CODE ARTICLE</v>
      </c>
    </row>
    <row r="2697" spans="1:18" x14ac:dyDescent="0.25">
      <c r="A2697" s="131" t="str">
        <f>+IF(I2697&lt;='Ecarts de marge'!$G$1,"X","")</f>
        <v>X</v>
      </c>
      <c r="B2697" s="122" t="str">
        <f t="shared" si="42"/>
        <v>A</v>
      </c>
      <c r="Q2697" s="122" t="e">
        <f>+VLOOKUP(CONCATENATE(B2697,"00"),#REF!,3,FALSE)</f>
        <v>#REF!</v>
      </c>
      <c r="R2697" s="122" t="str">
        <f>+IF(ISERROR(VLOOKUP(K2697,'Ecarts de marge'!D:D,1,FALSE)),"PB CODE ARTICLE","")</f>
        <v>PB CODE ARTICLE</v>
      </c>
    </row>
    <row r="2698" spans="1:18" x14ac:dyDescent="0.25">
      <c r="A2698" s="131" t="str">
        <f>+IF(I2698&lt;='Ecarts de marge'!$G$1,"X","")</f>
        <v>X</v>
      </c>
      <c r="B2698" s="122" t="str">
        <f t="shared" si="42"/>
        <v>A</v>
      </c>
      <c r="Q2698" s="122" t="e">
        <f>+VLOOKUP(CONCATENATE(B2698,"00"),#REF!,3,FALSE)</f>
        <v>#REF!</v>
      </c>
      <c r="R2698" s="122" t="str">
        <f>+IF(ISERROR(VLOOKUP(K2698,'Ecarts de marge'!D:D,1,FALSE)),"PB CODE ARTICLE","")</f>
        <v>PB CODE ARTICLE</v>
      </c>
    </row>
    <row r="2699" spans="1:18" x14ac:dyDescent="0.25">
      <c r="A2699" s="131" t="str">
        <f>+IF(I2699&lt;='Ecarts de marge'!$G$1,"X","")</f>
        <v>X</v>
      </c>
      <c r="B2699" s="122" t="str">
        <f t="shared" si="42"/>
        <v>A</v>
      </c>
      <c r="Q2699" s="122" t="e">
        <f>+VLOOKUP(CONCATENATE(B2699,"00"),#REF!,3,FALSE)</f>
        <v>#REF!</v>
      </c>
      <c r="R2699" s="122" t="str">
        <f>+IF(ISERROR(VLOOKUP(K2699,'Ecarts de marge'!D:D,1,FALSE)),"PB CODE ARTICLE","")</f>
        <v>PB CODE ARTICLE</v>
      </c>
    </row>
    <row r="2700" spans="1:18" x14ac:dyDescent="0.25">
      <c r="A2700" s="131" t="str">
        <f>+IF(I2700&lt;='Ecarts de marge'!$G$1,"X","")</f>
        <v>X</v>
      </c>
      <c r="B2700" s="122" t="str">
        <f t="shared" si="42"/>
        <v>A</v>
      </c>
      <c r="Q2700" s="122" t="e">
        <f>+VLOOKUP(CONCATENATE(B2700,"00"),#REF!,3,FALSE)</f>
        <v>#REF!</v>
      </c>
      <c r="R2700" s="122" t="str">
        <f>+IF(ISERROR(VLOOKUP(K2700,'Ecarts de marge'!D:D,1,FALSE)),"PB CODE ARTICLE","")</f>
        <v>PB CODE ARTICLE</v>
      </c>
    </row>
    <row r="2701" spans="1:18" x14ac:dyDescent="0.25">
      <c r="A2701" s="131" t="str">
        <f>+IF(I2701&lt;='Ecarts de marge'!$G$1,"X","")</f>
        <v>X</v>
      </c>
      <c r="B2701" s="122" t="str">
        <f t="shared" si="42"/>
        <v>A</v>
      </c>
      <c r="Q2701" s="122" t="e">
        <f>+VLOOKUP(CONCATENATE(B2701,"00"),#REF!,3,FALSE)</f>
        <v>#REF!</v>
      </c>
      <c r="R2701" s="122" t="str">
        <f>+IF(ISERROR(VLOOKUP(K2701,'Ecarts de marge'!D:D,1,FALSE)),"PB CODE ARTICLE","")</f>
        <v>PB CODE ARTICLE</v>
      </c>
    </row>
    <row r="2702" spans="1:18" x14ac:dyDescent="0.25">
      <c r="A2702" s="131" t="str">
        <f>+IF(I2702&lt;='Ecarts de marge'!$G$1,"X","")</f>
        <v>X</v>
      </c>
      <c r="B2702" s="122" t="str">
        <f t="shared" si="42"/>
        <v>A</v>
      </c>
      <c r="Q2702" s="122" t="e">
        <f>+VLOOKUP(CONCATENATE(B2702,"00"),#REF!,3,FALSE)</f>
        <v>#REF!</v>
      </c>
      <c r="R2702" s="122" t="str">
        <f>+IF(ISERROR(VLOOKUP(K2702,'Ecarts de marge'!D:D,1,FALSE)),"PB CODE ARTICLE","")</f>
        <v>PB CODE ARTICLE</v>
      </c>
    </row>
    <row r="2703" spans="1:18" x14ac:dyDescent="0.25">
      <c r="A2703" s="131" t="str">
        <f>+IF(I2703&lt;='Ecarts de marge'!$G$1,"X","")</f>
        <v>X</v>
      </c>
      <c r="B2703" s="122" t="str">
        <f t="shared" si="42"/>
        <v>A</v>
      </c>
      <c r="Q2703" s="122" t="e">
        <f>+VLOOKUP(CONCATENATE(B2703,"00"),#REF!,3,FALSE)</f>
        <v>#REF!</v>
      </c>
      <c r="R2703" s="122" t="str">
        <f>+IF(ISERROR(VLOOKUP(K2703,'Ecarts de marge'!D:D,1,FALSE)),"PB CODE ARTICLE","")</f>
        <v>PB CODE ARTICLE</v>
      </c>
    </row>
    <row r="2704" spans="1:18" x14ac:dyDescent="0.25">
      <c r="A2704" s="131" t="str">
        <f>+IF(I2704&lt;='Ecarts de marge'!$G$1,"X","")</f>
        <v>X</v>
      </c>
      <c r="B2704" s="122" t="str">
        <f t="shared" si="42"/>
        <v>A</v>
      </c>
      <c r="Q2704" s="122" t="e">
        <f>+VLOOKUP(CONCATENATE(B2704,"00"),#REF!,3,FALSE)</f>
        <v>#REF!</v>
      </c>
      <c r="R2704" s="122" t="str">
        <f>+IF(ISERROR(VLOOKUP(K2704,'Ecarts de marge'!D:D,1,FALSE)),"PB CODE ARTICLE","")</f>
        <v>PB CODE ARTICLE</v>
      </c>
    </row>
    <row r="2705" spans="1:18" x14ac:dyDescent="0.25">
      <c r="A2705" s="131" t="str">
        <f>+IF(I2705&lt;='Ecarts de marge'!$G$1,"X","")</f>
        <v>X</v>
      </c>
      <c r="B2705" s="122" t="str">
        <f t="shared" si="42"/>
        <v>A</v>
      </c>
      <c r="Q2705" s="122" t="e">
        <f>+VLOOKUP(CONCATENATE(B2705,"00"),#REF!,3,FALSE)</f>
        <v>#REF!</v>
      </c>
      <c r="R2705" s="122" t="str">
        <f>+IF(ISERROR(VLOOKUP(K2705,'Ecarts de marge'!D:D,1,FALSE)),"PB CODE ARTICLE","")</f>
        <v>PB CODE ARTICLE</v>
      </c>
    </row>
    <row r="2706" spans="1:18" x14ac:dyDescent="0.25">
      <c r="A2706" s="131" t="str">
        <f>+IF(I2706&lt;='Ecarts de marge'!$G$1,"X","")</f>
        <v>X</v>
      </c>
      <c r="B2706" s="122" t="str">
        <f t="shared" si="42"/>
        <v>A</v>
      </c>
      <c r="Q2706" s="122" t="e">
        <f>+VLOOKUP(CONCATENATE(B2706,"00"),#REF!,3,FALSE)</f>
        <v>#REF!</v>
      </c>
      <c r="R2706" s="122" t="str">
        <f>+IF(ISERROR(VLOOKUP(K2706,'Ecarts de marge'!D:D,1,FALSE)),"PB CODE ARTICLE","")</f>
        <v>PB CODE ARTICLE</v>
      </c>
    </row>
    <row r="2707" spans="1:18" x14ac:dyDescent="0.25">
      <c r="A2707" s="131" t="str">
        <f>+IF(I2707&lt;='Ecarts de marge'!$G$1,"X","")</f>
        <v>X</v>
      </c>
      <c r="B2707" s="122" t="str">
        <f t="shared" si="42"/>
        <v>A</v>
      </c>
      <c r="Q2707" s="122" t="e">
        <f>+VLOOKUP(CONCATENATE(B2707,"00"),#REF!,3,FALSE)</f>
        <v>#REF!</v>
      </c>
      <c r="R2707" s="122" t="str">
        <f>+IF(ISERROR(VLOOKUP(K2707,'Ecarts de marge'!D:D,1,FALSE)),"PB CODE ARTICLE","")</f>
        <v>PB CODE ARTICLE</v>
      </c>
    </row>
    <row r="2708" spans="1:18" x14ac:dyDescent="0.25">
      <c r="A2708" s="131" t="str">
        <f>+IF(I2708&lt;='Ecarts de marge'!$G$1,"X","")</f>
        <v>X</v>
      </c>
      <c r="B2708" s="122" t="str">
        <f t="shared" si="42"/>
        <v>A</v>
      </c>
      <c r="Q2708" s="122" t="e">
        <f>+VLOOKUP(CONCATENATE(B2708,"00"),#REF!,3,FALSE)</f>
        <v>#REF!</v>
      </c>
      <c r="R2708" s="122" t="str">
        <f>+IF(ISERROR(VLOOKUP(K2708,'Ecarts de marge'!D:D,1,FALSE)),"PB CODE ARTICLE","")</f>
        <v>PB CODE ARTICLE</v>
      </c>
    </row>
    <row r="2709" spans="1:18" x14ac:dyDescent="0.25">
      <c r="A2709" s="131" t="str">
        <f>+IF(I2709&lt;='Ecarts de marge'!$G$1,"X","")</f>
        <v>X</v>
      </c>
      <c r="B2709" s="122" t="str">
        <f t="shared" si="42"/>
        <v>A</v>
      </c>
      <c r="Q2709" s="122" t="e">
        <f>+VLOOKUP(CONCATENATE(B2709,"00"),#REF!,3,FALSE)</f>
        <v>#REF!</v>
      </c>
      <c r="R2709" s="122" t="str">
        <f>+IF(ISERROR(VLOOKUP(K2709,'Ecarts de marge'!D:D,1,FALSE)),"PB CODE ARTICLE","")</f>
        <v>PB CODE ARTICLE</v>
      </c>
    </row>
    <row r="2710" spans="1:18" x14ac:dyDescent="0.25">
      <c r="A2710" s="131" t="str">
        <f>+IF(I2710&lt;='Ecarts de marge'!$G$1,"X","")</f>
        <v>X</v>
      </c>
      <c r="B2710" s="122" t="str">
        <f t="shared" si="42"/>
        <v>A</v>
      </c>
      <c r="Q2710" s="122" t="e">
        <f>+VLOOKUP(CONCATENATE(B2710,"00"),#REF!,3,FALSE)</f>
        <v>#REF!</v>
      </c>
      <c r="R2710" s="122" t="str">
        <f>+IF(ISERROR(VLOOKUP(K2710,'Ecarts de marge'!D:D,1,FALSE)),"PB CODE ARTICLE","")</f>
        <v>PB CODE ARTICLE</v>
      </c>
    </row>
    <row r="2711" spans="1:18" x14ac:dyDescent="0.25">
      <c r="A2711" s="131" t="str">
        <f>+IF(I2711&lt;='Ecarts de marge'!$G$1,"X","")</f>
        <v>X</v>
      </c>
      <c r="B2711" s="122" t="str">
        <f t="shared" si="42"/>
        <v>A</v>
      </c>
      <c r="Q2711" s="122" t="e">
        <f>+VLOOKUP(CONCATENATE(B2711,"00"),#REF!,3,FALSE)</f>
        <v>#REF!</v>
      </c>
      <c r="R2711" s="122" t="str">
        <f>+IF(ISERROR(VLOOKUP(K2711,'Ecarts de marge'!D:D,1,FALSE)),"PB CODE ARTICLE","")</f>
        <v>PB CODE ARTICLE</v>
      </c>
    </row>
    <row r="2712" spans="1:18" x14ac:dyDescent="0.25">
      <c r="A2712" s="131" t="str">
        <f>+IF(I2712&lt;='Ecarts de marge'!$G$1,"X","")</f>
        <v>X</v>
      </c>
      <c r="B2712" s="122" t="str">
        <f t="shared" si="42"/>
        <v>A</v>
      </c>
      <c r="Q2712" s="122" t="e">
        <f>+VLOOKUP(CONCATENATE(B2712,"00"),#REF!,3,FALSE)</f>
        <v>#REF!</v>
      </c>
      <c r="R2712" s="122" t="str">
        <f>+IF(ISERROR(VLOOKUP(K2712,'Ecarts de marge'!D:D,1,FALSE)),"PB CODE ARTICLE","")</f>
        <v>PB CODE ARTICLE</v>
      </c>
    </row>
    <row r="2713" spans="1:18" x14ac:dyDescent="0.25">
      <c r="A2713" s="131" t="str">
        <f>+IF(I2713&lt;='Ecarts de marge'!$G$1,"X","")</f>
        <v>X</v>
      </c>
      <c r="B2713" s="122" t="str">
        <f t="shared" si="42"/>
        <v>A</v>
      </c>
      <c r="Q2713" s="122" t="e">
        <f>+VLOOKUP(CONCATENATE(B2713,"00"),#REF!,3,FALSE)</f>
        <v>#REF!</v>
      </c>
      <c r="R2713" s="122" t="str">
        <f>+IF(ISERROR(VLOOKUP(K2713,'Ecarts de marge'!D:D,1,FALSE)),"PB CODE ARTICLE","")</f>
        <v>PB CODE ARTICLE</v>
      </c>
    </row>
    <row r="2714" spans="1:18" x14ac:dyDescent="0.25">
      <c r="A2714" s="131" t="str">
        <f>+IF(I2714&lt;='Ecarts de marge'!$G$1,"X","")</f>
        <v>X</v>
      </c>
      <c r="B2714" s="122" t="str">
        <f t="shared" si="42"/>
        <v>A</v>
      </c>
      <c r="Q2714" s="122" t="e">
        <f>+VLOOKUP(CONCATENATE(B2714,"00"),#REF!,3,FALSE)</f>
        <v>#REF!</v>
      </c>
      <c r="R2714" s="122" t="str">
        <f>+IF(ISERROR(VLOOKUP(K2714,'Ecarts de marge'!D:D,1,FALSE)),"PB CODE ARTICLE","")</f>
        <v>PB CODE ARTICLE</v>
      </c>
    </row>
    <row r="2715" spans="1:18" x14ac:dyDescent="0.25">
      <c r="A2715" s="131" t="str">
        <f>+IF(I2715&lt;='Ecarts de marge'!$G$1,"X","")</f>
        <v>X</v>
      </c>
      <c r="B2715" s="122" t="str">
        <f t="shared" si="42"/>
        <v>A</v>
      </c>
      <c r="Q2715" s="122" t="e">
        <f>+VLOOKUP(CONCATENATE(B2715,"00"),#REF!,3,FALSE)</f>
        <v>#REF!</v>
      </c>
      <c r="R2715" s="122" t="str">
        <f>+IF(ISERROR(VLOOKUP(K2715,'Ecarts de marge'!D:D,1,FALSE)),"PB CODE ARTICLE","")</f>
        <v>PB CODE ARTICLE</v>
      </c>
    </row>
    <row r="2716" spans="1:18" x14ac:dyDescent="0.25">
      <c r="A2716" s="131" t="str">
        <f>+IF(I2716&lt;='Ecarts de marge'!$G$1,"X","")</f>
        <v>X</v>
      </c>
      <c r="B2716" s="122" t="str">
        <f t="shared" si="42"/>
        <v>A</v>
      </c>
      <c r="Q2716" s="122" t="e">
        <f>+VLOOKUP(CONCATENATE(B2716,"00"),#REF!,3,FALSE)</f>
        <v>#REF!</v>
      </c>
      <c r="R2716" s="122" t="str">
        <f>+IF(ISERROR(VLOOKUP(K2716,'Ecarts de marge'!D:D,1,FALSE)),"PB CODE ARTICLE","")</f>
        <v>PB CODE ARTICLE</v>
      </c>
    </row>
    <row r="2717" spans="1:18" x14ac:dyDescent="0.25">
      <c r="A2717" s="131" t="str">
        <f>+IF(I2717&lt;='Ecarts de marge'!$G$1,"X","")</f>
        <v>X</v>
      </c>
      <c r="B2717" s="122" t="str">
        <f t="shared" si="42"/>
        <v>A</v>
      </c>
      <c r="Q2717" s="122" t="e">
        <f>+VLOOKUP(CONCATENATE(B2717,"00"),#REF!,3,FALSE)</f>
        <v>#REF!</v>
      </c>
      <c r="R2717" s="122" t="str">
        <f>+IF(ISERROR(VLOOKUP(K2717,'Ecarts de marge'!D:D,1,FALSE)),"PB CODE ARTICLE","")</f>
        <v>PB CODE ARTICLE</v>
      </c>
    </row>
    <row r="2718" spans="1:18" x14ac:dyDescent="0.25">
      <c r="A2718" s="131" t="str">
        <f>+IF(I2718&lt;='Ecarts de marge'!$G$1,"X","")</f>
        <v>X</v>
      </c>
      <c r="B2718" s="122" t="str">
        <f t="shared" si="42"/>
        <v>A</v>
      </c>
      <c r="Q2718" s="122" t="e">
        <f>+VLOOKUP(CONCATENATE(B2718,"00"),#REF!,3,FALSE)</f>
        <v>#REF!</v>
      </c>
      <c r="R2718" s="122" t="str">
        <f>+IF(ISERROR(VLOOKUP(K2718,'Ecarts de marge'!D:D,1,FALSE)),"PB CODE ARTICLE","")</f>
        <v>PB CODE ARTICLE</v>
      </c>
    </row>
    <row r="2719" spans="1:18" x14ac:dyDescent="0.25">
      <c r="A2719" s="131" t="str">
        <f>+IF(I2719&lt;='Ecarts de marge'!$G$1,"X","")</f>
        <v>X</v>
      </c>
      <c r="B2719" s="122" t="str">
        <f t="shared" si="42"/>
        <v>A</v>
      </c>
      <c r="Q2719" s="122" t="e">
        <f>+VLOOKUP(CONCATENATE(B2719,"00"),#REF!,3,FALSE)</f>
        <v>#REF!</v>
      </c>
      <c r="R2719" s="122" t="str">
        <f>+IF(ISERROR(VLOOKUP(K2719,'Ecarts de marge'!D:D,1,FALSE)),"PB CODE ARTICLE","")</f>
        <v>PB CODE ARTICLE</v>
      </c>
    </row>
    <row r="2720" spans="1:18" x14ac:dyDescent="0.25">
      <c r="A2720" s="131" t="str">
        <f>+IF(I2720&lt;='Ecarts de marge'!$G$1,"X","")</f>
        <v>X</v>
      </c>
      <c r="B2720" s="122" t="str">
        <f t="shared" si="42"/>
        <v>A</v>
      </c>
      <c r="Q2720" s="122" t="e">
        <f>+VLOOKUP(CONCATENATE(B2720,"00"),#REF!,3,FALSE)</f>
        <v>#REF!</v>
      </c>
      <c r="R2720" s="122" t="str">
        <f>+IF(ISERROR(VLOOKUP(K2720,'Ecarts de marge'!D:D,1,FALSE)),"PB CODE ARTICLE","")</f>
        <v>PB CODE ARTICLE</v>
      </c>
    </row>
    <row r="2721" spans="1:18" x14ac:dyDescent="0.25">
      <c r="A2721" s="131" t="str">
        <f>+IF(I2721&lt;='Ecarts de marge'!$G$1,"X","")</f>
        <v>X</v>
      </c>
      <c r="B2721" s="122" t="str">
        <f t="shared" si="42"/>
        <v>A</v>
      </c>
      <c r="Q2721" s="122" t="e">
        <f>+VLOOKUP(CONCATENATE(B2721,"00"),#REF!,3,FALSE)</f>
        <v>#REF!</v>
      </c>
      <c r="R2721" s="122" t="str">
        <f>+IF(ISERROR(VLOOKUP(K2721,'Ecarts de marge'!D:D,1,FALSE)),"PB CODE ARTICLE","")</f>
        <v>PB CODE ARTICLE</v>
      </c>
    </row>
    <row r="2722" spans="1:18" x14ac:dyDescent="0.25">
      <c r="A2722" s="131" t="str">
        <f>+IF(I2722&lt;='Ecarts de marge'!$G$1,"X","")</f>
        <v>X</v>
      </c>
      <c r="B2722" s="122" t="str">
        <f t="shared" si="42"/>
        <v>A</v>
      </c>
      <c r="Q2722" s="122" t="e">
        <f>+VLOOKUP(CONCATENATE(B2722,"00"),#REF!,3,FALSE)</f>
        <v>#REF!</v>
      </c>
      <c r="R2722" s="122" t="str">
        <f>+IF(ISERROR(VLOOKUP(K2722,'Ecarts de marge'!D:D,1,FALSE)),"PB CODE ARTICLE","")</f>
        <v>PB CODE ARTICLE</v>
      </c>
    </row>
    <row r="2723" spans="1:18" x14ac:dyDescent="0.25">
      <c r="A2723" s="131" t="str">
        <f>+IF(I2723&lt;='Ecarts de marge'!$G$1,"X","")</f>
        <v>X</v>
      </c>
      <c r="B2723" s="122" t="str">
        <f t="shared" si="42"/>
        <v>A</v>
      </c>
      <c r="Q2723" s="122" t="e">
        <f>+VLOOKUP(CONCATENATE(B2723,"00"),#REF!,3,FALSE)</f>
        <v>#REF!</v>
      </c>
      <c r="R2723" s="122" t="str">
        <f>+IF(ISERROR(VLOOKUP(K2723,'Ecarts de marge'!D:D,1,FALSE)),"PB CODE ARTICLE","")</f>
        <v>PB CODE ARTICLE</v>
      </c>
    </row>
    <row r="2724" spans="1:18" x14ac:dyDescent="0.25">
      <c r="A2724" s="131" t="str">
        <f>+IF(I2724&lt;='Ecarts de marge'!$G$1,"X","")</f>
        <v>X</v>
      </c>
      <c r="B2724" s="122" t="str">
        <f t="shared" si="42"/>
        <v>A</v>
      </c>
      <c r="Q2724" s="122" t="e">
        <f>+VLOOKUP(CONCATENATE(B2724,"00"),#REF!,3,FALSE)</f>
        <v>#REF!</v>
      </c>
      <c r="R2724" s="122" t="str">
        <f>+IF(ISERROR(VLOOKUP(K2724,'Ecarts de marge'!D:D,1,FALSE)),"PB CODE ARTICLE","")</f>
        <v>PB CODE ARTICLE</v>
      </c>
    </row>
    <row r="2725" spans="1:18" x14ac:dyDescent="0.25">
      <c r="A2725" s="131" t="str">
        <f>+IF(I2725&lt;='Ecarts de marge'!$G$1,"X","")</f>
        <v>X</v>
      </c>
      <c r="B2725" s="122" t="str">
        <f t="shared" si="42"/>
        <v>A</v>
      </c>
      <c r="Q2725" s="122" t="e">
        <f>+VLOOKUP(CONCATENATE(B2725,"00"),#REF!,3,FALSE)</f>
        <v>#REF!</v>
      </c>
      <c r="R2725" s="122" t="str">
        <f>+IF(ISERROR(VLOOKUP(K2725,'Ecarts de marge'!D:D,1,FALSE)),"PB CODE ARTICLE","")</f>
        <v>PB CODE ARTICLE</v>
      </c>
    </row>
    <row r="2726" spans="1:18" x14ac:dyDescent="0.25">
      <c r="A2726" s="131" t="str">
        <f>+IF(I2726&lt;='Ecarts de marge'!$G$1,"X","")</f>
        <v>X</v>
      </c>
      <c r="B2726" s="122" t="str">
        <f t="shared" si="42"/>
        <v>A</v>
      </c>
      <c r="Q2726" s="122" t="e">
        <f>+VLOOKUP(CONCATENATE(B2726,"00"),#REF!,3,FALSE)</f>
        <v>#REF!</v>
      </c>
      <c r="R2726" s="122" t="str">
        <f>+IF(ISERROR(VLOOKUP(K2726,'Ecarts de marge'!D:D,1,FALSE)),"PB CODE ARTICLE","")</f>
        <v>PB CODE ARTICLE</v>
      </c>
    </row>
    <row r="2727" spans="1:18" x14ac:dyDescent="0.25">
      <c r="A2727" s="131" t="str">
        <f>+IF(I2727&lt;='Ecarts de marge'!$G$1,"X","")</f>
        <v>X</v>
      </c>
      <c r="B2727" s="122" t="str">
        <f t="shared" si="42"/>
        <v>A</v>
      </c>
      <c r="Q2727" s="122" t="e">
        <f>+VLOOKUP(CONCATENATE(B2727,"00"),#REF!,3,FALSE)</f>
        <v>#REF!</v>
      </c>
      <c r="R2727" s="122" t="str">
        <f>+IF(ISERROR(VLOOKUP(K2727,'Ecarts de marge'!D:D,1,FALSE)),"PB CODE ARTICLE","")</f>
        <v>PB CODE ARTICLE</v>
      </c>
    </row>
    <row r="2728" spans="1:18" x14ac:dyDescent="0.25">
      <c r="A2728" s="131" t="str">
        <f>+IF(I2728&lt;='Ecarts de marge'!$G$1,"X","")</f>
        <v>X</v>
      </c>
      <c r="B2728" s="122" t="str">
        <f t="shared" si="42"/>
        <v>A</v>
      </c>
      <c r="Q2728" s="122" t="e">
        <f>+VLOOKUP(CONCATENATE(B2728,"00"),#REF!,3,FALSE)</f>
        <v>#REF!</v>
      </c>
      <c r="R2728" s="122" t="str">
        <f>+IF(ISERROR(VLOOKUP(K2728,'Ecarts de marge'!D:D,1,FALSE)),"PB CODE ARTICLE","")</f>
        <v>PB CODE ARTICLE</v>
      </c>
    </row>
    <row r="2729" spans="1:18" x14ac:dyDescent="0.25">
      <c r="A2729" s="131" t="str">
        <f>+IF(I2729&lt;='Ecarts de marge'!$G$1,"X","")</f>
        <v>X</v>
      </c>
      <c r="B2729" s="122" t="str">
        <f t="shared" si="42"/>
        <v>A</v>
      </c>
      <c r="Q2729" s="122" t="e">
        <f>+VLOOKUP(CONCATENATE(B2729,"00"),#REF!,3,FALSE)</f>
        <v>#REF!</v>
      </c>
      <c r="R2729" s="122" t="str">
        <f>+IF(ISERROR(VLOOKUP(K2729,'Ecarts de marge'!D:D,1,FALSE)),"PB CODE ARTICLE","")</f>
        <v>PB CODE ARTICLE</v>
      </c>
    </row>
    <row r="2730" spans="1:18" x14ac:dyDescent="0.25">
      <c r="A2730" s="131" t="str">
        <f>+IF(I2730&lt;='Ecarts de marge'!$G$1,"X","")</f>
        <v>X</v>
      </c>
      <c r="B2730" s="122" t="str">
        <f t="shared" si="42"/>
        <v>A</v>
      </c>
      <c r="Q2730" s="122" t="e">
        <f>+VLOOKUP(CONCATENATE(B2730,"00"),#REF!,3,FALSE)</f>
        <v>#REF!</v>
      </c>
      <c r="R2730" s="122" t="str">
        <f>+IF(ISERROR(VLOOKUP(K2730,'Ecarts de marge'!D:D,1,FALSE)),"PB CODE ARTICLE","")</f>
        <v>PB CODE ARTICLE</v>
      </c>
    </row>
    <row r="2731" spans="1:18" x14ac:dyDescent="0.25">
      <c r="A2731" s="131" t="str">
        <f>+IF(I2731&lt;='Ecarts de marge'!$G$1,"X","")</f>
        <v>X</v>
      </c>
      <c r="B2731" s="122" t="str">
        <f t="shared" si="42"/>
        <v>A</v>
      </c>
      <c r="Q2731" s="122" t="e">
        <f>+VLOOKUP(CONCATENATE(B2731,"00"),#REF!,3,FALSE)</f>
        <v>#REF!</v>
      </c>
      <c r="R2731" s="122" t="str">
        <f>+IF(ISERROR(VLOOKUP(K2731,'Ecarts de marge'!D:D,1,FALSE)),"PB CODE ARTICLE","")</f>
        <v>PB CODE ARTICLE</v>
      </c>
    </row>
    <row r="2732" spans="1:18" x14ac:dyDescent="0.25">
      <c r="A2732" s="131" t="str">
        <f>+IF(I2732&lt;='Ecarts de marge'!$G$1,"X","")</f>
        <v>X</v>
      </c>
      <c r="B2732" s="122" t="str">
        <f t="shared" si="42"/>
        <v>A</v>
      </c>
      <c r="Q2732" s="122" t="e">
        <f>+VLOOKUP(CONCATENATE(B2732,"00"),#REF!,3,FALSE)</f>
        <v>#REF!</v>
      </c>
      <c r="R2732" s="122" t="str">
        <f>+IF(ISERROR(VLOOKUP(K2732,'Ecarts de marge'!D:D,1,FALSE)),"PB CODE ARTICLE","")</f>
        <v>PB CODE ARTICLE</v>
      </c>
    </row>
    <row r="2733" spans="1:18" x14ac:dyDescent="0.25">
      <c r="A2733" s="131" t="str">
        <f>+IF(I2733&lt;='Ecarts de marge'!$G$1,"X","")</f>
        <v>X</v>
      </c>
      <c r="B2733" s="122" t="str">
        <f t="shared" si="42"/>
        <v>A</v>
      </c>
      <c r="Q2733" s="122" t="e">
        <f>+VLOOKUP(CONCATENATE(B2733,"00"),#REF!,3,FALSE)</f>
        <v>#REF!</v>
      </c>
      <c r="R2733" s="122" t="str">
        <f>+IF(ISERROR(VLOOKUP(K2733,'Ecarts de marge'!D:D,1,FALSE)),"PB CODE ARTICLE","")</f>
        <v>PB CODE ARTICLE</v>
      </c>
    </row>
    <row r="2734" spans="1:18" x14ac:dyDescent="0.25">
      <c r="A2734" s="131" t="str">
        <f>+IF(I2734&lt;='Ecarts de marge'!$G$1,"X","")</f>
        <v>X</v>
      </c>
      <c r="B2734" s="122" t="str">
        <f t="shared" si="42"/>
        <v>A</v>
      </c>
      <c r="Q2734" s="122" t="e">
        <f>+VLOOKUP(CONCATENATE(B2734,"00"),#REF!,3,FALSE)</f>
        <v>#REF!</v>
      </c>
      <c r="R2734" s="122" t="str">
        <f>+IF(ISERROR(VLOOKUP(K2734,'Ecarts de marge'!D:D,1,FALSE)),"PB CODE ARTICLE","")</f>
        <v>PB CODE ARTICLE</v>
      </c>
    </row>
    <row r="2735" spans="1:18" x14ac:dyDescent="0.25">
      <c r="A2735" s="131" t="str">
        <f>+IF(I2735&lt;='Ecarts de marge'!$G$1,"X","")</f>
        <v>X</v>
      </c>
      <c r="B2735" s="122" t="str">
        <f t="shared" si="42"/>
        <v>A</v>
      </c>
      <c r="Q2735" s="122" t="e">
        <f>+VLOOKUP(CONCATENATE(B2735,"00"),#REF!,3,FALSE)</f>
        <v>#REF!</v>
      </c>
      <c r="R2735" s="122" t="str">
        <f>+IF(ISERROR(VLOOKUP(K2735,'Ecarts de marge'!D:D,1,FALSE)),"PB CODE ARTICLE","")</f>
        <v>PB CODE ARTICLE</v>
      </c>
    </row>
    <row r="2736" spans="1:18" x14ac:dyDescent="0.25">
      <c r="A2736" s="131" t="str">
        <f>+IF(I2736&lt;='Ecarts de marge'!$G$1,"X","")</f>
        <v>X</v>
      </c>
      <c r="B2736" s="122" t="str">
        <f t="shared" si="42"/>
        <v>A</v>
      </c>
      <c r="Q2736" s="122" t="e">
        <f>+VLOOKUP(CONCATENATE(B2736,"00"),#REF!,3,FALSE)</f>
        <v>#REF!</v>
      </c>
      <c r="R2736" s="122" t="str">
        <f>+IF(ISERROR(VLOOKUP(K2736,'Ecarts de marge'!D:D,1,FALSE)),"PB CODE ARTICLE","")</f>
        <v>PB CODE ARTICLE</v>
      </c>
    </row>
    <row r="2737" spans="1:18" x14ac:dyDescent="0.25">
      <c r="A2737" s="131" t="str">
        <f>+IF(I2737&lt;='Ecarts de marge'!$G$1,"X","")</f>
        <v>X</v>
      </c>
      <c r="B2737" s="122" t="str">
        <f t="shared" si="42"/>
        <v>A</v>
      </c>
      <c r="Q2737" s="122" t="e">
        <f>+VLOOKUP(CONCATENATE(B2737,"00"),#REF!,3,FALSE)</f>
        <v>#REF!</v>
      </c>
      <c r="R2737" s="122" t="str">
        <f>+IF(ISERROR(VLOOKUP(K2737,'Ecarts de marge'!D:D,1,FALSE)),"PB CODE ARTICLE","")</f>
        <v>PB CODE ARTICLE</v>
      </c>
    </row>
    <row r="2738" spans="1:18" x14ac:dyDescent="0.25">
      <c r="A2738" s="131" t="str">
        <f>+IF(I2738&lt;='Ecarts de marge'!$G$1,"X","")</f>
        <v>X</v>
      </c>
      <c r="B2738" s="122" t="str">
        <f t="shared" si="42"/>
        <v>A</v>
      </c>
      <c r="Q2738" s="122" t="e">
        <f>+VLOOKUP(CONCATENATE(B2738,"00"),#REF!,3,FALSE)</f>
        <v>#REF!</v>
      </c>
      <c r="R2738" s="122" t="str">
        <f>+IF(ISERROR(VLOOKUP(K2738,'Ecarts de marge'!D:D,1,FALSE)),"PB CODE ARTICLE","")</f>
        <v>PB CODE ARTICLE</v>
      </c>
    </row>
    <row r="2739" spans="1:18" x14ac:dyDescent="0.25">
      <c r="A2739" s="131" t="str">
        <f>+IF(I2739&lt;='Ecarts de marge'!$G$1,"X","")</f>
        <v>X</v>
      </c>
      <c r="B2739" s="122" t="str">
        <f t="shared" si="42"/>
        <v>A</v>
      </c>
      <c r="Q2739" s="122" t="e">
        <f>+VLOOKUP(CONCATENATE(B2739,"00"),#REF!,3,FALSE)</f>
        <v>#REF!</v>
      </c>
      <c r="R2739" s="122" t="str">
        <f>+IF(ISERROR(VLOOKUP(K2739,'Ecarts de marge'!D:D,1,FALSE)),"PB CODE ARTICLE","")</f>
        <v>PB CODE ARTICLE</v>
      </c>
    </row>
    <row r="2740" spans="1:18" x14ac:dyDescent="0.25">
      <c r="A2740" s="131" t="str">
        <f>+IF(I2740&lt;='Ecarts de marge'!$G$1,"X","")</f>
        <v>X</v>
      </c>
      <c r="B2740" s="122" t="str">
        <f t="shared" si="42"/>
        <v>A</v>
      </c>
      <c r="Q2740" s="122" t="e">
        <f>+VLOOKUP(CONCATENATE(B2740,"00"),#REF!,3,FALSE)</f>
        <v>#REF!</v>
      </c>
      <c r="R2740" s="122" t="str">
        <f>+IF(ISERROR(VLOOKUP(K2740,'Ecarts de marge'!D:D,1,FALSE)),"PB CODE ARTICLE","")</f>
        <v>PB CODE ARTICLE</v>
      </c>
    </row>
    <row r="2741" spans="1:18" x14ac:dyDescent="0.25">
      <c r="A2741" s="131" t="str">
        <f>+IF(I2741&lt;='Ecarts de marge'!$G$1,"X","")</f>
        <v>X</v>
      </c>
      <c r="B2741" s="122" t="str">
        <f t="shared" si="42"/>
        <v>A</v>
      </c>
      <c r="Q2741" s="122" t="e">
        <f>+VLOOKUP(CONCATENATE(B2741,"00"),#REF!,3,FALSE)</f>
        <v>#REF!</v>
      </c>
      <c r="R2741" s="122" t="str">
        <f>+IF(ISERROR(VLOOKUP(K2741,'Ecarts de marge'!D:D,1,FALSE)),"PB CODE ARTICLE","")</f>
        <v>PB CODE ARTICLE</v>
      </c>
    </row>
    <row r="2742" spans="1:18" x14ac:dyDescent="0.25">
      <c r="A2742" s="131" t="str">
        <f>+IF(I2742&lt;='Ecarts de marge'!$G$1,"X","")</f>
        <v>X</v>
      </c>
      <c r="B2742" s="122" t="str">
        <f t="shared" si="42"/>
        <v>A</v>
      </c>
      <c r="Q2742" s="122" t="e">
        <f>+VLOOKUP(CONCATENATE(B2742,"00"),#REF!,3,FALSE)</f>
        <v>#REF!</v>
      </c>
      <c r="R2742" s="122" t="str">
        <f>+IF(ISERROR(VLOOKUP(K2742,'Ecarts de marge'!D:D,1,FALSE)),"PB CODE ARTICLE","")</f>
        <v>PB CODE ARTICLE</v>
      </c>
    </row>
    <row r="2743" spans="1:18" x14ac:dyDescent="0.25">
      <c r="A2743" s="131" t="str">
        <f>+IF(I2743&lt;='Ecarts de marge'!$G$1,"X","")</f>
        <v>X</v>
      </c>
      <c r="B2743" s="122" t="str">
        <f t="shared" si="42"/>
        <v>A</v>
      </c>
      <c r="Q2743" s="122" t="e">
        <f>+VLOOKUP(CONCATENATE(B2743,"00"),#REF!,3,FALSE)</f>
        <v>#REF!</v>
      </c>
      <c r="R2743" s="122" t="str">
        <f>+IF(ISERROR(VLOOKUP(K2743,'Ecarts de marge'!D:D,1,FALSE)),"PB CODE ARTICLE","")</f>
        <v>PB CODE ARTICLE</v>
      </c>
    </row>
    <row r="2744" spans="1:18" x14ac:dyDescent="0.25">
      <c r="A2744" s="131" t="str">
        <f>+IF(I2744&lt;='Ecarts de marge'!$G$1,"X","")</f>
        <v>X</v>
      </c>
      <c r="B2744" s="122" t="str">
        <f t="shared" si="42"/>
        <v>A</v>
      </c>
      <c r="Q2744" s="122" t="e">
        <f>+VLOOKUP(CONCATENATE(B2744,"00"),#REF!,3,FALSE)</f>
        <v>#REF!</v>
      </c>
      <c r="R2744" s="122" t="str">
        <f>+IF(ISERROR(VLOOKUP(K2744,'Ecarts de marge'!D:D,1,FALSE)),"PB CODE ARTICLE","")</f>
        <v>PB CODE ARTICLE</v>
      </c>
    </row>
    <row r="2745" spans="1:18" x14ac:dyDescent="0.25">
      <c r="A2745" s="131" t="str">
        <f>+IF(I2745&lt;='Ecarts de marge'!$G$1,"X","")</f>
        <v>X</v>
      </c>
      <c r="B2745" s="122" t="str">
        <f t="shared" si="42"/>
        <v>A</v>
      </c>
      <c r="Q2745" s="122" t="e">
        <f>+VLOOKUP(CONCATENATE(B2745,"00"),#REF!,3,FALSE)</f>
        <v>#REF!</v>
      </c>
      <c r="R2745" s="122" t="str">
        <f>+IF(ISERROR(VLOOKUP(K2745,'Ecarts de marge'!D:D,1,FALSE)),"PB CODE ARTICLE","")</f>
        <v>PB CODE ARTICLE</v>
      </c>
    </row>
    <row r="2746" spans="1:18" x14ac:dyDescent="0.25">
      <c r="A2746" s="131" t="str">
        <f>+IF(I2746&lt;='Ecarts de marge'!$G$1,"X","")</f>
        <v>X</v>
      </c>
      <c r="B2746" s="122" t="str">
        <f t="shared" si="42"/>
        <v>A</v>
      </c>
      <c r="Q2746" s="122" t="e">
        <f>+VLOOKUP(CONCATENATE(B2746,"00"),#REF!,3,FALSE)</f>
        <v>#REF!</v>
      </c>
      <c r="R2746" s="122" t="str">
        <f>+IF(ISERROR(VLOOKUP(K2746,'Ecarts de marge'!D:D,1,FALSE)),"PB CODE ARTICLE","")</f>
        <v>PB CODE ARTICLE</v>
      </c>
    </row>
    <row r="2747" spans="1:18" x14ac:dyDescent="0.25">
      <c r="A2747" s="131" t="str">
        <f>+IF(I2747&lt;='Ecarts de marge'!$G$1,"X","")</f>
        <v>X</v>
      </c>
      <c r="B2747" s="122" t="str">
        <f t="shared" si="42"/>
        <v>A</v>
      </c>
      <c r="Q2747" s="122" t="e">
        <f>+VLOOKUP(CONCATENATE(B2747,"00"),#REF!,3,FALSE)</f>
        <v>#REF!</v>
      </c>
      <c r="R2747" s="122" t="str">
        <f>+IF(ISERROR(VLOOKUP(K2747,'Ecarts de marge'!D:D,1,FALSE)),"PB CODE ARTICLE","")</f>
        <v>PB CODE ARTICLE</v>
      </c>
    </row>
    <row r="2748" spans="1:18" x14ac:dyDescent="0.25">
      <c r="A2748" s="131" t="str">
        <f>+IF(I2748&lt;='Ecarts de marge'!$G$1,"X","")</f>
        <v>X</v>
      </c>
      <c r="B2748" s="122" t="str">
        <f t="shared" si="42"/>
        <v>A</v>
      </c>
      <c r="Q2748" s="122" t="e">
        <f>+VLOOKUP(CONCATENATE(B2748,"00"),#REF!,3,FALSE)</f>
        <v>#REF!</v>
      </c>
      <c r="R2748" s="122" t="str">
        <f>+IF(ISERROR(VLOOKUP(K2748,'Ecarts de marge'!D:D,1,FALSE)),"PB CODE ARTICLE","")</f>
        <v>PB CODE ARTICLE</v>
      </c>
    </row>
    <row r="2749" spans="1:18" x14ac:dyDescent="0.25">
      <c r="A2749" s="131" t="str">
        <f>+IF(I2749&lt;='Ecarts de marge'!$G$1,"X","")</f>
        <v>X</v>
      </c>
      <c r="B2749" s="122" t="str">
        <f t="shared" si="42"/>
        <v>A</v>
      </c>
      <c r="Q2749" s="122" t="e">
        <f>+VLOOKUP(CONCATENATE(B2749,"00"),#REF!,3,FALSE)</f>
        <v>#REF!</v>
      </c>
      <c r="R2749" s="122" t="str">
        <f>+IF(ISERROR(VLOOKUP(K2749,'Ecarts de marge'!D:D,1,FALSE)),"PB CODE ARTICLE","")</f>
        <v>PB CODE ARTICLE</v>
      </c>
    </row>
    <row r="2750" spans="1:18" x14ac:dyDescent="0.25">
      <c r="A2750" s="131" t="str">
        <f>+IF(I2750&lt;='Ecarts de marge'!$G$1,"X","")</f>
        <v>X</v>
      </c>
      <c r="B2750" s="122" t="str">
        <f t="shared" si="42"/>
        <v>A</v>
      </c>
      <c r="Q2750" s="122" t="e">
        <f>+VLOOKUP(CONCATENATE(B2750,"00"),#REF!,3,FALSE)</f>
        <v>#REF!</v>
      </c>
      <c r="R2750" s="122" t="str">
        <f>+IF(ISERROR(VLOOKUP(K2750,'Ecarts de marge'!D:D,1,FALSE)),"PB CODE ARTICLE","")</f>
        <v>PB CODE ARTICLE</v>
      </c>
    </row>
    <row r="2751" spans="1:18" x14ac:dyDescent="0.25">
      <c r="A2751" s="131" t="str">
        <f>+IF(I2751&lt;='Ecarts de marge'!$G$1,"X","")</f>
        <v>X</v>
      </c>
      <c r="B2751" s="122" t="str">
        <f t="shared" si="42"/>
        <v>A</v>
      </c>
      <c r="Q2751" s="122" t="e">
        <f>+VLOOKUP(CONCATENATE(B2751,"00"),#REF!,3,FALSE)</f>
        <v>#REF!</v>
      </c>
      <c r="R2751" s="122" t="str">
        <f>+IF(ISERROR(VLOOKUP(K2751,'Ecarts de marge'!D:D,1,FALSE)),"PB CODE ARTICLE","")</f>
        <v>PB CODE ARTICLE</v>
      </c>
    </row>
    <row r="2752" spans="1:18" x14ac:dyDescent="0.25">
      <c r="A2752" s="131" t="str">
        <f>+IF(I2752&lt;='Ecarts de marge'!$G$1,"X","")</f>
        <v>X</v>
      </c>
      <c r="B2752" s="122" t="str">
        <f t="shared" si="42"/>
        <v>A</v>
      </c>
      <c r="Q2752" s="122" t="e">
        <f>+VLOOKUP(CONCATENATE(B2752,"00"),#REF!,3,FALSE)</f>
        <v>#REF!</v>
      </c>
      <c r="R2752" s="122" t="str">
        <f>+IF(ISERROR(VLOOKUP(K2752,'Ecarts de marge'!D:D,1,FALSE)),"PB CODE ARTICLE","")</f>
        <v>PB CODE ARTICLE</v>
      </c>
    </row>
    <row r="2753" spans="1:18" x14ac:dyDescent="0.25">
      <c r="A2753" s="131" t="str">
        <f>+IF(I2753&lt;='Ecarts de marge'!$G$1,"X","")</f>
        <v>X</v>
      </c>
      <c r="B2753" s="122" t="str">
        <f t="shared" si="42"/>
        <v>A</v>
      </c>
      <c r="Q2753" s="122" t="e">
        <f>+VLOOKUP(CONCATENATE(B2753,"00"),#REF!,3,FALSE)</f>
        <v>#REF!</v>
      </c>
      <c r="R2753" s="122" t="str">
        <f>+IF(ISERROR(VLOOKUP(K2753,'Ecarts de marge'!D:D,1,FALSE)),"PB CODE ARTICLE","")</f>
        <v>PB CODE ARTICLE</v>
      </c>
    </row>
    <row r="2754" spans="1:18" x14ac:dyDescent="0.25">
      <c r="A2754" s="131" t="str">
        <f>+IF(I2754&lt;='Ecarts de marge'!$G$1,"X","")</f>
        <v>X</v>
      </c>
      <c r="B2754" s="122" t="str">
        <f t="shared" si="42"/>
        <v>A</v>
      </c>
      <c r="Q2754" s="122" t="e">
        <f>+VLOOKUP(CONCATENATE(B2754,"00"),#REF!,3,FALSE)</f>
        <v>#REF!</v>
      </c>
      <c r="R2754" s="122" t="str">
        <f>+IF(ISERROR(VLOOKUP(K2754,'Ecarts de marge'!D:D,1,FALSE)),"PB CODE ARTICLE","")</f>
        <v>PB CODE ARTICLE</v>
      </c>
    </row>
    <row r="2755" spans="1:18" x14ac:dyDescent="0.25">
      <c r="A2755" s="131" t="str">
        <f>+IF(I2755&lt;='Ecarts de marge'!$G$1,"X","")</f>
        <v>X</v>
      </c>
      <c r="B2755" s="122" t="str">
        <f t="shared" ref="B2755:B2818" si="43">+"A"&amp;E2755&amp;F2755&amp;G2755</f>
        <v>A</v>
      </c>
      <c r="Q2755" s="122" t="e">
        <f>+VLOOKUP(CONCATENATE(B2755,"00"),#REF!,3,FALSE)</f>
        <v>#REF!</v>
      </c>
      <c r="R2755" s="122" t="str">
        <f>+IF(ISERROR(VLOOKUP(K2755,'Ecarts de marge'!D:D,1,FALSE)),"PB CODE ARTICLE","")</f>
        <v>PB CODE ARTICLE</v>
      </c>
    </row>
    <row r="2756" spans="1:18" x14ac:dyDescent="0.25">
      <c r="A2756" s="131" t="str">
        <f>+IF(I2756&lt;='Ecarts de marge'!$G$1,"X","")</f>
        <v>X</v>
      </c>
      <c r="B2756" s="122" t="str">
        <f t="shared" si="43"/>
        <v>A</v>
      </c>
      <c r="Q2756" s="122" t="e">
        <f>+VLOOKUP(CONCATENATE(B2756,"00"),#REF!,3,FALSE)</f>
        <v>#REF!</v>
      </c>
      <c r="R2756" s="122" t="str">
        <f>+IF(ISERROR(VLOOKUP(K2756,'Ecarts de marge'!D:D,1,FALSE)),"PB CODE ARTICLE","")</f>
        <v>PB CODE ARTICLE</v>
      </c>
    </row>
    <row r="2757" spans="1:18" x14ac:dyDescent="0.25">
      <c r="A2757" s="131" t="str">
        <f>+IF(I2757&lt;='Ecarts de marge'!$G$1,"X","")</f>
        <v>X</v>
      </c>
      <c r="B2757" s="122" t="str">
        <f t="shared" si="43"/>
        <v>A</v>
      </c>
      <c r="Q2757" s="122" t="e">
        <f>+VLOOKUP(CONCATENATE(B2757,"00"),#REF!,3,FALSE)</f>
        <v>#REF!</v>
      </c>
      <c r="R2757" s="122" t="str">
        <f>+IF(ISERROR(VLOOKUP(K2757,'Ecarts de marge'!D:D,1,FALSE)),"PB CODE ARTICLE","")</f>
        <v>PB CODE ARTICLE</v>
      </c>
    </row>
    <row r="2758" spans="1:18" x14ac:dyDescent="0.25">
      <c r="A2758" s="131" t="str">
        <f>+IF(I2758&lt;='Ecarts de marge'!$G$1,"X","")</f>
        <v>X</v>
      </c>
      <c r="B2758" s="122" t="str">
        <f t="shared" si="43"/>
        <v>A</v>
      </c>
      <c r="Q2758" s="122" t="e">
        <f>+VLOOKUP(CONCATENATE(B2758,"00"),#REF!,3,FALSE)</f>
        <v>#REF!</v>
      </c>
      <c r="R2758" s="122" t="str">
        <f>+IF(ISERROR(VLOOKUP(K2758,'Ecarts de marge'!D:D,1,FALSE)),"PB CODE ARTICLE","")</f>
        <v>PB CODE ARTICLE</v>
      </c>
    </row>
    <row r="2759" spans="1:18" x14ac:dyDescent="0.25">
      <c r="A2759" s="131" t="str">
        <f>+IF(I2759&lt;='Ecarts de marge'!$G$1,"X","")</f>
        <v>X</v>
      </c>
      <c r="B2759" s="122" t="str">
        <f t="shared" si="43"/>
        <v>A</v>
      </c>
      <c r="Q2759" s="122" t="e">
        <f>+VLOOKUP(CONCATENATE(B2759,"00"),#REF!,3,FALSE)</f>
        <v>#REF!</v>
      </c>
      <c r="R2759" s="122" t="str">
        <f>+IF(ISERROR(VLOOKUP(K2759,'Ecarts de marge'!D:D,1,FALSE)),"PB CODE ARTICLE","")</f>
        <v>PB CODE ARTICLE</v>
      </c>
    </row>
    <row r="2760" spans="1:18" x14ac:dyDescent="0.25">
      <c r="A2760" s="131" t="str">
        <f>+IF(I2760&lt;='Ecarts de marge'!$G$1,"X","")</f>
        <v>X</v>
      </c>
      <c r="B2760" s="122" t="str">
        <f t="shared" si="43"/>
        <v>A</v>
      </c>
      <c r="Q2760" s="122" t="e">
        <f>+VLOOKUP(CONCATENATE(B2760,"00"),#REF!,3,FALSE)</f>
        <v>#REF!</v>
      </c>
      <c r="R2760" s="122" t="str">
        <f>+IF(ISERROR(VLOOKUP(K2760,'Ecarts de marge'!D:D,1,FALSE)),"PB CODE ARTICLE","")</f>
        <v>PB CODE ARTICLE</v>
      </c>
    </row>
    <row r="2761" spans="1:18" x14ac:dyDescent="0.25">
      <c r="A2761" s="131" t="str">
        <f>+IF(I2761&lt;='Ecarts de marge'!$G$1,"X","")</f>
        <v>X</v>
      </c>
      <c r="B2761" s="122" t="str">
        <f t="shared" si="43"/>
        <v>A</v>
      </c>
      <c r="Q2761" s="122" t="e">
        <f>+VLOOKUP(CONCATENATE(B2761,"00"),#REF!,3,FALSE)</f>
        <v>#REF!</v>
      </c>
      <c r="R2761" s="122" t="str">
        <f>+IF(ISERROR(VLOOKUP(K2761,'Ecarts de marge'!D:D,1,FALSE)),"PB CODE ARTICLE","")</f>
        <v>PB CODE ARTICLE</v>
      </c>
    </row>
    <row r="2762" spans="1:18" x14ac:dyDescent="0.25">
      <c r="A2762" s="131" t="str">
        <f>+IF(I2762&lt;='Ecarts de marge'!$G$1,"X","")</f>
        <v>X</v>
      </c>
      <c r="B2762" s="122" t="str">
        <f t="shared" si="43"/>
        <v>A</v>
      </c>
      <c r="Q2762" s="122" t="e">
        <f>+VLOOKUP(CONCATENATE(B2762,"00"),#REF!,3,FALSE)</f>
        <v>#REF!</v>
      </c>
      <c r="R2762" s="122" t="str">
        <f>+IF(ISERROR(VLOOKUP(K2762,'Ecarts de marge'!D:D,1,FALSE)),"PB CODE ARTICLE","")</f>
        <v>PB CODE ARTICLE</v>
      </c>
    </row>
    <row r="2763" spans="1:18" x14ac:dyDescent="0.25">
      <c r="A2763" s="131" t="str">
        <f>+IF(I2763&lt;='Ecarts de marge'!$G$1,"X","")</f>
        <v>X</v>
      </c>
      <c r="B2763" s="122" t="str">
        <f t="shared" si="43"/>
        <v>A</v>
      </c>
      <c r="Q2763" s="122" t="e">
        <f>+VLOOKUP(CONCATENATE(B2763,"00"),#REF!,3,FALSE)</f>
        <v>#REF!</v>
      </c>
      <c r="R2763" s="122" t="str">
        <f>+IF(ISERROR(VLOOKUP(K2763,'Ecarts de marge'!D:D,1,FALSE)),"PB CODE ARTICLE","")</f>
        <v>PB CODE ARTICLE</v>
      </c>
    </row>
    <row r="2764" spans="1:18" x14ac:dyDescent="0.25">
      <c r="A2764" s="131" t="str">
        <f>+IF(I2764&lt;='Ecarts de marge'!$G$1,"X","")</f>
        <v>X</v>
      </c>
      <c r="B2764" s="122" t="str">
        <f t="shared" si="43"/>
        <v>A</v>
      </c>
      <c r="Q2764" s="122" t="e">
        <f>+VLOOKUP(CONCATENATE(B2764,"00"),#REF!,3,FALSE)</f>
        <v>#REF!</v>
      </c>
      <c r="R2764" s="122" t="str">
        <f>+IF(ISERROR(VLOOKUP(K2764,'Ecarts de marge'!D:D,1,FALSE)),"PB CODE ARTICLE","")</f>
        <v>PB CODE ARTICLE</v>
      </c>
    </row>
    <row r="2765" spans="1:18" x14ac:dyDescent="0.25">
      <c r="A2765" s="131" t="str">
        <f>+IF(I2765&lt;='Ecarts de marge'!$G$1,"X","")</f>
        <v>X</v>
      </c>
      <c r="B2765" s="122" t="str">
        <f t="shared" si="43"/>
        <v>A</v>
      </c>
      <c r="Q2765" s="122" t="e">
        <f>+VLOOKUP(CONCATENATE(B2765,"00"),#REF!,3,FALSE)</f>
        <v>#REF!</v>
      </c>
      <c r="R2765" s="122" t="str">
        <f>+IF(ISERROR(VLOOKUP(K2765,'Ecarts de marge'!D:D,1,FALSE)),"PB CODE ARTICLE","")</f>
        <v>PB CODE ARTICLE</v>
      </c>
    </row>
    <row r="2766" spans="1:18" x14ac:dyDescent="0.25">
      <c r="A2766" s="131" t="str">
        <f>+IF(I2766&lt;='Ecarts de marge'!$G$1,"X","")</f>
        <v>X</v>
      </c>
      <c r="B2766" s="122" t="str">
        <f t="shared" si="43"/>
        <v>A</v>
      </c>
      <c r="Q2766" s="122" t="e">
        <f>+VLOOKUP(CONCATENATE(B2766,"00"),#REF!,3,FALSE)</f>
        <v>#REF!</v>
      </c>
      <c r="R2766" s="122" t="str">
        <f>+IF(ISERROR(VLOOKUP(K2766,'Ecarts de marge'!D:D,1,FALSE)),"PB CODE ARTICLE","")</f>
        <v>PB CODE ARTICLE</v>
      </c>
    </row>
    <row r="2767" spans="1:18" x14ac:dyDescent="0.25">
      <c r="A2767" s="131" t="str">
        <f>+IF(I2767&lt;='Ecarts de marge'!$G$1,"X","")</f>
        <v>X</v>
      </c>
      <c r="B2767" s="122" t="str">
        <f t="shared" si="43"/>
        <v>A</v>
      </c>
      <c r="Q2767" s="122" t="e">
        <f>+VLOOKUP(CONCATENATE(B2767,"00"),#REF!,3,FALSE)</f>
        <v>#REF!</v>
      </c>
      <c r="R2767" s="122" t="str">
        <f>+IF(ISERROR(VLOOKUP(K2767,'Ecarts de marge'!D:D,1,FALSE)),"PB CODE ARTICLE","")</f>
        <v>PB CODE ARTICLE</v>
      </c>
    </row>
    <row r="2768" spans="1:18" x14ac:dyDescent="0.25">
      <c r="A2768" s="131" t="str">
        <f>+IF(I2768&lt;='Ecarts de marge'!$G$1,"X","")</f>
        <v>X</v>
      </c>
      <c r="B2768" s="122" t="str">
        <f t="shared" si="43"/>
        <v>A</v>
      </c>
      <c r="Q2768" s="122" t="e">
        <f>+VLOOKUP(CONCATENATE(B2768,"00"),#REF!,3,FALSE)</f>
        <v>#REF!</v>
      </c>
      <c r="R2768" s="122" t="str">
        <f>+IF(ISERROR(VLOOKUP(K2768,'Ecarts de marge'!D:D,1,FALSE)),"PB CODE ARTICLE","")</f>
        <v>PB CODE ARTICLE</v>
      </c>
    </row>
    <row r="2769" spans="1:18" x14ac:dyDescent="0.25">
      <c r="A2769" s="131" t="str">
        <f>+IF(I2769&lt;='Ecarts de marge'!$G$1,"X","")</f>
        <v>X</v>
      </c>
      <c r="B2769" s="122" t="str">
        <f t="shared" si="43"/>
        <v>A</v>
      </c>
      <c r="Q2769" s="122" t="e">
        <f>+VLOOKUP(CONCATENATE(B2769,"00"),#REF!,3,FALSE)</f>
        <v>#REF!</v>
      </c>
      <c r="R2769" s="122" t="str">
        <f>+IF(ISERROR(VLOOKUP(K2769,'Ecarts de marge'!D:D,1,FALSE)),"PB CODE ARTICLE","")</f>
        <v>PB CODE ARTICLE</v>
      </c>
    </row>
    <row r="2770" spans="1:18" x14ac:dyDescent="0.25">
      <c r="A2770" s="131" t="str">
        <f>+IF(I2770&lt;='Ecarts de marge'!$G$1,"X","")</f>
        <v>X</v>
      </c>
      <c r="B2770" s="122" t="str">
        <f t="shared" si="43"/>
        <v>A</v>
      </c>
      <c r="Q2770" s="122" t="e">
        <f>+VLOOKUP(CONCATENATE(B2770,"00"),#REF!,3,FALSE)</f>
        <v>#REF!</v>
      </c>
      <c r="R2770" s="122" t="str">
        <f>+IF(ISERROR(VLOOKUP(K2770,'Ecarts de marge'!D:D,1,FALSE)),"PB CODE ARTICLE","")</f>
        <v>PB CODE ARTICLE</v>
      </c>
    </row>
    <row r="2771" spans="1:18" x14ac:dyDescent="0.25">
      <c r="A2771" s="131" t="str">
        <f>+IF(I2771&lt;='Ecarts de marge'!$G$1,"X","")</f>
        <v>X</v>
      </c>
      <c r="B2771" s="122" t="str">
        <f t="shared" si="43"/>
        <v>A</v>
      </c>
      <c r="Q2771" s="122" t="e">
        <f>+VLOOKUP(CONCATENATE(B2771,"00"),#REF!,3,FALSE)</f>
        <v>#REF!</v>
      </c>
      <c r="R2771" s="122" t="str">
        <f>+IF(ISERROR(VLOOKUP(K2771,'Ecarts de marge'!D:D,1,FALSE)),"PB CODE ARTICLE","")</f>
        <v>PB CODE ARTICLE</v>
      </c>
    </row>
    <row r="2772" spans="1:18" x14ac:dyDescent="0.25">
      <c r="A2772" s="131" t="str">
        <f>+IF(I2772&lt;='Ecarts de marge'!$G$1,"X","")</f>
        <v>X</v>
      </c>
      <c r="B2772" s="122" t="str">
        <f t="shared" si="43"/>
        <v>A</v>
      </c>
      <c r="Q2772" s="122" t="e">
        <f>+VLOOKUP(CONCATENATE(B2772,"00"),#REF!,3,FALSE)</f>
        <v>#REF!</v>
      </c>
      <c r="R2772" s="122" t="str">
        <f>+IF(ISERROR(VLOOKUP(K2772,'Ecarts de marge'!D:D,1,FALSE)),"PB CODE ARTICLE","")</f>
        <v>PB CODE ARTICLE</v>
      </c>
    </row>
    <row r="2773" spans="1:18" x14ac:dyDescent="0.25">
      <c r="A2773" s="131" t="str">
        <f>+IF(I2773&lt;='Ecarts de marge'!$G$1,"X","")</f>
        <v>X</v>
      </c>
      <c r="B2773" s="122" t="str">
        <f t="shared" si="43"/>
        <v>A</v>
      </c>
      <c r="Q2773" s="122" t="e">
        <f>+VLOOKUP(CONCATENATE(B2773,"00"),#REF!,3,FALSE)</f>
        <v>#REF!</v>
      </c>
      <c r="R2773" s="122" t="str">
        <f>+IF(ISERROR(VLOOKUP(K2773,'Ecarts de marge'!D:D,1,FALSE)),"PB CODE ARTICLE","")</f>
        <v>PB CODE ARTICLE</v>
      </c>
    </row>
    <row r="2774" spans="1:18" x14ac:dyDescent="0.25">
      <c r="A2774" s="131" t="str">
        <f>+IF(I2774&lt;='Ecarts de marge'!$G$1,"X","")</f>
        <v>X</v>
      </c>
      <c r="B2774" s="122" t="str">
        <f t="shared" si="43"/>
        <v>A</v>
      </c>
      <c r="Q2774" s="122" t="e">
        <f>+VLOOKUP(CONCATENATE(B2774,"00"),#REF!,3,FALSE)</f>
        <v>#REF!</v>
      </c>
      <c r="R2774" s="122" t="str">
        <f>+IF(ISERROR(VLOOKUP(K2774,'Ecarts de marge'!D:D,1,FALSE)),"PB CODE ARTICLE","")</f>
        <v>PB CODE ARTICLE</v>
      </c>
    </row>
    <row r="2775" spans="1:18" x14ac:dyDescent="0.25">
      <c r="A2775" s="131" t="str">
        <f>+IF(I2775&lt;='Ecarts de marge'!$G$1,"X","")</f>
        <v>X</v>
      </c>
      <c r="B2775" s="122" t="str">
        <f t="shared" si="43"/>
        <v>A</v>
      </c>
      <c r="Q2775" s="122" t="e">
        <f>+VLOOKUP(CONCATENATE(B2775,"00"),#REF!,3,FALSE)</f>
        <v>#REF!</v>
      </c>
      <c r="R2775" s="122" t="str">
        <f>+IF(ISERROR(VLOOKUP(K2775,'Ecarts de marge'!D:D,1,FALSE)),"PB CODE ARTICLE","")</f>
        <v>PB CODE ARTICLE</v>
      </c>
    </row>
    <row r="2776" spans="1:18" x14ac:dyDescent="0.25">
      <c r="A2776" s="131" t="str">
        <f>+IF(I2776&lt;='Ecarts de marge'!$G$1,"X","")</f>
        <v>X</v>
      </c>
      <c r="B2776" s="122" t="str">
        <f t="shared" si="43"/>
        <v>A</v>
      </c>
      <c r="Q2776" s="122" t="e">
        <f>+VLOOKUP(CONCATENATE(B2776,"00"),#REF!,3,FALSE)</f>
        <v>#REF!</v>
      </c>
      <c r="R2776" s="122" t="str">
        <f>+IF(ISERROR(VLOOKUP(K2776,'Ecarts de marge'!D:D,1,FALSE)),"PB CODE ARTICLE","")</f>
        <v>PB CODE ARTICLE</v>
      </c>
    </row>
    <row r="2777" spans="1:18" x14ac:dyDescent="0.25">
      <c r="A2777" s="131" t="str">
        <f>+IF(I2777&lt;='Ecarts de marge'!$G$1,"X","")</f>
        <v>X</v>
      </c>
      <c r="B2777" s="122" t="str">
        <f t="shared" si="43"/>
        <v>A</v>
      </c>
      <c r="Q2777" s="122" t="e">
        <f>+VLOOKUP(CONCATENATE(B2777,"00"),#REF!,3,FALSE)</f>
        <v>#REF!</v>
      </c>
      <c r="R2777" s="122" t="str">
        <f>+IF(ISERROR(VLOOKUP(K2777,'Ecarts de marge'!D:D,1,FALSE)),"PB CODE ARTICLE","")</f>
        <v>PB CODE ARTICLE</v>
      </c>
    </row>
    <row r="2778" spans="1:18" x14ac:dyDescent="0.25">
      <c r="A2778" s="131" t="str">
        <f>+IF(I2778&lt;='Ecarts de marge'!$G$1,"X","")</f>
        <v>X</v>
      </c>
      <c r="B2778" s="122" t="str">
        <f t="shared" si="43"/>
        <v>A</v>
      </c>
      <c r="Q2778" s="122" t="e">
        <f>+VLOOKUP(CONCATENATE(B2778,"00"),#REF!,3,FALSE)</f>
        <v>#REF!</v>
      </c>
      <c r="R2778" s="122" t="str">
        <f>+IF(ISERROR(VLOOKUP(K2778,'Ecarts de marge'!D:D,1,FALSE)),"PB CODE ARTICLE","")</f>
        <v>PB CODE ARTICLE</v>
      </c>
    </row>
    <row r="2779" spans="1:18" x14ac:dyDescent="0.25">
      <c r="A2779" s="131" t="str">
        <f>+IF(I2779&lt;='Ecarts de marge'!$G$1,"X","")</f>
        <v>X</v>
      </c>
      <c r="B2779" s="122" t="str">
        <f t="shared" si="43"/>
        <v>A</v>
      </c>
      <c r="Q2779" s="122" t="e">
        <f>+VLOOKUP(CONCATENATE(B2779,"00"),#REF!,3,FALSE)</f>
        <v>#REF!</v>
      </c>
      <c r="R2779" s="122" t="str">
        <f>+IF(ISERROR(VLOOKUP(K2779,'Ecarts de marge'!D:D,1,FALSE)),"PB CODE ARTICLE","")</f>
        <v>PB CODE ARTICLE</v>
      </c>
    </row>
    <row r="2780" spans="1:18" x14ac:dyDescent="0.25">
      <c r="A2780" s="131" t="str">
        <f>+IF(I2780&lt;='Ecarts de marge'!$G$1,"X","")</f>
        <v>X</v>
      </c>
      <c r="B2780" s="122" t="str">
        <f t="shared" si="43"/>
        <v>A</v>
      </c>
      <c r="Q2780" s="122" t="e">
        <f>+VLOOKUP(CONCATENATE(B2780,"00"),#REF!,3,FALSE)</f>
        <v>#REF!</v>
      </c>
      <c r="R2780" s="122" t="str">
        <f>+IF(ISERROR(VLOOKUP(K2780,'Ecarts de marge'!D:D,1,FALSE)),"PB CODE ARTICLE","")</f>
        <v>PB CODE ARTICLE</v>
      </c>
    </row>
    <row r="2781" spans="1:18" x14ac:dyDescent="0.25">
      <c r="A2781" s="131" t="str">
        <f>+IF(I2781&lt;='Ecarts de marge'!$G$1,"X","")</f>
        <v>X</v>
      </c>
      <c r="B2781" s="122" t="str">
        <f t="shared" si="43"/>
        <v>A</v>
      </c>
      <c r="Q2781" s="122" t="e">
        <f>+VLOOKUP(CONCATENATE(B2781,"00"),#REF!,3,FALSE)</f>
        <v>#REF!</v>
      </c>
      <c r="R2781" s="122" t="str">
        <f>+IF(ISERROR(VLOOKUP(K2781,'Ecarts de marge'!D:D,1,FALSE)),"PB CODE ARTICLE","")</f>
        <v>PB CODE ARTICLE</v>
      </c>
    </row>
    <row r="2782" spans="1:18" x14ac:dyDescent="0.25">
      <c r="A2782" s="131" t="str">
        <f>+IF(I2782&lt;='Ecarts de marge'!$G$1,"X","")</f>
        <v>X</v>
      </c>
      <c r="B2782" s="122" t="str">
        <f t="shared" si="43"/>
        <v>A</v>
      </c>
      <c r="Q2782" s="122" t="e">
        <f>+VLOOKUP(CONCATENATE(B2782,"00"),#REF!,3,FALSE)</f>
        <v>#REF!</v>
      </c>
      <c r="R2782" s="122" t="str">
        <f>+IF(ISERROR(VLOOKUP(K2782,'Ecarts de marge'!D:D,1,FALSE)),"PB CODE ARTICLE","")</f>
        <v>PB CODE ARTICLE</v>
      </c>
    </row>
    <row r="2783" spans="1:18" x14ac:dyDescent="0.25">
      <c r="A2783" s="131" t="str">
        <f>+IF(I2783&lt;='Ecarts de marge'!$G$1,"X","")</f>
        <v>X</v>
      </c>
      <c r="B2783" s="122" t="str">
        <f t="shared" si="43"/>
        <v>A</v>
      </c>
      <c r="Q2783" s="122" t="e">
        <f>+VLOOKUP(CONCATENATE(B2783,"00"),#REF!,3,FALSE)</f>
        <v>#REF!</v>
      </c>
      <c r="R2783" s="122" t="str">
        <f>+IF(ISERROR(VLOOKUP(K2783,'Ecarts de marge'!D:D,1,FALSE)),"PB CODE ARTICLE","")</f>
        <v>PB CODE ARTICLE</v>
      </c>
    </row>
    <row r="2784" spans="1:18" x14ac:dyDescent="0.25">
      <c r="A2784" s="131" t="str">
        <f>+IF(I2784&lt;='Ecarts de marge'!$G$1,"X","")</f>
        <v>X</v>
      </c>
      <c r="B2784" s="122" t="str">
        <f t="shared" si="43"/>
        <v>A</v>
      </c>
      <c r="Q2784" s="122" t="e">
        <f>+VLOOKUP(CONCATENATE(B2784,"00"),#REF!,3,FALSE)</f>
        <v>#REF!</v>
      </c>
      <c r="R2784" s="122" t="str">
        <f>+IF(ISERROR(VLOOKUP(K2784,'Ecarts de marge'!D:D,1,FALSE)),"PB CODE ARTICLE","")</f>
        <v>PB CODE ARTICLE</v>
      </c>
    </row>
    <row r="2785" spans="1:18" x14ac:dyDescent="0.25">
      <c r="A2785" s="131" t="str">
        <f>+IF(I2785&lt;='Ecarts de marge'!$G$1,"X","")</f>
        <v>X</v>
      </c>
      <c r="B2785" s="122" t="str">
        <f t="shared" si="43"/>
        <v>A</v>
      </c>
      <c r="Q2785" s="122" t="e">
        <f>+VLOOKUP(CONCATENATE(B2785,"00"),#REF!,3,FALSE)</f>
        <v>#REF!</v>
      </c>
      <c r="R2785" s="122" t="str">
        <f>+IF(ISERROR(VLOOKUP(K2785,'Ecarts de marge'!D:D,1,FALSE)),"PB CODE ARTICLE","")</f>
        <v>PB CODE ARTICLE</v>
      </c>
    </row>
    <row r="2786" spans="1:18" x14ac:dyDescent="0.25">
      <c r="A2786" s="131" t="str">
        <f>+IF(I2786&lt;='Ecarts de marge'!$G$1,"X","")</f>
        <v>X</v>
      </c>
      <c r="B2786" s="122" t="str">
        <f t="shared" si="43"/>
        <v>A</v>
      </c>
      <c r="Q2786" s="122" t="e">
        <f>+VLOOKUP(CONCATENATE(B2786,"00"),#REF!,3,FALSE)</f>
        <v>#REF!</v>
      </c>
      <c r="R2786" s="122" t="str">
        <f>+IF(ISERROR(VLOOKUP(K2786,'Ecarts de marge'!D:D,1,FALSE)),"PB CODE ARTICLE","")</f>
        <v>PB CODE ARTICLE</v>
      </c>
    </row>
    <row r="2787" spans="1:18" x14ac:dyDescent="0.25">
      <c r="A2787" s="131" t="str">
        <f>+IF(I2787&lt;='Ecarts de marge'!$G$1,"X","")</f>
        <v>X</v>
      </c>
      <c r="B2787" s="122" t="str">
        <f t="shared" si="43"/>
        <v>A</v>
      </c>
      <c r="Q2787" s="122" t="e">
        <f>+VLOOKUP(CONCATENATE(B2787,"00"),#REF!,3,FALSE)</f>
        <v>#REF!</v>
      </c>
      <c r="R2787" s="122" t="str">
        <f>+IF(ISERROR(VLOOKUP(K2787,'Ecarts de marge'!D:D,1,FALSE)),"PB CODE ARTICLE","")</f>
        <v>PB CODE ARTICLE</v>
      </c>
    </row>
    <row r="2788" spans="1:18" x14ac:dyDescent="0.25">
      <c r="A2788" s="131" t="str">
        <f>+IF(I2788&lt;='Ecarts de marge'!$G$1,"X","")</f>
        <v>X</v>
      </c>
      <c r="B2788" s="122" t="str">
        <f t="shared" si="43"/>
        <v>A</v>
      </c>
      <c r="Q2788" s="122" t="e">
        <f>+VLOOKUP(CONCATENATE(B2788,"00"),#REF!,3,FALSE)</f>
        <v>#REF!</v>
      </c>
      <c r="R2788" s="122" t="str">
        <f>+IF(ISERROR(VLOOKUP(K2788,'Ecarts de marge'!D:D,1,FALSE)),"PB CODE ARTICLE","")</f>
        <v>PB CODE ARTICLE</v>
      </c>
    </row>
    <row r="2789" spans="1:18" x14ac:dyDescent="0.25">
      <c r="A2789" s="131" t="str">
        <f>+IF(I2789&lt;='Ecarts de marge'!$G$1,"X","")</f>
        <v>X</v>
      </c>
      <c r="B2789" s="122" t="str">
        <f t="shared" si="43"/>
        <v>A</v>
      </c>
      <c r="Q2789" s="122" t="e">
        <f>+VLOOKUP(CONCATENATE(B2789,"00"),#REF!,3,FALSE)</f>
        <v>#REF!</v>
      </c>
      <c r="R2789" s="122" t="str">
        <f>+IF(ISERROR(VLOOKUP(K2789,'Ecarts de marge'!D:D,1,FALSE)),"PB CODE ARTICLE","")</f>
        <v>PB CODE ARTICLE</v>
      </c>
    </row>
    <row r="2790" spans="1:18" x14ac:dyDescent="0.25">
      <c r="A2790" s="131" t="str">
        <f>+IF(I2790&lt;='Ecarts de marge'!$G$1,"X","")</f>
        <v>X</v>
      </c>
      <c r="B2790" s="122" t="str">
        <f t="shared" si="43"/>
        <v>A</v>
      </c>
      <c r="Q2790" s="122" t="e">
        <f>+VLOOKUP(CONCATENATE(B2790,"00"),#REF!,3,FALSE)</f>
        <v>#REF!</v>
      </c>
      <c r="R2790" s="122" t="str">
        <f>+IF(ISERROR(VLOOKUP(K2790,'Ecarts de marge'!D:D,1,FALSE)),"PB CODE ARTICLE","")</f>
        <v>PB CODE ARTICLE</v>
      </c>
    </row>
    <row r="2791" spans="1:18" x14ac:dyDescent="0.25">
      <c r="A2791" s="131" t="str">
        <f>+IF(I2791&lt;='Ecarts de marge'!$G$1,"X","")</f>
        <v>X</v>
      </c>
      <c r="B2791" s="122" t="str">
        <f t="shared" si="43"/>
        <v>A</v>
      </c>
      <c r="Q2791" s="122" t="e">
        <f>+VLOOKUP(CONCATENATE(B2791,"00"),#REF!,3,FALSE)</f>
        <v>#REF!</v>
      </c>
      <c r="R2791" s="122" t="str">
        <f>+IF(ISERROR(VLOOKUP(K2791,'Ecarts de marge'!D:D,1,FALSE)),"PB CODE ARTICLE","")</f>
        <v>PB CODE ARTICLE</v>
      </c>
    </row>
    <row r="2792" spans="1:18" x14ac:dyDescent="0.25">
      <c r="A2792" s="131" t="str">
        <f>+IF(I2792&lt;='Ecarts de marge'!$G$1,"X","")</f>
        <v>X</v>
      </c>
      <c r="B2792" s="122" t="str">
        <f t="shared" si="43"/>
        <v>A</v>
      </c>
      <c r="Q2792" s="122" t="e">
        <f>+VLOOKUP(CONCATENATE(B2792,"00"),#REF!,3,FALSE)</f>
        <v>#REF!</v>
      </c>
      <c r="R2792" s="122" t="str">
        <f>+IF(ISERROR(VLOOKUP(K2792,'Ecarts de marge'!D:D,1,FALSE)),"PB CODE ARTICLE","")</f>
        <v>PB CODE ARTICLE</v>
      </c>
    </row>
    <row r="2793" spans="1:18" x14ac:dyDescent="0.25">
      <c r="A2793" s="131" t="str">
        <f>+IF(I2793&lt;='Ecarts de marge'!$G$1,"X","")</f>
        <v>X</v>
      </c>
      <c r="B2793" s="122" t="str">
        <f t="shared" si="43"/>
        <v>A</v>
      </c>
      <c r="Q2793" s="122" t="e">
        <f>+VLOOKUP(CONCATENATE(B2793,"00"),#REF!,3,FALSE)</f>
        <v>#REF!</v>
      </c>
      <c r="R2793" s="122" t="str">
        <f>+IF(ISERROR(VLOOKUP(K2793,'Ecarts de marge'!D:D,1,FALSE)),"PB CODE ARTICLE","")</f>
        <v>PB CODE ARTICLE</v>
      </c>
    </row>
    <row r="2794" spans="1:18" x14ac:dyDescent="0.25">
      <c r="A2794" s="131" t="str">
        <f>+IF(I2794&lt;='Ecarts de marge'!$G$1,"X","")</f>
        <v>X</v>
      </c>
      <c r="B2794" s="122" t="str">
        <f t="shared" si="43"/>
        <v>A</v>
      </c>
      <c r="Q2794" s="122" t="e">
        <f>+VLOOKUP(CONCATENATE(B2794,"00"),#REF!,3,FALSE)</f>
        <v>#REF!</v>
      </c>
      <c r="R2794" s="122" t="str">
        <f>+IF(ISERROR(VLOOKUP(K2794,'Ecarts de marge'!D:D,1,FALSE)),"PB CODE ARTICLE","")</f>
        <v>PB CODE ARTICLE</v>
      </c>
    </row>
    <row r="2795" spans="1:18" x14ac:dyDescent="0.25">
      <c r="A2795" s="131" t="str">
        <f>+IF(I2795&lt;='Ecarts de marge'!$G$1,"X","")</f>
        <v>X</v>
      </c>
      <c r="B2795" s="122" t="str">
        <f t="shared" si="43"/>
        <v>A</v>
      </c>
      <c r="Q2795" s="122" t="e">
        <f>+VLOOKUP(CONCATENATE(B2795,"00"),#REF!,3,FALSE)</f>
        <v>#REF!</v>
      </c>
      <c r="R2795" s="122" t="str">
        <f>+IF(ISERROR(VLOOKUP(K2795,'Ecarts de marge'!D:D,1,FALSE)),"PB CODE ARTICLE","")</f>
        <v>PB CODE ARTICLE</v>
      </c>
    </row>
    <row r="2796" spans="1:18" x14ac:dyDescent="0.25">
      <c r="A2796" s="131" t="str">
        <f>+IF(I2796&lt;='Ecarts de marge'!$G$1,"X","")</f>
        <v>X</v>
      </c>
      <c r="B2796" s="122" t="str">
        <f t="shared" si="43"/>
        <v>A</v>
      </c>
      <c r="Q2796" s="122" t="e">
        <f>+VLOOKUP(CONCATENATE(B2796,"00"),#REF!,3,FALSE)</f>
        <v>#REF!</v>
      </c>
      <c r="R2796" s="122" t="str">
        <f>+IF(ISERROR(VLOOKUP(K2796,'Ecarts de marge'!D:D,1,FALSE)),"PB CODE ARTICLE","")</f>
        <v>PB CODE ARTICLE</v>
      </c>
    </row>
    <row r="2797" spans="1:18" x14ac:dyDescent="0.25">
      <c r="A2797" s="131" t="str">
        <f>+IF(I2797&lt;='Ecarts de marge'!$G$1,"X","")</f>
        <v>X</v>
      </c>
      <c r="B2797" s="122" t="str">
        <f t="shared" si="43"/>
        <v>A</v>
      </c>
      <c r="Q2797" s="122" t="e">
        <f>+VLOOKUP(CONCATENATE(B2797,"00"),#REF!,3,FALSE)</f>
        <v>#REF!</v>
      </c>
      <c r="R2797" s="122" t="str">
        <f>+IF(ISERROR(VLOOKUP(K2797,'Ecarts de marge'!D:D,1,FALSE)),"PB CODE ARTICLE","")</f>
        <v>PB CODE ARTICLE</v>
      </c>
    </row>
    <row r="2798" spans="1:18" x14ac:dyDescent="0.25">
      <c r="A2798" s="131" t="str">
        <f>+IF(I2798&lt;='Ecarts de marge'!$G$1,"X","")</f>
        <v>X</v>
      </c>
      <c r="B2798" s="122" t="str">
        <f t="shared" si="43"/>
        <v>A</v>
      </c>
      <c r="Q2798" s="122" t="e">
        <f>+VLOOKUP(CONCATENATE(B2798,"00"),#REF!,3,FALSE)</f>
        <v>#REF!</v>
      </c>
      <c r="R2798" s="122" t="str">
        <f>+IF(ISERROR(VLOOKUP(K2798,'Ecarts de marge'!D:D,1,FALSE)),"PB CODE ARTICLE","")</f>
        <v>PB CODE ARTICLE</v>
      </c>
    </row>
    <row r="2799" spans="1:18" x14ac:dyDescent="0.25">
      <c r="A2799" s="131" t="str">
        <f>+IF(I2799&lt;='Ecarts de marge'!$G$1,"X","")</f>
        <v>X</v>
      </c>
      <c r="B2799" s="122" t="str">
        <f t="shared" si="43"/>
        <v>A</v>
      </c>
      <c r="Q2799" s="122" t="e">
        <f>+VLOOKUP(CONCATENATE(B2799,"00"),#REF!,3,FALSE)</f>
        <v>#REF!</v>
      </c>
      <c r="R2799" s="122" t="str">
        <f>+IF(ISERROR(VLOOKUP(K2799,'Ecarts de marge'!D:D,1,FALSE)),"PB CODE ARTICLE","")</f>
        <v>PB CODE ARTICLE</v>
      </c>
    </row>
    <row r="2800" spans="1:18" x14ac:dyDescent="0.25">
      <c r="A2800" s="131" t="str">
        <f>+IF(I2800&lt;='Ecarts de marge'!$G$1,"X","")</f>
        <v>X</v>
      </c>
      <c r="B2800" s="122" t="str">
        <f t="shared" si="43"/>
        <v>A</v>
      </c>
      <c r="Q2800" s="122" t="e">
        <f>+VLOOKUP(CONCATENATE(B2800,"00"),#REF!,3,FALSE)</f>
        <v>#REF!</v>
      </c>
      <c r="R2800" s="122" t="str">
        <f>+IF(ISERROR(VLOOKUP(K2800,'Ecarts de marge'!D:D,1,FALSE)),"PB CODE ARTICLE","")</f>
        <v>PB CODE ARTICLE</v>
      </c>
    </row>
    <row r="2801" spans="1:18" x14ac:dyDescent="0.25">
      <c r="A2801" s="131" t="str">
        <f>+IF(I2801&lt;='Ecarts de marge'!$G$1,"X","")</f>
        <v>X</v>
      </c>
      <c r="B2801" s="122" t="str">
        <f t="shared" si="43"/>
        <v>A</v>
      </c>
      <c r="Q2801" s="122" t="e">
        <f>+VLOOKUP(CONCATENATE(B2801,"00"),#REF!,3,FALSE)</f>
        <v>#REF!</v>
      </c>
      <c r="R2801" s="122" t="str">
        <f>+IF(ISERROR(VLOOKUP(K2801,'Ecarts de marge'!D:D,1,FALSE)),"PB CODE ARTICLE","")</f>
        <v>PB CODE ARTICLE</v>
      </c>
    </row>
    <row r="2802" spans="1:18" x14ac:dyDescent="0.25">
      <c r="A2802" s="131" t="str">
        <f>+IF(I2802&lt;='Ecarts de marge'!$G$1,"X","")</f>
        <v>X</v>
      </c>
      <c r="B2802" s="122" t="str">
        <f t="shared" si="43"/>
        <v>A</v>
      </c>
      <c r="Q2802" s="122" t="e">
        <f>+VLOOKUP(CONCATENATE(B2802,"00"),#REF!,3,FALSE)</f>
        <v>#REF!</v>
      </c>
      <c r="R2802" s="122" t="str">
        <f>+IF(ISERROR(VLOOKUP(K2802,'Ecarts de marge'!D:D,1,FALSE)),"PB CODE ARTICLE","")</f>
        <v>PB CODE ARTICLE</v>
      </c>
    </row>
    <row r="2803" spans="1:18" x14ac:dyDescent="0.25">
      <c r="A2803" s="131" t="str">
        <f>+IF(I2803&lt;='Ecarts de marge'!$G$1,"X","")</f>
        <v>X</v>
      </c>
      <c r="B2803" s="122" t="str">
        <f t="shared" si="43"/>
        <v>A</v>
      </c>
      <c r="Q2803" s="122" t="e">
        <f>+VLOOKUP(CONCATENATE(B2803,"00"),#REF!,3,FALSE)</f>
        <v>#REF!</v>
      </c>
      <c r="R2803" s="122" t="str">
        <f>+IF(ISERROR(VLOOKUP(K2803,'Ecarts de marge'!D:D,1,FALSE)),"PB CODE ARTICLE","")</f>
        <v>PB CODE ARTICLE</v>
      </c>
    </row>
    <row r="2804" spans="1:18" x14ac:dyDescent="0.25">
      <c r="A2804" s="131" t="str">
        <f>+IF(I2804&lt;='Ecarts de marge'!$G$1,"X","")</f>
        <v>X</v>
      </c>
      <c r="B2804" s="122" t="str">
        <f t="shared" si="43"/>
        <v>A</v>
      </c>
      <c r="Q2804" s="122" t="e">
        <f>+VLOOKUP(CONCATENATE(B2804,"00"),#REF!,3,FALSE)</f>
        <v>#REF!</v>
      </c>
      <c r="R2804" s="122" t="str">
        <f>+IF(ISERROR(VLOOKUP(K2804,'Ecarts de marge'!D:D,1,FALSE)),"PB CODE ARTICLE","")</f>
        <v>PB CODE ARTICLE</v>
      </c>
    </row>
    <row r="2805" spans="1:18" x14ac:dyDescent="0.25">
      <c r="A2805" s="131" t="str">
        <f>+IF(I2805&lt;='Ecarts de marge'!$G$1,"X","")</f>
        <v>X</v>
      </c>
      <c r="B2805" s="122" t="str">
        <f t="shared" si="43"/>
        <v>A</v>
      </c>
      <c r="Q2805" s="122" t="e">
        <f>+VLOOKUP(CONCATENATE(B2805,"00"),#REF!,3,FALSE)</f>
        <v>#REF!</v>
      </c>
      <c r="R2805" s="122" t="str">
        <f>+IF(ISERROR(VLOOKUP(K2805,'Ecarts de marge'!D:D,1,FALSE)),"PB CODE ARTICLE","")</f>
        <v>PB CODE ARTICLE</v>
      </c>
    </row>
    <row r="2806" spans="1:18" x14ac:dyDescent="0.25">
      <c r="A2806" s="131" t="str">
        <f>+IF(I2806&lt;='Ecarts de marge'!$G$1,"X","")</f>
        <v>X</v>
      </c>
      <c r="B2806" s="122" t="str">
        <f t="shared" si="43"/>
        <v>A</v>
      </c>
      <c r="Q2806" s="122" t="e">
        <f>+VLOOKUP(CONCATENATE(B2806,"00"),#REF!,3,FALSE)</f>
        <v>#REF!</v>
      </c>
      <c r="R2806" s="122" t="str">
        <f>+IF(ISERROR(VLOOKUP(K2806,'Ecarts de marge'!D:D,1,FALSE)),"PB CODE ARTICLE","")</f>
        <v>PB CODE ARTICLE</v>
      </c>
    </row>
    <row r="2807" spans="1:18" x14ac:dyDescent="0.25">
      <c r="A2807" s="131" t="str">
        <f>+IF(I2807&lt;='Ecarts de marge'!$G$1,"X","")</f>
        <v>X</v>
      </c>
      <c r="B2807" s="122" t="str">
        <f t="shared" si="43"/>
        <v>A</v>
      </c>
      <c r="Q2807" s="122" t="e">
        <f>+VLOOKUP(CONCATENATE(B2807,"00"),#REF!,3,FALSE)</f>
        <v>#REF!</v>
      </c>
      <c r="R2807" s="122" t="str">
        <f>+IF(ISERROR(VLOOKUP(K2807,'Ecarts de marge'!D:D,1,FALSE)),"PB CODE ARTICLE","")</f>
        <v>PB CODE ARTICLE</v>
      </c>
    </row>
    <row r="2808" spans="1:18" x14ac:dyDescent="0.25">
      <c r="A2808" s="131" t="str">
        <f>+IF(I2808&lt;='Ecarts de marge'!$G$1,"X","")</f>
        <v>X</v>
      </c>
      <c r="B2808" s="122" t="str">
        <f t="shared" si="43"/>
        <v>A</v>
      </c>
      <c r="Q2808" s="122" t="e">
        <f>+VLOOKUP(CONCATENATE(B2808,"00"),#REF!,3,FALSE)</f>
        <v>#REF!</v>
      </c>
      <c r="R2808" s="122" t="str">
        <f>+IF(ISERROR(VLOOKUP(K2808,'Ecarts de marge'!D:D,1,FALSE)),"PB CODE ARTICLE","")</f>
        <v>PB CODE ARTICLE</v>
      </c>
    </row>
    <row r="2809" spans="1:18" x14ac:dyDescent="0.25">
      <c r="A2809" s="131" t="str">
        <f>+IF(I2809&lt;='Ecarts de marge'!$G$1,"X","")</f>
        <v>X</v>
      </c>
      <c r="B2809" s="122" t="str">
        <f t="shared" si="43"/>
        <v>A</v>
      </c>
      <c r="Q2809" s="122" t="e">
        <f>+VLOOKUP(CONCATENATE(B2809,"00"),#REF!,3,FALSE)</f>
        <v>#REF!</v>
      </c>
      <c r="R2809" s="122" t="str">
        <f>+IF(ISERROR(VLOOKUP(K2809,'Ecarts de marge'!D:D,1,FALSE)),"PB CODE ARTICLE","")</f>
        <v>PB CODE ARTICLE</v>
      </c>
    </row>
    <row r="2810" spans="1:18" x14ac:dyDescent="0.25">
      <c r="A2810" s="131" t="str">
        <f>+IF(I2810&lt;='Ecarts de marge'!$G$1,"X","")</f>
        <v>X</v>
      </c>
      <c r="B2810" s="122" t="str">
        <f t="shared" si="43"/>
        <v>A</v>
      </c>
      <c r="Q2810" s="122" t="e">
        <f>+VLOOKUP(CONCATENATE(B2810,"00"),#REF!,3,FALSE)</f>
        <v>#REF!</v>
      </c>
      <c r="R2810" s="122" t="str">
        <f>+IF(ISERROR(VLOOKUP(K2810,'Ecarts de marge'!D:D,1,FALSE)),"PB CODE ARTICLE","")</f>
        <v>PB CODE ARTICLE</v>
      </c>
    </row>
    <row r="2811" spans="1:18" x14ac:dyDescent="0.25">
      <c r="A2811" s="131" t="str">
        <f>+IF(I2811&lt;='Ecarts de marge'!$G$1,"X","")</f>
        <v>X</v>
      </c>
      <c r="B2811" s="122" t="str">
        <f t="shared" si="43"/>
        <v>A</v>
      </c>
      <c r="Q2811" s="122" t="e">
        <f>+VLOOKUP(CONCATENATE(B2811,"00"),#REF!,3,FALSE)</f>
        <v>#REF!</v>
      </c>
      <c r="R2811" s="122" t="str">
        <f>+IF(ISERROR(VLOOKUP(K2811,'Ecarts de marge'!D:D,1,FALSE)),"PB CODE ARTICLE","")</f>
        <v>PB CODE ARTICLE</v>
      </c>
    </row>
    <row r="2812" spans="1:18" x14ac:dyDescent="0.25">
      <c r="A2812" s="131" t="str">
        <f>+IF(I2812&lt;='Ecarts de marge'!$G$1,"X","")</f>
        <v>X</v>
      </c>
      <c r="B2812" s="122" t="str">
        <f t="shared" si="43"/>
        <v>A</v>
      </c>
      <c r="Q2812" s="122" t="e">
        <f>+VLOOKUP(CONCATENATE(B2812,"00"),#REF!,3,FALSE)</f>
        <v>#REF!</v>
      </c>
      <c r="R2812" s="122" t="str">
        <f>+IF(ISERROR(VLOOKUP(K2812,'Ecarts de marge'!D:D,1,FALSE)),"PB CODE ARTICLE","")</f>
        <v>PB CODE ARTICLE</v>
      </c>
    </row>
    <row r="2813" spans="1:18" x14ac:dyDescent="0.25">
      <c r="A2813" s="131" t="str">
        <f>+IF(I2813&lt;='Ecarts de marge'!$G$1,"X","")</f>
        <v>X</v>
      </c>
      <c r="B2813" s="122" t="str">
        <f t="shared" si="43"/>
        <v>A</v>
      </c>
      <c r="Q2813" s="122" t="e">
        <f>+VLOOKUP(CONCATENATE(B2813,"00"),#REF!,3,FALSE)</f>
        <v>#REF!</v>
      </c>
      <c r="R2813" s="122" t="str">
        <f>+IF(ISERROR(VLOOKUP(K2813,'Ecarts de marge'!D:D,1,FALSE)),"PB CODE ARTICLE","")</f>
        <v>PB CODE ARTICLE</v>
      </c>
    </row>
    <row r="2814" spans="1:18" x14ac:dyDescent="0.25">
      <c r="A2814" s="131" t="str">
        <f>+IF(I2814&lt;='Ecarts de marge'!$G$1,"X","")</f>
        <v>X</v>
      </c>
      <c r="B2814" s="122" t="str">
        <f t="shared" si="43"/>
        <v>A</v>
      </c>
      <c r="Q2814" s="122" t="e">
        <f>+VLOOKUP(CONCATENATE(B2814,"00"),#REF!,3,FALSE)</f>
        <v>#REF!</v>
      </c>
      <c r="R2814" s="122" t="str">
        <f>+IF(ISERROR(VLOOKUP(K2814,'Ecarts de marge'!D:D,1,FALSE)),"PB CODE ARTICLE","")</f>
        <v>PB CODE ARTICLE</v>
      </c>
    </row>
    <row r="2815" spans="1:18" x14ac:dyDescent="0.25">
      <c r="A2815" s="131" t="str">
        <f>+IF(I2815&lt;='Ecarts de marge'!$G$1,"X","")</f>
        <v>X</v>
      </c>
      <c r="B2815" s="122" t="str">
        <f t="shared" si="43"/>
        <v>A</v>
      </c>
      <c r="Q2815" s="122" t="e">
        <f>+VLOOKUP(CONCATENATE(B2815,"00"),#REF!,3,FALSE)</f>
        <v>#REF!</v>
      </c>
      <c r="R2815" s="122" t="str">
        <f>+IF(ISERROR(VLOOKUP(K2815,'Ecarts de marge'!D:D,1,FALSE)),"PB CODE ARTICLE","")</f>
        <v>PB CODE ARTICLE</v>
      </c>
    </row>
    <row r="2816" spans="1:18" x14ac:dyDescent="0.25">
      <c r="A2816" s="131" t="str">
        <f>+IF(I2816&lt;='Ecarts de marge'!$G$1,"X","")</f>
        <v>X</v>
      </c>
      <c r="B2816" s="122" t="str">
        <f t="shared" si="43"/>
        <v>A</v>
      </c>
      <c r="Q2816" s="122" t="e">
        <f>+VLOOKUP(CONCATENATE(B2816,"00"),#REF!,3,FALSE)</f>
        <v>#REF!</v>
      </c>
      <c r="R2816" s="122" t="str">
        <f>+IF(ISERROR(VLOOKUP(K2816,'Ecarts de marge'!D:D,1,FALSE)),"PB CODE ARTICLE","")</f>
        <v>PB CODE ARTICLE</v>
      </c>
    </row>
    <row r="2817" spans="1:18" x14ac:dyDescent="0.25">
      <c r="A2817" s="131" t="str">
        <f>+IF(I2817&lt;='Ecarts de marge'!$G$1,"X","")</f>
        <v>X</v>
      </c>
      <c r="B2817" s="122" t="str">
        <f t="shared" si="43"/>
        <v>A</v>
      </c>
      <c r="Q2817" s="122" t="e">
        <f>+VLOOKUP(CONCATENATE(B2817,"00"),#REF!,3,FALSE)</f>
        <v>#REF!</v>
      </c>
      <c r="R2817" s="122" t="str">
        <f>+IF(ISERROR(VLOOKUP(K2817,'Ecarts de marge'!D:D,1,FALSE)),"PB CODE ARTICLE","")</f>
        <v>PB CODE ARTICLE</v>
      </c>
    </row>
    <row r="2818" spans="1:18" x14ac:dyDescent="0.25">
      <c r="A2818" s="131" t="str">
        <f>+IF(I2818&lt;='Ecarts de marge'!$G$1,"X","")</f>
        <v>X</v>
      </c>
      <c r="B2818" s="122" t="str">
        <f t="shared" si="43"/>
        <v>A</v>
      </c>
      <c r="Q2818" s="122" t="e">
        <f>+VLOOKUP(CONCATENATE(B2818,"00"),#REF!,3,FALSE)</f>
        <v>#REF!</v>
      </c>
      <c r="R2818" s="122" t="str">
        <f>+IF(ISERROR(VLOOKUP(K2818,'Ecarts de marge'!D:D,1,FALSE)),"PB CODE ARTICLE","")</f>
        <v>PB CODE ARTICLE</v>
      </c>
    </row>
    <row r="2819" spans="1:18" x14ac:dyDescent="0.25">
      <c r="A2819" s="131" t="str">
        <f>+IF(I2819&lt;='Ecarts de marge'!$G$1,"X","")</f>
        <v>X</v>
      </c>
      <c r="B2819" s="122" t="str">
        <f t="shared" ref="B2819:B2882" si="44">+"A"&amp;E2819&amp;F2819&amp;G2819</f>
        <v>A</v>
      </c>
      <c r="Q2819" s="122" t="e">
        <f>+VLOOKUP(CONCATENATE(B2819,"00"),#REF!,3,FALSE)</f>
        <v>#REF!</v>
      </c>
      <c r="R2819" s="122" t="str">
        <f>+IF(ISERROR(VLOOKUP(K2819,'Ecarts de marge'!D:D,1,FALSE)),"PB CODE ARTICLE","")</f>
        <v>PB CODE ARTICLE</v>
      </c>
    </row>
    <row r="2820" spans="1:18" x14ac:dyDescent="0.25">
      <c r="A2820" s="131" t="str">
        <f>+IF(I2820&lt;='Ecarts de marge'!$G$1,"X","")</f>
        <v>X</v>
      </c>
      <c r="B2820" s="122" t="str">
        <f t="shared" si="44"/>
        <v>A</v>
      </c>
      <c r="Q2820" s="122" t="e">
        <f>+VLOOKUP(CONCATENATE(B2820,"00"),#REF!,3,FALSE)</f>
        <v>#REF!</v>
      </c>
      <c r="R2820" s="122" t="str">
        <f>+IF(ISERROR(VLOOKUP(K2820,'Ecarts de marge'!D:D,1,FALSE)),"PB CODE ARTICLE","")</f>
        <v>PB CODE ARTICLE</v>
      </c>
    </row>
    <row r="2821" spans="1:18" x14ac:dyDescent="0.25">
      <c r="A2821" s="131" t="str">
        <f>+IF(I2821&lt;='Ecarts de marge'!$G$1,"X","")</f>
        <v>X</v>
      </c>
      <c r="B2821" s="122" t="str">
        <f t="shared" si="44"/>
        <v>A</v>
      </c>
      <c r="Q2821" s="122" t="e">
        <f>+VLOOKUP(CONCATENATE(B2821,"00"),#REF!,3,FALSE)</f>
        <v>#REF!</v>
      </c>
      <c r="R2821" s="122" t="str">
        <f>+IF(ISERROR(VLOOKUP(K2821,'Ecarts de marge'!D:D,1,FALSE)),"PB CODE ARTICLE","")</f>
        <v>PB CODE ARTICLE</v>
      </c>
    </row>
    <row r="2822" spans="1:18" x14ac:dyDescent="0.25">
      <c r="A2822" s="131" t="str">
        <f>+IF(I2822&lt;='Ecarts de marge'!$G$1,"X","")</f>
        <v>X</v>
      </c>
      <c r="B2822" s="122" t="str">
        <f t="shared" si="44"/>
        <v>A</v>
      </c>
      <c r="Q2822" s="122" t="e">
        <f>+VLOOKUP(CONCATENATE(B2822,"00"),#REF!,3,FALSE)</f>
        <v>#REF!</v>
      </c>
      <c r="R2822" s="122" t="str">
        <f>+IF(ISERROR(VLOOKUP(K2822,'Ecarts de marge'!D:D,1,FALSE)),"PB CODE ARTICLE","")</f>
        <v>PB CODE ARTICLE</v>
      </c>
    </row>
    <row r="2823" spans="1:18" x14ac:dyDescent="0.25">
      <c r="A2823" s="131" t="str">
        <f>+IF(I2823&lt;='Ecarts de marge'!$G$1,"X","")</f>
        <v>X</v>
      </c>
      <c r="B2823" s="122" t="str">
        <f t="shared" si="44"/>
        <v>A</v>
      </c>
      <c r="Q2823" s="122" t="e">
        <f>+VLOOKUP(CONCATENATE(B2823,"00"),#REF!,3,FALSE)</f>
        <v>#REF!</v>
      </c>
      <c r="R2823" s="122" t="str">
        <f>+IF(ISERROR(VLOOKUP(K2823,'Ecarts de marge'!D:D,1,FALSE)),"PB CODE ARTICLE","")</f>
        <v>PB CODE ARTICLE</v>
      </c>
    </row>
    <row r="2824" spans="1:18" x14ac:dyDescent="0.25">
      <c r="A2824" s="131" t="str">
        <f>+IF(I2824&lt;='Ecarts de marge'!$G$1,"X","")</f>
        <v>X</v>
      </c>
      <c r="B2824" s="122" t="str">
        <f t="shared" si="44"/>
        <v>A</v>
      </c>
      <c r="Q2824" s="122" t="e">
        <f>+VLOOKUP(CONCATENATE(B2824,"00"),#REF!,3,FALSE)</f>
        <v>#REF!</v>
      </c>
      <c r="R2824" s="122" t="str">
        <f>+IF(ISERROR(VLOOKUP(K2824,'Ecarts de marge'!D:D,1,FALSE)),"PB CODE ARTICLE","")</f>
        <v>PB CODE ARTICLE</v>
      </c>
    </row>
    <row r="2825" spans="1:18" x14ac:dyDescent="0.25">
      <c r="A2825" s="131" t="str">
        <f>+IF(I2825&lt;='Ecarts de marge'!$G$1,"X","")</f>
        <v>X</v>
      </c>
      <c r="B2825" s="122" t="str">
        <f t="shared" si="44"/>
        <v>A</v>
      </c>
      <c r="Q2825" s="122" t="e">
        <f>+VLOOKUP(CONCATENATE(B2825,"00"),#REF!,3,FALSE)</f>
        <v>#REF!</v>
      </c>
      <c r="R2825" s="122" t="str">
        <f>+IF(ISERROR(VLOOKUP(K2825,'Ecarts de marge'!D:D,1,FALSE)),"PB CODE ARTICLE","")</f>
        <v>PB CODE ARTICLE</v>
      </c>
    </row>
    <row r="2826" spans="1:18" x14ac:dyDescent="0.25">
      <c r="A2826" s="131" t="str">
        <f>+IF(I2826&lt;='Ecarts de marge'!$G$1,"X","")</f>
        <v>X</v>
      </c>
      <c r="B2826" s="122" t="str">
        <f t="shared" si="44"/>
        <v>A</v>
      </c>
      <c r="Q2826" s="122" t="e">
        <f>+VLOOKUP(CONCATENATE(B2826,"00"),#REF!,3,FALSE)</f>
        <v>#REF!</v>
      </c>
      <c r="R2826" s="122" t="str">
        <f>+IF(ISERROR(VLOOKUP(K2826,'Ecarts de marge'!D:D,1,FALSE)),"PB CODE ARTICLE","")</f>
        <v>PB CODE ARTICLE</v>
      </c>
    </row>
    <row r="2827" spans="1:18" x14ac:dyDescent="0.25">
      <c r="A2827" s="131" t="str">
        <f>+IF(I2827&lt;='Ecarts de marge'!$G$1,"X","")</f>
        <v>X</v>
      </c>
      <c r="B2827" s="122" t="str">
        <f t="shared" si="44"/>
        <v>A</v>
      </c>
      <c r="Q2827" s="122" t="e">
        <f>+VLOOKUP(CONCATENATE(B2827,"00"),#REF!,3,FALSE)</f>
        <v>#REF!</v>
      </c>
      <c r="R2827" s="122" t="str">
        <f>+IF(ISERROR(VLOOKUP(K2827,'Ecarts de marge'!D:D,1,FALSE)),"PB CODE ARTICLE","")</f>
        <v>PB CODE ARTICLE</v>
      </c>
    </row>
    <row r="2828" spans="1:18" x14ac:dyDescent="0.25">
      <c r="A2828" s="131" t="str">
        <f>+IF(I2828&lt;='Ecarts de marge'!$G$1,"X","")</f>
        <v>X</v>
      </c>
      <c r="B2828" s="122" t="str">
        <f t="shared" si="44"/>
        <v>A</v>
      </c>
      <c r="Q2828" s="122" t="e">
        <f>+VLOOKUP(CONCATENATE(B2828,"00"),#REF!,3,FALSE)</f>
        <v>#REF!</v>
      </c>
      <c r="R2828" s="122" t="str">
        <f>+IF(ISERROR(VLOOKUP(K2828,'Ecarts de marge'!D:D,1,FALSE)),"PB CODE ARTICLE","")</f>
        <v>PB CODE ARTICLE</v>
      </c>
    </row>
    <row r="2829" spans="1:18" x14ac:dyDescent="0.25">
      <c r="A2829" s="131" t="str">
        <f>+IF(I2829&lt;='Ecarts de marge'!$G$1,"X","")</f>
        <v>X</v>
      </c>
      <c r="B2829" s="122" t="str">
        <f t="shared" si="44"/>
        <v>A</v>
      </c>
      <c r="Q2829" s="122" t="e">
        <f>+VLOOKUP(CONCATENATE(B2829,"00"),#REF!,3,FALSE)</f>
        <v>#REF!</v>
      </c>
      <c r="R2829" s="122" t="str">
        <f>+IF(ISERROR(VLOOKUP(K2829,'Ecarts de marge'!D:D,1,FALSE)),"PB CODE ARTICLE","")</f>
        <v>PB CODE ARTICLE</v>
      </c>
    </row>
    <row r="2830" spans="1:18" x14ac:dyDescent="0.25">
      <c r="A2830" s="131" t="str">
        <f>+IF(I2830&lt;='Ecarts de marge'!$G$1,"X","")</f>
        <v>X</v>
      </c>
      <c r="B2830" s="122" t="str">
        <f t="shared" si="44"/>
        <v>A</v>
      </c>
      <c r="Q2830" s="122" t="e">
        <f>+VLOOKUP(CONCATENATE(B2830,"00"),#REF!,3,FALSE)</f>
        <v>#REF!</v>
      </c>
      <c r="R2830" s="122" t="str">
        <f>+IF(ISERROR(VLOOKUP(K2830,'Ecarts de marge'!D:D,1,FALSE)),"PB CODE ARTICLE","")</f>
        <v>PB CODE ARTICLE</v>
      </c>
    </row>
    <row r="2831" spans="1:18" x14ac:dyDescent="0.25">
      <c r="A2831" s="131" t="str">
        <f>+IF(I2831&lt;='Ecarts de marge'!$G$1,"X","")</f>
        <v>X</v>
      </c>
      <c r="B2831" s="122" t="str">
        <f t="shared" si="44"/>
        <v>A</v>
      </c>
      <c r="Q2831" s="122" t="e">
        <f>+VLOOKUP(CONCATENATE(B2831,"00"),#REF!,3,FALSE)</f>
        <v>#REF!</v>
      </c>
      <c r="R2831" s="122" t="str">
        <f>+IF(ISERROR(VLOOKUP(K2831,'Ecarts de marge'!D:D,1,FALSE)),"PB CODE ARTICLE","")</f>
        <v>PB CODE ARTICLE</v>
      </c>
    </row>
    <row r="2832" spans="1:18" x14ac:dyDescent="0.25">
      <c r="A2832" s="131" t="str">
        <f>+IF(I2832&lt;='Ecarts de marge'!$G$1,"X","")</f>
        <v>X</v>
      </c>
      <c r="B2832" s="122" t="str">
        <f t="shared" si="44"/>
        <v>A</v>
      </c>
      <c r="Q2832" s="122" t="e">
        <f>+VLOOKUP(CONCATENATE(B2832,"00"),#REF!,3,FALSE)</f>
        <v>#REF!</v>
      </c>
      <c r="R2832" s="122" t="str">
        <f>+IF(ISERROR(VLOOKUP(K2832,'Ecarts de marge'!D:D,1,FALSE)),"PB CODE ARTICLE","")</f>
        <v>PB CODE ARTICLE</v>
      </c>
    </row>
    <row r="2833" spans="1:18" x14ac:dyDescent="0.25">
      <c r="A2833" s="131" t="str">
        <f>+IF(I2833&lt;='Ecarts de marge'!$G$1,"X","")</f>
        <v>X</v>
      </c>
      <c r="B2833" s="122" t="str">
        <f t="shared" si="44"/>
        <v>A</v>
      </c>
      <c r="Q2833" s="122" t="e">
        <f>+VLOOKUP(CONCATENATE(B2833,"00"),#REF!,3,FALSE)</f>
        <v>#REF!</v>
      </c>
      <c r="R2833" s="122" t="str">
        <f>+IF(ISERROR(VLOOKUP(K2833,'Ecarts de marge'!D:D,1,FALSE)),"PB CODE ARTICLE","")</f>
        <v>PB CODE ARTICLE</v>
      </c>
    </row>
    <row r="2834" spans="1:18" x14ac:dyDescent="0.25">
      <c r="A2834" s="131" t="str">
        <f>+IF(I2834&lt;='Ecarts de marge'!$G$1,"X","")</f>
        <v>X</v>
      </c>
      <c r="B2834" s="122" t="str">
        <f t="shared" si="44"/>
        <v>A</v>
      </c>
      <c r="Q2834" s="122" t="e">
        <f>+VLOOKUP(CONCATENATE(B2834,"00"),#REF!,3,FALSE)</f>
        <v>#REF!</v>
      </c>
      <c r="R2834" s="122" t="str">
        <f>+IF(ISERROR(VLOOKUP(K2834,'Ecarts de marge'!D:D,1,FALSE)),"PB CODE ARTICLE","")</f>
        <v>PB CODE ARTICLE</v>
      </c>
    </row>
    <row r="2835" spans="1:18" x14ac:dyDescent="0.25">
      <c r="A2835" s="131" t="str">
        <f>+IF(I2835&lt;='Ecarts de marge'!$G$1,"X","")</f>
        <v>X</v>
      </c>
      <c r="B2835" s="122" t="str">
        <f t="shared" si="44"/>
        <v>A</v>
      </c>
      <c r="Q2835" s="122" t="e">
        <f>+VLOOKUP(CONCATENATE(B2835,"00"),#REF!,3,FALSE)</f>
        <v>#REF!</v>
      </c>
      <c r="R2835" s="122" t="str">
        <f>+IF(ISERROR(VLOOKUP(K2835,'Ecarts de marge'!D:D,1,FALSE)),"PB CODE ARTICLE","")</f>
        <v>PB CODE ARTICLE</v>
      </c>
    </row>
    <row r="2836" spans="1:18" x14ac:dyDescent="0.25">
      <c r="A2836" s="131" t="str">
        <f>+IF(I2836&lt;='Ecarts de marge'!$G$1,"X","")</f>
        <v>X</v>
      </c>
      <c r="B2836" s="122" t="str">
        <f t="shared" si="44"/>
        <v>A</v>
      </c>
      <c r="Q2836" s="122" t="e">
        <f>+VLOOKUP(CONCATENATE(B2836,"00"),#REF!,3,FALSE)</f>
        <v>#REF!</v>
      </c>
      <c r="R2836" s="122" t="str">
        <f>+IF(ISERROR(VLOOKUP(K2836,'Ecarts de marge'!D:D,1,FALSE)),"PB CODE ARTICLE","")</f>
        <v>PB CODE ARTICLE</v>
      </c>
    </row>
    <row r="2837" spans="1:18" x14ac:dyDescent="0.25">
      <c r="A2837" s="131" t="str">
        <f>+IF(I2837&lt;='Ecarts de marge'!$G$1,"X","")</f>
        <v>X</v>
      </c>
      <c r="B2837" s="122" t="str">
        <f t="shared" si="44"/>
        <v>A</v>
      </c>
      <c r="Q2837" s="122" t="e">
        <f>+VLOOKUP(CONCATENATE(B2837,"00"),#REF!,3,FALSE)</f>
        <v>#REF!</v>
      </c>
      <c r="R2837" s="122" t="str">
        <f>+IF(ISERROR(VLOOKUP(K2837,'Ecarts de marge'!D:D,1,FALSE)),"PB CODE ARTICLE","")</f>
        <v>PB CODE ARTICLE</v>
      </c>
    </row>
    <row r="2838" spans="1:18" x14ac:dyDescent="0.25">
      <c r="A2838" s="131" t="str">
        <f>+IF(I2838&lt;='Ecarts de marge'!$G$1,"X","")</f>
        <v>X</v>
      </c>
      <c r="B2838" s="122" t="str">
        <f t="shared" si="44"/>
        <v>A</v>
      </c>
      <c r="Q2838" s="122" t="e">
        <f>+VLOOKUP(CONCATENATE(B2838,"00"),#REF!,3,FALSE)</f>
        <v>#REF!</v>
      </c>
      <c r="R2838" s="122" t="str">
        <f>+IF(ISERROR(VLOOKUP(K2838,'Ecarts de marge'!D:D,1,FALSE)),"PB CODE ARTICLE","")</f>
        <v>PB CODE ARTICLE</v>
      </c>
    </row>
    <row r="2839" spans="1:18" x14ac:dyDescent="0.25">
      <c r="A2839" s="131" t="str">
        <f>+IF(I2839&lt;='Ecarts de marge'!$G$1,"X","")</f>
        <v>X</v>
      </c>
      <c r="B2839" s="122" t="str">
        <f t="shared" si="44"/>
        <v>A</v>
      </c>
      <c r="Q2839" s="122" t="e">
        <f>+VLOOKUP(CONCATENATE(B2839,"00"),#REF!,3,FALSE)</f>
        <v>#REF!</v>
      </c>
      <c r="R2839" s="122" t="str">
        <f>+IF(ISERROR(VLOOKUP(K2839,'Ecarts de marge'!D:D,1,FALSE)),"PB CODE ARTICLE","")</f>
        <v>PB CODE ARTICLE</v>
      </c>
    </row>
    <row r="2840" spans="1:18" x14ac:dyDescent="0.25">
      <c r="A2840" s="131" t="str">
        <f>+IF(I2840&lt;='Ecarts de marge'!$G$1,"X","")</f>
        <v>X</v>
      </c>
      <c r="B2840" s="122" t="str">
        <f t="shared" si="44"/>
        <v>A</v>
      </c>
      <c r="Q2840" s="122" t="e">
        <f>+VLOOKUP(CONCATENATE(B2840,"00"),#REF!,3,FALSE)</f>
        <v>#REF!</v>
      </c>
      <c r="R2840" s="122" t="str">
        <f>+IF(ISERROR(VLOOKUP(K2840,'Ecarts de marge'!D:D,1,FALSE)),"PB CODE ARTICLE","")</f>
        <v>PB CODE ARTICLE</v>
      </c>
    </row>
    <row r="2841" spans="1:18" x14ac:dyDescent="0.25">
      <c r="A2841" s="131" t="str">
        <f>+IF(I2841&lt;='Ecarts de marge'!$G$1,"X","")</f>
        <v>X</v>
      </c>
      <c r="B2841" s="122" t="str">
        <f t="shared" si="44"/>
        <v>A</v>
      </c>
      <c r="Q2841" s="122" t="e">
        <f>+VLOOKUP(CONCATENATE(B2841,"00"),#REF!,3,FALSE)</f>
        <v>#REF!</v>
      </c>
      <c r="R2841" s="122" t="str">
        <f>+IF(ISERROR(VLOOKUP(K2841,'Ecarts de marge'!D:D,1,FALSE)),"PB CODE ARTICLE","")</f>
        <v>PB CODE ARTICLE</v>
      </c>
    </row>
    <row r="2842" spans="1:18" x14ac:dyDescent="0.25">
      <c r="A2842" s="131" t="str">
        <f>+IF(I2842&lt;='Ecarts de marge'!$G$1,"X","")</f>
        <v>X</v>
      </c>
      <c r="B2842" s="122" t="str">
        <f t="shared" si="44"/>
        <v>A</v>
      </c>
      <c r="Q2842" s="122" t="e">
        <f>+VLOOKUP(CONCATENATE(B2842,"00"),#REF!,3,FALSE)</f>
        <v>#REF!</v>
      </c>
      <c r="R2842" s="122" t="str">
        <f>+IF(ISERROR(VLOOKUP(K2842,'Ecarts de marge'!D:D,1,FALSE)),"PB CODE ARTICLE","")</f>
        <v>PB CODE ARTICLE</v>
      </c>
    </row>
    <row r="2843" spans="1:18" x14ac:dyDescent="0.25">
      <c r="A2843" s="131" t="str">
        <f>+IF(I2843&lt;='Ecarts de marge'!$G$1,"X","")</f>
        <v>X</v>
      </c>
      <c r="B2843" s="122" t="str">
        <f t="shared" si="44"/>
        <v>A</v>
      </c>
      <c r="Q2843" s="122" t="e">
        <f>+VLOOKUP(CONCATENATE(B2843,"00"),#REF!,3,FALSE)</f>
        <v>#REF!</v>
      </c>
      <c r="R2843" s="122" t="str">
        <f>+IF(ISERROR(VLOOKUP(K2843,'Ecarts de marge'!D:D,1,FALSE)),"PB CODE ARTICLE","")</f>
        <v>PB CODE ARTICLE</v>
      </c>
    </row>
    <row r="2844" spans="1:18" x14ac:dyDescent="0.25">
      <c r="A2844" s="131" t="str">
        <f>+IF(I2844&lt;='Ecarts de marge'!$G$1,"X","")</f>
        <v>X</v>
      </c>
      <c r="B2844" s="122" t="str">
        <f t="shared" si="44"/>
        <v>A</v>
      </c>
      <c r="Q2844" s="122" t="e">
        <f>+VLOOKUP(CONCATENATE(B2844,"00"),#REF!,3,FALSE)</f>
        <v>#REF!</v>
      </c>
      <c r="R2844" s="122" t="str">
        <f>+IF(ISERROR(VLOOKUP(K2844,'Ecarts de marge'!D:D,1,FALSE)),"PB CODE ARTICLE","")</f>
        <v>PB CODE ARTICLE</v>
      </c>
    </row>
    <row r="2845" spans="1:18" x14ac:dyDescent="0.25">
      <c r="A2845" s="131" t="str">
        <f>+IF(I2845&lt;='Ecarts de marge'!$G$1,"X","")</f>
        <v>X</v>
      </c>
      <c r="B2845" s="122" t="str">
        <f t="shared" si="44"/>
        <v>A</v>
      </c>
      <c r="Q2845" s="122" t="e">
        <f>+VLOOKUP(CONCATENATE(B2845,"00"),#REF!,3,FALSE)</f>
        <v>#REF!</v>
      </c>
      <c r="R2845" s="122" t="str">
        <f>+IF(ISERROR(VLOOKUP(K2845,'Ecarts de marge'!D:D,1,FALSE)),"PB CODE ARTICLE","")</f>
        <v>PB CODE ARTICLE</v>
      </c>
    </row>
    <row r="2846" spans="1:18" x14ac:dyDescent="0.25">
      <c r="A2846" s="131" t="str">
        <f>+IF(I2846&lt;='Ecarts de marge'!$G$1,"X","")</f>
        <v>X</v>
      </c>
      <c r="B2846" s="122" t="str">
        <f t="shared" si="44"/>
        <v>A</v>
      </c>
      <c r="Q2846" s="122" t="e">
        <f>+VLOOKUP(CONCATENATE(B2846,"00"),#REF!,3,FALSE)</f>
        <v>#REF!</v>
      </c>
      <c r="R2846" s="122" t="str">
        <f>+IF(ISERROR(VLOOKUP(K2846,'Ecarts de marge'!D:D,1,FALSE)),"PB CODE ARTICLE","")</f>
        <v>PB CODE ARTICLE</v>
      </c>
    </row>
    <row r="2847" spans="1:18" x14ac:dyDescent="0.25">
      <c r="A2847" s="131" t="str">
        <f>+IF(I2847&lt;='Ecarts de marge'!$G$1,"X","")</f>
        <v>X</v>
      </c>
      <c r="B2847" s="122" t="str">
        <f t="shared" si="44"/>
        <v>A</v>
      </c>
      <c r="Q2847" s="122" t="e">
        <f>+VLOOKUP(CONCATENATE(B2847,"00"),#REF!,3,FALSE)</f>
        <v>#REF!</v>
      </c>
      <c r="R2847" s="122" t="str">
        <f>+IF(ISERROR(VLOOKUP(K2847,'Ecarts de marge'!D:D,1,FALSE)),"PB CODE ARTICLE","")</f>
        <v>PB CODE ARTICLE</v>
      </c>
    </row>
    <row r="2848" spans="1:18" x14ac:dyDescent="0.25">
      <c r="A2848" s="131" t="str">
        <f>+IF(I2848&lt;='Ecarts de marge'!$G$1,"X","")</f>
        <v>X</v>
      </c>
      <c r="B2848" s="122" t="str">
        <f t="shared" si="44"/>
        <v>A</v>
      </c>
      <c r="Q2848" s="122" t="e">
        <f>+VLOOKUP(CONCATENATE(B2848,"00"),#REF!,3,FALSE)</f>
        <v>#REF!</v>
      </c>
      <c r="R2848" s="122" t="str">
        <f>+IF(ISERROR(VLOOKUP(K2848,'Ecarts de marge'!D:D,1,FALSE)),"PB CODE ARTICLE","")</f>
        <v>PB CODE ARTICLE</v>
      </c>
    </row>
    <row r="2849" spans="1:18" x14ac:dyDescent="0.25">
      <c r="A2849" s="131" t="str">
        <f>+IF(I2849&lt;='Ecarts de marge'!$G$1,"X","")</f>
        <v>X</v>
      </c>
      <c r="B2849" s="122" t="str">
        <f t="shared" si="44"/>
        <v>A</v>
      </c>
      <c r="Q2849" s="122" t="e">
        <f>+VLOOKUP(CONCATENATE(B2849,"00"),#REF!,3,FALSE)</f>
        <v>#REF!</v>
      </c>
      <c r="R2849" s="122" t="str">
        <f>+IF(ISERROR(VLOOKUP(K2849,'Ecarts de marge'!D:D,1,FALSE)),"PB CODE ARTICLE","")</f>
        <v>PB CODE ARTICLE</v>
      </c>
    </row>
    <row r="2850" spans="1:18" x14ac:dyDescent="0.25">
      <c r="A2850" s="131" t="str">
        <f>+IF(I2850&lt;='Ecarts de marge'!$G$1,"X","")</f>
        <v>X</v>
      </c>
      <c r="B2850" s="122" t="str">
        <f t="shared" si="44"/>
        <v>A</v>
      </c>
      <c r="Q2850" s="122" t="e">
        <f>+VLOOKUP(CONCATENATE(B2850,"00"),#REF!,3,FALSE)</f>
        <v>#REF!</v>
      </c>
      <c r="R2850" s="122" t="str">
        <f>+IF(ISERROR(VLOOKUP(K2850,'Ecarts de marge'!D:D,1,FALSE)),"PB CODE ARTICLE","")</f>
        <v>PB CODE ARTICLE</v>
      </c>
    </row>
    <row r="2851" spans="1:18" x14ac:dyDescent="0.25">
      <c r="A2851" s="131" t="str">
        <f>+IF(I2851&lt;='Ecarts de marge'!$G$1,"X","")</f>
        <v>X</v>
      </c>
      <c r="B2851" s="122" t="str">
        <f t="shared" si="44"/>
        <v>A</v>
      </c>
      <c r="Q2851" s="122" t="e">
        <f>+VLOOKUP(CONCATENATE(B2851,"00"),#REF!,3,FALSE)</f>
        <v>#REF!</v>
      </c>
      <c r="R2851" s="122" t="str">
        <f>+IF(ISERROR(VLOOKUP(K2851,'Ecarts de marge'!D:D,1,FALSE)),"PB CODE ARTICLE","")</f>
        <v>PB CODE ARTICLE</v>
      </c>
    </row>
    <row r="2852" spans="1:18" x14ac:dyDescent="0.25">
      <c r="A2852" s="131" t="str">
        <f>+IF(I2852&lt;='Ecarts de marge'!$G$1,"X","")</f>
        <v>X</v>
      </c>
      <c r="B2852" s="122" t="str">
        <f t="shared" si="44"/>
        <v>A</v>
      </c>
      <c r="Q2852" s="122" t="e">
        <f>+VLOOKUP(CONCATENATE(B2852,"00"),#REF!,3,FALSE)</f>
        <v>#REF!</v>
      </c>
      <c r="R2852" s="122" t="str">
        <f>+IF(ISERROR(VLOOKUP(K2852,'Ecarts de marge'!D:D,1,FALSE)),"PB CODE ARTICLE","")</f>
        <v>PB CODE ARTICLE</v>
      </c>
    </row>
    <row r="2853" spans="1:18" x14ac:dyDescent="0.25">
      <c r="A2853" s="131" t="str">
        <f>+IF(I2853&lt;='Ecarts de marge'!$G$1,"X","")</f>
        <v>X</v>
      </c>
      <c r="B2853" s="122" t="str">
        <f t="shared" si="44"/>
        <v>A</v>
      </c>
      <c r="Q2853" s="122" t="e">
        <f>+VLOOKUP(CONCATENATE(B2853,"00"),#REF!,3,FALSE)</f>
        <v>#REF!</v>
      </c>
      <c r="R2853" s="122" t="str">
        <f>+IF(ISERROR(VLOOKUP(K2853,'Ecarts de marge'!D:D,1,FALSE)),"PB CODE ARTICLE","")</f>
        <v>PB CODE ARTICLE</v>
      </c>
    </row>
    <row r="2854" spans="1:18" x14ac:dyDescent="0.25">
      <c r="A2854" s="131" t="str">
        <f>+IF(I2854&lt;='Ecarts de marge'!$G$1,"X","")</f>
        <v>X</v>
      </c>
      <c r="B2854" s="122" t="str">
        <f t="shared" si="44"/>
        <v>A</v>
      </c>
      <c r="Q2854" s="122" t="e">
        <f>+VLOOKUP(CONCATENATE(B2854,"00"),#REF!,3,FALSE)</f>
        <v>#REF!</v>
      </c>
      <c r="R2854" s="122" t="str">
        <f>+IF(ISERROR(VLOOKUP(K2854,'Ecarts de marge'!D:D,1,FALSE)),"PB CODE ARTICLE","")</f>
        <v>PB CODE ARTICLE</v>
      </c>
    </row>
    <row r="2855" spans="1:18" x14ac:dyDescent="0.25">
      <c r="A2855" s="131" t="str">
        <f>+IF(I2855&lt;='Ecarts de marge'!$G$1,"X","")</f>
        <v>X</v>
      </c>
      <c r="B2855" s="122" t="str">
        <f t="shared" si="44"/>
        <v>A</v>
      </c>
      <c r="Q2855" s="122" t="e">
        <f>+VLOOKUP(CONCATENATE(B2855,"00"),#REF!,3,FALSE)</f>
        <v>#REF!</v>
      </c>
      <c r="R2855" s="122" t="str">
        <f>+IF(ISERROR(VLOOKUP(K2855,'Ecarts de marge'!D:D,1,FALSE)),"PB CODE ARTICLE","")</f>
        <v>PB CODE ARTICLE</v>
      </c>
    </row>
    <row r="2856" spans="1:18" x14ac:dyDescent="0.25">
      <c r="A2856" s="131" t="str">
        <f>+IF(I2856&lt;='Ecarts de marge'!$G$1,"X","")</f>
        <v>X</v>
      </c>
      <c r="B2856" s="122" t="str">
        <f t="shared" si="44"/>
        <v>A</v>
      </c>
      <c r="Q2856" s="122" t="e">
        <f>+VLOOKUP(CONCATENATE(B2856,"00"),#REF!,3,FALSE)</f>
        <v>#REF!</v>
      </c>
      <c r="R2856" s="122" t="str">
        <f>+IF(ISERROR(VLOOKUP(K2856,'Ecarts de marge'!D:D,1,FALSE)),"PB CODE ARTICLE","")</f>
        <v>PB CODE ARTICLE</v>
      </c>
    </row>
    <row r="2857" spans="1:18" x14ac:dyDescent="0.25">
      <c r="A2857" s="131" t="str">
        <f>+IF(I2857&lt;='Ecarts de marge'!$G$1,"X","")</f>
        <v>X</v>
      </c>
      <c r="B2857" s="122" t="str">
        <f t="shared" si="44"/>
        <v>A</v>
      </c>
      <c r="Q2857" s="122" t="e">
        <f>+VLOOKUP(CONCATENATE(B2857,"00"),#REF!,3,FALSE)</f>
        <v>#REF!</v>
      </c>
      <c r="R2857" s="122" t="str">
        <f>+IF(ISERROR(VLOOKUP(K2857,'Ecarts de marge'!D:D,1,FALSE)),"PB CODE ARTICLE","")</f>
        <v>PB CODE ARTICLE</v>
      </c>
    </row>
    <row r="2858" spans="1:18" x14ac:dyDescent="0.25">
      <c r="A2858" s="131" t="str">
        <f>+IF(I2858&lt;='Ecarts de marge'!$G$1,"X","")</f>
        <v>X</v>
      </c>
      <c r="B2858" s="122" t="str">
        <f t="shared" si="44"/>
        <v>A</v>
      </c>
      <c r="Q2858" s="122" t="e">
        <f>+VLOOKUP(CONCATENATE(B2858,"00"),#REF!,3,FALSE)</f>
        <v>#REF!</v>
      </c>
      <c r="R2858" s="122" t="str">
        <f>+IF(ISERROR(VLOOKUP(K2858,'Ecarts de marge'!D:D,1,FALSE)),"PB CODE ARTICLE","")</f>
        <v>PB CODE ARTICLE</v>
      </c>
    </row>
    <row r="2859" spans="1:18" x14ac:dyDescent="0.25">
      <c r="A2859" s="131" t="str">
        <f>+IF(I2859&lt;='Ecarts de marge'!$G$1,"X","")</f>
        <v>X</v>
      </c>
      <c r="B2859" s="122" t="str">
        <f t="shared" si="44"/>
        <v>A</v>
      </c>
      <c r="Q2859" s="122" t="e">
        <f>+VLOOKUP(CONCATENATE(B2859,"00"),#REF!,3,FALSE)</f>
        <v>#REF!</v>
      </c>
      <c r="R2859" s="122" t="str">
        <f>+IF(ISERROR(VLOOKUP(K2859,'Ecarts de marge'!D:D,1,FALSE)),"PB CODE ARTICLE","")</f>
        <v>PB CODE ARTICLE</v>
      </c>
    </row>
    <row r="2860" spans="1:18" x14ac:dyDescent="0.25">
      <c r="A2860" s="131" t="str">
        <f>+IF(I2860&lt;='Ecarts de marge'!$G$1,"X","")</f>
        <v>X</v>
      </c>
      <c r="B2860" s="122" t="str">
        <f t="shared" si="44"/>
        <v>A</v>
      </c>
      <c r="Q2860" s="122" t="e">
        <f>+VLOOKUP(CONCATENATE(B2860,"00"),#REF!,3,FALSE)</f>
        <v>#REF!</v>
      </c>
      <c r="R2860" s="122" t="str">
        <f>+IF(ISERROR(VLOOKUP(K2860,'Ecarts de marge'!D:D,1,FALSE)),"PB CODE ARTICLE","")</f>
        <v>PB CODE ARTICLE</v>
      </c>
    </row>
    <row r="2861" spans="1:18" x14ac:dyDescent="0.25">
      <c r="A2861" s="131" t="str">
        <f>+IF(I2861&lt;='Ecarts de marge'!$G$1,"X","")</f>
        <v>X</v>
      </c>
      <c r="B2861" s="122" t="str">
        <f t="shared" si="44"/>
        <v>A</v>
      </c>
      <c r="Q2861" s="122" t="e">
        <f>+VLOOKUP(CONCATENATE(B2861,"00"),#REF!,3,FALSE)</f>
        <v>#REF!</v>
      </c>
      <c r="R2861" s="122" t="str">
        <f>+IF(ISERROR(VLOOKUP(K2861,'Ecarts de marge'!D:D,1,FALSE)),"PB CODE ARTICLE","")</f>
        <v>PB CODE ARTICLE</v>
      </c>
    </row>
    <row r="2862" spans="1:18" x14ac:dyDescent="0.25">
      <c r="A2862" s="131" t="str">
        <f>+IF(I2862&lt;='Ecarts de marge'!$G$1,"X","")</f>
        <v>X</v>
      </c>
      <c r="B2862" s="122" t="str">
        <f t="shared" si="44"/>
        <v>A</v>
      </c>
      <c r="Q2862" s="122" t="e">
        <f>+VLOOKUP(CONCATENATE(B2862,"00"),#REF!,3,FALSE)</f>
        <v>#REF!</v>
      </c>
      <c r="R2862" s="122" t="str">
        <f>+IF(ISERROR(VLOOKUP(K2862,'Ecarts de marge'!D:D,1,FALSE)),"PB CODE ARTICLE","")</f>
        <v>PB CODE ARTICLE</v>
      </c>
    </row>
    <row r="2863" spans="1:18" x14ac:dyDescent="0.25">
      <c r="A2863" s="131" t="str">
        <f>+IF(I2863&lt;='Ecarts de marge'!$G$1,"X","")</f>
        <v>X</v>
      </c>
      <c r="B2863" s="122" t="str">
        <f t="shared" si="44"/>
        <v>A</v>
      </c>
      <c r="Q2863" s="122" t="e">
        <f>+VLOOKUP(CONCATENATE(B2863,"00"),#REF!,3,FALSE)</f>
        <v>#REF!</v>
      </c>
      <c r="R2863" s="122" t="str">
        <f>+IF(ISERROR(VLOOKUP(K2863,'Ecarts de marge'!D:D,1,FALSE)),"PB CODE ARTICLE","")</f>
        <v>PB CODE ARTICLE</v>
      </c>
    </row>
    <row r="2864" spans="1:18" x14ac:dyDescent="0.25">
      <c r="A2864" s="131" t="str">
        <f>+IF(I2864&lt;='Ecarts de marge'!$G$1,"X","")</f>
        <v>X</v>
      </c>
      <c r="B2864" s="122" t="str">
        <f t="shared" si="44"/>
        <v>A</v>
      </c>
      <c r="Q2864" s="122" t="e">
        <f>+VLOOKUP(CONCATENATE(B2864,"00"),#REF!,3,FALSE)</f>
        <v>#REF!</v>
      </c>
      <c r="R2864" s="122" t="str">
        <f>+IF(ISERROR(VLOOKUP(K2864,'Ecarts de marge'!D:D,1,FALSE)),"PB CODE ARTICLE","")</f>
        <v>PB CODE ARTICLE</v>
      </c>
    </row>
    <row r="2865" spans="1:18" x14ac:dyDescent="0.25">
      <c r="A2865" s="131" t="str">
        <f>+IF(I2865&lt;='Ecarts de marge'!$G$1,"X","")</f>
        <v>X</v>
      </c>
      <c r="B2865" s="122" t="str">
        <f t="shared" si="44"/>
        <v>A</v>
      </c>
      <c r="Q2865" s="122" t="e">
        <f>+VLOOKUP(CONCATENATE(B2865,"00"),#REF!,3,FALSE)</f>
        <v>#REF!</v>
      </c>
      <c r="R2865" s="122" t="str">
        <f>+IF(ISERROR(VLOOKUP(K2865,'Ecarts de marge'!D:D,1,FALSE)),"PB CODE ARTICLE","")</f>
        <v>PB CODE ARTICLE</v>
      </c>
    </row>
    <row r="2866" spans="1:18" x14ac:dyDescent="0.25">
      <c r="A2866" s="131" t="str">
        <f>+IF(I2866&lt;='Ecarts de marge'!$G$1,"X","")</f>
        <v>X</v>
      </c>
      <c r="B2866" s="122" t="str">
        <f t="shared" si="44"/>
        <v>A</v>
      </c>
      <c r="Q2866" s="122" t="e">
        <f>+VLOOKUP(CONCATENATE(B2866,"00"),#REF!,3,FALSE)</f>
        <v>#REF!</v>
      </c>
      <c r="R2866" s="122" t="str">
        <f>+IF(ISERROR(VLOOKUP(K2866,'Ecarts de marge'!D:D,1,FALSE)),"PB CODE ARTICLE","")</f>
        <v>PB CODE ARTICLE</v>
      </c>
    </row>
    <row r="2867" spans="1:18" x14ac:dyDescent="0.25">
      <c r="A2867" s="131" t="str">
        <f>+IF(I2867&lt;='Ecarts de marge'!$G$1,"X","")</f>
        <v>X</v>
      </c>
      <c r="B2867" s="122" t="str">
        <f t="shared" si="44"/>
        <v>A</v>
      </c>
      <c r="Q2867" s="122" t="e">
        <f>+VLOOKUP(CONCATENATE(B2867,"00"),#REF!,3,FALSE)</f>
        <v>#REF!</v>
      </c>
      <c r="R2867" s="122" t="str">
        <f>+IF(ISERROR(VLOOKUP(K2867,'Ecarts de marge'!D:D,1,FALSE)),"PB CODE ARTICLE","")</f>
        <v>PB CODE ARTICLE</v>
      </c>
    </row>
    <row r="2868" spans="1:18" x14ac:dyDescent="0.25">
      <c r="A2868" s="131" t="str">
        <f>+IF(I2868&lt;='Ecarts de marge'!$G$1,"X","")</f>
        <v>X</v>
      </c>
      <c r="B2868" s="122" t="str">
        <f t="shared" si="44"/>
        <v>A</v>
      </c>
      <c r="Q2868" s="122" t="e">
        <f>+VLOOKUP(CONCATENATE(B2868,"00"),#REF!,3,FALSE)</f>
        <v>#REF!</v>
      </c>
      <c r="R2868" s="122" t="str">
        <f>+IF(ISERROR(VLOOKUP(K2868,'Ecarts de marge'!D:D,1,FALSE)),"PB CODE ARTICLE","")</f>
        <v>PB CODE ARTICLE</v>
      </c>
    </row>
    <row r="2869" spans="1:18" x14ac:dyDescent="0.25">
      <c r="A2869" s="131" t="str">
        <f>+IF(I2869&lt;='Ecarts de marge'!$G$1,"X","")</f>
        <v>X</v>
      </c>
      <c r="B2869" s="122" t="str">
        <f t="shared" si="44"/>
        <v>A</v>
      </c>
      <c r="Q2869" s="122" t="e">
        <f>+VLOOKUP(CONCATENATE(B2869,"00"),#REF!,3,FALSE)</f>
        <v>#REF!</v>
      </c>
      <c r="R2869" s="122" t="str">
        <f>+IF(ISERROR(VLOOKUP(K2869,'Ecarts de marge'!D:D,1,FALSE)),"PB CODE ARTICLE","")</f>
        <v>PB CODE ARTICLE</v>
      </c>
    </row>
    <row r="2870" spans="1:18" x14ac:dyDescent="0.25">
      <c r="A2870" s="131" t="str">
        <f>+IF(I2870&lt;='Ecarts de marge'!$G$1,"X","")</f>
        <v>X</v>
      </c>
      <c r="B2870" s="122" t="str">
        <f t="shared" si="44"/>
        <v>A</v>
      </c>
      <c r="Q2870" s="122" t="e">
        <f>+VLOOKUP(CONCATENATE(B2870,"00"),#REF!,3,FALSE)</f>
        <v>#REF!</v>
      </c>
      <c r="R2870" s="122" t="str">
        <f>+IF(ISERROR(VLOOKUP(K2870,'Ecarts de marge'!D:D,1,FALSE)),"PB CODE ARTICLE","")</f>
        <v>PB CODE ARTICLE</v>
      </c>
    </row>
    <row r="2871" spans="1:18" x14ac:dyDescent="0.25">
      <c r="A2871" s="131" t="str">
        <f>+IF(I2871&lt;='Ecarts de marge'!$G$1,"X","")</f>
        <v>X</v>
      </c>
      <c r="B2871" s="122" t="str">
        <f t="shared" si="44"/>
        <v>A</v>
      </c>
      <c r="Q2871" s="122" t="e">
        <f>+VLOOKUP(CONCATENATE(B2871,"00"),#REF!,3,FALSE)</f>
        <v>#REF!</v>
      </c>
      <c r="R2871" s="122" t="str">
        <f>+IF(ISERROR(VLOOKUP(K2871,'Ecarts de marge'!D:D,1,FALSE)),"PB CODE ARTICLE","")</f>
        <v>PB CODE ARTICLE</v>
      </c>
    </row>
    <row r="2872" spans="1:18" x14ac:dyDescent="0.25">
      <c r="A2872" s="131" t="str">
        <f>+IF(I2872&lt;='Ecarts de marge'!$G$1,"X","")</f>
        <v>X</v>
      </c>
      <c r="B2872" s="122" t="str">
        <f t="shared" si="44"/>
        <v>A</v>
      </c>
      <c r="Q2872" s="122" t="e">
        <f>+VLOOKUP(CONCATENATE(B2872,"00"),#REF!,3,FALSE)</f>
        <v>#REF!</v>
      </c>
      <c r="R2872" s="122" t="str">
        <f>+IF(ISERROR(VLOOKUP(K2872,'Ecarts de marge'!D:D,1,FALSE)),"PB CODE ARTICLE","")</f>
        <v>PB CODE ARTICLE</v>
      </c>
    </row>
    <row r="2873" spans="1:18" x14ac:dyDescent="0.25">
      <c r="A2873" s="131" t="str">
        <f>+IF(I2873&lt;='Ecarts de marge'!$G$1,"X","")</f>
        <v>X</v>
      </c>
      <c r="B2873" s="122" t="str">
        <f t="shared" si="44"/>
        <v>A</v>
      </c>
      <c r="Q2873" s="122" t="e">
        <f>+VLOOKUP(CONCATENATE(B2873,"00"),#REF!,3,FALSE)</f>
        <v>#REF!</v>
      </c>
      <c r="R2873" s="122" t="str">
        <f>+IF(ISERROR(VLOOKUP(K2873,'Ecarts de marge'!D:D,1,FALSE)),"PB CODE ARTICLE","")</f>
        <v>PB CODE ARTICLE</v>
      </c>
    </row>
    <row r="2874" spans="1:18" x14ac:dyDescent="0.25">
      <c r="A2874" s="131" t="str">
        <f>+IF(I2874&lt;='Ecarts de marge'!$G$1,"X","")</f>
        <v>X</v>
      </c>
      <c r="B2874" s="122" t="str">
        <f t="shared" si="44"/>
        <v>A</v>
      </c>
      <c r="Q2874" s="122" t="e">
        <f>+VLOOKUP(CONCATENATE(B2874,"00"),#REF!,3,FALSE)</f>
        <v>#REF!</v>
      </c>
      <c r="R2874" s="122" t="str">
        <f>+IF(ISERROR(VLOOKUP(K2874,'Ecarts de marge'!D:D,1,FALSE)),"PB CODE ARTICLE","")</f>
        <v>PB CODE ARTICLE</v>
      </c>
    </row>
    <row r="2875" spans="1:18" x14ac:dyDescent="0.25">
      <c r="A2875" s="131" t="str">
        <f>+IF(I2875&lt;='Ecarts de marge'!$G$1,"X","")</f>
        <v>X</v>
      </c>
      <c r="B2875" s="122" t="str">
        <f t="shared" si="44"/>
        <v>A</v>
      </c>
      <c r="Q2875" s="122" t="e">
        <f>+VLOOKUP(CONCATENATE(B2875,"00"),#REF!,3,FALSE)</f>
        <v>#REF!</v>
      </c>
      <c r="R2875" s="122" t="str">
        <f>+IF(ISERROR(VLOOKUP(K2875,'Ecarts de marge'!D:D,1,FALSE)),"PB CODE ARTICLE","")</f>
        <v>PB CODE ARTICLE</v>
      </c>
    </row>
    <row r="2876" spans="1:18" x14ac:dyDescent="0.25">
      <c r="A2876" s="131" t="str">
        <f>+IF(I2876&lt;='Ecarts de marge'!$G$1,"X","")</f>
        <v>X</v>
      </c>
      <c r="B2876" s="122" t="str">
        <f t="shared" si="44"/>
        <v>A</v>
      </c>
      <c r="Q2876" s="122" t="e">
        <f>+VLOOKUP(CONCATENATE(B2876,"00"),#REF!,3,FALSE)</f>
        <v>#REF!</v>
      </c>
      <c r="R2876" s="122" t="str">
        <f>+IF(ISERROR(VLOOKUP(K2876,'Ecarts de marge'!D:D,1,FALSE)),"PB CODE ARTICLE","")</f>
        <v>PB CODE ARTICLE</v>
      </c>
    </row>
    <row r="2877" spans="1:18" x14ac:dyDescent="0.25">
      <c r="A2877" s="131" t="str">
        <f>+IF(I2877&lt;='Ecarts de marge'!$G$1,"X","")</f>
        <v>X</v>
      </c>
      <c r="B2877" s="122" t="str">
        <f t="shared" si="44"/>
        <v>A</v>
      </c>
      <c r="Q2877" s="122" t="e">
        <f>+VLOOKUP(CONCATENATE(B2877,"00"),#REF!,3,FALSE)</f>
        <v>#REF!</v>
      </c>
      <c r="R2877" s="122" t="str">
        <f>+IF(ISERROR(VLOOKUP(K2877,'Ecarts de marge'!D:D,1,FALSE)),"PB CODE ARTICLE","")</f>
        <v>PB CODE ARTICLE</v>
      </c>
    </row>
    <row r="2878" spans="1:18" x14ac:dyDescent="0.25">
      <c r="A2878" s="131" t="str">
        <f>+IF(I2878&lt;='Ecarts de marge'!$G$1,"X","")</f>
        <v>X</v>
      </c>
      <c r="B2878" s="122" t="str">
        <f t="shared" si="44"/>
        <v>A</v>
      </c>
      <c r="Q2878" s="122" t="e">
        <f>+VLOOKUP(CONCATENATE(B2878,"00"),#REF!,3,FALSE)</f>
        <v>#REF!</v>
      </c>
      <c r="R2878" s="122" t="str">
        <f>+IF(ISERROR(VLOOKUP(K2878,'Ecarts de marge'!D:D,1,FALSE)),"PB CODE ARTICLE","")</f>
        <v>PB CODE ARTICLE</v>
      </c>
    </row>
    <row r="2879" spans="1:18" x14ac:dyDescent="0.25">
      <c r="A2879" s="131" t="str">
        <f>+IF(I2879&lt;='Ecarts de marge'!$G$1,"X","")</f>
        <v>X</v>
      </c>
      <c r="B2879" s="122" t="str">
        <f t="shared" si="44"/>
        <v>A</v>
      </c>
      <c r="Q2879" s="122" t="e">
        <f>+VLOOKUP(CONCATENATE(B2879,"00"),#REF!,3,FALSE)</f>
        <v>#REF!</v>
      </c>
      <c r="R2879" s="122" t="str">
        <f>+IF(ISERROR(VLOOKUP(K2879,'Ecarts de marge'!D:D,1,FALSE)),"PB CODE ARTICLE","")</f>
        <v>PB CODE ARTICLE</v>
      </c>
    </row>
    <row r="2880" spans="1:18" x14ac:dyDescent="0.25">
      <c r="A2880" s="131" t="str">
        <f>+IF(I2880&lt;='Ecarts de marge'!$G$1,"X","")</f>
        <v>X</v>
      </c>
      <c r="B2880" s="122" t="str">
        <f t="shared" si="44"/>
        <v>A</v>
      </c>
      <c r="Q2880" s="122" t="e">
        <f>+VLOOKUP(CONCATENATE(B2880,"00"),#REF!,3,FALSE)</f>
        <v>#REF!</v>
      </c>
      <c r="R2880" s="122" t="str">
        <f>+IF(ISERROR(VLOOKUP(K2880,'Ecarts de marge'!D:D,1,FALSE)),"PB CODE ARTICLE","")</f>
        <v>PB CODE ARTICLE</v>
      </c>
    </row>
    <row r="2881" spans="1:18" x14ac:dyDescent="0.25">
      <c r="A2881" s="131" t="str">
        <f>+IF(I2881&lt;='Ecarts de marge'!$G$1,"X","")</f>
        <v>X</v>
      </c>
      <c r="B2881" s="122" t="str">
        <f t="shared" si="44"/>
        <v>A</v>
      </c>
      <c r="Q2881" s="122" t="e">
        <f>+VLOOKUP(CONCATENATE(B2881,"00"),#REF!,3,FALSE)</f>
        <v>#REF!</v>
      </c>
      <c r="R2881" s="122" t="str">
        <f>+IF(ISERROR(VLOOKUP(K2881,'Ecarts de marge'!D:D,1,FALSE)),"PB CODE ARTICLE","")</f>
        <v>PB CODE ARTICLE</v>
      </c>
    </row>
    <row r="2882" spans="1:18" x14ac:dyDescent="0.25">
      <c r="A2882" s="131" t="str">
        <f>+IF(I2882&lt;='Ecarts de marge'!$G$1,"X","")</f>
        <v>X</v>
      </c>
      <c r="B2882" s="122" t="str">
        <f t="shared" si="44"/>
        <v>A</v>
      </c>
      <c r="Q2882" s="122" t="e">
        <f>+VLOOKUP(CONCATENATE(B2882,"00"),#REF!,3,FALSE)</f>
        <v>#REF!</v>
      </c>
      <c r="R2882" s="122" t="str">
        <f>+IF(ISERROR(VLOOKUP(K2882,'Ecarts de marge'!D:D,1,FALSE)),"PB CODE ARTICLE","")</f>
        <v>PB CODE ARTICLE</v>
      </c>
    </row>
    <row r="2883" spans="1:18" x14ac:dyDescent="0.25">
      <c r="A2883" s="131" t="str">
        <f>+IF(I2883&lt;='Ecarts de marge'!$G$1,"X","")</f>
        <v>X</v>
      </c>
      <c r="B2883" s="122" t="str">
        <f t="shared" ref="B2883:B2946" si="45">+"A"&amp;E2883&amp;F2883&amp;G2883</f>
        <v>A</v>
      </c>
      <c r="Q2883" s="122" t="e">
        <f>+VLOOKUP(CONCATENATE(B2883,"00"),#REF!,3,FALSE)</f>
        <v>#REF!</v>
      </c>
      <c r="R2883" s="122" t="str">
        <f>+IF(ISERROR(VLOOKUP(K2883,'Ecarts de marge'!D:D,1,FALSE)),"PB CODE ARTICLE","")</f>
        <v>PB CODE ARTICLE</v>
      </c>
    </row>
    <row r="2884" spans="1:18" x14ac:dyDescent="0.25">
      <c r="A2884" s="131" t="str">
        <f>+IF(I2884&lt;='Ecarts de marge'!$G$1,"X","")</f>
        <v>X</v>
      </c>
      <c r="B2884" s="122" t="str">
        <f t="shared" si="45"/>
        <v>A</v>
      </c>
      <c r="Q2884" s="122" t="e">
        <f>+VLOOKUP(CONCATENATE(B2884,"00"),#REF!,3,FALSE)</f>
        <v>#REF!</v>
      </c>
      <c r="R2884" s="122" t="str">
        <f>+IF(ISERROR(VLOOKUP(K2884,'Ecarts de marge'!D:D,1,FALSE)),"PB CODE ARTICLE","")</f>
        <v>PB CODE ARTICLE</v>
      </c>
    </row>
    <row r="2885" spans="1:18" x14ac:dyDescent="0.25">
      <c r="A2885" s="131" t="str">
        <f>+IF(I2885&lt;='Ecarts de marge'!$G$1,"X","")</f>
        <v>X</v>
      </c>
      <c r="B2885" s="122" t="str">
        <f t="shared" si="45"/>
        <v>A</v>
      </c>
      <c r="Q2885" s="122" t="e">
        <f>+VLOOKUP(CONCATENATE(B2885,"00"),#REF!,3,FALSE)</f>
        <v>#REF!</v>
      </c>
      <c r="R2885" s="122" t="str">
        <f>+IF(ISERROR(VLOOKUP(K2885,'Ecarts de marge'!D:D,1,FALSE)),"PB CODE ARTICLE","")</f>
        <v>PB CODE ARTICLE</v>
      </c>
    </row>
    <row r="2886" spans="1:18" x14ac:dyDescent="0.25">
      <c r="A2886" s="131" t="str">
        <f>+IF(I2886&lt;='Ecarts de marge'!$G$1,"X","")</f>
        <v>X</v>
      </c>
      <c r="B2886" s="122" t="str">
        <f t="shared" si="45"/>
        <v>A</v>
      </c>
      <c r="Q2886" s="122" t="e">
        <f>+VLOOKUP(CONCATENATE(B2886,"00"),#REF!,3,FALSE)</f>
        <v>#REF!</v>
      </c>
      <c r="R2886" s="122" t="str">
        <f>+IF(ISERROR(VLOOKUP(K2886,'Ecarts de marge'!D:D,1,FALSE)),"PB CODE ARTICLE","")</f>
        <v>PB CODE ARTICLE</v>
      </c>
    </row>
    <row r="2887" spans="1:18" x14ac:dyDescent="0.25">
      <c r="A2887" s="131" t="str">
        <f>+IF(I2887&lt;='Ecarts de marge'!$G$1,"X","")</f>
        <v>X</v>
      </c>
      <c r="B2887" s="122" t="str">
        <f t="shared" si="45"/>
        <v>A</v>
      </c>
      <c r="Q2887" s="122" t="e">
        <f>+VLOOKUP(CONCATENATE(B2887,"00"),#REF!,3,FALSE)</f>
        <v>#REF!</v>
      </c>
      <c r="R2887" s="122" t="str">
        <f>+IF(ISERROR(VLOOKUP(K2887,'Ecarts de marge'!D:D,1,FALSE)),"PB CODE ARTICLE","")</f>
        <v>PB CODE ARTICLE</v>
      </c>
    </row>
    <row r="2888" spans="1:18" x14ac:dyDescent="0.25">
      <c r="A2888" s="131" t="str">
        <f>+IF(I2888&lt;='Ecarts de marge'!$G$1,"X","")</f>
        <v>X</v>
      </c>
      <c r="B2888" s="122" t="str">
        <f t="shared" si="45"/>
        <v>A</v>
      </c>
      <c r="Q2888" s="122" t="e">
        <f>+VLOOKUP(CONCATENATE(B2888,"00"),#REF!,3,FALSE)</f>
        <v>#REF!</v>
      </c>
      <c r="R2888" s="122" t="str">
        <f>+IF(ISERROR(VLOOKUP(K2888,'Ecarts de marge'!D:D,1,FALSE)),"PB CODE ARTICLE","")</f>
        <v>PB CODE ARTICLE</v>
      </c>
    </row>
    <row r="2889" spans="1:18" x14ac:dyDescent="0.25">
      <c r="A2889" s="131" t="str">
        <f>+IF(I2889&lt;='Ecarts de marge'!$G$1,"X","")</f>
        <v>X</v>
      </c>
      <c r="B2889" s="122" t="str">
        <f t="shared" si="45"/>
        <v>A</v>
      </c>
      <c r="Q2889" s="122" t="e">
        <f>+VLOOKUP(CONCATENATE(B2889,"00"),#REF!,3,FALSE)</f>
        <v>#REF!</v>
      </c>
      <c r="R2889" s="122" t="str">
        <f>+IF(ISERROR(VLOOKUP(K2889,'Ecarts de marge'!D:D,1,FALSE)),"PB CODE ARTICLE","")</f>
        <v>PB CODE ARTICLE</v>
      </c>
    </row>
    <row r="2890" spans="1:18" x14ac:dyDescent="0.25">
      <c r="A2890" s="131" t="str">
        <f>+IF(I2890&lt;='Ecarts de marge'!$G$1,"X","")</f>
        <v>X</v>
      </c>
      <c r="B2890" s="122" t="str">
        <f t="shared" si="45"/>
        <v>A</v>
      </c>
      <c r="Q2890" s="122" t="e">
        <f>+VLOOKUP(CONCATENATE(B2890,"00"),#REF!,3,FALSE)</f>
        <v>#REF!</v>
      </c>
      <c r="R2890" s="122" t="str">
        <f>+IF(ISERROR(VLOOKUP(K2890,'Ecarts de marge'!D:D,1,FALSE)),"PB CODE ARTICLE","")</f>
        <v>PB CODE ARTICLE</v>
      </c>
    </row>
    <row r="2891" spans="1:18" x14ac:dyDescent="0.25">
      <c r="A2891" s="131" t="str">
        <f>+IF(I2891&lt;='Ecarts de marge'!$G$1,"X","")</f>
        <v>X</v>
      </c>
      <c r="B2891" s="122" t="str">
        <f t="shared" si="45"/>
        <v>A</v>
      </c>
      <c r="Q2891" s="122" t="e">
        <f>+VLOOKUP(CONCATENATE(B2891,"00"),#REF!,3,FALSE)</f>
        <v>#REF!</v>
      </c>
      <c r="R2891" s="122" t="str">
        <f>+IF(ISERROR(VLOOKUP(K2891,'Ecarts de marge'!D:D,1,FALSE)),"PB CODE ARTICLE","")</f>
        <v>PB CODE ARTICLE</v>
      </c>
    </row>
    <row r="2892" spans="1:18" x14ac:dyDescent="0.25">
      <c r="A2892" s="131" t="str">
        <f>+IF(I2892&lt;='Ecarts de marge'!$G$1,"X","")</f>
        <v>X</v>
      </c>
      <c r="B2892" s="122" t="str">
        <f t="shared" si="45"/>
        <v>A</v>
      </c>
      <c r="Q2892" s="122" t="e">
        <f>+VLOOKUP(CONCATENATE(B2892,"00"),#REF!,3,FALSE)</f>
        <v>#REF!</v>
      </c>
      <c r="R2892" s="122" t="str">
        <f>+IF(ISERROR(VLOOKUP(K2892,'Ecarts de marge'!D:D,1,FALSE)),"PB CODE ARTICLE","")</f>
        <v>PB CODE ARTICLE</v>
      </c>
    </row>
    <row r="2893" spans="1:18" x14ac:dyDescent="0.25">
      <c r="A2893" s="131" t="str">
        <f>+IF(I2893&lt;='Ecarts de marge'!$G$1,"X","")</f>
        <v>X</v>
      </c>
      <c r="B2893" s="122" t="str">
        <f t="shared" si="45"/>
        <v>A</v>
      </c>
      <c r="Q2893" s="122" t="e">
        <f>+VLOOKUP(CONCATENATE(B2893,"00"),#REF!,3,FALSE)</f>
        <v>#REF!</v>
      </c>
      <c r="R2893" s="122" t="str">
        <f>+IF(ISERROR(VLOOKUP(K2893,'Ecarts de marge'!D:D,1,FALSE)),"PB CODE ARTICLE","")</f>
        <v>PB CODE ARTICLE</v>
      </c>
    </row>
    <row r="2894" spans="1:18" x14ac:dyDescent="0.25">
      <c r="A2894" s="131" t="str">
        <f>+IF(I2894&lt;='Ecarts de marge'!$G$1,"X","")</f>
        <v>X</v>
      </c>
      <c r="B2894" s="122" t="str">
        <f t="shared" si="45"/>
        <v>A</v>
      </c>
      <c r="Q2894" s="122" t="e">
        <f>+VLOOKUP(CONCATENATE(B2894,"00"),#REF!,3,FALSE)</f>
        <v>#REF!</v>
      </c>
      <c r="R2894" s="122" t="str">
        <f>+IF(ISERROR(VLOOKUP(K2894,'Ecarts de marge'!D:D,1,FALSE)),"PB CODE ARTICLE","")</f>
        <v>PB CODE ARTICLE</v>
      </c>
    </row>
    <row r="2895" spans="1:18" x14ac:dyDescent="0.25">
      <c r="A2895" s="131" t="str">
        <f>+IF(I2895&lt;='Ecarts de marge'!$G$1,"X","")</f>
        <v>X</v>
      </c>
      <c r="B2895" s="122" t="str">
        <f t="shared" si="45"/>
        <v>A</v>
      </c>
      <c r="Q2895" s="122" t="e">
        <f>+VLOOKUP(CONCATENATE(B2895,"00"),#REF!,3,FALSE)</f>
        <v>#REF!</v>
      </c>
      <c r="R2895" s="122" t="str">
        <f>+IF(ISERROR(VLOOKUP(K2895,'Ecarts de marge'!D:D,1,FALSE)),"PB CODE ARTICLE","")</f>
        <v>PB CODE ARTICLE</v>
      </c>
    </row>
    <row r="2896" spans="1:18" x14ac:dyDescent="0.25">
      <c r="A2896" s="131" t="str">
        <f>+IF(I2896&lt;='Ecarts de marge'!$G$1,"X","")</f>
        <v>X</v>
      </c>
      <c r="B2896" s="122" t="str">
        <f t="shared" si="45"/>
        <v>A</v>
      </c>
      <c r="Q2896" s="122" t="e">
        <f>+VLOOKUP(CONCATENATE(B2896,"00"),#REF!,3,FALSE)</f>
        <v>#REF!</v>
      </c>
      <c r="R2896" s="122" t="str">
        <f>+IF(ISERROR(VLOOKUP(K2896,'Ecarts de marge'!D:D,1,FALSE)),"PB CODE ARTICLE","")</f>
        <v>PB CODE ARTICLE</v>
      </c>
    </row>
    <row r="2897" spans="1:18" x14ac:dyDescent="0.25">
      <c r="A2897" s="131" t="str">
        <f>+IF(I2897&lt;='Ecarts de marge'!$G$1,"X","")</f>
        <v>X</v>
      </c>
      <c r="B2897" s="122" t="str">
        <f t="shared" si="45"/>
        <v>A</v>
      </c>
      <c r="Q2897" s="122" t="e">
        <f>+VLOOKUP(CONCATENATE(B2897,"00"),#REF!,3,FALSE)</f>
        <v>#REF!</v>
      </c>
      <c r="R2897" s="122" t="str">
        <f>+IF(ISERROR(VLOOKUP(K2897,'Ecarts de marge'!D:D,1,FALSE)),"PB CODE ARTICLE","")</f>
        <v>PB CODE ARTICLE</v>
      </c>
    </row>
    <row r="2898" spans="1:18" x14ac:dyDescent="0.25">
      <c r="A2898" s="131" t="str">
        <f>+IF(I2898&lt;='Ecarts de marge'!$G$1,"X","")</f>
        <v>X</v>
      </c>
      <c r="B2898" s="122" t="str">
        <f t="shared" si="45"/>
        <v>A</v>
      </c>
      <c r="Q2898" s="122" t="e">
        <f>+VLOOKUP(CONCATENATE(B2898,"00"),#REF!,3,FALSE)</f>
        <v>#REF!</v>
      </c>
      <c r="R2898" s="122" t="str">
        <f>+IF(ISERROR(VLOOKUP(K2898,'Ecarts de marge'!D:D,1,FALSE)),"PB CODE ARTICLE","")</f>
        <v>PB CODE ARTICLE</v>
      </c>
    </row>
    <row r="2899" spans="1:18" x14ac:dyDescent="0.25">
      <c r="A2899" s="131" t="str">
        <f>+IF(I2899&lt;='Ecarts de marge'!$G$1,"X","")</f>
        <v>X</v>
      </c>
      <c r="B2899" s="122" t="str">
        <f t="shared" si="45"/>
        <v>A</v>
      </c>
      <c r="Q2899" s="122" t="e">
        <f>+VLOOKUP(CONCATENATE(B2899,"00"),#REF!,3,FALSE)</f>
        <v>#REF!</v>
      </c>
      <c r="R2899" s="122" t="str">
        <f>+IF(ISERROR(VLOOKUP(K2899,'Ecarts de marge'!D:D,1,FALSE)),"PB CODE ARTICLE","")</f>
        <v>PB CODE ARTICLE</v>
      </c>
    </row>
    <row r="2900" spans="1:18" x14ac:dyDescent="0.25">
      <c r="A2900" s="131" t="str">
        <f>+IF(I2900&lt;='Ecarts de marge'!$G$1,"X","")</f>
        <v>X</v>
      </c>
      <c r="B2900" s="122" t="str">
        <f t="shared" si="45"/>
        <v>A</v>
      </c>
      <c r="Q2900" s="122" t="e">
        <f>+VLOOKUP(CONCATENATE(B2900,"00"),#REF!,3,FALSE)</f>
        <v>#REF!</v>
      </c>
      <c r="R2900" s="122" t="str">
        <f>+IF(ISERROR(VLOOKUP(K2900,'Ecarts de marge'!D:D,1,FALSE)),"PB CODE ARTICLE","")</f>
        <v>PB CODE ARTICLE</v>
      </c>
    </row>
    <row r="2901" spans="1:18" x14ac:dyDescent="0.25">
      <c r="A2901" s="131" t="str">
        <f>+IF(I2901&lt;='Ecarts de marge'!$G$1,"X","")</f>
        <v>X</v>
      </c>
      <c r="B2901" s="122" t="str">
        <f t="shared" si="45"/>
        <v>A</v>
      </c>
      <c r="Q2901" s="122" t="e">
        <f>+VLOOKUP(CONCATENATE(B2901,"00"),#REF!,3,FALSE)</f>
        <v>#REF!</v>
      </c>
      <c r="R2901" s="122" t="str">
        <f>+IF(ISERROR(VLOOKUP(K2901,'Ecarts de marge'!D:D,1,FALSE)),"PB CODE ARTICLE","")</f>
        <v>PB CODE ARTICLE</v>
      </c>
    </row>
    <row r="2902" spans="1:18" x14ac:dyDescent="0.25">
      <c r="A2902" s="131" t="str">
        <f>+IF(I2902&lt;='Ecarts de marge'!$G$1,"X","")</f>
        <v>X</v>
      </c>
      <c r="B2902" s="122" t="str">
        <f t="shared" si="45"/>
        <v>A</v>
      </c>
      <c r="Q2902" s="122" t="e">
        <f>+VLOOKUP(CONCATENATE(B2902,"00"),#REF!,3,FALSE)</f>
        <v>#REF!</v>
      </c>
      <c r="R2902" s="122" t="str">
        <f>+IF(ISERROR(VLOOKUP(K2902,'Ecarts de marge'!D:D,1,FALSE)),"PB CODE ARTICLE","")</f>
        <v>PB CODE ARTICLE</v>
      </c>
    </row>
    <row r="2903" spans="1:18" x14ac:dyDescent="0.25">
      <c r="A2903" s="131" t="str">
        <f>+IF(I2903&lt;='Ecarts de marge'!$G$1,"X","")</f>
        <v>X</v>
      </c>
      <c r="B2903" s="122" t="str">
        <f t="shared" si="45"/>
        <v>A</v>
      </c>
      <c r="Q2903" s="122" t="e">
        <f>+VLOOKUP(CONCATENATE(B2903,"00"),#REF!,3,FALSE)</f>
        <v>#REF!</v>
      </c>
      <c r="R2903" s="122" t="str">
        <f>+IF(ISERROR(VLOOKUP(K2903,'Ecarts de marge'!D:D,1,FALSE)),"PB CODE ARTICLE","")</f>
        <v>PB CODE ARTICLE</v>
      </c>
    </row>
    <row r="2904" spans="1:18" x14ac:dyDescent="0.25">
      <c r="A2904" s="131" t="str">
        <f>+IF(I2904&lt;='Ecarts de marge'!$G$1,"X","")</f>
        <v>X</v>
      </c>
      <c r="B2904" s="122" t="str">
        <f t="shared" si="45"/>
        <v>A</v>
      </c>
      <c r="Q2904" s="122" t="e">
        <f>+VLOOKUP(CONCATENATE(B2904,"00"),#REF!,3,FALSE)</f>
        <v>#REF!</v>
      </c>
      <c r="R2904" s="122" t="str">
        <f>+IF(ISERROR(VLOOKUP(K2904,'Ecarts de marge'!D:D,1,FALSE)),"PB CODE ARTICLE","")</f>
        <v>PB CODE ARTICLE</v>
      </c>
    </row>
    <row r="2905" spans="1:18" x14ac:dyDescent="0.25">
      <c r="A2905" s="131" t="str">
        <f>+IF(I2905&lt;='Ecarts de marge'!$G$1,"X","")</f>
        <v>X</v>
      </c>
      <c r="B2905" s="122" t="str">
        <f t="shared" si="45"/>
        <v>A</v>
      </c>
      <c r="Q2905" s="122" t="e">
        <f>+VLOOKUP(CONCATENATE(B2905,"00"),#REF!,3,FALSE)</f>
        <v>#REF!</v>
      </c>
      <c r="R2905" s="122" t="str">
        <f>+IF(ISERROR(VLOOKUP(K2905,'Ecarts de marge'!D:D,1,FALSE)),"PB CODE ARTICLE","")</f>
        <v>PB CODE ARTICLE</v>
      </c>
    </row>
    <row r="2906" spans="1:18" x14ac:dyDescent="0.25">
      <c r="A2906" s="131" t="str">
        <f>+IF(I2906&lt;='Ecarts de marge'!$G$1,"X","")</f>
        <v>X</v>
      </c>
      <c r="B2906" s="122" t="str">
        <f t="shared" si="45"/>
        <v>A</v>
      </c>
      <c r="Q2906" s="122" t="e">
        <f>+VLOOKUP(CONCATENATE(B2906,"00"),#REF!,3,FALSE)</f>
        <v>#REF!</v>
      </c>
      <c r="R2906" s="122" t="str">
        <f>+IF(ISERROR(VLOOKUP(K2906,'Ecarts de marge'!D:D,1,FALSE)),"PB CODE ARTICLE","")</f>
        <v>PB CODE ARTICLE</v>
      </c>
    </row>
    <row r="2907" spans="1:18" x14ac:dyDescent="0.25">
      <c r="A2907" s="131" t="str">
        <f>+IF(I2907&lt;='Ecarts de marge'!$G$1,"X","")</f>
        <v>X</v>
      </c>
      <c r="B2907" s="122" t="str">
        <f t="shared" si="45"/>
        <v>A</v>
      </c>
      <c r="Q2907" s="122" t="e">
        <f>+VLOOKUP(CONCATENATE(B2907,"00"),#REF!,3,FALSE)</f>
        <v>#REF!</v>
      </c>
      <c r="R2907" s="122" t="str">
        <f>+IF(ISERROR(VLOOKUP(K2907,'Ecarts de marge'!D:D,1,FALSE)),"PB CODE ARTICLE","")</f>
        <v>PB CODE ARTICLE</v>
      </c>
    </row>
    <row r="2908" spans="1:18" x14ac:dyDescent="0.25">
      <c r="A2908" s="131" t="str">
        <f>+IF(I2908&lt;='Ecarts de marge'!$G$1,"X","")</f>
        <v>X</v>
      </c>
      <c r="B2908" s="122" t="str">
        <f t="shared" si="45"/>
        <v>A</v>
      </c>
      <c r="Q2908" s="122" t="e">
        <f>+VLOOKUP(CONCATENATE(B2908,"00"),#REF!,3,FALSE)</f>
        <v>#REF!</v>
      </c>
      <c r="R2908" s="122" t="str">
        <f>+IF(ISERROR(VLOOKUP(K2908,'Ecarts de marge'!D:D,1,FALSE)),"PB CODE ARTICLE","")</f>
        <v>PB CODE ARTICLE</v>
      </c>
    </row>
    <row r="2909" spans="1:18" x14ac:dyDescent="0.25">
      <c r="A2909" s="131" t="str">
        <f>+IF(I2909&lt;='Ecarts de marge'!$G$1,"X","")</f>
        <v>X</v>
      </c>
      <c r="B2909" s="122" t="str">
        <f t="shared" si="45"/>
        <v>A</v>
      </c>
      <c r="Q2909" s="122" t="e">
        <f>+VLOOKUP(CONCATENATE(B2909,"00"),#REF!,3,FALSE)</f>
        <v>#REF!</v>
      </c>
      <c r="R2909" s="122" t="str">
        <f>+IF(ISERROR(VLOOKUP(K2909,'Ecarts de marge'!D:D,1,FALSE)),"PB CODE ARTICLE","")</f>
        <v>PB CODE ARTICLE</v>
      </c>
    </row>
    <row r="2910" spans="1:18" x14ac:dyDescent="0.25">
      <c r="A2910" s="131" t="str">
        <f>+IF(I2910&lt;='Ecarts de marge'!$G$1,"X","")</f>
        <v>X</v>
      </c>
      <c r="B2910" s="122" t="str">
        <f t="shared" si="45"/>
        <v>A</v>
      </c>
      <c r="Q2910" s="122" t="e">
        <f>+VLOOKUP(CONCATENATE(B2910,"00"),#REF!,3,FALSE)</f>
        <v>#REF!</v>
      </c>
      <c r="R2910" s="122" t="str">
        <f>+IF(ISERROR(VLOOKUP(K2910,'Ecarts de marge'!D:D,1,FALSE)),"PB CODE ARTICLE","")</f>
        <v>PB CODE ARTICLE</v>
      </c>
    </row>
    <row r="2911" spans="1:18" x14ac:dyDescent="0.25">
      <c r="A2911" s="131" t="str">
        <f>+IF(I2911&lt;='Ecarts de marge'!$G$1,"X","")</f>
        <v>X</v>
      </c>
      <c r="B2911" s="122" t="str">
        <f t="shared" si="45"/>
        <v>A</v>
      </c>
      <c r="Q2911" s="122" t="e">
        <f>+VLOOKUP(CONCATENATE(B2911,"00"),#REF!,3,FALSE)</f>
        <v>#REF!</v>
      </c>
      <c r="R2911" s="122" t="str">
        <f>+IF(ISERROR(VLOOKUP(K2911,'Ecarts de marge'!D:D,1,FALSE)),"PB CODE ARTICLE","")</f>
        <v>PB CODE ARTICLE</v>
      </c>
    </row>
    <row r="2912" spans="1:18" x14ac:dyDescent="0.25">
      <c r="A2912" s="131" t="str">
        <f>+IF(I2912&lt;='Ecarts de marge'!$G$1,"X","")</f>
        <v>X</v>
      </c>
      <c r="B2912" s="122" t="str">
        <f t="shared" si="45"/>
        <v>A</v>
      </c>
      <c r="Q2912" s="122" t="e">
        <f>+VLOOKUP(CONCATENATE(B2912,"00"),#REF!,3,FALSE)</f>
        <v>#REF!</v>
      </c>
      <c r="R2912" s="122" t="str">
        <f>+IF(ISERROR(VLOOKUP(K2912,'Ecarts de marge'!D:D,1,FALSE)),"PB CODE ARTICLE","")</f>
        <v>PB CODE ARTICLE</v>
      </c>
    </row>
    <row r="2913" spans="1:18" x14ac:dyDescent="0.25">
      <c r="A2913" s="131" t="str">
        <f>+IF(I2913&lt;='Ecarts de marge'!$G$1,"X","")</f>
        <v>X</v>
      </c>
      <c r="B2913" s="122" t="str">
        <f t="shared" si="45"/>
        <v>A</v>
      </c>
      <c r="Q2913" s="122" t="e">
        <f>+VLOOKUP(CONCATENATE(B2913,"00"),#REF!,3,FALSE)</f>
        <v>#REF!</v>
      </c>
      <c r="R2913" s="122" t="str">
        <f>+IF(ISERROR(VLOOKUP(K2913,'Ecarts de marge'!D:D,1,FALSE)),"PB CODE ARTICLE","")</f>
        <v>PB CODE ARTICLE</v>
      </c>
    </row>
    <row r="2914" spans="1:18" x14ac:dyDescent="0.25">
      <c r="A2914" s="131" t="str">
        <f>+IF(I2914&lt;='Ecarts de marge'!$G$1,"X","")</f>
        <v>X</v>
      </c>
      <c r="B2914" s="122" t="str">
        <f t="shared" si="45"/>
        <v>A</v>
      </c>
      <c r="Q2914" s="122" t="e">
        <f>+VLOOKUP(CONCATENATE(B2914,"00"),#REF!,3,FALSE)</f>
        <v>#REF!</v>
      </c>
      <c r="R2914" s="122" t="str">
        <f>+IF(ISERROR(VLOOKUP(K2914,'Ecarts de marge'!D:D,1,FALSE)),"PB CODE ARTICLE","")</f>
        <v>PB CODE ARTICLE</v>
      </c>
    </row>
    <row r="2915" spans="1:18" x14ac:dyDescent="0.25">
      <c r="A2915" s="131" t="str">
        <f>+IF(I2915&lt;='Ecarts de marge'!$G$1,"X","")</f>
        <v>X</v>
      </c>
      <c r="B2915" s="122" t="str">
        <f t="shared" si="45"/>
        <v>A</v>
      </c>
      <c r="Q2915" s="122" t="e">
        <f>+VLOOKUP(CONCATENATE(B2915,"00"),#REF!,3,FALSE)</f>
        <v>#REF!</v>
      </c>
      <c r="R2915" s="122" t="str">
        <f>+IF(ISERROR(VLOOKUP(K2915,'Ecarts de marge'!D:D,1,FALSE)),"PB CODE ARTICLE","")</f>
        <v>PB CODE ARTICLE</v>
      </c>
    </row>
    <row r="2916" spans="1:18" x14ac:dyDescent="0.25">
      <c r="A2916" s="131" t="str">
        <f>+IF(I2916&lt;='Ecarts de marge'!$G$1,"X","")</f>
        <v>X</v>
      </c>
      <c r="B2916" s="122" t="str">
        <f t="shared" si="45"/>
        <v>A</v>
      </c>
      <c r="Q2916" s="122" t="e">
        <f>+VLOOKUP(CONCATENATE(B2916,"00"),#REF!,3,FALSE)</f>
        <v>#REF!</v>
      </c>
      <c r="R2916" s="122" t="str">
        <f>+IF(ISERROR(VLOOKUP(K2916,'Ecarts de marge'!D:D,1,FALSE)),"PB CODE ARTICLE","")</f>
        <v>PB CODE ARTICLE</v>
      </c>
    </row>
    <row r="2917" spans="1:18" x14ac:dyDescent="0.25">
      <c r="A2917" s="131" t="str">
        <f>+IF(I2917&lt;='Ecarts de marge'!$G$1,"X","")</f>
        <v>X</v>
      </c>
      <c r="B2917" s="122" t="str">
        <f t="shared" si="45"/>
        <v>A</v>
      </c>
      <c r="Q2917" s="122" t="e">
        <f>+VLOOKUP(CONCATENATE(B2917,"00"),#REF!,3,FALSE)</f>
        <v>#REF!</v>
      </c>
      <c r="R2917" s="122" t="str">
        <f>+IF(ISERROR(VLOOKUP(K2917,'Ecarts de marge'!D:D,1,FALSE)),"PB CODE ARTICLE","")</f>
        <v>PB CODE ARTICLE</v>
      </c>
    </row>
    <row r="2918" spans="1:18" x14ac:dyDescent="0.25">
      <c r="A2918" s="131" t="str">
        <f>+IF(I2918&lt;='Ecarts de marge'!$G$1,"X","")</f>
        <v>X</v>
      </c>
      <c r="B2918" s="122" t="str">
        <f t="shared" si="45"/>
        <v>A</v>
      </c>
      <c r="Q2918" s="122" t="e">
        <f>+VLOOKUP(CONCATENATE(B2918,"00"),#REF!,3,FALSE)</f>
        <v>#REF!</v>
      </c>
      <c r="R2918" s="122" t="str">
        <f>+IF(ISERROR(VLOOKUP(K2918,'Ecarts de marge'!D:D,1,FALSE)),"PB CODE ARTICLE","")</f>
        <v>PB CODE ARTICLE</v>
      </c>
    </row>
    <row r="2919" spans="1:18" x14ac:dyDescent="0.25">
      <c r="A2919" s="131" t="str">
        <f>+IF(I2919&lt;='Ecarts de marge'!$G$1,"X","")</f>
        <v>X</v>
      </c>
      <c r="B2919" s="122" t="str">
        <f t="shared" si="45"/>
        <v>A</v>
      </c>
      <c r="Q2919" s="122" t="e">
        <f>+VLOOKUP(CONCATENATE(B2919,"00"),#REF!,3,FALSE)</f>
        <v>#REF!</v>
      </c>
      <c r="R2919" s="122" t="str">
        <f>+IF(ISERROR(VLOOKUP(K2919,'Ecarts de marge'!D:D,1,FALSE)),"PB CODE ARTICLE","")</f>
        <v>PB CODE ARTICLE</v>
      </c>
    </row>
    <row r="2920" spans="1:18" x14ac:dyDescent="0.25">
      <c r="A2920" s="131" t="str">
        <f>+IF(I2920&lt;='Ecarts de marge'!$G$1,"X","")</f>
        <v>X</v>
      </c>
      <c r="B2920" s="122" t="str">
        <f t="shared" si="45"/>
        <v>A</v>
      </c>
      <c r="Q2920" s="122" t="e">
        <f>+VLOOKUP(CONCATENATE(B2920,"00"),#REF!,3,FALSE)</f>
        <v>#REF!</v>
      </c>
      <c r="R2920" s="122" t="str">
        <f>+IF(ISERROR(VLOOKUP(K2920,'Ecarts de marge'!D:D,1,FALSE)),"PB CODE ARTICLE","")</f>
        <v>PB CODE ARTICLE</v>
      </c>
    </row>
    <row r="2921" spans="1:18" x14ac:dyDescent="0.25">
      <c r="A2921" s="131" t="str">
        <f>+IF(I2921&lt;='Ecarts de marge'!$G$1,"X","")</f>
        <v>X</v>
      </c>
      <c r="B2921" s="122" t="str">
        <f t="shared" si="45"/>
        <v>A</v>
      </c>
      <c r="Q2921" s="122" t="e">
        <f>+VLOOKUP(CONCATENATE(B2921,"00"),#REF!,3,FALSE)</f>
        <v>#REF!</v>
      </c>
      <c r="R2921" s="122" t="str">
        <f>+IF(ISERROR(VLOOKUP(K2921,'Ecarts de marge'!D:D,1,FALSE)),"PB CODE ARTICLE","")</f>
        <v>PB CODE ARTICLE</v>
      </c>
    </row>
    <row r="2922" spans="1:18" x14ac:dyDescent="0.25">
      <c r="A2922" s="131" t="str">
        <f>+IF(I2922&lt;='Ecarts de marge'!$G$1,"X","")</f>
        <v>X</v>
      </c>
      <c r="B2922" s="122" t="str">
        <f t="shared" si="45"/>
        <v>A</v>
      </c>
      <c r="Q2922" s="122" t="e">
        <f>+VLOOKUP(CONCATENATE(B2922,"00"),#REF!,3,FALSE)</f>
        <v>#REF!</v>
      </c>
      <c r="R2922" s="122" t="str">
        <f>+IF(ISERROR(VLOOKUP(K2922,'Ecarts de marge'!D:D,1,FALSE)),"PB CODE ARTICLE","")</f>
        <v>PB CODE ARTICLE</v>
      </c>
    </row>
    <row r="2923" spans="1:18" x14ac:dyDescent="0.25">
      <c r="A2923" s="131" t="str">
        <f>+IF(I2923&lt;='Ecarts de marge'!$G$1,"X","")</f>
        <v>X</v>
      </c>
      <c r="B2923" s="122" t="str">
        <f t="shared" si="45"/>
        <v>A</v>
      </c>
      <c r="Q2923" s="122" t="e">
        <f>+VLOOKUP(CONCATENATE(B2923,"00"),#REF!,3,FALSE)</f>
        <v>#REF!</v>
      </c>
      <c r="R2923" s="122" t="str">
        <f>+IF(ISERROR(VLOOKUP(K2923,'Ecarts de marge'!D:D,1,FALSE)),"PB CODE ARTICLE","")</f>
        <v>PB CODE ARTICLE</v>
      </c>
    </row>
    <row r="2924" spans="1:18" x14ac:dyDescent="0.25">
      <c r="A2924" s="131" t="str">
        <f>+IF(I2924&lt;='Ecarts de marge'!$G$1,"X","")</f>
        <v>X</v>
      </c>
      <c r="B2924" s="122" t="str">
        <f t="shared" si="45"/>
        <v>A</v>
      </c>
      <c r="Q2924" s="122" t="e">
        <f>+VLOOKUP(CONCATENATE(B2924,"00"),#REF!,3,FALSE)</f>
        <v>#REF!</v>
      </c>
      <c r="R2924" s="122" t="str">
        <f>+IF(ISERROR(VLOOKUP(K2924,'Ecarts de marge'!D:D,1,FALSE)),"PB CODE ARTICLE","")</f>
        <v>PB CODE ARTICLE</v>
      </c>
    </row>
    <row r="2925" spans="1:18" x14ac:dyDescent="0.25">
      <c r="A2925" s="131" t="str">
        <f>+IF(I2925&lt;='Ecarts de marge'!$G$1,"X","")</f>
        <v>X</v>
      </c>
      <c r="B2925" s="122" t="str">
        <f t="shared" si="45"/>
        <v>A</v>
      </c>
      <c r="Q2925" s="122" t="e">
        <f>+VLOOKUP(CONCATENATE(B2925,"00"),#REF!,3,FALSE)</f>
        <v>#REF!</v>
      </c>
      <c r="R2925" s="122" t="str">
        <f>+IF(ISERROR(VLOOKUP(K2925,'Ecarts de marge'!D:D,1,FALSE)),"PB CODE ARTICLE","")</f>
        <v>PB CODE ARTICLE</v>
      </c>
    </row>
    <row r="2926" spans="1:18" x14ac:dyDescent="0.25">
      <c r="A2926" s="131" t="str">
        <f>+IF(I2926&lt;='Ecarts de marge'!$G$1,"X","")</f>
        <v>X</v>
      </c>
      <c r="B2926" s="122" t="str">
        <f t="shared" si="45"/>
        <v>A</v>
      </c>
      <c r="Q2926" s="122" t="e">
        <f>+VLOOKUP(CONCATENATE(B2926,"00"),#REF!,3,FALSE)</f>
        <v>#REF!</v>
      </c>
      <c r="R2926" s="122" t="str">
        <f>+IF(ISERROR(VLOOKUP(K2926,'Ecarts de marge'!D:D,1,FALSE)),"PB CODE ARTICLE","")</f>
        <v>PB CODE ARTICLE</v>
      </c>
    </row>
    <row r="2927" spans="1:18" x14ac:dyDescent="0.25">
      <c r="A2927" s="131" t="str">
        <f>+IF(I2927&lt;='Ecarts de marge'!$G$1,"X","")</f>
        <v>X</v>
      </c>
      <c r="B2927" s="122" t="str">
        <f t="shared" si="45"/>
        <v>A</v>
      </c>
      <c r="Q2927" s="122" t="e">
        <f>+VLOOKUP(CONCATENATE(B2927,"00"),#REF!,3,FALSE)</f>
        <v>#REF!</v>
      </c>
      <c r="R2927" s="122" t="str">
        <f>+IF(ISERROR(VLOOKUP(K2927,'Ecarts de marge'!D:D,1,FALSE)),"PB CODE ARTICLE","")</f>
        <v>PB CODE ARTICLE</v>
      </c>
    </row>
    <row r="2928" spans="1:18" x14ac:dyDescent="0.25">
      <c r="A2928" s="131" t="str">
        <f>+IF(I2928&lt;='Ecarts de marge'!$G$1,"X","")</f>
        <v>X</v>
      </c>
      <c r="B2928" s="122" t="str">
        <f t="shared" si="45"/>
        <v>A</v>
      </c>
      <c r="Q2928" s="122" t="e">
        <f>+VLOOKUP(CONCATENATE(B2928,"00"),#REF!,3,FALSE)</f>
        <v>#REF!</v>
      </c>
      <c r="R2928" s="122" t="str">
        <f>+IF(ISERROR(VLOOKUP(K2928,'Ecarts de marge'!D:D,1,FALSE)),"PB CODE ARTICLE","")</f>
        <v>PB CODE ARTICLE</v>
      </c>
    </row>
    <row r="2929" spans="1:18" x14ac:dyDescent="0.25">
      <c r="A2929" s="131" t="str">
        <f>+IF(I2929&lt;='Ecarts de marge'!$G$1,"X","")</f>
        <v>X</v>
      </c>
      <c r="B2929" s="122" t="str">
        <f t="shared" si="45"/>
        <v>A</v>
      </c>
      <c r="Q2929" s="122" t="e">
        <f>+VLOOKUP(CONCATENATE(B2929,"00"),#REF!,3,FALSE)</f>
        <v>#REF!</v>
      </c>
      <c r="R2929" s="122" t="str">
        <f>+IF(ISERROR(VLOOKUP(K2929,'Ecarts de marge'!D:D,1,FALSE)),"PB CODE ARTICLE","")</f>
        <v>PB CODE ARTICLE</v>
      </c>
    </row>
    <row r="2930" spans="1:18" x14ac:dyDescent="0.25">
      <c r="A2930" s="131" t="str">
        <f>+IF(I2930&lt;='Ecarts de marge'!$G$1,"X","")</f>
        <v>X</v>
      </c>
      <c r="B2930" s="122" t="str">
        <f t="shared" si="45"/>
        <v>A</v>
      </c>
      <c r="Q2930" s="122" t="e">
        <f>+VLOOKUP(CONCATENATE(B2930,"00"),#REF!,3,FALSE)</f>
        <v>#REF!</v>
      </c>
      <c r="R2930" s="122" t="str">
        <f>+IF(ISERROR(VLOOKUP(K2930,'Ecarts de marge'!D:D,1,FALSE)),"PB CODE ARTICLE","")</f>
        <v>PB CODE ARTICLE</v>
      </c>
    </row>
    <row r="2931" spans="1:18" x14ac:dyDescent="0.25">
      <c r="A2931" s="131" t="str">
        <f>+IF(I2931&lt;='Ecarts de marge'!$G$1,"X","")</f>
        <v>X</v>
      </c>
      <c r="B2931" s="122" t="str">
        <f t="shared" si="45"/>
        <v>A</v>
      </c>
      <c r="Q2931" s="122" t="e">
        <f>+VLOOKUP(CONCATENATE(B2931,"00"),#REF!,3,FALSE)</f>
        <v>#REF!</v>
      </c>
      <c r="R2931" s="122" t="str">
        <f>+IF(ISERROR(VLOOKUP(K2931,'Ecarts de marge'!D:D,1,FALSE)),"PB CODE ARTICLE","")</f>
        <v>PB CODE ARTICLE</v>
      </c>
    </row>
    <row r="2932" spans="1:18" x14ac:dyDescent="0.25">
      <c r="A2932" s="131" t="str">
        <f>+IF(I2932&lt;='Ecarts de marge'!$G$1,"X","")</f>
        <v>X</v>
      </c>
      <c r="B2932" s="122" t="str">
        <f t="shared" si="45"/>
        <v>A</v>
      </c>
      <c r="Q2932" s="122" t="e">
        <f>+VLOOKUP(CONCATENATE(B2932,"00"),#REF!,3,FALSE)</f>
        <v>#REF!</v>
      </c>
      <c r="R2932" s="122" t="str">
        <f>+IF(ISERROR(VLOOKUP(K2932,'Ecarts de marge'!D:D,1,FALSE)),"PB CODE ARTICLE","")</f>
        <v>PB CODE ARTICLE</v>
      </c>
    </row>
    <row r="2933" spans="1:18" x14ac:dyDescent="0.25">
      <c r="A2933" s="131" t="str">
        <f>+IF(I2933&lt;='Ecarts de marge'!$G$1,"X","")</f>
        <v>X</v>
      </c>
      <c r="B2933" s="122" t="str">
        <f t="shared" si="45"/>
        <v>A</v>
      </c>
      <c r="Q2933" s="122" t="e">
        <f>+VLOOKUP(CONCATENATE(B2933,"00"),#REF!,3,FALSE)</f>
        <v>#REF!</v>
      </c>
      <c r="R2933" s="122" t="str">
        <f>+IF(ISERROR(VLOOKUP(K2933,'Ecarts de marge'!D:D,1,FALSE)),"PB CODE ARTICLE","")</f>
        <v>PB CODE ARTICLE</v>
      </c>
    </row>
    <row r="2934" spans="1:18" x14ac:dyDescent="0.25">
      <c r="A2934" s="131" t="str">
        <f>+IF(I2934&lt;='Ecarts de marge'!$G$1,"X","")</f>
        <v>X</v>
      </c>
      <c r="B2934" s="122" t="str">
        <f t="shared" si="45"/>
        <v>A</v>
      </c>
      <c r="Q2934" s="122" t="e">
        <f>+VLOOKUP(CONCATENATE(B2934,"00"),#REF!,3,FALSE)</f>
        <v>#REF!</v>
      </c>
      <c r="R2934" s="122" t="str">
        <f>+IF(ISERROR(VLOOKUP(K2934,'Ecarts de marge'!D:D,1,FALSE)),"PB CODE ARTICLE","")</f>
        <v>PB CODE ARTICLE</v>
      </c>
    </row>
    <row r="2935" spans="1:18" x14ac:dyDescent="0.25">
      <c r="A2935" s="131" t="str">
        <f>+IF(I2935&lt;='Ecarts de marge'!$G$1,"X","")</f>
        <v>X</v>
      </c>
      <c r="B2935" s="122" t="str">
        <f t="shared" si="45"/>
        <v>A</v>
      </c>
      <c r="Q2935" s="122" t="e">
        <f>+VLOOKUP(CONCATENATE(B2935,"00"),#REF!,3,FALSE)</f>
        <v>#REF!</v>
      </c>
      <c r="R2935" s="122" t="str">
        <f>+IF(ISERROR(VLOOKUP(K2935,'Ecarts de marge'!D:D,1,FALSE)),"PB CODE ARTICLE","")</f>
        <v>PB CODE ARTICLE</v>
      </c>
    </row>
    <row r="2936" spans="1:18" x14ac:dyDescent="0.25">
      <c r="A2936" s="131" t="str">
        <f>+IF(I2936&lt;='Ecarts de marge'!$G$1,"X","")</f>
        <v>X</v>
      </c>
      <c r="B2936" s="122" t="str">
        <f t="shared" si="45"/>
        <v>A</v>
      </c>
      <c r="Q2936" s="122" t="e">
        <f>+VLOOKUP(CONCATENATE(B2936,"00"),#REF!,3,FALSE)</f>
        <v>#REF!</v>
      </c>
      <c r="R2936" s="122" t="str">
        <f>+IF(ISERROR(VLOOKUP(K2936,'Ecarts de marge'!D:D,1,FALSE)),"PB CODE ARTICLE","")</f>
        <v>PB CODE ARTICLE</v>
      </c>
    </row>
    <row r="2937" spans="1:18" x14ac:dyDescent="0.25">
      <c r="A2937" s="131" t="str">
        <f>+IF(I2937&lt;='Ecarts de marge'!$G$1,"X","")</f>
        <v>X</v>
      </c>
      <c r="B2937" s="122" t="str">
        <f t="shared" si="45"/>
        <v>A</v>
      </c>
      <c r="Q2937" s="122" t="e">
        <f>+VLOOKUP(CONCATENATE(B2937,"00"),#REF!,3,FALSE)</f>
        <v>#REF!</v>
      </c>
      <c r="R2937" s="122" t="str">
        <f>+IF(ISERROR(VLOOKUP(K2937,'Ecarts de marge'!D:D,1,FALSE)),"PB CODE ARTICLE","")</f>
        <v>PB CODE ARTICLE</v>
      </c>
    </row>
    <row r="2938" spans="1:18" x14ac:dyDescent="0.25">
      <c r="A2938" s="131" t="str">
        <f>+IF(I2938&lt;='Ecarts de marge'!$G$1,"X","")</f>
        <v>X</v>
      </c>
      <c r="B2938" s="122" t="str">
        <f t="shared" si="45"/>
        <v>A</v>
      </c>
      <c r="Q2938" s="122" t="e">
        <f>+VLOOKUP(CONCATENATE(B2938,"00"),#REF!,3,FALSE)</f>
        <v>#REF!</v>
      </c>
      <c r="R2938" s="122" t="str">
        <f>+IF(ISERROR(VLOOKUP(K2938,'Ecarts de marge'!D:D,1,FALSE)),"PB CODE ARTICLE","")</f>
        <v>PB CODE ARTICLE</v>
      </c>
    </row>
    <row r="2939" spans="1:18" x14ac:dyDescent="0.25">
      <c r="A2939" s="131" t="str">
        <f>+IF(I2939&lt;='Ecarts de marge'!$G$1,"X","")</f>
        <v>X</v>
      </c>
      <c r="B2939" s="122" t="str">
        <f t="shared" si="45"/>
        <v>A</v>
      </c>
      <c r="Q2939" s="122" t="e">
        <f>+VLOOKUP(CONCATENATE(B2939,"00"),#REF!,3,FALSE)</f>
        <v>#REF!</v>
      </c>
      <c r="R2939" s="122" t="str">
        <f>+IF(ISERROR(VLOOKUP(K2939,'Ecarts de marge'!D:D,1,FALSE)),"PB CODE ARTICLE","")</f>
        <v>PB CODE ARTICLE</v>
      </c>
    </row>
    <row r="2940" spans="1:18" x14ac:dyDescent="0.25">
      <c r="A2940" s="131" t="str">
        <f>+IF(I2940&lt;='Ecarts de marge'!$G$1,"X","")</f>
        <v>X</v>
      </c>
      <c r="B2940" s="122" t="str">
        <f t="shared" si="45"/>
        <v>A</v>
      </c>
      <c r="Q2940" s="122" t="e">
        <f>+VLOOKUP(CONCATENATE(B2940,"00"),#REF!,3,FALSE)</f>
        <v>#REF!</v>
      </c>
      <c r="R2940" s="122" t="str">
        <f>+IF(ISERROR(VLOOKUP(K2940,'Ecarts de marge'!D:D,1,FALSE)),"PB CODE ARTICLE","")</f>
        <v>PB CODE ARTICLE</v>
      </c>
    </row>
    <row r="2941" spans="1:18" x14ac:dyDescent="0.25">
      <c r="A2941" s="131" t="str">
        <f>+IF(I2941&lt;='Ecarts de marge'!$G$1,"X","")</f>
        <v>X</v>
      </c>
      <c r="B2941" s="122" t="str">
        <f t="shared" si="45"/>
        <v>A</v>
      </c>
      <c r="Q2941" s="122" t="e">
        <f>+VLOOKUP(CONCATENATE(B2941,"00"),#REF!,3,FALSE)</f>
        <v>#REF!</v>
      </c>
      <c r="R2941" s="122" t="str">
        <f>+IF(ISERROR(VLOOKUP(K2941,'Ecarts de marge'!D:D,1,FALSE)),"PB CODE ARTICLE","")</f>
        <v>PB CODE ARTICLE</v>
      </c>
    </row>
    <row r="2942" spans="1:18" x14ac:dyDescent="0.25">
      <c r="A2942" s="131" t="str">
        <f>+IF(I2942&lt;='Ecarts de marge'!$G$1,"X","")</f>
        <v>X</v>
      </c>
      <c r="B2942" s="122" t="str">
        <f t="shared" si="45"/>
        <v>A</v>
      </c>
      <c r="Q2942" s="122" t="e">
        <f>+VLOOKUP(CONCATENATE(B2942,"00"),#REF!,3,FALSE)</f>
        <v>#REF!</v>
      </c>
      <c r="R2942" s="122" t="str">
        <f>+IF(ISERROR(VLOOKUP(K2942,'Ecarts de marge'!D:D,1,FALSE)),"PB CODE ARTICLE","")</f>
        <v>PB CODE ARTICLE</v>
      </c>
    </row>
    <row r="2943" spans="1:18" x14ac:dyDescent="0.25">
      <c r="A2943" s="131" t="str">
        <f>+IF(I2943&lt;='Ecarts de marge'!$G$1,"X","")</f>
        <v>X</v>
      </c>
      <c r="B2943" s="122" t="str">
        <f t="shared" si="45"/>
        <v>A</v>
      </c>
      <c r="Q2943" s="122" t="e">
        <f>+VLOOKUP(CONCATENATE(B2943,"00"),#REF!,3,FALSE)</f>
        <v>#REF!</v>
      </c>
      <c r="R2943" s="122" t="str">
        <f>+IF(ISERROR(VLOOKUP(K2943,'Ecarts de marge'!D:D,1,FALSE)),"PB CODE ARTICLE","")</f>
        <v>PB CODE ARTICLE</v>
      </c>
    </row>
    <row r="2944" spans="1:18" x14ac:dyDescent="0.25">
      <c r="A2944" s="131" t="str">
        <f>+IF(I2944&lt;='Ecarts de marge'!$G$1,"X","")</f>
        <v>X</v>
      </c>
      <c r="B2944" s="122" t="str">
        <f t="shared" si="45"/>
        <v>A</v>
      </c>
      <c r="Q2944" s="122" t="e">
        <f>+VLOOKUP(CONCATENATE(B2944,"00"),#REF!,3,FALSE)</f>
        <v>#REF!</v>
      </c>
      <c r="R2944" s="122" t="str">
        <f>+IF(ISERROR(VLOOKUP(K2944,'Ecarts de marge'!D:D,1,FALSE)),"PB CODE ARTICLE","")</f>
        <v>PB CODE ARTICLE</v>
      </c>
    </row>
    <row r="2945" spans="1:18" x14ac:dyDescent="0.25">
      <c r="A2945" s="131" t="str">
        <f>+IF(I2945&lt;='Ecarts de marge'!$G$1,"X","")</f>
        <v>X</v>
      </c>
      <c r="B2945" s="122" t="str">
        <f t="shared" si="45"/>
        <v>A</v>
      </c>
      <c r="Q2945" s="122" t="e">
        <f>+VLOOKUP(CONCATENATE(B2945,"00"),#REF!,3,FALSE)</f>
        <v>#REF!</v>
      </c>
      <c r="R2945" s="122" t="str">
        <f>+IF(ISERROR(VLOOKUP(K2945,'Ecarts de marge'!D:D,1,FALSE)),"PB CODE ARTICLE","")</f>
        <v>PB CODE ARTICLE</v>
      </c>
    </row>
    <row r="2946" spans="1:18" x14ac:dyDescent="0.25">
      <c r="A2946" s="131" t="str">
        <f>+IF(I2946&lt;='Ecarts de marge'!$G$1,"X","")</f>
        <v>X</v>
      </c>
      <c r="B2946" s="122" t="str">
        <f t="shared" si="45"/>
        <v>A</v>
      </c>
      <c r="Q2946" s="122" t="e">
        <f>+VLOOKUP(CONCATENATE(B2946,"00"),#REF!,3,FALSE)</f>
        <v>#REF!</v>
      </c>
      <c r="R2946" s="122" t="str">
        <f>+IF(ISERROR(VLOOKUP(K2946,'Ecarts de marge'!D:D,1,FALSE)),"PB CODE ARTICLE","")</f>
        <v>PB CODE ARTICLE</v>
      </c>
    </row>
    <row r="2947" spans="1:18" x14ac:dyDescent="0.25">
      <c r="A2947" s="131" t="str">
        <f>+IF(I2947&lt;='Ecarts de marge'!$G$1,"X","")</f>
        <v>X</v>
      </c>
      <c r="B2947" s="122" t="str">
        <f t="shared" ref="B2947:B3010" si="46">+"A"&amp;E2947&amp;F2947&amp;G2947</f>
        <v>A</v>
      </c>
      <c r="Q2947" s="122" t="e">
        <f>+VLOOKUP(CONCATENATE(B2947,"00"),#REF!,3,FALSE)</f>
        <v>#REF!</v>
      </c>
      <c r="R2947" s="122" t="str">
        <f>+IF(ISERROR(VLOOKUP(K2947,'Ecarts de marge'!D:D,1,FALSE)),"PB CODE ARTICLE","")</f>
        <v>PB CODE ARTICLE</v>
      </c>
    </row>
    <row r="2948" spans="1:18" x14ac:dyDescent="0.25">
      <c r="A2948" s="131" t="str">
        <f>+IF(I2948&lt;='Ecarts de marge'!$G$1,"X","")</f>
        <v>X</v>
      </c>
      <c r="B2948" s="122" t="str">
        <f t="shared" si="46"/>
        <v>A</v>
      </c>
      <c r="Q2948" s="122" t="e">
        <f>+VLOOKUP(CONCATENATE(B2948,"00"),#REF!,3,FALSE)</f>
        <v>#REF!</v>
      </c>
      <c r="R2948" s="122" t="str">
        <f>+IF(ISERROR(VLOOKUP(K2948,'Ecarts de marge'!D:D,1,FALSE)),"PB CODE ARTICLE","")</f>
        <v>PB CODE ARTICLE</v>
      </c>
    </row>
    <row r="2949" spans="1:18" x14ac:dyDescent="0.25">
      <c r="A2949" s="131" t="str">
        <f>+IF(I2949&lt;='Ecarts de marge'!$G$1,"X","")</f>
        <v>X</v>
      </c>
      <c r="B2949" s="122" t="str">
        <f t="shared" si="46"/>
        <v>A</v>
      </c>
      <c r="Q2949" s="122" t="e">
        <f>+VLOOKUP(CONCATENATE(B2949,"00"),#REF!,3,FALSE)</f>
        <v>#REF!</v>
      </c>
      <c r="R2949" s="122" t="str">
        <f>+IF(ISERROR(VLOOKUP(K2949,'Ecarts de marge'!D:D,1,FALSE)),"PB CODE ARTICLE","")</f>
        <v>PB CODE ARTICLE</v>
      </c>
    </row>
    <row r="2950" spans="1:18" x14ac:dyDescent="0.25">
      <c r="A2950" s="131" t="str">
        <f>+IF(I2950&lt;='Ecarts de marge'!$G$1,"X","")</f>
        <v>X</v>
      </c>
      <c r="B2950" s="122" t="str">
        <f t="shared" si="46"/>
        <v>A</v>
      </c>
      <c r="Q2950" s="122" t="e">
        <f>+VLOOKUP(CONCATENATE(B2950,"00"),#REF!,3,FALSE)</f>
        <v>#REF!</v>
      </c>
      <c r="R2950" s="122" t="str">
        <f>+IF(ISERROR(VLOOKUP(K2950,'Ecarts de marge'!D:D,1,FALSE)),"PB CODE ARTICLE","")</f>
        <v>PB CODE ARTICLE</v>
      </c>
    </row>
    <row r="2951" spans="1:18" x14ac:dyDescent="0.25">
      <c r="A2951" s="131" t="str">
        <f>+IF(I2951&lt;='Ecarts de marge'!$G$1,"X","")</f>
        <v>X</v>
      </c>
      <c r="B2951" s="122" t="str">
        <f t="shared" si="46"/>
        <v>A</v>
      </c>
      <c r="Q2951" s="122" t="e">
        <f>+VLOOKUP(CONCATENATE(B2951,"00"),#REF!,3,FALSE)</f>
        <v>#REF!</v>
      </c>
      <c r="R2951" s="122" t="str">
        <f>+IF(ISERROR(VLOOKUP(K2951,'Ecarts de marge'!D:D,1,FALSE)),"PB CODE ARTICLE","")</f>
        <v>PB CODE ARTICLE</v>
      </c>
    </row>
    <row r="2952" spans="1:18" x14ac:dyDescent="0.25">
      <c r="A2952" s="131" t="str">
        <f>+IF(I2952&lt;='Ecarts de marge'!$G$1,"X","")</f>
        <v>X</v>
      </c>
      <c r="B2952" s="122" t="str">
        <f t="shared" si="46"/>
        <v>A</v>
      </c>
      <c r="Q2952" s="122" t="e">
        <f>+VLOOKUP(CONCATENATE(B2952,"00"),#REF!,3,FALSE)</f>
        <v>#REF!</v>
      </c>
      <c r="R2952" s="122" t="str">
        <f>+IF(ISERROR(VLOOKUP(K2952,'Ecarts de marge'!D:D,1,FALSE)),"PB CODE ARTICLE","")</f>
        <v>PB CODE ARTICLE</v>
      </c>
    </row>
    <row r="2953" spans="1:18" x14ac:dyDescent="0.25">
      <c r="A2953" s="131" t="str">
        <f>+IF(I2953&lt;='Ecarts de marge'!$G$1,"X","")</f>
        <v>X</v>
      </c>
      <c r="B2953" s="122" t="str">
        <f t="shared" si="46"/>
        <v>A</v>
      </c>
      <c r="Q2953" s="122" t="e">
        <f>+VLOOKUP(CONCATENATE(B2953,"00"),#REF!,3,FALSE)</f>
        <v>#REF!</v>
      </c>
      <c r="R2953" s="122" t="str">
        <f>+IF(ISERROR(VLOOKUP(K2953,'Ecarts de marge'!D:D,1,FALSE)),"PB CODE ARTICLE","")</f>
        <v>PB CODE ARTICLE</v>
      </c>
    </row>
    <row r="2954" spans="1:18" x14ac:dyDescent="0.25">
      <c r="A2954" s="131" t="str">
        <f>+IF(I2954&lt;='Ecarts de marge'!$G$1,"X","")</f>
        <v>X</v>
      </c>
      <c r="B2954" s="122" t="str">
        <f t="shared" si="46"/>
        <v>A</v>
      </c>
      <c r="Q2954" s="122" t="e">
        <f>+VLOOKUP(CONCATENATE(B2954,"00"),#REF!,3,FALSE)</f>
        <v>#REF!</v>
      </c>
      <c r="R2954" s="122" t="str">
        <f>+IF(ISERROR(VLOOKUP(K2954,'Ecarts de marge'!D:D,1,FALSE)),"PB CODE ARTICLE","")</f>
        <v>PB CODE ARTICLE</v>
      </c>
    </row>
    <row r="2955" spans="1:18" x14ac:dyDescent="0.25">
      <c r="A2955" s="131" t="str">
        <f>+IF(I2955&lt;='Ecarts de marge'!$G$1,"X","")</f>
        <v>X</v>
      </c>
      <c r="B2955" s="122" t="str">
        <f t="shared" si="46"/>
        <v>A</v>
      </c>
      <c r="Q2955" s="122" t="e">
        <f>+VLOOKUP(CONCATENATE(B2955,"00"),#REF!,3,FALSE)</f>
        <v>#REF!</v>
      </c>
      <c r="R2955" s="122" t="str">
        <f>+IF(ISERROR(VLOOKUP(K2955,'Ecarts de marge'!D:D,1,FALSE)),"PB CODE ARTICLE","")</f>
        <v>PB CODE ARTICLE</v>
      </c>
    </row>
    <row r="2956" spans="1:18" x14ac:dyDescent="0.25">
      <c r="A2956" s="131" t="str">
        <f>+IF(I2956&lt;='Ecarts de marge'!$G$1,"X","")</f>
        <v>X</v>
      </c>
      <c r="B2956" s="122" t="str">
        <f t="shared" si="46"/>
        <v>A</v>
      </c>
      <c r="Q2956" s="122" t="e">
        <f>+VLOOKUP(CONCATENATE(B2956,"00"),#REF!,3,FALSE)</f>
        <v>#REF!</v>
      </c>
      <c r="R2956" s="122" t="str">
        <f>+IF(ISERROR(VLOOKUP(K2956,'Ecarts de marge'!D:D,1,FALSE)),"PB CODE ARTICLE","")</f>
        <v>PB CODE ARTICLE</v>
      </c>
    </row>
    <row r="2957" spans="1:18" x14ac:dyDescent="0.25">
      <c r="A2957" s="131" t="str">
        <f>+IF(I2957&lt;='Ecarts de marge'!$G$1,"X","")</f>
        <v>X</v>
      </c>
      <c r="B2957" s="122" t="str">
        <f t="shared" si="46"/>
        <v>A</v>
      </c>
      <c r="Q2957" s="122" t="e">
        <f>+VLOOKUP(CONCATENATE(B2957,"00"),#REF!,3,FALSE)</f>
        <v>#REF!</v>
      </c>
      <c r="R2957" s="122" t="str">
        <f>+IF(ISERROR(VLOOKUP(K2957,'Ecarts de marge'!D:D,1,FALSE)),"PB CODE ARTICLE","")</f>
        <v>PB CODE ARTICLE</v>
      </c>
    </row>
    <row r="2958" spans="1:18" x14ac:dyDescent="0.25">
      <c r="A2958" s="131" t="str">
        <f>+IF(I2958&lt;='Ecarts de marge'!$G$1,"X","")</f>
        <v>X</v>
      </c>
      <c r="B2958" s="122" t="str">
        <f t="shared" si="46"/>
        <v>A</v>
      </c>
      <c r="Q2958" s="122" t="e">
        <f>+VLOOKUP(CONCATENATE(B2958,"00"),#REF!,3,FALSE)</f>
        <v>#REF!</v>
      </c>
      <c r="R2958" s="122" t="str">
        <f>+IF(ISERROR(VLOOKUP(K2958,'Ecarts de marge'!D:D,1,FALSE)),"PB CODE ARTICLE","")</f>
        <v>PB CODE ARTICLE</v>
      </c>
    </row>
    <row r="2959" spans="1:18" x14ac:dyDescent="0.25">
      <c r="A2959" s="131" t="str">
        <f>+IF(I2959&lt;='Ecarts de marge'!$G$1,"X","")</f>
        <v>X</v>
      </c>
      <c r="B2959" s="122" t="str">
        <f t="shared" si="46"/>
        <v>A</v>
      </c>
      <c r="Q2959" s="122" t="e">
        <f>+VLOOKUP(CONCATENATE(B2959,"00"),#REF!,3,FALSE)</f>
        <v>#REF!</v>
      </c>
      <c r="R2959" s="122" t="str">
        <f>+IF(ISERROR(VLOOKUP(K2959,'Ecarts de marge'!D:D,1,FALSE)),"PB CODE ARTICLE","")</f>
        <v>PB CODE ARTICLE</v>
      </c>
    </row>
    <row r="2960" spans="1:18" x14ac:dyDescent="0.25">
      <c r="A2960" s="131" t="str">
        <f>+IF(I2960&lt;='Ecarts de marge'!$G$1,"X","")</f>
        <v>X</v>
      </c>
      <c r="B2960" s="122" t="str">
        <f t="shared" si="46"/>
        <v>A</v>
      </c>
      <c r="Q2960" s="122" t="e">
        <f>+VLOOKUP(CONCATENATE(B2960,"00"),#REF!,3,FALSE)</f>
        <v>#REF!</v>
      </c>
      <c r="R2960" s="122" t="str">
        <f>+IF(ISERROR(VLOOKUP(K2960,'Ecarts de marge'!D:D,1,FALSE)),"PB CODE ARTICLE","")</f>
        <v>PB CODE ARTICLE</v>
      </c>
    </row>
    <row r="2961" spans="1:18" x14ac:dyDescent="0.25">
      <c r="A2961" s="131" t="str">
        <f>+IF(I2961&lt;='Ecarts de marge'!$G$1,"X","")</f>
        <v>X</v>
      </c>
      <c r="B2961" s="122" t="str">
        <f t="shared" si="46"/>
        <v>A</v>
      </c>
      <c r="Q2961" s="122" t="e">
        <f>+VLOOKUP(CONCATENATE(B2961,"00"),#REF!,3,FALSE)</f>
        <v>#REF!</v>
      </c>
      <c r="R2961" s="122" t="str">
        <f>+IF(ISERROR(VLOOKUP(K2961,'Ecarts de marge'!D:D,1,FALSE)),"PB CODE ARTICLE","")</f>
        <v>PB CODE ARTICLE</v>
      </c>
    </row>
    <row r="2962" spans="1:18" x14ac:dyDescent="0.25">
      <c r="A2962" s="131" t="str">
        <f>+IF(I2962&lt;='Ecarts de marge'!$G$1,"X","")</f>
        <v>X</v>
      </c>
      <c r="B2962" s="122" t="str">
        <f t="shared" si="46"/>
        <v>A</v>
      </c>
      <c r="Q2962" s="122" t="e">
        <f>+VLOOKUP(CONCATENATE(B2962,"00"),#REF!,3,FALSE)</f>
        <v>#REF!</v>
      </c>
      <c r="R2962" s="122" t="str">
        <f>+IF(ISERROR(VLOOKUP(K2962,'Ecarts de marge'!D:D,1,FALSE)),"PB CODE ARTICLE","")</f>
        <v>PB CODE ARTICLE</v>
      </c>
    </row>
    <row r="2963" spans="1:18" x14ac:dyDescent="0.25">
      <c r="A2963" s="131" t="str">
        <f>+IF(I2963&lt;='Ecarts de marge'!$G$1,"X","")</f>
        <v>X</v>
      </c>
      <c r="B2963" s="122" t="str">
        <f t="shared" si="46"/>
        <v>A</v>
      </c>
      <c r="Q2963" s="122" t="e">
        <f>+VLOOKUP(CONCATENATE(B2963,"00"),#REF!,3,FALSE)</f>
        <v>#REF!</v>
      </c>
      <c r="R2963" s="122" t="str">
        <f>+IF(ISERROR(VLOOKUP(K2963,'Ecarts de marge'!D:D,1,FALSE)),"PB CODE ARTICLE","")</f>
        <v>PB CODE ARTICLE</v>
      </c>
    </row>
    <row r="2964" spans="1:18" x14ac:dyDescent="0.25">
      <c r="A2964" s="131" t="str">
        <f>+IF(I2964&lt;='Ecarts de marge'!$G$1,"X","")</f>
        <v>X</v>
      </c>
      <c r="B2964" s="122" t="str">
        <f t="shared" si="46"/>
        <v>A</v>
      </c>
      <c r="Q2964" s="122" t="e">
        <f>+VLOOKUP(CONCATENATE(B2964,"00"),#REF!,3,FALSE)</f>
        <v>#REF!</v>
      </c>
      <c r="R2964" s="122" t="str">
        <f>+IF(ISERROR(VLOOKUP(K2964,'Ecarts de marge'!D:D,1,FALSE)),"PB CODE ARTICLE","")</f>
        <v>PB CODE ARTICLE</v>
      </c>
    </row>
    <row r="2965" spans="1:18" x14ac:dyDescent="0.25">
      <c r="A2965" s="131" t="str">
        <f>+IF(I2965&lt;='Ecarts de marge'!$G$1,"X","")</f>
        <v>X</v>
      </c>
      <c r="B2965" s="122" t="str">
        <f t="shared" si="46"/>
        <v>A</v>
      </c>
      <c r="Q2965" s="122" t="e">
        <f>+VLOOKUP(CONCATENATE(B2965,"00"),#REF!,3,FALSE)</f>
        <v>#REF!</v>
      </c>
      <c r="R2965" s="122" t="str">
        <f>+IF(ISERROR(VLOOKUP(K2965,'Ecarts de marge'!D:D,1,FALSE)),"PB CODE ARTICLE","")</f>
        <v>PB CODE ARTICLE</v>
      </c>
    </row>
    <row r="2966" spans="1:18" x14ac:dyDescent="0.25">
      <c r="A2966" s="131" t="str">
        <f>+IF(I2966&lt;='Ecarts de marge'!$G$1,"X","")</f>
        <v>X</v>
      </c>
      <c r="B2966" s="122" t="str">
        <f t="shared" si="46"/>
        <v>A</v>
      </c>
      <c r="Q2966" s="122" t="e">
        <f>+VLOOKUP(CONCATENATE(B2966,"00"),#REF!,3,FALSE)</f>
        <v>#REF!</v>
      </c>
      <c r="R2966" s="122" t="str">
        <f>+IF(ISERROR(VLOOKUP(K2966,'Ecarts de marge'!D:D,1,FALSE)),"PB CODE ARTICLE","")</f>
        <v>PB CODE ARTICLE</v>
      </c>
    </row>
    <row r="2967" spans="1:18" x14ac:dyDescent="0.25">
      <c r="A2967" s="131" t="str">
        <f>+IF(I2967&lt;='Ecarts de marge'!$G$1,"X","")</f>
        <v>X</v>
      </c>
      <c r="B2967" s="122" t="str">
        <f t="shared" si="46"/>
        <v>A</v>
      </c>
      <c r="Q2967" s="122" t="e">
        <f>+VLOOKUP(CONCATENATE(B2967,"00"),#REF!,3,FALSE)</f>
        <v>#REF!</v>
      </c>
      <c r="R2967" s="122" t="str">
        <f>+IF(ISERROR(VLOOKUP(K2967,'Ecarts de marge'!D:D,1,FALSE)),"PB CODE ARTICLE","")</f>
        <v>PB CODE ARTICLE</v>
      </c>
    </row>
    <row r="2968" spans="1:18" x14ac:dyDescent="0.25">
      <c r="A2968" s="131" t="str">
        <f>+IF(I2968&lt;='Ecarts de marge'!$G$1,"X","")</f>
        <v>X</v>
      </c>
      <c r="B2968" s="122" t="str">
        <f t="shared" si="46"/>
        <v>A</v>
      </c>
      <c r="Q2968" s="122" t="e">
        <f>+VLOOKUP(CONCATENATE(B2968,"00"),#REF!,3,FALSE)</f>
        <v>#REF!</v>
      </c>
      <c r="R2968" s="122" t="str">
        <f>+IF(ISERROR(VLOOKUP(K2968,'Ecarts de marge'!D:D,1,FALSE)),"PB CODE ARTICLE","")</f>
        <v>PB CODE ARTICLE</v>
      </c>
    </row>
    <row r="2969" spans="1:18" x14ac:dyDescent="0.25">
      <c r="A2969" s="131" t="str">
        <f>+IF(I2969&lt;='Ecarts de marge'!$G$1,"X","")</f>
        <v>X</v>
      </c>
      <c r="B2969" s="122" t="str">
        <f t="shared" si="46"/>
        <v>A</v>
      </c>
      <c r="Q2969" s="122" t="e">
        <f>+VLOOKUP(CONCATENATE(B2969,"00"),#REF!,3,FALSE)</f>
        <v>#REF!</v>
      </c>
      <c r="R2969" s="122" t="str">
        <f>+IF(ISERROR(VLOOKUP(K2969,'Ecarts de marge'!D:D,1,FALSE)),"PB CODE ARTICLE","")</f>
        <v>PB CODE ARTICLE</v>
      </c>
    </row>
    <row r="2970" spans="1:18" x14ac:dyDescent="0.25">
      <c r="A2970" s="131" t="str">
        <f>+IF(I2970&lt;='Ecarts de marge'!$G$1,"X","")</f>
        <v>X</v>
      </c>
      <c r="B2970" s="122" t="str">
        <f t="shared" si="46"/>
        <v>A</v>
      </c>
      <c r="Q2970" s="122" t="e">
        <f>+VLOOKUP(CONCATENATE(B2970,"00"),#REF!,3,FALSE)</f>
        <v>#REF!</v>
      </c>
      <c r="R2970" s="122" t="str">
        <f>+IF(ISERROR(VLOOKUP(K2970,'Ecarts de marge'!D:D,1,FALSE)),"PB CODE ARTICLE","")</f>
        <v>PB CODE ARTICLE</v>
      </c>
    </row>
    <row r="2971" spans="1:18" x14ac:dyDescent="0.25">
      <c r="A2971" s="131" t="str">
        <f>+IF(I2971&lt;='Ecarts de marge'!$G$1,"X","")</f>
        <v>X</v>
      </c>
      <c r="B2971" s="122" t="str">
        <f t="shared" si="46"/>
        <v>A</v>
      </c>
      <c r="Q2971" s="122" t="e">
        <f>+VLOOKUP(CONCATENATE(B2971,"00"),#REF!,3,FALSE)</f>
        <v>#REF!</v>
      </c>
      <c r="R2971" s="122" t="str">
        <f>+IF(ISERROR(VLOOKUP(K2971,'Ecarts de marge'!D:D,1,FALSE)),"PB CODE ARTICLE","")</f>
        <v>PB CODE ARTICLE</v>
      </c>
    </row>
    <row r="2972" spans="1:18" x14ac:dyDescent="0.25">
      <c r="A2972" s="131" t="str">
        <f>+IF(I2972&lt;='Ecarts de marge'!$G$1,"X","")</f>
        <v>X</v>
      </c>
      <c r="B2972" s="122" t="str">
        <f t="shared" si="46"/>
        <v>A</v>
      </c>
      <c r="Q2972" s="122" t="e">
        <f>+VLOOKUP(CONCATENATE(B2972,"00"),#REF!,3,FALSE)</f>
        <v>#REF!</v>
      </c>
      <c r="R2972" s="122" t="str">
        <f>+IF(ISERROR(VLOOKUP(K2972,'Ecarts de marge'!D:D,1,FALSE)),"PB CODE ARTICLE","")</f>
        <v>PB CODE ARTICLE</v>
      </c>
    </row>
    <row r="2973" spans="1:18" x14ac:dyDescent="0.25">
      <c r="A2973" s="131" t="str">
        <f>+IF(I2973&lt;='Ecarts de marge'!$G$1,"X","")</f>
        <v>X</v>
      </c>
      <c r="B2973" s="122" t="str">
        <f t="shared" si="46"/>
        <v>A</v>
      </c>
      <c r="Q2973" s="122" t="e">
        <f>+VLOOKUP(CONCATENATE(B2973,"00"),#REF!,3,FALSE)</f>
        <v>#REF!</v>
      </c>
      <c r="R2973" s="122" t="str">
        <f>+IF(ISERROR(VLOOKUP(K2973,'Ecarts de marge'!D:D,1,FALSE)),"PB CODE ARTICLE","")</f>
        <v>PB CODE ARTICLE</v>
      </c>
    </row>
    <row r="2974" spans="1:18" x14ac:dyDescent="0.25">
      <c r="A2974" s="131" t="str">
        <f>+IF(I2974&lt;='Ecarts de marge'!$G$1,"X","")</f>
        <v>X</v>
      </c>
      <c r="B2974" s="122" t="str">
        <f t="shared" si="46"/>
        <v>A</v>
      </c>
      <c r="Q2974" s="122" t="e">
        <f>+VLOOKUP(CONCATENATE(B2974,"00"),#REF!,3,FALSE)</f>
        <v>#REF!</v>
      </c>
      <c r="R2974" s="122" t="str">
        <f>+IF(ISERROR(VLOOKUP(K2974,'Ecarts de marge'!D:D,1,FALSE)),"PB CODE ARTICLE","")</f>
        <v>PB CODE ARTICLE</v>
      </c>
    </row>
    <row r="2975" spans="1:18" x14ac:dyDescent="0.25">
      <c r="A2975" s="131" t="str">
        <f>+IF(I2975&lt;='Ecarts de marge'!$G$1,"X","")</f>
        <v>X</v>
      </c>
      <c r="B2975" s="122" t="str">
        <f t="shared" si="46"/>
        <v>A</v>
      </c>
      <c r="Q2975" s="122" t="e">
        <f>+VLOOKUP(CONCATENATE(B2975,"00"),#REF!,3,FALSE)</f>
        <v>#REF!</v>
      </c>
      <c r="R2975" s="122" t="str">
        <f>+IF(ISERROR(VLOOKUP(K2975,'Ecarts de marge'!D:D,1,FALSE)),"PB CODE ARTICLE","")</f>
        <v>PB CODE ARTICLE</v>
      </c>
    </row>
    <row r="2976" spans="1:18" x14ac:dyDescent="0.25">
      <c r="A2976" s="131" t="str">
        <f>+IF(I2976&lt;='Ecarts de marge'!$G$1,"X","")</f>
        <v>X</v>
      </c>
      <c r="B2976" s="122" t="str">
        <f t="shared" si="46"/>
        <v>A</v>
      </c>
      <c r="Q2976" s="122" t="e">
        <f>+VLOOKUP(CONCATENATE(B2976,"00"),#REF!,3,FALSE)</f>
        <v>#REF!</v>
      </c>
      <c r="R2976" s="122" t="str">
        <f>+IF(ISERROR(VLOOKUP(K2976,'Ecarts de marge'!D:D,1,FALSE)),"PB CODE ARTICLE","")</f>
        <v>PB CODE ARTICLE</v>
      </c>
    </row>
    <row r="2977" spans="1:18" x14ac:dyDescent="0.25">
      <c r="A2977" s="131" t="str">
        <f>+IF(I2977&lt;='Ecarts de marge'!$G$1,"X","")</f>
        <v>X</v>
      </c>
      <c r="B2977" s="122" t="str">
        <f t="shared" si="46"/>
        <v>A</v>
      </c>
      <c r="Q2977" s="122" t="e">
        <f>+VLOOKUP(CONCATENATE(B2977,"00"),#REF!,3,FALSE)</f>
        <v>#REF!</v>
      </c>
      <c r="R2977" s="122" t="str">
        <f>+IF(ISERROR(VLOOKUP(K2977,'Ecarts de marge'!D:D,1,FALSE)),"PB CODE ARTICLE","")</f>
        <v>PB CODE ARTICLE</v>
      </c>
    </row>
    <row r="2978" spans="1:18" x14ac:dyDescent="0.25">
      <c r="A2978" s="131" t="str">
        <f>+IF(I2978&lt;='Ecarts de marge'!$G$1,"X","")</f>
        <v>X</v>
      </c>
      <c r="B2978" s="122" t="str">
        <f t="shared" si="46"/>
        <v>A</v>
      </c>
      <c r="Q2978" s="122" t="e">
        <f>+VLOOKUP(CONCATENATE(B2978,"00"),#REF!,3,FALSE)</f>
        <v>#REF!</v>
      </c>
      <c r="R2978" s="122" t="str">
        <f>+IF(ISERROR(VLOOKUP(K2978,'Ecarts de marge'!D:D,1,FALSE)),"PB CODE ARTICLE","")</f>
        <v>PB CODE ARTICLE</v>
      </c>
    </row>
    <row r="2979" spans="1:18" x14ac:dyDescent="0.25">
      <c r="A2979" s="131" t="str">
        <f>+IF(I2979&lt;='Ecarts de marge'!$G$1,"X","")</f>
        <v>X</v>
      </c>
      <c r="B2979" s="122" t="str">
        <f t="shared" si="46"/>
        <v>A</v>
      </c>
      <c r="Q2979" s="122" t="e">
        <f>+VLOOKUP(CONCATENATE(B2979,"00"),#REF!,3,FALSE)</f>
        <v>#REF!</v>
      </c>
      <c r="R2979" s="122" t="str">
        <f>+IF(ISERROR(VLOOKUP(K2979,'Ecarts de marge'!D:D,1,FALSE)),"PB CODE ARTICLE","")</f>
        <v>PB CODE ARTICLE</v>
      </c>
    </row>
    <row r="2980" spans="1:18" x14ac:dyDescent="0.25">
      <c r="A2980" s="131" t="str">
        <f>+IF(I2980&lt;='Ecarts de marge'!$G$1,"X","")</f>
        <v>X</v>
      </c>
      <c r="B2980" s="122" t="str">
        <f t="shared" si="46"/>
        <v>A</v>
      </c>
      <c r="Q2980" s="122" t="e">
        <f>+VLOOKUP(CONCATENATE(B2980,"00"),#REF!,3,FALSE)</f>
        <v>#REF!</v>
      </c>
      <c r="R2980" s="122" t="str">
        <f>+IF(ISERROR(VLOOKUP(K2980,'Ecarts de marge'!D:D,1,FALSE)),"PB CODE ARTICLE","")</f>
        <v>PB CODE ARTICLE</v>
      </c>
    </row>
    <row r="2981" spans="1:18" x14ac:dyDescent="0.25">
      <c r="A2981" s="131" t="str">
        <f>+IF(I2981&lt;='Ecarts de marge'!$G$1,"X","")</f>
        <v>X</v>
      </c>
      <c r="B2981" s="122" t="str">
        <f t="shared" si="46"/>
        <v>A</v>
      </c>
      <c r="Q2981" s="122" t="e">
        <f>+VLOOKUP(CONCATENATE(B2981,"00"),#REF!,3,FALSE)</f>
        <v>#REF!</v>
      </c>
      <c r="R2981" s="122" t="str">
        <f>+IF(ISERROR(VLOOKUP(K2981,'Ecarts de marge'!D:D,1,FALSE)),"PB CODE ARTICLE","")</f>
        <v>PB CODE ARTICLE</v>
      </c>
    </row>
    <row r="2982" spans="1:18" x14ac:dyDescent="0.25">
      <c r="A2982" s="131" t="str">
        <f>+IF(I2982&lt;='Ecarts de marge'!$G$1,"X","")</f>
        <v>X</v>
      </c>
      <c r="B2982" s="122" t="str">
        <f t="shared" si="46"/>
        <v>A</v>
      </c>
      <c r="Q2982" s="122" t="e">
        <f>+VLOOKUP(CONCATENATE(B2982,"00"),#REF!,3,FALSE)</f>
        <v>#REF!</v>
      </c>
      <c r="R2982" s="122" t="str">
        <f>+IF(ISERROR(VLOOKUP(K2982,'Ecarts de marge'!D:D,1,FALSE)),"PB CODE ARTICLE","")</f>
        <v>PB CODE ARTICLE</v>
      </c>
    </row>
    <row r="2983" spans="1:18" x14ac:dyDescent="0.25">
      <c r="A2983" s="131" t="str">
        <f>+IF(I2983&lt;='Ecarts de marge'!$G$1,"X","")</f>
        <v>X</v>
      </c>
      <c r="B2983" s="122" t="str">
        <f t="shared" si="46"/>
        <v>A</v>
      </c>
      <c r="Q2983" s="122" t="e">
        <f>+VLOOKUP(CONCATENATE(B2983,"00"),#REF!,3,FALSE)</f>
        <v>#REF!</v>
      </c>
      <c r="R2983" s="122" t="str">
        <f>+IF(ISERROR(VLOOKUP(K2983,'Ecarts de marge'!D:D,1,FALSE)),"PB CODE ARTICLE","")</f>
        <v>PB CODE ARTICLE</v>
      </c>
    </row>
    <row r="2984" spans="1:18" x14ac:dyDescent="0.25">
      <c r="A2984" s="131" t="str">
        <f>+IF(I2984&lt;='Ecarts de marge'!$G$1,"X","")</f>
        <v>X</v>
      </c>
      <c r="B2984" s="122" t="str">
        <f t="shared" si="46"/>
        <v>A</v>
      </c>
      <c r="Q2984" s="122" t="e">
        <f>+VLOOKUP(CONCATENATE(B2984,"00"),#REF!,3,FALSE)</f>
        <v>#REF!</v>
      </c>
      <c r="R2984" s="122" t="str">
        <f>+IF(ISERROR(VLOOKUP(K2984,'Ecarts de marge'!D:D,1,FALSE)),"PB CODE ARTICLE","")</f>
        <v>PB CODE ARTICLE</v>
      </c>
    </row>
    <row r="2985" spans="1:18" x14ac:dyDescent="0.25">
      <c r="A2985" s="131" t="str">
        <f>+IF(I2985&lt;='Ecarts de marge'!$G$1,"X","")</f>
        <v>X</v>
      </c>
      <c r="B2985" s="122" t="str">
        <f t="shared" si="46"/>
        <v>A</v>
      </c>
      <c r="Q2985" s="122" t="e">
        <f>+VLOOKUP(CONCATENATE(B2985,"00"),#REF!,3,FALSE)</f>
        <v>#REF!</v>
      </c>
      <c r="R2985" s="122" t="str">
        <f>+IF(ISERROR(VLOOKUP(K2985,'Ecarts de marge'!D:D,1,FALSE)),"PB CODE ARTICLE","")</f>
        <v>PB CODE ARTICLE</v>
      </c>
    </row>
    <row r="2986" spans="1:18" x14ac:dyDescent="0.25">
      <c r="A2986" s="131" t="str">
        <f>+IF(I2986&lt;='Ecarts de marge'!$G$1,"X","")</f>
        <v>X</v>
      </c>
      <c r="B2986" s="122" t="str">
        <f t="shared" si="46"/>
        <v>A</v>
      </c>
      <c r="Q2986" s="122" t="e">
        <f>+VLOOKUP(CONCATENATE(B2986,"00"),#REF!,3,FALSE)</f>
        <v>#REF!</v>
      </c>
      <c r="R2986" s="122" t="str">
        <f>+IF(ISERROR(VLOOKUP(K2986,'Ecarts de marge'!D:D,1,FALSE)),"PB CODE ARTICLE","")</f>
        <v>PB CODE ARTICLE</v>
      </c>
    </row>
    <row r="2987" spans="1:18" x14ac:dyDescent="0.25">
      <c r="A2987" s="131" t="str">
        <f>+IF(I2987&lt;='Ecarts de marge'!$G$1,"X","")</f>
        <v>X</v>
      </c>
      <c r="B2987" s="122" t="str">
        <f t="shared" si="46"/>
        <v>A</v>
      </c>
      <c r="Q2987" s="122" t="e">
        <f>+VLOOKUP(CONCATENATE(B2987,"00"),#REF!,3,FALSE)</f>
        <v>#REF!</v>
      </c>
      <c r="R2987" s="122" t="str">
        <f>+IF(ISERROR(VLOOKUP(K2987,'Ecarts de marge'!D:D,1,FALSE)),"PB CODE ARTICLE","")</f>
        <v>PB CODE ARTICLE</v>
      </c>
    </row>
    <row r="2988" spans="1:18" x14ac:dyDescent="0.25">
      <c r="A2988" s="131" t="str">
        <f>+IF(I2988&lt;='Ecarts de marge'!$G$1,"X","")</f>
        <v>X</v>
      </c>
      <c r="B2988" s="122" t="str">
        <f t="shared" si="46"/>
        <v>A</v>
      </c>
      <c r="Q2988" s="122" t="e">
        <f>+VLOOKUP(CONCATENATE(B2988,"00"),#REF!,3,FALSE)</f>
        <v>#REF!</v>
      </c>
      <c r="R2988" s="122" t="str">
        <f>+IF(ISERROR(VLOOKUP(K2988,'Ecarts de marge'!D:D,1,FALSE)),"PB CODE ARTICLE","")</f>
        <v>PB CODE ARTICLE</v>
      </c>
    </row>
    <row r="2989" spans="1:18" x14ac:dyDescent="0.25">
      <c r="A2989" s="131" t="str">
        <f>+IF(I2989&lt;='Ecarts de marge'!$G$1,"X","")</f>
        <v>X</v>
      </c>
      <c r="B2989" s="122" t="str">
        <f t="shared" si="46"/>
        <v>A</v>
      </c>
      <c r="Q2989" s="122" t="e">
        <f>+VLOOKUP(CONCATENATE(B2989,"00"),#REF!,3,FALSE)</f>
        <v>#REF!</v>
      </c>
      <c r="R2989" s="122" t="str">
        <f>+IF(ISERROR(VLOOKUP(K2989,'Ecarts de marge'!D:D,1,FALSE)),"PB CODE ARTICLE","")</f>
        <v>PB CODE ARTICLE</v>
      </c>
    </row>
    <row r="2990" spans="1:18" x14ac:dyDescent="0.25">
      <c r="A2990" s="131" t="str">
        <f>+IF(I2990&lt;='Ecarts de marge'!$G$1,"X","")</f>
        <v>X</v>
      </c>
      <c r="B2990" s="122" t="str">
        <f t="shared" si="46"/>
        <v>A</v>
      </c>
      <c r="Q2990" s="122" t="e">
        <f>+VLOOKUP(CONCATENATE(B2990,"00"),#REF!,3,FALSE)</f>
        <v>#REF!</v>
      </c>
      <c r="R2990" s="122" t="str">
        <f>+IF(ISERROR(VLOOKUP(K2990,'Ecarts de marge'!D:D,1,FALSE)),"PB CODE ARTICLE","")</f>
        <v>PB CODE ARTICLE</v>
      </c>
    </row>
    <row r="2991" spans="1:18" x14ac:dyDescent="0.25">
      <c r="A2991" s="131" t="str">
        <f>+IF(I2991&lt;='Ecarts de marge'!$G$1,"X","")</f>
        <v>X</v>
      </c>
      <c r="B2991" s="122" t="str">
        <f t="shared" si="46"/>
        <v>A</v>
      </c>
      <c r="Q2991" s="122" t="e">
        <f>+VLOOKUP(CONCATENATE(B2991,"00"),#REF!,3,FALSE)</f>
        <v>#REF!</v>
      </c>
      <c r="R2991" s="122" t="str">
        <f>+IF(ISERROR(VLOOKUP(K2991,'Ecarts de marge'!D:D,1,FALSE)),"PB CODE ARTICLE","")</f>
        <v>PB CODE ARTICLE</v>
      </c>
    </row>
    <row r="2992" spans="1:18" x14ac:dyDescent="0.25">
      <c r="A2992" s="131" t="str">
        <f>+IF(I2992&lt;='Ecarts de marge'!$G$1,"X","")</f>
        <v>X</v>
      </c>
      <c r="B2992" s="122" t="str">
        <f t="shared" si="46"/>
        <v>A</v>
      </c>
      <c r="Q2992" s="122" t="e">
        <f>+VLOOKUP(CONCATENATE(B2992,"00"),#REF!,3,FALSE)</f>
        <v>#REF!</v>
      </c>
      <c r="R2992" s="122" t="str">
        <f>+IF(ISERROR(VLOOKUP(K2992,'Ecarts de marge'!D:D,1,FALSE)),"PB CODE ARTICLE","")</f>
        <v>PB CODE ARTICLE</v>
      </c>
    </row>
    <row r="2993" spans="1:18" x14ac:dyDescent="0.25">
      <c r="A2993" s="131" t="str">
        <f>+IF(I2993&lt;='Ecarts de marge'!$G$1,"X","")</f>
        <v>X</v>
      </c>
      <c r="B2993" s="122" t="str">
        <f t="shared" si="46"/>
        <v>A</v>
      </c>
      <c r="Q2993" s="122" t="e">
        <f>+VLOOKUP(CONCATENATE(B2993,"00"),#REF!,3,FALSE)</f>
        <v>#REF!</v>
      </c>
      <c r="R2993" s="122" t="str">
        <f>+IF(ISERROR(VLOOKUP(K2993,'Ecarts de marge'!D:D,1,FALSE)),"PB CODE ARTICLE","")</f>
        <v>PB CODE ARTICLE</v>
      </c>
    </row>
    <row r="2994" spans="1:18" x14ac:dyDescent="0.25">
      <c r="A2994" s="131" t="str">
        <f>+IF(I2994&lt;='Ecarts de marge'!$G$1,"X","")</f>
        <v>X</v>
      </c>
      <c r="B2994" s="122" t="str">
        <f t="shared" si="46"/>
        <v>A</v>
      </c>
      <c r="Q2994" s="122" t="e">
        <f>+VLOOKUP(CONCATENATE(B2994,"00"),#REF!,3,FALSE)</f>
        <v>#REF!</v>
      </c>
      <c r="R2994" s="122" t="str">
        <f>+IF(ISERROR(VLOOKUP(K2994,'Ecarts de marge'!D:D,1,FALSE)),"PB CODE ARTICLE","")</f>
        <v>PB CODE ARTICLE</v>
      </c>
    </row>
    <row r="2995" spans="1:18" x14ac:dyDescent="0.25">
      <c r="A2995" s="131" t="str">
        <f>+IF(I2995&lt;='Ecarts de marge'!$G$1,"X","")</f>
        <v>X</v>
      </c>
      <c r="B2995" s="122" t="str">
        <f t="shared" si="46"/>
        <v>A</v>
      </c>
      <c r="Q2995" s="122" t="e">
        <f>+VLOOKUP(CONCATENATE(B2995,"00"),#REF!,3,FALSE)</f>
        <v>#REF!</v>
      </c>
      <c r="R2995" s="122" t="str">
        <f>+IF(ISERROR(VLOOKUP(K2995,'Ecarts de marge'!D:D,1,FALSE)),"PB CODE ARTICLE","")</f>
        <v>PB CODE ARTICLE</v>
      </c>
    </row>
    <row r="2996" spans="1:18" x14ac:dyDescent="0.25">
      <c r="A2996" s="131" t="str">
        <f>+IF(I2996&lt;='Ecarts de marge'!$G$1,"X","")</f>
        <v>X</v>
      </c>
      <c r="B2996" s="122" t="str">
        <f t="shared" si="46"/>
        <v>A</v>
      </c>
      <c r="Q2996" s="122" t="e">
        <f>+VLOOKUP(CONCATENATE(B2996,"00"),#REF!,3,FALSE)</f>
        <v>#REF!</v>
      </c>
      <c r="R2996" s="122" t="str">
        <f>+IF(ISERROR(VLOOKUP(K2996,'Ecarts de marge'!D:D,1,FALSE)),"PB CODE ARTICLE","")</f>
        <v>PB CODE ARTICLE</v>
      </c>
    </row>
    <row r="2997" spans="1:18" x14ac:dyDescent="0.25">
      <c r="A2997" s="131" t="str">
        <f>+IF(I2997&lt;='Ecarts de marge'!$G$1,"X","")</f>
        <v>X</v>
      </c>
      <c r="B2997" s="122" t="str">
        <f t="shared" si="46"/>
        <v>A</v>
      </c>
      <c r="Q2997" s="122" t="e">
        <f>+VLOOKUP(CONCATENATE(B2997,"00"),#REF!,3,FALSE)</f>
        <v>#REF!</v>
      </c>
      <c r="R2997" s="122" t="str">
        <f>+IF(ISERROR(VLOOKUP(K2997,'Ecarts de marge'!D:D,1,FALSE)),"PB CODE ARTICLE","")</f>
        <v>PB CODE ARTICLE</v>
      </c>
    </row>
    <row r="2998" spans="1:18" x14ac:dyDescent="0.25">
      <c r="A2998" s="131" t="str">
        <f>+IF(I2998&lt;='Ecarts de marge'!$G$1,"X","")</f>
        <v>X</v>
      </c>
      <c r="B2998" s="122" t="str">
        <f t="shared" si="46"/>
        <v>A</v>
      </c>
      <c r="Q2998" s="122" t="e">
        <f>+VLOOKUP(CONCATENATE(B2998,"00"),#REF!,3,FALSE)</f>
        <v>#REF!</v>
      </c>
      <c r="R2998" s="122" t="str">
        <f>+IF(ISERROR(VLOOKUP(K2998,'Ecarts de marge'!D:D,1,FALSE)),"PB CODE ARTICLE","")</f>
        <v>PB CODE ARTICLE</v>
      </c>
    </row>
    <row r="2999" spans="1:18" x14ac:dyDescent="0.25">
      <c r="A2999" s="131" t="str">
        <f>+IF(I2999&lt;='Ecarts de marge'!$G$1,"X","")</f>
        <v>X</v>
      </c>
      <c r="B2999" s="122" t="str">
        <f t="shared" si="46"/>
        <v>A</v>
      </c>
      <c r="Q2999" s="122" t="e">
        <f>+VLOOKUP(CONCATENATE(B2999,"00"),#REF!,3,FALSE)</f>
        <v>#REF!</v>
      </c>
      <c r="R2999" s="122" t="str">
        <f>+IF(ISERROR(VLOOKUP(K2999,'Ecarts de marge'!D:D,1,FALSE)),"PB CODE ARTICLE","")</f>
        <v>PB CODE ARTICLE</v>
      </c>
    </row>
    <row r="3000" spans="1:18" x14ac:dyDescent="0.25">
      <c r="A3000" s="131" t="str">
        <f>+IF(I3000&lt;='Ecarts de marge'!$G$1,"X","")</f>
        <v>X</v>
      </c>
      <c r="B3000" s="122" t="str">
        <f t="shared" si="46"/>
        <v>A</v>
      </c>
      <c r="Q3000" s="122" t="e">
        <f>+VLOOKUP(CONCATENATE(B3000,"00"),#REF!,3,FALSE)</f>
        <v>#REF!</v>
      </c>
      <c r="R3000" s="122" t="str">
        <f>+IF(ISERROR(VLOOKUP(K3000,'Ecarts de marge'!D:D,1,FALSE)),"PB CODE ARTICLE","")</f>
        <v>PB CODE ARTICLE</v>
      </c>
    </row>
    <row r="3001" spans="1:18" x14ac:dyDescent="0.25">
      <c r="A3001" s="131" t="str">
        <f>+IF(I3001&lt;='Ecarts de marge'!$G$1,"X","")</f>
        <v>X</v>
      </c>
      <c r="B3001" s="122" t="str">
        <f t="shared" si="46"/>
        <v>A</v>
      </c>
      <c r="Q3001" s="122" t="e">
        <f>+VLOOKUP(CONCATENATE(B3001,"00"),#REF!,3,FALSE)</f>
        <v>#REF!</v>
      </c>
      <c r="R3001" s="122" t="str">
        <f>+IF(ISERROR(VLOOKUP(K3001,'Ecarts de marge'!D:D,1,FALSE)),"PB CODE ARTICLE","")</f>
        <v>PB CODE ARTICLE</v>
      </c>
    </row>
    <row r="3002" spans="1:18" x14ac:dyDescent="0.25">
      <c r="A3002" s="131" t="str">
        <f>+IF(I3002&lt;='Ecarts de marge'!$G$1,"X","")</f>
        <v>X</v>
      </c>
      <c r="B3002" s="122" t="str">
        <f t="shared" si="46"/>
        <v>A</v>
      </c>
      <c r="Q3002" s="122" t="e">
        <f>+VLOOKUP(CONCATENATE(B3002,"00"),#REF!,3,FALSE)</f>
        <v>#REF!</v>
      </c>
      <c r="R3002" s="122" t="str">
        <f>+IF(ISERROR(VLOOKUP(K3002,'Ecarts de marge'!D:D,1,FALSE)),"PB CODE ARTICLE","")</f>
        <v>PB CODE ARTICLE</v>
      </c>
    </row>
    <row r="3003" spans="1:18" x14ac:dyDescent="0.25">
      <c r="A3003" s="131" t="str">
        <f>+IF(I3003&lt;='Ecarts de marge'!$G$1,"X","")</f>
        <v>X</v>
      </c>
      <c r="B3003" s="122" t="str">
        <f t="shared" si="46"/>
        <v>A</v>
      </c>
      <c r="Q3003" s="122" t="e">
        <f>+VLOOKUP(CONCATENATE(B3003,"00"),#REF!,3,FALSE)</f>
        <v>#REF!</v>
      </c>
      <c r="R3003" s="122" t="str">
        <f>+IF(ISERROR(VLOOKUP(K3003,'Ecarts de marge'!D:D,1,FALSE)),"PB CODE ARTICLE","")</f>
        <v>PB CODE ARTICLE</v>
      </c>
    </row>
    <row r="3004" spans="1:18" x14ac:dyDescent="0.25">
      <c r="A3004" s="131" t="str">
        <f>+IF(I3004&lt;='Ecarts de marge'!$G$1,"X","")</f>
        <v>X</v>
      </c>
      <c r="B3004" s="122" t="str">
        <f t="shared" si="46"/>
        <v>A</v>
      </c>
      <c r="Q3004" s="122" t="e">
        <f>+VLOOKUP(CONCATENATE(B3004,"00"),#REF!,3,FALSE)</f>
        <v>#REF!</v>
      </c>
      <c r="R3004" s="122" t="str">
        <f>+IF(ISERROR(VLOOKUP(K3004,'Ecarts de marge'!D:D,1,FALSE)),"PB CODE ARTICLE","")</f>
        <v>PB CODE ARTICLE</v>
      </c>
    </row>
    <row r="3005" spans="1:18" x14ac:dyDescent="0.25">
      <c r="A3005" s="131" t="str">
        <f>+IF(I3005&lt;='Ecarts de marge'!$G$1,"X","")</f>
        <v>X</v>
      </c>
      <c r="B3005" s="122" t="str">
        <f t="shared" si="46"/>
        <v>A</v>
      </c>
      <c r="Q3005" s="122" t="e">
        <f>+VLOOKUP(CONCATENATE(B3005,"00"),#REF!,3,FALSE)</f>
        <v>#REF!</v>
      </c>
      <c r="R3005" s="122" t="str">
        <f>+IF(ISERROR(VLOOKUP(K3005,'Ecarts de marge'!D:D,1,FALSE)),"PB CODE ARTICLE","")</f>
        <v>PB CODE ARTICLE</v>
      </c>
    </row>
    <row r="3006" spans="1:18" x14ac:dyDescent="0.25">
      <c r="A3006" s="131" t="str">
        <f>+IF(I3006&lt;='Ecarts de marge'!$G$1,"X","")</f>
        <v>X</v>
      </c>
      <c r="B3006" s="122" t="str">
        <f t="shared" si="46"/>
        <v>A</v>
      </c>
      <c r="Q3006" s="122" t="e">
        <f>+VLOOKUP(CONCATENATE(B3006,"00"),#REF!,3,FALSE)</f>
        <v>#REF!</v>
      </c>
      <c r="R3006" s="122" t="str">
        <f>+IF(ISERROR(VLOOKUP(K3006,'Ecarts de marge'!D:D,1,FALSE)),"PB CODE ARTICLE","")</f>
        <v>PB CODE ARTICLE</v>
      </c>
    </row>
    <row r="3007" spans="1:18" x14ac:dyDescent="0.25">
      <c r="A3007" s="131" t="str">
        <f>+IF(I3007&lt;='Ecarts de marge'!$G$1,"X","")</f>
        <v>X</v>
      </c>
      <c r="B3007" s="122" t="str">
        <f t="shared" si="46"/>
        <v>A</v>
      </c>
      <c r="Q3007" s="122" t="e">
        <f>+VLOOKUP(CONCATENATE(B3007,"00"),#REF!,3,FALSE)</f>
        <v>#REF!</v>
      </c>
      <c r="R3007" s="122" t="str">
        <f>+IF(ISERROR(VLOOKUP(K3007,'Ecarts de marge'!D:D,1,FALSE)),"PB CODE ARTICLE","")</f>
        <v>PB CODE ARTICLE</v>
      </c>
    </row>
    <row r="3008" spans="1:18" x14ac:dyDescent="0.25">
      <c r="A3008" s="131" t="str">
        <f>+IF(I3008&lt;='Ecarts de marge'!$G$1,"X","")</f>
        <v>X</v>
      </c>
      <c r="B3008" s="122" t="str">
        <f t="shared" si="46"/>
        <v>A</v>
      </c>
      <c r="Q3008" s="122" t="e">
        <f>+VLOOKUP(CONCATENATE(B3008,"00"),#REF!,3,FALSE)</f>
        <v>#REF!</v>
      </c>
      <c r="R3008" s="122" t="str">
        <f>+IF(ISERROR(VLOOKUP(K3008,'Ecarts de marge'!D:D,1,FALSE)),"PB CODE ARTICLE","")</f>
        <v>PB CODE ARTICLE</v>
      </c>
    </row>
    <row r="3009" spans="1:18" x14ac:dyDescent="0.25">
      <c r="A3009" s="131" t="str">
        <f>+IF(I3009&lt;='Ecarts de marge'!$G$1,"X","")</f>
        <v>X</v>
      </c>
      <c r="B3009" s="122" t="str">
        <f t="shared" si="46"/>
        <v>A</v>
      </c>
      <c r="Q3009" s="122" t="e">
        <f>+VLOOKUP(CONCATENATE(B3009,"00"),#REF!,3,FALSE)</f>
        <v>#REF!</v>
      </c>
      <c r="R3009" s="122" t="str">
        <f>+IF(ISERROR(VLOOKUP(K3009,'Ecarts de marge'!D:D,1,FALSE)),"PB CODE ARTICLE","")</f>
        <v>PB CODE ARTICLE</v>
      </c>
    </row>
    <row r="3010" spans="1:18" x14ac:dyDescent="0.25">
      <c r="A3010" s="131" t="str">
        <f>+IF(I3010&lt;='Ecarts de marge'!$G$1,"X","")</f>
        <v>X</v>
      </c>
      <c r="B3010" s="122" t="str">
        <f t="shared" si="46"/>
        <v>A</v>
      </c>
      <c r="Q3010" s="122" t="e">
        <f>+VLOOKUP(CONCATENATE(B3010,"00"),#REF!,3,FALSE)</f>
        <v>#REF!</v>
      </c>
      <c r="R3010" s="122" t="str">
        <f>+IF(ISERROR(VLOOKUP(K3010,'Ecarts de marge'!D:D,1,FALSE)),"PB CODE ARTICLE","")</f>
        <v>PB CODE ARTICLE</v>
      </c>
    </row>
    <row r="3011" spans="1:18" x14ac:dyDescent="0.25">
      <c r="A3011" s="131" t="str">
        <f>+IF(I3011&lt;='Ecarts de marge'!$G$1,"X","")</f>
        <v>X</v>
      </c>
      <c r="B3011" s="122" t="str">
        <f t="shared" ref="B3011:B3074" si="47">+"A"&amp;E3011&amp;F3011&amp;G3011</f>
        <v>A</v>
      </c>
      <c r="Q3011" s="122" t="e">
        <f>+VLOOKUP(CONCATENATE(B3011,"00"),#REF!,3,FALSE)</f>
        <v>#REF!</v>
      </c>
      <c r="R3011" s="122" t="str">
        <f>+IF(ISERROR(VLOOKUP(K3011,'Ecarts de marge'!D:D,1,FALSE)),"PB CODE ARTICLE","")</f>
        <v>PB CODE ARTICLE</v>
      </c>
    </row>
    <row r="3012" spans="1:18" x14ac:dyDescent="0.25">
      <c r="A3012" s="131" t="str">
        <f>+IF(I3012&lt;='Ecarts de marge'!$G$1,"X","")</f>
        <v>X</v>
      </c>
      <c r="B3012" s="122" t="str">
        <f t="shared" si="47"/>
        <v>A</v>
      </c>
      <c r="Q3012" s="122" t="e">
        <f>+VLOOKUP(CONCATENATE(B3012,"00"),#REF!,3,FALSE)</f>
        <v>#REF!</v>
      </c>
      <c r="R3012" s="122" t="str">
        <f>+IF(ISERROR(VLOOKUP(K3012,'Ecarts de marge'!D:D,1,FALSE)),"PB CODE ARTICLE","")</f>
        <v>PB CODE ARTICLE</v>
      </c>
    </row>
    <row r="3013" spans="1:18" x14ac:dyDescent="0.25">
      <c r="A3013" s="131" t="str">
        <f>+IF(I3013&lt;='Ecarts de marge'!$G$1,"X","")</f>
        <v>X</v>
      </c>
      <c r="B3013" s="122" t="str">
        <f t="shared" si="47"/>
        <v>A</v>
      </c>
      <c r="Q3013" s="122" t="e">
        <f>+VLOOKUP(CONCATENATE(B3013,"00"),#REF!,3,FALSE)</f>
        <v>#REF!</v>
      </c>
      <c r="R3013" s="122" t="str">
        <f>+IF(ISERROR(VLOOKUP(K3013,'Ecarts de marge'!D:D,1,FALSE)),"PB CODE ARTICLE","")</f>
        <v>PB CODE ARTICLE</v>
      </c>
    </row>
    <row r="3014" spans="1:18" x14ac:dyDescent="0.25">
      <c r="A3014" s="131" t="str">
        <f>+IF(I3014&lt;='Ecarts de marge'!$G$1,"X","")</f>
        <v>X</v>
      </c>
      <c r="B3014" s="122" t="str">
        <f t="shared" si="47"/>
        <v>A</v>
      </c>
      <c r="Q3014" s="122" t="e">
        <f>+VLOOKUP(CONCATENATE(B3014,"00"),#REF!,3,FALSE)</f>
        <v>#REF!</v>
      </c>
      <c r="R3014" s="122" t="str">
        <f>+IF(ISERROR(VLOOKUP(K3014,'Ecarts de marge'!D:D,1,FALSE)),"PB CODE ARTICLE","")</f>
        <v>PB CODE ARTICLE</v>
      </c>
    </row>
    <row r="3015" spans="1:18" x14ac:dyDescent="0.25">
      <c r="A3015" s="131" t="str">
        <f>+IF(I3015&lt;='Ecarts de marge'!$G$1,"X","")</f>
        <v>X</v>
      </c>
      <c r="B3015" s="122" t="str">
        <f t="shared" si="47"/>
        <v>A</v>
      </c>
      <c r="Q3015" s="122" t="e">
        <f>+VLOOKUP(CONCATENATE(B3015,"00"),#REF!,3,FALSE)</f>
        <v>#REF!</v>
      </c>
      <c r="R3015" s="122" t="str">
        <f>+IF(ISERROR(VLOOKUP(K3015,'Ecarts de marge'!D:D,1,FALSE)),"PB CODE ARTICLE","")</f>
        <v>PB CODE ARTICLE</v>
      </c>
    </row>
    <row r="3016" spans="1:18" x14ac:dyDescent="0.25">
      <c r="A3016" s="131" t="str">
        <f>+IF(I3016&lt;='Ecarts de marge'!$G$1,"X","")</f>
        <v>X</v>
      </c>
      <c r="B3016" s="122" t="str">
        <f t="shared" si="47"/>
        <v>A</v>
      </c>
      <c r="Q3016" s="122" t="e">
        <f>+VLOOKUP(CONCATENATE(B3016,"00"),#REF!,3,FALSE)</f>
        <v>#REF!</v>
      </c>
      <c r="R3016" s="122" t="str">
        <f>+IF(ISERROR(VLOOKUP(K3016,'Ecarts de marge'!D:D,1,FALSE)),"PB CODE ARTICLE","")</f>
        <v>PB CODE ARTICLE</v>
      </c>
    </row>
    <row r="3017" spans="1:18" x14ac:dyDescent="0.25">
      <c r="A3017" s="131" t="str">
        <f>+IF(I3017&lt;='Ecarts de marge'!$G$1,"X","")</f>
        <v>X</v>
      </c>
      <c r="B3017" s="122" t="str">
        <f t="shared" si="47"/>
        <v>A</v>
      </c>
      <c r="Q3017" s="122" t="e">
        <f>+VLOOKUP(CONCATENATE(B3017,"00"),#REF!,3,FALSE)</f>
        <v>#REF!</v>
      </c>
      <c r="R3017" s="122" t="str">
        <f>+IF(ISERROR(VLOOKUP(K3017,'Ecarts de marge'!D:D,1,FALSE)),"PB CODE ARTICLE","")</f>
        <v>PB CODE ARTICLE</v>
      </c>
    </row>
    <row r="3018" spans="1:18" x14ac:dyDescent="0.25">
      <c r="A3018" s="131" t="str">
        <f>+IF(I3018&lt;='Ecarts de marge'!$G$1,"X","")</f>
        <v>X</v>
      </c>
      <c r="B3018" s="122" t="str">
        <f t="shared" si="47"/>
        <v>A</v>
      </c>
      <c r="Q3018" s="122" t="e">
        <f>+VLOOKUP(CONCATENATE(B3018,"00"),#REF!,3,FALSE)</f>
        <v>#REF!</v>
      </c>
      <c r="R3018" s="122" t="str">
        <f>+IF(ISERROR(VLOOKUP(K3018,'Ecarts de marge'!D:D,1,FALSE)),"PB CODE ARTICLE","")</f>
        <v>PB CODE ARTICLE</v>
      </c>
    </row>
    <row r="3019" spans="1:18" x14ac:dyDescent="0.25">
      <c r="A3019" s="131" t="str">
        <f>+IF(I3019&lt;='Ecarts de marge'!$G$1,"X","")</f>
        <v>X</v>
      </c>
      <c r="B3019" s="122" t="str">
        <f t="shared" si="47"/>
        <v>A</v>
      </c>
      <c r="Q3019" s="122" t="e">
        <f>+VLOOKUP(CONCATENATE(B3019,"00"),#REF!,3,FALSE)</f>
        <v>#REF!</v>
      </c>
      <c r="R3019" s="122" t="str">
        <f>+IF(ISERROR(VLOOKUP(K3019,'Ecarts de marge'!D:D,1,FALSE)),"PB CODE ARTICLE","")</f>
        <v>PB CODE ARTICLE</v>
      </c>
    </row>
    <row r="3020" spans="1:18" x14ac:dyDescent="0.25">
      <c r="A3020" s="131" t="str">
        <f>+IF(I3020&lt;='Ecarts de marge'!$G$1,"X","")</f>
        <v>X</v>
      </c>
      <c r="B3020" s="122" t="str">
        <f t="shared" si="47"/>
        <v>A</v>
      </c>
      <c r="Q3020" s="122" t="e">
        <f>+VLOOKUP(CONCATENATE(B3020,"00"),#REF!,3,FALSE)</f>
        <v>#REF!</v>
      </c>
      <c r="R3020" s="122" t="str">
        <f>+IF(ISERROR(VLOOKUP(K3020,'Ecarts de marge'!D:D,1,FALSE)),"PB CODE ARTICLE","")</f>
        <v>PB CODE ARTICLE</v>
      </c>
    </row>
    <row r="3021" spans="1:18" x14ac:dyDescent="0.25">
      <c r="A3021" s="131" t="str">
        <f>+IF(I3021&lt;='Ecarts de marge'!$G$1,"X","")</f>
        <v>X</v>
      </c>
      <c r="B3021" s="122" t="str">
        <f t="shared" si="47"/>
        <v>A</v>
      </c>
      <c r="Q3021" s="122" t="e">
        <f>+VLOOKUP(CONCATENATE(B3021,"00"),#REF!,3,FALSE)</f>
        <v>#REF!</v>
      </c>
      <c r="R3021" s="122" t="str">
        <f>+IF(ISERROR(VLOOKUP(K3021,'Ecarts de marge'!D:D,1,FALSE)),"PB CODE ARTICLE","")</f>
        <v>PB CODE ARTICLE</v>
      </c>
    </row>
    <row r="3022" spans="1:18" x14ac:dyDescent="0.25">
      <c r="A3022" s="131" t="str">
        <f>+IF(I3022&lt;='Ecarts de marge'!$G$1,"X","")</f>
        <v>X</v>
      </c>
      <c r="B3022" s="122" t="str">
        <f t="shared" si="47"/>
        <v>A</v>
      </c>
      <c r="Q3022" s="122" t="e">
        <f>+VLOOKUP(CONCATENATE(B3022,"00"),#REF!,3,FALSE)</f>
        <v>#REF!</v>
      </c>
      <c r="R3022" s="122" t="str">
        <f>+IF(ISERROR(VLOOKUP(K3022,'Ecarts de marge'!D:D,1,FALSE)),"PB CODE ARTICLE","")</f>
        <v>PB CODE ARTICLE</v>
      </c>
    </row>
    <row r="3023" spans="1:18" x14ac:dyDescent="0.25">
      <c r="A3023" s="131" t="str">
        <f>+IF(I3023&lt;='Ecarts de marge'!$G$1,"X","")</f>
        <v>X</v>
      </c>
      <c r="B3023" s="122" t="str">
        <f t="shared" si="47"/>
        <v>A</v>
      </c>
      <c r="Q3023" s="122" t="e">
        <f>+VLOOKUP(CONCATENATE(B3023,"00"),#REF!,3,FALSE)</f>
        <v>#REF!</v>
      </c>
      <c r="R3023" s="122" t="str">
        <f>+IF(ISERROR(VLOOKUP(K3023,'Ecarts de marge'!D:D,1,FALSE)),"PB CODE ARTICLE","")</f>
        <v>PB CODE ARTICLE</v>
      </c>
    </row>
    <row r="3024" spans="1:18" x14ac:dyDescent="0.25">
      <c r="A3024" s="131" t="str">
        <f>+IF(I3024&lt;='Ecarts de marge'!$G$1,"X","")</f>
        <v>X</v>
      </c>
      <c r="B3024" s="122" t="str">
        <f t="shared" si="47"/>
        <v>A</v>
      </c>
      <c r="Q3024" s="122" t="e">
        <f>+VLOOKUP(CONCATENATE(B3024,"00"),#REF!,3,FALSE)</f>
        <v>#REF!</v>
      </c>
      <c r="R3024" s="122" t="str">
        <f>+IF(ISERROR(VLOOKUP(K3024,'Ecarts de marge'!D:D,1,FALSE)),"PB CODE ARTICLE","")</f>
        <v>PB CODE ARTICLE</v>
      </c>
    </row>
    <row r="3025" spans="1:18" x14ac:dyDescent="0.25">
      <c r="A3025" s="131" t="str">
        <f>+IF(I3025&lt;='Ecarts de marge'!$G$1,"X","")</f>
        <v>X</v>
      </c>
      <c r="B3025" s="122" t="str">
        <f t="shared" si="47"/>
        <v>A</v>
      </c>
      <c r="Q3025" s="122" t="e">
        <f>+VLOOKUP(CONCATENATE(B3025,"00"),#REF!,3,FALSE)</f>
        <v>#REF!</v>
      </c>
      <c r="R3025" s="122" t="str">
        <f>+IF(ISERROR(VLOOKUP(K3025,'Ecarts de marge'!D:D,1,FALSE)),"PB CODE ARTICLE","")</f>
        <v>PB CODE ARTICLE</v>
      </c>
    </row>
    <row r="3026" spans="1:18" x14ac:dyDescent="0.25">
      <c r="A3026" s="131" t="str">
        <f>+IF(I3026&lt;='Ecarts de marge'!$G$1,"X","")</f>
        <v>X</v>
      </c>
      <c r="B3026" s="122" t="str">
        <f t="shared" si="47"/>
        <v>A</v>
      </c>
      <c r="Q3026" s="122" t="e">
        <f>+VLOOKUP(CONCATENATE(B3026,"00"),#REF!,3,FALSE)</f>
        <v>#REF!</v>
      </c>
      <c r="R3026" s="122" t="str">
        <f>+IF(ISERROR(VLOOKUP(K3026,'Ecarts de marge'!D:D,1,FALSE)),"PB CODE ARTICLE","")</f>
        <v>PB CODE ARTICLE</v>
      </c>
    </row>
    <row r="3027" spans="1:18" x14ac:dyDescent="0.25">
      <c r="A3027" s="131" t="str">
        <f>+IF(I3027&lt;='Ecarts de marge'!$G$1,"X","")</f>
        <v>X</v>
      </c>
      <c r="B3027" s="122" t="str">
        <f t="shared" si="47"/>
        <v>A</v>
      </c>
      <c r="Q3027" s="122" t="e">
        <f>+VLOOKUP(CONCATENATE(B3027,"00"),#REF!,3,FALSE)</f>
        <v>#REF!</v>
      </c>
      <c r="R3027" s="122" t="str">
        <f>+IF(ISERROR(VLOOKUP(K3027,'Ecarts de marge'!D:D,1,FALSE)),"PB CODE ARTICLE","")</f>
        <v>PB CODE ARTICLE</v>
      </c>
    </row>
    <row r="3028" spans="1:18" x14ac:dyDescent="0.25">
      <c r="A3028" s="131" t="str">
        <f>+IF(I3028&lt;='Ecarts de marge'!$G$1,"X","")</f>
        <v>X</v>
      </c>
      <c r="B3028" s="122" t="str">
        <f t="shared" si="47"/>
        <v>A</v>
      </c>
      <c r="Q3028" s="122" t="e">
        <f>+VLOOKUP(CONCATENATE(B3028,"00"),#REF!,3,FALSE)</f>
        <v>#REF!</v>
      </c>
      <c r="R3028" s="122" t="str">
        <f>+IF(ISERROR(VLOOKUP(K3028,'Ecarts de marge'!D:D,1,FALSE)),"PB CODE ARTICLE","")</f>
        <v>PB CODE ARTICLE</v>
      </c>
    </row>
    <row r="3029" spans="1:18" x14ac:dyDescent="0.25">
      <c r="A3029" s="131" t="str">
        <f>+IF(I3029&lt;='Ecarts de marge'!$G$1,"X","")</f>
        <v>X</v>
      </c>
      <c r="B3029" s="122" t="str">
        <f t="shared" si="47"/>
        <v>A</v>
      </c>
      <c r="Q3029" s="122" t="e">
        <f>+VLOOKUP(CONCATENATE(B3029,"00"),#REF!,3,FALSE)</f>
        <v>#REF!</v>
      </c>
      <c r="R3029" s="122" t="str">
        <f>+IF(ISERROR(VLOOKUP(K3029,'Ecarts de marge'!D:D,1,FALSE)),"PB CODE ARTICLE","")</f>
        <v>PB CODE ARTICLE</v>
      </c>
    </row>
    <row r="3030" spans="1:18" x14ac:dyDescent="0.25">
      <c r="A3030" s="131" t="str">
        <f>+IF(I3030&lt;='Ecarts de marge'!$G$1,"X","")</f>
        <v>X</v>
      </c>
      <c r="B3030" s="122" t="str">
        <f t="shared" si="47"/>
        <v>A</v>
      </c>
      <c r="Q3030" s="122" t="e">
        <f>+VLOOKUP(CONCATENATE(B3030,"00"),#REF!,3,FALSE)</f>
        <v>#REF!</v>
      </c>
      <c r="R3030" s="122" t="str">
        <f>+IF(ISERROR(VLOOKUP(K3030,'Ecarts de marge'!D:D,1,FALSE)),"PB CODE ARTICLE","")</f>
        <v>PB CODE ARTICLE</v>
      </c>
    </row>
    <row r="3031" spans="1:18" x14ac:dyDescent="0.25">
      <c r="A3031" s="131" t="str">
        <f>+IF(I3031&lt;='Ecarts de marge'!$G$1,"X","")</f>
        <v>X</v>
      </c>
      <c r="B3031" s="122" t="str">
        <f t="shared" si="47"/>
        <v>A</v>
      </c>
      <c r="Q3031" s="122" t="e">
        <f>+VLOOKUP(CONCATENATE(B3031,"00"),#REF!,3,FALSE)</f>
        <v>#REF!</v>
      </c>
      <c r="R3031" s="122" t="str">
        <f>+IF(ISERROR(VLOOKUP(K3031,'Ecarts de marge'!D:D,1,FALSE)),"PB CODE ARTICLE","")</f>
        <v>PB CODE ARTICLE</v>
      </c>
    </row>
    <row r="3032" spans="1:18" x14ac:dyDescent="0.25">
      <c r="A3032" s="131" t="str">
        <f>+IF(I3032&lt;='Ecarts de marge'!$G$1,"X","")</f>
        <v>X</v>
      </c>
      <c r="B3032" s="122" t="str">
        <f t="shared" si="47"/>
        <v>A</v>
      </c>
      <c r="Q3032" s="122" t="e">
        <f>+VLOOKUP(CONCATENATE(B3032,"00"),#REF!,3,FALSE)</f>
        <v>#REF!</v>
      </c>
      <c r="R3032" s="122" t="str">
        <f>+IF(ISERROR(VLOOKUP(K3032,'Ecarts de marge'!D:D,1,FALSE)),"PB CODE ARTICLE","")</f>
        <v>PB CODE ARTICLE</v>
      </c>
    </row>
    <row r="3033" spans="1:18" x14ac:dyDescent="0.25">
      <c r="A3033" s="131" t="str">
        <f>+IF(I3033&lt;='Ecarts de marge'!$G$1,"X","")</f>
        <v>X</v>
      </c>
      <c r="B3033" s="122" t="str">
        <f t="shared" si="47"/>
        <v>A</v>
      </c>
      <c r="Q3033" s="122" t="e">
        <f>+VLOOKUP(CONCATENATE(B3033,"00"),#REF!,3,FALSE)</f>
        <v>#REF!</v>
      </c>
      <c r="R3033" s="122" t="str">
        <f>+IF(ISERROR(VLOOKUP(K3033,'Ecarts de marge'!D:D,1,FALSE)),"PB CODE ARTICLE","")</f>
        <v>PB CODE ARTICLE</v>
      </c>
    </row>
    <row r="3034" spans="1:18" x14ac:dyDescent="0.25">
      <c r="A3034" s="131" t="str">
        <f>+IF(I3034&lt;='Ecarts de marge'!$G$1,"X","")</f>
        <v>X</v>
      </c>
      <c r="B3034" s="122" t="str">
        <f t="shared" si="47"/>
        <v>A</v>
      </c>
      <c r="Q3034" s="122" t="e">
        <f>+VLOOKUP(CONCATENATE(B3034,"00"),#REF!,3,FALSE)</f>
        <v>#REF!</v>
      </c>
      <c r="R3034" s="122" t="str">
        <f>+IF(ISERROR(VLOOKUP(K3034,'Ecarts de marge'!D:D,1,FALSE)),"PB CODE ARTICLE","")</f>
        <v>PB CODE ARTICLE</v>
      </c>
    </row>
    <row r="3035" spans="1:18" x14ac:dyDescent="0.25">
      <c r="A3035" s="131" t="str">
        <f>+IF(I3035&lt;='Ecarts de marge'!$G$1,"X","")</f>
        <v>X</v>
      </c>
      <c r="B3035" s="122" t="str">
        <f t="shared" si="47"/>
        <v>A</v>
      </c>
      <c r="Q3035" s="122" t="e">
        <f>+VLOOKUP(CONCATENATE(B3035,"00"),#REF!,3,FALSE)</f>
        <v>#REF!</v>
      </c>
      <c r="R3035" s="122" t="str">
        <f>+IF(ISERROR(VLOOKUP(K3035,'Ecarts de marge'!D:D,1,FALSE)),"PB CODE ARTICLE","")</f>
        <v>PB CODE ARTICLE</v>
      </c>
    </row>
    <row r="3036" spans="1:18" x14ac:dyDescent="0.25">
      <c r="A3036" s="131" t="str">
        <f>+IF(I3036&lt;='Ecarts de marge'!$G$1,"X","")</f>
        <v>X</v>
      </c>
      <c r="B3036" s="122" t="str">
        <f t="shared" si="47"/>
        <v>A</v>
      </c>
      <c r="Q3036" s="122" t="e">
        <f>+VLOOKUP(CONCATENATE(B3036,"00"),#REF!,3,FALSE)</f>
        <v>#REF!</v>
      </c>
      <c r="R3036" s="122" t="str">
        <f>+IF(ISERROR(VLOOKUP(K3036,'Ecarts de marge'!D:D,1,FALSE)),"PB CODE ARTICLE","")</f>
        <v>PB CODE ARTICLE</v>
      </c>
    </row>
    <row r="3037" spans="1:18" x14ac:dyDescent="0.25">
      <c r="A3037" s="131" t="str">
        <f>+IF(I3037&lt;='Ecarts de marge'!$G$1,"X","")</f>
        <v>X</v>
      </c>
      <c r="B3037" s="122" t="str">
        <f t="shared" si="47"/>
        <v>A</v>
      </c>
      <c r="Q3037" s="122" t="e">
        <f>+VLOOKUP(CONCATENATE(B3037,"00"),#REF!,3,FALSE)</f>
        <v>#REF!</v>
      </c>
      <c r="R3037" s="122" t="str">
        <f>+IF(ISERROR(VLOOKUP(K3037,'Ecarts de marge'!D:D,1,FALSE)),"PB CODE ARTICLE","")</f>
        <v>PB CODE ARTICLE</v>
      </c>
    </row>
    <row r="3038" spans="1:18" x14ac:dyDescent="0.25">
      <c r="A3038" s="131" t="str">
        <f>+IF(I3038&lt;='Ecarts de marge'!$G$1,"X","")</f>
        <v>X</v>
      </c>
      <c r="B3038" s="122" t="str">
        <f t="shared" si="47"/>
        <v>A</v>
      </c>
      <c r="Q3038" s="122" t="e">
        <f>+VLOOKUP(CONCATENATE(B3038,"00"),#REF!,3,FALSE)</f>
        <v>#REF!</v>
      </c>
      <c r="R3038" s="122" t="str">
        <f>+IF(ISERROR(VLOOKUP(K3038,'Ecarts de marge'!D:D,1,FALSE)),"PB CODE ARTICLE","")</f>
        <v>PB CODE ARTICLE</v>
      </c>
    </row>
    <row r="3039" spans="1:18" x14ac:dyDescent="0.25">
      <c r="A3039" s="131" t="str">
        <f>+IF(I3039&lt;='Ecarts de marge'!$G$1,"X","")</f>
        <v>X</v>
      </c>
      <c r="B3039" s="122" t="str">
        <f t="shared" si="47"/>
        <v>A</v>
      </c>
      <c r="Q3039" s="122" t="e">
        <f>+VLOOKUP(CONCATENATE(B3039,"00"),#REF!,3,FALSE)</f>
        <v>#REF!</v>
      </c>
      <c r="R3039" s="122" t="str">
        <f>+IF(ISERROR(VLOOKUP(K3039,'Ecarts de marge'!D:D,1,FALSE)),"PB CODE ARTICLE","")</f>
        <v>PB CODE ARTICLE</v>
      </c>
    </row>
    <row r="3040" spans="1:18" x14ac:dyDescent="0.25">
      <c r="A3040" s="131" t="str">
        <f>+IF(I3040&lt;='Ecarts de marge'!$G$1,"X","")</f>
        <v>X</v>
      </c>
      <c r="B3040" s="122" t="str">
        <f t="shared" si="47"/>
        <v>A</v>
      </c>
      <c r="Q3040" s="122" t="e">
        <f>+VLOOKUP(CONCATENATE(B3040,"00"),#REF!,3,FALSE)</f>
        <v>#REF!</v>
      </c>
      <c r="R3040" s="122" t="str">
        <f>+IF(ISERROR(VLOOKUP(K3040,'Ecarts de marge'!D:D,1,FALSE)),"PB CODE ARTICLE","")</f>
        <v>PB CODE ARTICLE</v>
      </c>
    </row>
    <row r="3041" spans="1:18" x14ac:dyDescent="0.25">
      <c r="A3041" s="131" t="str">
        <f>+IF(I3041&lt;='Ecarts de marge'!$G$1,"X","")</f>
        <v>X</v>
      </c>
      <c r="B3041" s="122" t="str">
        <f t="shared" si="47"/>
        <v>A</v>
      </c>
      <c r="Q3041" s="122" t="e">
        <f>+VLOOKUP(CONCATENATE(B3041,"00"),#REF!,3,FALSE)</f>
        <v>#REF!</v>
      </c>
      <c r="R3041" s="122" t="str">
        <f>+IF(ISERROR(VLOOKUP(K3041,'Ecarts de marge'!D:D,1,FALSE)),"PB CODE ARTICLE","")</f>
        <v>PB CODE ARTICLE</v>
      </c>
    </row>
    <row r="3042" spans="1:18" x14ac:dyDescent="0.25">
      <c r="A3042" s="131" t="str">
        <f>+IF(I3042&lt;='Ecarts de marge'!$G$1,"X","")</f>
        <v>X</v>
      </c>
      <c r="B3042" s="122" t="str">
        <f t="shared" si="47"/>
        <v>A</v>
      </c>
      <c r="Q3042" s="122" t="e">
        <f>+VLOOKUP(CONCATENATE(B3042,"00"),#REF!,3,FALSE)</f>
        <v>#REF!</v>
      </c>
      <c r="R3042" s="122" t="str">
        <f>+IF(ISERROR(VLOOKUP(K3042,'Ecarts de marge'!D:D,1,FALSE)),"PB CODE ARTICLE","")</f>
        <v>PB CODE ARTICLE</v>
      </c>
    </row>
    <row r="3043" spans="1:18" x14ac:dyDescent="0.25">
      <c r="A3043" s="131" t="str">
        <f>+IF(I3043&lt;='Ecarts de marge'!$G$1,"X","")</f>
        <v>X</v>
      </c>
      <c r="B3043" s="122" t="str">
        <f t="shared" si="47"/>
        <v>A</v>
      </c>
      <c r="Q3043" s="122" t="e">
        <f>+VLOOKUP(CONCATENATE(B3043,"00"),#REF!,3,FALSE)</f>
        <v>#REF!</v>
      </c>
      <c r="R3043" s="122" t="str">
        <f>+IF(ISERROR(VLOOKUP(K3043,'Ecarts de marge'!D:D,1,FALSE)),"PB CODE ARTICLE","")</f>
        <v>PB CODE ARTICLE</v>
      </c>
    </row>
    <row r="3044" spans="1:18" x14ac:dyDescent="0.25">
      <c r="A3044" s="131" t="str">
        <f>+IF(I3044&lt;='Ecarts de marge'!$G$1,"X","")</f>
        <v>X</v>
      </c>
      <c r="B3044" s="122" t="str">
        <f t="shared" si="47"/>
        <v>A</v>
      </c>
      <c r="Q3044" s="122" t="e">
        <f>+VLOOKUP(CONCATENATE(B3044,"00"),#REF!,3,FALSE)</f>
        <v>#REF!</v>
      </c>
      <c r="R3044" s="122" t="str">
        <f>+IF(ISERROR(VLOOKUP(K3044,'Ecarts de marge'!D:D,1,FALSE)),"PB CODE ARTICLE","")</f>
        <v>PB CODE ARTICLE</v>
      </c>
    </row>
    <row r="3045" spans="1:18" x14ac:dyDescent="0.25">
      <c r="A3045" s="131" t="str">
        <f>+IF(I3045&lt;='Ecarts de marge'!$G$1,"X","")</f>
        <v>X</v>
      </c>
      <c r="B3045" s="122" t="str">
        <f t="shared" si="47"/>
        <v>A</v>
      </c>
      <c r="Q3045" s="122" t="e">
        <f>+VLOOKUP(CONCATENATE(B3045,"00"),#REF!,3,FALSE)</f>
        <v>#REF!</v>
      </c>
      <c r="R3045" s="122" t="str">
        <f>+IF(ISERROR(VLOOKUP(K3045,'Ecarts de marge'!D:D,1,FALSE)),"PB CODE ARTICLE","")</f>
        <v>PB CODE ARTICLE</v>
      </c>
    </row>
    <row r="3046" spans="1:18" x14ac:dyDescent="0.25">
      <c r="A3046" s="131" t="str">
        <f>+IF(I3046&lt;='Ecarts de marge'!$G$1,"X","")</f>
        <v>X</v>
      </c>
      <c r="B3046" s="122" t="str">
        <f t="shared" si="47"/>
        <v>A</v>
      </c>
      <c r="Q3046" s="122" t="e">
        <f>+VLOOKUP(CONCATENATE(B3046,"00"),#REF!,3,FALSE)</f>
        <v>#REF!</v>
      </c>
      <c r="R3046" s="122" t="str">
        <f>+IF(ISERROR(VLOOKUP(K3046,'Ecarts de marge'!D:D,1,FALSE)),"PB CODE ARTICLE","")</f>
        <v>PB CODE ARTICLE</v>
      </c>
    </row>
    <row r="3047" spans="1:18" x14ac:dyDescent="0.25">
      <c r="A3047" s="131" t="str">
        <f>+IF(I3047&lt;='Ecarts de marge'!$G$1,"X","")</f>
        <v>X</v>
      </c>
      <c r="B3047" s="122" t="str">
        <f t="shared" si="47"/>
        <v>A</v>
      </c>
      <c r="Q3047" s="122" t="e">
        <f>+VLOOKUP(CONCATENATE(B3047,"00"),#REF!,3,FALSE)</f>
        <v>#REF!</v>
      </c>
      <c r="R3047" s="122" t="str">
        <f>+IF(ISERROR(VLOOKUP(K3047,'Ecarts de marge'!D:D,1,FALSE)),"PB CODE ARTICLE","")</f>
        <v>PB CODE ARTICLE</v>
      </c>
    </row>
    <row r="3048" spans="1:18" x14ac:dyDescent="0.25">
      <c r="A3048" s="131" t="str">
        <f>+IF(I3048&lt;='Ecarts de marge'!$G$1,"X","")</f>
        <v>X</v>
      </c>
      <c r="B3048" s="122" t="str">
        <f t="shared" si="47"/>
        <v>A</v>
      </c>
      <c r="Q3048" s="122" t="e">
        <f>+VLOOKUP(CONCATENATE(B3048,"00"),#REF!,3,FALSE)</f>
        <v>#REF!</v>
      </c>
      <c r="R3048" s="122" t="str">
        <f>+IF(ISERROR(VLOOKUP(K3048,'Ecarts de marge'!D:D,1,FALSE)),"PB CODE ARTICLE","")</f>
        <v>PB CODE ARTICLE</v>
      </c>
    </row>
    <row r="3049" spans="1:18" x14ac:dyDescent="0.25">
      <c r="A3049" s="131" t="str">
        <f>+IF(I3049&lt;='Ecarts de marge'!$G$1,"X","")</f>
        <v>X</v>
      </c>
      <c r="B3049" s="122" t="str">
        <f t="shared" si="47"/>
        <v>A</v>
      </c>
      <c r="Q3049" s="122" t="e">
        <f>+VLOOKUP(CONCATENATE(B3049,"00"),#REF!,3,FALSE)</f>
        <v>#REF!</v>
      </c>
      <c r="R3049" s="122" t="str">
        <f>+IF(ISERROR(VLOOKUP(K3049,'Ecarts de marge'!D:D,1,FALSE)),"PB CODE ARTICLE","")</f>
        <v>PB CODE ARTICLE</v>
      </c>
    </row>
    <row r="3050" spans="1:18" x14ac:dyDescent="0.25">
      <c r="A3050" s="131" t="str">
        <f>+IF(I3050&lt;='Ecarts de marge'!$G$1,"X","")</f>
        <v>X</v>
      </c>
      <c r="B3050" s="122" t="str">
        <f t="shared" si="47"/>
        <v>A</v>
      </c>
      <c r="Q3050" s="122" t="e">
        <f>+VLOOKUP(CONCATENATE(B3050,"00"),#REF!,3,FALSE)</f>
        <v>#REF!</v>
      </c>
      <c r="R3050" s="122" t="str">
        <f>+IF(ISERROR(VLOOKUP(K3050,'Ecarts de marge'!D:D,1,FALSE)),"PB CODE ARTICLE","")</f>
        <v>PB CODE ARTICLE</v>
      </c>
    </row>
    <row r="3051" spans="1:18" x14ac:dyDescent="0.25">
      <c r="A3051" s="131" t="str">
        <f>+IF(I3051&lt;='Ecarts de marge'!$G$1,"X","")</f>
        <v>X</v>
      </c>
      <c r="B3051" s="122" t="str">
        <f t="shared" si="47"/>
        <v>A</v>
      </c>
      <c r="Q3051" s="122" t="e">
        <f>+VLOOKUP(CONCATENATE(B3051,"00"),#REF!,3,FALSE)</f>
        <v>#REF!</v>
      </c>
      <c r="R3051" s="122" t="str">
        <f>+IF(ISERROR(VLOOKUP(K3051,'Ecarts de marge'!D:D,1,FALSE)),"PB CODE ARTICLE","")</f>
        <v>PB CODE ARTICLE</v>
      </c>
    </row>
    <row r="3052" spans="1:18" x14ac:dyDescent="0.25">
      <c r="A3052" s="131" t="str">
        <f>+IF(I3052&lt;='Ecarts de marge'!$G$1,"X","")</f>
        <v>X</v>
      </c>
      <c r="B3052" s="122" t="str">
        <f t="shared" si="47"/>
        <v>A</v>
      </c>
      <c r="Q3052" s="122" t="e">
        <f>+VLOOKUP(CONCATENATE(B3052,"00"),#REF!,3,FALSE)</f>
        <v>#REF!</v>
      </c>
      <c r="R3052" s="122" t="str">
        <f>+IF(ISERROR(VLOOKUP(K3052,'Ecarts de marge'!D:D,1,FALSE)),"PB CODE ARTICLE","")</f>
        <v>PB CODE ARTICLE</v>
      </c>
    </row>
    <row r="3053" spans="1:18" x14ac:dyDescent="0.25">
      <c r="A3053" s="131" t="str">
        <f>+IF(I3053&lt;='Ecarts de marge'!$G$1,"X","")</f>
        <v>X</v>
      </c>
      <c r="B3053" s="122" t="str">
        <f t="shared" si="47"/>
        <v>A</v>
      </c>
      <c r="Q3053" s="122" t="e">
        <f>+VLOOKUP(CONCATENATE(B3053,"00"),#REF!,3,FALSE)</f>
        <v>#REF!</v>
      </c>
      <c r="R3053" s="122" t="str">
        <f>+IF(ISERROR(VLOOKUP(K3053,'Ecarts de marge'!D:D,1,FALSE)),"PB CODE ARTICLE","")</f>
        <v>PB CODE ARTICLE</v>
      </c>
    </row>
    <row r="3054" spans="1:18" x14ac:dyDescent="0.25">
      <c r="A3054" s="131" t="str">
        <f>+IF(I3054&lt;='Ecarts de marge'!$G$1,"X","")</f>
        <v>X</v>
      </c>
      <c r="B3054" s="122" t="str">
        <f t="shared" si="47"/>
        <v>A</v>
      </c>
      <c r="Q3054" s="122" t="e">
        <f>+VLOOKUP(CONCATENATE(B3054,"00"),#REF!,3,FALSE)</f>
        <v>#REF!</v>
      </c>
      <c r="R3054" s="122" t="str">
        <f>+IF(ISERROR(VLOOKUP(K3054,'Ecarts de marge'!D:D,1,FALSE)),"PB CODE ARTICLE","")</f>
        <v>PB CODE ARTICLE</v>
      </c>
    </row>
    <row r="3055" spans="1:18" x14ac:dyDescent="0.25">
      <c r="A3055" s="131" t="str">
        <f>+IF(I3055&lt;='Ecarts de marge'!$G$1,"X","")</f>
        <v>X</v>
      </c>
      <c r="B3055" s="122" t="str">
        <f t="shared" si="47"/>
        <v>A</v>
      </c>
      <c r="Q3055" s="122" t="e">
        <f>+VLOOKUP(CONCATENATE(B3055,"00"),#REF!,3,FALSE)</f>
        <v>#REF!</v>
      </c>
      <c r="R3055" s="122" t="str">
        <f>+IF(ISERROR(VLOOKUP(K3055,'Ecarts de marge'!D:D,1,FALSE)),"PB CODE ARTICLE","")</f>
        <v>PB CODE ARTICLE</v>
      </c>
    </row>
    <row r="3056" spans="1:18" x14ac:dyDescent="0.25">
      <c r="A3056" s="131" t="str">
        <f>+IF(I3056&lt;='Ecarts de marge'!$G$1,"X","")</f>
        <v>X</v>
      </c>
      <c r="B3056" s="122" t="str">
        <f t="shared" si="47"/>
        <v>A</v>
      </c>
      <c r="Q3056" s="122" t="e">
        <f>+VLOOKUP(CONCATENATE(B3056,"00"),#REF!,3,FALSE)</f>
        <v>#REF!</v>
      </c>
      <c r="R3056" s="122" t="str">
        <f>+IF(ISERROR(VLOOKUP(K3056,'Ecarts de marge'!D:D,1,FALSE)),"PB CODE ARTICLE","")</f>
        <v>PB CODE ARTICLE</v>
      </c>
    </row>
    <row r="3057" spans="1:18" x14ac:dyDescent="0.25">
      <c r="A3057" s="131" t="str">
        <f>+IF(I3057&lt;='Ecarts de marge'!$G$1,"X","")</f>
        <v>X</v>
      </c>
      <c r="B3057" s="122" t="str">
        <f t="shared" si="47"/>
        <v>A</v>
      </c>
      <c r="Q3057" s="122" t="e">
        <f>+VLOOKUP(CONCATENATE(B3057,"00"),#REF!,3,FALSE)</f>
        <v>#REF!</v>
      </c>
      <c r="R3057" s="122" t="str">
        <f>+IF(ISERROR(VLOOKUP(K3057,'Ecarts de marge'!D:D,1,FALSE)),"PB CODE ARTICLE","")</f>
        <v>PB CODE ARTICLE</v>
      </c>
    </row>
    <row r="3058" spans="1:18" x14ac:dyDescent="0.25">
      <c r="A3058" s="131" t="str">
        <f>+IF(I3058&lt;='Ecarts de marge'!$G$1,"X","")</f>
        <v>X</v>
      </c>
      <c r="B3058" s="122" t="str">
        <f t="shared" si="47"/>
        <v>A</v>
      </c>
      <c r="Q3058" s="122" t="e">
        <f>+VLOOKUP(CONCATENATE(B3058,"00"),#REF!,3,FALSE)</f>
        <v>#REF!</v>
      </c>
      <c r="R3058" s="122" t="str">
        <f>+IF(ISERROR(VLOOKUP(K3058,'Ecarts de marge'!D:D,1,FALSE)),"PB CODE ARTICLE","")</f>
        <v>PB CODE ARTICLE</v>
      </c>
    </row>
    <row r="3059" spans="1:18" x14ac:dyDescent="0.25">
      <c r="A3059" s="131" t="str">
        <f>+IF(I3059&lt;='Ecarts de marge'!$G$1,"X","")</f>
        <v>X</v>
      </c>
      <c r="B3059" s="122" t="str">
        <f t="shared" si="47"/>
        <v>A</v>
      </c>
      <c r="Q3059" s="122" t="e">
        <f>+VLOOKUP(CONCATENATE(B3059,"00"),#REF!,3,FALSE)</f>
        <v>#REF!</v>
      </c>
      <c r="R3059" s="122" t="str">
        <f>+IF(ISERROR(VLOOKUP(K3059,'Ecarts de marge'!D:D,1,FALSE)),"PB CODE ARTICLE","")</f>
        <v>PB CODE ARTICLE</v>
      </c>
    </row>
    <row r="3060" spans="1:18" x14ac:dyDescent="0.25">
      <c r="A3060" s="131" t="str">
        <f>+IF(I3060&lt;='Ecarts de marge'!$G$1,"X","")</f>
        <v>X</v>
      </c>
      <c r="B3060" s="122" t="str">
        <f t="shared" si="47"/>
        <v>A</v>
      </c>
      <c r="Q3060" s="122" t="e">
        <f>+VLOOKUP(CONCATENATE(B3060,"00"),#REF!,3,FALSE)</f>
        <v>#REF!</v>
      </c>
      <c r="R3060" s="122" t="str">
        <f>+IF(ISERROR(VLOOKUP(K3060,'Ecarts de marge'!D:D,1,FALSE)),"PB CODE ARTICLE","")</f>
        <v>PB CODE ARTICLE</v>
      </c>
    </row>
    <row r="3061" spans="1:18" x14ac:dyDescent="0.25">
      <c r="A3061" s="131" t="str">
        <f>+IF(I3061&lt;='Ecarts de marge'!$G$1,"X","")</f>
        <v>X</v>
      </c>
      <c r="B3061" s="122" t="str">
        <f t="shared" si="47"/>
        <v>A</v>
      </c>
      <c r="Q3061" s="122" t="e">
        <f>+VLOOKUP(CONCATENATE(B3061,"00"),#REF!,3,FALSE)</f>
        <v>#REF!</v>
      </c>
      <c r="R3061" s="122" t="str">
        <f>+IF(ISERROR(VLOOKUP(K3061,'Ecarts de marge'!D:D,1,FALSE)),"PB CODE ARTICLE","")</f>
        <v>PB CODE ARTICLE</v>
      </c>
    </row>
    <row r="3062" spans="1:18" x14ac:dyDescent="0.25">
      <c r="A3062" s="131" t="str">
        <f>+IF(I3062&lt;='Ecarts de marge'!$G$1,"X","")</f>
        <v>X</v>
      </c>
      <c r="B3062" s="122" t="str">
        <f t="shared" si="47"/>
        <v>A</v>
      </c>
      <c r="Q3062" s="122" t="e">
        <f>+VLOOKUP(CONCATENATE(B3062,"00"),#REF!,3,FALSE)</f>
        <v>#REF!</v>
      </c>
      <c r="R3062" s="122" t="str">
        <f>+IF(ISERROR(VLOOKUP(K3062,'Ecarts de marge'!D:D,1,FALSE)),"PB CODE ARTICLE","")</f>
        <v>PB CODE ARTICLE</v>
      </c>
    </row>
    <row r="3063" spans="1:18" x14ac:dyDescent="0.25">
      <c r="A3063" s="131" t="str">
        <f>+IF(I3063&lt;='Ecarts de marge'!$G$1,"X","")</f>
        <v>X</v>
      </c>
      <c r="B3063" s="122" t="str">
        <f t="shared" si="47"/>
        <v>A</v>
      </c>
      <c r="Q3063" s="122" t="e">
        <f>+VLOOKUP(CONCATENATE(B3063,"00"),#REF!,3,FALSE)</f>
        <v>#REF!</v>
      </c>
      <c r="R3063" s="122" t="str">
        <f>+IF(ISERROR(VLOOKUP(K3063,'Ecarts de marge'!D:D,1,FALSE)),"PB CODE ARTICLE","")</f>
        <v>PB CODE ARTICLE</v>
      </c>
    </row>
    <row r="3064" spans="1:18" x14ac:dyDescent="0.25">
      <c r="A3064" s="131" t="str">
        <f>+IF(I3064&lt;='Ecarts de marge'!$G$1,"X","")</f>
        <v>X</v>
      </c>
      <c r="B3064" s="122" t="str">
        <f t="shared" si="47"/>
        <v>A</v>
      </c>
      <c r="Q3064" s="122" t="e">
        <f>+VLOOKUP(CONCATENATE(B3064,"00"),#REF!,3,FALSE)</f>
        <v>#REF!</v>
      </c>
      <c r="R3064" s="122" t="str">
        <f>+IF(ISERROR(VLOOKUP(K3064,'Ecarts de marge'!D:D,1,FALSE)),"PB CODE ARTICLE","")</f>
        <v>PB CODE ARTICLE</v>
      </c>
    </row>
    <row r="3065" spans="1:18" x14ac:dyDescent="0.25">
      <c r="A3065" s="131" t="str">
        <f>+IF(I3065&lt;='Ecarts de marge'!$G$1,"X","")</f>
        <v>X</v>
      </c>
      <c r="B3065" s="122" t="str">
        <f t="shared" si="47"/>
        <v>A</v>
      </c>
      <c r="Q3065" s="122" t="e">
        <f>+VLOOKUP(CONCATENATE(B3065,"00"),#REF!,3,FALSE)</f>
        <v>#REF!</v>
      </c>
      <c r="R3065" s="122" t="str">
        <f>+IF(ISERROR(VLOOKUP(K3065,'Ecarts de marge'!D:D,1,FALSE)),"PB CODE ARTICLE","")</f>
        <v>PB CODE ARTICLE</v>
      </c>
    </row>
    <row r="3066" spans="1:18" x14ac:dyDescent="0.25">
      <c r="A3066" s="131" t="str">
        <f>+IF(I3066&lt;='Ecarts de marge'!$G$1,"X","")</f>
        <v>X</v>
      </c>
      <c r="B3066" s="122" t="str">
        <f t="shared" si="47"/>
        <v>A</v>
      </c>
      <c r="Q3066" s="122" t="e">
        <f>+VLOOKUP(CONCATENATE(B3066,"00"),#REF!,3,FALSE)</f>
        <v>#REF!</v>
      </c>
      <c r="R3066" s="122" t="str">
        <f>+IF(ISERROR(VLOOKUP(K3066,'Ecarts de marge'!D:D,1,FALSE)),"PB CODE ARTICLE","")</f>
        <v>PB CODE ARTICLE</v>
      </c>
    </row>
    <row r="3067" spans="1:18" x14ac:dyDescent="0.25">
      <c r="A3067" s="131" t="str">
        <f>+IF(I3067&lt;='Ecarts de marge'!$G$1,"X","")</f>
        <v>X</v>
      </c>
      <c r="B3067" s="122" t="str">
        <f t="shared" si="47"/>
        <v>A</v>
      </c>
      <c r="Q3067" s="122" t="e">
        <f>+VLOOKUP(CONCATENATE(B3067,"00"),#REF!,3,FALSE)</f>
        <v>#REF!</v>
      </c>
      <c r="R3067" s="122" t="str">
        <f>+IF(ISERROR(VLOOKUP(K3067,'Ecarts de marge'!D:D,1,FALSE)),"PB CODE ARTICLE","")</f>
        <v>PB CODE ARTICLE</v>
      </c>
    </row>
    <row r="3068" spans="1:18" x14ac:dyDescent="0.25">
      <c r="A3068" s="131" t="str">
        <f>+IF(I3068&lt;='Ecarts de marge'!$G$1,"X","")</f>
        <v>X</v>
      </c>
      <c r="B3068" s="122" t="str">
        <f t="shared" si="47"/>
        <v>A</v>
      </c>
      <c r="Q3068" s="122" t="e">
        <f>+VLOOKUP(CONCATENATE(B3068,"00"),#REF!,3,FALSE)</f>
        <v>#REF!</v>
      </c>
      <c r="R3068" s="122" t="str">
        <f>+IF(ISERROR(VLOOKUP(K3068,'Ecarts de marge'!D:D,1,FALSE)),"PB CODE ARTICLE","")</f>
        <v>PB CODE ARTICLE</v>
      </c>
    </row>
    <row r="3069" spans="1:18" x14ac:dyDescent="0.25">
      <c r="A3069" s="131" t="str">
        <f>+IF(I3069&lt;='Ecarts de marge'!$G$1,"X","")</f>
        <v>X</v>
      </c>
      <c r="B3069" s="122" t="str">
        <f t="shared" si="47"/>
        <v>A</v>
      </c>
      <c r="Q3069" s="122" t="e">
        <f>+VLOOKUP(CONCATENATE(B3069,"00"),#REF!,3,FALSE)</f>
        <v>#REF!</v>
      </c>
      <c r="R3069" s="122" t="str">
        <f>+IF(ISERROR(VLOOKUP(K3069,'Ecarts de marge'!D:D,1,FALSE)),"PB CODE ARTICLE","")</f>
        <v>PB CODE ARTICLE</v>
      </c>
    </row>
    <row r="3070" spans="1:18" x14ac:dyDescent="0.25">
      <c r="A3070" s="131" t="str">
        <f>+IF(I3070&lt;='Ecarts de marge'!$G$1,"X","")</f>
        <v>X</v>
      </c>
      <c r="B3070" s="122" t="str">
        <f t="shared" si="47"/>
        <v>A</v>
      </c>
      <c r="Q3070" s="122" t="e">
        <f>+VLOOKUP(CONCATENATE(B3070,"00"),#REF!,3,FALSE)</f>
        <v>#REF!</v>
      </c>
      <c r="R3070" s="122" t="str">
        <f>+IF(ISERROR(VLOOKUP(K3070,'Ecarts de marge'!D:D,1,FALSE)),"PB CODE ARTICLE","")</f>
        <v>PB CODE ARTICLE</v>
      </c>
    </row>
    <row r="3071" spans="1:18" x14ac:dyDescent="0.25">
      <c r="A3071" s="131" t="str">
        <f>+IF(I3071&lt;='Ecarts de marge'!$G$1,"X","")</f>
        <v>X</v>
      </c>
      <c r="B3071" s="122" t="str">
        <f t="shared" si="47"/>
        <v>A</v>
      </c>
      <c r="Q3071" s="122" t="e">
        <f>+VLOOKUP(CONCATENATE(B3071,"00"),#REF!,3,FALSE)</f>
        <v>#REF!</v>
      </c>
      <c r="R3071" s="122" t="str">
        <f>+IF(ISERROR(VLOOKUP(K3071,'Ecarts de marge'!D:D,1,FALSE)),"PB CODE ARTICLE","")</f>
        <v>PB CODE ARTICLE</v>
      </c>
    </row>
    <row r="3072" spans="1:18" x14ac:dyDescent="0.25">
      <c r="A3072" s="131" t="str">
        <f>+IF(I3072&lt;='Ecarts de marge'!$G$1,"X","")</f>
        <v>X</v>
      </c>
      <c r="B3072" s="122" t="str">
        <f t="shared" si="47"/>
        <v>A</v>
      </c>
      <c r="Q3072" s="122" t="e">
        <f>+VLOOKUP(CONCATENATE(B3072,"00"),#REF!,3,FALSE)</f>
        <v>#REF!</v>
      </c>
      <c r="R3072" s="122" t="str">
        <f>+IF(ISERROR(VLOOKUP(K3072,'Ecarts de marge'!D:D,1,FALSE)),"PB CODE ARTICLE","")</f>
        <v>PB CODE ARTICLE</v>
      </c>
    </row>
    <row r="3073" spans="1:18" x14ac:dyDescent="0.25">
      <c r="A3073" s="131" t="str">
        <f>+IF(I3073&lt;='Ecarts de marge'!$G$1,"X","")</f>
        <v>X</v>
      </c>
      <c r="B3073" s="122" t="str">
        <f t="shared" si="47"/>
        <v>A</v>
      </c>
      <c r="Q3073" s="122" t="e">
        <f>+VLOOKUP(CONCATENATE(B3073,"00"),#REF!,3,FALSE)</f>
        <v>#REF!</v>
      </c>
      <c r="R3073" s="122" t="str">
        <f>+IF(ISERROR(VLOOKUP(K3073,'Ecarts de marge'!D:D,1,FALSE)),"PB CODE ARTICLE","")</f>
        <v>PB CODE ARTICLE</v>
      </c>
    </row>
    <row r="3074" spans="1:18" x14ac:dyDescent="0.25">
      <c r="A3074" s="131" t="str">
        <f>+IF(I3074&lt;='Ecarts de marge'!$G$1,"X","")</f>
        <v>X</v>
      </c>
      <c r="B3074" s="122" t="str">
        <f t="shared" si="47"/>
        <v>A</v>
      </c>
      <c r="Q3074" s="122" t="e">
        <f>+VLOOKUP(CONCATENATE(B3074,"00"),#REF!,3,FALSE)</f>
        <v>#REF!</v>
      </c>
      <c r="R3074" s="122" t="str">
        <f>+IF(ISERROR(VLOOKUP(K3074,'Ecarts de marge'!D:D,1,FALSE)),"PB CODE ARTICLE","")</f>
        <v>PB CODE ARTICLE</v>
      </c>
    </row>
    <row r="3075" spans="1:18" x14ac:dyDescent="0.25">
      <c r="A3075" s="131" t="str">
        <f>+IF(I3075&lt;='Ecarts de marge'!$G$1,"X","")</f>
        <v>X</v>
      </c>
      <c r="B3075" s="122" t="str">
        <f t="shared" ref="B3075:B3138" si="48">+"A"&amp;E3075&amp;F3075&amp;G3075</f>
        <v>A</v>
      </c>
      <c r="Q3075" s="122" t="e">
        <f>+VLOOKUP(CONCATENATE(B3075,"00"),#REF!,3,FALSE)</f>
        <v>#REF!</v>
      </c>
      <c r="R3075" s="122" t="str">
        <f>+IF(ISERROR(VLOOKUP(K3075,'Ecarts de marge'!D:D,1,FALSE)),"PB CODE ARTICLE","")</f>
        <v>PB CODE ARTICLE</v>
      </c>
    </row>
    <row r="3076" spans="1:18" x14ac:dyDescent="0.25">
      <c r="A3076" s="131" t="str">
        <f>+IF(I3076&lt;='Ecarts de marge'!$G$1,"X","")</f>
        <v>X</v>
      </c>
      <c r="B3076" s="122" t="str">
        <f t="shared" si="48"/>
        <v>A</v>
      </c>
      <c r="Q3076" s="122" t="e">
        <f>+VLOOKUP(CONCATENATE(B3076,"00"),#REF!,3,FALSE)</f>
        <v>#REF!</v>
      </c>
      <c r="R3076" s="122" t="str">
        <f>+IF(ISERROR(VLOOKUP(K3076,'Ecarts de marge'!D:D,1,FALSE)),"PB CODE ARTICLE","")</f>
        <v>PB CODE ARTICLE</v>
      </c>
    </row>
    <row r="3077" spans="1:18" x14ac:dyDescent="0.25">
      <c r="A3077" s="131" t="str">
        <f>+IF(I3077&lt;='Ecarts de marge'!$G$1,"X","")</f>
        <v>X</v>
      </c>
      <c r="B3077" s="122" t="str">
        <f t="shared" si="48"/>
        <v>A</v>
      </c>
      <c r="Q3077" s="122" t="e">
        <f>+VLOOKUP(CONCATENATE(B3077,"00"),#REF!,3,FALSE)</f>
        <v>#REF!</v>
      </c>
      <c r="R3077" s="122" t="str">
        <f>+IF(ISERROR(VLOOKUP(K3077,'Ecarts de marge'!D:D,1,FALSE)),"PB CODE ARTICLE","")</f>
        <v>PB CODE ARTICLE</v>
      </c>
    </row>
    <row r="3078" spans="1:18" x14ac:dyDescent="0.25">
      <c r="A3078" s="131" t="str">
        <f>+IF(I3078&lt;='Ecarts de marge'!$G$1,"X","")</f>
        <v>X</v>
      </c>
      <c r="B3078" s="122" t="str">
        <f t="shared" si="48"/>
        <v>A</v>
      </c>
      <c r="Q3078" s="122" t="e">
        <f>+VLOOKUP(CONCATENATE(B3078,"00"),#REF!,3,FALSE)</f>
        <v>#REF!</v>
      </c>
      <c r="R3078" s="122" t="str">
        <f>+IF(ISERROR(VLOOKUP(K3078,'Ecarts de marge'!D:D,1,FALSE)),"PB CODE ARTICLE","")</f>
        <v>PB CODE ARTICLE</v>
      </c>
    </row>
    <row r="3079" spans="1:18" x14ac:dyDescent="0.25">
      <c r="A3079" s="131" t="str">
        <f>+IF(I3079&lt;='Ecarts de marge'!$G$1,"X","")</f>
        <v>X</v>
      </c>
      <c r="B3079" s="122" t="str">
        <f t="shared" si="48"/>
        <v>A</v>
      </c>
      <c r="Q3079" s="122" t="e">
        <f>+VLOOKUP(CONCATENATE(B3079,"00"),#REF!,3,FALSE)</f>
        <v>#REF!</v>
      </c>
      <c r="R3079" s="122" t="str">
        <f>+IF(ISERROR(VLOOKUP(K3079,'Ecarts de marge'!D:D,1,FALSE)),"PB CODE ARTICLE","")</f>
        <v>PB CODE ARTICLE</v>
      </c>
    </row>
    <row r="3080" spans="1:18" x14ac:dyDescent="0.25">
      <c r="A3080" s="131" t="str">
        <f>+IF(I3080&lt;='Ecarts de marge'!$G$1,"X","")</f>
        <v>X</v>
      </c>
      <c r="B3080" s="122" t="str">
        <f t="shared" si="48"/>
        <v>A</v>
      </c>
      <c r="Q3080" s="122" t="e">
        <f>+VLOOKUP(CONCATENATE(B3080,"00"),#REF!,3,FALSE)</f>
        <v>#REF!</v>
      </c>
      <c r="R3080" s="122" t="str">
        <f>+IF(ISERROR(VLOOKUP(K3080,'Ecarts de marge'!D:D,1,FALSE)),"PB CODE ARTICLE","")</f>
        <v>PB CODE ARTICLE</v>
      </c>
    </row>
    <row r="3081" spans="1:18" x14ac:dyDescent="0.25">
      <c r="A3081" s="131" t="str">
        <f>+IF(I3081&lt;='Ecarts de marge'!$G$1,"X","")</f>
        <v>X</v>
      </c>
      <c r="B3081" s="122" t="str">
        <f t="shared" si="48"/>
        <v>A</v>
      </c>
      <c r="Q3081" s="122" t="e">
        <f>+VLOOKUP(CONCATENATE(B3081,"00"),#REF!,3,FALSE)</f>
        <v>#REF!</v>
      </c>
      <c r="R3081" s="122" t="str">
        <f>+IF(ISERROR(VLOOKUP(K3081,'Ecarts de marge'!D:D,1,FALSE)),"PB CODE ARTICLE","")</f>
        <v>PB CODE ARTICLE</v>
      </c>
    </row>
    <row r="3082" spans="1:18" x14ac:dyDescent="0.25">
      <c r="A3082" s="131" t="str">
        <f>+IF(I3082&lt;='Ecarts de marge'!$G$1,"X","")</f>
        <v>X</v>
      </c>
      <c r="B3082" s="122" t="str">
        <f t="shared" si="48"/>
        <v>A</v>
      </c>
      <c r="Q3082" s="122" t="e">
        <f>+VLOOKUP(CONCATENATE(B3082,"00"),#REF!,3,FALSE)</f>
        <v>#REF!</v>
      </c>
      <c r="R3082" s="122" t="str">
        <f>+IF(ISERROR(VLOOKUP(K3082,'Ecarts de marge'!D:D,1,FALSE)),"PB CODE ARTICLE","")</f>
        <v>PB CODE ARTICLE</v>
      </c>
    </row>
    <row r="3083" spans="1:18" x14ac:dyDescent="0.25">
      <c r="A3083" s="131" t="str">
        <f>+IF(I3083&lt;='Ecarts de marge'!$G$1,"X","")</f>
        <v>X</v>
      </c>
      <c r="B3083" s="122" t="str">
        <f t="shared" si="48"/>
        <v>A</v>
      </c>
      <c r="Q3083" s="122" t="e">
        <f>+VLOOKUP(CONCATENATE(B3083,"00"),#REF!,3,FALSE)</f>
        <v>#REF!</v>
      </c>
      <c r="R3083" s="122" t="str">
        <f>+IF(ISERROR(VLOOKUP(K3083,'Ecarts de marge'!D:D,1,FALSE)),"PB CODE ARTICLE","")</f>
        <v>PB CODE ARTICLE</v>
      </c>
    </row>
    <row r="3084" spans="1:18" x14ac:dyDescent="0.25">
      <c r="A3084" s="131" t="str">
        <f>+IF(I3084&lt;='Ecarts de marge'!$G$1,"X","")</f>
        <v>X</v>
      </c>
      <c r="B3084" s="122" t="str">
        <f t="shared" si="48"/>
        <v>A</v>
      </c>
      <c r="Q3084" s="122" t="e">
        <f>+VLOOKUP(CONCATENATE(B3084,"00"),#REF!,3,FALSE)</f>
        <v>#REF!</v>
      </c>
      <c r="R3084" s="122" t="str">
        <f>+IF(ISERROR(VLOOKUP(K3084,'Ecarts de marge'!D:D,1,FALSE)),"PB CODE ARTICLE","")</f>
        <v>PB CODE ARTICLE</v>
      </c>
    </row>
    <row r="3085" spans="1:18" x14ac:dyDescent="0.25">
      <c r="A3085" s="131" t="str">
        <f>+IF(I3085&lt;='Ecarts de marge'!$G$1,"X","")</f>
        <v>X</v>
      </c>
      <c r="B3085" s="122" t="str">
        <f t="shared" si="48"/>
        <v>A</v>
      </c>
      <c r="Q3085" s="122" t="e">
        <f>+VLOOKUP(CONCATENATE(B3085,"00"),#REF!,3,FALSE)</f>
        <v>#REF!</v>
      </c>
      <c r="R3085" s="122" t="str">
        <f>+IF(ISERROR(VLOOKUP(K3085,'Ecarts de marge'!D:D,1,FALSE)),"PB CODE ARTICLE","")</f>
        <v>PB CODE ARTICLE</v>
      </c>
    </row>
    <row r="3086" spans="1:18" x14ac:dyDescent="0.25">
      <c r="A3086" s="131" t="str">
        <f>+IF(I3086&lt;='Ecarts de marge'!$G$1,"X","")</f>
        <v>X</v>
      </c>
      <c r="B3086" s="122" t="str">
        <f t="shared" si="48"/>
        <v>A</v>
      </c>
      <c r="Q3086" s="122" t="e">
        <f>+VLOOKUP(CONCATENATE(B3086,"00"),#REF!,3,FALSE)</f>
        <v>#REF!</v>
      </c>
      <c r="R3086" s="122" t="str">
        <f>+IF(ISERROR(VLOOKUP(K3086,'Ecarts de marge'!D:D,1,FALSE)),"PB CODE ARTICLE","")</f>
        <v>PB CODE ARTICLE</v>
      </c>
    </row>
    <row r="3087" spans="1:18" x14ac:dyDescent="0.25">
      <c r="A3087" s="131" t="str">
        <f>+IF(I3087&lt;='Ecarts de marge'!$G$1,"X","")</f>
        <v>X</v>
      </c>
      <c r="B3087" s="122" t="str">
        <f t="shared" si="48"/>
        <v>A</v>
      </c>
      <c r="Q3087" s="122" t="e">
        <f>+VLOOKUP(CONCATENATE(B3087,"00"),#REF!,3,FALSE)</f>
        <v>#REF!</v>
      </c>
      <c r="R3087" s="122" t="str">
        <f>+IF(ISERROR(VLOOKUP(K3087,'Ecarts de marge'!D:D,1,FALSE)),"PB CODE ARTICLE","")</f>
        <v>PB CODE ARTICLE</v>
      </c>
    </row>
    <row r="3088" spans="1:18" x14ac:dyDescent="0.25">
      <c r="A3088" s="131" t="str">
        <f>+IF(I3088&lt;='Ecarts de marge'!$G$1,"X","")</f>
        <v>X</v>
      </c>
      <c r="B3088" s="122" t="str">
        <f t="shared" si="48"/>
        <v>A</v>
      </c>
      <c r="Q3088" s="122" t="e">
        <f>+VLOOKUP(CONCATENATE(B3088,"00"),#REF!,3,FALSE)</f>
        <v>#REF!</v>
      </c>
      <c r="R3088" s="122" t="str">
        <f>+IF(ISERROR(VLOOKUP(K3088,'Ecarts de marge'!D:D,1,FALSE)),"PB CODE ARTICLE","")</f>
        <v>PB CODE ARTICLE</v>
      </c>
    </row>
    <row r="3089" spans="1:18" x14ac:dyDescent="0.25">
      <c r="A3089" s="131" t="str">
        <f>+IF(I3089&lt;='Ecarts de marge'!$G$1,"X","")</f>
        <v>X</v>
      </c>
      <c r="B3089" s="122" t="str">
        <f t="shared" si="48"/>
        <v>A</v>
      </c>
      <c r="Q3089" s="122" t="e">
        <f>+VLOOKUP(CONCATENATE(B3089,"00"),#REF!,3,FALSE)</f>
        <v>#REF!</v>
      </c>
      <c r="R3089" s="122" t="str">
        <f>+IF(ISERROR(VLOOKUP(K3089,'Ecarts de marge'!D:D,1,FALSE)),"PB CODE ARTICLE","")</f>
        <v>PB CODE ARTICLE</v>
      </c>
    </row>
    <row r="3090" spans="1:18" x14ac:dyDescent="0.25">
      <c r="A3090" s="131" t="str">
        <f>+IF(I3090&lt;='Ecarts de marge'!$G$1,"X","")</f>
        <v>X</v>
      </c>
      <c r="B3090" s="122" t="str">
        <f t="shared" si="48"/>
        <v>A</v>
      </c>
      <c r="Q3090" s="122" t="e">
        <f>+VLOOKUP(CONCATENATE(B3090,"00"),#REF!,3,FALSE)</f>
        <v>#REF!</v>
      </c>
      <c r="R3090" s="122" t="str">
        <f>+IF(ISERROR(VLOOKUP(K3090,'Ecarts de marge'!D:D,1,FALSE)),"PB CODE ARTICLE","")</f>
        <v>PB CODE ARTICLE</v>
      </c>
    </row>
    <row r="3091" spans="1:18" x14ac:dyDescent="0.25">
      <c r="A3091" s="131" t="str">
        <f>+IF(I3091&lt;='Ecarts de marge'!$G$1,"X","")</f>
        <v>X</v>
      </c>
      <c r="B3091" s="122" t="str">
        <f t="shared" si="48"/>
        <v>A</v>
      </c>
      <c r="Q3091" s="122" t="e">
        <f>+VLOOKUP(CONCATENATE(B3091,"00"),#REF!,3,FALSE)</f>
        <v>#REF!</v>
      </c>
      <c r="R3091" s="122" t="str">
        <f>+IF(ISERROR(VLOOKUP(K3091,'Ecarts de marge'!D:D,1,FALSE)),"PB CODE ARTICLE","")</f>
        <v>PB CODE ARTICLE</v>
      </c>
    </row>
    <row r="3092" spans="1:18" x14ac:dyDescent="0.25">
      <c r="A3092" s="131" t="str">
        <f>+IF(I3092&lt;='Ecarts de marge'!$G$1,"X","")</f>
        <v>X</v>
      </c>
      <c r="B3092" s="122" t="str">
        <f t="shared" si="48"/>
        <v>A</v>
      </c>
      <c r="Q3092" s="122" t="e">
        <f>+VLOOKUP(CONCATENATE(B3092,"00"),#REF!,3,FALSE)</f>
        <v>#REF!</v>
      </c>
      <c r="R3092" s="122" t="str">
        <f>+IF(ISERROR(VLOOKUP(K3092,'Ecarts de marge'!D:D,1,FALSE)),"PB CODE ARTICLE","")</f>
        <v>PB CODE ARTICLE</v>
      </c>
    </row>
    <row r="3093" spans="1:18" x14ac:dyDescent="0.25">
      <c r="A3093" s="131" t="str">
        <f>+IF(I3093&lt;='Ecarts de marge'!$G$1,"X","")</f>
        <v>X</v>
      </c>
      <c r="B3093" s="122" t="str">
        <f t="shared" si="48"/>
        <v>A</v>
      </c>
      <c r="Q3093" s="122" t="e">
        <f>+VLOOKUP(CONCATENATE(B3093,"00"),#REF!,3,FALSE)</f>
        <v>#REF!</v>
      </c>
      <c r="R3093" s="122" t="str">
        <f>+IF(ISERROR(VLOOKUP(K3093,'Ecarts de marge'!D:D,1,FALSE)),"PB CODE ARTICLE","")</f>
        <v>PB CODE ARTICLE</v>
      </c>
    </row>
    <row r="3094" spans="1:18" x14ac:dyDescent="0.25">
      <c r="A3094" s="131" t="str">
        <f>+IF(I3094&lt;='Ecarts de marge'!$G$1,"X","")</f>
        <v>X</v>
      </c>
      <c r="B3094" s="122" t="str">
        <f t="shared" si="48"/>
        <v>A</v>
      </c>
      <c r="Q3094" s="122" t="e">
        <f>+VLOOKUP(CONCATENATE(B3094,"00"),#REF!,3,FALSE)</f>
        <v>#REF!</v>
      </c>
      <c r="R3094" s="122" t="str">
        <f>+IF(ISERROR(VLOOKUP(K3094,'Ecarts de marge'!D:D,1,FALSE)),"PB CODE ARTICLE","")</f>
        <v>PB CODE ARTICLE</v>
      </c>
    </row>
    <row r="3095" spans="1:18" x14ac:dyDescent="0.25">
      <c r="A3095" s="131" t="str">
        <f>+IF(I3095&lt;='Ecarts de marge'!$G$1,"X","")</f>
        <v>X</v>
      </c>
      <c r="B3095" s="122" t="str">
        <f t="shared" si="48"/>
        <v>A</v>
      </c>
      <c r="Q3095" s="122" t="e">
        <f>+VLOOKUP(CONCATENATE(B3095,"00"),#REF!,3,FALSE)</f>
        <v>#REF!</v>
      </c>
      <c r="R3095" s="122" t="str">
        <f>+IF(ISERROR(VLOOKUP(K3095,'Ecarts de marge'!D:D,1,FALSE)),"PB CODE ARTICLE","")</f>
        <v>PB CODE ARTICLE</v>
      </c>
    </row>
    <row r="3096" spans="1:18" x14ac:dyDescent="0.25">
      <c r="A3096" s="131" t="str">
        <f>+IF(I3096&lt;='Ecarts de marge'!$G$1,"X","")</f>
        <v>X</v>
      </c>
      <c r="B3096" s="122" t="str">
        <f t="shared" si="48"/>
        <v>A</v>
      </c>
      <c r="Q3096" s="122" t="e">
        <f>+VLOOKUP(CONCATENATE(B3096,"00"),#REF!,3,FALSE)</f>
        <v>#REF!</v>
      </c>
      <c r="R3096" s="122" t="str">
        <f>+IF(ISERROR(VLOOKUP(K3096,'Ecarts de marge'!D:D,1,FALSE)),"PB CODE ARTICLE","")</f>
        <v>PB CODE ARTICLE</v>
      </c>
    </row>
    <row r="3097" spans="1:18" x14ac:dyDescent="0.25">
      <c r="A3097" s="131" t="str">
        <f>+IF(I3097&lt;='Ecarts de marge'!$G$1,"X","")</f>
        <v>X</v>
      </c>
      <c r="B3097" s="122" t="str">
        <f t="shared" si="48"/>
        <v>A</v>
      </c>
      <c r="Q3097" s="122" t="e">
        <f>+VLOOKUP(CONCATENATE(B3097,"00"),#REF!,3,FALSE)</f>
        <v>#REF!</v>
      </c>
      <c r="R3097" s="122" t="str">
        <f>+IF(ISERROR(VLOOKUP(K3097,'Ecarts de marge'!D:D,1,FALSE)),"PB CODE ARTICLE","")</f>
        <v>PB CODE ARTICLE</v>
      </c>
    </row>
    <row r="3098" spans="1:18" x14ac:dyDescent="0.25">
      <c r="A3098" s="131" t="str">
        <f>+IF(I3098&lt;='Ecarts de marge'!$G$1,"X","")</f>
        <v>X</v>
      </c>
      <c r="B3098" s="122" t="str">
        <f t="shared" si="48"/>
        <v>A</v>
      </c>
      <c r="Q3098" s="122" t="e">
        <f>+VLOOKUP(CONCATENATE(B3098,"00"),#REF!,3,FALSE)</f>
        <v>#REF!</v>
      </c>
      <c r="R3098" s="122" t="str">
        <f>+IF(ISERROR(VLOOKUP(K3098,'Ecarts de marge'!D:D,1,FALSE)),"PB CODE ARTICLE","")</f>
        <v>PB CODE ARTICLE</v>
      </c>
    </row>
    <row r="3099" spans="1:18" x14ac:dyDescent="0.25">
      <c r="A3099" s="131" t="str">
        <f>+IF(I3099&lt;='Ecarts de marge'!$G$1,"X","")</f>
        <v>X</v>
      </c>
      <c r="B3099" s="122" t="str">
        <f t="shared" si="48"/>
        <v>A</v>
      </c>
      <c r="Q3099" s="122" t="e">
        <f>+VLOOKUP(CONCATENATE(B3099,"00"),#REF!,3,FALSE)</f>
        <v>#REF!</v>
      </c>
      <c r="R3099" s="122" t="str">
        <f>+IF(ISERROR(VLOOKUP(K3099,'Ecarts de marge'!D:D,1,FALSE)),"PB CODE ARTICLE","")</f>
        <v>PB CODE ARTICLE</v>
      </c>
    </row>
    <row r="3100" spans="1:18" x14ac:dyDescent="0.25">
      <c r="A3100" s="131" t="str">
        <f>+IF(I3100&lt;='Ecarts de marge'!$G$1,"X","")</f>
        <v>X</v>
      </c>
      <c r="B3100" s="122" t="str">
        <f t="shared" si="48"/>
        <v>A</v>
      </c>
      <c r="Q3100" s="122" t="e">
        <f>+VLOOKUP(CONCATENATE(B3100,"00"),#REF!,3,FALSE)</f>
        <v>#REF!</v>
      </c>
      <c r="R3100" s="122" t="str">
        <f>+IF(ISERROR(VLOOKUP(K3100,'Ecarts de marge'!D:D,1,FALSE)),"PB CODE ARTICLE","")</f>
        <v>PB CODE ARTICLE</v>
      </c>
    </row>
    <row r="3101" spans="1:18" x14ac:dyDescent="0.25">
      <c r="A3101" s="131" t="str">
        <f>+IF(I3101&lt;='Ecarts de marge'!$G$1,"X","")</f>
        <v>X</v>
      </c>
      <c r="B3101" s="122" t="str">
        <f t="shared" si="48"/>
        <v>A</v>
      </c>
      <c r="Q3101" s="122" t="e">
        <f>+VLOOKUP(CONCATENATE(B3101,"00"),#REF!,3,FALSE)</f>
        <v>#REF!</v>
      </c>
      <c r="R3101" s="122" t="str">
        <f>+IF(ISERROR(VLOOKUP(K3101,'Ecarts de marge'!D:D,1,FALSE)),"PB CODE ARTICLE","")</f>
        <v>PB CODE ARTICLE</v>
      </c>
    </row>
    <row r="3102" spans="1:18" x14ac:dyDescent="0.25">
      <c r="A3102" s="131" t="str">
        <f>+IF(I3102&lt;='Ecarts de marge'!$G$1,"X","")</f>
        <v>X</v>
      </c>
      <c r="B3102" s="122" t="str">
        <f t="shared" si="48"/>
        <v>A</v>
      </c>
      <c r="Q3102" s="122" t="e">
        <f>+VLOOKUP(CONCATENATE(B3102,"00"),#REF!,3,FALSE)</f>
        <v>#REF!</v>
      </c>
      <c r="R3102" s="122" t="str">
        <f>+IF(ISERROR(VLOOKUP(K3102,'Ecarts de marge'!D:D,1,FALSE)),"PB CODE ARTICLE","")</f>
        <v>PB CODE ARTICLE</v>
      </c>
    </row>
    <row r="3103" spans="1:18" x14ac:dyDescent="0.25">
      <c r="A3103" s="131" t="str">
        <f>+IF(I3103&lt;='Ecarts de marge'!$G$1,"X","")</f>
        <v>X</v>
      </c>
      <c r="B3103" s="122" t="str">
        <f t="shared" si="48"/>
        <v>A</v>
      </c>
      <c r="Q3103" s="122" t="e">
        <f>+VLOOKUP(CONCATENATE(B3103,"00"),#REF!,3,FALSE)</f>
        <v>#REF!</v>
      </c>
      <c r="R3103" s="122" t="str">
        <f>+IF(ISERROR(VLOOKUP(K3103,'Ecarts de marge'!D:D,1,FALSE)),"PB CODE ARTICLE","")</f>
        <v>PB CODE ARTICLE</v>
      </c>
    </row>
    <row r="3104" spans="1:18" x14ac:dyDescent="0.25">
      <c r="A3104" s="131" t="str">
        <f>+IF(I3104&lt;='Ecarts de marge'!$G$1,"X","")</f>
        <v>X</v>
      </c>
      <c r="B3104" s="122" t="str">
        <f t="shared" si="48"/>
        <v>A</v>
      </c>
      <c r="Q3104" s="122" t="e">
        <f>+VLOOKUP(CONCATENATE(B3104,"00"),#REF!,3,FALSE)</f>
        <v>#REF!</v>
      </c>
      <c r="R3104" s="122" t="str">
        <f>+IF(ISERROR(VLOOKUP(K3104,'Ecarts de marge'!D:D,1,FALSE)),"PB CODE ARTICLE","")</f>
        <v>PB CODE ARTICLE</v>
      </c>
    </row>
    <row r="3105" spans="1:18" x14ac:dyDescent="0.25">
      <c r="A3105" s="131" t="str">
        <f>+IF(I3105&lt;='Ecarts de marge'!$G$1,"X","")</f>
        <v>X</v>
      </c>
      <c r="B3105" s="122" t="str">
        <f t="shared" si="48"/>
        <v>A</v>
      </c>
      <c r="Q3105" s="122" t="e">
        <f>+VLOOKUP(CONCATENATE(B3105,"00"),#REF!,3,FALSE)</f>
        <v>#REF!</v>
      </c>
      <c r="R3105" s="122" t="str">
        <f>+IF(ISERROR(VLOOKUP(K3105,'Ecarts de marge'!D:D,1,FALSE)),"PB CODE ARTICLE","")</f>
        <v>PB CODE ARTICLE</v>
      </c>
    </row>
    <row r="3106" spans="1:18" x14ac:dyDescent="0.25">
      <c r="A3106" s="131" t="str">
        <f>+IF(I3106&lt;='Ecarts de marge'!$G$1,"X","")</f>
        <v>X</v>
      </c>
      <c r="B3106" s="122" t="str">
        <f t="shared" si="48"/>
        <v>A</v>
      </c>
      <c r="Q3106" s="122" t="e">
        <f>+VLOOKUP(CONCATENATE(B3106,"00"),#REF!,3,FALSE)</f>
        <v>#REF!</v>
      </c>
      <c r="R3106" s="122" t="str">
        <f>+IF(ISERROR(VLOOKUP(K3106,'Ecarts de marge'!D:D,1,FALSE)),"PB CODE ARTICLE","")</f>
        <v>PB CODE ARTICLE</v>
      </c>
    </row>
    <row r="3107" spans="1:18" x14ac:dyDescent="0.25">
      <c r="A3107" s="131" t="str">
        <f>+IF(I3107&lt;='Ecarts de marge'!$G$1,"X","")</f>
        <v>X</v>
      </c>
      <c r="B3107" s="122" t="str">
        <f t="shared" si="48"/>
        <v>A</v>
      </c>
      <c r="Q3107" s="122" t="e">
        <f>+VLOOKUP(CONCATENATE(B3107,"00"),#REF!,3,FALSE)</f>
        <v>#REF!</v>
      </c>
      <c r="R3107" s="122" t="str">
        <f>+IF(ISERROR(VLOOKUP(K3107,'Ecarts de marge'!D:D,1,FALSE)),"PB CODE ARTICLE","")</f>
        <v>PB CODE ARTICLE</v>
      </c>
    </row>
    <row r="3108" spans="1:18" x14ac:dyDescent="0.25">
      <c r="A3108" s="131" t="str">
        <f>+IF(I3108&lt;='Ecarts de marge'!$G$1,"X","")</f>
        <v>X</v>
      </c>
      <c r="B3108" s="122" t="str">
        <f t="shared" si="48"/>
        <v>A</v>
      </c>
      <c r="Q3108" s="122" t="e">
        <f>+VLOOKUP(CONCATENATE(B3108,"00"),#REF!,3,FALSE)</f>
        <v>#REF!</v>
      </c>
      <c r="R3108" s="122" t="str">
        <f>+IF(ISERROR(VLOOKUP(K3108,'Ecarts de marge'!D:D,1,FALSE)),"PB CODE ARTICLE","")</f>
        <v>PB CODE ARTICLE</v>
      </c>
    </row>
    <row r="3109" spans="1:18" x14ac:dyDescent="0.25">
      <c r="A3109" s="131" t="str">
        <f>+IF(I3109&lt;='Ecarts de marge'!$G$1,"X","")</f>
        <v>X</v>
      </c>
      <c r="B3109" s="122" t="str">
        <f t="shared" si="48"/>
        <v>A</v>
      </c>
      <c r="Q3109" s="122" t="e">
        <f>+VLOOKUP(CONCATENATE(B3109,"00"),#REF!,3,FALSE)</f>
        <v>#REF!</v>
      </c>
      <c r="R3109" s="122" t="str">
        <f>+IF(ISERROR(VLOOKUP(K3109,'Ecarts de marge'!D:D,1,FALSE)),"PB CODE ARTICLE","")</f>
        <v>PB CODE ARTICLE</v>
      </c>
    </row>
    <row r="3110" spans="1:18" x14ac:dyDescent="0.25">
      <c r="A3110" s="131" t="str">
        <f>+IF(I3110&lt;='Ecarts de marge'!$G$1,"X","")</f>
        <v>X</v>
      </c>
      <c r="B3110" s="122" t="str">
        <f t="shared" si="48"/>
        <v>A</v>
      </c>
      <c r="Q3110" s="122" t="e">
        <f>+VLOOKUP(CONCATENATE(B3110,"00"),#REF!,3,FALSE)</f>
        <v>#REF!</v>
      </c>
      <c r="R3110" s="122" t="str">
        <f>+IF(ISERROR(VLOOKUP(K3110,'Ecarts de marge'!D:D,1,FALSE)),"PB CODE ARTICLE","")</f>
        <v>PB CODE ARTICLE</v>
      </c>
    </row>
    <row r="3111" spans="1:18" x14ac:dyDescent="0.25">
      <c r="A3111" s="131" t="str">
        <f>+IF(I3111&lt;='Ecarts de marge'!$G$1,"X","")</f>
        <v>X</v>
      </c>
      <c r="B3111" s="122" t="str">
        <f t="shared" si="48"/>
        <v>A</v>
      </c>
      <c r="Q3111" s="122" t="e">
        <f>+VLOOKUP(CONCATENATE(B3111,"00"),#REF!,3,FALSE)</f>
        <v>#REF!</v>
      </c>
      <c r="R3111" s="122" t="str">
        <f>+IF(ISERROR(VLOOKUP(K3111,'Ecarts de marge'!D:D,1,FALSE)),"PB CODE ARTICLE","")</f>
        <v>PB CODE ARTICLE</v>
      </c>
    </row>
    <row r="3112" spans="1:18" x14ac:dyDescent="0.25">
      <c r="A3112" s="131" t="str">
        <f>+IF(I3112&lt;='Ecarts de marge'!$G$1,"X","")</f>
        <v>X</v>
      </c>
      <c r="B3112" s="122" t="str">
        <f t="shared" si="48"/>
        <v>A</v>
      </c>
      <c r="Q3112" s="122" t="e">
        <f>+VLOOKUP(CONCATENATE(B3112,"00"),#REF!,3,FALSE)</f>
        <v>#REF!</v>
      </c>
      <c r="R3112" s="122" t="str">
        <f>+IF(ISERROR(VLOOKUP(K3112,'Ecarts de marge'!D:D,1,FALSE)),"PB CODE ARTICLE","")</f>
        <v>PB CODE ARTICLE</v>
      </c>
    </row>
    <row r="3113" spans="1:18" x14ac:dyDescent="0.25">
      <c r="A3113" s="131" t="str">
        <f>+IF(I3113&lt;='Ecarts de marge'!$G$1,"X","")</f>
        <v>X</v>
      </c>
      <c r="B3113" s="122" t="str">
        <f t="shared" si="48"/>
        <v>A</v>
      </c>
      <c r="Q3113" s="122" t="e">
        <f>+VLOOKUP(CONCATENATE(B3113,"00"),#REF!,3,FALSE)</f>
        <v>#REF!</v>
      </c>
      <c r="R3113" s="122" t="str">
        <f>+IF(ISERROR(VLOOKUP(K3113,'Ecarts de marge'!D:D,1,FALSE)),"PB CODE ARTICLE","")</f>
        <v>PB CODE ARTICLE</v>
      </c>
    </row>
    <row r="3114" spans="1:18" x14ac:dyDescent="0.25">
      <c r="A3114" s="131" t="str">
        <f>+IF(I3114&lt;='Ecarts de marge'!$G$1,"X","")</f>
        <v>X</v>
      </c>
      <c r="B3114" s="122" t="str">
        <f t="shared" si="48"/>
        <v>A</v>
      </c>
      <c r="Q3114" s="122" t="e">
        <f>+VLOOKUP(CONCATENATE(B3114,"00"),#REF!,3,FALSE)</f>
        <v>#REF!</v>
      </c>
      <c r="R3114" s="122" t="str">
        <f>+IF(ISERROR(VLOOKUP(K3114,'Ecarts de marge'!D:D,1,FALSE)),"PB CODE ARTICLE","")</f>
        <v>PB CODE ARTICLE</v>
      </c>
    </row>
    <row r="3115" spans="1:18" x14ac:dyDescent="0.25">
      <c r="A3115" s="131" t="str">
        <f>+IF(I3115&lt;='Ecarts de marge'!$G$1,"X","")</f>
        <v>X</v>
      </c>
      <c r="B3115" s="122" t="str">
        <f t="shared" si="48"/>
        <v>A</v>
      </c>
      <c r="Q3115" s="122" t="e">
        <f>+VLOOKUP(CONCATENATE(B3115,"00"),#REF!,3,FALSE)</f>
        <v>#REF!</v>
      </c>
      <c r="R3115" s="122" t="str">
        <f>+IF(ISERROR(VLOOKUP(K3115,'Ecarts de marge'!D:D,1,FALSE)),"PB CODE ARTICLE","")</f>
        <v>PB CODE ARTICLE</v>
      </c>
    </row>
    <row r="3116" spans="1:18" x14ac:dyDescent="0.25">
      <c r="A3116" s="131" t="str">
        <f>+IF(I3116&lt;='Ecarts de marge'!$G$1,"X","")</f>
        <v>X</v>
      </c>
      <c r="B3116" s="122" t="str">
        <f t="shared" si="48"/>
        <v>A</v>
      </c>
      <c r="Q3116" s="122" t="e">
        <f>+VLOOKUP(CONCATENATE(B3116,"00"),#REF!,3,FALSE)</f>
        <v>#REF!</v>
      </c>
      <c r="R3116" s="122" t="str">
        <f>+IF(ISERROR(VLOOKUP(K3116,'Ecarts de marge'!D:D,1,FALSE)),"PB CODE ARTICLE","")</f>
        <v>PB CODE ARTICLE</v>
      </c>
    </row>
    <row r="3117" spans="1:18" x14ac:dyDescent="0.25">
      <c r="A3117" s="131" t="str">
        <f>+IF(I3117&lt;='Ecarts de marge'!$G$1,"X","")</f>
        <v>X</v>
      </c>
      <c r="B3117" s="122" t="str">
        <f t="shared" si="48"/>
        <v>A</v>
      </c>
      <c r="Q3117" s="122" t="e">
        <f>+VLOOKUP(CONCATENATE(B3117,"00"),#REF!,3,FALSE)</f>
        <v>#REF!</v>
      </c>
      <c r="R3117" s="122" t="str">
        <f>+IF(ISERROR(VLOOKUP(K3117,'Ecarts de marge'!D:D,1,FALSE)),"PB CODE ARTICLE","")</f>
        <v>PB CODE ARTICLE</v>
      </c>
    </row>
    <row r="3118" spans="1:18" x14ac:dyDescent="0.25">
      <c r="A3118" s="131" t="str">
        <f>+IF(I3118&lt;='Ecarts de marge'!$G$1,"X","")</f>
        <v>X</v>
      </c>
      <c r="B3118" s="122" t="str">
        <f t="shared" si="48"/>
        <v>A</v>
      </c>
      <c r="Q3118" s="122" t="e">
        <f>+VLOOKUP(CONCATENATE(B3118,"00"),#REF!,3,FALSE)</f>
        <v>#REF!</v>
      </c>
      <c r="R3118" s="122" t="str">
        <f>+IF(ISERROR(VLOOKUP(K3118,'Ecarts de marge'!D:D,1,FALSE)),"PB CODE ARTICLE","")</f>
        <v>PB CODE ARTICLE</v>
      </c>
    </row>
    <row r="3119" spans="1:18" x14ac:dyDescent="0.25">
      <c r="A3119" s="131" t="str">
        <f>+IF(I3119&lt;='Ecarts de marge'!$G$1,"X","")</f>
        <v>X</v>
      </c>
      <c r="B3119" s="122" t="str">
        <f t="shared" si="48"/>
        <v>A</v>
      </c>
      <c r="Q3119" s="122" t="e">
        <f>+VLOOKUP(CONCATENATE(B3119,"00"),#REF!,3,FALSE)</f>
        <v>#REF!</v>
      </c>
      <c r="R3119" s="122" t="str">
        <f>+IF(ISERROR(VLOOKUP(K3119,'Ecarts de marge'!D:D,1,FALSE)),"PB CODE ARTICLE","")</f>
        <v>PB CODE ARTICLE</v>
      </c>
    </row>
    <row r="3120" spans="1:18" x14ac:dyDescent="0.25">
      <c r="A3120" s="131" t="str">
        <f>+IF(I3120&lt;='Ecarts de marge'!$G$1,"X","")</f>
        <v>X</v>
      </c>
      <c r="B3120" s="122" t="str">
        <f t="shared" si="48"/>
        <v>A</v>
      </c>
      <c r="Q3120" s="122" t="e">
        <f>+VLOOKUP(CONCATENATE(B3120,"00"),#REF!,3,FALSE)</f>
        <v>#REF!</v>
      </c>
      <c r="R3120" s="122" t="str">
        <f>+IF(ISERROR(VLOOKUP(K3120,'Ecarts de marge'!D:D,1,FALSE)),"PB CODE ARTICLE","")</f>
        <v>PB CODE ARTICLE</v>
      </c>
    </row>
    <row r="3121" spans="1:18" x14ac:dyDescent="0.25">
      <c r="A3121" s="131" t="str">
        <f>+IF(I3121&lt;='Ecarts de marge'!$G$1,"X","")</f>
        <v>X</v>
      </c>
      <c r="B3121" s="122" t="str">
        <f t="shared" si="48"/>
        <v>A</v>
      </c>
      <c r="Q3121" s="122" t="e">
        <f>+VLOOKUP(CONCATENATE(B3121,"00"),#REF!,3,FALSE)</f>
        <v>#REF!</v>
      </c>
      <c r="R3121" s="122" t="str">
        <f>+IF(ISERROR(VLOOKUP(K3121,'Ecarts de marge'!D:D,1,FALSE)),"PB CODE ARTICLE","")</f>
        <v>PB CODE ARTICLE</v>
      </c>
    </row>
    <row r="3122" spans="1:18" x14ac:dyDescent="0.25">
      <c r="A3122" s="131" t="str">
        <f>+IF(I3122&lt;='Ecarts de marge'!$G$1,"X","")</f>
        <v>X</v>
      </c>
      <c r="B3122" s="122" t="str">
        <f t="shared" si="48"/>
        <v>A</v>
      </c>
      <c r="Q3122" s="122" t="e">
        <f>+VLOOKUP(CONCATENATE(B3122,"00"),#REF!,3,FALSE)</f>
        <v>#REF!</v>
      </c>
      <c r="R3122" s="122" t="str">
        <f>+IF(ISERROR(VLOOKUP(K3122,'Ecarts de marge'!D:D,1,FALSE)),"PB CODE ARTICLE","")</f>
        <v>PB CODE ARTICLE</v>
      </c>
    </row>
    <row r="3123" spans="1:18" x14ac:dyDescent="0.25">
      <c r="A3123" s="131" t="str">
        <f>+IF(I3123&lt;='Ecarts de marge'!$G$1,"X","")</f>
        <v>X</v>
      </c>
      <c r="B3123" s="122" t="str">
        <f t="shared" si="48"/>
        <v>A</v>
      </c>
      <c r="Q3123" s="122" t="e">
        <f>+VLOOKUP(CONCATENATE(B3123,"00"),#REF!,3,FALSE)</f>
        <v>#REF!</v>
      </c>
      <c r="R3123" s="122" t="str">
        <f>+IF(ISERROR(VLOOKUP(K3123,'Ecarts de marge'!D:D,1,FALSE)),"PB CODE ARTICLE","")</f>
        <v>PB CODE ARTICLE</v>
      </c>
    </row>
    <row r="3124" spans="1:18" x14ac:dyDescent="0.25">
      <c r="A3124" s="131" t="str">
        <f>+IF(I3124&lt;='Ecarts de marge'!$G$1,"X","")</f>
        <v>X</v>
      </c>
      <c r="B3124" s="122" t="str">
        <f t="shared" si="48"/>
        <v>A</v>
      </c>
      <c r="Q3124" s="122" t="e">
        <f>+VLOOKUP(CONCATENATE(B3124,"00"),#REF!,3,FALSE)</f>
        <v>#REF!</v>
      </c>
      <c r="R3124" s="122" t="str">
        <f>+IF(ISERROR(VLOOKUP(K3124,'Ecarts de marge'!D:D,1,FALSE)),"PB CODE ARTICLE","")</f>
        <v>PB CODE ARTICLE</v>
      </c>
    </row>
    <row r="3125" spans="1:18" x14ac:dyDescent="0.25">
      <c r="A3125" s="131" t="str">
        <f>+IF(I3125&lt;='Ecarts de marge'!$G$1,"X","")</f>
        <v>X</v>
      </c>
      <c r="B3125" s="122" t="str">
        <f t="shared" si="48"/>
        <v>A</v>
      </c>
      <c r="Q3125" s="122" t="e">
        <f>+VLOOKUP(CONCATENATE(B3125,"00"),#REF!,3,FALSE)</f>
        <v>#REF!</v>
      </c>
      <c r="R3125" s="122" t="str">
        <f>+IF(ISERROR(VLOOKUP(K3125,'Ecarts de marge'!D:D,1,FALSE)),"PB CODE ARTICLE","")</f>
        <v>PB CODE ARTICLE</v>
      </c>
    </row>
    <row r="3126" spans="1:18" x14ac:dyDescent="0.25">
      <c r="A3126" s="131" t="str">
        <f>+IF(I3126&lt;='Ecarts de marge'!$G$1,"X","")</f>
        <v>X</v>
      </c>
      <c r="B3126" s="122" t="str">
        <f t="shared" si="48"/>
        <v>A</v>
      </c>
      <c r="Q3126" s="122" t="e">
        <f>+VLOOKUP(CONCATENATE(B3126,"00"),#REF!,3,FALSE)</f>
        <v>#REF!</v>
      </c>
      <c r="R3126" s="122" t="str">
        <f>+IF(ISERROR(VLOOKUP(K3126,'Ecarts de marge'!D:D,1,FALSE)),"PB CODE ARTICLE","")</f>
        <v>PB CODE ARTICLE</v>
      </c>
    </row>
    <row r="3127" spans="1:18" x14ac:dyDescent="0.25">
      <c r="A3127" s="131" t="str">
        <f>+IF(I3127&lt;='Ecarts de marge'!$G$1,"X","")</f>
        <v>X</v>
      </c>
      <c r="B3127" s="122" t="str">
        <f t="shared" si="48"/>
        <v>A</v>
      </c>
      <c r="Q3127" s="122" t="e">
        <f>+VLOOKUP(CONCATENATE(B3127,"00"),#REF!,3,FALSE)</f>
        <v>#REF!</v>
      </c>
      <c r="R3127" s="122" t="str">
        <f>+IF(ISERROR(VLOOKUP(K3127,'Ecarts de marge'!D:D,1,FALSE)),"PB CODE ARTICLE","")</f>
        <v>PB CODE ARTICLE</v>
      </c>
    </row>
    <row r="3128" spans="1:18" x14ac:dyDescent="0.25">
      <c r="A3128" s="131" t="str">
        <f>+IF(I3128&lt;='Ecarts de marge'!$G$1,"X","")</f>
        <v>X</v>
      </c>
      <c r="B3128" s="122" t="str">
        <f t="shared" si="48"/>
        <v>A</v>
      </c>
      <c r="Q3128" s="122" t="e">
        <f>+VLOOKUP(CONCATENATE(B3128,"00"),#REF!,3,FALSE)</f>
        <v>#REF!</v>
      </c>
      <c r="R3128" s="122" t="str">
        <f>+IF(ISERROR(VLOOKUP(K3128,'Ecarts de marge'!D:D,1,FALSE)),"PB CODE ARTICLE","")</f>
        <v>PB CODE ARTICLE</v>
      </c>
    </row>
    <row r="3129" spans="1:18" x14ac:dyDescent="0.25">
      <c r="A3129" s="131" t="str">
        <f>+IF(I3129&lt;='Ecarts de marge'!$G$1,"X","")</f>
        <v>X</v>
      </c>
      <c r="B3129" s="122" t="str">
        <f t="shared" si="48"/>
        <v>A</v>
      </c>
      <c r="Q3129" s="122" t="e">
        <f>+VLOOKUP(CONCATENATE(B3129,"00"),#REF!,3,FALSE)</f>
        <v>#REF!</v>
      </c>
      <c r="R3129" s="122" t="str">
        <f>+IF(ISERROR(VLOOKUP(K3129,'Ecarts de marge'!D:D,1,FALSE)),"PB CODE ARTICLE","")</f>
        <v>PB CODE ARTICLE</v>
      </c>
    </row>
    <row r="3130" spans="1:18" x14ac:dyDescent="0.25">
      <c r="A3130" s="131" t="str">
        <f>+IF(I3130&lt;='Ecarts de marge'!$G$1,"X","")</f>
        <v>X</v>
      </c>
      <c r="B3130" s="122" t="str">
        <f t="shared" si="48"/>
        <v>A</v>
      </c>
      <c r="Q3130" s="122" t="e">
        <f>+VLOOKUP(CONCATENATE(B3130,"00"),#REF!,3,FALSE)</f>
        <v>#REF!</v>
      </c>
      <c r="R3130" s="122" t="str">
        <f>+IF(ISERROR(VLOOKUP(K3130,'Ecarts de marge'!D:D,1,FALSE)),"PB CODE ARTICLE","")</f>
        <v>PB CODE ARTICLE</v>
      </c>
    </row>
    <row r="3131" spans="1:18" x14ac:dyDescent="0.25">
      <c r="A3131" s="131" t="str">
        <f>+IF(I3131&lt;='Ecarts de marge'!$G$1,"X","")</f>
        <v>X</v>
      </c>
      <c r="B3131" s="122" t="str">
        <f t="shared" si="48"/>
        <v>A</v>
      </c>
      <c r="Q3131" s="122" t="e">
        <f>+VLOOKUP(CONCATENATE(B3131,"00"),#REF!,3,FALSE)</f>
        <v>#REF!</v>
      </c>
      <c r="R3131" s="122" t="str">
        <f>+IF(ISERROR(VLOOKUP(K3131,'Ecarts de marge'!D:D,1,FALSE)),"PB CODE ARTICLE","")</f>
        <v>PB CODE ARTICLE</v>
      </c>
    </row>
    <row r="3132" spans="1:18" x14ac:dyDescent="0.25">
      <c r="A3132" s="131" t="str">
        <f>+IF(I3132&lt;='Ecarts de marge'!$G$1,"X","")</f>
        <v>X</v>
      </c>
      <c r="B3132" s="122" t="str">
        <f t="shared" si="48"/>
        <v>A</v>
      </c>
      <c r="Q3132" s="122" t="e">
        <f>+VLOOKUP(CONCATENATE(B3132,"00"),#REF!,3,FALSE)</f>
        <v>#REF!</v>
      </c>
      <c r="R3132" s="122" t="str">
        <f>+IF(ISERROR(VLOOKUP(K3132,'Ecarts de marge'!D:D,1,FALSE)),"PB CODE ARTICLE","")</f>
        <v>PB CODE ARTICLE</v>
      </c>
    </row>
    <row r="3133" spans="1:18" x14ac:dyDescent="0.25">
      <c r="A3133" s="131" t="str">
        <f>+IF(I3133&lt;='Ecarts de marge'!$G$1,"X","")</f>
        <v>X</v>
      </c>
      <c r="B3133" s="122" t="str">
        <f t="shared" si="48"/>
        <v>A</v>
      </c>
      <c r="Q3133" s="122" t="e">
        <f>+VLOOKUP(CONCATENATE(B3133,"00"),#REF!,3,FALSE)</f>
        <v>#REF!</v>
      </c>
      <c r="R3133" s="122" t="str">
        <f>+IF(ISERROR(VLOOKUP(K3133,'Ecarts de marge'!D:D,1,FALSE)),"PB CODE ARTICLE","")</f>
        <v>PB CODE ARTICLE</v>
      </c>
    </row>
    <row r="3134" spans="1:18" x14ac:dyDescent="0.25">
      <c r="A3134" s="131" t="str">
        <f>+IF(I3134&lt;='Ecarts de marge'!$G$1,"X","")</f>
        <v>X</v>
      </c>
      <c r="B3134" s="122" t="str">
        <f t="shared" si="48"/>
        <v>A</v>
      </c>
      <c r="Q3134" s="122" t="e">
        <f>+VLOOKUP(CONCATENATE(B3134,"00"),#REF!,3,FALSE)</f>
        <v>#REF!</v>
      </c>
      <c r="R3134" s="122" t="str">
        <f>+IF(ISERROR(VLOOKUP(K3134,'Ecarts de marge'!D:D,1,FALSE)),"PB CODE ARTICLE","")</f>
        <v>PB CODE ARTICLE</v>
      </c>
    </row>
    <row r="3135" spans="1:18" x14ac:dyDescent="0.25">
      <c r="A3135" s="131" t="str">
        <f>+IF(I3135&lt;='Ecarts de marge'!$G$1,"X","")</f>
        <v>X</v>
      </c>
      <c r="B3135" s="122" t="str">
        <f t="shared" si="48"/>
        <v>A</v>
      </c>
      <c r="Q3135" s="122" t="e">
        <f>+VLOOKUP(CONCATENATE(B3135,"00"),#REF!,3,FALSE)</f>
        <v>#REF!</v>
      </c>
      <c r="R3135" s="122" t="str">
        <f>+IF(ISERROR(VLOOKUP(K3135,'Ecarts de marge'!D:D,1,FALSE)),"PB CODE ARTICLE","")</f>
        <v>PB CODE ARTICLE</v>
      </c>
    </row>
    <row r="3136" spans="1:18" x14ac:dyDescent="0.25">
      <c r="A3136" s="131" t="str">
        <f>+IF(I3136&lt;='Ecarts de marge'!$G$1,"X","")</f>
        <v>X</v>
      </c>
      <c r="B3136" s="122" t="str">
        <f t="shared" si="48"/>
        <v>A</v>
      </c>
      <c r="Q3136" s="122" t="e">
        <f>+VLOOKUP(CONCATENATE(B3136,"00"),#REF!,3,FALSE)</f>
        <v>#REF!</v>
      </c>
      <c r="R3136" s="122" t="str">
        <f>+IF(ISERROR(VLOOKUP(K3136,'Ecarts de marge'!D:D,1,FALSE)),"PB CODE ARTICLE","")</f>
        <v>PB CODE ARTICLE</v>
      </c>
    </row>
    <row r="3137" spans="1:18" x14ac:dyDescent="0.25">
      <c r="A3137" s="131" t="str">
        <f>+IF(I3137&lt;='Ecarts de marge'!$G$1,"X","")</f>
        <v>X</v>
      </c>
      <c r="B3137" s="122" t="str">
        <f t="shared" si="48"/>
        <v>A</v>
      </c>
      <c r="Q3137" s="122" t="e">
        <f>+VLOOKUP(CONCATENATE(B3137,"00"),#REF!,3,FALSE)</f>
        <v>#REF!</v>
      </c>
      <c r="R3137" s="122" t="str">
        <f>+IF(ISERROR(VLOOKUP(K3137,'Ecarts de marge'!D:D,1,FALSE)),"PB CODE ARTICLE","")</f>
        <v>PB CODE ARTICLE</v>
      </c>
    </row>
    <row r="3138" spans="1:18" x14ac:dyDescent="0.25">
      <c r="A3138" s="131" t="str">
        <f>+IF(I3138&lt;='Ecarts de marge'!$G$1,"X","")</f>
        <v>X</v>
      </c>
      <c r="B3138" s="122" t="str">
        <f t="shared" si="48"/>
        <v>A</v>
      </c>
      <c r="Q3138" s="122" t="e">
        <f>+VLOOKUP(CONCATENATE(B3138,"00"),#REF!,3,FALSE)</f>
        <v>#REF!</v>
      </c>
      <c r="R3138" s="122" t="str">
        <f>+IF(ISERROR(VLOOKUP(K3138,'Ecarts de marge'!D:D,1,FALSE)),"PB CODE ARTICLE","")</f>
        <v>PB CODE ARTICLE</v>
      </c>
    </row>
    <row r="3139" spans="1:18" x14ac:dyDescent="0.25">
      <c r="A3139" s="131" t="str">
        <f>+IF(I3139&lt;='Ecarts de marge'!$G$1,"X","")</f>
        <v>X</v>
      </c>
      <c r="B3139" s="122" t="str">
        <f t="shared" ref="B3139:B3202" si="49">+"A"&amp;E3139&amp;F3139&amp;G3139</f>
        <v>A</v>
      </c>
      <c r="Q3139" s="122" t="e">
        <f>+VLOOKUP(CONCATENATE(B3139,"00"),#REF!,3,FALSE)</f>
        <v>#REF!</v>
      </c>
      <c r="R3139" s="122" t="str">
        <f>+IF(ISERROR(VLOOKUP(K3139,'Ecarts de marge'!D:D,1,FALSE)),"PB CODE ARTICLE","")</f>
        <v>PB CODE ARTICLE</v>
      </c>
    </row>
    <row r="3140" spans="1:18" x14ac:dyDescent="0.25">
      <c r="A3140" s="131" t="str">
        <f>+IF(I3140&lt;='Ecarts de marge'!$G$1,"X","")</f>
        <v>X</v>
      </c>
      <c r="B3140" s="122" t="str">
        <f t="shared" si="49"/>
        <v>A</v>
      </c>
      <c r="Q3140" s="122" t="e">
        <f>+VLOOKUP(CONCATENATE(B3140,"00"),#REF!,3,FALSE)</f>
        <v>#REF!</v>
      </c>
      <c r="R3140" s="122" t="str">
        <f>+IF(ISERROR(VLOOKUP(K3140,'Ecarts de marge'!D:D,1,FALSE)),"PB CODE ARTICLE","")</f>
        <v>PB CODE ARTICLE</v>
      </c>
    </row>
    <row r="3141" spans="1:18" x14ac:dyDescent="0.25">
      <c r="A3141" s="131" t="str">
        <f>+IF(I3141&lt;='Ecarts de marge'!$G$1,"X","")</f>
        <v>X</v>
      </c>
      <c r="B3141" s="122" t="str">
        <f t="shared" si="49"/>
        <v>A</v>
      </c>
      <c r="Q3141" s="122" t="e">
        <f>+VLOOKUP(CONCATENATE(B3141,"00"),#REF!,3,FALSE)</f>
        <v>#REF!</v>
      </c>
      <c r="R3141" s="122" t="str">
        <f>+IF(ISERROR(VLOOKUP(K3141,'Ecarts de marge'!D:D,1,FALSE)),"PB CODE ARTICLE","")</f>
        <v>PB CODE ARTICLE</v>
      </c>
    </row>
    <row r="3142" spans="1:18" x14ac:dyDescent="0.25">
      <c r="A3142" s="131" t="str">
        <f>+IF(I3142&lt;='Ecarts de marge'!$G$1,"X","")</f>
        <v>X</v>
      </c>
      <c r="B3142" s="122" t="str">
        <f t="shared" si="49"/>
        <v>A</v>
      </c>
      <c r="Q3142" s="122" t="e">
        <f>+VLOOKUP(CONCATENATE(B3142,"00"),#REF!,3,FALSE)</f>
        <v>#REF!</v>
      </c>
      <c r="R3142" s="122" t="str">
        <f>+IF(ISERROR(VLOOKUP(K3142,'Ecarts de marge'!D:D,1,FALSE)),"PB CODE ARTICLE","")</f>
        <v>PB CODE ARTICLE</v>
      </c>
    </row>
    <row r="3143" spans="1:18" x14ac:dyDescent="0.25">
      <c r="A3143" s="131" t="str">
        <f>+IF(I3143&lt;='Ecarts de marge'!$G$1,"X","")</f>
        <v>X</v>
      </c>
      <c r="B3143" s="122" t="str">
        <f t="shared" si="49"/>
        <v>A</v>
      </c>
      <c r="Q3143" s="122" t="e">
        <f>+VLOOKUP(CONCATENATE(B3143,"00"),#REF!,3,FALSE)</f>
        <v>#REF!</v>
      </c>
      <c r="R3143" s="122" t="str">
        <f>+IF(ISERROR(VLOOKUP(K3143,'Ecarts de marge'!D:D,1,FALSE)),"PB CODE ARTICLE","")</f>
        <v>PB CODE ARTICLE</v>
      </c>
    </row>
    <row r="3144" spans="1:18" x14ac:dyDescent="0.25">
      <c r="A3144" s="131" t="str">
        <f>+IF(I3144&lt;='Ecarts de marge'!$G$1,"X","")</f>
        <v>X</v>
      </c>
      <c r="B3144" s="122" t="str">
        <f t="shared" si="49"/>
        <v>A</v>
      </c>
      <c r="Q3144" s="122" t="e">
        <f>+VLOOKUP(CONCATENATE(B3144,"00"),#REF!,3,FALSE)</f>
        <v>#REF!</v>
      </c>
      <c r="R3144" s="122" t="str">
        <f>+IF(ISERROR(VLOOKUP(K3144,'Ecarts de marge'!D:D,1,FALSE)),"PB CODE ARTICLE","")</f>
        <v>PB CODE ARTICLE</v>
      </c>
    </row>
    <row r="3145" spans="1:18" x14ac:dyDescent="0.25">
      <c r="A3145" s="131" t="str">
        <f>+IF(I3145&lt;='Ecarts de marge'!$G$1,"X","")</f>
        <v>X</v>
      </c>
      <c r="B3145" s="122" t="str">
        <f t="shared" si="49"/>
        <v>A</v>
      </c>
      <c r="Q3145" s="122" t="e">
        <f>+VLOOKUP(CONCATENATE(B3145,"00"),#REF!,3,FALSE)</f>
        <v>#REF!</v>
      </c>
      <c r="R3145" s="122" t="str">
        <f>+IF(ISERROR(VLOOKUP(K3145,'Ecarts de marge'!D:D,1,FALSE)),"PB CODE ARTICLE","")</f>
        <v>PB CODE ARTICLE</v>
      </c>
    </row>
    <row r="3146" spans="1:18" x14ac:dyDescent="0.25">
      <c r="A3146" s="131" t="str">
        <f>+IF(I3146&lt;='Ecarts de marge'!$G$1,"X","")</f>
        <v>X</v>
      </c>
      <c r="B3146" s="122" t="str">
        <f t="shared" si="49"/>
        <v>A</v>
      </c>
      <c r="Q3146" s="122" t="e">
        <f>+VLOOKUP(CONCATENATE(B3146,"00"),#REF!,3,FALSE)</f>
        <v>#REF!</v>
      </c>
      <c r="R3146" s="122" t="str">
        <f>+IF(ISERROR(VLOOKUP(K3146,'Ecarts de marge'!D:D,1,FALSE)),"PB CODE ARTICLE","")</f>
        <v>PB CODE ARTICLE</v>
      </c>
    </row>
    <row r="3147" spans="1:18" x14ac:dyDescent="0.25">
      <c r="A3147" s="131" t="str">
        <f>+IF(I3147&lt;='Ecarts de marge'!$G$1,"X","")</f>
        <v>X</v>
      </c>
      <c r="B3147" s="122" t="str">
        <f t="shared" si="49"/>
        <v>A</v>
      </c>
      <c r="Q3147" s="122" t="e">
        <f>+VLOOKUP(CONCATENATE(B3147,"00"),#REF!,3,FALSE)</f>
        <v>#REF!</v>
      </c>
      <c r="R3147" s="122" t="str">
        <f>+IF(ISERROR(VLOOKUP(K3147,'Ecarts de marge'!D:D,1,FALSE)),"PB CODE ARTICLE","")</f>
        <v>PB CODE ARTICLE</v>
      </c>
    </row>
    <row r="3148" spans="1:18" x14ac:dyDescent="0.25">
      <c r="A3148" s="131" t="str">
        <f>+IF(I3148&lt;='Ecarts de marge'!$G$1,"X","")</f>
        <v>X</v>
      </c>
      <c r="B3148" s="122" t="str">
        <f t="shared" si="49"/>
        <v>A</v>
      </c>
      <c r="Q3148" s="122" t="e">
        <f>+VLOOKUP(CONCATENATE(B3148,"00"),#REF!,3,FALSE)</f>
        <v>#REF!</v>
      </c>
      <c r="R3148" s="122" t="str">
        <f>+IF(ISERROR(VLOOKUP(K3148,'Ecarts de marge'!D:D,1,FALSE)),"PB CODE ARTICLE","")</f>
        <v>PB CODE ARTICLE</v>
      </c>
    </row>
    <row r="3149" spans="1:18" x14ac:dyDescent="0.25">
      <c r="A3149" s="131" t="str">
        <f>+IF(I3149&lt;='Ecarts de marge'!$G$1,"X","")</f>
        <v>X</v>
      </c>
      <c r="B3149" s="122" t="str">
        <f t="shared" si="49"/>
        <v>A</v>
      </c>
      <c r="Q3149" s="122" t="e">
        <f>+VLOOKUP(CONCATENATE(B3149,"00"),#REF!,3,FALSE)</f>
        <v>#REF!</v>
      </c>
      <c r="R3149" s="122" t="str">
        <f>+IF(ISERROR(VLOOKUP(K3149,'Ecarts de marge'!D:D,1,FALSE)),"PB CODE ARTICLE","")</f>
        <v>PB CODE ARTICLE</v>
      </c>
    </row>
    <row r="3150" spans="1:18" x14ac:dyDescent="0.25">
      <c r="A3150" s="131" t="str">
        <f>+IF(I3150&lt;='Ecarts de marge'!$G$1,"X","")</f>
        <v>X</v>
      </c>
      <c r="B3150" s="122" t="str">
        <f t="shared" si="49"/>
        <v>A</v>
      </c>
      <c r="Q3150" s="122" t="e">
        <f>+VLOOKUP(CONCATENATE(B3150,"00"),#REF!,3,FALSE)</f>
        <v>#REF!</v>
      </c>
      <c r="R3150" s="122" t="str">
        <f>+IF(ISERROR(VLOOKUP(K3150,'Ecarts de marge'!D:D,1,FALSE)),"PB CODE ARTICLE","")</f>
        <v>PB CODE ARTICLE</v>
      </c>
    </row>
    <row r="3151" spans="1:18" x14ac:dyDescent="0.25">
      <c r="A3151" s="131" t="str">
        <f>+IF(I3151&lt;='Ecarts de marge'!$G$1,"X","")</f>
        <v>X</v>
      </c>
      <c r="B3151" s="122" t="str">
        <f t="shared" si="49"/>
        <v>A</v>
      </c>
      <c r="Q3151" s="122" t="e">
        <f>+VLOOKUP(CONCATENATE(B3151,"00"),#REF!,3,FALSE)</f>
        <v>#REF!</v>
      </c>
      <c r="R3151" s="122" t="str">
        <f>+IF(ISERROR(VLOOKUP(K3151,'Ecarts de marge'!D:D,1,FALSE)),"PB CODE ARTICLE","")</f>
        <v>PB CODE ARTICLE</v>
      </c>
    </row>
    <row r="3152" spans="1:18" x14ac:dyDescent="0.25">
      <c r="A3152" s="131" t="str">
        <f>+IF(I3152&lt;='Ecarts de marge'!$G$1,"X","")</f>
        <v>X</v>
      </c>
      <c r="B3152" s="122" t="str">
        <f t="shared" si="49"/>
        <v>A</v>
      </c>
      <c r="Q3152" s="122" t="e">
        <f>+VLOOKUP(CONCATENATE(B3152,"00"),#REF!,3,FALSE)</f>
        <v>#REF!</v>
      </c>
      <c r="R3152" s="122" t="str">
        <f>+IF(ISERROR(VLOOKUP(K3152,'Ecarts de marge'!D:D,1,FALSE)),"PB CODE ARTICLE","")</f>
        <v>PB CODE ARTICLE</v>
      </c>
    </row>
    <row r="3153" spans="1:18" x14ac:dyDescent="0.25">
      <c r="A3153" s="131" t="str">
        <f>+IF(I3153&lt;='Ecarts de marge'!$G$1,"X","")</f>
        <v>X</v>
      </c>
      <c r="B3153" s="122" t="str">
        <f t="shared" si="49"/>
        <v>A</v>
      </c>
      <c r="Q3153" s="122" t="e">
        <f>+VLOOKUP(CONCATENATE(B3153,"00"),#REF!,3,FALSE)</f>
        <v>#REF!</v>
      </c>
      <c r="R3153" s="122" t="str">
        <f>+IF(ISERROR(VLOOKUP(K3153,'Ecarts de marge'!D:D,1,FALSE)),"PB CODE ARTICLE","")</f>
        <v>PB CODE ARTICLE</v>
      </c>
    </row>
    <row r="3154" spans="1:18" x14ac:dyDescent="0.25">
      <c r="A3154" s="131" t="str">
        <f>+IF(I3154&lt;='Ecarts de marge'!$G$1,"X","")</f>
        <v>X</v>
      </c>
      <c r="B3154" s="122" t="str">
        <f t="shared" si="49"/>
        <v>A</v>
      </c>
      <c r="Q3154" s="122" t="e">
        <f>+VLOOKUP(CONCATENATE(B3154,"00"),#REF!,3,FALSE)</f>
        <v>#REF!</v>
      </c>
      <c r="R3154" s="122" t="str">
        <f>+IF(ISERROR(VLOOKUP(K3154,'Ecarts de marge'!D:D,1,FALSE)),"PB CODE ARTICLE","")</f>
        <v>PB CODE ARTICLE</v>
      </c>
    </row>
    <row r="3155" spans="1:18" x14ac:dyDescent="0.25">
      <c r="A3155" s="131" t="str">
        <f>+IF(I3155&lt;='Ecarts de marge'!$G$1,"X","")</f>
        <v>X</v>
      </c>
      <c r="B3155" s="122" t="str">
        <f t="shared" si="49"/>
        <v>A</v>
      </c>
      <c r="Q3155" s="122" t="e">
        <f>+VLOOKUP(CONCATENATE(B3155,"00"),#REF!,3,FALSE)</f>
        <v>#REF!</v>
      </c>
      <c r="R3155" s="122" t="str">
        <f>+IF(ISERROR(VLOOKUP(K3155,'Ecarts de marge'!D:D,1,FALSE)),"PB CODE ARTICLE","")</f>
        <v>PB CODE ARTICLE</v>
      </c>
    </row>
    <row r="3156" spans="1:18" x14ac:dyDescent="0.25">
      <c r="A3156" s="131" t="str">
        <f>+IF(I3156&lt;='Ecarts de marge'!$G$1,"X","")</f>
        <v>X</v>
      </c>
      <c r="B3156" s="122" t="str">
        <f t="shared" si="49"/>
        <v>A</v>
      </c>
      <c r="Q3156" s="122" t="e">
        <f>+VLOOKUP(CONCATENATE(B3156,"00"),#REF!,3,FALSE)</f>
        <v>#REF!</v>
      </c>
      <c r="R3156" s="122" t="str">
        <f>+IF(ISERROR(VLOOKUP(K3156,'Ecarts de marge'!D:D,1,FALSE)),"PB CODE ARTICLE","")</f>
        <v>PB CODE ARTICLE</v>
      </c>
    </row>
    <row r="3157" spans="1:18" x14ac:dyDescent="0.25">
      <c r="A3157" s="131" t="str">
        <f>+IF(I3157&lt;='Ecarts de marge'!$G$1,"X","")</f>
        <v>X</v>
      </c>
      <c r="B3157" s="122" t="str">
        <f t="shared" si="49"/>
        <v>A</v>
      </c>
      <c r="Q3157" s="122" t="e">
        <f>+VLOOKUP(CONCATENATE(B3157,"00"),#REF!,3,FALSE)</f>
        <v>#REF!</v>
      </c>
      <c r="R3157" s="122" t="str">
        <f>+IF(ISERROR(VLOOKUP(K3157,'Ecarts de marge'!D:D,1,FALSE)),"PB CODE ARTICLE","")</f>
        <v>PB CODE ARTICLE</v>
      </c>
    </row>
    <row r="3158" spans="1:18" x14ac:dyDescent="0.25">
      <c r="A3158" s="131" t="str">
        <f>+IF(I3158&lt;='Ecarts de marge'!$G$1,"X","")</f>
        <v>X</v>
      </c>
      <c r="B3158" s="122" t="str">
        <f t="shared" si="49"/>
        <v>A</v>
      </c>
      <c r="Q3158" s="122" t="e">
        <f>+VLOOKUP(CONCATENATE(B3158,"00"),#REF!,3,FALSE)</f>
        <v>#REF!</v>
      </c>
      <c r="R3158" s="122" t="str">
        <f>+IF(ISERROR(VLOOKUP(K3158,'Ecarts de marge'!D:D,1,FALSE)),"PB CODE ARTICLE","")</f>
        <v>PB CODE ARTICLE</v>
      </c>
    </row>
    <row r="3159" spans="1:18" x14ac:dyDescent="0.25">
      <c r="A3159" s="131" t="str">
        <f>+IF(I3159&lt;='Ecarts de marge'!$G$1,"X","")</f>
        <v>X</v>
      </c>
      <c r="B3159" s="122" t="str">
        <f t="shared" si="49"/>
        <v>A</v>
      </c>
      <c r="Q3159" s="122" t="e">
        <f>+VLOOKUP(CONCATENATE(B3159,"00"),#REF!,3,FALSE)</f>
        <v>#REF!</v>
      </c>
      <c r="R3159" s="122" t="str">
        <f>+IF(ISERROR(VLOOKUP(K3159,'Ecarts de marge'!D:D,1,FALSE)),"PB CODE ARTICLE","")</f>
        <v>PB CODE ARTICLE</v>
      </c>
    </row>
    <row r="3160" spans="1:18" x14ac:dyDescent="0.25">
      <c r="A3160" s="131" t="str">
        <f>+IF(I3160&lt;='Ecarts de marge'!$G$1,"X","")</f>
        <v>X</v>
      </c>
      <c r="B3160" s="122" t="str">
        <f t="shared" si="49"/>
        <v>A</v>
      </c>
      <c r="Q3160" s="122" t="e">
        <f>+VLOOKUP(CONCATENATE(B3160,"00"),#REF!,3,FALSE)</f>
        <v>#REF!</v>
      </c>
      <c r="R3160" s="122" t="str">
        <f>+IF(ISERROR(VLOOKUP(K3160,'Ecarts de marge'!D:D,1,FALSE)),"PB CODE ARTICLE","")</f>
        <v>PB CODE ARTICLE</v>
      </c>
    </row>
    <row r="3161" spans="1:18" x14ac:dyDescent="0.25">
      <c r="A3161" s="131" t="str">
        <f>+IF(I3161&lt;='Ecarts de marge'!$G$1,"X","")</f>
        <v>X</v>
      </c>
      <c r="B3161" s="122" t="str">
        <f t="shared" si="49"/>
        <v>A</v>
      </c>
      <c r="Q3161" s="122" t="e">
        <f>+VLOOKUP(CONCATENATE(B3161,"00"),#REF!,3,FALSE)</f>
        <v>#REF!</v>
      </c>
      <c r="R3161" s="122" t="str">
        <f>+IF(ISERROR(VLOOKUP(K3161,'Ecarts de marge'!D:D,1,FALSE)),"PB CODE ARTICLE","")</f>
        <v>PB CODE ARTICLE</v>
      </c>
    </row>
    <row r="3162" spans="1:18" x14ac:dyDescent="0.25">
      <c r="A3162" s="131" t="str">
        <f>+IF(I3162&lt;='Ecarts de marge'!$G$1,"X","")</f>
        <v>X</v>
      </c>
      <c r="B3162" s="122" t="str">
        <f t="shared" si="49"/>
        <v>A</v>
      </c>
      <c r="Q3162" s="122" t="e">
        <f>+VLOOKUP(CONCATENATE(B3162,"00"),#REF!,3,FALSE)</f>
        <v>#REF!</v>
      </c>
      <c r="R3162" s="122" t="str">
        <f>+IF(ISERROR(VLOOKUP(K3162,'Ecarts de marge'!D:D,1,FALSE)),"PB CODE ARTICLE","")</f>
        <v>PB CODE ARTICLE</v>
      </c>
    </row>
    <row r="3163" spans="1:18" x14ac:dyDescent="0.25">
      <c r="A3163" s="131" t="str">
        <f>+IF(I3163&lt;='Ecarts de marge'!$G$1,"X","")</f>
        <v>X</v>
      </c>
      <c r="B3163" s="122" t="str">
        <f t="shared" si="49"/>
        <v>A</v>
      </c>
      <c r="Q3163" s="122" t="e">
        <f>+VLOOKUP(CONCATENATE(B3163,"00"),#REF!,3,FALSE)</f>
        <v>#REF!</v>
      </c>
      <c r="R3163" s="122" t="str">
        <f>+IF(ISERROR(VLOOKUP(K3163,'Ecarts de marge'!D:D,1,FALSE)),"PB CODE ARTICLE","")</f>
        <v>PB CODE ARTICLE</v>
      </c>
    </row>
    <row r="3164" spans="1:18" x14ac:dyDescent="0.25">
      <c r="A3164" s="131" t="str">
        <f>+IF(I3164&lt;='Ecarts de marge'!$G$1,"X","")</f>
        <v>X</v>
      </c>
      <c r="B3164" s="122" t="str">
        <f t="shared" si="49"/>
        <v>A</v>
      </c>
      <c r="Q3164" s="122" t="e">
        <f>+VLOOKUP(CONCATENATE(B3164,"00"),#REF!,3,FALSE)</f>
        <v>#REF!</v>
      </c>
      <c r="R3164" s="122" t="str">
        <f>+IF(ISERROR(VLOOKUP(K3164,'Ecarts de marge'!D:D,1,FALSE)),"PB CODE ARTICLE","")</f>
        <v>PB CODE ARTICLE</v>
      </c>
    </row>
    <row r="3165" spans="1:18" x14ac:dyDescent="0.25">
      <c r="A3165" s="131" t="str">
        <f>+IF(I3165&lt;='Ecarts de marge'!$G$1,"X","")</f>
        <v>X</v>
      </c>
      <c r="B3165" s="122" t="str">
        <f t="shared" si="49"/>
        <v>A</v>
      </c>
      <c r="Q3165" s="122" t="e">
        <f>+VLOOKUP(CONCATENATE(B3165,"00"),#REF!,3,FALSE)</f>
        <v>#REF!</v>
      </c>
      <c r="R3165" s="122" t="str">
        <f>+IF(ISERROR(VLOOKUP(K3165,'Ecarts de marge'!D:D,1,FALSE)),"PB CODE ARTICLE","")</f>
        <v>PB CODE ARTICLE</v>
      </c>
    </row>
    <row r="3166" spans="1:18" x14ac:dyDescent="0.25">
      <c r="A3166" s="131" t="str">
        <f>+IF(I3166&lt;='Ecarts de marge'!$G$1,"X","")</f>
        <v>X</v>
      </c>
      <c r="B3166" s="122" t="str">
        <f t="shared" si="49"/>
        <v>A</v>
      </c>
      <c r="Q3166" s="122" t="e">
        <f>+VLOOKUP(CONCATENATE(B3166,"00"),#REF!,3,FALSE)</f>
        <v>#REF!</v>
      </c>
      <c r="R3166" s="122" t="str">
        <f>+IF(ISERROR(VLOOKUP(K3166,'Ecarts de marge'!D:D,1,FALSE)),"PB CODE ARTICLE","")</f>
        <v>PB CODE ARTICLE</v>
      </c>
    </row>
    <row r="3167" spans="1:18" x14ac:dyDescent="0.25">
      <c r="A3167" s="131" t="str">
        <f>+IF(I3167&lt;='Ecarts de marge'!$G$1,"X","")</f>
        <v>X</v>
      </c>
      <c r="B3167" s="122" t="str">
        <f t="shared" si="49"/>
        <v>A</v>
      </c>
      <c r="Q3167" s="122" t="e">
        <f>+VLOOKUP(CONCATENATE(B3167,"00"),#REF!,3,FALSE)</f>
        <v>#REF!</v>
      </c>
      <c r="R3167" s="122" t="str">
        <f>+IF(ISERROR(VLOOKUP(K3167,'Ecarts de marge'!D:D,1,FALSE)),"PB CODE ARTICLE","")</f>
        <v>PB CODE ARTICLE</v>
      </c>
    </row>
    <row r="3168" spans="1:18" x14ac:dyDescent="0.25">
      <c r="A3168" s="131" t="str">
        <f>+IF(I3168&lt;='Ecarts de marge'!$G$1,"X","")</f>
        <v>X</v>
      </c>
      <c r="B3168" s="122" t="str">
        <f t="shared" si="49"/>
        <v>A</v>
      </c>
      <c r="Q3168" s="122" t="e">
        <f>+VLOOKUP(CONCATENATE(B3168,"00"),#REF!,3,FALSE)</f>
        <v>#REF!</v>
      </c>
      <c r="R3168" s="122" t="str">
        <f>+IF(ISERROR(VLOOKUP(K3168,'Ecarts de marge'!D:D,1,FALSE)),"PB CODE ARTICLE","")</f>
        <v>PB CODE ARTICLE</v>
      </c>
    </row>
    <row r="3169" spans="1:18" x14ac:dyDescent="0.25">
      <c r="A3169" s="131" t="str">
        <f>+IF(I3169&lt;='Ecarts de marge'!$G$1,"X","")</f>
        <v>X</v>
      </c>
      <c r="B3169" s="122" t="str">
        <f t="shared" si="49"/>
        <v>A</v>
      </c>
      <c r="Q3169" s="122" t="e">
        <f>+VLOOKUP(CONCATENATE(B3169,"00"),#REF!,3,FALSE)</f>
        <v>#REF!</v>
      </c>
      <c r="R3169" s="122" t="str">
        <f>+IF(ISERROR(VLOOKUP(K3169,'Ecarts de marge'!D:D,1,FALSE)),"PB CODE ARTICLE","")</f>
        <v>PB CODE ARTICLE</v>
      </c>
    </row>
    <row r="3170" spans="1:18" x14ac:dyDescent="0.25">
      <c r="A3170" s="131" t="str">
        <f>+IF(I3170&lt;='Ecarts de marge'!$G$1,"X","")</f>
        <v>X</v>
      </c>
      <c r="B3170" s="122" t="str">
        <f t="shared" si="49"/>
        <v>A</v>
      </c>
      <c r="Q3170" s="122" t="e">
        <f>+VLOOKUP(CONCATENATE(B3170,"00"),#REF!,3,FALSE)</f>
        <v>#REF!</v>
      </c>
      <c r="R3170" s="122" t="str">
        <f>+IF(ISERROR(VLOOKUP(K3170,'Ecarts de marge'!D:D,1,FALSE)),"PB CODE ARTICLE","")</f>
        <v>PB CODE ARTICLE</v>
      </c>
    </row>
    <row r="3171" spans="1:18" x14ac:dyDescent="0.25">
      <c r="A3171" s="131" t="str">
        <f>+IF(I3171&lt;='Ecarts de marge'!$G$1,"X","")</f>
        <v>X</v>
      </c>
      <c r="B3171" s="122" t="str">
        <f t="shared" si="49"/>
        <v>A</v>
      </c>
      <c r="Q3171" s="122" t="e">
        <f>+VLOOKUP(CONCATENATE(B3171,"00"),#REF!,3,FALSE)</f>
        <v>#REF!</v>
      </c>
      <c r="R3171" s="122" t="str">
        <f>+IF(ISERROR(VLOOKUP(K3171,'Ecarts de marge'!D:D,1,FALSE)),"PB CODE ARTICLE","")</f>
        <v>PB CODE ARTICLE</v>
      </c>
    </row>
    <row r="3172" spans="1:18" x14ac:dyDescent="0.25">
      <c r="A3172" s="131" t="str">
        <f>+IF(I3172&lt;='Ecarts de marge'!$G$1,"X","")</f>
        <v>X</v>
      </c>
      <c r="B3172" s="122" t="str">
        <f t="shared" si="49"/>
        <v>A</v>
      </c>
      <c r="Q3172" s="122" t="e">
        <f>+VLOOKUP(CONCATENATE(B3172,"00"),#REF!,3,FALSE)</f>
        <v>#REF!</v>
      </c>
      <c r="R3172" s="122" t="str">
        <f>+IF(ISERROR(VLOOKUP(K3172,'Ecarts de marge'!D:D,1,FALSE)),"PB CODE ARTICLE","")</f>
        <v>PB CODE ARTICLE</v>
      </c>
    </row>
    <row r="3173" spans="1:18" x14ac:dyDescent="0.25">
      <c r="A3173" s="131" t="str">
        <f>+IF(I3173&lt;='Ecarts de marge'!$G$1,"X","")</f>
        <v>X</v>
      </c>
      <c r="B3173" s="122" t="str">
        <f t="shared" si="49"/>
        <v>A</v>
      </c>
      <c r="Q3173" s="122" t="e">
        <f>+VLOOKUP(CONCATENATE(B3173,"00"),#REF!,3,FALSE)</f>
        <v>#REF!</v>
      </c>
      <c r="R3173" s="122" t="str">
        <f>+IF(ISERROR(VLOOKUP(K3173,'Ecarts de marge'!D:D,1,FALSE)),"PB CODE ARTICLE","")</f>
        <v>PB CODE ARTICLE</v>
      </c>
    </row>
    <row r="3174" spans="1:18" x14ac:dyDescent="0.25">
      <c r="A3174" s="131" t="str">
        <f>+IF(I3174&lt;='Ecarts de marge'!$G$1,"X","")</f>
        <v>X</v>
      </c>
      <c r="B3174" s="122" t="str">
        <f t="shared" si="49"/>
        <v>A</v>
      </c>
      <c r="Q3174" s="122" t="e">
        <f>+VLOOKUP(CONCATENATE(B3174,"00"),#REF!,3,FALSE)</f>
        <v>#REF!</v>
      </c>
      <c r="R3174" s="122" t="str">
        <f>+IF(ISERROR(VLOOKUP(K3174,'Ecarts de marge'!D:D,1,FALSE)),"PB CODE ARTICLE","")</f>
        <v>PB CODE ARTICLE</v>
      </c>
    </row>
    <row r="3175" spans="1:18" x14ac:dyDescent="0.25">
      <c r="A3175" s="131" t="str">
        <f>+IF(I3175&lt;='Ecarts de marge'!$G$1,"X","")</f>
        <v>X</v>
      </c>
      <c r="B3175" s="122" t="str">
        <f t="shared" si="49"/>
        <v>A</v>
      </c>
      <c r="Q3175" s="122" t="e">
        <f>+VLOOKUP(CONCATENATE(B3175,"00"),#REF!,3,FALSE)</f>
        <v>#REF!</v>
      </c>
      <c r="R3175" s="122" t="str">
        <f>+IF(ISERROR(VLOOKUP(K3175,'Ecarts de marge'!D:D,1,FALSE)),"PB CODE ARTICLE","")</f>
        <v>PB CODE ARTICLE</v>
      </c>
    </row>
    <row r="3176" spans="1:18" x14ac:dyDescent="0.25">
      <c r="A3176" s="131" t="str">
        <f>+IF(I3176&lt;='Ecarts de marge'!$G$1,"X","")</f>
        <v>X</v>
      </c>
      <c r="B3176" s="122" t="str">
        <f t="shared" si="49"/>
        <v>A</v>
      </c>
      <c r="Q3176" s="122" t="e">
        <f>+VLOOKUP(CONCATENATE(B3176,"00"),#REF!,3,FALSE)</f>
        <v>#REF!</v>
      </c>
      <c r="R3176" s="122" t="str">
        <f>+IF(ISERROR(VLOOKUP(K3176,'Ecarts de marge'!D:D,1,FALSE)),"PB CODE ARTICLE","")</f>
        <v>PB CODE ARTICLE</v>
      </c>
    </row>
    <row r="3177" spans="1:18" x14ac:dyDescent="0.25">
      <c r="A3177" s="131" t="str">
        <f>+IF(I3177&lt;='Ecarts de marge'!$G$1,"X","")</f>
        <v>X</v>
      </c>
      <c r="B3177" s="122" t="str">
        <f t="shared" si="49"/>
        <v>A</v>
      </c>
      <c r="Q3177" s="122" t="e">
        <f>+VLOOKUP(CONCATENATE(B3177,"00"),#REF!,3,FALSE)</f>
        <v>#REF!</v>
      </c>
      <c r="R3177" s="122" t="str">
        <f>+IF(ISERROR(VLOOKUP(K3177,'Ecarts de marge'!D:D,1,FALSE)),"PB CODE ARTICLE","")</f>
        <v>PB CODE ARTICLE</v>
      </c>
    </row>
    <row r="3178" spans="1:18" x14ac:dyDescent="0.25">
      <c r="A3178" s="131" t="str">
        <f>+IF(I3178&lt;='Ecarts de marge'!$G$1,"X","")</f>
        <v>X</v>
      </c>
      <c r="B3178" s="122" t="str">
        <f t="shared" si="49"/>
        <v>A</v>
      </c>
      <c r="Q3178" s="122" t="e">
        <f>+VLOOKUP(CONCATENATE(B3178,"00"),#REF!,3,FALSE)</f>
        <v>#REF!</v>
      </c>
      <c r="R3178" s="122" t="str">
        <f>+IF(ISERROR(VLOOKUP(K3178,'Ecarts de marge'!D:D,1,FALSE)),"PB CODE ARTICLE","")</f>
        <v>PB CODE ARTICLE</v>
      </c>
    </row>
    <row r="3179" spans="1:18" x14ac:dyDescent="0.25">
      <c r="A3179" s="131" t="str">
        <f>+IF(I3179&lt;='Ecarts de marge'!$G$1,"X","")</f>
        <v>X</v>
      </c>
      <c r="B3179" s="122" t="str">
        <f t="shared" si="49"/>
        <v>A</v>
      </c>
      <c r="Q3179" s="122" t="e">
        <f>+VLOOKUP(CONCATENATE(B3179,"00"),#REF!,3,FALSE)</f>
        <v>#REF!</v>
      </c>
      <c r="R3179" s="122" t="str">
        <f>+IF(ISERROR(VLOOKUP(K3179,'Ecarts de marge'!D:D,1,FALSE)),"PB CODE ARTICLE","")</f>
        <v>PB CODE ARTICLE</v>
      </c>
    </row>
    <row r="3180" spans="1:18" x14ac:dyDescent="0.25">
      <c r="A3180" s="131" t="str">
        <f>+IF(I3180&lt;='Ecarts de marge'!$G$1,"X","")</f>
        <v>X</v>
      </c>
      <c r="B3180" s="122" t="str">
        <f t="shared" si="49"/>
        <v>A</v>
      </c>
      <c r="Q3180" s="122" t="e">
        <f>+VLOOKUP(CONCATENATE(B3180,"00"),#REF!,3,FALSE)</f>
        <v>#REF!</v>
      </c>
      <c r="R3180" s="122" t="str">
        <f>+IF(ISERROR(VLOOKUP(K3180,'Ecarts de marge'!D:D,1,FALSE)),"PB CODE ARTICLE","")</f>
        <v>PB CODE ARTICLE</v>
      </c>
    </row>
    <row r="3181" spans="1:18" x14ac:dyDescent="0.25">
      <c r="A3181" s="131" t="str">
        <f>+IF(I3181&lt;='Ecarts de marge'!$G$1,"X","")</f>
        <v>X</v>
      </c>
      <c r="B3181" s="122" t="str">
        <f t="shared" si="49"/>
        <v>A</v>
      </c>
      <c r="Q3181" s="122" t="e">
        <f>+VLOOKUP(CONCATENATE(B3181,"00"),#REF!,3,FALSE)</f>
        <v>#REF!</v>
      </c>
      <c r="R3181" s="122" t="str">
        <f>+IF(ISERROR(VLOOKUP(K3181,'Ecarts de marge'!D:D,1,FALSE)),"PB CODE ARTICLE","")</f>
        <v>PB CODE ARTICLE</v>
      </c>
    </row>
    <row r="3182" spans="1:18" x14ac:dyDescent="0.25">
      <c r="A3182" s="131" t="str">
        <f>+IF(I3182&lt;='Ecarts de marge'!$G$1,"X","")</f>
        <v>X</v>
      </c>
      <c r="B3182" s="122" t="str">
        <f t="shared" si="49"/>
        <v>A</v>
      </c>
      <c r="Q3182" s="122" t="e">
        <f>+VLOOKUP(CONCATENATE(B3182,"00"),#REF!,3,FALSE)</f>
        <v>#REF!</v>
      </c>
      <c r="R3182" s="122" t="str">
        <f>+IF(ISERROR(VLOOKUP(K3182,'Ecarts de marge'!D:D,1,FALSE)),"PB CODE ARTICLE","")</f>
        <v>PB CODE ARTICLE</v>
      </c>
    </row>
    <row r="3183" spans="1:18" x14ac:dyDescent="0.25">
      <c r="A3183" s="131" t="str">
        <f>+IF(I3183&lt;='Ecarts de marge'!$G$1,"X","")</f>
        <v>X</v>
      </c>
      <c r="B3183" s="122" t="str">
        <f t="shared" si="49"/>
        <v>A</v>
      </c>
      <c r="Q3183" s="122" t="e">
        <f>+VLOOKUP(CONCATENATE(B3183,"00"),#REF!,3,FALSE)</f>
        <v>#REF!</v>
      </c>
      <c r="R3183" s="122" t="str">
        <f>+IF(ISERROR(VLOOKUP(K3183,'Ecarts de marge'!D:D,1,FALSE)),"PB CODE ARTICLE","")</f>
        <v>PB CODE ARTICLE</v>
      </c>
    </row>
    <row r="3184" spans="1:18" x14ac:dyDescent="0.25">
      <c r="A3184" s="131" t="str">
        <f>+IF(I3184&lt;='Ecarts de marge'!$G$1,"X","")</f>
        <v>X</v>
      </c>
      <c r="B3184" s="122" t="str">
        <f t="shared" si="49"/>
        <v>A</v>
      </c>
      <c r="Q3184" s="122" t="e">
        <f>+VLOOKUP(CONCATENATE(B3184,"00"),#REF!,3,FALSE)</f>
        <v>#REF!</v>
      </c>
      <c r="R3184" s="122" t="str">
        <f>+IF(ISERROR(VLOOKUP(K3184,'Ecarts de marge'!D:D,1,FALSE)),"PB CODE ARTICLE","")</f>
        <v>PB CODE ARTICLE</v>
      </c>
    </row>
    <row r="3185" spans="1:18" x14ac:dyDescent="0.25">
      <c r="A3185" s="131" t="str">
        <f>+IF(I3185&lt;='Ecarts de marge'!$G$1,"X","")</f>
        <v>X</v>
      </c>
      <c r="B3185" s="122" t="str">
        <f t="shared" si="49"/>
        <v>A</v>
      </c>
      <c r="Q3185" s="122" t="e">
        <f>+VLOOKUP(CONCATENATE(B3185,"00"),#REF!,3,FALSE)</f>
        <v>#REF!</v>
      </c>
      <c r="R3185" s="122" t="str">
        <f>+IF(ISERROR(VLOOKUP(K3185,'Ecarts de marge'!D:D,1,FALSE)),"PB CODE ARTICLE","")</f>
        <v>PB CODE ARTICLE</v>
      </c>
    </row>
    <row r="3186" spans="1:18" x14ac:dyDescent="0.25">
      <c r="A3186" s="131" t="str">
        <f>+IF(I3186&lt;='Ecarts de marge'!$G$1,"X","")</f>
        <v>X</v>
      </c>
      <c r="B3186" s="122" t="str">
        <f t="shared" si="49"/>
        <v>A</v>
      </c>
      <c r="Q3186" s="122" t="e">
        <f>+VLOOKUP(CONCATENATE(B3186,"00"),#REF!,3,FALSE)</f>
        <v>#REF!</v>
      </c>
      <c r="R3186" s="122" t="str">
        <f>+IF(ISERROR(VLOOKUP(K3186,'Ecarts de marge'!D:D,1,FALSE)),"PB CODE ARTICLE","")</f>
        <v>PB CODE ARTICLE</v>
      </c>
    </row>
    <row r="3187" spans="1:18" x14ac:dyDescent="0.25">
      <c r="A3187" s="131" t="str">
        <f>+IF(I3187&lt;='Ecarts de marge'!$G$1,"X","")</f>
        <v>X</v>
      </c>
      <c r="B3187" s="122" t="str">
        <f t="shared" si="49"/>
        <v>A</v>
      </c>
      <c r="Q3187" s="122" t="e">
        <f>+VLOOKUP(CONCATENATE(B3187,"00"),#REF!,3,FALSE)</f>
        <v>#REF!</v>
      </c>
      <c r="R3187" s="122" t="str">
        <f>+IF(ISERROR(VLOOKUP(K3187,'Ecarts de marge'!D:D,1,FALSE)),"PB CODE ARTICLE","")</f>
        <v>PB CODE ARTICLE</v>
      </c>
    </row>
    <row r="3188" spans="1:18" x14ac:dyDescent="0.25">
      <c r="A3188" s="131" t="str">
        <f>+IF(I3188&lt;='Ecarts de marge'!$G$1,"X","")</f>
        <v>X</v>
      </c>
      <c r="B3188" s="122" t="str">
        <f t="shared" si="49"/>
        <v>A</v>
      </c>
      <c r="Q3188" s="122" t="e">
        <f>+VLOOKUP(CONCATENATE(B3188,"00"),#REF!,3,FALSE)</f>
        <v>#REF!</v>
      </c>
      <c r="R3188" s="122" t="str">
        <f>+IF(ISERROR(VLOOKUP(K3188,'Ecarts de marge'!D:D,1,FALSE)),"PB CODE ARTICLE","")</f>
        <v>PB CODE ARTICLE</v>
      </c>
    </row>
    <row r="3189" spans="1:18" x14ac:dyDescent="0.25">
      <c r="A3189" s="131" t="str">
        <f>+IF(I3189&lt;='Ecarts de marge'!$G$1,"X","")</f>
        <v>X</v>
      </c>
      <c r="B3189" s="122" t="str">
        <f t="shared" si="49"/>
        <v>A</v>
      </c>
      <c r="Q3189" s="122" t="e">
        <f>+VLOOKUP(CONCATENATE(B3189,"00"),#REF!,3,FALSE)</f>
        <v>#REF!</v>
      </c>
      <c r="R3189" s="122" t="str">
        <f>+IF(ISERROR(VLOOKUP(K3189,'Ecarts de marge'!D:D,1,FALSE)),"PB CODE ARTICLE","")</f>
        <v>PB CODE ARTICLE</v>
      </c>
    </row>
    <row r="3190" spans="1:18" x14ac:dyDescent="0.25">
      <c r="A3190" s="131" t="str">
        <f>+IF(I3190&lt;='Ecarts de marge'!$G$1,"X","")</f>
        <v>X</v>
      </c>
      <c r="B3190" s="122" t="str">
        <f t="shared" si="49"/>
        <v>A</v>
      </c>
      <c r="Q3190" s="122" t="e">
        <f>+VLOOKUP(CONCATENATE(B3190,"00"),#REF!,3,FALSE)</f>
        <v>#REF!</v>
      </c>
      <c r="R3190" s="122" t="str">
        <f>+IF(ISERROR(VLOOKUP(K3190,'Ecarts de marge'!D:D,1,FALSE)),"PB CODE ARTICLE","")</f>
        <v>PB CODE ARTICLE</v>
      </c>
    </row>
    <row r="3191" spans="1:18" x14ac:dyDescent="0.25">
      <c r="A3191" s="131" t="str">
        <f>+IF(I3191&lt;='Ecarts de marge'!$G$1,"X","")</f>
        <v>X</v>
      </c>
      <c r="B3191" s="122" t="str">
        <f t="shared" si="49"/>
        <v>A</v>
      </c>
      <c r="Q3191" s="122" t="e">
        <f>+VLOOKUP(CONCATENATE(B3191,"00"),#REF!,3,FALSE)</f>
        <v>#REF!</v>
      </c>
      <c r="R3191" s="122" t="str">
        <f>+IF(ISERROR(VLOOKUP(K3191,'Ecarts de marge'!D:D,1,FALSE)),"PB CODE ARTICLE","")</f>
        <v>PB CODE ARTICLE</v>
      </c>
    </row>
    <row r="3192" spans="1:18" x14ac:dyDescent="0.25">
      <c r="A3192" s="131" t="str">
        <f>+IF(I3192&lt;='Ecarts de marge'!$G$1,"X","")</f>
        <v>X</v>
      </c>
      <c r="B3192" s="122" t="str">
        <f t="shared" si="49"/>
        <v>A</v>
      </c>
      <c r="Q3192" s="122" t="e">
        <f>+VLOOKUP(CONCATENATE(B3192,"00"),#REF!,3,FALSE)</f>
        <v>#REF!</v>
      </c>
      <c r="R3192" s="122" t="str">
        <f>+IF(ISERROR(VLOOKUP(K3192,'Ecarts de marge'!D:D,1,FALSE)),"PB CODE ARTICLE","")</f>
        <v>PB CODE ARTICLE</v>
      </c>
    </row>
    <row r="3193" spans="1:18" x14ac:dyDescent="0.25">
      <c r="A3193" s="131" t="str">
        <f>+IF(I3193&lt;='Ecarts de marge'!$G$1,"X","")</f>
        <v>X</v>
      </c>
      <c r="B3193" s="122" t="str">
        <f t="shared" si="49"/>
        <v>A</v>
      </c>
      <c r="Q3193" s="122" t="e">
        <f>+VLOOKUP(CONCATENATE(B3193,"00"),#REF!,3,FALSE)</f>
        <v>#REF!</v>
      </c>
      <c r="R3193" s="122" t="str">
        <f>+IF(ISERROR(VLOOKUP(K3193,'Ecarts de marge'!D:D,1,FALSE)),"PB CODE ARTICLE","")</f>
        <v>PB CODE ARTICLE</v>
      </c>
    </row>
    <row r="3194" spans="1:18" x14ac:dyDescent="0.25">
      <c r="A3194" s="131" t="str">
        <f>+IF(I3194&lt;='Ecarts de marge'!$G$1,"X","")</f>
        <v>X</v>
      </c>
      <c r="B3194" s="122" t="str">
        <f t="shared" si="49"/>
        <v>A</v>
      </c>
      <c r="Q3194" s="122" t="e">
        <f>+VLOOKUP(CONCATENATE(B3194,"00"),#REF!,3,FALSE)</f>
        <v>#REF!</v>
      </c>
      <c r="R3194" s="122" t="str">
        <f>+IF(ISERROR(VLOOKUP(K3194,'Ecarts de marge'!D:D,1,FALSE)),"PB CODE ARTICLE","")</f>
        <v>PB CODE ARTICLE</v>
      </c>
    </row>
    <row r="3195" spans="1:18" x14ac:dyDescent="0.25">
      <c r="A3195" s="131" t="str">
        <f>+IF(I3195&lt;='Ecarts de marge'!$G$1,"X","")</f>
        <v>X</v>
      </c>
      <c r="B3195" s="122" t="str">
        <f t="shared" si="49"/>
        <v>A</v>
      </c>
      <c r="Q3195" s="122" t="e">
        <f>+VLOOKUP(CONCATENATE(B3195,"00"),#REF!,3,FALSE)</f>
        <v>#REF!</v>
      </c>
      <c r="R3195" s="122" t="str">
        <f>+IF(ISERROR(VLOOKUP(K3195,'Ecarts de marge'!D:D,1,FALSE)),"PB CODE ARTICLE","")</f>
        <v>PB CODE ARTICLE</v>
      </c>
    </row>
    <row r="3196" spans="1:18" x14ac:dyDescent="0.25">
      <c r="A3196" s="131" t="str">
        <f>+IF(I3196&lt;='Ecarts de marge'!$G$1,"X","")</f>
        <v>X</v>
      </c>
      <c r="B3196" s="122" t="str">
        <f t="shared" si="49"/>
        <v>A</v>
      </c>
      <c r="Q3196" s="122" t="e">
        <f>+VLOOKUP(CONCATENATE(B3196,"00"),#REF!,3,FALSE)</f>
        <v>#REF!</v>
      </c>
      <c r="R3196" s="122" t="str">
        <f>+IF(ISERROR(VLOOKUP(K3196,'Ecarts de marge'!D:D,1,FALSE)),"PB CODE ARTICLE","")</f>
        <v>PB CODE ARTICLE</v>
      </c>
    </row>
    <row r="3197" spans="1:18" x14ac:dyDescent="0.25">
      <c r="A3197" s="131" t="str">
        <f>+IF(I3197&lt;='Ecarts de marge'!$G$1,"X","")</f>
        <v>X</v>
      </c>
      <c r="B3197" s="122" t="str">
        <f t="shared" si="49"/>
        <v>A</v>
      </c>
      <c r="Q3197" s="122" t="e">
        <f>+VLOOKUP(CONCATENATE(B3197,"00"),#REF!,3,FALSE)</f>
        <v>#REF!</v>
      </c>
      <c r="R3197" s="122" t="str">
        <f>+IF(ISERROR(VLOOKUP(K3197,'Ecarts de marge'!D:D,1,FALSE)),"PB CODE ARTICLE","")</f>
        <v>PB CODE ARTICLE</v>
      </c>
    </row>
    <row r="3198" spans="1:18" x14ac:dyDescent="0.25">
      <c r="A3198" s="131" t="str">
        <f>+IF(I3198&lt;='Ecarts de marge'!$G$1,"X","")</f>
        <v>X</v>
      </c>
      <c r="B3198" s="122" t="str">
        <f t="shared" si="49"/>
        <v>A</v>
      </c>
      <c r="Q3198" s="122" t="e">
        <f>+VLOOKUP(CONCATENATE(B3198,"00"),#REF!,3,FALSE)</f>
        <v>#REF!</v>
      </c>
      <c r="R3198" s="122" t="str">
        <f>+IF(ISERROR(VLOOKUP(K3198,'Ecarts de marge'!D:D,1,FALSE)),"PB CODE ARTICLE","")</f>
        <v>PB CODE ARTICLE</v>
      </c>
    </row>
    <row r="3199" spans="1:18" x14ac:dyDescent="0.25">
      <c r="A3199" s="131" t="str">
        <f>+IF(I3199&lt;='Ecarts de marge'!$G$1,"X","")</f>
        <v>X</v>
      </c>
      <c r="B3199" s="122" t="str">
        <f t="shared" si="49"/>
        <v>A</v>
      </c>
      <c r="Q3199" s="122" t="e">
        <f>+VLOOKUP(CONCATENATE(B3199,"00"),#REF!,3,FALSE)</f>
        <v>#REF!</v>
      </c>
      <c r="R3199" s="122" t="str">
        <f>+IF(ISERROR(VLOOKUP(K3199,'Ecarts de marge'!D:D,1,FALSE)),"PB CODE ARTICLE","")</f>
        <v>PB CODE ARTICLE</v>
      </c>
    </row>
    <row r="3200" spans="1:18" x14ac:dyDescent="0.25">
      <c r="A3200" s="131" t="str">
        <f>+IF(I3200&lt;='Ecarts de marge'!$G$1,"X","")</f>
        <v>X</v>
      </c>
      <c r="B3200" s="122" t="str">
        <f t="shared" si="49"/>
        <v>A</v>
      </c>
      <c r="Q3200" s="122" t="e">
        <f>+VLOOKUP(CONCATENATE(B3200,"00"),#REF!,3,FALSE)</f>
        <v>#REF!</v>
      </c>
      <c r="R3200" s="122" t="str">
        <f>+IF(ISERROR(VLOOKUP(K3200,'Ecarts de marge'!D:D,1,FALSE)),"PB CODE ARTICLE","")</f>
        <v>PB CODE ARTICLE</v>
      </c>
    </row>
    <row r="3201" spans="1:19" x14ac:dyDescent="0.25">
      <c r="A3201" s="131" t="str">
        <f>+IF(I3201&lt;='Ecarts de marge'!$G$1,"X","")</f>
        <v>X</v>
      </c>
      <c r="B3201" s="122" t="str">
        <f t="shared" si="49"/>
        <v>A</v>
      </c>
      <c r="Q3201" s="122" t="e">
        <f>+VLOOKUP(CONCATENATE(B3201,"00"),#REF!,3,FALSE)</f>
        <v>#REF!</v>
      </c>
      <c r="R3201" s="122" t="str">
        <f>+IF(ISERROR(VLOOKUP(K3201,'Ecarts de marge'!D:D,1,FALSE)),"PB CODE ARTICLE","")</f>
        <v>PB CODE ARTICLE</v>
      </c>
    </row>
    <row r="3202" spans="1:19" x14ac:dyDescent="0.25">
      <c r="A3202" s="131" t="str">
        <f>+IF(I3202&lt;='Ecarts de marge'!$G$1,"X","")</f>
        <v>X</v>
      </c>
      <c r="B3202" s="122" t="str">
        <f t="shared" si="49"/>
        <v>A</v>
      </c>
      <c r="Q3202" s="122" t="e">
        <f>+VLOOKUP(CONCATENATE(B3202,"00"),#REF!,3,FALSE)</f>
        <v>#REF!</v>
      </c>
      <c r="R3202" s="122" t="str">
        <f>+IF(ISERROR(VLOOKUP(K3202,'Ecarts de marge'!D:D,1,FALSE)),"PB CODE ARTICLE","")</f>
        <v>PB CODE ARTICLE</v>
      </c>
    </row>
    <row r="3203" spans="1:19" x14ac:dyDescent="0.25">
      <c r="A3203" s="131" t="str">
        <f>+IF(I3203&lt;='Ecarts de marge'!$G$1,"X","")</f>
        <v>X</v>
      </c>
      <c r="B3203" s="122" t="str">
        <f t="shared" ref="B3203:B3266" si="50">+"A"&amp;E3203&amp;F3203&amp;G3203</f>
        <v>A</v>
      </c>
      <c r="Q3203" s="122" t="e">
        <f>+VLOOKUP(CONCATENATE(B3203,"00"),#REF!,3,FALSE)</f>
        <v>#REF!</v>
      </c>
      <c r="R3203" s="122" t="str">
        <f>+IF(ISERROR(VLOOKUP(K3203,'Ecarts de marge'!D:D,1,FALSE)),"PB CODE ARTICLE","")</f>
        <v>PB CODE ARTICLE</v>
      </c>
    </row>
    <row r="3204" spans="1:19" x14ac:dyDescent="0.25">
      <c r="A3204" s="131" t="str">
        <f>+IF(I3204&lt;='Ecarts de marge'!$G$1,"X","")</f>
        <v>X</v>
      </c>
      <c r="B3204" s="122" t="str">
        <f t="shared" si="50"/>
        <v>A</v>
      </c>
      <c r="Q3204" s="122" t="e">
        <f>+VLOOKUP(CONCATENATE(B3204,"00"),#REF!,3,FALSE)</f>
        <v>#REF!</v>
      </c>
      <c r="R3204" s="122" t="str">
        <f>+IF(ISERROR(VLOOKUP(K3204,'Ecarts de marge'!D:D,1,FALSE)),"PB CODE ARTICLE","")</f>
        <v>PB CODE ARTICLE</v>
      </c>
    </row>
    <row r="3205" spans="1:19" x14ac:dyDescent="0.25">
      <c r="A3205" s="131" t="str">
        <f>+IF(I3205&lt;='Ecarts de marge'!$G$1,"X","")</f>
        <v>X</v>
      </c>
      <c r="B3205" s="122" t="str">
        <f t="shared" si="50"/>
        <v>A</v>
      </c>
      <c r="Q3205" s="122" t="e">
        <f>+VLOOKUP(CONCATENATE(B3205,"00"),#REF!,3,FALSE)</f>
        <v>#REF!</v>
      </c>
      <c r="R3205" s="122" t="str">
        <f>+IF(ISERROR(VLOOKUP(K3205,'Ecarts de marge'!D:D,1,FALSE)),"PB CODE ARTICLE","")</f>
        <v>PB CODE ARTICLE</v>
      </c>
    </row>
    <row r="3206" spans="1:19" x14ac:dyDescent="0.25">
      <c r="A3206" s="131" t="str">
        <f>+IF(I3206&lt;='Ecarts de marge'!$G$1,"X","")</f>
        <v>X</v>
      </c>
      <c r="B3206" s="122" t="str">
        <f t="shared" si="50"/>
        <v>A</v>
      </c>
      <c r="Q3206" s="122" t="e">
        <f>+VLOOKUP(CONCATENATE(B3206,"00"),#REF!,3,FALSE)</f>
        <v>#REF!</v>
      </c>
      <c r="R3206" s="122" t="str">
        <f>+IF(ISERROR(VLOOKUP(K3206,'Ecarts de marge'!D:D,1,FALSE)),"PB CODE ARTICLE","")</f>
        <v>PB CODE ARTICLE</v>
      </c>
    </row>
    <row r="3207" spans="1:19" x14ac:dyDescent="0.25">
      <c r="A3207" s="131" t="str">
        <f>+IF(I3207&lt;='Ecarts de marge'!$G$1,"X","")</f>
        <v>X</v>
      </c>
      <c r="B3207" s="122" t="str">
        <f t="shared" si="50"/>
        <v>A</v>
      </c>
      <c r="Q3207" s="122" t="e">
        <f>+VLOOKUP(CONCATENATE(B3207,"00"),#REF!,3,FALSE)</f>
        <v>#REF!</v>
      </c>
      <c r="R3207" s="122" t="str">
        <f>+IF(ISERROR(VLOOKUP(K3207,'Ecarts de marge'!D:D,1,FALSE)),"PB CODE ARTICLE","")</f>
        <v>PB CODE ARTICLE</v>
      </c>
      <c r="S3207" s="141" t="e">
        <f>+VLOOKUP(B3207,'FEUILLE 1'!$BJ$129:$BJ$140,1,FALSE)</f>
        <v>#N/A</v>
      </c>
    </row>
    <row r="3208" spans="1:19" x14ac:dyDescent="0.25">
      <c r="A3208" s="131" t="str">
        <f>+IF(I3208&lt;='Ecarts de marge'!$G$1,"X","")</f>
        <v>X</v>
      </c>
      <c r="B3208" s="122" t="str">
        <f t="shared" si="50"/>
        <v>A</v>
      </c>
      <c r="Q3208" s="122" t="e">
        <f>+VLOOKUP(CONCATENATE(B3208,"00"),#REF!,3,FALSE)</f>
        <v>#REF!</v>
      </c>
      <c r="R3208" s="122" t="str">
        <f>+IF(ISERROR(VLOOKUP(K3208,'Ecarts de marge'!D:D,1,FALSE)),"PB CODE ARTICLE","")</f>
        <v>PB CODE ARTICLE</v>
      </c>
    </row>
    <row r="3209" spans="1:19" x14ac:dyDescent="0.25">
      <c r="A3209" s="131" t="str">
        <f>+IF(I3209&lt;='Ecarts de marge'!$G$1,"X","")</f>
        <v>X</v>
      </c>
      <c r="B3209" s="122" t="str">
        <f t="shared" si="50"/>
        <v>A</v>
      </c>
      <c r="Q3209" s="122" t="e">
        <f>+VLOOKUP(CONCATENATE(B3209,"00"),#REF!,3,FALSE)</f>
        <v>#REF!</v>
      </c>
      <c r="R3209" s="122" t="str">
        <f>+IF(ISERROR(VLOOKUP(K3209,'Ecarts de marge'!D:D,1,FALSE)),"PB CODE ARTICLE","")</f>
        <v>PB CODE ARTICLE</v>
      </c>
      <c r="S3209" s="141" t="e">
        <f>+VLOOKUP(B3209,'FEUILLE 1'!$BJ$129:$BJ$140,1,FALSE)</f>
        <v>#N/A</v>
      </c>
    </row>
    <row r="3210" spans="1:19" x14ac:dyDescent="0.25">
      <c r="A3210" s="131" t="str">
        <f>+IF(I3210&lt;='Ecarts de marge'!$G$1,"X","")</f>
        <v>X</v>
      </c>
      <c r="B3210" s="122" t="str">
        <f t="shared" si="50"/>
        <v>A</v>
      </c>
      <c r="Q3210" s="122" t="e">
        <f>+VLOOKUP(CONCATENATE(B3210,"00"),#REF!,3,FALSE)</f>
        <v>#REF!</v>
      </c>
      <c r="R3210" s="122" t="str">
        <f>+IF(ISERROR(VLOOKUP(K3210,'Ecarts de marge'!D:D,1,FALSE)),"PB CODE ARTICLE","")</f>
        <v>PB CODE ARTICLE</v>
      </c>
      <c r="S3210" s="141" t="e">
        <f>+VLOOKUP(B3210,'FEUILLE 1'!$BJ$129:$BJ$140,1,FALSE)</f>
        <v>#N/A</v>
      </c>
    </row>
    <row r="3211" spans="1:19" x14ac:dyDescent="0.25">
      <c r="A3211" s="131" t="str">
        <f>+IF(I3211&lt;='Ecarts de marge'!$G$1,"X","")</f>
        <v>X</v>
      </c>
      <c r="B3211" s="122" t="str">
        <f t="shared" si="50"/>
        <v>A</v>
      </c>
      <c r="Q3211" s="122" t="e">
        <f>+VLOOKUP(CONCATENATE(B3211,"00"),#REF!,3,FALSE)</f>
        <v>#REF!</v>
      </c>
      <c r="R3211" s="122" t="str">
        <f>+IF(ISERROR(VLOOKUP(K3211,'Ecarts de marge'!D:D,1,FALSE)),"PB CODE ARTICLE","")</f>
        <v>PB CODE ARTICLE</v>
      </c>
      <c r="S3211" s="141" t="e">
        <f>+VLOOKUP(B3211,'FEUILLE 1'!$BJ$129:$BJ$140,1,FALSE)</f>
        <v>#N/A</v>
      </c>
    </row>
    <row r="3212" spans="1:19" x14ac:dyDescent="0.25">
      <c r="A3212" s="131" t="str">
        <f>+IF(I3212&lt;='Ecarts de marge'!$G$1,"X","")</f>
        <v>X</v>
      </c>
      <c r="B3212" s="122" t="str">
        <f t="shared" si="50"/>
        <v>A</v>
      </c>
      <c r="Q3212" s="122" t="e">
        <f>+VLOOKUP(CONCATENATE(B3212,"00"),#REF!,3,FALSE)</f>
        <v>#REF!</v>
      </c>
      <c r="R3212" s="122" t="str">
        <f>+IF(ISERROR(VLOOKUP(K3212,'Ecarts de marge'!D:D,1,FALSE)),"PB CODE ARTICLE","")</f>
        <v>PB CODE ARTICLE</v>
      </c>
    </row>
    <row r="3213" spans="1:19" x14ac:dyDescent="0.25">
      <c r="A3213" s="131" t="str">
        <f>+IF(I3213&lt;='Ecarts de marge'!$G$1,"X","")</f>
        <v>X</v>
      </c>
      <c r="B3213" s="122" t="str">
        <f t="shared" si="50"/>
        <v>A</v>
      </c>
      <c r="Q3213" s="122" t="e">
        <f>+VLOOKUP(CONCATENATE(B3213,"00"),#REF!,3,FALSE)</f>
        <v>#REF!</v>
      </c>
      <c r="R3213" s="122" t="str">
        <f>+IF(ISERROR(VLOOKUP(K3213,'Ecarts de marge'!D:D,1,FALSE)),"PB CODE ARTICLE","")</f>
        <v>PB CODE ARTICLE</v>
      </c>
    </row>
    <row r="3214" spans="1:19" x14ac:dyDescent="0.25">
      <c r="A3214" s="131" t="str">
        <f>+IF(I3214&lt;='Ecarts de marge'!$G$1,"X","")</f>
        <v>X</v>
      </c>
      <c r="B3214" s="122" t="str">
        <f t="shared" si="50"/>
        <v>A</v>
      </c>
      <c r="Q3214" s="122" t="e">
        <f>+VLOOKUP(CONCATENATE(B3214,"00"),#REF!,3,FALSE)</f>
        <v>#REF!</v>
      </c>
      <c r="R3214" s="122" t="str">
        <f>+IF(ISERROR(VLOOKUP(K3214,'Ecarts de marge'!D:D,1,FALSE)),"PB CODE ARTICLE","")</f>
        <v>PB CODE ARTICLE</v>
      </c>
    </row>
    <row r="3215" spans="1:19" x14ac:dyDescent="0.25">
      <c r="A3215" s="131" t="str">
        <f>+IF(I3215&lt;='Ecarts de marge'!$G$1,"X","")</f>
        <v>X</v>
      </c>
      <c r="B3215" s="122" t="str">
        <f t="shared" si="50"/>
        <v>A</v>
      </c>
      <c r="Q3215" s="122" t="e">
        <f>+VLOOKUP(CONCATENATE(B3215,"00"),#REF!,3,FALSE)</f>
        <v>#REF!</v>
      </c>
      <c r="R3215" s="122" t="str">
        <f>+IF(ISERROR(VLOOKUP(K3215,'Ecarts de marge'!D:D,1,FALSE)),"PB CODE ARTICLE","")</f>
        <v>PB CODE ARTICLE</v>
      </c>
    </row>
    <row r="3216" spans="1:19" x14ac:dyDescent="0.25">
      <c r="A3216" s="131" t="str">
        <f>+IF(I3216&lt;='Ecarts de marge'!$G$1,"X","")</f>
        <v>X</v>
      </c>
      <c r="B3216" s="122" t="str">
        <f t="shared" si="50"/>
        <v>A</v>
      </c>
      <c r="Q3216" s="122" t="e">
        <f>+VLOOKUP(CONCATENATE(B3216,"00"),#REF!,3,FALSE)</f>
        <v>#REF!</v>
      </c>
      <c r="R3216" s="122" t="str">
        <f>+IF(ISERROR(VLOOKUP(K3216,'Ecarts de marge'!D:D,1,FALSE)),"PB CODE ARTICLE","")</f>
        <v>PB CODE ARTICLE</v>
      </c>
    </row>
    <row r="3217" spans="1:18" x14ac:dyDescent="0.25">
      <c r="A3217" s="131" t="str">
        <f>+IF(I3217&lt;='Ecarts de marge'!$G$1,"X","")</f>
        <v>X</v>
      </c>
      <c r="B3217" s="122" t="str">
        <f t="shared" si="50"/>
        <v>A</v>
      </c>
      <c r="Q3217" s="122" t="e">
        <f>+VLOOKUP(CONCATENATE(B3217,"00"),#REF!,3,FALSE)</f>
        <v>#REF!</v>
      </c>
      <c r="R3217" s="122" t="str">
        <f>+IF(ISERROR(VLOOKUP(K3217,'Ecarts de marge'!D:D,1,FALSE)),"PB CODE ARTICLE","")</f>
        <v>PB CODE ARTICLE</v>
      </c>
    </row>
    <row r="3218" spans="1:18" x14ac:dyDescent="0.25">
      <c r="A3218" s="131" t="str">
        <f>+IF(I3218&lt;='Ecarts de marge'!$G$1,"X","")</f>
        <v>X</v>
      </c>
      <c r="B3218" s="122" t="str">
        <f t="shared" si="50"/>
        <v>A</v>
      </c>
      <c r="Q3218" s="122" t="e">
        <f>+VLOOKUP(CONCATENATE(B3218,"00"),#REF!,3,FALSE)</f>
        <v>#REF!</v>
      </c>
      <c r="R3218" s="122" t="str">
        <f>+IF(ISERROR(VLOOKUP(K3218,'Ecarts de marge'!D:D,1,FALSE)),"PB CODE ARTICLE","")</f>
        <v>PB CODE ARTICLE</v>
      </c>
    </row>
    <row r="3219" spans="1:18" x14ac:dyDescent="0.25">
      <c r="A3219" s="131" t="str">
        <f>+IF(I3219&lt;='Ecarts de marge'!$G$1,"X","")</f>
        <v>X</v>
      </c>
      <c r="B3219" s="122" t="str">
        <f t="shared" si="50"/>
        <v>A</v>
      </c>
      <c r="Q3219" s="122" t="e">
        <f>+VLOOKUP(CONCATENATE(B3219,"00"),#REF!,3,FALSE)</f>
        <v>#REF!</v>
      </c>
      <c r="R3219" s="122" t="str">
        <f>+IF(ISERROR(VLOOKUP(K3219,'Ecarts de marge'!D:D,1,FALSE)),"PB CODE ARTICLE","")</f>
        <v>PB CODE ARTICLE</v>
      </c>
    </row>
    <row r="3220" spans="1:18" x14ac:dyDescent="0.25">
      <c r="A3220" s="131" t="str">
        <f>+IF(I3220&lt;='Ecarts de marge'!$G$1,"X","")</f>
        <v>X</v>
      </c>
      <c r="B3220" s="122" t="str">
        <f t="shared" si="50"/>
        <v>A</v>
      </c>
      <c r="Q3220" s="122" t="e">
        <f>+VLOOKUP(CONCATENATE(B3220,"00"),#REF!,3,FALSE)</f>
        <v>#REF!</v>
      </c>
      <c r="R3220" s="122" t="str">
        <f>+IF(ISERROR(VLOOKUP(K3220,'Ecarts de marge'!D:D,1,FALSE)),"PB CODE ARTICLE","")</f>
        <v>PB CODE ARTICLE</v>
      </c>
    </row>
    <row r="3221" spans="1:18" x14ac:dyDescent="0.25">
      <c r="A3221" s="131" t="str">
        <f>+IF(I3221&lt;='Ecarts de marge'!$G$1,"X","")</f>
        <v>X</v>
      </c>
      <c r="B3221" s="122" t="str">
        <f t="shared" si="50"/>
        <v>A</v>
      </c>
      <c r="Q3221" s="122" t="e">
        <f>+VLOOKUP(CONCATENATE(B3221,"00"),#REF!,3,FALSE)</f>
        <v>#REF!</v>
      </c>
      <c r="R3221" s="122" t="str">
        <f>+IF(ISERROR(VLOOKUP(K3221,'Ecarts de marge'!D:D,1,FALSE)),"PB CODE ARTICLE","")</f>
        <v>PB CODE ARTICLE</v>
      </c>
    </row>
    <row r="3222" spans="1:18" x14ac:dyDescent="0.25">
      <c r="A3222" s="131" t="str">
        <f>+IF(I3222&lt;='Ecarts de marge'!$G$1,"X","")</f>
        <v>X</v>
      </c>
      <c r="B3222" s="122" t="str">
        <f t="shared" si="50"/>
        <v>A</v>
      </c>
      <c r="Q3222" s="122" t="e">
        <f>+VLOOKUP(CONCATENATE(B3222,"00"),#REF!,3,FALSE)</f>
        <v>#REF!</v>
      </c>
      <c r="R3222" s="122" t="str">
        <f>+IF(ISERROR(VLOOKUP(K3222,'Ecarts de marge'!D:D,1,FALSE)),"PB CODE ARTICLE","")</f>
        <v>PB CODE ARTICLE</v>
      </c>
    </row>
    <row r="3223" spans="1:18" x14ac:dyDescent="0.25">
      <c r="A3223" s="131" t="str">
        <f>+IF(I3223&lt;='Ecarts de marge'!$G$1,"X","")</f>
        <v>X</v>
      </c>
      <c r="B3223" s="122" t="str">
        <f t="shared" si="50"/>
        <v>A</v>
      </c>
      <c r="Q3223" s="122" t="e">
        <f>+VLOOKUP(CONCATENATE(B3223,"00"),#REF!,3,FALSE)</f>
        <v>#REF!</v>
      </c>
      <c r="R3223" s="122" t="str">
        <f>+IF(ISERROR(VLOOKUP(K3223,'Ecarts de marge'!D:D,1,FALSE)),"PB CODE ARTICLE","")</f>
        <v>PB CODE ARTICLE</v>
      </c>
    </row>
    <row r="3224" spans="1:18" x14ac:dyDescent="0.25">
      <c r="A3224" s="131" t="str">
        <f>+IF(I3224&lt;='Ecarts de marge'!$G$1,"X","")</f>
        <v>X</v>
      </c>
      <c r="B3224" s="122" t="str">
        <f t="shared" si="50"/>
        <v>A</v>
      </c>
      <c r="Q3224" s="122" t="e">
        <f>+VLOOKUP(CONCATENATE(B3224,"00"),#REF!,3,FALSE)</f>
        <v>#REF!</v>
      </c>
      <c r="R3224" s="122" t="str">
        <f>+IF(ISERROR(VLOOKUP(K3224,'Ecarts de marge'!D:D,1,FALSE)),"PB CODE ARTICLE","")</f>
        <v>PB CODE ARTICLE</v>
      </c>
    </row>
    <row r="3225" spans="1:18" x14ac:dyDescent="0.25">
      <c r="A3225" s="131" t="str">
        <f>+IF(I3225&lt;='Ecarts de marge'!$G$1,"X","")</f>
        <v>X</v>
      </c>
      <c r="B3225" s="122" t="str">
        <f t="shared" si="50"/>
        <v>A</v>
      </c>
      <c r="Q3225" s="122" t="e">
        <f>+VLOOKUP(CONCATENATE(B3225,"00"),#REF!,3,FALSE)</f>
        <v>#REF!</v>
      </c>
      <c r="R3225" s="122" t="str">
        <f>+IF(ISERROR(VLOOKUP(K3225,'Ecarts de marge'!D:D,1,FALSE)),"PB CODE ARTICLE","")</f>
        <v>PB CODE ARTICLE</v>
      </c>
    </row>
    <row r="3226" spans="1:18" x14ac:dyDescent="0.25">
      <c r="A3226" s="131" t="str">
        <f>+IF(I3226&lt;='Ecarts de marge'!$G$1,"X","")</f>
        <v>X</v>
      </c>
      <c r="B3226" s="122" t="str">
        <f t="shared" si="50"/>
        <v>A</v>
      </c>
      <c r="Q3226" s="122" t="e">
        <f>+VLOOKUP(CONCATENATE(B3226,"00"),#REF!,3,FALSE)</f>
        <v>#REF!</v>
      </c>
      <c r="R3226" s="122" t="str">
        <f>+IF(ISERROR(VLOOKUP(K3226,'Ecarts de marge'!D:D,1,FALSE)),"PB CODE ARTICLE","")</f>
        <v>PB CODE ARTICLE</v>
      </c>
    </row>
    <row r="3227" spans="1:18" x14ac:dyDescent="0.25">
      <c r="A3227" s="131" t="str">
        <f>+IF(I3227&lt;='Ecarts de marge'!$G$1,"X","")</f>
        <v>X</v>
      </c>
      <c r="B3227" s="122" t="str">
        <f t="shared" si="50"/>
        <v>A</v>
      </c>
      <c r="Q3227" s="122" t="e">
        <f>+VLOOKUP(CONCATENATE(B3227,"00"),#REF!,3,FALSE)</f>
        <v>#REF!</v>
      </c>
      <c r="R3227" s="122" t="str">
        <f>+IF(ISERROR(VLOOKUP(K3227,'Ecarts de marge'!D:D,1,FALSE)),"PB CODE ARTICLE","")</f>
        <v>PB CODE ARTICLE</v>
      </c>
    </row>
    <row r="3228" spans="1:18" x14ac:dyDescent="0.25">
      <c r="A3228" s="131" t="str">
        <f>+IF(I3228&lt;='Ecarts de marge'!$G$1,"X","")</f>
        <v>X</v>
      </c>
      <c r="B3228" s="122" t="str">
        <f t="shared" si="50"/>
        <v>A</v>
      </c>
      <c r="Q3228" s="122" t="e">
        <f>+VLOOKUP(CONCATENATE(B3228,"00"),#REF!,3,FALSE)</f>
        <v>#REF!</v>
      </c>
      <c r="R3228" s="122" t="str">
        <f>+IF(ISERROR(VLOOKUP(K3228,'Ecarts de marge'!D:D,1,FALSE)),"PB CODE ARTICLE","")</f>
        <v>PB CODE ARTICLE</v>
      </c>
    </row>
    <row r="3229" spans="1:18" x14ac:dyDescent="0.25">
      <c r="A3229" s="131" t="str">
        <f>+IF(I3229&lt;='Ecarts de marge'!$G$1,"X","")</f>
        <v>X</v>
      </c>
      <c r="B3229" s="122" t="str">
        <f t="shared" si="50"/>
        <v>A</v>
      </c>
      <c r="Q3229" s="122" t="e">
        <f>+VLOOKUP(CONCATENATE(B3229,"00"),#REF!,3,FALSE)</f>
        <v>#REF!</v>
      </c>
      <c r="R3229" s="122" t="str">
        <f>+IF(ISERROR(VLOOKUP(K3229,'Ecarts de marge'!D:D,1,FALSE)),"PB CODE ARTICLE","")</f>
        <v>PB CODE ARTICLE</v>
      </c>
    </row>
    <row r="3230" spans="1:18" x14ac:dyDescent="0.25">
      <c r="A3230" s="131" t="str">
        <f>+IF(I3230&lt;='Ecarts de marge'!$G$1,"X","")</f>
        <v>X</v>
      </c>
      <c r="B3230" s="122" t="str">
        <f t="shared" si="50"/>
        <v>A</v>
      </c>
      <c r="Q3230" s="122" t="e">
        <f>+VLOOKUP(CONCATENATE(B3230,"00"),#REF!,3,FALSE)</f>
        <v>#REF!</v>
      </c>
      <c r="R3230" s="122" t="str">
        <f>+IF(ISERROR(VLOOKUP(K3230,'Ecarts de marge'!D:D,1,FALSE)),"PB CODE ARTICLE","")</f>
        <v>PB CODE ARTICLE</v>
      </c>
    </row>
    <row r="3231" spans="1:18" x14ac:dyDescent="0.25">
      <c r="A3231" s="131" t="str">
        <f>+IF(I3231&lt;='Ecarts de marge'!$G$1,"X","")</f>
        <v>X</v>
      </c>
      <c r="B3231" s="122" t="str">
        <f t="shared" si="50"/>
        <v>A</v>
      </c>
      <c r="Q3231" s="122" t="e">
        <f>+VLOOKUP(CONCATENATE(B3231,"00"),#REF!,3,FALSE)</f>
        <v>#REF!</v>
      </c>
      <c r="R3231" s="122" t="str">
        <f>+IF(ISERROR(VLOOKUP(K3231,'Ecarts de marge'!D:D,1,FALSE)),"PB CODE ARTICLE","")</f>
        <v>PB CODE ARTICLE</v>
      </c>
    </row>
    <row r="3232" spans="1:18" x14ac:dyDescent="0.25">
      <c r="A3232" s="131" t="str">
        <f>+IF(I3232&lt;='Ecarts de marge'!$G$1,"X","")</f>
        <v>X</v>
      </c>
      <c r="B3232" s="122" t="str">
        <f t="shared" si="50"/>
        <v>A</v>
      </c>
      <c r="Q3232" s="122" t="e">
        <f>+VLOOKUP(CONCATENATE(B3232,"00"),#REF!,3,FALSE)</f>
        <v>#REF!</v>
      </c>
      <c r="R3232" s="122" t="str">
        <f>+IF(ISERROR(VLOOKUP(K3232,'Ecarts de marge'!D:D,1,FALSE)),"PB CODE ARTICLE","")</f>
        <v>PB CODE ARTICLE</v>
      </c>
    </row>
    <row r="3233" spans="1:18" x14ac:dyDescent="0.25">
      <c r="A3233" s="131" t="str">
        <f>+IF(I3233&lt;='Ecarts de marge'!$G$1,"X","")</f>
        <v>X</v>
      </c>
      <c r="B3233" s="122" t="str">
        <f t="shared" si="50"/>
        <v>A</v>
      </c>
      <c r="Q3233" s="122" t="e">
        <f>+VLOOKUP(CONCATENATE(B3233,"00"),#REF!,3,FALSE)</f>
        <v>#REF!</v>
      </c>
      <c r="R3233" s="122" t="str">
        <f>+IF(ISERROR(VLOOKUP(K3233,'Ecarts de marge'!D:D,1,FALSE)),"PB CODE ARTICLE","")</f>
        <v>PB CODE ARTICLE</v>
      </c>
    </row>
    <row r="3234" spans="1:18" x14ac:dyDescent="0.25">
      <c r="A3234" s="131" t="str">
        <f>+IF(I3234&lt;='Ecarts de marge'!$G$1,"X","")</f>
        <v>X</v>
      </c>
      <c r="B3234" s="122" t="str">
        <f t="shared" si="50"/>
        <v>A</v>
      </c>
      <c r="Q3234" s="122" t="e">
        <f>+VLOOKUP(CONCATENATE(B3234,"00"),#REF!,3,FALSE)</f>
        <v>#REF!</v>
      </c>
      <c r="R3234" s="122" t="str">
        <f>+IF(ISERROR(VLOOKUP(K3234,'Ecarts de marge'!D:D,1,FALSE)),"PB CODE ARTICLE","")</f>
        <v>PB CODE ARTICLE</v>
      </c>
    </row>
    <row r="3235" spans="1:18" x14ac:dyDescent="0.25">
      <c r="A3235" s="131" t="str">
        <f>+IF(I3235&lt;='Ecarts de marge'!$G$1,"X","")</f>
        <v>X</v>
      </c>
      <c r="B3235" s="122" t="str">
        <f t="shared" si="50"/>
        <v>A</v>
      </c>
      <c r="Q3235" s="122" t="e">
        <f>+VLOOKUP(CONCATENATE(B3235,"00"),#REF!,3,FALSE)</f>
        <v>#REF!</v>
      </c>
      <c r="R3235" s="122" t="str">
        <f>+IF(ISERROR(VLOOKUP(K3235,'Ecarts de marge'!D:D,1,FALSE)),"PB CODE ARTICLE","")</f>
        <v>PB CODE ARTICLE</v>
      </c>
    </row>
    <row r="3236" spans="1:18" x14ac:dyDescent="0.25">
      <c r="A3236" s="131" t="str">
        <f>+IF(I3236&lt;='Ecarts de marge'!$G$1,"X","")</f>
        <v>X</v>
      </c>
      <c r="B3236" s="122" t="str">
        <f t="shared" si="50"/>
        <v>A</v>
      </c>
      <c r="Q3236" s="122" t="e">
        <f>+VLOOKUP(CONCATENATE(B3236,"00"),#REF!,3,FALSE)</f>
        <v>#REF!</v>
      </c>
      <c r="R3236" s="122" t="str">
        <f>+IF(ISERROR(VLOOKUP(K3236,'Ecarts de marge'!D:D,1,FALSE)),"PB CODE ARTICLE","")</f>
        <v>PB CODE ARTICLE</v>
      </c>
    </row>
    <row r="3237" spans="1:18" x14ac:dyDescent="0.25">
      <c r="A3237" s="131" t="str">
        <f>+IF(I3237&lt;='Ecarts de marge'!$G$1,"X","")</f>
        <v>X</v>
      </c>
      <c r="B3237" s="122" t="str">
        <f t="shared" si="50"/>
        <v>A</v>
      </c>
      <c r="Q3237" s="122" t="e">
        <f>+VLOOKUP(CONCATENATE(B3237,"00"),#REF!,3,FALSE)</f>
        <v>#REF!</v>
      </c>
      <c r="R3237" s="122" t="str">
        <f>+IF(ISERROR(VLOOKUP(K3237,'Ecarts de marge'!D:D,1,FALSE)),"PB CODE ARTICLE","")</f>
        <v>PB CODE ARTICLE</v>
      </c>
    </row>
    <row r="3238" spans="1:18" x14ac:dyDescent="0.25">
      <c r="A3238" s="131" t="str">
        <f>+IF(I3238&lt;='Ecarts de marge'!$G$1,"X","")</f>
        <v>X</v>
      </c>
      <c r="B3238" s="122" t="str">
        <f t="shared" si="50"/>
        <v>A</v>
      </c>
      <c r="Q3238" s="122" t="e">
        <f>+VLOOKUP(CONCATENATE(B3238,"00"),#REF!,3,FALSE)</f>
        <v>#REF!</v>
      </c>
      <c r="R3238" s="122" t="str">
        <f>+IF(ISERROR(VLOOKUP(K3238,'Ecarts de marge'!D:D,1,FALSE)),"PB CODE ARTICLE","")</f>
        <v>PB CODE ARTICLE</v>
      </c>
    </row>
    <row r="3239" spans="1:18" x14ac:dyDescent="0.25">
      <c r="A3239" s="131" t="str">
        <f>+IF(I3239&lt;='Ecarts de marge'!$G$1,"X","")</f>
        <v>X</v>
      </c>
      <c r="B3239" s="122" t="str">
        <f t="shared" si="50"/>
        <v>A</v>
      </c>
      <c r="Q3239" s="122" t="e">
        <f>+VLOOKUP(CONCATENATE(B3239,"00"),#REF!,3,FALSE)</f>
        <v>#REF!</v>
      </c>
      <c r="R3239" s="122" t="str">
        <f>+IF(ISERROR(VLOOKUP(K3239,'Ecarts de marge'!D:D,1,FALSE)),"PB CODE ARTICLE","")</f>
        <v>PB CODE ARTICLE</v>
      </c>
    </row>
    <row r="3240" spans="1:18" x14ac:dyDescent="0.25">
      <c r="A3240" s="131" t="str">
        <f>+IF(I3240&lt;='Ecarts de marge'!$G$1,"X","")</f>
        <v>X</v>
      </c>
      <c r="B3240" s="122" t="str">
        <f t="shared" si="50"/>
        <v>A</v>
      </c>
      <c r="Q3240" s="122" t="e">
        <f>+VLOOKUP(CONCATENATE(B3240,"00"),#REF!,3,FALSE)</f>
        <v>#REF!</v>
      </c>
      <c r="R3240" s="122" t="str">
        <f>+IF(ISERROR(VLOOKUP(K3240,'Ecarts de marge'!D:D,1,FALSE)),"PB CODE ARTICLE","")</f>
        <v>PB CODE ARTICLE</v>
      </c>
    </row>
    <row r="3241" spans="1:18" x14ac:dyDescent="0.25">
      <c r="A3241" s="131" t="str">
        <f>+IF(I3241&lt;='Ecarts de marge'!$G$1,"X","")</f>
        <v>X</v>
      </c>
      <c r="B3241" s="122" t="str">
        <f t="shared" si="50"/>
        <v>A</v>
      </c>
      <c r="Q3241" s="122" t="e">
        <f>+VLOOKUP(CONCATENATE(B3241,"00"),#REF!,3,FALSE)</f>
        <v>#REF!</v>
      </c>
      <c r="R3241" s="122" t="str">
        <f>+IF(ISERROR(VLOOKUP(K3241,'Ecarts de marge'!D:D,1,FALSE)),"PB CODE ARTICLE","")</f>
        <v>PB CODE ARTICLE</v>
      </c>
    </row>
    <row r="3242" spans="1:18" x14ac:dyDescent="0.25">
      <c r="A3242" s="131" t="str">
        <f>+IF(I3242&lt;='Ecarts de marge'!$G$1,"X","")</f>
        <v>X</v>
      </c>
      <c r="B3242" s="122" t="str">
        <f t="shared" si="50"/>
        <v>A</v>
      </c>
      <c r="Q3242" s="122" t="e">
        <f>+VLOOKUP(CONCATENATE(B3242,"00"),#REF!,3,FALSE)</f>
        <v>#REF!</v>
      </c>
      <c r="R3242" s="122" t="str">
        <f>+IF(ISERROR(VLOOKUP(K3242,'Ecarts de marge'!D:D,1,FALSE)),"PB CODE ARTICLE","")</f>
        <v>PB CODE ARTICLE</v>
      </c>
    </row>
    <row r="3243" spans="1:18" x14ac:dyDescent="0.25">
      <c r="A3243" s="131" t="str">
        <f>+IF(I3243&lt;='Ecarts de marge'!$G$1,"X","")</f>
        <v>X</v>
      </c>
      <c r="B3243" s="122" t="str">
        <f t="shared" si="50"/>
        <v>A</v>
      </c>
      <c r="Q3243" s="122" t="e">
        <f>+VLOOKUP(CONCATENATE(B3243,"00"),#REF!,3,FALSE)</f>
        <v>#REF!</v>
      </c>
      <c r="R3243" s="122" t="str">
        <f>+IF(ISERROR(VLOOKUP(K3243,'Ecarts de marge'!D:D,1,FALSE)),"PB CODE ARTICLE","")</f>
        <v>PB CODE ARTICLE</v>
      </c>
    </row>
    <row r="3244" spans="1:18" x14ac:dyDescent="0.25">
      <c r="A3244" s="131" t="str">
        <f>+IF(I3244&lt;='Ecarts de marge'!$G$1,"X","")</f>
        <v>X</v>
      </c>
      <c r="B3244" s="122" t="str">
        <f t="shared" si="50"/>
        <v>A</v>
      </c>
      <c r="Q3244" s="122" t="e">
        <f>+VLOOKUP(CONCATENATE(B3244,"00"),#REF!,3,FALSE)</f>
        <v>#REF!</v>
      </c>
      <c r="R3244" s="122" t="str">
        <f>+IF(ISERROR(VLOOKUP(K3244,'Ecarts de marge'!D:D,1,FALSE)),"PB CODE ARTICLE","")</f>
        <v>PB CODE ARTICLE</v>
      </c>
    </row>
    <row r="3245" spans="1:18" x14ac:dyDescent="0.25">
      <c r="A3245" s="131" t="str">
        <f>+IF(I3245&lt;='Ecarts de marge'!$G$1,"X","")</f>
        <v>X</v>
      </c>
      <c r="B3245" s="122" t="str">
        <f t="shared" si="50"/>
        <v>A</v>
      </c>
      <c r="Q3245" s="122" t="e">
        <f>+VLOOKUP(CONCATENATE(B3245,"00"),#REF!,3,FALSE)</f>
        <v>#REF!</v>
      </c>
      <c r="R3245" s="122" t="str">
        <f>+IF(ISERROR(VLOOKUP(K3245,'Ecarts de marge'!D:D,1,FALSE)),"PB CODE ARTICLE","")</f>
        <v>PB CODE ARTICLE</v>
      </c>
    </row>
    <row r="3246" spans="1:18" x14ac:dyDescent="0.25">
      <c r="A3246" s="131" t="str">
        <f>+IF(I3246&lt;='Ecarts de marge'!$G$1,"X","")</f>
        <v>X</v>
      </c>
      <c r="B3246" s="122" t="str">
        <f t="shared" si="50"/>
        <v>A</v>
      </c>
      <c r="Q3246" s="122" t="e">
        <f>+VLOOKUP(CONCATENATE(B3246,"00"),#REF!,3,FALSE)</f>
        <v>#REF!</v>
      </c>
      <c r="R3246" s="122" t="str">
        <f>+IF(ISERROR(VLOOKUP(K3246,'Ecarts de marge'!D:D,1,FALSE)),"PB CODE ARTICLE","")</f>
        <v>PB CODE ARTICLE</v>
      </c>
    </row>
    <row r="3247" spans="1:18" x14ac:dyDescent="0.25">
      <c r="A3247" s="131" t="str">
        <f>+IF(I3247&lt;='Ecarts de marge'!$G$1,"X","")</f>
        <v>X</v>
      </c>
      <c r="B3247" s="122" t="str">
        <f t="shared" si="50"/>
        <v>A</v>
      </c>
      <c r="Q3247" s="122" t="e">
        <f>+VLOOKUP(CONCATENATE(B3247,"00"),#REF!,3,FALSE)</f>
        <v>#REF!</v>
      </c>
      <c r="R3247" s="122" t="str">
        <f>+IF(ISERROR(VLOOKUP(K3247,'Ecarts de marge'!D:D,1,FALSE)),"PB CODE ARTICLE","")</f>
        <v>PB CODE ARTICLE</v>
      </c>
    </row>
    <row r="3248" spans="1:18" x14ac:dyDescent="0.25">
      <c r="A3248" s="131" t="str">
        <f>+IF(I3248&lt;='Ecarts de marge'!$G$1,"X","")</f>
        <v>X</v>
      </c>
      <c r="B3248" s="122" t="str">
        <f t="shared" si="50"/>
        <v>A</v>
      </c>
      <c r="Q3248" s="122" t="e">
        <f>+VLOOKUP(CONCATENATE(B3248,"00"),#REF!,3,FALSE)</f>
        <v>#REF!</v>
      </c>
      <c r="R3248" s="122" t="str">
        <f>+IF(ISERROR(VLOOKUP(K3248,'Ecarts de marge'!D:D,1,FALSE)),"PB CODE ARTICLE","")</f>
        <v>PB CODE ARTICLE</v>
      </c>
    </row>
    <row r="3249" spans="1:18" x14ac:dyDescent="0.25">
      <c r="A3249" s="131" t="str">
        <f>+IF(I3249&lt;='Ecarts de marge'!$G$1,"X","")</f>
        <v>X</v>
      </c>
      <c r="B3249" s="122" t="str">
        <f t="shared" si="50"/>
        <v>A</v>
      </c>
      <c r="Q3249" s="122" t="e">
        <f>+VLOOKUP(CONCATENATE(B3249,"00"),#REF!,3,FALSE)</f>
        <v>#REF!</v>
      </c>
      <c r="R3249" s="122" t="str">
        <f>+IF(ISERROR(VLOOKUP(K3249,'Ecarts de marge'!D:D,1,FALSE)),"PB CODE ARTICLE","")</f>
        <v>PB CODE ARTICLE</v>
      </c>
    </row>
    <row r="3250" spans="1:18" x14ac:dyDescent="0.25">
      <c r="A3250" s="131" t="str">
        <f>+IF(I3250&lt;='Ecarts de marge'!$G$1,"X","")</f>
        <v>X</v>
      </c>
      <c r="B3250" s="122" t="str">
        <f t="shared" si="50"/>
        <v>A</v>
      </c>
      <c r="Q3250" s="122" t="e">
        <f>+VLOOKUP(CONCATENATE(B3250,"00"),#REF!,3,FALSE)</f>
        <v>#REF!</v>
      </c>
      <c r="R3250" s="122" t="str">
        <f>+IF(ISERROR(VLOOKUP(K3250,'Ecarts de marge'!D:D,1,FALSE)),"PB CODE ARTICLE","")</f>
        <v>PB CODE ARTICLE</v>
      </c>
    </row>
    <row r="3251" spans="1:18" x14ac:dyDescent="0.25">
      <c r="A3251" s="131" t="str">
        <f>+IF(I3251&lt;='Ecarts de marge'!$G$1,"X","")</f>
        <v>X</v>
      </c>
      <c r="B3251" s="122" t="str">
        <f t="shared" si="50"/>
        <v>A</v>
      </c>
      <c r="Q3251" s="122" t="e">
        <f>+VLOOKUP(CONCATENATE(B3251,"00"),#REF!,3,FALSE)</f>
        <v>#REF!</v>
      </c>
      <c r="R3251" s="122" t="str">
        <f>+IF(ISERROR(VLOOKUP(K3251,'Ecarts de marge'!D:D,1,FALSE)),"PB CODE ARTICLE","")</f>
        <v>PB CODE ARTICLE</v>
      </c>
    </row>
    <row r="3252" spans="1:18" x14ac:dyDescent="0.25">
      <c r="A3252" s="131" t="str">
        <f>+IF(I3252&lt;='Ecarts de marge'!$G$1,"X","")</f>
        <v>X</v>
      </c>
      <c r="B3252" s="122" t="str">
        <f t="shared" si="50"/>
        <v>A</v>
      </c>
      <c r="Q3252" s="122" t="e">
        <f>+VLOOKUP(CONCATENATE(B3252,"00"),#REF!,3,FALSE)</f>
        <v>#REF!</v>
      </c>
      <c r="R3252" s="122" t="str">
        <f>+IF(ISERROR(VLOOKUP(K3252,'Ecarts de marge'!D:D,1,FALSE)),"PB CODE ARTICLE","")</f>
        <v>PB CODE ARTICLE</v>
      </c>
    </row>
    <row r="3253" spans="1:18" x14ac:dyDescent="0.25">
      <c r="A3253" s="131" t="str">
        <f>+IF(I3253&lt;='Ecarts de marge'!$G$1,"X","")</f>
        <v>X</v>
      </c>
      <c r="B3253" s="122" t="str">
        <f t="shared" si="50"/>
        <v>A</v>
      </c>
      <c r="Q3253" s="122" t="e">
        <f>+VLOOKUP(CONCATENATE(B3253,"00"),#REF!,3,FALSE)</f>
        <v>#REF!</v>
      </c>
      <c r="R3253" s="122" t="str">
        <f>+IF(ISERROR(VLOOKUP(K3253,'Ecarts de marge'!D:D,1,FALSE)),"PB CODE ARTICLE","")</f>
        <v>PB CODE ARTICLE</v>
      </c>
    </row>
    <row r="3254" spans="1:18" x14ac:dyDescent="0.25">
      <c r="A3254" s="131" t="str">
        <f>+IF(I3254&lt;='Ecarts de marge'!$G$1,"X","")</f>
        <v>X</v>
      </c>
      <c r="B3254" s="122" t="str">
        <f t="shared" si="50"/>
        <v>A</v>
      </c>
      <c r="Q3254" s="122" t="e">
        <f>+VLOOKUP(CONCATENATE(B3254,"00"),#REF!,3,FALSE)</f>
        <v>#REF!</v>
      </c>
      <c r="R3254" s="122" t="str">
        <f>+IF(ISERROR(VLOOKUP(K3254,'Ecarts de marge'!D:D,1,FALSE)),"PB CODE ARTICLE","")</f>
        <v>PB CODE ARTICLE</v>
      </c>
    </row>
    <row r="3255" spans="1:18" x14ac:dyDescent="0.25">
      <c r="A3255" s="131" t="str">
        <f>+IF(I3255&lt;='Ecarts de marge'!$G$1,"X","")</f>
        <v>X</v>
      </c>
      <c r="B3255" s="122" t="str">
        <f t="shared" si="50"/>
        <v>A</v>
      </c>
      <c r="Q3255" s="122" t="e">
        <f>+VLOOKUP(CONCATENATE(B3255,"00"),#REF!,3,FALSE)</f>
        <v>#REF!</v>
      </c>
      <c r="R3255" s="122" t="str">
        <f>+IF(ISERROR(VLOOKUP(K3255,'Ecarts de marge'!D:D,1,FALSE)),"PB CODE ARTICLE","")</f>
        <v>PB CODE ARTICLE</v>
      </c>
    </row>
    <row r="3256" spans="1:18" x14ac:dyDescent="0.25">
      <c r="A3256" s="131" t="str">
        <f>+IF(I3256&lt;='Ecarts de marge'!$G$1,"X","")</f>
        <v>X</v>
      </c>
      <c r="B3256" s="122" t="str">
        <f t="shared" si="50"/>
        <v>A</v>
      </c>
      <c r="Q3256" s="122" t="e">
        <f>+VLOOKUP(CONCATENATE(B3256,"00"),#REF!,3,FALSE)</f>
        <v>#REF!</v>
      </c>
      <c r="R3256" s="122" t="str">
        <f>+IF(ISERROR(VLOOKUP(K3256,'Ecarts de marge'!D:D,1,FALSE)),"PB CODE ARTICLE","")</f>
        <v>PB CODE ARTICLE</v>
      </c>
    </row>
    <row r="3257" spans="1:18" x14ac:dyDescent="0.25">
      <c r="A3257" s="131" t="str">
        <f>+IF(I3257&lt;='Ecarts de marge'!$G$1,"X","")</f>
        <v>X</v>
      </c>
      <c r="B3257" s="122" t="str">
        <f t="shared" si="50"/>
        <v>A</v>
      </c>
      <c r="Q3257" s="122" t="e">
        <f>+VLOOKUP(CONCATENATE(B3257,"00"),#REF!,3,FALSE)</f>
        <v>#REF!</v>
      </c>
      <c r="R3257" s="122" t="str">
        <f>+IF(ISERROR(VLOOKUP(K3257,'Ecarts de marge'!D:D,1,FALSE)),"PB CODE ARTICLE","")</f>
        <v>PB CODE ARTICLE</v>
      </c>
    </row>
    <row r="3258" spans="1:18" x14ac:dyDescent="0.25">
      <c r="A3258" s="131" t="str">
        <f>+IF(I3258&lt;='Ecarts de marge'!$G$1,"X","")</f>
        <v>X</v>
      </c>
      <c r="B3258" s="122" t="str">
        <f t="shared" si="50"/>
        <v>A</v>
      </c>
      <c r="Q3258" s="122" t="e">
        <f>+VLOOKUP(CONCATENATE(B3258,"00"),#REF!,3,FALSE)</f>
        <v>#REF!</v>
      </c>
      <c r="R3258" s="122" t="str">
        <f>+IF(ISERROR(VLOOKUP(K3258,'Ecarts de marge'!D:D,1,FALSE)),"PB CODE ARTICLE","")</f>
        <v>PB CODE ARTICLE</v>
      </c>
    </row>
    <row r="3259" spans="1:18" x14ac:dyDescent="0.25">
      <c r="A3259" s="131" t="str">
        <f>+IF(I3259&lt;='Ecarts de marge'!$G$1,"X","")</f>
        <v>X</v>
      </c>
      <c r="B3259" s="122" t="str">
        <f t="shared" si="50"/>
        <v>A</v>
      </c>
      <c r="Q3259" s="122" t="e">
        <f>+VLOOKUP(CONCATENATE(B3259,"00"),#REF!,3,FALSE)</f>
        <v>#REF!</v>
      </c>
      <c r="R3259" s="122" t="str">
        <f>+IF(ISERROR(VLOOKUP(K3259,'Ecarts de marge'!D:D,1,FALSE)),"PB CODE ARTICLE","")</f>
        <v>PB CODE ARTICLE</v>
      </c>
    </row>
    <row r="3260" spans="1:18" x14ac:dyDescent="0.25">
      <c r="A3260" s="131" t="str">
        <f>+IF(I3260&lt;='Ecarts de marge'!$G$1,"X","")</f>
        <v>X</v>
      </c>
      <c r="B3260" s="122" t="str">
        <f t="shared" si="50"/>
        <v>A</v>
      </c>
      <c r="Q3260" s="122" t="e">
        <f>+VLOOKUP(CONCATENATE(B3260,"00"),#REF!,3,FALSE)</f>
        <v>#REF!</v>
      </c>
      <c r="R3260" s="122" t="str">
        <f>+IF(ISERROR(VLOOKUP(K3260,'Ecarts de marge'!D:D,1,FALSE)),"PB CODE ARTICLE","")</f>
        <v>PB CODE ARTICLE</v>
      </c>
    </row>
    <row r="3261" spans="1:18" x14ac:dyDescent="0.25">
      <c r="A3261" s="131" t="str">
        <f>+IF(I3261&lt;='Ecarts de marge'!$G$1,"X","")</f>
        <v>X</v>
      </c>
      <c r="B3261" s="122" t="str">
        <f t="shared" si="50"/>
        <v>A</v>
      </c>
      <c r="Q3261" s="122" t="e">
        <f>+VLOOKUP(CONCATENATE(B3261,"00"),#REF!,3,FALSE)</f>
        <v>#REF!</v>
      </c>
      <c r="R3261" s="122" t="str">
        <f>+IF(ISERROR(VLOOKUP(K3261,'Ecarts de marge'!D:D,1,FALSE)),"PB CODE ARTICLE","")</f>
        <v>PB CODE ARTICLE</v>
      </c>
    </row>
    <row r="3262" spans="1:18" x14ac:dyDescent="0.25">
      <c r="A3262" s="131" t="str">
        <f>+IF(I3262&lt;='Ecarts de marge'!$G$1,"X","")</f>
        <v>X</v>
      </c>
      <c r="B3262" s="122" t="str">
        <f t="shared" si="50"/>
        <v>A</v>
      </c>
      <c r="Q3262" s="122" t="e">
        <f>+VLOOKUP(CONCATENATE(B3262,"00"),#REF!,3,FALSE)</f>
        <v>#REF!</v>
      </c>
      <c r="R3262" s="122" t="str">
        <f>+IF(ISERROR(VLOOKUP(K3262,'Ecarts de marge'!D:D,1,FALSE)),"PB CODE ARTICLE","")</f>
        <v>PB CODE ARTICLE</v>
      </c>
    </row>
    <row r="3263" spans="1:18" x14ac:dyDescent="0.25">
      <c r="A3263" s="131" t="str">
        <f>+IF(I3263&lt;='Ecarts de marge'!$G$1,"X","")</f>
        <v>X</v>
      </c>
      <c r="B3263" s="122" t="str">
        <f t="shared" si="50"/>
        <v>A</v>
      </c>
      <c r="Q3263" s="122" t="e">
        <f>+VLOOKUP(CONCATENATE(B3263,"00"),#REF!,3,FALSE)</f>
        <v>#REF!</v>
      </c>
      <c r="R3263" s="122" t="str">
        <f>+IF(ISERROR(VLOOKUP(K3263,'Ecarts de marge'!D:D,1,FALSE)),"PB CODE ARTICLE","")</f>
        <v>PB CODE ARTICLE</v>
      </c>
    </row>
    <row r="3264" spans="1:18" x14ac:dyDescent="0.25">
      <c r="A3264" s="131" t="str">
        <f>+IF(I3264&lt;='Ecarts de marge'!$G$1,"X","")</f>
        <v>X</v>
      </c>
      <c r="B3264" s="122" t="str">
        <f t="shared" si="50"/>
        <v>A</v>
      </c>
      <c r="Q3264" s="122" t="e">
        <f>+VLOOKUP(CONCATENATE(B3264,"00"),#REF!,3,FALSE)</f>
        <v>#REF!</v>
      </c>
      <c r="R3264" s="122" t="str">
        <f>+IF(ISERROR(VLOOKUP(K3264,'Ecarts de marge'!D:D,1,FALSE)),"PB CODE ARTICLE","")</f>
        <v>PB CODE ARTICLE</v>
      </c>
    </row>
    <row r="3265" spans="1:18" x14ac:dyDescent="0.25">
      <c r="A3265" s="131" t="str">
        <f>+IF(I3265&lt;='Ecarts de marge'!$G$1,"X","")</f>
        <v>X</v>
      </c>
      <c r="B3265" s="122" t="str">
        <f t="shared" si="50"/>
        <v>A</v>
      </c>
      <c r="Q3265" s="122" t="e">
        <f>+VLOOKUP(CONCATENATE(B3265,"00"),#REF!,3,FALSE)</f>
        <v>#REF!</v>
      </c>
      <c r="R3265" s="122" t="str">
        <f>+IF(ISERROR(VLOOKUP(K3265,'Ecarts de marge'!D:D,1,FALSE)),"PB CODE ARTICLE","")</f>
        <v>PB CODE ARTICLE</v>
      </c>
    </row>
    <row r="3266" spans="1:18" x14ac:dyDescent="0.25">
      <c r="A3266" s="131" t="str">
        <f>+IF(I3266&lt;='Ecarts de marge'!$G$1,"X","")</f>
        <v>X</v>
      </c>
      <c r="B3266" s="122" t="str">
        <f t="shared" si="50"/>
        <v>A</v>
      </c>
      <c r="Q3266" s="122" t="e">
        <f>+VLOOKUP(CONCATENATE(B3266,"00"),#REF!,3,FALSE)</f>
        <v>#REF!</v>
      </c>
      <c r="R3266" s="122" t="str">
        <f>+IF(ISERROR(VLOOKUP(K3266,'Ecarts de marge'!D:D,1,FALSE)),"PB CODE ARTICLE","")</f>
        <v>PB CODE ARTICLE</v>
      </c>
    </row>
    <row r="3267" spans="1:18" x14ac:dyDescent="0.25">
      <c r="A3267" s="131" t="str">
        <f>+IF(I3267&lt;='Ecarts de marge'!$G$1,"X","")</f>
        <v>X</v>
      </c>
      <c r="B3267" s="122" t="str">
        <f t="shared" ref="B3267:B3330" si="51">+"A"&amp;E3267&amp;F3267&amp;G3267</f>
        <v>A</v>
      </c>
      <c r="Q3267" s="122" t="e">
        <f>+VLOOKUP(CONCATENATE(B3267,"00"),#REF!,3,FALSE)</f>
        <v>#REF!</v>
      </c>
      <c r="R3267" s="122" t="str">
        <f>+IF(ISERROR(VLOOKUP(K3267,'Ecarts de marge'!D:D,1,FALSE)),"PB CODE ARTICLE","")</f>
        <v>PB CODE ARTICLE</v>
      </c>
    </row>
    <row r="3268" spans="1:18" x14ac:dyDescent="0.25">
      <c r="A3268" s="131" t="str">
        <f>+IF(I3268&lt;='Ecarts de marge'!$G$1,"X","")</f>
        <v>X</v>
      </c>
      <c r="B3268" s="122" t="str">
        <f t="shared" si="51"/>
        <v>A</v>
      </c>
      <c r="Q3268" s="122" t="e">
        <f>+VLOOKUP(CONCATENATE(B3268,"00"),#REF!,3,FALSE)</f>
        <v>#REF!</v>
      </c>
      <c r="R3268" s="122" t="str">
        <f>+IF(ISERROR(VLOOKUP(K3268,'Ecarts de marge'!D:D,1,FALSE)),"PB CODE ARTICLE","")</f>
        <v>PB CODE ARTICLE</v>
      </c>
    </row>
    <row r="3269" spans="1:18" x14ac:dyDescent="0.25">
      <c r="A3269" s="131" t="str">
        <f>+IF(I3269&lt;='Ecarts de marge'!$G$1,"X","")</f>
        <v>X</v>
      </c>
      <c r="B3269" s="122" t="str">
        <f t="shared" si="51"/>
        <v>A</v>
      </c>
      <c r="Q3269" s="122" t="e">
        <f>+VLOOKUP(CONCATENATE(B3269,"00"),#REF!,3,FALSE)</f>
        <v>#REF!</v>
      </c>
      <c r="R3269" s="122" t="str">
        <f>+IF(ISERROR(VLOOKUP(K3269,'Ecarts de marge'!D:D,1,FALSE)),"PB CODE ARTICLE","")</f>
        <v>PB CODE ARTICLE</v>
      </c>
    </row>
    <row r="3270" spans="1:18" x14ac:dyDescent="0.25">
      <c r="A3270" s="131" t="str">
        <f>+IF(I3270&lt;='Ecarts de marge'!$G$1,"X","")</f>
        <v>X</v>
      </c>
      <c r="B3270" s="122" t="str">
        <f t="shared" si="51"/>
        <v>A</v>
      </c>
      <c r="Q3270" s="122" t="e">
        <f>+VLOOKUP(CONCATENATE(B3270,"00"),#REF!,3,FALSE)</f>
        <v>#REF!</v>
      </c>
      <c r="R3270" s="122" t="str">
        <f>+IF(ISERROR(VLOOKUP(K3270,'Ecarts de marge'!D:D,1,FALSE)),"PB CODE ARTICLE","")</f>
        <v>PB CODE ARTICLE</v>
      </c>
    </row>
    <row r="3271" spans="1:18" x14ac:dyDescent="0.25">
      <c r="A3271" s="131" t="str">
        <f>+IF(I3271&lt;='Ecarts de marge'!$G$1,"X","")</f>
        <v>X</v>
      </c>
      <c r="B3271" s="122" t="str">
        <f t="shared" si="51"/>
        <v>A</v>
      </c>
      <c r="Q3271" s="122" t="e">
        <f>+VLOOKUP(CONCATENATE(B3271,"00"),#REF!,3,FALSE)</f>
        <v>#REF!</v>
      </c>
      <c r="R3271" s="122" t="str">
        <f>+IF(ISERROR(VLOOKUP(K3271,'Ecarts de marge'!D:D,1,FALSE)),"PB CODE ARTICLE","")</f>
        <v>PB CODE ARTICLE</v>
      </c>
    </row>
    <row r="3272" spans="1:18" x14ac:dyDescent="0.25">
      <c r="A3272" s="131" t="str">
        <f>+IF(I3272&lt;='Ecarts de marge'!$G$1,"X","")</f>
        <v>X</v>
      </c>
      <c r="B3272" s="122" t="str">
        <f t="shared" si="51"/>
        <v>A</v>
      </c>
      <c r="Q3272" s="122" t="e">
        <f>+VLOOKUP(CONCATENATE(B3272,"00"),#REF!,3,FALSE)</f>
        <v>#REF!</v>
      </c>
      <c r="R3272" s="122" t="str">
        <f>+IF(ISERROR(VLOOKUP(K3272,'Ecarts de marge'!D:D,1,FALSE)),"PB CODE ARTICLE","")</f>
        <v>PB CODE ARTICLE</v>
      </c>
    </row>
    <row r="3273" spans="1:18" x14ac:dyDescent="0.25">
      <c r="A3273" s="131" t="str">
        <f>+IF(I3273&lt;='Ecarts de marge'!$G$1,"X","")</f>
        <v>X</v>
      </c>
      <c r="B3273" s="122" t="str">
        <f t="shared" si="51"/>
        <v>A</v>
      </c>
      <c r="Q3273" s="122" t="e">
        <f>+VLOOKUP(CONCATENATE(B3273,"00"),#REF!,3,FALSE)</f>
        <v>#REF!</v>
      </c>
      <c r="R3273" s="122" t="str">
        <f>+IF(ISERROR(VLOOKUP(K3273,'Ecarts de marge'!D:D,1,FALSE)),"PB CODE ARTICLE","")</f>
        <v>PB CODE ARTICLE</v>
      </c>
    </row>
    <row r="3274" spans="1:18" x14ac:dyDescent="0.25">
      <c r="A3274" s="131" t="str">
        <f>+IF(I3274&lt;='Ecarts de marge'!$G$1,"X","")</f>
        <v>X</v>
      </c>
      <c r="B3274" s="122" t="str">
        <f t="shared" si="51"/>
        <v>A</v>
      </c>
      <c r="Q3274" s="122" t="e">
        <f>+VLOOKUP(CONCATENATE(B3274,"00"),#REF!,3,FALSE)</f>
        <v>#REF!</v>
      </c>
      <c r="R3274" s="122" t="str">
        <f>+IF(ISERROR(VLOOKUP(K3274,'Ecarts de marge'!D:D,1,FALSE)),"PB CODE ARTICLE","")</f>
        <v>PB CODE ARTICLE</v>
      </c>
    </row>
    <row r="3275" spans="1:18" x14ac:dyDescent="0.25">
      <c r="A3275" s="131" t="str">
        <f>+IF(I3275&lt;='Ecarts de marge'!$G$1,"X","")</f>
        <v>X</v>
      </c>
      <c r="B3275" s="122" t="str">
        <f t="shared" si="51"/>
        <v>A</v>
      </c>
      <c r="Q3275" s="122" t="e">
        <f>+VLOOKUP(CONCATENATE(B3275,"00"),#REF!,3,FALSE)</f>
        <v>#REF!</v>
      </c>
      <c r="R3275" s="122" t="str">
        <f>+IF(ISERROR(VLOOKUP(K3275,'Ecarts de marge'!D:D,1,FALSE)),"PB CODE ARTICLE","")</f>
        <v>PB CODE ARTICLE</v>
      </c>
    </row>
    <row r="3276" spans="1:18" x14ac:dyDescent="0.25">
      <c r="A3276" s="131" t="str">
        <f>+IF(I3276&lt;='Ecarts de marge'!$G$1,"X","")</f>
        <v>X</v>
      </c>
      <c r="B3276" s="122" t="str">
        <f t="shared" si="51"/>
        <v>A</v>
      </c>
      <c r="Q3276" s="122" t="e">
        <f>+VLOOKUP(CONCATENATE(B3276,"00"),#REF!,3,FALSE)</f>
        <v>#REF!</v>
      </c>
      <c r="R3276" s="122" t="str">
        <f>+IF(ISERROR(VLOOKUP(K3276,'Ecarts de marge'!D:D,1,FALSE)),"PB CODE ARTICLE","")</f>
        <v>PB CODE ARTICLE</v>
      </c>
    </row>
    <row r="3277" spans="1:18" x14ac:dyDescent="0.25">
      <c r="A3277" s="131" t="str">
        <f>+IF(I3277&lt;='Ecarts de marge'!$G$1,"X","")</f>
        <v>X</v>
      </c>
      <c r="B3277" s="122" t="str">
        <f t="shared" si="51"/>
        <v>A</v>
      </c>
      <c r="Q3277" s="122" t="e">
        <f>+VLOOKUP(CONCATENATE(B3277,"00"),#REF!,3,FALSE)</f>
        <v>#REF!</v>
      </c>
      <c r="R3277" s="122" t="str">
        <f>+IF(ISERROR(VLOOKUP(K3277,'Ecarts de marge'!D:D,1,FALSE)),"PB CODE ARTICLE","")</f>
        <v>PB CODE ARTICLE</v>
      </c>
    </row>
    <row r="3278" spans="1:18" x14ac:dyDescent="0.25">
      <c r="A3278" s="131" t="str">
        <f>+IF(I3278&lt;='Ecarts de marge'!$G$1,"X","")</f>
        <v>X</v>
      </c>
      <c r="B3278" s="122" t="str">
        <f t="shared" si="51"/>
        <v>A</v>
      </c>
      <c r="Q3278" s="122" t="e">
        <f>+VLOOKUP(CONCATENATE(B3278,"00"),#REF!,3,FALSE)</f>
        <v>#REF!</v>
      </c>
      <c r="R3278" s="122" t="str">
        <f>+IF(ISERROR(VLOOKUP(K3278,'Ecarts de marge'!D:D,1,FALSE)),"PB CODE ARTICLE","")</f>
        <v>PB CODE ARTICLE</v>
      </c>
    </row>
    <row r="3279" spans="1:18" x14ac:dyDescent="0.25">
      <c r="A3279" s="131" t="str">
        <f>+IF(I3279&lt;='Ecarts de marge'!$G$1,"X","")</f>
        <v>X</v>
      </c>
      <c r="B3279" s="122" t="str">
        <f t="shared" si="51"/>
        <v>A</v>
      </c>
      <c r="Q3279" s="122" t="e">
        <f>+VLOOKUP(CONCATENATE(B3279,"00"),#REF!,3,FALSE)</f>
        <v>#REF!</v>
      </c>
      <c r="R3279" s="122" t="str">
        <f>+IF(ISERROR(VLOOKUP(K3279,'Ecarts de marge'!D:D,1,FALSE)),"PB CODE ARTICLE","")</f>
        <v>PB CODE ARTICLE</v>
      </c>
    </row>
    <row r="3280" spans="1:18" x14ac:dyDescent="0.25">
      <c r="A3280" s="131" t="str">
        <f>+IF(I3280&lt;='Ecarts de marge'!$G$1,"X","")</f>
        <v>X</v>
      </c>
      <c r="B3280" s="122" t="str">
        <f t="shared" si="51"/>
        <v>A</v>
      </c>
      <c r="Q3280" s="122" t="e">
        <f>+VLOOKUP(CONCATENATE(B3280,"00"),#REF!,3,FALSE)</f>
        <v>#REF!</v>
      </c>
      <c r="R3280" s="122" t="str">
        <f>+IF(ISERROR(VLOOKUP(K3280,'Ecarts de marge'!D:D,1,FALSE)),"PB CODE ARTICLE","")</f>
        <v>PB CODE ARTICLE</v>
      </c>
    </row>
    <row r="3281" spans="1:18" x14ac:dyDescent="0.25">
      <c r="A3281" s="131" t="str">
        <f>+IF(I3281&lt;='Ecarts de marge'!$G$1,"X","")</f>
        <v>X</v>
      </c>
      <c r="B3281" s="122" t="str">
        <f t="shared" si="51"/>
        <v>A</v>
      </c>
      <c r="Q3281" s="122" t="e">
        <f>+VLOOKUP(CONCATENATE(B3281,"00"),#REF!,3,FALSE)</f>
        <v>#REF!</v>
      </c>
      <c r="R3281" s="122" t="str">
        <f>+IF(ISERROR(VLOOKUP(K3281,'Ecarts de marge'!D:D,1,FALSE)),"PB CODE ARTICLE","")</f>
        <v>PB CODE ARTICLE</v>
      </c>
    </row>
    <row r="3282" spans="1:18" x14ac:dyDescent="0.25">
      <c r="A3282" s="131" t="str">
        <f>+IF(I3282&lt;='Ecarts de marge'!$G$1,"X","")</f>
        <v>X</v>
      </c>
      <c r="B3282" s="122" t="str">
        <f t="shared" si="51"/>
        <v>A</v>
      </c>
      <c r="Q3282" s="122" t="e">
        <f>+VLOOKUP(CONCATENATE(B3282,"00"),#REF!,3,FALSE)</f>
        <v>#REF!</v>
      </c>
      <c r="R3282" s="122" t="str">
        <f>+IF(ISERROR(VLOOKUP(K3282,'Ecarts de marge'!D:D,1,FALSE)),"PB CODE ARTICLE","")</f>
        <v>PB CODE ARTICLE</v>
      </c>
    </row>
    <row r="3283" spans="1:18" x14ac:dyDescent="0.25">
      <c r="A3283" s="131" t="str">
        <f>+IF(I3283&lt;='Ecarts de marge'!$G$1,"X","")</f>
        <v>X</v>
      </c>
      <c r="B3283" s="122" t="str">
        <f t="shared" si="51"/>
        <v>A</v>
      </c>
      <c r="Q3283" s="122" t="e">
        <f>+VLOOKUP(CONCATENATE(B3283,"00"),#REF!,3,FALSE)</f>
        <v>#REF!</v>
      </c>
      <c r="R3283" s="122" t="str">
        <f>+IF(ISERROR(VLOOKUP(K3283,'Ecarts de marge'!D:D,1,FALSE)),"PB CODE ARTICLE","")</f>
        <v>PB CODE ARTICLE</v>
      </c>
    </row>
    <row r="3284" spans="1:18" x14ac:dyDescent="0.25">
      <c r="A3284" s="131" t="str">
        <f>+IF(I3284&lt;='Ecarts de marge'!$G$1,"X","")</f>
        <v>X</v>
      </c>
      <c r="B3284" s="122" t="str">
        <f t="shared" si="51"/>
        <v>A</v>
      </c>
      <c r="Q3284" s="122" t="e">
        <f>+VLOOKUP(CONCATENATE(B3284,"00"),#REF!,3,FALSE)</f>
        <v>#REF!</v>
      </c>
      <c r="R3284" s="122" t="str">
        <f>+IF(ISERROR(VLOOKUP(K3284,'Ecarts de marge'!D:D,1,FALSE)),"PB CODE ARTICLE","")</f>
        <v>PB CODE ARTICLE</v>
      </c>
    </row>
    <row r="3285" spans="1:18" x14ac:dyDescent="0.25">
      <c r="A3285" s="131" t="str">
        <f>+IF(I3285&lt;='Ecarts de marge'!$G$1,"X","")</f>
        <v>X</v>
      </c>
      <c r="B3285" s="122" t="str">
        <f t="shared" si="51"/>
        <v>A</v>
      </c>
      <c r="Q3285" s="122" t="e">
        <f>+VLOOKUP(CONCATENATE(B3285,"00"),#REF!,3,FALSE)</f>
        <v>#REF!</v>
      </c>
      <c r="R3285" s="122" t="str">
        <f>+IF(ISERROR(VLOOKUP(K3285,'Ecarts de marge'!D:D,1,FALSE)),"PB CODE ARTICLE","")</f>
        <v>PB CODE ARTICLE</v>
      </c>
    </row>
    <row r="3286" spans="1:18" x14ac:dyDescent="0.25">
      <c r="A3286" s="131" t="str">
        <f>+IF(I3286&lt;='Ecarts de marge'!$G$1,"X","")</f>
        <v>X</v>
      </c>
      <c r="B3286" s="122" t="str">
        <f t="shared" si="51"/>
        <v>A</v>
      </c>
      <c r="Q3286" s="122" t="e">
        <f>+VLOOKUP(CONCATENATE(B3286,"00"),#REF!,3,FALSE)</f>
        <v>#REF!</v>
      </c>
      <c r="R3286" s="122" t="str">
        <f>+IF(ISERROR(VLOOKUP(K3286,'Ecarts de marge'!D:D,1,FALSE)),"PB CODE ARTICLE","")</f>
        <v>PB CODE ARTICLE</v>
      </c>
    </row>
    <row r="3287" spans="1:18" x14ac:dyDescent="0.25">
      <c r="A3287" s="131" t="str">
        <f>+IF(I3287&lt;='Ecarts de marge'!$G$1,"X","")</f>
        <v>X</v>
      </c>
      <c r="B3287" s="122" t="str">
        <f t="shared" si="51"/>
        <v>A</v>
      </c>
      <c r="Q3287" s="122" t="e">
        <f>+VLOOKUP(CONCATENATE(B3287,"00"),#REF!,3,FALSE)</f>
        <v>#REF!</v>
      </c>
      <c r="R3287" s="122" t="str">
        <f>+IF(ISERROR(VLOOKUP(K3287,'Ecarts de marge'!D:D,1,FALSE)),"PB CODE ARTICLE","")</f>
        <v>PB CODE ARTICLE</v>
      </c>
    </row>
    <row r="3288" spans="1:18" x14ac:dyDescent="0.25">
      <c r="A3288" s="131" t="str">
        <f>+IF(I3288&lt;='Ecarts de marge'!$G$1,"X","")</f>
        <v>X</v>
      </c>
      <c r="B3288" s="122" t="str">
        <f t="shared" si="51"/>
        <v>A</v>
      </c>
      <c r="Q3288" s="122" t="e">
        <f>+VLOOKUP(CONCATENATE(B3288,"00"),#REF!,3,FALSE)</f>
        <v>#REF!</v>
      </c>
      <c r="R3288" s="122" t="str">
        <f>+IF(ISERROR(VLOOKUP(K3288,'Ecarts de marge'!D:D,1,FALSE)),"PB CODE ARTICLE","")</f>
        <v>PB CODE ARTICLE</v>
      </c>
    </row>
    <row r="3289" spans="1:18" x14ac:dyDescent="0.25">
      <c r="A3289" s="131" t="str">
        <f>+IF(I3289&lt;='Ecarts de marge'!$G$1,"X","")</f>
        <v>X</v>
      </c>
      <c r="B3289" s="122" t="str">
        <f t="shared" si="51"/>
        <v>A</v>
      </c>
      <c r="Q3289" s="122" t="e">
        <f>+VLOOKUP(CONCATENATE(B3289,"00"),#REF!,3,FALSE)</f>
        <v>#REF!</v>
      </c>
      <c r="R3289" s="122" t="str">
        <f>+IF(ISERROR(VLOOKUP(K3289,'Ecarts de marge'!D:D,1,FALSE)),"PB CODE ARTICLE","")</f>
        <v>PB CODE ARTICLE</v>
      </c>
    </row>
    <row r="3290" spans="1:18" x14ac:dyDescent="0.25">
      <c r="A3290" s="131" t="str">
        <f>+IF(I3290&lt;='Ecarts de marge'!$G$1,"X","")</f>
        <v>X</v>
      </c>
      <c r="B3290" s="122" t="str">
        <f t="shared" si="51"/>
        <v>A</v>
      </c>
      <c r="Q3290" s="122" t="e">
        <f>+VLOOKUP(CONCATENATE(B3290,"00"),#REF!,3,FALSE)</f>
        <v>#REF!</v>
      </c>
      <c r="R3290" s="122" t="str">
        <f>+IF(ISERROR(VLOOKUP(K3290,'Ecarts de marge'!D:D,1,FALSE)),"PB CODE ARTICLE","")</f>
        <v>PB CODE ARTICLE</v>
      </c>
    </row>
    <row r="3291" spans="1:18" x14ac:dyDescent="0.25">
      <c r="A3291" s="131" t="str">
        <f>+IF(I3291&lt;='Ecarts de marge'!$G$1,"X","")</f>
        <v>X</v>
      </c>
      <c r="B3291" s="122" t="str">
        <f t="shared" si="51"/>
        <v>A</v>
      </c>
      <c r="Q3291" s="122" t="e">
        <f>+VLOOKUP(CONCATENATE(B3291,"00"),#REF!,3,FALSE)</f>
        <v>#REF!</v>
      </c>
      <c r="R3291" s="122" t="str">
        <f>+IF(ISERROR(VLOOKUP(K3291,'Ecarts de marge'!D:D,1,FALSE)),"PB CODE ARTICLE","")</f>
        <v>PB CODE ARTICLE</v>
      </c>
    </row>
    <row r="3292" spans="1:18" x14ac:dyDescent="0.25">
      <c r="A3292" s="131" t="str">
        <f>+IF(I3292&lt;='Ecarts de marge'!$G$1,"X","")</f>
        <v>X</v>
      </c>
      <c r="B3292" s="122" t="str">
        <f t="shared" si="51"/>
        <v>A</v>
      </c>
      <c r="Q3292" s="122" t="e">
        <f>+VLOOKUP(CONCATENATE(B3292,"00"),#REF!,3,FALSE)</f>
        <v>#REF!</v>
      </c>
      <c r="R3292" s="122" t="str">
        <f>+IF(ISERROR(VLOOKUP(K3292,'Ecarts de marge'!D:D,1,FALSE)),"PB CODE ARTICLE","")</f>
        <v>PB CODE ARTICLE</v>
      </c>
    </row>
    <row r="3293" spans="1:18" x14ac:dyDescent="0.25">
      <c r="A3293" s="131" t="str">
        <f>+IF(I3293&lt;='Ecarts de marge'!$G$1,"X","")</f>
        <v>X</v>
      </c>
      <c r="B3293" s="122" t="str">
        <f t="shared" si="51"/>
        <v>A</v>
      </c>
      <c r="Q3293" s="122" t="e">
        <f>+VLOOKUP(CONCATENATE(B3293,"00"),#REF!,3,FALSE)</f>
        <v>#REF!</v>
      </c>
      <c r="R3293" s="122" t="str">
        <f>+IF(ISERROR(VLOOKUP(K3293,'Ecarts de marge'!D:D,1,FALSE)),"PB CODE ARTICLE","")</f>
        <v>PB CODE ARTICLE</v>
      </c>
    </row>
    <row r="3294" spans="1:18" x14ac:dyDescent="0.25">
      <c r="A3294" s="131" t="str">
        <f>+IF(I3294&lt;='Ecarts de marge'!$G$1,"X","")</f>
        <v>X</v>
      </c>
      <c r="B3294" s="122" t="str">
        <f t="shared" si="51"/>
        <v>A</v>
      </c>
      <c r="Q3294" s="122" t="e">
        <f>+VLOOKUP(CONCATENATE(B3294,"00"),#REF!,3,FALSE)</f>
        <v>#REF!</v>
      </c>
      <c r="R3294" s="122" t="str">
        <f>+IF(ISERROR(VLOOKUP(K3294,'Ecarts de marge'!D:D,1,FALSE)),"PB CODE ARTICLE","")</f>
        <v>PB CODE ARTICLE</v>
      </c>
    </row>
    <row r="3295" spans="1:18" x14ac:dyDescent="0.25">
      <c r="A3295" s="131" t="str">
        <f>+IF(I3295&lt;='Ecarts de marge'!$G$1,"X","")</f>
        <v>X</v>
      </c>
      <c r="B3295" s="122" t="str">
        <f t="shared" si="51"/>
        <v>A</v>
      </c>
      <c r="Q3295" s="122" t="e">
        <f>+VLOOKUP(CONCATENATE(B3295,"00"),#REF!,3,FALSE)</f>
        <v>#REF!</v>
      </c>
      <c r="R3295" s="122" t="str">
        <f>+IF(ISERROR(VLOOKUP(K3295,'Ecarts de marge'!D:D,1,FALSE)),"PB CODE ARTICLE","")</f>
        <v>PB CODE ARTICLE</v>
      </c>
    </row>
    <row r="3296" spans="1:18" x14ac:dyDescent="0.25">
      <c r="A3296" s="131" t="str">
        <f>+IF(I3296&lt;='Ecarts de marge'!$G$1,"X","")</f>
        <v>X</v>
      </c>
      <c r="B3296" s="122" t="str">
        <f t="shared" si="51"/>
        <v>A</v>
      </c>
      <c r="Q3296" s="122" t="e">
        <f>+VLOOKUP(CONCATENATE(B3296,"00"),#REF!,3,FALSE)</f>
        <v>#REF!</v>
      </c>
      <c r="R3296" s="122" t="str">
        <f>+IF(ISERROR(VLOOKUP(K3296,'Ecarts de marge'!D:D,1,FALSE)),"PB CODE ARTICLE","")</f>
        <v>PB CODE ARTICLE</v>
      </c>
    </row>
    <row r="3297" spans="1:18" x14ac:dyDescent="0.25">
      <c r="A3297" s="131" t="str">
        <f>+IF(I3297&lt;='Ecarts de marge'!$G$1,"X","")</f>
        <v>X</v>
      </c>
      <c r="B3297" s="122" t="str">
        <f t="shared" si="51"/>
        <v>A</v>
      </c>
      <c r="Q3297" s="122" t="e">
        <f>+VLOOKUP(CONCATENATE(B3297,"00"),#REF!,3,FALSE)</f>
        <v>#REF!</v>
      </c>
      <c r="R3297" s="122" t="str">
        <f>+IF(ISERROR(VLOOKUP(K3297,'Ecarts de marge'!D:D,1,FALSE)),"PB CODE ARTICLE","")</f>
        <v>PB CODE ARTICLE</v>
      </c>
    </row>
    <row r="3298" spans="1:18" x14ac:dyDescent="0.25">
      <c r="A3298" s="131" t="str">
        <f>+IF(I3298&lt;='Ecarts de marge'!$G$1,"X","")</f>
        <v>X</v>
      </c>
      <c r="B3298" s="122" t="str">
        <f t="shared" si="51"/>
        <v>A</v>
      </c>
      <c r="Q3298" s="122" t="e">
        <f>+VLOOKUP(CONCATENATE(B3298,"00"),#REF!,3,FALSE)</f>
        <v>#REF!</v>
      </c>
      <c r="R3298" s="122" t="str">
        <f>+IF(ISERROR(VLOOKUP(K3298,'Ecarts de marge'!D:D,1,FALSE)),"PB CODE ARTICLE","")</f>
        <v>PB CODE ARTICLE</v>
      </c>
    </row>
    <row r="3299" spans="1:18" x14ac:dyDescent="0.25">
      <c r="A3299" s="131" t="str">
        <f>+IF(I3299&lt;='Ecarts de marge'!$G$1,"X","")</f>
        <v>X</v>
      </c>
      <c r="B3299" s="122" t="str">
        <f t="shared" si="51"/>
        <v>A</v>
      </c>
      <c r="Q3299" s="122" t="e">
        <f>+VLOOKUP(CONCATENATE(B3299,"00"),#REF!,3,FALSE)</f>
        <v>#REF!</v>
      </c>
      <c r="R3299" s="122" t="str">
        <f>+IF(ISERROR(VLOOKUP(K3299,'Ecarts de marge'!D:D,1,FALSE)),"PB CODE ARTICLE","")</f>
        <v>PB CODE ARTICLE</v>
      </c>
    </row>
    <row r="3300" spans="1:18" x14ac:dyDescent="0.25">
      <c r="A3300" s="131" t="str">
        <f>+IF(I3300&lt;='Ecarts de marge'!$G$1,"X","")</f>
        <v>X</v>
      </c>
      <c r="B3300" s="122" t="str">
        <f t="shared" si="51"/>
        <v>A</v>
      </c>
      <c r="Q3300" s="122" t="e">
        <f>+VLOOKUP(CONCATENATE(B3300,"00"),#REF!,3,FALSE)</f>
        <v>#REF!</v>
      </c>
      <c r="R3300" s="122" t="str">
        <f>+IF(ISERROR(VLOOKUP(K3300,'Ecarts de marge'!D:D,1,FALSE)),"PB CODE ARTICLE","")</f>
        <v>PB CODE ARTICLE</v>
      </c>
    </row>
    <row r="3301" spans="1:18" x14ac:dyDescent="0.25">
      <c r="A3301" s="131" t="str">
        <f>+IF(I3301&lt;='Ecarts de marge'!$G$1,"X","")</f>
        <v>X</v>
      </c>
      <c r="B3301" s="122" t="str">
        <f t="shared" si="51"/>
        <v>A</v>
      </c>
      <c r="Q3301" s="122" t="e">
        <f>+VLOOKUP(CONCATENATE(B3301,"00"),#REF!,3,FALSE)</f>
        <v>#REF!</v>
      </c>
      <c r="R3301" s="122" t="str">
        <f>+IF(ISERROR(VLOOKUP(K3301,'Ecarts de marge'!D:D,1,FALSE)),"PB CODE ARTICLE","")</f>
        <v>PB CODE ARTICLE</v>
      </c>
    </row>
    <row r="3302" spans="1:18" x14ac:dyDescent="0.25">
      <c r="A3302" s="131" t="str">
        <f>+IF(I3302&lt;='Ecarts de marge'!$G$1,"X","")</f>
        <v>X</v>
      </c>
      <c r="B3302" s="122" t="str">
        <f t="shared" si="51"/>
        <v>A</v>
      </c>
      <c r="Q3302" s="122" t="e">
        <f>+VLOOKUP(CONCATENATE(B3302,"00"),#REF!,3,FALSE)</f>
        <v>#REF!</v>
      </c>
      <c r="R3302" s="122" t="str">
        <f>+IF(ISERROR(VLOOKUP(K3302,'Ecarts de marge'!D:D,1,FALSE)),"PB CODE ARTICLE","")</f>
        <v>PB CODE ARTICLE</v>
      </c>
    </row>
    <row r="3303" spans="1:18" x14ac:dyDescent="0.25">
      <c r="A3303" s="131" t="str">
        <f>+IF(I3303&lt;='Ecarts de marge'!$G$1,"X","")</f>
        <v>X</v>
      </c>
      <c r="B3303" s="122" t="str">
        <f t="shared" si="51"/>
        <v>A</v>
      </c>
      <c r="Q3303" s="122" t="e">
        <f>+VLOOKUP(CONCATENATE(B3303,"00"),#REF!,3,FALSE)</f>
        <v>#REF!</v>
      </c>
      <c r="R3303" s="122" t="str">
        <f>+IF(ISERROR(VLOOKUP(K3303,'Ecarts de marge'!D:D,1,FALSE)),"PB CODE ARTICLE","")</f>
        <v>PB CODE ARTICLE</v>
      </c>
    </row>
    <row r="3304" spans="1:18" x14ac:dyDescent="0.25">
      <c r="A3304" s="131" t="str">
        <f>+IF(I3304&lt;='Ecarts de marge'!$G$1,"X","")</f>
        <v>X</v>
      </c>
      <c r="B3304" s="122" t="str">
        <f t="shared" si="51"/>
        <v>A</v>
      </c>
      <c r="Q3304" s="122" t="e">
        <f>+VLOOKUP(CONCATENATE(B3304,"00"),#REF!,3,FALSE)</f>
        <v>#REF!</v>
      </c>
      <c r="R3304" s="122" t="str">
        <f>+IF(ISERROR(VLOOKUP(K3304,'Ecarts de marge'!D:D,1,FALSE)),"PB CODE ARTICLE","")</f>
        <v>PB CODE ARTICLE</v>
      </c>
    </row>
    <row r="3305" spans="1:18" x14ac:dyDescent="0.25">
      <c r="A3305" s="131" t="str">
        <f>+IF(I3305&lt;='Ecarts de marge'!$G$1,"X","")</f>
        <v>X</v>
      </c>
      <c r="B3305" s="122" t="str">
        <f t="shared" si="51"/>
        <v>A</v>
      </c>
      <c r="Q3305" s="122" t="e">
        <f>+VLOOKUP(CONCATENATE(B3305,"00"),#REF!,3,FALSE)</f>
        <v>#REF!</v>
      </c>
      <c r="R3305" s="122" t="str">
        <f>+IF(ISERROR(VLOOKUP(K3305,'Ecarts de marge'!D:D,1,FALSE)),"PB CODE ARTICLE","")</f>
        <v>PB CODE ARTICLE</v>
      </c>
    </row>
    <row r="3306" spans="1:18" x14ac:dyDescent="0.25">
      <c r="A3306" s="131" t="str">
        <f>+IF(I3306&lt;='Ecarts de marge'!$G$1,"X","")</f>
        <v>X</v>
      </c>
      <c r="B3306" s="122" t="str">
        <f t="shared" si="51"/>
        <v>A</v>
      </c>
      <c r="Q3306" s="122" t="e">
        <f>+VLOOKUP(CONCATENATE(B3306,"00"),#REF!,3,FALSE)</f>
        <v>#REF!</v>
      </c>
      <c r="R3306" s="122" t="str">
        <f>+IF(ISERROR(VLOOKUP(K3306,'Ecarts de marge'!D:D,1,FALSE)),"PB CODE ARTICLE","")</f>
        <v>PB CODE ARTICLE</v>
      </c>
    </row>
    <row r="3307" spans="1:18" x14ac:dyDescent="0.25">
      <c r="A3307" s="131" t="str">
        <f>+IF(I3307&lt;='Ecarts de marge'!$G$1,"X","")</f>
        <v>X</v>
      </c>
      <c r="B3307" s="122" t="str">
        <f t="shared" si="51"/>
        <v>A</v>
      </c>
      <c r="Q3307" s="122" t="e">
        <f>+VLOOKUP(CONCATENATE(B3307,"00"),#REF!,3,FALSE)</f>
        <v>#REF!</v>
      </c>
      <c r="R3307" s="122" t="str">
        <f>+IF(ISERROR(VLOOKUP(K3307,'Ecarts de marge'!D:D,1,FALSE)),"PB CODE ARTICLE","")</f>
        <v>PB CODE ARTICLE</v>
      </c>
    </row>
    <row r="3308" spans="1:18" x14ac:dyDescent="0.25">
      <c r="A3308" s="131" t="str">
        <f>+IF(I3308&lt;='Ecarts de marge'!$G$1,"X","")</f>
        <v>X</v>
      </c>
      <c r="B3308" s="122" t="str">
        <f t="shared" si="51"/>
        <v>A</v>
      </c>
      <c r="Q3308" s="122" t="e">
        <f>+VLOOKUP(CONCATENATE(B3308,"00"),#REF!,3,FALSE)</f>
        <v>#REF!</v>
      </c>
      <c r="R3308" s="122" t="str">
        <f>+IF(ISERROR(VLOOKUP(K3308,'Ecarts de marge'!D:D,1,FALSE)),"PB CODE ARTICLE","")</f>
        <v>PB CODE ARTICLE</v>
      </c>
    </row>
    <row r="3309" spans="1:18" x14ac:dyDescent="0.25">
      <c r="A3309" s="131" t="str">
        <f>+IF(I3309&lt;='Ecarts de marge'!$G$1,"X","")</f>
        <v>X</v>
      </c>
      <c r="B3309" s="122" t="str">
        <f t="shared" si="51"/>
        <v>A</v>
      </c>
      <c r="Q3309" s="122" t="e">
        <f>+VLOOKUP(CONCATENATE(B3309,"00"),#REF!,3,FALSE)</f>
        <v>#REF!</v>
      </c>
      <c r="R3309" s="122" t="str">
        <f>+IF(ISERROR(VLOOKUP(K3309,'Ecarts de marge'!D:D,1,FALSE)),"PB CODE ARTICLE","")</f>
        <v>PB CODE ARTICLE</v>
      </c>
    </row>
    <row r="3310" spans="1:18" x14ac:dyDescent="0.25">
      <c r="A3310" s="131" t="str">
        <f>+IF(I3310&lt;='Ecarts de marge'!$G$1,"X","")</f>
        <v>X</v>
      </c>
      <c r="B3310" s="122" t="str">
        <f t="shared" si="51"/>
        <v>A</v>
      </c>
      <c r="Q3310" s="122" t="e">
        <f>+VLOOKUP(CONCATENATE(B3310,"00"),#REF!,3,FALSE)</f>
        <v>#REF!</v>
      </c>
      <c r="R3310" s="122" t="str">
        <f>+IF(ISERROR(VLOOKUP(K3310,'Ecarts de marge'!D:D,1,FALSE)),"PB CODE ARTICLE","")</f>
        <v>PB CODE ARTICLE</v>
      </c>
    </row>
    <row r="3311" spans="1:18" x14ac:dyDescent="0.25">
      <c r="A3311" s="131" t="str">
        <f>+IF(I3311&lt;='Ecarts de marge'!$G$1,"X","")</f>
        <v>X</v>
      </c>
      <c r="B3311" s="122" t="str">
        <f t="shared" si="51"/>
        <v>A</v>
      </c>
      <c r="Q3311" s="122" t="e">
        <f>+VLOOKUP(CONCATENATE(B3311,"00"),#REF!,3,FALSE)</f>
        <v>#REF!</v>
      </c>
      <c r="R3311" s="122" t="str">
        <f>+IF(ISERROR(VLOOKUP(K3311,'Ecarts de marge'!D:D,1,FALSE)),"PB CODE ARTICLE","")</f>
        <v>PB CODE ARTICLE</v>
      </c>
    </row>
    <row r="3312" spans="1:18" x14ac:dyDescent="0.25">
      <c r="A3312" s="131" t="str">
        <f>+IF(I3312&lt;='Ecarts de marge'!$G$1,"X","")</f>
        <v>X</v>
      </c>
      <c r="B3312" s="122" t="str">
        <f t="shared" si="51"/>
        <v>A</v>
      </c>
      <c r="Q3312" s="122" t="e">
        <f>+VLOOKUP(CONCATENATE(B3312,"00"),#REF!,3,FALSE)</f>
        <v>#REF!</v>
      </c>
      <c r="R3312" s="122" t="str">
        <f>+IF(ISERROR(VLOOKUP(K3312,'Ecarts de marge'!D:D,1,FALSE)),"PB CODE ARTICLE","")</f>
        <v>PB CODE ARTICLE</v>
      </c>
    </row>
    <row r="3313" spans="1:18" x14ac:dyDescent="0.25">
      <c r="A3313" s="131" t="str">
        <f>+IF(I3313&lt;='Ecarts de marge'!$G$1,"X","")</f>
        <v>X</v>
      </c>
      <c r="B3313" s="122" t="str">
        <f t="shared" si="51"/>
        <v>A</v>
      </c>
      <c r="Q3313" s="122" t="e">
        <f>+VLOOKUP(CONCATENATE(B3313,"00"),#REF!,3,FALSE)</f>
        <v>#REF!</v>
      </c>
      <c r="R3313" s="122" t="str">
        <f>+IF(ISERROR(VLOOKUP(K3313,'Ecarts de marge'!D:D,1,FALSE)),"PB CODE ARTICLE","")</f>
        <v>PB CODE ARTICLE</v>
      </c>
    </row>
    <row r="3314" spans="1:18" x14ac:dyDescent="0.25">
      <c r="A3314" s="131" t="str">
        <f>+IF(I3314&lt;='Ecarts de marge'!$G$1,"X","")</f>
        <v>X</v>
      </c>
      <c r="B3314" s="122" t="str">
        <f t="shared" si="51"/>
        <v>A</v>
      </c>
      <c r="Q3314" s="122" t="e">
        <f>+VLOOKUP(CONCATENATE(B3314,"00"),#REF!,3,FALSE)</f>
        <v>#REF!</v>
      </c>
      <c r="R3314" s="122" t="str">
        <f>+IF(ISERROR(VLOOKUP(K3314,'Ecarts de marge'!D:D,1,FALSE)),"PB CODE ARTICLE","")</f>
        <v>PB CODE ARTICLE</v>
      </c>
    </row>
    <row r="3315" spans="1:18" x14ac:dyDescent="0.25">
      <c r="A3315" s="131" t="str">
        <f>+IF(I3315&lt;='Ecarts de marge'!$G$1,"X","")</f>
        <v>X</v>
      </c>
      <c r="B3315" s="122" t="str">
        <f t="shared" si="51"/>
        <v>A</v>
      </c>
      <c r="Q3315" s="122" t="e">
        <f>+VLOOKUP(CONCATENATE(B3315,"00"),#REF!,3,FALSE)</f>
        <v>#REF!</v>
      </c>
      <c r="R3315" s="122" t="str">
        <f>+IF(ISERROR(VLOOKUP(K3315,'Ecarts de marge'!D:D,1,FALSE)),"PB CODE ARTICLE","")</f>
        <v>PB CODE ARTICLE</v>
      </c>
    </row>
    <row r="3316" spans="1:18" x14ac:dyDescent="0.25">
      <c r="A3316" s="131" t="str">
        <f>+IF(I3316&lt;='Ecarts de marge'!$G$1,"X","")</f>
        <v>X</v>
      </c>
      <c r="B3316" s="122" t="str">
        <f t="shared" si="51"/>
        <v>A</v>
      </c>
      <c r="Q3316" s="122" t="e">
        <f>+VLOOKUP(CONCATENATE(B3316,"00"),#REF!,3,FALSE)</f>
        <v>#REF!</v>
      </c>
      <c r="R3316" s="122" t="str">
        <f>+IF(ISERROR(VLOOKUP(K3316,'Ecarts de marge'!D:D,1,FALSE)),"PB CODE ARTICLE","")</f>
        <v>PB CODE ARTICLE</v>
      </c>
    </row>
    <row r="3317" spans="1:18" x14ac:dyDescent="0.25">
      <c r="A3317" s="131" t="str">
        <f>+IF(I3317&lt;='Ecarts de marge'!$G$1,"X","")</f>
        <v>X</v>
      </c>
      <c r="B3317" s="122" t="str">
        <f t="shared" si="51"/>
        <v>A</v>
      </c>
      <c r="Q3317" s="122" t="e">
        <f>+VLOOKUP(CONCATENATE(B3317,"00"),#REF!,3,FALSE)</f>
        <v>#REF!</v>
      </c>
      <c r="R3317" s="122" t="str">
        <f>+IF(ISERROR(VLOOKUP(K3317,'Ecarts de marge'!D:D,1,FALSE)),"PB CODE ARTICLE","")</f>
        <v>PB CODE ARTICLE</v>
      </c>
    </row>
    <row r="3318" spans="1:18" x14ac:dyDescent="0.25">
      <c r="A3318" s="131" t="str">
        <f>+IF(I3318&lt;='Ecarts de marge'!$G$1,"X","")</f>
        <v>X</v>
      </c>
      <c r="B3318" s="122" t="str">
        <f t="shared" si="51"/>
        <v>A</v>
      </c>
      <c r="Q3318" s="122" t="e">
        <f>+VLOOKUP(CONCATENATE(B3318,"00"),#REF!,3,FALSE)</f>
        <v>#REF!</v>
      </c>
      <c r="R3318" s="122" t="str">
        <f>+IF(ISERROR(VLOOKUP(K3318,'Ecarts de marge'!D:D,1,FALSE)),"PB CODE ARTICLE","")</f>
        <v>PB CODE ARTICLE</v>
      </c>
    </row>
    <row r="3319" spans="1:18" x14ac:dyDescent="0.25">
      <c r="A3319" s="131" t="str">
        <f>+IF(I3319&lt;='Ecarts de marge'!$G$1,"X","")</f>
        <v>X</v>
      </c>
      <c r="B3319" s="122" t="str">
        <f t="shared" si="51"/>
        <v>A</v>
      </c>
      <c r="Q3319" s="122" t="e">
        <f>+VLOOKUP(CONCATENATE(B3319,"00"),#REF!,3,FALSE)</f>
        <v>#REF!</v>
      </c>
      <c r="R3319" s="122" t="str">
        <f>+IF(ISERROR(VLOOKUP(K3319,'Ecarts de marge'!D:D,1,FALSE)),"PB CODE ARTICLE","")</f>
        <v>PB CODE ARTICLE</v>
      </c>
    </row>
    <row r="3320" spans="1:18" x14ac:dyDescent="0.25">
      <c r="A3320" s="131" t="str">
        <f>+IF(I3320&lt;='Ecarts de marge'!$G$1,"X","")</f>
        <v>X</v>
      </c>
      <c r="B3320" s="122" t="str">
        <f t="shared" si="51"/>
        <v>A</v>
      </c>
      <c r="Q3320" s="122" t="e">
        <f>+VLOOKUP(CONCATENATE(B3320,"00"),#REF!,3,FALSE)</f>
        <v>#REF!</v>
      </c>
      <c r="R3320" s="122" t="str">
        <f>+IF(ISERROR(VLOOKUP(K3320,'Ecarts de marge'!D:D,1,FALSE)),"PB CODE ARTICLE","")</f>
        <v>PB CODE ARTICLE</v>
      </c>
    </row>
    <row r="3321" spans="1:18" x14ac:dyDescent="0.25">
      <c r="A3321" s="131" t="str">
        <f>+IF(I3321&lt;='Ecarts de marge'!$G$1,"X","")</f>
        <v>X</v>
      </c>
      <c r="B3321" s="122" t="str">
        <f t="shared" si="51"/>
        <v>A</v>
      </c>
      <c r="Q3321" s="122" t="e">
        <f>+VLOOKUP(CONCATENATE(B3321,"00"),#REF!,3,FALSE)</f>
        <v>#REF!</v>
      </c>
      <c r="R3321" s="122" t="str">
        <f>+IF(ISERROR(VLOOKUP(K3321,'Ecarts de marge'!D:D,1,FALSE)),"PB CODE ARTICLE","")</f>
        <v>PB CODE ARTICLE</v>
      </c>
    </row>
    <row r="3322" spans="1:18" x14ac:dyDescent="0.25">
      <c r="A3322" s="131" t="str">
        <f>+IF(I3322&lt;='Ecarts de marge'!$G$1,"X","")</f>
        <v>X</v>
      </c>
      <c r="B3322" s="122" t="str">
        <f t="shared" si="51"/>
        <v>A</v>
      </c>
      <c r="Q3322" s="122" t="e">
        <f>+VLOOKUP(CONCATENATE(B3322,"00"),#REF!,3,FALSE)</f>
        <v>#REF!</v>
      </c>
      <c r="R3322" s="122" t="str">
        <f>+IF(ISERROR(VLOOKUP(K3322,'Ecarts de marge'!D:D,1,FALSE)),"PB CODE ARTICLE","")</f>
        <v>PB CODE ARTICLE</v>
      </c>
    </row>
    <row r="3323" spans="1:18" x14ac:dyDescent="0.25">
      <c r="A3323" s="131" t="str">
        <f>+IF(I3323&lt;='Ecarts de marge'!$G$1,"X","")</f>
        <v>X</v>
      </c>
      <c r="B3323" s="122" t="str">
        <f t="shared" si="51"/>
        <v>A</v>
      </c>
      <c r="Q3323" s="122" t="e">
        <f>+VLOOKUP(CONCATENATE(B3323,"00"),#REF!,3,FALSE)</f>
        <v>#REF!</v>
      </c>
      <c r="R3323" s="122" t="str">
        <f>+IF(ISERROR(VLOOKUP(K3323,'Ecarts de marge'!D:D,1,FALSE)),"PB CODE ARTICLE","")</f>
        <v>PB CODE ARTICLE</v>
      </c>
    </row>
    <row r="3324" spans="1:18" x14ac:dyDescent="0.25">
      <c r="A3324" s="131" t="str">
        <f>+IF(I3324&lt;='Ecarts de marge'!$G$1,"X","")</f>
        <v>X</v>
      </c>
      <c r="B3324" s="122" t="str">
        <f t="shared" si="51"/>
        <v>A</v>
      </c>
      <c r="Q3324" s="122" t="e">
        <f>+VLOOKUP(CONCATENATE(B3324,"00"),#REF!,3,FALSE)</f>
        <v>#REF!</v>
      </c>
      <c r="R3324" s="122" t="str">
        <f>+IF(ISERROR(VLOOKUP(K3324,'Ecarts de marge'!D:D,1,FALSE)),"PB CODE ARTICLE","")</f>
        <v>PB CODE ARTICLE</v>
      </c>
    </row>
    <row r="3325" spans="1:18" x14ac:dyDescent="0.25">
      <c r="A3325" s="131" t="str">
        <f>+IF(I3325&lt;='Ecarts de marge'!$G$1,"X","")</f>
        <v>X</v>
      </c>
      <c r="B3325" s="122" t="str">
        <f t="shared" si="51"/>
        <v>A</v>
      </c>
      <c r="Q3325" s="122" t="e">
        <f>+VLOOKUP(CONCATENATE(B3325,"00"),#REF!,3,FALSE)</f>
        <v>#REF!</v>
      </c>
      <c r="R3325" s="122" t="str">
        <f>+IF(ISERROR(VLOOKUP(K3325,'Ecarts de marge'!D:D,1,FALSE)),"PB CODE ARTICLE","")</f>
        <v>PB CODE ARTICLE</v>
      </c>
    </row>
    <row r="3326" spans="1:18" x14ac:dyDescent="0.25">
      <c r="A3326" s="131" t="str">
        <f>+IF(I3326&lt;='Ecarts de marge'!$G$1,"X","")</f>
        <v>X</v>
      </c>
      <c r="B3326" s="122" t="str">
        <f t="shared" si="51"/>
        <v>A</v>
      </c>
      <c r="Q3326" s="122" t="e">
        <f>+VLOOKUP(CONCATENATE(B3326,"00"),#REF!,3,FALSE)</f>
        <v>#REF!</v>
      </c>
      <c r="R3326" s="122" t="str">
        <f>+IF(ISERROR(VLOOKUP(K3326,'Ecarts de marge'!D:D,1,FALSE)),"PB CODE ARTICLE","")</f>
        <v>PB CODE ARTICLE</v>
      </c>
    </row>
    <row r="3327" spans="1:18" x14ac:dyDescent="0.25">
      <c r="A3327" s="131" t="str">
        <f>+IF(I3327&lt;='Ecarts de marge'!$G$1,"X","")</f>
        <v>X</v>
      </c>
      <c r="B3327" s="122" t="str">
        <f t="shared" si="51"/>
        <v>A</v>
      </c>
      <c r="Q3327" s="122" t="e">
        <f>+VLOOKUP(CONCATENATE(B3327,"00"),#REF!,3,FALSE)</f>
        <v>#REF!</v>
      </c>
      <c r="R3327" s="122" t="str">
        <f>+IF(ISERROR(VLOOKUP(K3327,'Ecarts de marge'!D:D,1,FALSE)),"PB CODE ARTICLE","")</f>
        <v>PB CODE ARTICLE</v>
      </c>
    </row>
    <row r="3328" spans="1:18" x14ac:dyDescent="0.25">
      <c r="A3328" s="131" t="str">
        <f>+IF(I3328&lt;='Ecarts de marge'!$G$1,"X","")</f>
        <v>X</v>
      </c>
      <c r="B3328" s="122" t="str">
        <f t="shared" si="51"/>
        <v>A</v>
      </c>
      <c r="Q3328" s="122" t="e">
        <f>+VLOOKUP(CONCATENATE(B3328,"00"),#REF!,3,FALSE)</f>
        <v>#REF!</v>
      </c>
      <c r="R3328" s="122" t="str">
        <f>+IF(ISERROR(VLOOKUP(K3328,'Ecarts de marge'!D:D,1,FALSE)),"PB CODE ARTICLE","")</f>
        <v>PB CODE ARTICLE</v>
      </c>
    </row>
    <row r="3329" spans="1:18" x14ac:dyDescent="0.25">
      <c r="A3329" s="131" t="str">
        <f>+IF(I3329&lt;='Ecarts de marge'!$G$1,"X","")</f>
        <v>X</v>
      </c>
      <c r="B3329" s="122" t="str">
        <f t="shared" si="51"/>
        <v>A</v>
      </c>
      <c r="Q3329" s="122" t="e">
        <f>+VLOOKUP(CONCATENATE(B3329,"00"),#REF!,3,FALSE)</f>
        <v>#REF!</v>
      </c>
      <c r="R3329" s="122" t="str">
        <f>+IF(ISERROR(VLOOKUP(K3329,'Ecarts de marge'!D:D,1,FALSE)),"PB CODE ARTICLE","")</f>
        <v>PB CODE ARTICLE</v>
      </c>
    </row>
    <row r="3330" spans="1:18" x14ac:dyDescent="0.25">
      <c r="A3330" s="131" t="str">
        <f>+IF(I3330&lt;='Ecarts de marge'!$G$1,"X","")</f>
        <v>X</v>
      </c>
      <c r="B3330" s="122" t="str">
        <f t="shared" si="51"/>
        <v>A</v>
      </c>
      <c r="Q3330" s="122" t="e">
        <f>+VLOOKUP(CONCATENATE(B3330,"00"),#REF!,3,FALSE)</f>
        <v>#REF!</v>
      </c>
      <c r="R3330" s="122" t="str">
        <f>+IF(ISERROR(VLOOKUP(K3330,'Ecarts de marge'!D:D,1,FALSE)),"PB CODE ARTICLE","")</f>
        <v>PB CODE ARTICLE</v>
      </c>
    </row>
    <row r="3331" spans="1:18" x14ac:dyDescent="0.25">
      <c r="A3331" s="131" t="str">
        <f>+IF(I3331&lt;='Ecarts de marge'!$G$1,"X","")</f>
        <v>X</v>
      </c>
      <c r="B3331" s="122" t="str">
        <f t="shared" ref="B3331:B3394" si="52">+"A"&amp;E3331&amp;F3331&amp;G3331</f>
        <v>A</v>
      </c>
      <c r="Q3331" s="122" t="e">
        <f>+VLOOKUP(CONCATENATE(B3331,"00"),#REF!,3,FALSE)</f>
        <v>#REF!</v>
      </c>
      <c r="R3331" s="122" t="str">
        <f>+IF(ISERROR(VLOOKUP(K3331,'Ecarts de marge'!D:D,1,FALSE)),"PB CODE ARTICLE","")</f>
        <v>PB CODE ARTICLE</v>
      </c>
    </row>
    <row r="3332" spans="1:18" x14ac:dyDescent="0.25">
      <c r="A3332" s="131" t="str">
        <f>+IF(I3332&lt;='Ecarts de marge'!$G$1,"X","")</f>
        <v>X</v>
      </c>
      <c r="B3332" s="122" t="str">
        <f t="shared" si="52"/>
        <v>A</v>
      </c>
      <c r="Q3332" s="122" t="e">
        <f>+VLOOKUP(CONCATENATE(B3332,"00"),#REF!,3,FALSE)</f>
        <v>#REF!</v>
      </c>
      <c r="R3332" s="122" t="str">
        <f>+IF(ISERROR(VLOOKUP(K3332,'Ecarts de marge'!D:D,1,FALSE)),"PB CODE ARTICLE","")</f>
        <v>PB CODE ARTICLE</v>
      </c>
    </row>
    <row r="3333" spans="1:18" x14ac:dyDescent="0.25">
      <c r="A3333" s="131" t="str">
        <f>+IF(I3333&lt;='Ecarts de marge'!$G$1,"X","")</f>
        <v>X</v>
      </c>
      <c r="B3333" s="122" t="str">
        <f t="shared" si="52"/>
        <v>A</v>
      </c>
      <c r="Q3333" s="122" t="e">
        <f>+VLOOKUP(CONCATENATE(B3333,"00"),#REF!,3,FALSE)</f>
        <v>#REF!</v>
      </c>
      <c r="R3333" s="122" t="str">
        <f>+IF(ISERROR(VLOOKUP(K3333,'Ecarts de marge'!D:D,1,FALSE)),"PB CODE ARTICLE","")</f>
        <v>PB CODE ARTICLE</v>
      </c>
    </row>
    <row r="3334" spans="1:18" x14ac:dyDescent="0.25">
      <c r="A3334" s="131" t="str">
        <f>+IF(I3334&lt;='Ecarts de marge'!$G$1,"X","")</f>
        <v>X</v>
      </c>
      <c r="B3334" s="122" t="str">
        <f t="shared" si="52"/>
        <v>A</v>
      </c>
      <c r="Q3334" s="122" t="e">
        <f>+VLOOKUP(CONCATENATE(B3334,"00"),#REF!,3,FALSE)</f>
        <v>#REF!</v>
      </c>
      <c r="R3334" s="122" t="str">
        <f>+IF(ISERROR(VLOOKUP(K3334,'Ecarts de marge'!D:D,1,FALSE)),"PB CODE ARTICLE","")</f>
        <v>PB CODE ARTICLE</v>
      </c>
    </row>
    <row r="3335" spans="1:18" x14ac:dyDescent="0.25">
      <c r="A3335" s="131" t="str">
        <f>+IF(I3335&lt;='Ecarts de marge'!$G$1,"X","")</f>
        <v>X</v>
      </c>
      <c r="B3335" s="122" t="str">
        <f t="shared" si="52"/>
        <v>A</v>
      </c>
      <c r="Q3335" s="122" t="e">
        <f>+VLOOKUP(CONCATENATE(B3335,"00"),#REF!,3,FALSE)</f>
        <v>#REF!</v>
      </c>
      <c r="R3335" s="122" t="str">
        <f>+IF(ISERROR(VLOOKUP(K3335,'Ecarts de marge'!D:D,1,FALSE)),"PB CODE ARTICLE","")</f>
        <v>PB CODE ARTICLE</v>
      </c>
    </row>
    <row r="3336" spans="1:18" x14ac:dyDescent="0.25">
      <c r="A3336" s="131" t="str">
        <f>+IF(I3336&lt;='Ecarts de marge'!$G$1,"X","")</f>
        <v>X</v>
      </c>
      <c r="B3336" s="122" t="str">
        <f t="shared" si="52"/>
        <v>A</v>
      </c>
      <c r="Q3336" s="122" t="e">
        <f>+VLOOKUP(CONCATENATE(B3336,"00"),#REF!,3,FALSE)</f>
        <v>#REF!</v>
      </c>
      <c r="R3336" s="122" t="str">
        <f>+IF(ISERROR(VLOOKUP(K3336,'Ecarts de marge'!D:D,1,FALSE)),"PB CODE ARTICLE","")</f>
        <v>PB CODE ARTICLE</v>
      </c>
    </row>
    <row r="3337" spans="1:18" x14ac:dyDescent="0.25">
      <c r="A3337" s="131" t="str">
        <f>+IF(I3337&lt;='Ecarts de marge'!$G$1,"X","")</f>
        <v>X</v>
      </c>
      <c r="B3337" s="122" t="str">
        <f t="shared" si="52"/>
        <v>A</v>
      </c>
      <c r="Q3337" s="122" t="e">
        <f>+VLOOKUP(CONCATENATE(B3337,"00"),#REF!,3,FALSE)</f>
        <v>#REF!</v>
      </c>
      <c r="R3337" s="122" t="str">
        <f>+IF(ISERROR(VLOOKUP(K3337,'Ecarts de marge'!D:D,1,FALSE)),"PB CODE ARTICLE","")</f>
        <v>PB CODE ARTICLE</v>
      </c>
    </row>
    <row r="3338" spans="1:18" x14ac:dyDescent="0.25">
      <c r="A3338" s="131" t="str">
        <f>+IF(I3338&lt;='Ecarts de marge'!$G$1,"X","")</f>
        <v>X</v>
      </c>
      <c r="B3338" s="122" t="str">
        <f t="shared" si="52"/>
        <v>A</v>
      </c>
      <c r="Q3338" s="122" t="e">
        <f>+VLOOKUP(CONCATENATE(B3338,"00"),#REF!,3,FALSE)</f>
        <v>#REF!</v>
      </c>
      <c r="R3338" s="122" t="str">
        <f>+IF(ISERROR(VLOOKUP(K3338,'Ecarts de marge'!D:D,1,FALSE)),"PB CODE ARTICLE","")</f>
        <v>PB CODE ARTICLE</v>
      </c>
    </row>
    <row r="3339" spans="1:18" x14ac:dyDescent="0.25">
      <c r="A3339" s="131" t="str">
        <f>+IF(I3339&lt;='Ecarts de marge'!$G$1,"X","")</f>
        <v>X</v>
      </c>
      <c r="B3339" s="122" t="str">
        <f t="shared" si="52"/>
        <v>A</v>
      </c>
      <c r="Q3339" s="122" t="e">
        <f>+VLOOKUP(CONCATENATE(B3339,"00"),#REF!,3,FALSE)</f>
        <v>#REF!</v>
      </c>
      <c r="R3339" s="122" t="str">
        <f>+IF(ISERROR(VLOOKUP(K3339,'Ecarts de marge'!D:D,1,FALSE)),"PB CODE ARTICLE","")</f>
        <v>PB CODE ARTICLE</v>
      </c>
    </row>
    <row r="3340" spans="1:18" x14ac:dyDescent="0.25">
      <c r="A3340" s="131" t="str">
        <f>+IF(I3340&lt;='Ecarts de marge'!$G$1,"X","")</f>
        <v>X</v>
      </c>
      <c r="B3340" s="122" t="str">
        <f t="shared" si="52"/>
        <v>A</v>
      </c>
      <c r="Q3340" s="122" t="e">
        <f>+VLOOKUP(CONCATENATE(B3340,"00"),#REF!,3,FALSE)</f>
        <v>#REF!</v>
      </c>
      <c r="R3340" s="122" t="str">
        <f>+IF(ISERROR(VLOOKUP(K3340,'Ecarts de marge'!D:D,1,FALSE)),"PB CODE ARTICLE","")</f>
        <v>PB CODE ARTICLE</v>
      </c>
    </row>
    <row r="3341" spans="1:18" x14ac:dyDescent="0.25">
      <c r="A3341" s="131" t="str">
        <f>+IF(I3341&lt;='Ecarts de marge'!$G$1,"X","")</f>
        <v>X</v>
      </c>
      <c r="B3341" s="122" t="str">
        <f t="shared" si="52"/>
        <v>A</v>
      </c>
      <c r="Q3341" s="122" t="e">
        <f>+VLOOKUP(CONCATENATE(B3341,"00"),#REF!,3,FALSE)</f>
        <v>#REF!</v>
      </c>
      <c r="R3341" s="122" t="str">
        <f>+IF(ISERROR(VLOOKUP(K3341,'Ecarts de marge'!D:D,1,FALSE)),"PB CODE ARTICLE","")</f>
        <v>PB CODE ARTICLE</v>
      </c>
    </row>
    <row r="3342" spans="1:18" x14ac:dyDescent="0.25">
      <c r="A3342" s="131" t="str">
        <f>+IF(I3342&lt;='Ecarts de marge'!$G$1,"X","")</f>
        <v>X</v>
      </c>
      <c r="B3342" s="122" t="str">
        <f t="shared" si="52"/>
        <v>A</v>
      </c>
      <c r="Q3342" s="122" t="e">
        <f>+VLOOKUP(CONCATENATE(B3342,"00"),#REF!,3,FALSE)</f>
        <v>#REF!</v>
      </c>
      <c r="R3342" s="122" t="str">
        <f>+IF(ISERROR(VLOOKUP(K3342,'Ecarts de marge'!D:D,1,FALSE)),"PB CODE ARTICLE","")</f>
        <v>PB CODE ARTICLE</v>
      </c>
    </row>
    <row r="3343" spans="1:18" x14ac:dyDescent="0.25">
      <c r="A3343" s="131" t="str">
        <f>+IF(I3343&lt;='Ecarts de marge'!$G$1,"X","")</f>
        <v>X</v>
      </c>
      <c r="B3343" s="122" t="str">
        <f t="shared" si="52"/>
        <v>A</v>
      </c>
      <c r="Q3343" s="122" t="e">
        <f>+VLOOKUP(CONCATENATE(B3343,"00"),#REF!,3,FALSE)</f>
        <v>#REF!</v>
      </c>
      <c r="R3343" s="122" t="str">
        <f>+IF(ISERROR(VLOOKUP(K3343,'Ecarts de marge'!D:D,1,FALSE)),"PB CODE ARTICLE","")</f>
        <v>PB CODE ARTICLE</v>
      </c>
    </row>
    <row r="3344" spans="1:18" x14ac:dyDescent="0.25">
      <c r="A3344" s="131" t="str">
        <f>+IF(I3344&lt;='Ecarts de marge'!$G$1,"X","")</f>
        <v>X</v>
      </c>
      <c r="B3344" s="122" t="str">
        <f t="shared" si="52"/>
        <v>A</v>
      </c>
      <c r="Q3344" s="122" t="e">
        <f>+VLOOKUP(CONCATENATE(B3344,"00"),#REF!,3,FALSE)</f>
        <v>#REF!</v>
      </c>
      <c r="R3344" s="122" t="str">
        <f>+IF(ISERROR(VLOOKUP(K3344,'Ecarts de marge'!D:D,1,FALSE)),"PB CODE ARTICLE","")</f>
        <v>PB CODE ARTICLE</v>
      </c>
    </row>
    <row r="3345" spans="1:18" x14ac:dyDescent="0.25">
      <c r="A3345" s="131" t="str">
        <f>+IF(I3345&lt;='Ecarts de marge'!$G$1,"X","")</f>
        <v>X</v>
      </c>
      <c r="B3345" s="122" t="str">
        <f t="shared" si="52"/>
        <v>A</v>
      </c>
      <c r="Q3345" s="122" t="e">
        <f>+VLOOKUP(CONCATENATE(B3345,"00"),#REF!,3,FALSE)</f>
        <v>#REF!</v>
      </c>
      <c r="R3345" s="122" t="str">
        <f>+IF(ISERROR(VLOOKUP(K3345,'Ecarts de marge'!D:D,1,FALSE)),"PB CODE ARTICLE","")</f>
        <v>PB CODE ARTICLE</v>
      </c>
    </row>
    <row r="3346" spans="1:18" x14ac:dyDescent="0.25">
      <c r="A3346" s="131" t="str">
        <f>+IF(I3346&lt;='Ecarts de marge'!$G$1,"X","")</f>
        <v>X</v>
      </c>
      <c r="B3346" s="122" t="str">
        <f t="shared" si="52"/>
        <v>A</v>
      </c>
      <c r="Q3346" s="122" t="e">
        <f>+VLOOKUP(CONCATENATE(B3346,"00"),#REF!,3,FALSE)</f>
        <v>#REF!</v>
      </c>
      <c r="R3346" s="122" t="str">
        <f>+IF(ISERROR(VLOOKUP(K3346,'Ecarts de marge'!D:D,1,FALSE)),"PB CODE ARTICLE","")</f>
        <v>PB CODE ARTICLE</v>
      </c>
    </row>
    <row r="3347" spans="1:18" x14ac:dyDescent="0.25">
      <c r="A3347" s="131" t="str">
        <f>+IF(I3347&lt;='Ecarts de marge'!$G$1,"X","")</f>
        <v>X</v>
      </c>
      <c r="B3347" s="122" t="str">
        <f t="shared" si="52"/>
        <v>A</v>
      </c>
      <c r="Q3347" s="122" t="e">
        <f>+VLOOKUP(CONCATENATE(B3347,"00"),#REF!,3,FALSE)</f>
        <v>#REF!</v>
      </c>
      <c r="R3347" s="122" t="str">
        <f>+IF(ISERROR(VLOOKUP(K3347,'Ecarts de marge'!D:D,1,FALSE)),"PB CODE ARTICLE","")</f>
        <v>PB CODE ARTICLE</v>
      </c>
    </row>
    <row r="3348" spans="1:18" x14ac:dyDescent="0.25">
      <c r="A3348" s="131" t="str">
        <f>+IF(I3348&lt;='Ecarts de marge'!$G$1,"X","")</f>
        <v>X</v>
      </c>
      <c r="B3348" s="122" t="str">
        <f t="shared" si="52"/>
        <v>A</v>
      </c>
      <c r="Q3348" s="122" t="e">
        <f>+VLOOKUP(CONCATENATE(B3348,"00"),#REF!,3,FALSE)</f>
        <v>#REF!</v>
      </c>
      <c r="R3348" s="122" t="str">
        <f>+IF(ISERROR(VLOOKUP(K3348,'Ecarts de marge'!D:D,1,FALSE)),"PB CODE ARTICLE","")</f>
        <v>PB CODE ARTICLE</v>
      </c>
    </row>
    <row r="3349" spans="1:18" x14ac:dyDescent="0.25">
      <c r="A3349" s="131" t="str">
        <f>+IF(I3349&lt;='Ecarts de marge'!$G$1,"X","")</f>
        <v>X</v>
      </c>
      <c r="B3349" s="122" t="str">
        <f t="shared" si="52"/>
        <v>A</v>
      </c>
      <c r="Q3349" s="122" t="e">
        <f>+VLOOKUP(CONCATENATE(B3349,"00"),#REF!,3,FALSE)</f>
        <v>#REF!</v>
      </c>
      <c r="R3349" s="122" t="str">
        <f>+IF(ISERROR(VLOOKUP(K3349,'Ecarts de marge'!D:D,1,FALSE)),"PB CODE ARTICLE","")</f>
        <v>PB CODE ARTICLE</v>
      </c>
    </row>
    <row r="3350" spans="1:18" x14ac:dyDescent="0.25">
      <c r="A3350" s="131" t="str">
        <f>+IF(I3350&lt;='Ecarts de marge'!$G$1,"X","")</f>
        <v>X</v>
      </c>
      <c r="B3350" s="122" t="str">
        <f t="shared" si="52"/>
        <v>A</v>
      </c>
      <c r="Q3350" s="122" t="e">
        <f>+VLOOKUP(CONCATENATE(B3350,"00"),#REF!,3,FALSE)</f>
        <v>#REF!</v>
      </c>
      <c r="R3350" s="122" t="str">
        <f>+IF(ISERROR(VLOOKUP(K3350,'Ecarts de marge'!D:D,1,FALSE)),"PB CODE ARTICLE","")</f>
        <v>PB CODE ARTICLE</v>
      </c>
    </row>
    <row r="3351" spans="1:18" x14ac:dyDescent="0.25">
      <c r="A3351" s="131" t="str">
        <f>+IF(I3351&lt;='Ecarts de marge'!$G$1,"X","")</f>
        <v>X</v>
      </c>
      <c r="B3351" s="122" t="str">
        <f t="shared" si="52"/>
        <v>A</v>
      </c>
      <c r="Q3351" s="122" t="e">
        <f>+VLOOKUP(CONCATENATE(B3351,"00"),#REF!,3,FALSE)</f>
        <v>#REF!</v>
      </c>
      <c r="R3351" s="122" t="str">
        <f>+IF(ISERROR(VLOOKUP(K3351,'Ecarts de marge'!D:D,1,FALSE)),"PB CODE ARTICLE","")</f>
        <v>PB CODE ARTICLE</v>
      </c>
    </row>
    <row r="3352" spans="1:18" x14ac:dyDescent="0.25">
      <c r="A3352" s="131" t="str">
        <f>+IF(I3352&lt;='Ecarts de marge'!$G$1,"X","")</f>
        <v>X</v>
      </c>
      <c r="B3352" s="122" t="str">
        <f t="shared" si="52"/>
        <v>A</v>
      </c>
      <c r="Q3352" s="122" t="e">
        <f>+VLOOKUP(CONCATENATE(B3352,"00"),#REF!,3,FALSE)</f>
        <v>#REF!</v>
      </c>
      <c r="R3352" s="122" t="str">
        <f>+IF(ISERROR(VLOOKUP(K3352,'Ecarts de marge'!D:D,1,FALSE)),"PB CODE ARTICLE","")</f>
        <v>PB CODE ARTICLE</v>
      </c>
    </row>
    <row r="3353" spans="1:18" x14ac:dyDescent="0.25">
      <c r="A3353" s="131" t="str">
        <f>+IF(I3353&lt;='Ecarts de marge'!$G$1,"X","")</f>
        <v>X</v>
      </c>
      <c r="B3353" s="122" t="str">
        <f t="shared" si="52"/>
        <v>A</v>
      </c>
      <c r="Q3353" s="122" t="e">
        <f>+VLOOKUP(CONCATENATE(B3353,"00"),#REF!,3,FALSE)</f>
        <v>#REF!</v>
      </c>
      <c r="R3353" s="122" t="str">
        <f>+IF(ISERROR(VLOOKUP(K3353,'Ecarts de marge'!D:D,1,FALSE)),"PB CODE ARTICLE","")</f>
        <v>PB CODE ARTICLE</v>
      </c>
    </row>
    <row r="3354" spans="1:18" x14ac:dyDescent="0.25">
      <c r="A3354" s="131" t="str">
        <f>+IF(I3354&lt;='Ecarts de marge'!$G$1,"X","")</f>
        <v>X</v>
      </c>
      <c r="B3354" s="122" t="str">
        <f t="shared" si="52"/>
        <v>A</v>
      </c>
      <c r="Q3354" s="122" t="e">
        <f>+VLOOKUP(CONCATENATE(B3354,"00"),#REF!,3,FALSE)</f>
        <v>#REF!</v>
      </c>
      <c r="R3354" s="122" t="str">
        <f>+IF(ISERROR(VLOOKUP(K3354,'Ecarts de marge'!D:D,1,FALSE)),"PB CODE ARTICLE","")</f>
        <v>PB CODE ARTICLE</v>
      </c>
    </row>
    <row r="3355" spans="1:18" x14ac:dyDescent="0.25">
      <c r="A3355" s="131" t="str">
        <f>+IF(I3355&lt;='Ecarts de marge'!$G$1,"X","")</f>
        <v>X</v>
      </c>
      <c r="B3355" s="122" t="str">
        <f t="shared" si="52"/>
        <v>A</v>
      </c>
      <c r="Q3355" s="122" t="e">
        <f>+VLOOKUP(CONCATENATE(B3355,"00"),#REF!,3,FALSE)</f>
        <v>#REF!</v>
      </c>
      <c r="R3355" s="122" t="str">
        <f>+IF(ISERROR(VLOOKUP(K3355,'Ecarts de marge'!D:D,1,FALSE)),"PB CODE ARTICLE","")</f>
        <v>PB CODE ARTICLE</v>
      </c>
    </row>
    <row r="3356" spans="1:18" x14ac:dyDescent="0.25">
      <c r="A3356" s="131" t="str">
        <f>+IF(I3356&lt;='Ecarts de marge'!$G$1,"X","")</f>
        <v>X</v>
      </c>
      <c r="B3356" s="122" t="str">
        <f t="shared" si="52"/>
        <v>A</v>
      </c>
      <c r="Q3356" s="122" t="e">
        <f>+VLOOKUP(CONCATENATE(B3356,"00"),#REF!,3,FALSE)</f>
        <v>#REF!</v>
      </c>
      <c r="R3356" s="122" t="str">
        <f>+IF(ISERROR(VLOOKUP(K3356,'Ecarts de marge'!D:D,1,FALSE)),"PB CODE ARTICLE","")</f>
        <v>PB CODE ARTICLE</v>
      </c>
    </row>
    <row r="3357" spans="1:18" x14ac:dyDescent="0.25">
      <c r="A3357" s="131" t="str">
        <f>+IF(I3357&lt;='Ecarts de marge'!$G$1,"X","")</f>
        <v>X</v>
      </c>
      <c r="B3357" s="122" t="str">
        <f t="shared" si="52"/>
        <v>A</v>
      </c>
      <c r="Q3357" s="122" t="e">
        <f>+VLOOKUP(CONCATENATE(B3357,"00"),#REF!,3,FALSE)</f>
        <v>#REF!</v>
      </c>
      <c r="R3357" s="122" t="str">
        <f>+IF(ISERROR(VLOOKUP(K3357,'Ecarts de marge'!D:D,1,FALSE)),"PB CODE ARTICLE","")</f>
        <v>PB CODE ARTICLE</v>
      </c>
    </row>
    <row r="3358" spans="1:18" x14ac:dyDescent="0.25">
      <c r="A3358" s="131" t="str">
        <f>+IF(I3358&lt;='Ecarts de marge'!$G$1,"X","")</f>
        <v>X</v>
      </c>
      <c r="B3358" s="122" t="str">
        <f t="shared" si="52"/>
        <v>A</v>
      </c>
      <c r="Q3358" s="122" t="e">
        <f>+VLOOKUP(CONCATENATE(B3358,"00"),#REF!,3,FALSE)</f>
        <v>#REF!</v>
      </c>
      <c r="R3358" s="122" t="str">
        <f>+IF(ISERROR(VLOOKUP(K3358,'Ecarts de marge'!D:D,1,FALSE)),"PB CODE ARTICLE","")</f>
        <v>PB CODE ARTICLE</v>
      </c>
    </row>
    <row r="3359" spans="1:18" x14ac:dyDescent="0.25">
      <c r="A3359" s="131" t="str">
        <f>+IF(I3359&lt;='Ecarts de marge'!$G$1,"X","")</f>
        <v>X</v>
      </c>
      <c r="B3359" s="122" t="str">
        <f t="shared" si="52"/>
        <v>A</v>
      </c>
      <c r="Q3359" s="122" t="e">
        <f>+VLOOKUP(CONCATENATE(B3359,"00"),#REF!,3,FALSE)</f>
        <v>#REF!</v>
      </c>
      <c r="R3359" s="122" t="str">
        <f>+IF(ISERROR(VLOOKUP(K3359,'Ecarts de marge'!D:D,1,FALSE)),"PB CODE ARTICLE","")</f>
        <v>PB CODE ARTICLE</v>
      </c>
    </row>
    <row r="3360" spans="1:18" x14ac:dyDescent="0.25">
      <c r="A3360" s="131" t="str">
        <f>+IF(I3360&lt;='Ecarts de marge'!$G$1,"X","")</f>
        <v>X</v>
      </c>
      <c r="B3360" s="122" t="str">
        <f t="shared" si="52"/>
        <v>A</v>
      </c>
      <c r="Q3360" s="122" t="e">
        <f>+VLOOKUP(CONCATENATE(B3360,"00"),#REF!,3,FALSE)</f>
        <v>#REF!</v>
      </c>
      <c r="R3360" s="122" t="str">
        <f>+IF(ISERROR(VLOOKUP(K3360,'Ecarts de marge'!D:D,1,FALSE)),"PB CODE ARTICLE","")</f>
        <v>PB CODE ARTICLE</v>
      </c>
    </row>
    <row r="3361" spans="1:18" x14ac:dyDescent="0.25">
      <c r="A3361" s="131" t="str">
        <f>+IF(I3361&lt;='Ecarts de marge'!$G$1,"X","")</f>
        <v>X</v>
      </c>
      <c r="B3361" s="122" t="str">
        <f t="shared" si="52"/>
        <v>A</v>
      </c>
      <c r="Q3361" s="122" t="e">
        <f>+VLOOKUP(CONCATENATE(B3361,"00"),#REF!,3,FALSE)</f>
        <v>#REF!</v>
      </c>
      <c r="R3361" s="122" t="str">
        <f>+IF(ISERROR(VLOOKUP(K3361,'Ecarts de marge'!D:D,1,FALSE)),"PB CODE ARTICLE","")</f>
        <v>PB CODE ARTICLE</v>
      </c>
    </row>
    <row r="3362" spans="1:18" x14ac:dyDescent="0.25">
      <c r="A3362" s="131" t="str">
        <f>+IF(I3362&lt;='Ecarts de marge'!$G$1,"X","")</f>
        <v>X</v>
      </c>
      <c r="B3362" s="122" t="str">
        <f t="shared" si="52"/>
        <v>A</v>
      </c>
      <c r="Q3362" s="122" t="e">
        <f>+VLOOKUP(CONCATENATE(B3362,"00"),#REF!,3,FALSE)</f>
        <v>#REF!</v>
      </c>
      <c r="R3362" s="122" t="str">
        <f>+IF(ISERROR(VLOOKUP(K3362,'Ecarts de marge'!D:D,1,FALSE)),"PB CODE ARTICLE","")</f>
        <v>PB CODE ARTICLE</v>
      </c>
    </row>
    <row r="3363" spans="1:18" x14ac:dyDescent="0.25">
      <c r="A3363" s="131" t="str">
        <f>+IF(I3363&lt;='Ecarts de marge'!$G$1,"X","")</f>
        <v>X</v>
      </c>
      <c r="B3363" s="122" t="str">
        <f t="shared" si="52"/>
        <v>A</v>
      </c>
      <c r="Q3363" s="122" t="e">
        <f>+VLOOKUP(CONCATENATE(B3363,"00"),#REF!,3,FALSE)</f>
        <v>#REF!</v>
      </c>
      <c r="R3363" s="122" t="str">
        <f>+IF(ISERROR(VLOOKUP(K3363,'Ecarts de marge'!D:D,1,FALSE)),"PB CODE ARTICLE","")</f>
        <v>PB CODE ARTICLE</v>
      </c>
    </row>
    <row r="3364" spans="1:18" x14ac:dyDescent="0.25">
      <c r="A3364" s="131" t="str">
        <f>+IF(I3364&lt;='Ecarts de marge'!$G$1,"X","")</f>
        <v>X</v>
      </c>
      <c r="B3364" s="122" t="str">
        <f t="shared" si="52"/>
        <v>A</v>
      </c>
      <c r="Q3364" s="122" t="e">
        <f>+VLOOKUP(CONCATENATE(B3364,"00"),#REF!,3,FALSE)</f>
        <v>#REF!</v>
      </c>
      <c r="R3364" s="122" t="str">
        <f>+IF(ISERROR(VLOOKUP(K3364,'Ecarts de marge'!D:D,1,FALSE)),"PB CODE ARTICLE","")</f>
        <v>PB CODE ARTICLE</v>
      </c>
    </row>
    <row r="3365" spans="1:18" x14ac:dyDescent="0.25">
      <c r="A3365" s="131" t="str">
        <f>+IF(I3365&lt;='Ecarts de marge'!$G$1,"X","")</f>
        <v>X</v>
      </c>
      <c r="B3365" s="122" t="str">
        <f t="shared" si="52"/>
        <v>A</v>
      </c>
      <c r="Q3365" s="122" t="e">
        <f>+VLOOKUP(CONCATENATE(B3365,"00"),#REF!,3,FALSE)</f>
        <v>#REF!</v>
      </c>
      <c r="R3365" s="122" t="str">
        <f>+IF(ISERROR(VLOOKUP(K3365,'Ecarts de marge'!D:D,1,FALSE)),"PB CODE ARTICLE","")</f>
        <v>PB CODE ARTICLE</v>
      </c>
    </row>
    <row r="3366" spans="1:18" x14ac:dyDescent="0.25">
      <c r="A3366" s="131" t="str">
        <f>+IF(I3366&lt;='Ecarts de marge'!$G$1,"X","")</f>
        <v>X</v>
      </c>
      <c r="B3366" s="122" t="str">
        <f t="shared" si="52"/>
        <v>A</v>
      </c>
      <c r="Q3366" s="122" t="e">
        <f>+VLOOKUP(CONCATENATE(B3366,"00"),#REF!,3,FALSE)</f>
        <v>#REF!</v>
      </c>
      <c r="R3366" s="122" t="str">
        <f>+IF(ISERROR(VLOOKUP(K3366,'Ecarts de marge'!D:D,1,FALSE)),"PB CODE ARTICLE","")</f>
        <v>PB CODE ARTICLE</v>
      </c>
    </row>
    <row r="3367" spans="1:18" x14ac:dyDescent="0.25">
      <c r="A3367" s="131" t="str">
        <f>+IF(I3367&lt;='Ecarts de marge'!$G$1,"X","")</f>
        <v>X</v>
      </c>
      <c r="B3367" s="122" t="str">
        <f t="shared" si="52"/>
        <v>A</v>
      </c>
      <c r="Q3367" s="122" t="e">
        <f>+VLOOKUP(CONCATENATE(B3367,"00"),#REF!,3,FALSE)</f>
        <v>#REF!</v>
      </c>
      <c r="R3367" s="122" t="str">
        <f>+IF(ISERROR(VLOOKUP(K3367,'Ecarts de marge'!D:D,1,FALSE)),"PB CODE ARTICLE","")</f>
        <v>PB CODE ARTICLE</v>
      </c>
    </row>
    <row r="3368" spans="1:18" x14ac:dyDescent="0.25">
      <c r="A3368" s="131" t="str">
        <f>+IF(I3368&lt;='Ecarts de marge'!$G$1,"X","")</f>
        <v>X</v>
      </c>
      <c r="B3368" s="122" t="str">
        <f t="shared" si="52"/>
        <v>A</v>
      </c>
      <c r="Q3368" s="122" t="e">
        <f>+VLOOKUP(CONCATENATE(B3368,"00"),#REF!,3,FALSE)</f>
        <v>#REF!</v>
      </c>
      <c r="R3368" s="122" t="str">
        <f>+IF(ISERROR(VLOOKUP(K3368,'Ecarts de marge'!D:D,1,FALSE)),"PB CODE ARTICLE","")</f>
        <v>PB CODE ARTICLE</v>
      </c>
    </row>
    <row r="3369" spans="1:18" x14ac:dyDescent="0.25">
      <c r="A3369" s="131" t="str">
        <f>+IF(I3369&lt;='Ecarts de marge'!$G$1,"X","")</f>
        <v>X</v>
      </c>
      <c r="B3369" s="122" t="str">
        <f t="shared" si="52"/>
        <v>A</v>
      </c>
      <c r="Q3369" s="122" t="e">
        <f>+VLOOKUP(CONCATENATE(B3369,"00"),#REF!,3,FALSE)</f>
        <v>#REF!</v>
      </c>
      <c r="R3369" s="122" t="str">
        <f>+IF(ISERROR(VLOOKUP(K3369,'Ecarts de marge'!D:D,1,FALSE)),"PB CODE ARTICLE","")</f>
        <v>PB CODE ARTICLE</v>
      </c>
    </row>
    <row r="3370" spans="1:18" x14ac:dyDescent="0.25">
      <c r="A3370" s="131" t="str">
        <f>+IF(I3370&lt;='Ecarts de marge'!$G$1,"X","")</f>
        <v>X</v>
      </c>
      <c r="B3370" s="122" t="str">
        <f t="shared" si="52"/>
        <v>A</v>
      </c>
      <c r="Q3370" s="122" t="e">
        <f>+VLOOKUP(CONCATENATE(B3370,"00"),#REF!,3,FALSE)</f>
        <v>#REF!</v>
      </c>
      <c r="R3370" s="122" t="str">
        <f>+IF(ISERROR(VLOOKUP(K3370,'Ecarts de marge'!D:D,1,FALSE)),"PB CODE ARTICLE","")</f>
        <v>PB CODE ARTICLE</v>
      </c>
    </row>
    <row r="3371" spans="1:18" x14ac:dyDescent="0.25">
      <c r="A3371" s="131" t="str">
        <f>+IF(I3371&lt;='Ecarts de marge'!$G$1,"X","")</f>
        <v>X</v>
      </c>
      <c r="B3371" s="122" t="str">
        <f t="shared" si="52"/>
        <v>A</v>
      </c>
      <c r="Q3371" s="122" t="e">
        <f>+VLOOKUP(CONCATENATE(B3371,"00"),#REF!,3,FALSE)</f>
        <v>#REF!</v>
      </c>
      <c r="R3371" s="122" t="str">
        <f>+IF(ISERROR(VLOOKUP(K3371,'Ecarts de marge'!D:D,1,FALSE)),"PB CODE ARTICLE","")</f>
        <v>PB CODE ARTICLE</v>
      </c>
    </row>
    <row r="3372" spans="1:18" x14ac:dyDescent="0.25">
      <c r="A3372" s="131" t="str">
        <f>+IF(I3372&lt;='Ecarts de marge'!$G$1,"X","")</f>
        <v>X</v>
      </c>
      <c r="B3372" s="122" t="str">
        <f t="shared" si="52"/>
        <v>A</v>
      </c>
      <c r="Q3372" s="122" t="e">
        <f>+VLOOKUP(CONCATENATE(B3372,"00"),#REF!,3,FALSE)</f>
        <v>#REF!</v>
      </c>
      <c r="R3372" s="122" t="str">
        <f>+IF(ISERROR(VLOOKUP(K3372,'Ecarts de marge'!D:D,1,FALSE)),"PB CODE ARTICLE","")</f>
        <v>PB CODE ARTICLE</v>
      </c>
    </row>
    <row r="3373" spans="1:18" x14ac:dyDescent="0.25">
      <c r="A3373" s="131" t="str">
        <f>+IF(I3373&lt;='Ecarts de marge'!$G$1,"X","")</f>
        <v>X</v>
      </c>
      <c r="B3373" s="122" t="str">
        <f t="shared" si="52"/>
        <v>A</v>
      </c>
      <c r="Q3373" s="122" t="e">
        <f>+VLOOKUP(CONCATENATE(B3373,"00"),#REF!,3,FALSE)</f>
        <v>#REF!</v>
      </c>
      <c r="R3373" s="122" t="str">
        <f>+IF(ISERROR(VLOOKUP(K3373,'Ecarts de marge'!D:D,1,FALSE)),"PB CODE ARTICLE","")</f>
        <v>PB CODE ARTICLE</v>
      </c>
    </row>
    <row r="3374" spans="1:18" x14ac:dyDescent="0.25">
      <c r="A3374" s="131" t="str">
        <f>+IF(I3374&lt;='Ecarts de marge'!$G$1,"X","")</f>
        <v>X</v>
      </c>
      <c r="B3374" s="122" t="str">
        <f t="shared" si="52"/>
        <v>A</v>
      </c>
      <c r="Q3374" s="122" t="e">
        <f>+VLOOKUP(CONCATENATE(B3374,"00"),#REF!,3,FALSE)</f>
        <v>#REF!</v>
      </c>
      <c r="R3374" s="122" t="str">
        <f>+IF(ISERROR(VLOOKUP(K3374,'Ecarts de marge'!D:D,1,FALSE)),"PB CODE ARTICLE","")</f>
        <v>PB CODE ARTICLE</v>
      </c>
    </row>
    <row r="3375" spans="1:18" x14ac:dyDescent="0.25">
      <c r="A3375" s="131" t="str">
        <f>+IF(I3375&lt;='Ecarts de marge'!$G$1,"X","")</f>
        <v>X</v>
      </c>
      <c r="B3375" s="122" t="str">
        <f t="shared" si="52"/>
        <v>A</v>
      </c>
      <c r="Q3375" s="122" t="e">
        <f>+VLOOKUP(CONCATENATE(B3375,"00"),#REF!,3,FALSE)</f>
        <v>#REF!</v>
      </c>
      <c r="R3375" s="122" t="str">
        <f>+IF(ISERROR(VLOOKUP(K3375,'Ecarts de marge'!D:D,1,FALSE)),"PB CODE ARTICLE","")</f>
        <v>PB CODE ARTICLE</v>
      </c>
    </row>
    <row r="3376" spans="1:18" x14ac:dyDescent="0.25">
      <c r="A3376" s="131" t="str">
        <f>+IF(I3376&lt;='Ecarts de marge'!$G$1,"X","")</f>
        <v>X</v>
      </c>
      <c r="B3376" s="122" t="str">
        <f t="shared" si="52"/>
        <v>A</v>
      </c>
      <c r="Q3376" s="122" t="e">
        <f>+VLOOKUP(CONCATENATE(B3376,"00"),#REF!,3,FALSE)</f>
        <v>#REF!</v>
      </c>
      <c r="R3376" s="122" t="str">
        <f>+IF(ISERROR(VLOOKUP(K3376,'Ecarts de marge'!D:D,1,FALSE)),"PB CODE ARTICLE","")</f>
        <v>PB CODE ARTICLE</v>
      </c>
    </row>
    <row r="3377" spans="1:18" x14ac:dyDescent="0.25">
      <c r="A3377" s="131" t="str">
        <f>+IF(I3377&lt;='Ecarts de marge'!$G$1,"X","")</f>
        <v>X</v>
      </c>
      <c r="B3377" s="122" t="str">
        <f t="shared" si="52"/>
        <v>A</v>
      </c>
      <c r="Q3377" s="122" t="e">
        <f>+VLOOKUP(CONCATENATE(B3377,"00"),#REF!,3,FALSE)</f>
        <v>#REF!</v>
      </c>
      <c r="R3377" s="122" t="str">
        <f>+IF(ISERROR(VLOOKUP(K3377,'Ecarts de marge'!D:D,1,FALSE)),"PB CODE ARTICLE","")</f>
        <v>PB CODE ARTICLE</v>
      </c>
    </row>
    <row r="3378" spans="1:18" x14ac:dyDescent="0.25">
      <c r="A3378" s="131" t="str">
        <f>+IF(I3378&lt;='Ecarts de marge'!$G$1,"X","")</f>
        <v>X</v>
      </c>
      <c r="B3378" s="122" t="str">
        <f t="shared" si="52"/>
        <v>A</v>
      </c>
      <c r="Q3378" s="122" t="e">
        <f>+VLOOKUP(CONCATENATE(B3378,"00"),#REF!,3,FALSE)</f>
        <v>#REF!</v>
      </c>
      <c r="R3378" s="122" t="str">
        <f>+IF(ISERROR(VLOOKUP(K3378,'Ecarts de marge'!D:D,1,FALSE)),"PB CODE ARTICLE","")</f>
        <v>PB CODE ARTICLE</v>
      </c>
    </row>
    <row r="3379" spans="1:18" x14ac:dyDescent="0.25">
      <c r="A3379" s="131" t="str">
        <f>+IF(I3379&lt;='Ecarts de marge'!$G$1,"X","")</f>
        <v>X</v>
      </c>
      <c r="B3379" s="122" t="str">
        <f t="shared" si="52"/>
        <v>A</v>
      </c>
      <c r="Q3379" s="122" t="e">
        <f>+VLOOKUP(CONCATENATE(B3379,"00"),#REF!,3,FALSE)</f>
        <v>#REF!</v>
      </c>
      <c r="R3379" s="122" t="str">
        <f>+IF(ISERROR(VLOOKUP(K3379,'Ecarts de marge'!D:D,1,FALSE)),"PB CODE ARTICLE","")</f>
        <v>PB CODE ARTICLE</v>
      </c>
    </row>
    <row r="3380" spans="1:18" x14ac:dyDescent="0.25">
      <c r="A3380" s="131" t="str">
        <f>+IF(I3380&lt;='Ecarts de marge'!$G$1,"X","")</f>
        <v>X</v>
      </c>
      <c r="B3380" s="122" t="str">
        <f t="shared" si="52"/>
        <v>A</v>
      </c>
      <c r="Q3380" s="122" t="e">
        <f>+VLOOKUP(CONCATENATE(B3380,"00"),#REF!,3,FALSE)</f>
        <v>#REF!</v>
      </c>
      <c r="R3380" s="122" t="str">
        <f>+IF(ISERROR(VLOOKUP(K3380,'Ecarts de marge'!D:D,1,FALSE)),"PB CODE ARTICLE","")</f>
        <v>PB CODE ARTICLE</v>
      </c>
    </row>
    <row r="3381" spans="1:18" x14ac:dyDescent="0.25">
      <c r="A3381" s="131" t="str">
        <f>+IF(I3381&lt;='Ecarts de marge'!$G$1,"X","")</f>
        <v>X</v>
      </c>
      <c r="B3381" s="122" t="str">
        <f t="shared" si="52"/>
        <v>A</v>
      </c>
      <c r="Q3381" s="122" t="e">
        <f>+VLOOKUP(CONCATENATE(B3381,"00"),#REF!,3,FALSE)</f>
        <v>#REF!</v>
      </c>
      <c r="R3381" s="122" t="str">
        <f>+IF(ISERROR(VLOOKUP(K3381,'Ecarts de marge'!D:D,1,FALSE)),"PB CODE ARTICLE","")</f>
        <v>PB CODE ARTICLE</v>
      </c>
    </row>
    <row r="3382" spans="1:18" x14ac:dyDescent="0.25">
      <c r="A3382" s="131" t="str">
        <f>+IF(I3382&lt;='Ecarts de marge'!$G$1,"X","")</f>
        <v>X</v>
      </c>
      <c r="B3382" s="122" t="str">
        <f t="shared" si="52"/>
        <v>A</v>
      </c>
      <c r="Q3382" s="122" t="e">
        <f>+VLOOKUP(CONCATENATE(B3382,"00"),#REF!,3,FALSE)</f>
        <v>#REF!</v>
      </c>
      <c r="R3382" s="122" t="str">
        <f>+IF(ISERROR(VLOOKUP(K3382,'Ecarts de marge'!D:D,1,FALSE)),"PB CODE ARTICLE","")</f>
        <v>PB CODE ARTICLE</v>
      </c>
    </row>
    <row r="3383" spans="1:18" x14ac:dyDescent="0.25">
      <c r="A3383" s="131" t="str">
        <f>+IF(I3383&lt;='Ecarts de marge'!$G$1,"X","")</f>
        <v>X</v>
      </c>
      <c r="B3383" s="122" t="str">
        <f t="shared" si="52"/>
        <v>A</v>
      </c>
      <c r="Q3383" s="122" t="e">
        <f>+VLOOKUP(CONCATENATE(B3383,"00"),#REF!,3,FALSE)</f>
        <v>#REF!</v>
      </c>
      <c r="R3383" s="122" t="str">
        <f>+IF(ISERROR(VLOOKUP(K3383,'Ecarts de marge'!D:D,1,FALSE)),"PB CODE ARTICLE","")</f>
        <v>PB CODE ARTICLE</v>
      </c>
    </row>
    <row r="3384" spans="1:18" x14ac:dyDescent="0.25">
      <c r="A3384" s="131" t="str">
        <f>+IF(I3384&lt;='Ecarts de marge'!$G$1,"X","")</f>
        <v>X</v>
      </c>
      <c r="B3384" s="122" t="str">
        <f t="shared" si="52"/>
        <v>A</v>
      </c>
      <c r="Q3384" s="122" t="e">
        <f>+VLOOKUP(CONCATENATE(B3384,"00"),#REF!,3,FALSE)</f>
        <v>#REF!</v>
      </c>
      <c r="R3384" s="122" t="str">
        <f>+IF(ISERROR(VLOOKUP(K3384,'Ecarts de marge'!D:D,1,FALSE)),"PB CODE ARTICLE","")</f>
        <v>PB CODE ARTICLE</v>
      </c>
    </row>
    <row r="3385" spans="1:18" x14ac:dyDescent="0.25">
      <c r="A3385" s="131" t="str">
        <f>+IF(I3385&lt;='Ecarts de marge'!$G$1,"X","")</f>
        <v>X</v>
      </c>
      <c r="B3385" s="122" t="str">
        <f t="shared" si="52"/>
        <v>A</v>
      </c>
      <c r="Q3385" s="122" t="e">
        <f>+VLOOKUP(CONCATENATE(B3385,"00"),#REF!,3,FALSE)</f>
        <v>#REF!</v>
      </c>
      <c r="R3385" s="122" t="str">
        <f>+IF(ISERROR(VLOOKUP(K3385,'Ecarts de marge'!D:D,1,FALSE)),"PB CODE ARTICLE","")</f>
        <v>PB CODE ARTICLE</v>
      </c>
    </row>
    <row r="3386" spans="1:18" x14ac:dyDescent="0.25">
      <c r="A3386" s="131" t="str">
        <f>+IF(I3386&lt;='Ecarts de marge'!$G$1,"X","")</f>
        <v>X</v>
      </c>
      <c r="B3386" s="122" t="str">
        <f t="shared" si="52"/>
        <v>A</v>
      </c>
      <c r="Q3386" s="122" t="e">
        <f>+VLOOKUP(CONCATENATE(B3386,"00"),#REF!,3,FALSE)</f>
        <v>#REF!</v>
      </c>
      <c r="R3386" s="122" t="str">
        <f>+IF(ISERROR(VLOOKUP(K3386,'Ecarts de marge'!D:D,1,FALSE)),"PB CODE ARTICLE","")</f>
        <v>PB CODE ARTICLE</v>
      </c>
    </row>
    <row r="3387" spans="1:18" x14ac:dyDescent="0.25">
      <c r="A3387" s="131" t="str">
        <f>+IF(I3387&lt;='Ecarts de marge'!$G$1,"X","")</f>
        <v>X</v>
      </c>
      <c r="B3387" s="122" t="str">
        <f t="shared" si="52"/>
        <v>A</v>
      </c>
      <c r="Q3387" s="122" t="e">
        <f>+VLOOKUP(CONCATENATE(B3387,"00"),#REF!,3,FALSE)</f>
        <v>#REF!</v>
      </c>
      <c r="R3387" s="122" t="str">
        <f>+IF(ISERROR(VLOOKUP(K3387,'Ecarts de marge'!D:D,1,FALSE)),"PB CODE ARTICLE","")</f>
        <v>PB CODE ARTICLE</v>
      </c>
    </row>
    <row r="3388" spans="1:18" x14ac:dyDescent="0.25">
      <c r="A3388" s="131" t="str">
        <f>+IF(I3388&lt;='Ecarts de marge'!$G$1,"X","")</f>
        <v>X</v>
      </c>
      <c r="B3388" s="122" t="str">
        <f t="shared" si="52"/>
        <v>A</v>
      </c>
      <c r="Q3388" s="122" t="e">
        <f>+VLOOKUP(CONCATENATE(B3388,"00"),#REF!,3,FALSE)</f>
        <v>#REF!</v>
      </c>
      <c r="R3388" s="122" t="str">
        <f>+IF(ISERROR(VLOOKUP(K3388,'Ecarts de marge'!D:D,1,FALSE)),"PB CODE ARTICLE","")</f>
        <v>PB CODE ARTICLE</v>
      </c>
    </row>
    <row r="3389" spans="1:18" x14ac:dyDescent="0.25">
      <c r="A3389" s="131" t="str">
        <f>+IF(I3389&lt;='Ecarts de marge'!$G$1,"X","")</f>
        <v>X</v>
      </c>
      <c r="B3389" s="122" t="str">
        <f t="shared" si="52"/>
        <v>A</v>
      </c>
      <c r="Q3389" s="122" t="e">
        <f>+VLOOKUP(CONCATENATE(B3389,"00"),#REF!,3,FALSE)</f>
        <v>#REF!</v>
      </c>
      <c r="R3389" s="122" t="str">
        <f>+IF(ISERROR(VLOOKUP(K3389,'Ecarts de marge'!D:D,1,FALSE)),"PB CODE ARTICLE","")</f>
        <v>PB CODE ARTICLE</v>
      </c>
    </row>
    <row r="3390" spans="1:18" x14ac:dyDescent="0.25">
      <c r="A3390" s="131" t="str">
        <f>+IF(I3390&lt;='Ecarts de marge'!$G$1,"X","")</f>
        <v>X</v>
      </c>
      <c r="B3390" s="122" t="str">
        <f t="shared" si="52"/>
        <v>A</v>
      </c>
      <c r="Q3390" s="122" t="e">
        <f>+VLOOKUP(CONCATENATE(B3390,"00"),#REF!,3,FALSE)</f>
        <v>#REF!</v>
      </c>
      <c r="R3390" s="122" t="str">
        <f>+IF(ISERROR(VLOOKUP(K3390,'Ecarts de marge'!D:D,1,FALSE)),"PB CODE ARTICLE","")</f>
        <v>PB CODE ARTICLE</v>
      </c>
    </row>
    <row r="3391" spans="1:18" x14ac:dyDescent="0.25">
      <c r="A3391" s="131" t="str">
        <f>+IF(I3391&lt;='Ecarts de marge'!$G$1,"X","")</f>
        <v>X</v>
      </c>
      <c r="B3391" s="122" t="str">
        <f t="shared" si="52"/>
        <v>A</v>
      </c>
      <c r="Q3391" s="122" t="e">
        <f>+VLOOKUP(CONCATENATE(B3391,"00"),#REF!,3,FALSE)</f>
        <v>#REF!</v>
      </c>
      <c r="R3391" s="122" t="str">
        <f>+IF(ISERROR(VLOOKUP(K3391,'Ecarts de marge'!D:D,1,FALSE)),"PB CODE ARTICLE","")</f>
        <v>PB CODE ARTICLE</v>
      </c>
    </row>
    <row r="3392" spans="1:18" x14ac:dyDescent="0.25">
      <c r="A3392" s="131" t="str">
        <f>+IF(I3392&lt;='Ecarts de marge'!$G$1,"X","")</f>
        <v>X</v>
      </c>
      <c r="B3392" s="122" t="str">
        <f t="shared" si="52"/>
        <v>A</v>
      </c>
      <c r="Q3392" s="122" t="e">
        <f>+VLOOKUP(CONCATENATE(B3392,"00"),#REF!,3,FALSE)</f>
        <v>#REF!</v>
      </c>
      <c r="R3392" s="122" t="str">
        <f>+IF(ISERROR(VLOOKUP(K3392,'Ecarts de marge'!D:D,1,FALSE)),"PB CODE ARTICLE","")</f>
        <v>PB CODE ARTICLE</v>
      </c>
    </row>
    <row r="3393" spans="1:18" x14ac:dyDescent="0.25">
      <c r="A3393" s="131" t="str">
        <f>+IF(I3393&lt;='Ecarts de marge'!$G$1,"X","")</f>
        <v>X</v>
      </c>
      <c r="B3393" s="122" t="str">
        <f t="shared" si="52"/>
        <v>A</v>
      </c>
      <c r="Q3393" s="122" t="e">
        <f>+VLOOKUP(CONCATENATE(B3393,"00"),#REF!,3,FALSE)</f>
        <v>#REF!</v>
      </c>
      <c r="R3393" s="122" t="str">
        <f>+IF(ISERROR(VLOOKUP(K3393,'Ecarts de marge'!D:D,1,FALSE)),"PB CODE ARTICLE","")</f>
        <v>PB CODE ARTICLE</v>
      </c>
    </row>
    <row r="3394" spans="1:18" x14ac:dyDescent="0.25">
      <c r="A3394" s="131" t="str">
        <f>+IF(I3394&lt;='Ecarts de marge'!$G$1,"X","")</f>
        <v>X</v>
      </c>
      <c r="B3394" s="122" t="str">
        <f t="shared" si="52"/>
        <v>A</v>
      </c>
      <c r="Q3394" s="122" t="e">
        <f>+VLOOKUP(CONCATENATE(B3394,"00"),#REF!,3,FALSE)</f>
        <v>#REF!</v>
      </c>
      <c r="R3394" s="122" t="str">
        <f>+IF(ISERROR(VLOOKUP(K3394,'Ecarts de marge'!D:D,1,FALSE)),"PB CODE ARTICLE","")</f>
        <v>PB CODE ARTICLE</v>
      </c>
    </row>
    <row r="3395" spans="1:18" x14ac:dyDescent="0.25">
      <c r="A3395" s="131" t="str">
        <f>+IF(I3395&lt;='Ecarts de marge'!$G$1,"X","")</f>
        <v>X</v>
      </c>
      <c r="B3395" s="122" t="str">
        <f t="shared" ref="B3395:B3458" si="53">+"A"&amp;E3395&amp;F3395&amp;G3395</f>
        <v>A</v>
      </c>
      <c r="Q3395" s="122" t="e">
        <f>+VLOOKUP(CONCATENATE(B3395,"00"),#REF!,3,FALSE)</f>
        <v>#REF!</v>
      </c>
      <c r="R3395" s="122" t="str">
        <f>+IF(ISERROR(VLOOKUP(K3395,'Ecarts de marge'!D:D,1,FALSE)),"PB CODE ARTICLE","")</f>
        <v>PB CODE ARTICLE</v>
      </c>
    </row>
    <row r="3396" spans="1:18" x14ac:dyDescent="0.25">
      <c r="A3396" s="131" t="str">
        <f>+IF(I3396&lt;='Ecarts de marge'!$G$1,"X","")</f>
        <v>X</v>
      </c>
      <c r="B3396" s="122" t="str">
        <f t="shared" si="53"/>
        <v>A</v>
      </c>
      <c r="Q3396" s="122" t="e">
        <f>+VLOOKUP(CONCATENATE(B3396,"00"),#REF!,3,FALSE)</f>
        <v>#REF!</v>
      </c>
      <c r="R3396" s="122" t="str">
        <f>+IF(ISERROR(VLOOKUP(K3396,'Ecarts de marge'!D:D,1,FALSE)),"PB CODE ARTICLE","")</f>
        <v>PB CODE ARTICLE</v>
      </c>
    </row>
    <row r="3397" spans="1:18" x14ac:dyDescent="0.25">
      <c r="A3397" s="131" t="str">
        <f>+IF(I3397&lt;='Ecarts de marge'!$G$1,"X","")</f>
        <v>X</v>
      </c>
      <c r="B3397" s="122" t="str">
        <f t="shared" si="53"/>
        <v>A</v>
      </c>
      <c r="Q3397" s="122" t="e">
        <f>+VLOOKUP(CONCATENATE(B3397,"00"),#REF!,3,FALSE)</f>
        <v>#REF!</v>
      </c>
      <c r="R3397" s="122" t="str">
        <f>+IF(ISERROR(VLOOKUP(K3397,'Ecarts de marge'!D:D,1,FALSE)),"PB CODE ARTICLE","")</f>
        <v>PB CODE ARTICLE</v>
      </c>
    </row>
    <row r="3398" spans="1:18" x14ac:dyDescent="0.25">
      <c r="A3398" s="131" t="str">
        <f>+IF(I3398&lt;='Ecarts de marge'!$G$1,"X","")</f>
        <v>X</v>
      </c>
      <c r="B3398" s="122" t="str">
        <f t="shared" si="53"/>
        <v>A</v>
      </c>
      <c r="Q3398" s="122" t="e">
        <f>+VLOOKUP(CONCATENATE(B3398,"00"),#REF!,3,FALSE)</f>
        <v>#REF!</v>
      </c>
      <c r="R3398" s="122" t="str">
        <f>+IF(ISERROR(VLOOKUP(K3398,'Ecarts de marge'!D:D,1,FALSE)),"PB CODE ARTICLE","")</f>
        <v>PB CODE ARTICLE</v>
      </c>
    </row>
    <row r="3399" spans="1:18" x14ac:dyDescent="0.25">
      <c r="A3399" s="131" t="str">
        <f>+IF(I3399&lt;='Ecarts de marge'!$G$1,"X","")</f>
        <v>X</v>
      </c>
      <c r="B3399" s="122" t="str">
        <f t="shared" si="53"/>
        <v>A</v>
      </c>
      <c r="Q3399" s="122" t="e">
        <f>+VLOOKUP(CONCATENATE(B3399,"00"),#REF!,3,FALSE)</f>
        <v>#REF!</v>
      </c>
      <c r="R3399" s="122" t="str">
        <f>+IF(ISERROR(VLOOKUP(K3399,'Ecarts de marge'!D:D,1,FALSE)),"PB CODE ARTICLE","")</f>
        <v>PB CODE ARTICLE</v>
      </c>
    </row>
    <row r="3400" spans="1:18" x14ac:dyDescent="0.25">
      <c r="A3400" s="131" t="str">
        <f>+IF(I3400&lt;='Ecarts de marge'!$G$1,"X","")</f>
        <v>X</v>
      </c>
      <c r="B3400" s="122" t="str">
        <f t="shared" si="53"/>
        <v>A</v>
      </c>
      <c r="Q3400" s="122" t="e">
        <f>+VLOOKUP(CONCATENATE(B3400,"00"),#REF!,3,FALSE)</f>
        <v>#REF!</v>
      </c>
      <c r="R3400" s="122" t="str">
        <f>+IF(ISERROR(VLOOKUP(K3400,'Ecarts de marge'!D:D,1,FALSE)),"PB CODE ARTICLE","")</f>
        <v>PB CODE ARTICLE</v>
      </c>
    </row>
    <row r="3401" spans="1:18" x14ac:dyDescent="0.25">
      <c r="A3401" s="131" t="str">
        <f>+IF(I3401&lt;='Ecarts de marge'!$G$1,"X","")</f>
        <v>X</v>
      </c>
      <c r="B3401" s="122" t="str">
        <f t="shared" si="53"/>
        <v>A</v>
      </c>
      <c r="Q3401" s="122" t="e">
        <f>+VLOOKUP(CONCATENATE(B3401,"00"),#REF!,3,FALSE)</f>
        <v>#REF!</v>
      </c>
      <c r="R3401" s="122" t="str">
        <f>+IF(ISERROR(VLOOKUP(K3401,'Ecarts de marge'!D:D,1,FALSE)),"PB CODE ARTICLE","")</f>
        <v>PB CODE ARTICLE</v>
      </c>
    </row>
    <row r="3402" spans="1:18" x14ac:dyDescent="0.25">
      <c r="A3402" s="131" t="str">
        <f>+IF(I3402&lt;='Ecarts de marge'!$G$1,"X","")</f>
        <v>X</v>
      </c>
      <c r="B3402" s="122" t="str">
        <f t="shared" si="53"/>
        <v>A</v>
      </c>
      <c r="Q3402" s="122" t="e">
        <f>+VLOOKUP(CONCATENATE(B3402,"00"),#REF!,3,FALSE)</f>
        <v>#REF!</v>
      </c>
      <c r="R3402" s="122" t="str">
        <f>+IF(ISERROR(VLOOKUP(K3402,'Ecarts de marge'!D:D,1,FALSE)),"PB CODE ARTICLE","")</f>
        <v>PB CODE ARTICLE</v>
      </c>
    </row>
    <row r="3403" spans="1:18" x14ac:dyDescent="0.25">
      <c r="A3403" s="131" t="str">
        <f>+IF(I3403&lt;='Ecarts de marge'!$G$1,"X","")</f>
        <v>X</v>
      </c>
      <c r="B3403" s="122" t="str">
        <f t="shared" si="53"/>
        <v>A</v>
      </c>
      <c r="Q3403" s="122" t="e">
        <f>+VLOOKUP(CONCATENATE(B3403,"00"),#REF!,3,FALSE)</f>
        <v>#REF!</v>
      </c>
      <c r="R3403" s="122" t="str">
        <f>+IF(ISERROR(VLOOKUP(K3403,'Ecarts de marge'!D:D,1,FALSE)),"PB CODE ARTICLE","")</f>
        <v>PB CODE ARTICLE</v>
      </c>
    </row>
    <row r="3404" spans="1:18" x14ac:dyDescent="0.25">
      <c r="A3404" s="131" t="str">
        <f>+IF(I3404&lt;='Ecarts de marge'!$G$1,"X","")</f>
        <v>X</v>
      </c>
      <c r="B3404" s="122" t="str">
        <f t="shared" si="53"/>
        <v>A</v>
      </c>
      <c r="Q3404" s="122" t="e">
        <f>+VLOOKUP(CONCATENATE(B3404,"00"),#REF!,3,FALSE)</f>
        <v>#REF!</v>
      </c>
      <c r="R3404" s="122" t="str">
        <f>+IF(ISERROR(VLOOKUP(K3404,'Ecarts de marge'!D:D,1,FALSE)),"PB CODE ARTICLE","")</f>
        <v>PB CODE ARTICLE</v>
      </c>
    </row>
    <row r="3405" spans="1:18" x14ac:dyDescent="0.25">
      <c r="A3405" s="131" t="str">
        <f>+IF(I3405&lt;='Ecarts de marge'!$G$1,"X","")</f>
        <v>X</v>
      </c>
      <c r="B3405" s="122" t="str">
        <f t="shared" si="53"/>
        <v>A</v>
      </c>
      <c r="Q3405" s="122" t="e">
        <f>+VLOOKUP(CONCATENATE(B3405,"00"),#REF!,3,FALSE)</f>
        <v>#REF!</v>
      </c>
      <c r="R3405" s="122" t="str">
        <f>+IF(ISERROR(VLOOKUP(K3405,'Ecarts de marge'!D:D,1,FALSE)),"PB CODE ARTICLE","")</f>
        <v>PB CODE ARTICLE</v>
      </c>
    </row>
    <row r="3406" spans="1:18" x14ac:dyDescent="0.25">
      <c r="A3406" s="131" t="str">
        <f>+IF(I3406&lt;='Ecarts de marge'!$G$1,"X","")</f>
        <v>X</v>
      </c>
      <c r="B3406" s="122" t="str">
        <f t="shared" si="53"/>
        <v>A</v>
      </c>
      <c r="Q3406" s="122" t="e">
        <f>+VLOOKUP(CONCATENATE(B3406,"00"),#REF!,3,FALSE)</f>
        <v>#REF!</v>
      </c>
      <c r="R3406" s="122" t="str">
        <f>+IF(ISERROR(VLOOKUP(K3406,'Ecarts de marge'!D:D,1,FALSE)),"PB CODE ARTICLE","")</f>
        <v>PB CODE ARTICLE</v>
      </c>
    </row>
    <row r="3407" spans="1:18" x14ac:dyDescent="0.25">
      <c r="A3407" s="131" t="str">
        <f>+IF(I3407&lt;='Ecarts de marge'!$G$1,"X","")</f>
        <v>X</v>
      </c>
      <c r="B3407" s="122" t="str">
        <f t="shared" si="53"/>
        <v>A</v>
      </c>
      <c r="Q3407" s="122" t="e">
        <f>+VLOOKUP(CONCATENATE(B3407,"00"),#REF!,3,FALSE)</f>
        <v>#REF!</v>
      </c>
      <c r="R3407" s="122" t="str">
        <f>+IF(ISERROR(VLOOKUP(K3407,'Ecarts de marge'!D:D,1,FALSE)),"PB CODE ARTICLE","")</f>
        <v>PB CODE ARTICLE</v>
      </c>
    </row>
    <row r="3408" spans="1:18" x14ac:dyDescent="0.25">
      <c r="A3408" s="131" t="str">
        <f>+IF(I3408&lt;='Ecarts de marge'!$G$1,"X","")</f>
        <v>X</v>
      </c>
      <c r="B3408" s="122" t="str">
        <f t="shared" si="53"/>
        <v>A</v>
      </c>
      <c r="Q3408" s="122" t="e">
        <f>+VLOOKUP(CONCATENATE(B3408,"00"),#REF!,3,FALSE)</f>
        <v>#REF!</v>
      </c>
      <c r="R3408" s="122" t="str">
        <f>+IF(ISERROR(VLOOKUP(K3408,'Ecarts de marge'!D:D,1,FALSE)),"PB CODE ARTICLE","")</f>
        <v>PB CODE ARTICLE</v>
      </c>
    </row>
    <row r="3409" spans="1:18" x14ac:dyDescent="0.25">
      <c r="A3409" s="131" t="str">
        <f>+IF(I3409&lt;='Ecarts de marge'!$G$1,"X","")</f>
        <v>X</v>
      </c>
      <c r="B3409" s="122" t="str">
        <f t="shared" si="53"/>
        <v>A</v>
      </c>
      <c r="Q3409" s="122" t="e">
        <f>+VLOOKUP(CONCATENATE(B3409,"00"),#REF!,3,FALSE)</f>
        <v>#REF!</v>
      </c>
      <c r="R3409" s="122" t="str">
        <f>+IF(ISERROR(VLOOKUP(K3409,'Ecarts de marge'!D:D,1,FALSE)),"PB CODE ARTICLE","")</f>
        <v>PB CODE ARTICLE</v>
      </c>
    </row>
    <row r="3410" spans="1:18" x14ac:dyDescent="0.25">
      <c r="A3410" s="131" t="str">
        <f>+IF(I3410&lt;='Ecarts de marge'!$G$1,"X","")</f>
        <v>X</v>
      </c>
      <c r="B3410" s="122" t="str">
        <f t="shared" si="53"/>
        <v>A</v>
      </c>
      <c r="Q3410" s="122" t="e">
        <f>+VLOOKUP(CONCATENATE(B3410,"00"),#REF!,3,FALSE)</f>
        <v>#REF!</v>
      </c>
      <c r="R3410" s="122" t="str">
        <f>+IF(ISERROR(VLOOKUP(K3410,'Ecarts de marge'!D:D,1,FALSE)),"PB CODE ARTICLE","")</f>
        <v>PB CODE ARTICLE</v>
      </c>
    </row>
    <row r="3411" spans="1:18" x14ac:dyDescent="0.25">
      <c r="A3411" s="131" t="str">
        <f>+IF(I3411&lt;='Ecarts de marge'!$G$1,"X","")</f>
        <v>X</v>
      </c>
      <c r="B3411" s="122" t="str">
        <f t="shared" si="53"/>
        <v>A</v>
      </c>
      <c r="Q3411" s="122" t="e">
        <f>+VLOOKUP(CONCATENATE(B3411,"00"),#REF!,3,FALSE)</f>
        <v>#REF!</v>
      </c>
      <c r="R3411" s="122" t="str">
        <f>+IF(ISERROR(VLOOKUP(K3411,'Ecarts de marge'!D:D,1,FALSE)),"PB CODE ARTICLE","")</f>
        <v>PB CODE ARTICLE</v>
      </c>
    </row>
    <row r="3412" spans="1:18" x14ac:dyDescent="0.25">
      <c r="A3412" s="131" t="str">
        <f>+IF(I3412&lt;='Ecarts de marge'!$G$1,"X","")</f>
        <v>X</v>
      </c>
      <c r="B3412" s="122" t="str">
        <f t="shared" si="53"/>
        <v>A</v>
      </c>
      <c r="Q3412" s="122" t="e">
        <f>+VLOOKUP(CONCATENATE(B3412,"00"),#REF!,3,FALSE)</f>
        <v>#REF!</v>
      </c>
      <c r="R3412" s="122" t="str">
        <f>+IF(ISERROR(VLOOKUP(K3412,'Ecarts de marge'!D:D,1,FALSE)),"PB CODE ARTICLE","")</f>
        <v>PB CODE ARTICLE</v>
      </c>
    </row>
    <row r="3413" spans="1:18" x14ac:dyDescent="0.25">
      <c r="A3413" s="131" t="str">
        <f>+IF(I3413&lt;='Ecarts de marge'!$G$1,"X","")</f>
        <v>X</v>
      </c>
      <c r="B3413" s="122" t="str">
        <f t="shared" si="53"/>
        <v>A</v>
      </c>
      <c r="Q3413" s="122" t="e">
        <f>+VLOOKUP(CONCATENATE(B3413,"00"),#REF!,3,FALSE)</f>
        <v>#REF!</v>
      </c>
      <c r="R3413" s="122" t="str">
        <f>+IF(ISERROR(VLOOKUP(K3413,'Ecarts de marge'!D:D,1,FALSE)),"PB CODE ARTICLE","")</f>
        <v>PB CODE ARTICLE</v>
      </c>
    </row>
    <row r="3414" spans="1:18" x14ac:dyDescent="0.25">
      <c r="A3414" s="131" t="str">
        <f>+IF(I3414&lt;='Ecarts de marge'!$G$1,"X","")</f>
        <v>X</v>
      </c>
      <c r="B3414" s="122" t="str">
        <f t="shared" si="53"/>
        <v>A</v>
      </c>
      <c r="Q3414" s="122" t="e">
        <f>+VLOOKUP(CONCATENATE(B3414,"00"),#REF!,3,FALSE)</f>
        <v>#REF!</v>
      </c>
      <c r="R3414" s="122" t="str">
        <f>+IF(ISERROR(VLOOKUP(K3414,'Ecarts de marge'!D:D,1,FALSE)),"PB CODE ARTICLE","")</f>
        <v>PB CODE ARTICLE</v>
      </c>
    </row>
    <row r="3415" spans="1:18" x14ac:dyDescent="0.25">
      <c r="A3415" s="131" t="str">
        <f>+IF(I3415&lt;='Ecarts de marge'!$G$1,"X","")</f>
        <v>X</v>
      </c>
      <c r="B3415" s="122" t="str">
        <f t="shared" si="53"/>
        <v>A</v>
      </c>
      <c r="Q3415" s="122" t="e">
        <f>+VLOOKUP(CONCATENATE(B3415,"00"),#REF!,3,FALSE)</f>
        <v>#REF!</v>
      </c>
      <c r="R3415" s="122" t="str">
        <f>+IF(ISERROR(VLOOKUP(K3415,'Ecarts de marge'!D:D,1,FALSE)),"PB CODE ARTICLE","")</f>
        <v>PB CODE ARTICLE</v>
      </c>
    </row>
    <row r="3416" spans="1:18" x14ac:dyDescent="0.25">
      <c r="A3416" s="131" t="str">
        <f>+IF(I3416&lt;='Ecarts de marge'!$G$1,"X","")</f>
        <v>X</v>
      </c>
      <c r="B3416" s="122" t="str">
        <f t="shared" si="53"/>
        <v>A</v>
      </c>
      <c r="Q3416" s="122" t="e">
        <f>+VLOOKUP(CONCATENATE(B3416,"00"),#REF!,3,FALSE)</f>
        <v>#REF!</v>
      </c>
      <c r="R3416" s="122" t="str">
        <f>+IF(ISERROR(VLOOKUP(K3416,'Ecarts de marge'!D:D,1,FALSE)),"PB CODE ARTICLE","")</f>
        <v>PB CODE ARTICLE</v>
      </c>
    </row>
    <row r="3417" spans="1:18" x14ac:dyDescent="0.25">
      <c r="A3417" s="131" t="str">
        <f>+IF(I3417&lt;='Ecarts de marge'!$G$1,"X","")</f>
        <v>X</v>
      </c>
      <c r="B3417" s="122" t="str">
        <f t="shared" si="53"/>
        <v>A</v>
      </c>
      <c r="Q3417" s="122" t="e">
        <f>+VLOOKUP(CONCATENATE(B3417,"00"),#REF!,3,FALSE)</f>
        <v>#REF!</v>
      </c>
      <c r="R3417" s="122" t="str">
        <f>+IF(ISERROR(VLOOKUP(K3417,'Ecarts de marge'!D:D,1,FALSE)),"PB CODE ARTICLE","")</f>
        <v>PB CODE ARTICLE</v>
      </c>
    </row>
    <row r="3418" spans="1:18" x14ac:dyDescent="0.25">
      <c r="A3418" s="131" t="str">
        <f>+IF(I3418&lt;='Ecarts de marge'!$G$1,"X","")</f>
        <v>X</v>
      </c>
      <c r="B3418" s="122" t="str">
        <f t="shared" si="53"/>
        <v>A</v>
      </c>
      <c r="Q3418" s="122" t="e">
        <f>+VLOOKUP(CONCATENATE(B3418,"00"),#REF!,3,FALSE)</f>
        <v>#REF!</v>
      </c>
      <c r="R3418" s="122" t="str">
        <f>+IF(ISERROR(VLOOKUP(K3418,'Ecarts de marge'!D:D,1,FALSE)),"PB CODE ARTICLE","")</f>
        <v>PB CODE ARTICLE</v>
      </c>
    </row>
    <row r="3419" spans="1:18" x14ac:dyDescent="0.25">
      <c r="A3419" s="131" t="str">
        <f>+IF(I3419&lt;='Ecarts de marge'!$G$1,"X","")</f>
        <v>X</v>
      </c>
      <c r="B3419" s="122" t="str">
        <f t="shared" si="53"/>
        <v>A</v>
      </c>
      <c r="Q3419" s="122" t="e">
        <f>+VLOOKUP(CONCATENATE(B3419,"00"),#REF!,3,FALSE)</f>
        <v>#REF!</v>
      </c>
      <c r="R3419" s="122" t="str">
        <f>+IF(ISERROR(VLOOKUP(K3419,'Ecarts de marge'!D:D,1,FALSE)),"PB CODE ARTICLE","")</f>
        <v>PB CODE ARTICLE</v>
      </c>
    </row>
    <row r="3420" spans="1:18" x14ac:dyDescent="0.25">
      <c r="A3420" s="131" t="str">
        <f>+IF(I3420&lt;='Ecarts de marge'!$G$1,"X","")</f>
        <v>X</v>
      </c>
      <c r="B3420" s="122" t="str">
        <f t="shared" si="53"/>
        <v>A</v>
      </c>
      <c r="Q3420" s="122" t="e">
        <f>+VLOOKUP(CONCATENATE(B3420,"00"),#REF!,3,FALSE)</f>
        <v>#REF!</v>
      </c>
      <c r="R3420" s="122" t="str">
        <f>+IF(ISERROR(VLOOKUP(K3420,'Ecarts de marge'!D:D,1,FALSE)),"PB CODE ARTICLE","")</f>
        <v>PB CODE ARTICLE</v>
      </c>
    </row>
    <row r="3421" spans="1:18" x14ac:dyDescent="0.25">
      <c r="A3421" s="131" t="str">
        <f>+IF(I3421&lt;='Ecarts de marge'!$G$1,"X","")</f>
        <v>X</v>
      </c>
      <c r="B3421" s="122" t="str">
        <f t="shared" si="53"/>
        <v>A</v>
      </c>
      <c r="Q3421" s="122" t="e">
        <f>+VLOOKUP(CONCATENATE(B3421,"00"),#REF!,3,FALSE)</f>
        <v>#REF!</v>
      </c>
      <c r="R3421" s="122" t="str">
        <f>+IF(ISERROR(VLOOKUP(K3421,'Ecarts de marge'!D:D,1,FALSE)),"PB CODE ARTICLE","")</f>
        <v>PB CODE ARTICLE</v>
      </c>
    </row>
    <row r="3422" spans="1:18" x14ac:dyDescent="0.25">
      <c r="A3422" s="131" t="str">
        <f>+IF(I3422&lt;='Ecarts de marge'!$G$1,"X","")</f>
        <v>X</v>
      </c>
      <c r="B3422" s="122" t="str">
        <f t="shared" si="53"/>
        <v>A</v>
      </c>
      <c r="Q3422" s="122" t="e">
        <f>+VLOOKUP(CONCATENATE(B3422,"00"),#REF!,3,FALSE)</f>
        <v>#REF!</v>
      </c>
      <c r="R3422" s="122" t="str">
        <f>+IF(ISERROR(VLOOKUP(K3422,'Ecarts de marge'!D:D,1,FALSE)),"PB CODE ARTICLE","")</f>
        <v>PB CODE ARTICLE</v>
      </c>
    </row>
    <row r="3423" spans="1:18" x14ac:dyDescent="0.25">
      <c r="A3423" s="131" t="str">
        <f>+IF(I3423&lt;='Ecarts de marge'!$G$1,"X","")</f>
        <v>X</v>
      </c>
      <c r="B3423" s="122" t="str">
        <f t="shared" si="53"/>
        <v>A</v>
      </c>
      <c r="Q3423" s="122" t="e">
        <f>+VLOOKUP(CONCATENATE(B3423,"00"),#REF!,3,FALSE)</f>
        <v>#REF!</v>
      </c>
      <c r="R3423" s="122" t="str">
        <f>+IF(ISERROR(VLOOKUP(K3423,'Ecarts de marge'!D:D,1,FALSE)),"PB CODE ARTICLE","")</f>
        <v>PB CODE ARTICLE</v>
      </c>
    </row>
    <row r="3424" spans="1:18" x14ac:dyDescent="0.25">
      <c r="A3424" s="131" t="str">
        <f>+IF(I3424&lt;='Ecarts de marge'!$G$1,"X","")</f>
        <v>X</v>
      </c>
      <c r="B3424" s="122" t="str">
        <f t="shared" si="53"/>
        <v>A</v>
      </c>
      <c r="Q3424" s="122" t="e">
        <f>+VLOOKUP(CONCATENATE(B3424,"00"),#REF!,3,FALSE)</f>
        <v>#REF!</v>
      </c>
      <c r="R3424" s="122" t="str">
        <f>+IF(ISERROR(VLOOKUP(K3424,'Ecarts de marge'!D:D,1,FALSE)),"PB CODE ARTICLE","")</f>
        <v>PB CODE ARTICLE</v>
      </c>
    </row>
    <row r="3425" spans="1:18" x14ac:dyDescent="0.25">
      <c r="A3425" s="131" t="str">
        <f>+IF(I3425&lt;='Ecarts de marge'!$G$1,"X","")</f>
        <v>X</v>
      </c>
      <c r="B3425" s="122" t="str">
        <f t="shared" si="53"/>
        <v>A</v>
      </c>
      <c r="Q3425" s="122" t="e">
        <f>+VLOOKUP(CONCATENATE(B3425,"00"),#REF!,3,FALSE)</f>
        <v>#REF!</v>
      </c>
      <c r="R3425" s="122" t="str">
        <f>+IF(ISERROR(VLOOKUP(K3425,'Ecarts de marge'!D:D,1,FALSE)),"PB CODE ARTICLE","")</f>
        <v>PB CODE ARTICLE</v>
      </c>
    </row>
    <row r="3426" spans="1:18" x14ac:dyDescent="0.25">
      <c r="A3426" s="131" t="str">
        <f>+IF(I3426&lt;='Ecarts de marge'!$G$1,"X","")</f>
        <v>X</v>
      </c>
      <c r="B3426" s="122" t="str">
        <f t="shared" si="53"/>
        <v>A</v>
      </c>
      <c r="Q3426" s="122" t="e">
        <f>+VLOOKUP(CONCATENATE(B3426,"00"),#REF!,3,FALSE)</f>
        <v>#REF!</v>
      </c>
      <c r="R3426" s="122" t="str">
        <f>+IF(ISERROR(VLOOKUP(K3426,'Ecarts de marge'!D:D,1,FALSE)),"PB CODE ARTICLE","")</f>
        <v>PB CODE ARTICLE</v>
      </c>
    </row>
    <row r="3427" spans="1:18" x14ac:dyDescent="0.25">
      <c r="A3427" s="131" t="str">
        <f>+IF(I3427&lt;='Ecarts de marge'!$G$1,"X","")</f>
        <v>X</v>
      </c>
      <c r="B3427" s="122" t="str">
        <f t="shared" si="53"/>
        <v>A</v>
      </c>
      <c r="Q3427" s="122" t="e">
        <f>+VLOOKUP(CONCATENATE(B3427,"00"),#REF!,3,FALSE)</f>
        <v>#REF!</v>
      </c>
      <c r="R3427" s="122" t="str">
        <f>+IF(ISERROR(VLOOKUP(K3427,'Ecarts de marge'!D:D,1,FALSE)),"PB CODE ARTICLE","")</f>
        <v>PB CODE ARTICLE</v>
      </c>
    </row>
    <row r="3428" spans="1:18" x14ac:dyDescent="0.25">
      <c r="A3428" s="131" t="str">
        <f>+IF(I3428&lt;='Ecarts de marge'!$G$1,"X","")</f>
        <v>X</v>
      </c>
      <c r="B3428" s="122" t="str">
        <f t="shared" si="53"/>
        <v>A</v>
      </c>
      <c r="Q3428" s="122" t="e">
        <f>+VLOOKUP(CONCATENATE(B3428,"00"),#REF!,3,FALSE)</f>
        <v>#REF!</v>
      </c>
      <c r="R3428" s="122" t="str">
        <f>+IF(ISERROR(VLOOKUP(K3428,'Ecarts de marge'!D:D,1,FALSE)),"PB CODE ARTICLE","")</f>
        <v>PB CODE ARTICLE</v>
      </c>
    </row>
    <row r="3429" spans="1:18" x14ac:dyDescent="0.25">
      <c r="A3429" s="131" t="str">
        <f>+IF(I3429&lt;='Ecarts de marge'!$G$1,"X","")</f>
        <v>X</v>
      </c>
      <c r="B3429" s="122" t="str">
        <f t="shared" si="53"/>
        <v>A</v>
      </c>
      <c r="Q3429" s="122" t="e">
        <f>+VLOOKUP(CONCATENATE(B3429,"00"),#REF!,3,FALSE)</f>
        <v>#REF!</v>
      </c>
      <c r="R3429" s="122" t="str">
        <f>+IF(ISERROR(VLOOKUP(K3429,'Ecarts de marge'!D:D,1,FALSE)),"PB CODE ARTICLE","")</f>
        <v>PB CODE ARTICLE</v>
      </c>
    </row>
    <row r="3430" spans="1:18" x14ac:dyDescent="0.25">
      <c r="A3430" s="131" t="str">
        <f>+IF(I3430&lt;='Ecarts de marge'!$G$1,"X","")</f>
        <v>X</v>
      </c>
      <c r="B3430" s="122" t="str">
        <f t="shared" si="53"/>
        <v>A</v>
      </c>
      <c r="Q3430" s="122" t="e">
        <f>+VLOOKUP(CONCATENATE(B3430,"00"),#REF!,3,FALSE)</f>
        <v>#REF!</v>
      </c>
      <c r="R3430" s="122" t="str">
        <f>+IF(ISERROR(VLOOKUP(K3430,'Ecarts de marge'!D:D,1,FALSE)),"PB CODE ARTICLE","")</f>
        <v>PB CODE ARTICLE</v>
      </c>
    </row>
    <row r="3431" spans="1:18" x14ac:dyDescent="0.25">
      <c r="A3431" s="131" t="str">
        <f>+IF(I3431&lt;='Ecarts de marge'!$G$1,"X","")</f>
        <v>X</v>
      </c>
      <c r="B3431" s="122" t="str">
        <f t="shared" si="53"/>
        <v>A</v>
      </c>
      <c r="Q3431" s="122" t="e">
        <f>+VLOOKUP(CONCATENATE(B3431,"00"),#REF!,3,FALSE)</f>
        <v>#REF!</v>
      </c>
      <c r="R3431" s="122" t="str">
        <f>+IF(ISERROR(VLOOKUP(K3431,'Ecarts de marge'!D:D,1,FALSE)),"PB CODE ARTICLE","")</f>
        <v>PB CODE ARTICLE</v>
      </c>
    </row>
    <row r="3432" spans="1:18" x14ac:dyDescent="0.25">
      <c r="A3432" s="131" t="str">
        <f>+IF(I3432&lt;='Ecarts de marge'!$G$1,"X","")</f>
        <v>X</v>
      </c>
      <c r="B3432" s="122" t="str">
        <f t="shared" si="53"/>
        <v>A</v>
      </c>
      <c r="Q3432" s="122" t="e">
        <f>+VLOOKUP(CONCATENATE(B3432,"00"),#REF!,3,FALSE)</f>
        <v>#REF!</v>
      </c>
      <c r="R3432" s="122" t="str">
        <f>+IF(ISERROR(VLOOKUP(K3432,'Ecarts de marge'!D:D,1,FALSE)),"PB CODE ARTICLE","")</f>
        <v>PB CODE ARTICLE</v>
      </c>
    </row>
    <row r="3433" spans="1:18" x14ac:dyDescent="0.25">
      <c r="A3433" s="131" t="str">
        <f>+IF(I3433&lt;='Ecarts de marge'!$G$1,"X","")</f>
        <v>X</v>
      </c>
      <c r="B3433" s="122" t="str">
        <f t="shared" si="53"/>
        <v>A</v>
      </c>
      <c r="Q3433" s="122" t="e">
        <f>+VLOOKUP(CONCATENATE(B3433,"00"),#REF!,3,FALSE)</f>
        <v>#REF!</v>
      </c>
      <c r="R3433" s="122" t="str">
        <f>+IF(ISERROR(VLOOKUP(K3433,'Ecarts de marge'!D:D,1,FALSE)),"PB CODE ARTICLE","")</f>
        <v>PB CODE ARTICLE</v>
      </c>
    </row>
    <row r="3434" spans="1:18" x14ac:dyDescent="0.25">
      <c r="A3434" s="131" t="str">
        <f>+IF(I3434&lt;='Ecarts de marge'!$G$1,"X","")</f>
        <v>X</v>
      </c>
      <c r="B3434" s="122" t="str">
        <f t="shared" si="53"/>
        <v>A</v>
      </c>
      <c r="Q3434" s="122" t="e">
        <f>+VLOOKUP(CONCATENATE(B3434,"00"),#REF!,3,FALSE)</f>
        <v>#REF!</v>
      </c>
      <c r="R3434" s="122" t="str">
        <f>+IF(ISERROR(VLOOKUP(K3434,'Ecarts de marge'!D:D,1,FALSE)),"PB CODE ARTICLE","")</f>
        <v>PB CODE ARTICLE</v>
      </c>
    </row>
    <row r="3435" spans="1:18" x14ac:dyDescent="0.25">
      <c r="A3435" s="131" t="str">
        <f>+IF(I3435&lt;='Ecarts de marge'!$G$1,"X","")</f>
        <v>X</v>
      </c>
      <c r="B3435" s="122" t="str">
        <f t="shared" si="53"/>
        <v>A</v>
      </c>
      <c r="Q3435" s="122" t="e">
        <f>+VLOOKUP(CONCATENATE(B3435,"00"),#REF!,3,FALSE)</f>
        <v>#REF!</v>
      </c>
      <c r="R3435" s="122" t="str">
        <f>+IF(ISERROR(VLOOKUP(K3435,'Ecarts de marge'!D:D,1,FALSE)),"PB CODE ARTICLE","")</f>
        <v>PB CODE ARTICLE</v>
      </c>
    </row>
    <row r="3436" spans="1:18" x14ac:dyDescent="0.25">
      <c r="A3436" s="131" t="str">
        <f>+IF(I3436&lt;='Ecarts de marge'!$G$1,"X","")</f>
        <v>X</v>
      </c>
      <c r="B3436" s="122" t="str">
        <f t="shared" si="53"/>
        <v>A</v>
      </c>
      <c r="Q3436" s="122" t="e">
        <f>+VLOOKUP(CONCATENATE(B3436,"00"),#REF!,3,FALSE)</f>
        <v>#REF!</v>
      </c>
      <c r="R3436" s="122" t="str">
        <f>+IF(ISERROR(VLOOKUP(K3436,'Ecarts de marge'!D:D,1,FALSE)),"PB CODE ARTICLE","")</f>
        <v>PB CODE ARTICLE</v>
      </c>
    </row>
    <row r="3437" spans="1:18" x14ac:dyDescent="0.25">
      <c r="A3437" s="131" t="str">
        <f>+IF(I3437&lt;='Ecarts de marge'!$G$1,"X","")</f>
        <v>X</v>
      </c>
      <c r="B3437" s="122" t="str">
        <f t="shared" si="53"/>
        <v>A</v>
      </c>
      <c r="Q3437" s="122" t="e">
        <f>+VLOOKUP(CONCATENATE(B3437,"00"),#REF!,3,FALSE)</f>
        <v>#REF!</v>
      </c>
      <c r="R3437" s="122" t="str">
        <f>+IF(ISERROR(VLOOKUP(K3437,'Ecarts de marge'!D:D,1,FALSE)),"PB CODE ARTICLE","")</f>
        <v>PB CODE ARTICLE</v>
      </c>
    </row>
    <row r="3438" spans="1:18" x14ac:dyDescent="0.25">
      <c r="A3438" s="131" t="str">
        <f>+IF(I3438&lt;='Ecarts de marge'!$G$1,"X","")</f>
        <v>X</v>
      </c>
      <c r="B3438" s="122" t="str">
        <f t="shared" si="53"/>
        <v>A</v>
      </c>
      <c r="Q3438" s="122" t="e">
        <f>+VLOOKUP(CONCATENATE(B3438,"00"),#REF!,3,FALSE)</f>
        <v>#REF!</v>
      </c>
      <c r="R3438" s="122" t="str">
        <f>+IF(ISERROR(VLOOKUP(K3438,'Ecarts de marge'!D:D,1,FALSE)),"PB CODE ARTICLE","")</f>
        <v>PB CODE ARTICLE</v>
      </c>
    </row>
    <row r="3439" spans="1:18" x14ac:dyDescent="0.25">
      <c r="A3439" s="131" t="str">
        <f>+IF(I3439&lt;='Ecarts de marge'!$G$1,"X","")</f>
        <v>X</v>
      </c>
      <c r="B3439" s="122" t="str">
        <f t="shared" si="53"/>
        <v>A</v>
      </c>
      <c r="Q3439" s="122" t="e">
        <f>+VLOOKUP(CONCATENATE(B3439,"00"),#REF!,3,FALSE)</f>
        <v>#REF!</v>
      </c>
      <c r="R3439" s="122" t="str">
        <f>+IF(ISERROR(VLOOKUP(K3439,'Ecarts de marge'!D:D,1,FALSE)),"PB CODE ARTICLE","")</f>
        <v>PB CODE ARTICLE</v>
      </c>
    </row>
    <row r="3440" spans="1:18" x14ac:dyDescent="0.25">
      <c r="A3440" s="131" t="str">
        <f>+IF(I3440&lt;='Ecarts de marge'!$G$1,"X","")</f>
        <v>X</v>
      </c>
      <c r="B3440" s="122" t="str">
        <f t="shared" si="53"/>
        <v>A</v>
      </c>
      <c r="Q3440" s="122" t="e">
        <f>+VLOOKUP(CONCATENATE(B3440,"00"),#REF!,3,FALSE)</f>
        <v>#REF!</v>
      </c>
      <c r="R3440" s="122" t="str">
        <f>+IF(ISERROR(VLOOKUP(K3440,'Ecarts de marge'!D:D,1,FALSE)),"PB CODE ARTICLE","")</f>
        <v>PB CODE ARTICLE</v>
      </c>
    </row>
    <row r="3441" spans="1:18" x14ac:dyDescent="0.25">
      <c r="A3441" s="131" t="str">
        <f>+IF(I3441&lt;='Ecarts de marge'!$G$1,"X","")</f>
        <v>X</v>
      </c>
      <c r="B3441" s="122" t="str">
        <f t="shared" si="53"/>
        <v>A</v>
      </c>
      <c r="Q3441" s="122" t="e">
        <f>+VLOOKUP(CONCATENATE(B3441,"00"),#REF!,3,FALSE)</f>
        <v>#REF!</v>
      </c>
      <c r="R3441" s="122" t="str">
        <f>+IF(ISERROR(VLOOKUP(K3441,'Ecarts de marge'!D:D,1,FALSE)),"PB CODE ARTICLE","")</f>
        <v>PB CODE ARTICLE</v>
      </c>
    </row>
    <row r="3442" spans="1:18" x14ac:dyDescent="0.25">
      <c r="A3442" s="131" t="str">
        <f>+IF(I3442&lt;='Ecarts de marge'!$G$1,"X","")</f>
        <v>X</v>
      </c>
      <c r="B3442" s="122" t="str">
        <f t="shared" si="53"/>
        <v>A</v>
      </c>
      <c r="Q3442" s="122" t="e">
        <f>+VLOOKUP(CONCATENATE(B3442,"00"),#REF!,3,FALSE)</f>
        <v>#REF!</v>
      </c>
      <c r="R3442" s="122" t="str">
        <f>+IF(ISERROR(VLOOKUP(K3442,'Ecarts de marge'!D:D,1,FALSE)),"PB CODE ARTICLE","")</f>
        <v>PB CODE ARTICLE</v>
      </c>
    </row>
    <row r="3443" spans="1:18" x14ac:dyDescent="0.25">
      <c r="A3443" s="131" t="str">
        <f>+IF(I3443&lt;='Ecarts de marge'!$G$1,"X","")</f>
        <v>X</v>
      </c>
      <c r="B3443" s="122" t="str">
        <f t="shared" si="53"/>
        <v>A</v>
      </c>
      <c r="Q3443" s="122" t="e">
        <f>+VLOOKUP(CONCATENATE(B3443,"00"),#REF!,3,FALSE)</f>
        <v>#REF!</v>
      </c>
      <c r="R3443" s="122" t="str">
        <f>+IF(ISERROR(VLOOKUP(K3443,'Ecarts de marge'!D:D,1,FALSE)),"PB CODE ARTICLE","")</f>
        <v>PB CODE ARTICLE</v>
      </c>
    </row>
    <row r="3444" spans="1:18" x14ac:dyDescent="0.25">
      <c r="A3444" s="131" t="str">
        <f>+IF(I3444&lt;='Ecarts de marge'!$G$1,"X","")</f>
        <v>X</v>
      </c>
      <c r="B3444" s="122" t="str">
        <f t="shared" si="53"/>
        <v>A</v>
      </c>
      <c r="Q3444" s="122" t="e">
        <f>+VLOOKUP(CONCATENATE(B3444,"00"),#REF!,3,FALSE)</f>
        <v>#REF!</v>
      </c>
      <c r="R3444" s="122" t="str">
        <f>+IF(ISERROR(VLOOKUP(K3444,'Ecarts de marge'!D:D,1,FALSE)),"PB CODE ARTICLE","")</f>
        <v>PB CODE ARTICLE</v>
      </c>
    </row>
    <row r="3445" spans="1:18" x14ac:dyDescent="0.25">
      <c r="A3445" s="131" t="str">
        <f>+IF(I3445&lt;='Ecarts de marge'!$G$1,"X","")</f>
        <v>X</v>
      </c>
      <c r="B3445" s="122" t="str">
        <f t="shared" si="53"/>
        <v>A</v>
      </c>
      <c r="Q3445" s="122" t="e">
        <f>+VLOOKUP(CONCATENATE(B3445,"00"),#REF!,3,FALSE)</f>
        <v>#REF!</v>
      </c>
      <c r="R3445" s="122" t="str">
        <f>+IF(ISERROR(VLOOKUP(K3445,'Ecarts de marge'!D:D,1,FALSE)),"PB CODE ARTICLE","")</f>
        <v>PB CODE ARTICLE</v>
      </c>
    </row>
    <row r="3446" spans="1:18" x14ac:dyDescent="0.25">
      <c r="A3446" s="131" t="str">
        <f>+IF(I3446&lt;='Ecarts de marge'!$G$1,"X","")</f>
        <v>X</v>
      </c>
      <c r="B3446" s="122" t="str">
        <f t="shared" si="53"/>
        <v>A</v>
      </c>
      <c r="Q3446" s="122" t="e">
        <f>+VLOOKUP(CONCATENATE(B3446,"00"),#REF!,3,FALSE)</f>
        <v>#REF!</v>
      </c>
      <c r="R3446" s="122" t="str">
        <f>+IF(ISERROR(VLOOKUP(K3446,'Ecarts de marge'!D:D,1,FALSE)),"PB CODE ARTICLE","")</f>
        <v>PB CODE ARTICLE</v>
      </c>
    </row>
    <row r="3447" spans="1:18" x14ac:dyDescent="0.25">
      <c r="A3447" s="131" t="str">
        <f>+IF(I3447&lt;='Ecarts de marge'!$G$1,"X","")</f>
        <v>X</v>
      </c>
      <c r="B3447" s="122" t="str">
        <f t="shared" si="53"/>
        <v>A</v>
      </c>
      <c r="Q3447" s="122" t="e">
        <f>+VLOOKUP(CONCATENATE(B3447,"00"),#REF!,3,FALSE)</f>
        <v>#REF!</v>
      </c>
      <c r="R3447" s="122" t="str">
        <f>+IF(ISERROR(VLOOKUP(K3447,'Ecarts de marge'!D:D,1,FALSE)),"PB CODE ARTICLE","")</f>
        <v>PB CODE ARTICLE</v>
      </c>
    </row>
    <row r="3448" spans="1:18" x14ac:dyDescent="0.25">
      <c r="A3448" s="131" t="str">
        <f>+IF(I3448&lt;='Ecarts de marge'!$G$1,"X","")</f>
        <v>X</v>
      </c>
      <c r="B3448" s="122" t="str">
        <f t="shared" si="53"/>
        <v>A</v>
      </c>
      <c r="Q3448" s="122" t="e">
        <f>+VLOOKUP(CONCATENATE(B3448,"00"),#REF!,3,FALSE)</f>
        <v>#REF!</v>
      </c>
      <c r="R3448" s="122" t="str">
        <f>+IF(ISERROR(VLOOKUP(K3448,'Ecarts de marge'!D:D,1,FALSE)),"PB CODE ARTICLE","")</f>
        <v>PB CODE ARTICLE</v>
      </c>
    </row>
    <row r="3449" spans="1:18" x14ac:dyDescent="0.25">
      <c r="A3449" s="131" t="str">
        <f>+IF(I3449&lt;='Ecarts de marge'!$G$1,"X","")</f>
        <v>X</v>
      </c>
      <c r="B3449" s="122" t="str">
        <f t="shared" si="53"/>
        <v>A</v>
      </c>
      <c r="Q3449" s="122" t="e">
        <f>+VLOOKUP(CONCATENATE(B3449,"00"),#REF!,3,FALSE)</f>
        <v>#REF!</v>
      </c>
      <c r="R3449" s="122" t="str">
        <f>+IF(ISERROR(VLOOKUP(K3449,'Ecarts de marge'!D:D,1,FALSE)),"PB CODE ARTICLE","")</f>
        <v>PB CODE ARTICLE</v>
      </c>
    </row>
    <row r="3450" spans="1:18" x14ac:dyDescent="0.25">
      <c r="A3450" s="131" t="str">
        <f>+IF(I3450&lt;='Ecarts de marge'!$G$1,"X","")</f>
        <v>X</v>
      </c>
      <c r="B3450" s="122" t="str">
        <f t="shared" si="53"/>
        <v>A</v>
      </c>
      <c r="Q3450" s="122" t="e">
        <f>+VLOOKUP(CONCATENATE(B3450,"00"),#REF!,3,FALSE)</f>
        <v>#REF!</v>
      </c>
      <c r="R3450" s="122" t="str">
        <f>+IF(ISERROR(VLOOKUP(K3450,'Ecarts de marge'!D:D,1,FALSE)),"PB CODE ARTICLE","")</f>
        <v>PB CODE ARTICLE</v>
      </c>
    </row>
    <row r="3451" spans="1:18" x14ac:dyDescent="0.25">
      <c r="A3451" s="131" t="str">
        <f>+IF(I3451&lt;='Ecarts de marge'!$G$1,"X","")</f>
        <v>X</v>
      </c>
      <c r="B3451" s="122" t="str">
        <f t="shared" si="53"/>
        <v>A</v>
      </c>
      <c r="Q3451" s="122" t="e">
        <f>+VLOOKUP(CONCATENATE(B3451,"00"),#REF!,3,FALSE)</f>
        <v>#REF!</v>
      </c>
      <c r="R3451" s="122" t="str">
        <f>+IF(ISERROR(VLOOKUP(K3451,'Ecarts de marge'!D:D,1,FALSE)),"PB CODE ARTICLE","")</f>
        <v>PB CODE ARTICLE</v>
      </c>
    </row>
    <row r="3452" spans="1:18" x14ac:dyDescent="0.25">
      <c r="A3452" s="131" t="str">
        <f>+IF(I3452&lt;='Ecarts de marge'!$G$1,"X","")</f>
        <v>X</v>
      </c>
      <c r="B3452" s="122" t="str">
        <f t="shared" si="53"/>
        <v>A</v>
      </c>
      <c r="Q3452" s="122" t="e">
        <f>+VLOOKUP(CONCATENATE(B3452,"00"),#REF!,3,FALSE)</f>
        <v>#REF!</v>
      </c>
      <c r="R3452" s="122" t="str">
        <f>+IF(ISERROR(VLOOKUP(K3452,'Ecarts de marge'!D:D,1,FALSE)),"PB CODE ARTICLE","")</f>
        <v>PB CODE ARTICLE</v>
      </c>
    </row>
    <row r="3453" spans="1:18" x14ac:dyDescent="0.25">
      <c r="A3453" s="131" t="str">
        <f>+IF(I3453&lt;='Ecarts de marge'!$G$1,"X","")</f>
        <v>X</v>
      </c>
      <c r="B3453" s="122" t="str">
        <f t="shared" si="53"/>
        <v>A</v>
      </c>
      <c r="Q3453" s="122" t="e">
        <f>+VLOOKUP(CONCATENATE(B3453,"00"),#REF!,3,FALSE)</f>
        <v>#REF!</v>
      </c>
      <c r="R3453" s="122" t="str">
        <f>+IF(ISERROR(VLOOKUP(K3453,'Ecarts de marge'!D:D,1,FALSE)),"PB CODE ARTICLE","")</f>
        <v>PB CODE ARTICLE</v>
      </c>
    </row>
    <row r="3454" spans="1:18" x14ac:dyDescent="0.25">
      <c r="A3454" s="131" t="str">
        <f>+IF(I3454&lt;='Ecarts de marge'!$G$1,"X","")</f>
        <v>X</v>
      </c>
      <c r="B3454" s="122" t="str">
        <f t="shared" si="53"/>
        <v>A</v>
      </c>
      <c r="Q3454" s="122" t="e">
        <f>+VLOOKUP(CONCATENATE(B3454,"00"),#REF!,3,FALSE)</f>
        <v>#REF!</v>
      </c>
      <c r="R3454" s="122" t="str">
        <f>+IF(ISERROR(VLOOKUP(K3454,'Ecarts de marge'!D:D,1,FALSE)),"PB CODE ARTICLE","")</f>
        <v>PB CODE ARTICLE</v>
      </c>
    </row>
    <row r="3455" spans="1:18" x14ac:dyDescent="0.25">
      <c r="A3455" s="131" t="str">
        <f>+IF(I3455&lt;='Ecarts de marge'!$G$1,"X","")</f>
        <v>X</v>
      </c>
      <c r="B3455" s="122" t="str">
        <f t="shared" si="53"/>
        <v>A</v>
      </c>
      <c r="Q3455" s="122" t="e">
        <f>+VLOOKUP(CONCATENATE(B3455,"00"),#REF!,3,FALSE)</f>
        <v>#REF!</v>
      </c>
      <c r="R3455" s="122" t="str">
        <f>+IF(ISERROR(VLOOKUP(K3455,'Ecarts de marge'!D:D,1,FALSE)),"PB CODE ARTICLE","")</f>
        <v>PB CODE ARTICLE</v>
      </c>
    </row>
    <row r="3456" spans="1:18" x14ac:dyDescent="0.25">
      <c r="A3456" s="131" t="str">
        <f>+IF(I3456&lt;='Ecarts de marge'!$G$1,"X","")</f>
        <v>X</v>
      </c>
      <c r="B3456" s="122" t="str">
        <f t="shared" si="53"/>
        <v>A</v>
      </c>
      <c r="Q3456" s="122" t="e">
        <f>+VLOOKUP(CONCATENATE(B3456,"00"),#REF!,3,FALSE)</f>
        <v>#REF!</v>
      </c>
      <c r="R3456" s="122" t="str">
        <f>+IF(ISERROR(VLOOKUP(K3456,'Ecarts de marge'!D:D,1,FALSE)),"PB CODE ARTICLE","")</f>
        <v>PB CODE ARTICLE</v>
      </c>
    </row>
    <row r="3457" spans="1:18" x14ac:dyDescent="0.25">
      <c r="A3457" s="131" t="str">
        <f>+IF(I3457&lt;='Ecarts de marge'!$G$1,"X","")</f>
        <v>X</v>
      </c>
      <c r="B3457" s="122" t="str">
        <f t="shared" si="53"/>
        <v>A</v>
      </c>
      <c r="Q3457" s="122" t="e">
        <f>+VLOOKUP(CONCATENATE(B3457,"00"),#REF!,3,FALSE)</f>
        <v>#REF!</v>
      </c>
      <c r="R3457" s="122" t="str">
        <f>+IF(ISERROR(VLOOKUP(K3457,'Ecarts de marge'!D:D,1,FALSE)),"PB CODE ARTICLE","")</f>
        <v>PB CODE ARTICLE</v>
      </c>
    </row>
    <row r="3458" spans="1:18" x14ac:dyDescent="0.25">
      <c r="A3458" s="131" t="str">
        <f>+IF(I3458&lt;='Ecarts de marge'!$G$1,"X","")</f>
        <v>X</v>
      </c>
      <c r="B3458" s="122" t="str">
        <f t="shared" si="53"/>
        <v>A</v>
      </c>
      <c r="Q3458" s="122" t="e">
        <f>+VLOOKUP(CONCATENATE(B3458,"00"),#REF!,3,FALSE)</f>
        <v>#REF!</v>
      </c>
      <c r="R3458" s="122" t="str">
        <f>+IF(ISERROR(VLOOKUP(K3458,'Ecarts de marge'!D:D,1,FALSE)),"PB CODE ARTICLE","")</f>
        <v>PB CODE ARTICLE</v>
      </c>
    </row>
    <row r="3459" spans="1:18" x14ac:dyDescent="0.25">
      <c r="A3459" s="131" t="str">
        <f>+IF(I3459&lt;='Ecarts de marge'!$G$1,"X","")</f>
        <v>X</v>
      </c>
      <c r="B3459" s="122" t="str">
        <f t="shared" ref="B3459:B3522" si="54">+"A"&amp;E3459&amp;F3459&amp;G3459</f>
        <v>A</v>
      </c>
      <c r="Q3459" s="122" t="e">
        <f>+VLOOKUP(CONCATENATE(B3459,"00"),#REF!,3,FALSE)</f>
        <v>#REF!</v>
      </c>
      <c r="R3459" s="122" t="str">
        <f>+IF(ISERROR(VLOOKUP(K3459,'Ecarts de marge'!D:D,1,FALSE)),"PB CODE ARTICLE","")</f>
        <v>PB CODE ARTICLE</v>
      </c>
    </row>
    <row r="3460" spans="1:18" x14ac:dyDescent="0.25">
      <c r="A3460" s="131" t="str">
        <f>+IF(I3460&lt;='Ecarts de marge'!$G$1,"X","")</f>
        <v>X</v>
      </c>
      <c r="B3460" s="122" t="str">
        <f t="shared" si="54"/>
        <v>A</v>
      </c>
      <c r="Q3460" s="122" t="e">
        <f>+VLOOKUP(CONCATENATE(B3460,"00"),#REF!,3,FALSE)</f>
        <v>#REF!</v>
      </c>
      <c r="R3460" s="122" t="str">
        <f>+IF(ISERROR(VLOOKUP(K3460,'Ecarts de marge'!D:D,1,FALSE)),"PB CODE ARTICLE","")</f>
        <v>PB CODE ARTICLE</v>
      </c>
    </row>
    <row r="3461" spans="1:18" x14ac:dyDescent="0.25">
      <c r="A3461" s="131" t="str">
        <f>+IF(I3461&lt;='Ecarts de marge'!$G$1,"X","")</f>
        <v>X</v>
      </c>
      <c r="B3461" s="122" t="str">
        <f t="shared" si="54"/>
        <v>A</v>
      </c>
      <c r="Q3461" s="122" t="e">
        <f>+VLOOKUP(CONCATENATE(B3461,"00"),#REF!,3,FALSE)</f>
        <v>#REF!</v>
      </c>
      <c r="R3461" s="122" t="str">
        <f>+IF(ISERROR(VLOOKUP(K3461,'Ecarts de marge'!D:D,1,FALSE)),"PB CODE ARTICLE","")</f>
        <v>PB CODE ARTICLE</v>
      </c>
    </row>
    <row r="3462" spans="1:18" x14ac:dyDescent="0.25">
      <c r="A3462" s="131" t="str">
        <f>+IF(I3462&lt;='Ecarts de marge'!$G$1,"X","")</f>
        <v>X</v>
      </c>
      <c r="B3462" s="122" t="str">
        <f t="shared" si="54"/>
        <v>A</v>
      </c>
      <c r="Q3462" s="122" t="e">
        <f>+VLOOKUP(CONCATENATE(B3462,"00"),#REF!,3,FALSE)</f>
        <v>#REF!</v>
      </c>
      <c r="R3462" s="122" t="str">
        <f>+IF(ISERROR(VLOOKUP(K3462,'Ecarts de marge'!D:D,1,FALSE)),"PB CODE ARTICLE","")</f>
        <v>PB CODE ARTICLE</v>
      </c>
    </row>
    <row r="3463" spans="1:18" x14ac:dyDescent="0.25">
      <c r="A3463" s="131" t="str">
        <f>+IF(I3463&lt;='Ecarts de marge'!$G$1,"X","")</f>
        <v>X</v>
      </c>
      <c r="B3463" s="122" t="str">
        <f t="shared" si="54"/>
        <v>A</v>
      </c>
      <c r="Q3463" s="122" t="e">
        <f>+VLOOKUP(CONCATENATE(B3463,"00"),#REF!,3,FALSE)</f>
        <v>#REF!</v>
      </c>
      <c r="R3463" s="122" t="str">
        <f>+IF(ISERROR(VLOOKUP(K3463,'Ecarts de marge'!D:D,1,FALSE)),"PB CODE ARTICLE","")</f>
        <v>PB CODE ARTICLE</v>
      </c>
    </row>
    <row r="3464" spans="1:18" x14ac:dyDescent="0.25">
      <c r="A3464" s="131" t="str">
        <f>+IF(I3464&lt;='Ecarts de marge'!$G$1,"X","")</f>
        <v>X</v>
      </c>
      <c r="B3464" s="122" t="str">
        <f t="shared" si="54"/>
        <v>A</v>
      </c>
      <c r="Q3464" s="122" t="e">
        <f>+VLOOKUP(CONCATENATE(B3464,"00"),#REF!,3,FALSE)</f>
        <v>#REF!</v>
      </c>
      <c r="R3464" s="122" t="str">
        <f>+IF(ISERROR(VLOOKUP(K3464,'Ecarts de marge'!D:D,1,FALSE)),"PB CODE ARTICLE","")</f>
        <v>PB CODE ARTICLE</v>
      </c>
    </row>
    <row r="3465" spans="1:18" x14ac:dyDescent="0.25">
      <c r="A3465" s="131" t="str">
        <f>+IF(I3465&lt;='Ecarts de marge'!$G$1,"X","")</f>
        <v>X</v>
      </c>
      <c r="B3465" s="122" t="str">
        <f t="shared" si="54"/>
        <v>A</v>
      </c>
      <c r="Q3465" s="122" t="e">
        <f>+VLOOKUP(CONCATENATE(B3465,"00"),#REF!,3,FALSE)</f>
        <v>#REF!</v>
      </c>
      <c r="R3465" s="122" t="str">
        <f>+IF(ISERROR(VLOOKUP(K3465,'Ecarts de marge'!D:D,1,FALSE)),"PB CODE ARTICLE","")</f>
        <v>PB CODE ARTICLE</v>
      </c>
    </row>
    <row r="3466" spans="1:18" x14ac:dyDescent="0.25">
      <c r="A3466" s="131" t="str">
        <f>+IF(I3466&lt;='Ecarts de marge'!$G$1,"X","")</f>
        <v>X</v>
      </c>
      <c r="B3466" s="122" t="str">
        <f t="shared" si="54"/>
        <v>A</v>
      </c>
      <c r="Q3466" s="122" t="e">
        <f>+VLOOKUP(CONCATENATE(B3466,"00"),#REF!,3,FALSE)</f>
        <v>#REF!</v>
      </c>
      <c r="R3466" s="122" t="str">
        <f>+IF(ISERROR(VLOOKUP(K3466,'Ecarts de marge'!D:D,1,FALSE)),"PB CODE ARTICLE","")</f>
        <v>PB CODE ARTICLE</v>
      </c>
    </row>
    <row r="3467" spans="1:18" x14ac:dyDescent="0.25">
      <c r="A3467" s="131" t="str">
        <f>+IF(I3467&lt;='Ecarts de marge'!$G$1,"X","")</f>
        <v>X</v>
      </c>
      <c r="B3467" s="122" t="str">
        <f t="shared" si="54"/>
        <v>A</v>
      </c>
      <c r="Q3467" s="122" t="e">
        <f>+VLOOKUP(CONCATENATE(B3467,"00"),#REF!,3,FALSE)</f>
        <v>#REF!</v>
      </c>
      <c r="R3467" s="122" t="str">
        <f>+IF(ISERROR(VLOOKUP(K3467,'Ecarts de marge'!D:D,1,FALSE)),"PB CODE ARTICLE","")</f>
        <v>PB CODE ARTICLE</v>
      </c>
    </row>
    <row r="3468" spans="1:18" x14ac:dyDescent="0.25">
      <c r="A3468" s="131" t="str">
        <f>+IF(I3468&lt;='Ecarts de marge'!$G$1,"X","")</f>
        <v>X</v>
      </c>
      <c r="B3468" s="122" t="str">
        <f t="shared" si="54"/>
        <v>A</v>
      </c>
      <c r="Q3468" s="122" t="e">
        <f>+VLOOKUP(CONCATENATE(B3468,"00"),#REF!,3,FALSE)</f>
        <v>#REF!</v>
      </c>
      <c r="R3468" s="122" t="str">
        <f>+IF(ISERROR(VLOOKUP(K3468,'Ecarts de marge'!D:D,1,FALSE)),"PB CODE ARTICLE","")</f>
        <v>PB CODE ARTICLE</v>
      </c>
    </row>
    <row r="3469" spans="1:18" x14ac:dyDescent="0.25">
      <c r="A3469" s="131" t="str">
        <f>+IF(I3469&lt;='Ecarts de marge'!$G$1,"X","")</f>
        <v>X</v>
      </c>
      <c r="B3469" s="122" t="str">
        <f t="shared" si="54"/>
        <v>A</v>
      </c>
      <c r="Q3469" s="122" t="e">
        <f>+VLOOKUP(CONCATENATE(B3469,"00"),#REF!,3,FALSE)</f>
        <v>#REF!</v>
      </c>
      <c r="R3469" s="122" t="str">
        <f>+IF(ISERROR(VLOOKUP(K3469,'Ecarts de marge'!D:D,1,FALSE)),"PB CODE ARTICLE","")</f>
        <v>PB CODE ARTICLE</v>
      </c>
    </row>
    <row r="3470" spans="1:18" x14ac:dyDescent="0.25">
      <c r="A3470" s="131" t="str">
        <f>+IF(I3470&lt;='Ecarts de marge'!$G$1,"X","")</f>
        <v>X</v>
      </c>
      <c r="B3470" s="122" t="str">
        <f t="shared" si="54"/>
        <v>A</v>
      </c>
      <c r="Q3470" s="122" t="e">
        <f>+VLOOKUP(CONCATENATE(B3470,"00"),#REF!,3,FALSE)</f>
        <v>#REF!</v>
      </c>
      <c r="R3470" s="122" t="str">
        <f>+IF(ISERROR(VLOOKUP(K3470,'Ecarts de marge'!D:D,1,FALSE)),"PB CODE ARTICLE","")</f>
        <v>PB CODE ARTICLE</v>
      </c>
    </row>
    <row r="3471" spans="1:18" x14ac:dyDescent="0.25">
      <c r="A3471" s="131" t="str">
        <f>+IF(I3471&lt;='Ecarts de marge'!$G$1,"X","")</f>
        <v>X</v>
      </c>
      <c r="B3471" s="122" t="str">
        <f t="shared" si="54"/>
        <v>A</v>
      </c>
      <c r="Q3471" s="122" t="e">
        <f>+VLOOKUP(CONCATENATE(B3471,"00"),#REF!,3,FALSE)</f>
        <v>#REF!</v>
      </c>
      <c r="R3471" s="122" t="str">
        <f>+IF(ISERROR(VLOOKUP(K3471,'Ecarts de marge'!D:D,1,FALSE)),"PB CODE ARTICLE","")</f>
        <v>PB CODE ARTICLE</v>
      </c>
    </row>
    <row r="3472" spans="1:18" x14ac:dyDescent="0.25">
      <c r="A3472" s="131" t="str">
        <f>+IF(I3472&lt;='Ecarts de marge'!$G$1,"X","")</f>
        <v>X</v>
      </c>
      <c r="B3472" s="122" t="str">
        <f t="shared" si="54"/>
        <v>A</v>
      </c>
      <c r="Q3472" s="122" t="e">
        <f>+VLOOKUP(CONCATENATE(B3472,"00"),#REF!,3,FALSE)</f>
        <v>#REF!</v>
      </c>
      <c r="R3472" s="122" t="str">
        <f>+IF(ISERROR(VLOOKUP(K3472,'Ecarts de marge'!D:D,1,FALSE)),"PB CODE ARTICLE","")</f>
        <v>PB CODE ARTICLE</v>
      </c>
    </row>
    <row r="3473" spans="1:18" x14ac:dyDescent="0.25">
      <c r="A3473" s="131" t="str">
        <f>+IF(I3473&lt;='Ecarts de marge'!$G$1,"X","")</f>
        <v>X</v>
      </c>
      <c r="B3473" s="122" t="str">
        <f t="shared" si="54"/>
        <v>A</v>
      </c>
      <c r="Q3473" s="122" t="e">
        <f>+VLOOKUP(CONCATENATE(B3473,"00"),#REF!,3,FALSE)</f>
        <v>#REF!</v>
      </c>
      <c r="R3473" s="122" t="str">
        <f>+IF(ISERROR(VLOOKUP(K3473,'Ecarts de marge'!D:D,1,FALSE)),"PB CODE ARTICLE","")</f>
        <v>PB CODE ARTICLE</v>
      </c>
    </row>
    <row r="3474" spans="1:18" x14ac:dyDescent="0.25">
      <c r="A3474" s="131" t="str">
        <f>+IF(I3474&lt;='Ecarts de marge'!$G$1,"X","")</f>
        <v>X</v>
      </c>
      <c r="B3474" s="122" t="str">
        <f t="shared" si="54"/>
        <v>A</v>
      </c>
      <c r="Q3474" s="122" t="e">
        <f>+VLOOKUP(CONCATENATE(B3474,"00"),#REF!,3,FALSE)</f>
        <v>#REF!</v>
      </c>
      <c r="R3474" s="122" t="str">
        <f>+IF(ISERROR(VLOOKUP(K3474,'Ecarts de marge'!D:D,1,FALSE)),"PB CODE ARTICLE","")</f>
        <v>PB CODE ARTICLE</v>
      </c>
    </row>
    <row r="3475" spans="1:18" x14ac:dyDescent="0.25">
      <c r="A3475" s="131" t="str">
        <f>+IF(I3475&lt;='Ecarts de marge'!$G$1,"X","")</f>
        <v>X</v>
      </c>
      <c r="B3475" s="122" t="str">
        <f t="shared" si="54"/>
        <v>A</v>
      </c>
      <c r="Q3475" s="122" t="e">
        <f>+VLOOKUP(CONCATENATE(B3475,"00"),#REF!,3,FALSE)</f>
        <v>#REF!</v>
      </c>
      <c r="R3475" s="122" t="str">
        <f>+IF(ISERROR(VLOOKUP(K3475,'Ecarts de marge'!D:D,1,FALSE)),"PB CODE ARTICLE","")</f>
        <v>PB CODE ARTICLE</v>
      </c>
    </row>
    <row r="3476" spans="1:18" x14ac:dyDescent="0.25">
      <c r="A3476" s="131" t="str">
        <f>+IF(I3476&lt;='Ecarts de marge'!$G$1,"X","")</f>
        <v>X</v>
      </c>
      <c r="B3476" s="122" t="str">
        <f t="shared" si="54"/>
        <v>A</v>
      </c>
      <c r="Q3476" s="122" t="e">
        <f>+VLOOKUP(CONCATENATE(B3476,"00"),#REF!,3,FALSE)</f>
        <v>#REF!</v>
      </c>
      <c r="R3476" s="122" t="str">
        <f>+IF(ISERROR(VLOOKUP(K3476,'Ecarts de marge'!D:D,1,FALSE)),"PB CODE ARTICLE","")</f>
        <v>PB CODE ARTICLE</v>
      </c>
    </row>
    <row r="3477" spans="1:18" x14ac:dyDescent="0.25">
      <c r="A3477" s="131" t="str">
        <f>+IF(I3477&lt;='Ecarts de marge'!$G$1,"X","")</f>
        <v>X</v>
      </c>
      <c r="B3477" s="122" t="str">
        <f t="shared" si="54"/>
        <v>A</v>
      </c>
      <c r="Q3477" s="122" t="e">
        <f>+VLOOKUP(CONCATENATE(B3477,"00"),#REF!,3,FALSE)</f>
        <v>#REF!</v>
      </c>
      <c r="R3477" s="122" t="str">
        <f>+IF(ISERROR(VLOOKUP(K3477,'Ecarts de marge'!D:D,1,FALSE)),"PB CODE ARTICLE","")</f>
        <v>PB CODE ARTICLE</v>
      </c>
    </row>
    <row r="3478" spans="1:18" x14ac:dyDescent="0.25">
      <c r="A3478" s="131" t="str">
        <f>+IF(I3478&lt;='Ecarts de marge'!$G$1,"X","")</f>
        <v>X</v>
      </c>
      <c r="B3478" s="122" t="str">
        <f t="shared" si="54"/>
        <v>A</v>
      </c>
      <c r="Q3478" s="122" t="e">
        <f>+VLOOKUP(CONCATENATE(B3478,"00"),#REF!,3,FALSE)</f>
        <v>#REF!</v>
      </c>
      <c r="R3478" s="122" t="str">
        <f>+IF(ISERROR(VLOOKUP(K3478,'Ecarts de marge'!D:D,1,FALSE)),"PB CODE ARTICLE","")</f>
        <v>PB CODE ARTICLE</v>
      </c>
    </row>
    <row r="3479" spans="1:18" x14ac:dyDescent="0.25">
      <c r="A3479" s="131" t="str">
        <f>+IF(I3479&lt;='Ecarts de marge'!$G$1,"X","")</f>
        <v>X</v>
      </c>
      <c r="B3479" s="122" t="str">
        <f t="shared" si="54"/>
        <v>A</v>
      </c>
      <c r="Q3479" s="122" t="e">
        <f>+VLOOKUP(CONCATENATE(B3479,"00"),#REF!,3,FALSE)</f>
        <v>#REF!</v>
      </c>
      <c r="R3479" s="122" t="str">
        <f>+IF(ISERROR(VLOOKUP(K3479,'Ecarts de marge'!D:D,1,FALSE)),"PB CODE ARTICLE","")</f>
        <v>PB CODE ARTICLE</v>
      </c>
    </row>
    <row r="3480" spans="1:18" x14ac:dyDescent="0.25">
      <c r="A3480" s="131" t="str">
        <f>+IF(I3480&lt;='Ecarts de marge'!$G$1,"X","")</f>
        <v>X</v>
      </c>
      <c r="B3480" s="122" t="str">
        <f t="shared" si="54"/>
        <v>A</v>
      </c>
      <c r="Q3480" s="122" t="e">
        <f>+VLOOKUP(CONCATENATE(B3480,"00"),#REF!,3,FALSE)</f>
        <v>#REF!</v>
      </c>
      <c r="R3480" s="122" t="str">
        <f>+IF(ISERROR(VLOOKUP(K3480,'Ecarts de marge'!D:D,1,FALSE)),"PB CODE ARTICLE","")</f>
        <v>PB CODE ARTICLE</v>
      </c>
    </row>
    <row r="3481" spans="1:18" x14ac:dyDescent="0.25">
      <c r="A3481" s="131" t="str">
        <f>+IF(I3481&lt;='Ecarts de marge'!$G$1,"X","")</f>
        <v>X</v>
      </c>
      <c r="B3481" s="122" t="str">
        <f t="shared" si="54"/>
        <v>A</v>
      </c>
      <c r="Q3481" s="122" t="e">
        <f>+VLOOKUP(CONCATENATE(B3481,"00"),#REF!,3,FALSE)</f>
        <v>#REF!</v>
      </c>
      <c r="R3481" s="122" t="str">
        <f>+IF(ISERROR(VLOOKUP(K3481,'Ecarts de marge'!D:D,1,FALSE)),"PB CODE ARTICLE","")</f>
        <v>PB CODE ARTICLE</v>
      </c>
    </row>
    <row r="3482" spans="1:18" x14ac:dyDescent="0.25">
      <c r="A3482" s="131" t="str">
        <f>+IF(I3482&lt;='Ecarts de marge'!$G$1,"X","")</f>
        <v>X</v>
      </c>
      <c r="B3482" s="122" t="str">
        <f t="shared" si="54"/>
        <v>A</v>
      </c>
      <c r="Q3482" s="122" t="e">
        <f>+VLOOKUP(CONCATENATE(B3482,"00"),#REF!,3,FALSE)</f>
        <v>#REF!</v>
      </c>
      <c r="R3482" s="122" t="str">
        <f>+IF(ISERROR(VLOOKUP(K3482,'Ecarts de marge'!D:D,1,FALSE)),"PB CODE ARTICLE","")</f>
        <v>PB CODE ARTICLE</v>
      </c>
    </row>
    <row r="3483" spans="1:18" x14ac:dyDescent="0.25">
      <c r="A3483" s="131" t="str">
        <f>+IF(I3483&lt;='Ecarts de marge'!$G$1,"X","")</f>
        <v>X</v>
      </c>
      <c r="B3483" s="122" t="str">
        <f t="shared" si="54"/>
        <v>A</v>
      </c>
      <c r="Q3483" s="122" t="e">
        <f>+VLOOKUP(CONCATENATE(B3483,"00"),#REF!,3,FALSE)</f>
        <v>#REF!</v>
      </c>
      <c r="R3483" s="122" t="str">
        <f>+IF(ISERROR(VLOOKUP(K3483,'Ecarts de marge'!D:D,1,FALSE)),"PB CODE ARTICLE","")</f>
        <v>PB CODE ARTICLE</v>
      </c>
    </row>
    <row r="3484" spans="1:18" x14ac:dyDescent="0.25">
      <c r="A3484" s="131" t="str">
        <f>+IF(I3484&lt;='Ecarts de marge'!$G$1,"X","")</f>
        <v>X</v>
      </c>
      <c r="B3484" s="122" t="str">
        <f t="shared" si="54"/>
        <v>A</v>
      </c>
      <c r="Q3484" s="122" t="e">
        <f>+VLOOKUP(CONCATENATE(B3484,"00"),#REF!,3,FALSE)</f>
        <v>#REF!</v>
      </c>
      <c r="R3484" s="122" t="str">
        <f>+IF(ISERROR(VLOOKUP(K3484,'Ecarts de marge'!D:D,1,FALSE)),"PB CODE ARTICLE","")</f>
        <v>PB CODE ARTICLE</v>
      </c>
    </row>
    <row r="3485" spans="1:18" x14ac:dyDescent="0.25">
      <c r="A3485" s="131" t="str">
        <f>+IF(I3485&lt;='Ecarts de marge'!$G$1,"X","")</f>
        <v>X</v>
      </c>
      <c r="B3485" s="122" t="str">
        <f t="shared" si="54"/>
        <v>A</v>
      </c>
      <c r="Q3485" s="122" t="e">
        <f>+VLOOKUP(CONCATENATE(B3485,"00"),#REF!,3,FALSE)</f>
        <v>#REF!</v>
      </c>
      <c r="R3485" s="122" t="str">
        <f>+IF(ISERROR(VLOOKUP(K3485,'Ecarts de marge'!D:D,1,FALSE)),"PB CODE ARTICLE","")</f>
        <v>PB CODE ARTICLE</v>
      </c>
    </row>
    <row r="3486" spans="1:18" x14ac:dyDescent="0.25">
      <c r="A3486" s="131" t="str">
        <f>+IF(I3486&lt;='Ecarts de marge'!$G$1,"X","")</f>
        <v>X</v>
      </c>
      <c r="B3486" s="122" t="str">
        <f t="shared" si="54"/>
        <v>A</v>
      </c>
      <c r="Q3486" s="122" t="e">
        <f>+VLOOKUP(CONCATENATE(B3486,"00"),#REF!,3,FALSE)</f>
        <v>#REF!</v>
      </c>
      <c r="R3486" s="122" t="str">
        <f>+IF(ISERROR(VLOOKUP(K3486,'Ecarts de marge'!D:D,1,FALSE)),"PB CODE ARTICLE","")</f>
        <v>PB CODE ARTICLE</v>
      </c>
    </row>
    <row r="3487" spans="1:18" x14ac:dyDescent="0.25">
      <c r="A3487" s="131" t="str">
        <f>+IF(I3487&lt;='Ecarts de marge'!$G$1,"X","")</f>
        <v>X</v>
      </c>
      <c r="B3487" s="122" t="str">
        <f t="shared" si="54"/>
        <v>A</v>
      </c>
      <c r="Q3487" s="122" t="e">
        <f>+VLOOKUP(CONCATENATE(B3487,"00"),#REF!,3,FALSE)</f>
        <v>#REF!</v>
      </c>
      <c r="R3487" s="122" t="str">
        <f>+IF(ISERROR(VLOOKUP(K3487,'Ecarts de marge'!D:D,1,FALSE)),"PB CODE ARTICLE","")</f>
        <v>PB CODE ARTICLE</v>
      </c>
    </row>
    <row r="3488" spans="1:18" x14ac:dyDescent="0.25">
      <c r="A3488" s="131" t="str">
        <f>+IF(I3488&lt;='Ecarts de marge'!$G$1,"X","")</f>
        <v>X</v>
      </c>
      <c r="B3488" s="122" t="str">
        <f t="shared" si="54"/>
        <v>A</v>
      </c>
      <c r="Q3488" s="122" t="e">
        <f>+VLOOKUP(CONCATENATE(B3488,"00"),#REF!,3,FALSE)</f>
        <v>#REF!</v>
      </c>
      <c r="R3488" s="122" t="str">
        <f>+IF(ISERROR(VLOOKUP(K3488,'Ecarts de marge'!D:D,1,FALSE)),"PB CODE ARTICLE","")</f>
        <v>PB CODE ARTICLE</v>
      </c>
    </row>
    <row r="3489" spans="1:18" x14ac:dyDescent="0.25">
      <c r="A3489" s="131" t="str">
        <f>+IF(I3489&lt;='Ecarts de marge'!$G$1,"X","")</f>
        <v>X</v>
      </c>
      <c r="B3489" s="122" t="str">
        <f t="shared" si="54"/>
        <v>A</v>
      </c>
      <c r="Q3489" s="122" t="e">
        <f>+VLOOKUP(CONCATENATE(B3489,"00"),#REF!,3,FALSE)</f>
        <v>#REF!</v>
      </c>
      <c r="R3489" s="122" t="str">
        <f>+IF(ISERROR(VLOOKUP(K3489,'Ecarts de marge'!D:D,1,FALSE)),"PB CODE ARTICLE","")</f>
        <v>PB CODE ARTICLE</v>
      </c>
    </row>
    <row r="3490" spans="1:18" x14ac:dyDescent="0.25">
      <c r="A3490" s="131" t="str">
        <f>+IF(I3490&lt;='Ecarts de marge'!$G$1,"X","")</f>
        <v>X</v>
      </c>
      <c r="B3490" s="122" t="str">
        <f t="shared" si="54"/>
        <v>A</v>
      </c>
      <c r="Q3490" s="122" t="e">
        <f>+VLOOKUP(CONCATENATE(B3490,"00"),#REF!,3,FALSE)</f>
        <v>#REF!</v>
      </c>
      <c r="R3490" s="122" t="str">
        <f>+IF(ISERROR(VLOOKUP(K3490,'Ecarts de marge'!D:D,1,FALSE)),"PB CODE ARTICLE","")</f>
        <v>PB CODE ARTICLE</v>
      </c>
    </row>
    <row r="3491" spans="1:18" x14ac:dyDescent="0.25">
      <c r="A3491" s="131" t="str">
        <f>+IF(I3491&lt;='Ecarts de marge'!$G$1,"X","")</f>
        <v>X</v>
      </c>
      <c r="B3491" s="122" t="str">
        <f t="shared" si="54"/>
        <v>A</v>
      </c>
      <c r="Q3491" s="122" t="e">
        <f>+VLOOKUP(CONCATENATE(B3491,"00"),#REF!,3,FALSE)</f>
        <v>#REF!</v>
      </c>
      <c r="R3491" s="122" t="str">
        <f>+IF(ISERROR(VLOOKUP(K3491,'Ecarts de marge'!D:D,1,FALSE)),"PB CODE ARTICLE","")</f>
        <v>PB CODE ARTICLE</v>
      </c>
    </row>
    <row r="3492" spans="1:18" x14ac:dyDescent="0.25">
      <c r="A3492" s="131" t="str">
        <f>+IF(I3492&lt;='Ecarts de marge'!$G$1,"X","")</f>
        <v>X</v>
      </c>
      <c r="B3492" s="122" t="str">
        <f t="shared" si="54"/>
        <v>A</v>
      </c>
      <c r="Q3492" s="122" t="e">
        <f>+VLOOKUP(CONCATENATE(B3492,"00"),#REF!,3,FALSE)</f>
        <v>#REF!</v>
      </c>
      <c r="R3492" s="122" t="str">
        <f>+IF(ISERROR(VLOOKUP(K3492,'Ecarts de marge'!D:D,1,FALSE)),"PB CODE ARTICLE","")</f>
        <v>PB CODE ARTICLE</v>
      </c>
    </row>
    <row r="3493" spans="1:18" x14ac:dyDescent="0.25">
      <c r="A3493" s="131" t="str">
        <f>+IF(I3493&lt;='Ecarts de marge'!$G$1,"X","")</f>
        <v>X</v>
      </c>
      <c r="B3493" s="122" t="str">
        <f t="shared" si="54"/>
        <v>A</v>
      </c>
      <c r="Q3493" s="122" t="e">
        <f>+VLOOKUP(CONCATENATE(B3493,"00"),#REF!,3,FALSE)</f>
        <v>#REF!</v>
      </c>
      <c r="R3493" s="122" t="str">
        <f>+IF(ISERROR(VLOOKUP(K3493,'Ecarts de marge'!D:D,1,FALSE)),"PB CODE ARTICLE","")</f>
        <v>PB CODE ARTICLE</v>
      </c>
    </row>
    <row r="3494" spans="1:18" x14ac:dyDescent="0.25">
      <c r="A3494" s="131" t="str">
        <f>+IF(I3494&lt;='Ecarts de marge'!$G$1,"X","")</f>
        <v>X</v>
      </c>
      <c r="B3494" s="122" t="str">
        <f t="shared" si="54"/>
        <v>A</v>
      </c>
      <c r="Q3494" s="122" t="e">
        <f>+VLOOKUP(CONCATENATE(B3494,"00"),#REF!,3,FALSE)</f>
        <v>#REF!</v>
      </c>
      <c r="R3494" s="122" t="str">
        <f>+IF(ISERROR(VLOOKUP(K3494,'Ecarts de marge'!D:D,1,FALSE)),"PB CODE ARTICLE","")</f>
        <v>PB CODE ARTICLE</v>
      </c>
    </row>
    <row r="3495" spans="1:18" x14ac:dyDescent="0.25">
      <c r="A3495" s="131" t="str">
        <f>+IF(I3495&lt;='Ecarts de marge'!$G$1,"X","")</f>
        <v>X</v>
      </c>
      <c r="B3495" s="122" t="str">
        <f t="shared" si="54"/>
        <v>A</v>
      </c>
      <c r="Q3495" s="122" t="e">
        <f>+VLOOKUP(CONCATENATE(B3495,"00"),#REF!,3,FALSE)</f>
        <v>#REF!</v>
      </c>
      <c r="R3495" s="122" t="str">
        <f>+IF(ISERROR(VLOOKUP(K3495,'Ecarts de marge'!D:D,1,FALSE)),"PB CODE ARTICLE","")</f>
        <v>PB CODE ARTICLE</v>
      </c>
    </row>
    <row r="3496" spans="1:18" x14ac:dyDescent="0.25">
      <c r="A3496" s="131" t="str">
        <f>+IF(I3496&lt;='Ecarts de marge'!$G$1,"X","")</f>
        <v>X</v>
      </c>
      <c r="B3496" s="122" t="str">
        <f t="shared" si="54"/>
        <v>A</v>
      </c>
      <c r="Q3496" s="122" t="e">
        <f>+VLOOKUP(CONCATENATE(B3496,"00"),#REF!,3,FALSE)</f>
        <v>#REF!</v>
      </c>
      <c r="R3496" s="122" t="str">
        <f>+IF(ISERROR(VLOOKUP(K3496,'Ecarts de marge'!D:D,1,FALSE)),"PB CODE ARTICLE","")</f>
        <v>PB CODE ARTICLE</v>
      </c>
    </row>
    <row r="3497" spans="1:18" x14ac:dyDescent="0.25">
      <c r="A3497" s="131" t="str">
        <f>+IF(I3497&lt;='Ecarts de marge'!$G$1,"X","")</f>
        <v>X</v>
      </c>
      <c r="B3497" s="122" t="str">
        <f t="shared" si="54"/>
        <v>A</v>
      </c>
      <c r="Q3497" s="122" t="e">
        <f>+VLOOKUP(CONCATENATE(B3497,"00"),#REF!,3,FALSE)</f>
        <v>#REF!</v>
      </c>
      <c r="R3497" s="122" t="str">
        <f>+IF(ISERROR(VLOOKUP(K3497,'Ecarts de marge'!D:D,1,FALSE)),"PB CODE ARTICLE","")</f>
        <v>PB CODE ARTICLE</v>
      </c>
    </row>
    <row r="3498" spans="1:18" x14ac:dyDescent="0.25">
      <c r="A3498" s="131" t="str">
        <f>+IF(I3498&lt;='Ecarts de marge'!$G$1,"X","")</f>
        <v>X</v>
      </c>
      <c r="B3498" s="122" t="str">
        <f t="shared" si="54"/>
        <v>A</v>
      </c>
      <c r="Q3498" s="122" t="e">
        <f>+VLOOKUP(CONCATENATE(B3498,"00"),#REF!,3,FALSE)</f>
        <v>#REF!</v>
      </c>
      <c r="R3498" s="122" t="str">
        <f>+IF(ISERROR(VLOOKUP(K3498,'Ecarts de marge'!D:D,1,FALSE)),"PB CODE ARTICLE","")</f>
        <v>PB CODE ARTICLE</v>
      </c>
    </row>
    <row r="3499" spans="1:18" x14ac:dyDescent="0.25">
      <c r="A3499" s="131" t="str">
        <f>+IF(I3499&lt;='Ecarts de marge'!$G$1,"X","")</f>
        <v>X</v>
      </c>
      <c r="B3499" s="122" t="str">
        <f t="shared" si="54"/>
        <v>A</v>
      </c>
      <c r="Q3499" s="122" t="e">
        <f>+VLOOKUP(CONCATENATE(B3499,"00"),#REF!,3,FALSE)</f>
        <v>#REF!</v>
      </c>
      <c r="R3499" s="122" t="str">
        <f>+IF(ISERROR(VLOOKUP(K3499,'Ecarts de marge'!D:D,1,FALSE)),"PB CODE ARTICLE","")</f>
        <v>PB CODE ARTICLE</v>
      </c>
    </row>
    <row r="3500" spans="1:18" x14ac:dyDescent="0.25">
      <c r="A3500" s="131" t="str">
        <f>+IF(I3500&lt;='Ecarts de marge'!$G$1,"X","")</f>
        <v>X</v>
      </c>
      <c r="B3500" s="122" t="str">
        <f t="shared" si="54"/>
        <v>A</v>
      </c>
      <c r="Q3500" s="122" t="e">
        <f>+VLOOKUP(CONCATENATE(B3500,"00"),#REF!,3,FALSE)</f>
        <v>#REF!</v>
      </c>
      <c r="R3500" s="122" t="str">
        <f>+IF(ISERROR(VLOOKUP(K3500,'Ecarts de marge'!D:D,1,FALSE)),"PB CODE ARTICLE","")</f>
        <v>PB CODE ARTICLE</v>
      </c>
    </row>
    <row r="3501" spans="1:18" x14ac:dyDescent="0.25">
      <c r="A3501" s="131" t="str">
        <f>+IF(I3501&lt;='Ecarts de marge'!$G$1,"X","")</f>
        <v>X</v>
      </c>
      <c r="B3501" s="122" t="str">
        <f t="shared" si="54"/>
        <v>A</v>
      </c>
      <c r="Q3501" s="122" t="e">
        <f>+VLOOKUP(CONCATENATE(B3501,"00"),#REF!,3,FALSE)</f>
        <v>#REF!</v>
      </c>
      <c r="R3501" s="122" t="str">
        <f>+IF(ISERROR(VLOOKUP(K3501,'Ecarts de marge'!D:D,1,FALSE)),"PB CODE ARTICLE","")</f>
        <v>PB CODE ARTICLE</v>
      </c>
    </row>
    <row r="3502" spans="1:18" x14ac:dyDescent="0.25">
      <c r="A3502" s="131" t="str">
        <f>+IF(I3502&lt;='Ecarts de marge'!$G$1,"X","")</f>
        <v>X</v>
      </c>
      <c r="B3502" s="122" t="str">
        <f t="shared" si="54"/>
        <v>A</v>
      </c>
      <c r="Q3502" s="122" t="e">
        <f>+VLOOKUP(CONCATENATE(B3502,"00"),#REF!,3,FALSE)</f>
        <v>#REF!</v>
      </c>
      <c r="R3502" s="122" t="str">
        <f>+IF(ISERROR(VLOOKUP(K3502,'Ecarts de marge'!D:D,1,FALSE)),"PB CODE ARTICLE","")</f>
        <v>PB CODE ARTICLE</v>
      </c>
    </row>
    <row r="3503" spans="1:18" x14ac:dyDescent="0.25">
      <c r="A3503" s="131" t="str">
        <f>+IF(I3503&lt;='Ecarts de marge'!$G$1,"X","")</f>
        <v>X</v>
      </c>
      <c r="B3503" s="122" t="str">
        <f t="shared" si="54"/>
        <v>A</v>
      </c>
      <c r="Q3503" s="122" t="e">
        <f>+VLOOKUP(CONCATENATE(B3503,"00"),#REF!,3,FALSE)</f>
        <v>#REF!</v>
      </c>
      <c r="R3503" s="122" t="str">
        <f>+IF(ISERROR(VLOOKUP(K3503,'Ecarts de marge'!D:D,1,FALSE)),"PB CODE ARTICLE","")</f>
        <v>PB CODE ARTICLE</v>
      </c>
    </row>
    <row r="3504" spans="1:18" x14ac:dyDescent="0.25">
      <c r="A3504" s="131" t="str">
        <f>+IF(I3504&lt;='Ecarts de marge'!$G$1,"X","")</f>
        <v>X</v>
      </c>
      <c r="B3504" s="122" t="str">
        <f t="shared" si="54"/>
        <v>A</v>
      </c>
      <c r="Q3504" s="122" t="e">
        <f>+VLOOKUP(CONCATENATE(B3504,"00"),#REF!,3,FALSE)</f>
        <v>#REF!</v>
      </c>
      <c r="R3504" s="122" t="str">
        <f>+IF(ISERROR(VLOOKUP(K3504,'Ecarts de marge'!D:D,1,FALSE)),"PB CODE ARTICLE","")</f>
        <v>PB CODE ARTICLE</v>
      </c>
    </row>
    <row r="3505" spans="1:18" x14ac:dyDescent="0.25">
      <c r="A3505" s="131" t="str">
        <f>+IF(I3505&lt;='Ecarts de marge'!$G$1,"X","")</f>
        <v>X</v>
      </c>
      <c r="B3505" s="122" t="str">
        <f t="shared" si="54"/>
        <v>A</v>
      </c>
      <c r="Q3505" s="122" t="e">
        <f>+VLOOKUP(CONCATENATE(B3505,"00"),#REF!,3,FALSE)</f>
        <v>#REF!</v>
      </c>
      <c r="R3505" s="122" t="str">
        <f>+IF(ISERROR(VLOOKUP(K3505,'Ecarts de marge'!D:D,1,FALSE)),"PB CODE ARTICLE","")</f>
        <v>PB CODE ARTICLE</v>
      </c>
    </row>
    <row r="3506" spans="1:18" x14ac:dyDescent="0.25">
      <c r="A3506" s="131" t="str">
        <f>+IF(I3506&lt;='Ecarts de marge'!$G$1,"X","")</f>
        <v>X</v>
      </c>
      <c r="B3506" s="122" t="str">
        <f t="shared" si="54"/>
        <v>A</v>
      </c>
      <c r="Q3506" s="122" t="e">
        <f>+VLOOKUP(CONCATENATE(B3506,"00"),#REF!,3,FALSE)</f>
        <v>#REF!</v>
      </c>
      <c r="R3506" s="122" t="str">
        <f>+IF(ISERROR(VLOOKUP(K3506,'Ecarts de marge'!D:D,1,FALSE)),"PB CODE ARTICLE","")</f>
        <v>PB CODE ARTICLE</v>
      </c>
    </row>
    <row r="3507" spans="1:18" x14ac:dyDescent="0.25">
      <c r="A3507" s="131" t="str">
        <f>+IF(I3507&lt;='Ecarts de marge'!$G$1,"X","")</f>
        <v>X</v>
      </c>
      <c r="B3507" s="122" t="str">
        <f t="shared" si="54"/>
        <v>A</v>
      </c>
      <c r="Q3507" s="122" t="e">
        <f>+VLOOKUP(CONCATENATE(B3507,"00"),#REF!,3,FALSE)</f>
        <v>#REF!</v>
      </c>
      <c r="R3507" s="122" t="str">
        <f>+IF(ISERROR(VLOOKUP(K3507,'Ecarts de marge'!D:D,1,FALSE)),"PB CODE ARTICLE","")</f>
        <v>PB CODE ARTICLE</v>
      </c>
    </row>
    <row r="3508" spans="1:18" x14ac:dyDescent="0.25">
      <c r="A3508" s="131" t="str">
        <f>+IF(I3508&lt;='Ecarts de marge'!$G$1,"X","")</f>
        <v>X</v>
      </c>
      <c r="B3508" s="122" t="str">
        <f t="shared" si="54"/>
        <v>A</v>
      </c>
      <c r="Q3508" s="122" t="e">
        <f>+VLOOKUP(CONCATENATE(B3508,"00"),#REF!,3,FALSE)</f>
        <v>#REF!</v>
      </c>
      <c r="R3508" s="122" t="str">
        <f>+IF(ISERROR(VLOOKUP(K3508,'Ecarts de marge'!D:D,1,FALSE)),"PB CODE ARTICLE","")</f>
        <v>PB CODE ARTICLE</v>
      </c>
    </row>
    <row r="3509" spans="1:18" x14ac:dyDescent="0.25">
      <c r="A3509" s="131" t="str">
        <f>+IF(I3509&lt;='Ecarts de marge'!$G$1,"X","")</f>
        <v>X</v>
      </c>
      <c r="B3509" s="122" t="str">
        <f t="shared" si="54"/>
        <v>A</v>
      </c>
      <c r="Q3509" s="122" t="e">
        <f>+VLOOKUP(CONCATENATE(B3509,"00"),#REF!,3,FALSE)</f>
        <v>#REF!</v>
      </c>
      <c r="R3509" s="122" t="str">
        <f>+IF(ISERROR(VLOOKUP(K3509,'Ecarts de marge'!D:D,1,FALSE)),"PB CODE ARTICLE","")</f>
        <v>PB CODE ARTICLE</v>
      </c>
    </row>
    <row r="3510" spans="1:18" x14ac:dyDescent="0.25">
      <c r="A3510" s="131" t="str">
        <f>+IF(I3510&lt;='Ecarts de marge'!$G$1,"X","")</f>
        <v>X</v>
      </c>
      <c r="B3510" s="122" t="str">
        <f t="shared" si="54"/>
        <v>A</v>
      </c>
      <c r="Q3510" s="122" t="e">
        <f>+VLOOKUP(CONCATENATE(B3510,"00"),#REF!,3,FALSE)</f>
        <v>#REF!</v>
      </c>
      <c r="R3510" s="122" t="str">
        <f>+IF(ISERROR(VLOOKUP(K3510,'Ecarts de marge'!D:D,1,FALSE)),"PB CODE ARTICLE","")</f>
        <v>PB CODE ARTICLE</v>
      </c>
    </row>
    <row r="3511" spans="1:18" x14ac:dyDescent="0.25">
      <c r="A3511" s="131" t="str">
        <f>+IF(I3511&lt;='Ecarts de marge'!$G$1,"X","")</f>
        <v>X</v>
      </c>
      <c r="B3511" s="122" t="str">
        <f t="shared" si="54"/>
        <v>A</v>
      </c>
      <c r="Q3511" s="122" t="e">
        <f>+VLOOKUP(CONCATENATE(B3511,"00"),#REF!,3,FALSE)</f>
        <v>#REF!</v>
      </c>
      <c r="R3511" s="122" t="str">
        <f>+IF(ISERROR(VLOOKUP(K3511,'Ecarts de marge'!D:D,1,FALSE)),"PB CODE ARTICLE","")</f>
        <v>PB CODE ARTICLE</v>
      </c>
    </row>
    <row r="3512" spans="1:18" x14ac:dyDescent="0.25">
      <c r="A3512" s="131" t="str">
        <f>+IF(I3512&lt;='Ecarts de marge'!$G$1,"X","")</f>
        <v>X</v>
      </c>
      <c r="B3512" s="122" t="str">
        <f t="shared" si="54"/>
        <v>A</v>
      </c>
      <c r="Q3512" s="122" t="e">
        <f>+VLOOKUP(CONCATENATE(B3512,"00"),#REF!,3,FALSE)</f>
        <v>#REF!</v>
      </c>
      <c r="R3512" s="122" t="str">
        <f>+IF(ISERROR(VLOOKUP(K3512,'Ecarts de marge'!D:D,1,FALSE)),"PB CODE ARTICLE","")</f>
        <v>PB CODE ARTICLE</v>
      </c>
    </row>
    <row r="3513" spans="1:18" x14ac:dyDescent="0.25">
      <c r="A3513" s="131" t="str">
        <f>+IF(I3513&lt;='Ecarts de marge'!$G$1,"X","")</f>
        <v>X</v>
      </c>
      <c r="B3513" s="122" t="str">
        <f t="shared" si="54"/>
        <v>A</v>
      </c>
      <c r="Q3513" s="122" t="e">
        <f>+VLOOKUP(CONCATENATE(B3513,"00"),#REF!,3,FALSE)</f>
        <v>#REF!</v>
      </c>
      <c r="R3513" s="122" t="str">
        <f>+IF(ISERROR(VLOOKUP(K3513,'Ecarts de marge'!D:D,1,FALSE)),"PB CODE ARTICLE","")</f>
        <v>PB CODE ARTICLE</v>
      </c>
    </row>
    <row r="3514" spans="1:18" x14ac:dyDescent="0.25">
      <c r="A3514" s="131" t="str">
        <f>+IF(I3514&lt;='Ecarts de marge'!$G$1,"X","")</f>
        <v>X</v>
      </c>
      <c r="B3514" s="122" t="str">
        <f t="shared" si="54"/>
        <v>A</v>
      </c>
      <c r="Q3514" s="122" t="e">
        <f>+VLOOKUP(CONCATENATE(B3514,"00"),#REF!,3,FALSE)</f>
        <v>#REF!</v>
      </c>
      <c r="R3514" s="122" t="str">
        <f>+IF(ISERROR(VLOOKUP(K3514,'Ecarts de marge'!D:D,1,FALSE)),"PB CODE ARTICLE","")</f>
        <v>PB CODE ARTICLE</v>
      </c>
    </row>
    <row r="3515" spans="1:18" x14ac:dyDescent="0.25">
      <c r="A3515" s="131" t="str">
        <f>+IF(I3515&lt;='Ecarts de marge'!$G$1,"X","")</f>
        <v>X</v>
      </c>
      <c r="B3515" s="122" t="str">
        <f t="shared" si="54"/>
        <v>A</v>
      </c>
      <c r="Q3515" s="122" t="e">
        <f>+VLOOKUP(CONCATENATE(B3515,"00"),#REF!,3,FALSE)</f>
        <v>#REF!</v>
      </c>
      <c r="R3515" s="122" t="str">
        <f>+IF(ISERROR(VLOOKUP(K3515,'Ecarts de marge'!D:D,1,FALSE)),"PB CODE ARTICLE","")</f>
        <v>PB CODE ARTICLE</v>
      </c>
    </row>
    <row r="3516" spans="1:18" x14ac:dyDescent="0.25">
      <c r="A3516" s="131" t="str">
        <f>+IF(I3516&lt;='Ecarts de marge'!$G$1,"X","")</f>
        <v>X</v>
      </c>
      <c r="B3516" s="122" t="str">
        <f t="shared" si="54"/>
        <v>A</v>
      </c>
      <c r="Q3516" s="122" t="e">
        <f>+VLOOKUP(CONCATENATE(B3516,"00"),#REF!,3,FALSE)</f>
        <v>#REF!</v>
      </c>
      <c r="R3516" s="122" t="str">
        <f>+IF(ISERROR(VLOOKUP(K3516,'Ecarts de marge'!D:D,1,FALSE)),"PB CODE ARTICLE","")</f>
        <v>PB CODE ARTICLE</v>
      </c>
    </row>
    <row r="3517" spans="1:18" x14ac:dyDescent="0.25">
      <c r="A3517" s="131" t="str">
        <f>+IF(I3517&lt;='Ecarts de marge'!$G$1,"X","")</f>
        <v>X</v>
      </c>
      <c r="B3517" s="122" t="str">
        <f t="shared" si="54"/>
        <v>A</v>
      </c>
      <c r="Q3517" s="122" t="e">
        <f>+VLOOKUP(CONCATENATE(B3517,"00"),#REF!,3,FALSE)</f>
        <v>#REF!</v>
      </c>
      <c r="R3517" s="122" t="str">
        <f>+IF(ISERROR(VLOOKUP(K3517,'Ecarts de marge'!D:D,1,FALSE)),"PB CODE ARTICLE","")</f>
        <v>PB CODE ARTICLE</v>
      </c>
    </row>
    <row r="3518" spans="1:18" x14ac:dyDescent="0.25">
      <c r="A3518" s="131" t="str">
        <f>+IF(I3518&lt;='Ecarts de marge'!$G$1,"X","")</f>
        <v>X</v>
      </c>
      <c r="B3518" s="122" t="str">
        <f t="shared" si="54"/>
        <v>A</v>
      </c>
      <c r="Q3518" s="122" t="e">
        <f>+VLOOKUP(CONCATENATE(B3518,"00"),#REF!,3,FALSE)</f>
        <v>#REF!</v>
      </c>
      <c r="R3518" s="122" t="str">
        <f>+IF(ISERROR(VLOOKUP(K3518,'Ecarts de marge'!D:D,1,FALSE)),"PB CODE ARTICLE","")</f>
        <v>PB CODE ARTICLE</v>
      </c>
    </row>
    <row r="3519" spans="1:18" x14ac:dyDescent="0.25">
      <c r="A3519" s="131" t="str">
        <f>+IF(I3519&lt;='Ecarts de marge'!$G$1,"X","")</f>
        <v>X</v>
      </c>
      <c r="B3519" s="122" t="str">
        <f t="shared" si="54"/>
        <v>A</v>
      </c>
      <c r="Q3519" s="122" t="e">
        <f>+VLOOKUP(CONCATENATE(B3519,"00"),#REF!,3,FALSE)</f>
        <v>#REF!</v>
      </c>
      <c r="R3519" s="122" t="str">
        <f>+IF(ISERROR(VLOOKUP(K3519,'Ecarts de marge'!D:D,1,FALSE)),"PB CODE ARTICLE","")</f>
        <v>PB CODE ARTICLE</v>
      </c>
    </row>
    <row r="3520" spans="1:18" x14ac:dyDescent="0.25">
      <c r="A3520" s="131" t="str">
        <f>+IF(I3520&lt;='Ecarts de marge'!$G$1,"X","")</f>
        <v>X</v>
      </c>
      <c r="B3520" s="122" t="str">
        <f t="shared" si="54"/>
        <v>A</v>
      </c>
      <c r="Q3520" s="122" t="e">
        <f>+VLOOKUP(CONCATENATE(B3520,"00"),#REF!,3,FALSE)</f>
        <v>#REF!</v>
      </c>
      <c r="R3520" s="122" t="str">
        <f>+IF(ISERROR(VLOOKUP(K3520,'Ecarts de marge'!D:D,1,FALSE)),"PB CODE ARTICLE","")</f>
        <v>PB CODE ARTICLE</v>
      </c>
    </row>
    <row r="3521" spans="1:18" x14ac:dyDescent="0.25">
      <c r="A3521" s="131" t="str">
        <f>+IF(I3521&lt;='Ecarts de marge'!$G$1,"X","")</f>
        <v>X</v>
      </c>
      <c r="B3521" s="122" t="str">
        <f t="shared" si="54"/>
        <v>A</v>
      </c>
      <c r="Q3521" s="122" t="e">
        <f>+VLOOKUP(CONCATENATE(B3521,"00"),#REF!,3,FALSE)</f>
        <v>#REF!</v>
      </c>
      <c r="R3521" s="122" t="str">
        <f>+IF(ISERROR(VLOOKUP(K3521,'Ecarts de marge'!D:D,1,FALSE)),"PB CODE ARTICLE","")</f>
        <v>PB CODE ARTICLE</v>
      </c>
    </row>
    <row r="3522" spans="1:18" x14ac:dyDescent="0.25">
      <c r="A3522" s="131" t="str">
        <f>+IF(I3522&lt;='Ecarts de marge'!$G$1,"X","")</f>
        <v>X</v>
      </c>
      <c r="B3522" s="122" t="str">
        <f t="shared" si="54"/>
        <v>A</v>
      </c>
      <c r="Q3522" s="122" t="e">
        <f>+VLOOKUP(CONCATENATE(B3522,"00"),#REF!,3,FALSE)</f>
        <v>#REF!</v>
      </c>
      <c r="R3522" s="122" t="str">
        <f>+IF(ISERROR(VLOOKUP(K3522,'Ecarts de marge'!D:D,1,FALSE)),"PB CODE ARTICLE","")</f>
        <v>PB CODE ARTICLE</v>
      </c>
    </row>
    <row r="3523" spans="1:18" x14ac:dyDescent="0.25">
      <c r="A3523" s="131" t="str">
        <f>+IF(I3523&lt;='Ecarts de marge'!$G$1,"X","")</f>
        <v>X</v>
      </c>
      <c r="B3523" s="122" t="str">
        <f t="shared" ref="B3523:B3586" si="55">+"A"&amp;E3523&amp;F3523&amp;G3523</f>
        <v>A</v>
      </c>
      <c r="Q3523" s="122" t="e">
        <f>+VLOOKUP(CONCATENATE(B3523,"00"),#REF!,3,FALSE)</f>
        <v>#REF!</v>
      </c>
      <c r="R3523" s="122" t="str">
        <f>+IF(ISERROR(VLOOKUP(K3523,'Ecarts de marge'!D:D,1,FALSE)),"PB CODE ARTICLE","")</f>
        <v>PB CODE ARTICLE</v>
      </c>
    </row>
    <row r="3524" spans="1:18" x14ac:dyDescent="0.25">
      <c r="A3524" s="131" t="str">
        <f>+IF(I3524&lt;='Ecarts de marge'!$G$1,"X","")</f>
        <v>X</v>
      </c>
      <c r="B3524" s="122" t="str">
        <f t="shared" si="55"/>
        <v>A</v>
      </c>
      <c r="Q3524" s="122" t="e">
        <f>+VLOOKUP(CONCATENATE(B3524,"00"),#REF!,3,FALSE)</f>
        <v>#REF!</v>
      </c>
      <c r="R3524" s="122" t="str">
        <f>+IF(ISERROR(VLOOKUP(K3524,'Ecarts de marge'!D:D,1,FALSE)),"PB CODE ARTICLE","")</f>
        <v>PB CODE ARTICLE</v>
      </c>
    </row>
    <row r="3525" spans="1:18" x14ac:dyDescent="0.25">
      <c r="A3525" s="131" t="str">
        <f>+IF(I3525&lt;='Ecarts de marge'!$G$1,"X","")</f>
        <v>X</v>
      </c>
      <c r="B3525" s="122" t="str">
        <f t="shared" si="55"/>
        <v>A</v>
      </c>
      <c r="Q3525" s="122" t="e">
        <f>+VLOOKUP(CONCATENATE(B3525,"00"),#REF!,3,FALSE)</f>
        <v>#REF!</v>
      </c>
      <c r="R3525" s="122" t="str">
        <f>+IF(ISERROR(VLOOKUP(K3525,'Ecarts de marge'!D:D,1,FALSE)),"PB CODE ARTICLE","")</f>
        <v>PB CODE ARTICLE</v>
      </c>
    </row>
    <row r="3526" spans="1:18" x14ac:dyDescent="0.25">
      <c r="A3526" s="131" t="str">
        <f>+IF(I3526&lt;='Ecarts de marge'!$G$1,"X","")</f>
        <v>X</v>
      </c>
      <c r="B3526" s="122" t="str">
        <f t="shared" si="55"/>
        <v>A</v>
      </c>
      <c r="Q3526" s="122" t="e">
        <f>+VLOOKUP(CONCATENATE(B3526,"00"),#REF!,3,FALSE)</f>
        <v>#REF!</v>
      </c>
      <c r="R3526" s="122" t="str">
        <f>+IF(ISERROR(VLOOKUP(K3526,'Ecarts de marge'!D:D,1,FALSE)),"PB CODE ARTICLE","")</f>
        <v>PB CODE ARTICLE</v>
      </c>
    </row>
    <row r="3527" spans="1:18" x14ac:dyDescent="0.25">
      <c r="A3527" s="131" t="str">
        <f>+IF(I3527&lt;='Ecarts de marge'!$G$1,"X","")</f>
        <v>X</v>
      </c>
      <c r="B3527" s="122" t="str">
        <f t="shared" si="55"/>
        <v>A</v>
      </c>
      <c r="Q3527" s="122" t="e">
        <f>+VLOOKUP(CONCATENATE(B3527,"00"),#REF!,3,FALSE)</f>
        <v>#REF!</v>
      </c>
      <c r="R3527" s="122" t="str">
        <f>+IF(ISERROR(VLOOKUP(K3527,'Ecarts de marge'!D:D,1,FALSE)),"PB CODE ARTICLE","")</f>
        <v>PB CODE ARTICLE</v>
      </c>
    </row>
    <row r="3528" spans="1:18" x14ac:dyDescent="0.25">
      <c r="A3528" s="131" t="str">
        <f>+IF(I3528&lt;='Ecarts de marge'!$G$1,"X","")</f>
        <v>X</v>
      </c>
      <c r="B3528" s="122" t="str">
        <f t="shared" si="55"/>
        <v>A</v>
      </c>
      <c r="Q3528" s="122" t="e">
        <f>+VLOOKUP(CONCATENATE(B3528,"00"),#REF!,3,FALSE)</f>
        <v>#REF!</v>
      </c>
      <c r="R3528" s="122" t="str">
        <f>+IF(ISERROR(VLOOKUP(K3528,'Ecarts de marge'!D:D,1,FALSE)),"PB CODE ARTICLE","")</f>
        <v>PB CODE ARTICLE</v>
      </c>
    </row>
    <row r="3529" spans="1:18" x14ac:dyDescent="0.25">
      <c r="A3529" s="131" t="str">
        <f>+IF(I3529&lt;='Ecarts de marge'!$G$1,"X","")</f>
        <v>X</v>
      </c>
      <c r="B3529" s="122" t="str">
        <f t="shared" si="55"/>
        <v>A</v>
      </c>
      <c r="Q3529" s="122" t="e">
        <f>+VLOOKUP(CONCATENATE(B3529,"00"),#REF!,3,FALSE)</f>
        <v>#REF!</v>
      </c>
      <c r="R3529" s="122" t="str">
        <f>+IF(ISERROR(VLOOKUP(K3529,'Ecarts de marge'!D:D,1,FALSE)),"PB CODE ARTICLE","")</f>
        <v>PB CODE ARTICLE</v>
      </c>
    </row>
    <row r="3530" spans="1:18" x14ac:dyDescent="0.25">
      <c r="A3530" s="131" t="str">
        <f>+IF(I3530&lt;='Ecarts de marge'!$G$1,"X","")</f>
        <v>X</v>
      </c>
      <c r="B3530" s="122" t="str">
        <f t="shared" si="55"/>
        <v>A</v>
      </c>
      <c r="Q3530" s="122" t="e">
        <f>+VLOOKUP(CONCATENATE(B3530,"00"),#REF!,3,FALSE)</f>
        <v>#REF!</v>
      </c>
      <c r="R3530" s="122" t="str">
        <f>+IF(ISERROR(VLOOKUP(K3530,'Ecarts de marge'!D:D,1,FALSE)),"PB CODE ARTICLE","")</f>
        <v>PB CODE ARTICLE</v>
      </c>
    </row>
    <row r="3531" spans="1:18" x14ac:dyDescent="0.25">
      <c r="A3531" s="131" t="str">
        <f>+IF(I3531&lt;='Ecarts de marge'!$G$1,"X","")</f>
        <v>X</v>
      </c>
      <c r="B3531" s="122" t="str">
        <f t="shared" si="55"/>
        <v>A</v>
      </c>
      <c r="Q3531" s="122" t="e">
        <f>+VLOOKUP(CONCATENATE(B3531,"00"),#REF!,3,FALSE)</f>
        <v>#REF!</v>
      </c>
      <c r="R3531" s="122" t="str">
        <f>+IF(ISERROR(VLOOKUP(K3531,'Ecarts de marge'!D:D,1,FALSE)),"PB CODE ARTICLE","")</f>
        <v>PB CODE ARTICLE</v>
      </c>
    </row>
    <row r="3532" spans="1:18" x14ac:dyDescent="0.25">
      <c r="A3532" s="131" t="str">
        <f>+IF(I3532&lt;='Ecarts de marge'!$G$1,"X","")</f>
        <v>X</v>
      </c>
      <c r="B3532" s="122" t="str">
        <f t="shared" si="55"/>
        <v>A</v>
      </c>
      <c r="Q3532" s="122" t="e">
        <f>+VLOOKUP(CONCATENATE(B3532,"00"),#REF!,3,FALSE)</f>
        <v>#REF!</v>
      </c>
      <c r="R3532" s="122" t="str">
        <f>+IF(ISERROR(VLOOKUP(K3532,'Ecarts de marge'!D:D,1,FALSE)),"PB CODE ARTICLE","")</f>
        <v>PB CODE ARTICLE</v>
      </c>
    </row>
    <row r="3533" spans="1:18" x14ac:dyDescent="0.25">
      <c r="A3533" s="131" t="str">
        <f>+IF(I3533&lt;='Ecarts de marge'!$G$1,"X","")</f>
        <v>X</v>
      </c>
      <c r="B3533" s="122" t="str">
        <f t="shared" si="55"/>
        <v>A</v>
      </c>
      <c r="Q3533" s="122" t="e">
        <f>+VLOOKUP(CONCATENATE(B3533,"00"),#REF!,3,FALSE)</f>
        <v>#REF!</v>
      </c>
      <c r="R3533" s="122" t="str">
        <f>+IF(ISERROR(VLOOKUP(K3533,'Ecarts de marge'!D:D,1,FALSE)),"PB CODE ARTICLE","")</f>
        <v>PB CODE ARTICLE</v>
      </c>
    </row>
    <row r="3534" spans="1:18" x14ac:dyDescent="0.25">
      <c r="A3534" s="131" t="str">
        <f>+IF(I3534&lt;='Ecarts de marge'!$G$1,"X","")</f>
        <v>X</v>
      </c>
      <c r="B3534" s="122" t="str">
        <f t="shared" si="55"/>
        <v>A</v>
      </c>
      <c r="Q3534" s="122" t="e">
        <f>+VLOOKUP(CONCATENATE(B3534,"00"),#REF!,3,FALSE)</f>
        <v>#REF!</v>
      </c>
      <c r="R3534" s="122" t="str">
        <f>+IF(ISERROR(VLOOKUP(K3534,'Ecarts de marge'!D:D,1,FALSE)),"PB CODE ARTICLE","")</f>
        <v>PB CODE ARTICLE</v>
      </c>
    </row>
    <row r="3535" spans="1:18" x14ac:dyDescent="0.25">
      <c r="A3535" s="131" t="str">
        <f>+IF(I3535&lt;='Ecarts de marge'!$G$1,"X","")</f>
        <v>X</v>
      </c>
      <c r="B3535" s="122" t="str">
        <f t="shared" si="55"/>
        <v>A</v>
      </c>
      <c r="Q3535" s="122" t="e">
        <f>+VLOOKUP(CONCATENATE(B3535,"00"),#REF!,3,FALSE)</f>
        <v>#REF!</v>
      </c>
      <c r="R3535" s="122" t="str">
        <f>+IF(ISERROR(VLOOKUP(K3535,'Ecarts de marge'!D:D,1,FALSE)),"PB CODE ARTICLE","")</f>
        <v>PB CODE ARTICLE</v>
      </c>
    </row>
    <row r="3536" spans="1:18" x14ac:dyDescent="0.25">
      <c r="A3536" s="131" t="str">
        <f>+IF(I3536&lt;='Ecarts de marge'!$G$1,"X","")</f>
        <v>X</v>
      </c>
      <c r="B3536" s="122" t="str">
        <f t="shared" si="55"/>
        <v>A</v>
      </c>
      <c r="Q3536" s="122" t="e">
        <f>+VLOOKUP(CONCATENATE(B3536,"00"),#REF!,3,FALSE)</f>
        <v>#REF!</v>
      </c>
      <c r="R3536" s="122" t="str">
        <f>+IF(ISERROR(VLOOKUP(K3536,'Ecarts de marge'!D:D,1,FALSE)),"PB CODE ARTICLE","")</f>
        <v>PB CODE ARTICLE</v>
      </c>
    </row>
    <row r="3537" spans="1:18" x14ac:dyDescent="0.25">
      <c r="A3537" s="131" t="str">
        <f>+IF(I3537&lt;='Ecarts de marge'!$G$1,"X","")</f>
        <v>X</v>
      </c>
      <c r="B3537" s="122" t="str">
        <f t="shared" si="55"/>
        <v>A</v>
      </c>
      <c r="Q3537" s="122" t="e">
        <f>+VLOOKUP(CONCATENATE(B3537,"00"),#REF!,3,FALSE)</f>
        <v>#REF!</v>
      </c>
      <c r="R3537" s="122" t="str">
        <f>+IF(ISERROR(VLOOKUP(K3537,'Ecarts de marge'!D:D,1,FALSE)),"PB CODE ARTICLE","")</f>
        <v>PB CODE ARTICLE</v>
      </c>
    </row>
    <row r="3538" spans="1:18" x14ac:dyDescent="0.25">
      <c r="A3538" s="131" t="str">
        <f>+IF(I3538&lt;='Ecarts de marge'!$G$1,"X","")</f>
        <v>X</v>
      </c>
      <c r="B3538" s="122" t="str">
        <f t="shared" si="55"/>
        <v>A</v>
      </c>
      <c r="Q3538" s="122" t="e">
        <f>+VLOOKUP(CONCATENATE(B3538,"00"),#REF!,3,FALSE)</f>
        <v>#REF!</v>
      </c>
      <c r="R3538" s="122" t="str">
        <f>+IF(ISERROR(VLOOKUP(K3538,'Ecarts de marge'!D:D,1,FALSE)),"PB CODE ARTICLE","")</f>
        <v>PB CODE ARTICLE</v>
      </c>
    </row>
    <row r="3539" spans="1:18" x14ac:dyDescent="0.25">
      <c r="A3539" s="131" t="str">
        <f>+IF(I3539&lt;='Ecarts de marge'!$G$1,"X","")</f>
        <v>X</v>
      </c>
      <c r="B3539" s="122" t="str">
        <f t="shared" si="55"/>
        <v>A</v>
      </c>
      <c r="Q3539" s="122" t="e">
        <f>+VLOOKUP(CONCATENATE(B3539,"00"),#REF!,3,FALSE)</f>
        <v>#REF!</v>
      </c>
      <c r="R3539" s="122" t="str">
        <f>+IF(ISERROR(VLOOKUP(K3539,'Ecarts de marge'!D:D,1,FALSE)),"PB CODE ARTICLE","")</f>
        <v>PB CODE ARTICLE</v>
      </c>
    </row>
    <row r="3540" spans="1:18" x14ac:dyDescent="0.25">
      <c r="A3540" s="131" t="str">
        <f>+IF(I3540&lt;='Ecarts de marge'!$G$1,"X","")</f>
        <v>X</v>
      </c>
      <c r="B3540" s="122" t="str">
        <f t="shared" si="55"/>
        <v>A</v>
      </c>
      <c r="Q3540" s="122" t="e">
        <f>+VLOOKUP(CONCATENATE(B3540,"00"),#REF!,3,FALSE)</f>
        <v>#REF!</v>
      </c>
      <c r="R3540" s="122" t="str">
        <f>+IF(ISERROR(VLOOKUP(K3540,'Ecarts de marge'!D:D,1,FALSE)),"PB CODE ARTICLE","")</f>
        <v>PB CODE ARTICLE</v>
      </c>
    </row>
    <row r="3541" spans="1:18" x14ac:dyDescent="0.25">
      <c r="A3541" s="131" t="str">
        <f>+IF(I3541&lt;='Ecarts de marge'!$G$1,"X","")</f>
        <v>X</v>
      </c>
      <c r="B3541" s="122" t="str">
        <f t="shared" si="55"/>
        <v>A</v>
      </c>
      <c r="Q3541" s="122" t="e">
        <f>+VLOOKUP(CONCATENATE(B3541,"00"),#REF!,3,FALSE)</f>
        <v>#REF!</v>
      </c>
      <c r="R3541" s="122" t="str">
        <f>+IF(ISERROR(VLOOKUP(K3541,'Ecarts de marge'!D:D,1,FALSE)),"PB CODE ARTICLE","")</f>
        <v>PB CODE ARTICLE</v>
      </c>
    </row>
    <row r="3542" spans="1:18" x14ac:dyDescent="0.25">
      <c r="A3542" s="131" t="str">
        <f>+IF(I3542&lt;='Ecarts de marge'!$G$1,"X","")</f>
        <v>X</v>
      </c>
      <c r="B3542" s="122" t="str">
        <f t="shared" si="55"/>
        <v>A</v>
      </c>
      <c r="Q3542" s="122" t="e">
        <f>+VLOOKUP(CONCATENATE(B3542,"00"),#REF!,3,FALSE)</f>
        <v>#REF!</v>
      </c>
      <c r="R3542" s="122" t="str">
        <f>+IF(ISERROR(VLOOKUP(K3542,'Ecarts de marge'!D:D,1,FALSE)),"PB CODE ARTICLE","")</f>
        <v>PB CODE ARTICLE</v>
      </c>
    </row>
    <row r="3543" spans="1:18" x14ac:dyDescent="0.25">
      <c r="A3543" s="131" t="str">
        <f>+IF(I3543&lt;='Ecarts de marge'!$G$1,"X","")</f>
        <v>X</v>
      </c>
      <c r="B3543" s="122" t="str">
        <f t="shared" si="55"/>
        <v>A</v>
      </c>
      <c r="Q3543" s="122" t="e">
        <f>+VLOOKUP(CONCATENATE(B3543,"00"),#REF!,3,FALSE)</f>
        <v>#REF!</v>
      </c>
      <c r="R3543" s="122" t="str">
        <f>+IF(ISERROR(VLOOKUP(K3543,'Ecarts de marge'!D:D,1,FALSE)),"PB CODE ARTICLE","")</f>
        <v>PB CODE ARTICLE</v>
      </c>
    </row>
    <row r="3544" spans="1:18" x14ac:dyDescent="0.25">
      <c r="A3544" s="131" t="str">
        <f>+IF(I3544&lt;='Ecarts de marge'!$G$1,"X","")</f>
        <v>X</v>
      </c>
      <c r="B3544" s="122" t="str">
        <f t="shared" si="55"/>
        <v>A</v>
      </c>
      <c r="Q3544" s="122" t="e">
        <f>+VLOOKUP(CONCATENATE(B3544,"00"),#REF!,3,FALSE)</f>
        <v>#REF!</v>
      </c>
      <c r="R3544" s="122" t="str">
        <f>+IF(ISERROR(VLOOKUP(K3544,'Ecarts de marge'!D:D,1,FALSE)),"PB CODE ARTICLE","")</f>
        <v>PB CODE ARTICLE</v>
      </c>
    </row>
    <row r="3545" spans="1:18" x14ac:dyDescent="0.25">
      <c r="A3545" s="131" t="str">
        <f>+IF(I3545&lt;='Ecarts de marge'!$G$1,"X","")</f>
        <v>X</v>
      </c>
      <c r="B3545" s="122" t="str">
        <f t="shared" si="55"/>
        <v>A</v>
      </c>
      <c r="Q3545" s="122" t="e">
        <f>+VLOOKUP(CONCATENATE(B3545,"00"),#REF!,3,FALSE)</f>
        <v>#REF!</v>
      </c>
      <c r="R3545" s="122" t="str">
        <f>+IF(ISERROR(VLOOKUP(K3545,'Ecarts de marge'!D:D,1,FALSE)),"PB CODE ARTICLE","")</f>
        <v>PB CODE ARTICLE</v>
      </c>
    </row>
    <row r="3546" spans="1:18" x14ac:dyDescent="0.25">
      <c r="A3546" s="131" t="str">
        <f>+IF(I3546&lt;='Ecarts de marge'!$G$1,"X","")</f>
        <v>X</v>
      </c>
      <c r="B3546" s="122" t="str">
        <f t="shared" si="55"/>
        <v>A</v>
      </c>
      <c r="Q3546" s="122" t="e">
        <f>+VLOOKUP(CONCATENATE(B3546,"00"),#REF!,3,FALSE)</f>
        <v>#REF!</v>
      </c>
      <c r="R3546" s="122" t="str">
        <f>+IF(ISERROR(VLOOKUP(K3546,'Ecarts de marge'!D:D,1,FALSE)),"PB CODE ARTICLE","")</f>
        <v>PB CODE ARTICLE</v>
      </c>
    </row>
    <row r="3547" spans="1:18" x14ac:dyDescent="0.25">
      <c r="A3547" s="131" t="str">
        <f>+IF(I3547&lt;='Ecarts de marge'!$G$1,"X","")</f>
        <v>X</v>
      </c>
      <c r="B3547" s="122" t="str">
        <f t="shared" si="55"/>
        <v>A</v>
      </c>
      <c r="Q3547" s="122" t="e">
        <f>+VLOOKUP(CONCATENATE(B3547,"00"),#REF!,3,FALSE)</f>
        <v>#REF!</v>
      </c>
      <c r="R3547" s="122" t="str">
        <f>+IF(ISERROR(VLOOKUP(K3547,'Ecarts de marge'!D:D,1,FALSE)),"PB CODE ARTICLE","")</f>
        <v>PB CODE ARTICLE</v>
      </c>
    </row>
    <row r="3548" spans="1:18" x14ac:dyDescent="0.25">
      <c r="A3548" s="131" t="str">
        <f>+IF(I3548&lt;='Ecarts de marge'!$G$1,"X","")</f>
        <v>X</v>
      </c>
      <c r="B3548" s="122" t="str">
        <f t="shared" si="55"/>
        <v>A</v>
      </c>
      <c r="Q3548" s="122" t="e">
        <f>+VLOOKUP(CONCATENATE(B3548,"00"),#REF!,3,FALSE)</f>
        <v>#REF!</v>
      </c>
      <c r="R3548" s="122" t="str">
        <f>+IF(ISERROR(VLOOKUP(K3548,'Ecarts de marge'!D:D,1,FALSE)),"PB CODE ARTICLE","")</f>
        <v>PB CODE ARTICLE</v>
      </c>
    </row>
    <row r="3549" spans="1:18" x14ac:dyDescent="0.25">
      <c r="A3549" s="131" t="str">
        <f>+IF(I3549&lt;='Ecarts de marge'!$G$1,"X","")</f>
        <v>X</v>
      </c>
      <c r="B3549" s="122" t="str">
        <f t="shared" si="55"/>
        <v>A</v>
      </c>
      <c r="Q3549" s="122" t="e">
        <f>+VLOOKUP(CONCATENATE(B3549,"00"),#REF!,3,FALSE)</f>
        <v>#REF!</v>
      </c>
      <c r="R3549" s="122" t="str">
        <f>+IF(ISERROR(VLOOKUP(K3549,'Ecarts de marge'!D:D,1,FALSE)),"PB CODE ARTICLE","")</f>
        <v>PB CODE ARTICLE</v>
      </c>
    </row>
    <row r="3550" spans="1:18" x14ac:dyDescent="0.25">
      <c r="A3550" s="131" t="str">
        <f>+IF(I3550&lt;='Ecarts de marge'!$G$1,"X","")</f>
        <v>X</v>
      </c>
      <c r="B3550" s="122" t="str">
        <f t="shared" si="55"/>
        <v>A</v>
      </c>
      <c r="Q3550" s="122" t="e">
        <f>+VLOOKUP(CONCATENATE(B3550,"00"),#REF!,3,FALSE)</f>
        <v>#REF!</v>
      </c>
      <c r="R3550" s="122" t="str">
        <f>+IF(ISERROR(VLOOKUP(K3550,'Ecarts de marge'!D:D,1,FALSE)),"PB CODE ARTICLE","")</f>
        <v>PB CODE ARTICLE</v>
      </c>
    </row>
    <row r="3551" spans="1:18" x14ac:dyDescent="0.25">
      <c r="A3551" s="131" t="str">
        <f>+IF(I3551&lt;='Ecarts de marge'!$G$1,"X","")</f>
        <v>X</v>
      </c>
      <c r="B3551" s="122" t="str">
        <f t="shared" si="55"/>
        <v>A</v>
      </c>
      <c r="Q3551" s="122" t="e">
        <f>+VLOOKUP(CONCATENATE(B3551,"00"),#REF!,3,FALSE)</f>
        <v>#REF!</v>
      </c>
      <c r="R3551" s="122" t="str">
        <f>+IF(ISERROR(VLOOKUP(K3551,'Ecarts de marge'!D:D,1,FALSE)),"PB CODE ARTICLE","")</f>
        <v>PB CODE ARTICLE</v>
      </c>
    </row>
    <row r="3552" spans="1:18" x14ac:dyDescent="0.25">
      <c r="A3552" s="131" t="str">
        <f>+IF(I3552&lt;='Ecarts de marge'!$G$1,"X","")</f>
        <v>X</v>
      </c>
      <c r="B3552" s="122" t="str">
        <f t="shared" si="55"/>
        <v>A</v>
      </c>
      <c r="Q3552" s="122" t="e">
        <f>+VLOOKUP(CONCATENATE(B3552,"00"),#REF!,3,FALSE)</f>
        <v>#REF!</v>
      </c>
      <c r="R3552" s="122" t="str">
        <f>+IF(ISERROR(VLOOKUP(K3552,'Ecarts de marge'!D:D,1,FALSE)),"PB CODE ARTICLE","")</f>
        <v>PB CODE ARTICLE</v>
      </c>
    </row>
    <row r="3553" spans="1:18" x14ac:dyDescent="0.25">
      <c r="A3553" s="131" t="str">
        <f>+IF(I3553&lt;='Ecarts de marge'!$G$1,"X","")</f>
        <v>X</v>
      </c>
      <c r="B3553" s="122" t="str">
        <f t="shared" si="55"/>
        <v>A</v>
      </c>
      <c r="Q3553" s="122" t="e">
        <f>+VLOOKUP(CONCATENATE(B3553,"00"),#REF!,3,FALSE)</f>
        <v>#REF!</v>
      </c>
      <c r="R3553" s="122" t="str">
        <f>+IF(ISERROR(VLOOKUP(K3553,'Ecarts de marge'!D:D,1,FALSE)),"PB CODE ARTICLE","")</f>
        <v>PB CODE ARTICLE</v>
      </c>
    </row>
    <row r="3554" spans="1:18" x14ac:dyDescent="0.25">
      <c r="A3554" s="131" t="str">
        <f>+IF(I3554&lt;='Ecarts de marge'!$G$1,"X","")</f>
        <v>X</v>
      </c>
      <c r="B3554" s="122" t="str">
        <f t="shared" si="55"/>
        <v>A</v>
      </c>
      <c r="Q3554" s="122" t="e">
        <f>+VLOOKUP(CONCATENATE(B3554,"00"),#REF!,3,FALSE)</f>
        <v>#REF!</v>
      </c>
      <c r="R3554" s="122" t="str">
        <f>+IF(ISERROR(VLOOKUP(K3554,'Ecarts de marge'!D:D,1,FALSE)),"PB CODE ARTICLE","")</f>
        <v>PB CODE ARTICLE</v>
      </c>
    </row>
    <row r="3555" spans="1:18" x14ac:dyDescent="0.25">
      <c r="A3555" s="131" t="str">
        <f>+IF(I3555&lt;='Ecarts de marge'!$G$1,"X","")</f>
        <v>X</v>
      </c>
      <c r="B3555" s="122" t="str">
        <f t="shared" si="55"/>
        <v>A</v>
      </c>
      <c r="Q3555" s="122" t="e">
        <f>+VLOOKUP(CONCATENATE(B3555,"00"),#REF!,3,FALSE)</f>
        <v>#REF!</v>
      </c>
      <c r="R3555" s="122" t="str">
        <f>+IF(ISERROR(VLOOKUP(K3555,'Ecarts de marge'!D:D,1,FALSE)),"PB CODE ARTICLE","")</f>
        <v>PB CODE ARTICLE</v>
      </c>
    </row>
    <row r="3556" spans="1:18" x14ac:dyDescent="0.25">
      <c r="A3556" s="131" t="str">
        <f>+IF(I3556&lt;='Ecarts de marge'!$G$1,"X","")</f>
        <v>X</v>
      </c>
      <c r="B3556" s="122" t="str">
        <f t="shared" si="55"/>
        <v>A</v>
      </c>
      <c r="Q3556" s="122" t="e">
        <f>+VLOOKUP(CONCATENATE(B3556,"00"),#REF!,3,FALSE)</f>
        <v>#REF!</v>
      </c>
      <c r="R3556" s="122" t="str">
        <f>+IF(ISERROR(VLOOKUP(K3556,'Ecarts de marge'!D:D,1,FALSE)),"PB CODE ARTICLE","")</f>
        <v>PB CODE ARTICLE</v>
      </c>
    </row>
    <row r="3557" spans="1:18" x14ac:dyDescent="0.25">
      <c r="A3557" s="131" t="str">
        <f>+IF(I3557&lt;='Ecarts de marge'!$G$1,"X","")</f>
        <v>X</v>
      </c>
      <c r="B3557" s="122" t="str">
        <f t="shared" si="55"/>
        <v>A</v>
      </c>
      <c r="Q3557" s="122" t="e">
        <f>+VLOOKUP(CONCATENATE(B3557,"00"),#REF!,3,FALSE)</f>
        <v>#REF!</v>
      </c>
      <c r="R3557" s="122" t="str">
        <f>+IF(ISERROR(VLOOKUP(K3557,'Ecarts de marge'!D:D,1,FALSE)),"PB CODE ARTICLE","")</f>
        <v>PB CODE ARTICLE</v>
      </c>
    </row>
    <row r="3558" spans="1:18" x14ac:dyDescent="0.25">
      <c r="A3558" s="131" t="str">
        <f>+IF(I3558&lt;='Ecarts de marge'!$G$1,"X","")</f>
        <v>X</v>
      </c>
      <c r="B3558" s="122" t="str">
        <f t="shared" si="55"/>
        <v>A</v>
      </c>
      <c r="Q3558" s="122" t="e">
        <f>+VLOOKUP(CONCATENATE(B3558,"00"),#REF!,3,FALSE)</f>
        <v>#REF!</v>
      </c>
      <c r="R3558" s="122" t="str">
        <f>+IF(ISERROR(VLOOKUP(K3558,'Ecarts de marge'!D:D,1,FALSE)),"PB CODE ARTICLE","")</f>
        <v>PB CODE ARTICLE</v>
      </c>
    </row>
    <row r="3559" spans="1:18" x14ac:dyDescent="0.25">
      <c r="A3559" s="131" t="str">
        <f>+IF(I3559&lt;='Ecarts de marge'!$G$1,"X","")</f>
        <v>X</v>
      </c>
      <c r="B3559" s="122" t="str">
        <f t="shared" si="55"/>
        <v>A</v>
      </c>
      <c r="Q3559" s="122" t="e">
        <f>+VLOOKUP(CONCATENATE(B3559,"00"),#REF!,3,FALSE)</f>
        <v>#REF!</v>
      </c>
      <c r="R3559" s="122" t="str">
        <f>+IF(ISERROR(VLOOKUP(K3559,'Ecarts de marge'!D:D,1,FALSE)),"PB CODE ARTICLE","")</f>
        <v>PB CODE ARTICLE</v>
      </c>
    </row>
    <row r="3560" spans="1:18" x14ac:dyDescent="0.25">
      <c r="A3560" s="131" t="str">
        <f>+IF(I3560&lt;='Ecarts de marge'!$G$1,"X","")</f>
        <v>X</v>
      </c>
      <c r="B3560" s="122" t="str">
        <f t="shared" si="55"/>
        <v>A</v>
      </c>
      <c r="Q3560" s="122" t="e">
        <f>+VLOOKUP(CONCATENATE(B3560,"00"),#REF!,3,FALSE)</f>
        <v>#REF!</v>
      </c>
      <c r="R3560" s="122" t="str">
        <f>+IF(ISERROR(VLOOKUP(K3560,'Ecarts de marge'!D:D,1,FALSE)),"PB CODE ARTICLE","")</f>
        <v>PB CODE ARTICLE</v>
      </c>
    </row>
    <row r="3561" spans="1:18" x14ac:dyDescent="0.25">
      <c r="A3561" s="131" t="str">
        <f>+IF(I3561&lt;='Ecarts de marge'!$G$1,"X","")</f>
        <v>X</v>
      </c>
      <c r="B3561" s="122" t="str">
        <f t="shared" si="55"/>
        <v>A</v>
      </c>
      <c r="Q3561" s="122" t="e">
        <f>+VLOOKUP(CONCATENATE(B3561,"00"),#REF!,3,FALSE)</f>
        <v>#REF!</v>
      </c>
      <c r="R3561" s="122" t="str">
        <f>+IF(ISERROR(VLOOKUP(K3561,'Ecarts de marge'!D:D,1,FALSE)),"PB CODE ARTICLE","")</f>
        <v>PB CODE ARTICLE</v>
      </c>
    </row>
    <row r="3562" spans="1:18" x14ac:dyDescent="0.25">
      <c r="A3562" s="131" t="str">
        <f>+IF(I3562&lt;='Ecarts de marge'!$G$1,"X","")</f>
        <v>X</v>
      </c>
      <c r="B3562" s="122" t="str">
        <f t="shared" si="55"/>
        <v>A</v>
      </c>
      <c r="Q3562" s="122" t="e">
        <f>+VLOOKUP(CONCATENATE(B3562,"00"),#REF!,3,FALSE)</f>
        <v>#REF!</v>
      </c>
      <c r="R3562" s="122" t="str">
        <f>+IF(ISERROR(VLOOKUP(K3562,'Ecarts de marge'!D:D,1,FALSE)),"PB CODE ARTICLE","")</f>
        <v>PB CODE ARTICLE</v>
      </c>
    </row>
    <row r="3563" spans="1:18" x14ac:dyDescent="0.25">
      <c r="A3563" s="131" t="str">
        <f>+IF(I3563&lt;='Ecarts de marge'!$G$1,"X","")</f>
        <v>X</v>
      </c>
      <c r="B3563" s="122" t="str">
        <f t="shared" si="55"/>
        <v>A</v>
      </c>
      <c r="Q3563" s="122" t="e">
        <f>+VLOOKUP(CONCATENATE(B3563,"00"),#REF!,3,FALSE)</f>
        <v>#REF!</v>
      </c>
      <c r="R3563" s="122" t="str">
        <f>+IF(ISERROR(VLOOKUP(K3563,'Ecarts de marge'!D:D,1,FALSE)),"PB CODE ARTICLE","")</f>
        <v>PB CODE ARTICLE</v>
      </c>
    </row>
    <row r="3564" spans="1:18" x14ac:dyDescent="0.25">
      <c r="A3564" s="131" t="str">
        <f>+IF(I3564&lt;='Ecarts de marge'!$G$1,"X","")</f>
        <v>X</v>
      </c>
      <c r="B3564" s="122" t="str">
        <f t="shared" si="55"/>
        <v>A</v>
      </c>
      <c r="Q3564" s="122" t="e">
        <f>+VLOOKUP(CONCATENATE(B3564,"00"),#REF!,3,FALSE)</f>
        <v>#REF!</v>
      </c>
      <c r="R3564" s="122" t="str">
        <f>+IF(ISERROR(VLOOKUP(K3564,'Ecarts de marge'!D:D,1,FALSE)),"PB CODE ARTICLE","")</f>
        <v>PB CODE ARTICLE</v>
      </c>
    </row>
    <row r="3565" spans="1:18" x14ac:dyDescent="0.25">
      <c r="A3565" s="131" t="str">
        <f>+IF(I3565&lt;='Ecarts de marge'!$G$1,"X","")</f>
        <v>X</v>
      </c>
      <c r="B3565" s="122" t="str">
        <f t="shared" si="55"/>
        <v>A</v>
      </c>
      <c r="Q3565" s="122" t="e">
        <f>+VLOOKUP(CONCATENATE(B3565,"00"),#REF!,3,FALSE)</f>
        <v>#REF!</v>
      </c>
      <c r="R3565" s="122" t="str">
        <f>+IF(ISERROR(VLOOKUP(K3565,'Ecarts de marge'!D:D,1,FALSE)),"PB CODE ARTICLE","")</f>
        <v>PB CODE ARTICLE</v>
      </c>
    </row>
    <row r="3566" spans="1:18" x14ac:dyDescent="0.25">
      <c r="A3566" s="131" t="str">
        <f>+IF(I3566&lt;='Ecarts de marge'!$G$1,"X","")</f>
        <v>X</v>
      </c>
      <c r="B3566" s="122" t="str">
        <f t="shared" si="55"/>
        <v>A</v>
      </c>
      <c r="Q3566" s="122" t="e">
        <f>+VLOOKUP(CONCATENATE(B3566,"00"),#REF!,3,FALSE)</f>
        <v>#REF!</v>
      </c>
      <c r="R3566" s="122" t="str">
        <f>+IF(ISERROR(VLOOKUP(K3566,'Ecarts de marge'!D:D,1,FALSE)),"PB CODE ARTICLE","")</f>
        <v>PB CODE ARTICLE</v>
      </c>
    </row>
    <row r="3567" spans="1:18" x14ac:dyDescent="0.25">
      <c r="A3567" s="131" t="str">
        <f>+IF(I3567&lt;='Ecarts de marge'!$G$1,"X","")</f>
        <v>X</v>
      </c>
      <c r="B3567" s="122" t="str">
        <f t="shared" si="55"/>
        <v>A</v>
      </c>
      <c r="Q3567" s="122" t="e">
        <f>+VLOOKUP(CONCATENATE(B3567,"00"),#REF!,3,FALSE)</f>
        <v>#REF!</v>
      </c>
      <c r="R3567" s="122" t="str">
        <f>+IF(ISERROR(VLOOKUP(K3567,'Ecarts de marge'!D:D,1,FALSE)),"PB CODE ARTICLE","")</f>
        <v>PB CODE ARTICLE</v>
      </c>
    </row>
    <row r="3568" spans="1:18" x14ac:dyDescent="0.25">
      <c r="A3568" s="131" t="str">
        <f>+IF(I3568&lt;='Ecarts de marge'!$G$1,"X","")</f>
        <v>X</v>
      </c>
      <c r="B3568" s="122" t="str">
        <f t="shared" si="55"/>
        <v>A</v>
      </c>
      <c r="Q3568" s="122" t="e">
        <f>+VLOOKUP(CONCATENATE(B3568,"00"),#REF!,3,FALSE)</f>
        <v>#REF!</v>
      </c>
      <c r="R3568" s="122" t="str">
        <f>+IF(ISERROR(VLOOKUP(K3568,'Ecarts de marge'!D:D,1,FALSE)),"PB CODE ARTICLE","")</f>
        <v>PB CODE ARTICLE</v>
      </c>
    </row>
    <row r="3569" spans="1:18" x14ac:dyDescent="0.25">
      <c r="A3569" s="131" t="str">
        <f>+IF(I3569&lt;='Ecarts de marge'!$G$1,"X","")</f>
        <v>X</v>
      </c>
      <c r="B3569" s="122" t="str">
        <f t="shared" si="55"/>
        <v>A</v>
      </c>
      <c r="Q3569" s="122" t="e">
        <f>+VLOOKUP(CONCATENATE(B3569,"00"),#REF!,3,FALSE)</f>
        <v>#REF!</v>
      </c>
      <c r="R3569" s="122" t="str">
        <f>+IF(ISERROR(VLOOKUP(K3569,'Ecarts de marge'!D:D,1,FALSE)),"PB CODE ARTICLE","")</f>
        <v>PB CODE ARTICLE</v>
      </c>
    </row>
    <row r="3570" spans="1:18" x14ac:dyDescent="0.25">
      <c r="A3570" s="131" t="str">
        <f>+IF(I3570&lt;='Ecarts de marge'!$G$1,"X","")</f>
        <v>X</v>
      </c>
      <c r="B3570" s="122" t="str">
        <f t="shared" si="55"/>
        <v>A</v>
      </c>
      <c r="Q3570" s="122" t="e">
        <f>+VLOOKUP(CONCATENATE(B3570,"00"),#REF!,3,FALSE)</f>
        <v>#REF!</v>
      </c>
      <c r="R3570" s="122" t="str">
        <f>+IF(ISERROR(VLOOKUP(K3570,'Ecarts de marge'!D:D,1,FALSE)),"PB CODE ARTICLE","")</f>
        <v>PB CODE ARTICLE</v>
      </c>
    </row>
    <row r="3571" spans="1:18" x14ac:dyDescent="0.25">
      <c r="A3571" s="131" t="str">
        <f>+IF(I3571&lt;='Ecarts de marge'!$G$1,"X","")</f>
        <v>X</v>
      </c>
      <c r="B3571" s="122" t="str">
        <f t="shared" si="55"/>
        <v>A</v>
      </c>
      <c r="Q3571" s="122" t="e">
        <f>+VLOOKUP(CONCATENATE(B3571,"00"),#REF!,3,FALSE)</f>
        <v>#REF!</v>
      </c>
      <c r="R3571" s="122" t="str">
        <f>+IF(ISERROR(VLOOKUP(K3571,'Ecarts de marge'!D:D,1,FALSE)),"PB CODE ARTICLE","")</f>
        <v>PB CODE ARTICLE</v>
      </c>
    </row>
    <row r="3572" spans="1:18" x14ac:dyDescent="0.25">
      <c r="A3572" s="131" t="str">
        <f>+IF(I3572&lt;='Ecarts de marge'!$G$1,"X","")</f>
        <v>X</v>
      </c>
      <c r="B3572" s="122" t="str">
        <f t="shared" si="55"/>
        <v>A</v>
      </c>
      <c r="Q3572" s="122" t="e">
        <f>+VLOOKUP(CONCATENATE(B3572,"00"),#REF!,3,FALSE)</f>
        <v>#REF!</v>
      </c>
      <c r="R3572" s="122" t="str">
        <f>+IF(ISERROR(VLOOKUP(K3572,'Ecarts de marge'!D:D,1,FALSE)),"PB CODE ARTICLE","")</f>
        <v>PB CODE ARTICLE</v>
      </c>
    </row>
    <row r="3573" spans="1:18" x14ac:dyDescent="0.25">
      <c r="A3573" s="131" t="str">
        <f>+IF(I3573&lt;='Ecarts de marge'!$G$1,"X","")</f>
        <v>X</v>
      </c>
      <c r="B3573" s="122" t="str">
        <f t="shared" si="55"/>
        <v>A</v>
      </c>
      <c r="Q3573" s="122" t="e">
        <f>+VLOOKUP(CONCATENATE(B3573,"00"),#REF!,3,FALSE)</f>
        <v>#REF!</v>
      </c>
      <c r="R3573" s="122" t="str">
        <f>+IF(ISERROR(VLOOKUP(K3573,'Ecarts de marge'!D:D,1,FALSE)),"PB CODE ARTICLE","")</f>
        <v>PB CODE ARTICLE</v>
      </c>
    </row>
    <row r="3574" spans="1:18" x14ac:dyDescent="0.25">
      <c r="A3574" s="131" t="str">
        <f>+IF(I3574&lt;='Ecarts de marge'!$G$1,"X","")</f>
        <v>X</v>
      </c>
      <c r="B3574" s="122" t="str">
        <f t="shared" si="55"/>
        <v>A</v>
      </c>
      <c r="Q3574" s="122" t="e">
        <f>+VLOOKUP(CONCATENATE(B3574,"00"),#REF!,3,FALSE)</f>
        <v>#REF!</v>
      </c>
      <c r="R3574" s="122" t="str">
        <f>+IF(ISERROR(VLOOKUP(K3574,'Ecarts de marge'!D:D,1,FALSE)),"PB CODE ARTICLE","")</f>
        <v>PB CODE ARTICLE</v>
      </c>
    </row>
    <row r="3575" spans="1:18" x14ac:dyDescent="0.25">
      <c r="A3575" s="131" t="str">
        <f>+IF(I3575&lt;='Ecarts de marge'!$G$1,"X","")</f>
        <v>X</v>
      </c>
      <c r="B3575" s="122" t="str">
        <f t="shared" si="55"/>
        <v>A</v>
      </c>
      <c r="Q3575" s="122" t="e">
        <f>+VLOOKUP(CONCATENATE(B3575,"00"),#REF!,3,FALSE)</f>
        <v>#REF!</v>
      </c>
      <c r="R3575" s="122" t="str">
        <f>+IF(ISERROR(VLOOKUP(K3575,'Ecarts de marge'!D:D,1,FALSE)),"PB CODE ARTICLE","")</f>
        <v>PB CODE ARTICLE</v>
      </c>
    </row>
    <row r="3576" spans="1:18" x14ac:dyDescent="0.25">
      <c r="A3576" s="131" t="str">
        <f>+IF(I3576&lt;='Ecarts de marge'!$G$1,"X","")</f>
        <v>X</v>
      </c>
      <c r="B3576" s="122" t="str">
        <f t="shared" si="55"/>
        <v>A</v>
      </c>
      <c r="Q3576" s="122" t="e">
        <f>+VLOOKUP(CONCATENATE(B3576,"00"),#REF!,3,FALSE)</f>
        <v>#REF!</v>
      </c>
      <c r="R3576" s="122" t="str">
        <f>+IF(ISERROR(VLOOKUP(K3576,'Ecarts de marge'!D:D,1,FALSE)),"PB CODE ARTICLE","")</f>
        <v>PB CODE ARTICLE</v>
      </c>
    </row>
    <row r="3577" spans="1:18" x14ac:dyDescent="0.25">
      <c r="A3577" s="131" t="str">
        <f>+IF(I3577&lt;='Ecarts de marge'!$G$1,"X","")</f>
        <v>X</v>
      </c>
      <c r="B3577" s="122" t="str">
        <f t="shared" si="55"/>
        <v>A</v>
      </c>
      <c r="Q3577" s="122" t="e">
        <f>+VLOOKUP(CONCATENATE(B3577,"00"),#REF!,3,FALSE)</f>
        <v>#REF!</v>
      </c>
      <c r="R3577" s="122" t="str">
        <f>+IF(ISERROR(VLOOKUP(K3577,'Ecarts de marge'!D:D,1,FALSE)),"PB CODE ARTICLE","")</f>
        <v>PB CODE ARTICLE</v>
      </c>
    </row>
    <row r="3578" spans="1:18" x14ac:dyDescent="0.25">
      <c r="A3578" s="131" t="str">
        <f>+IF(I3578&lt;='Ecarts de marge'!$G$1,"X","")</f>
        <v>X</v>
      </c>
      <c r="B3578" s="122" t="str">
        <f t="shared" si="55"/>
        <v>A</v>
      </c>
      <c r="Q3578" s="122" t="e">
        <f>+VLOOKUP(CONCATENATE(B3578,"00"),#REF!,3,FALSE)</f>
        <v>#REF!</v>
      </c>
      <c r="R3578" s="122" t="str">
        <f>+IF(ISERROR(VLOOKUP(K3578,'Ecarts de marge'!D:D,1,FALSE)),"PB CODE ARTICLE","")</f>
        <v>PB CODE ARTICLE</v>
      </c>
    </row>
    <row r="3579" spans="1:18" x14ac:dyDescent="0.25">
      <c r="A3579" s="131" t="str">
        <f>+IF(I3579&lt;='Ecarts de marge'!$G$1,"X","")</f>
        <v>X</v>
      </c>
      <c r="B3579" s="122" t="str">
        <f t="shared" si="55"/>
        <v>A</v>
      </c>
      <c r="Q3579" s="122" t="e">
        <f>+VLOOKUP(CONCATENATE(B3579,"00"),#REF!,3,FALSE)</f>
        <v>#REF!</v>
      </c>
      <c r="R3579" s="122" t="str">
        <f>+IF(ISERROR(VLOOKUP(K3579,'Ecarts de marge'!D:D,1,FALSE)),"PB CODE ARTICLE","")</f>
        <v>PB CODE ARTICLE</v>
      </c>
    </row>
    <row r="3580" spans="1:18" x14ac:dyDescent="0.25">
      <c r="A3580" s="131" t="str">
        <f>+IF(I3580&lt;='Ecarts de marge'!$G$1,"X","")</f>
        <v>X</v>
      </c>
      <c r="B3580" s="122" t="str">
        <f t="shared" si="55"/>
        <v>A</v>
      </c>
      <c r="Q3580" s="122" t="e">
        <f>+VLOOKUP(CONCATENATE(B3580,"00"),#REF!,3,FALSE)</f>
        <v>#REF!</v>
      </c>
      <c r="R3580" s="122" t="str">
        <f>+IF(ISERROR(VLOOKUP(K3580,'Ecarts de marge'!D:D,1,FALSE)),"PB CODE ARTICLE","")</f>
        <v>PB CODE ARTICLE</v>
      </c>
    </row>
    <row r="3581" spans="1:18" x14ac:dyDescent="0.25">
      <c r="A3581" s="131" t="str">
        <f>+IF(I3581&lt;='Ecarts de marge'!$G$1,"X","")</f>
        <v>X</v>
      </c>
      <c r="B3581" s="122" t="str">
        <f t="shared" si="55"/>
        <v>A</v>
      </c>
      <c r="Q3581" s="122" t="e">
        <f>+VLOOKUP(CONCATENATE(B3581,"00"),#REF!,3,FALSE)</f>
        <v>#REF!</v>
      </c>
      <c r="R3581" s="122" t="str">
        <f>+IF(ISERROR(VLOOKUP(K3581,'Ecarts de marge'!D:D,1,FALSE)),"PB CODE ARTICLE","")</f>
        <v>PB CODE ARTICLE</v>
      </c>
    </row>
    <row r="3582" spans="1:18" x14ac:dyDescent="0.25">
      <c r="A3582" s="131" t="str">
        <f>+IF(I3582&lt;='Ecarts de marge'!$G$1,"X","")</f>
        <v>X</v>
      </c>
      <c r="B3582" s="122" t="str">
        <f t="shared" si="55"/>
        <v>A</v>
      </c>
      <c r="Q3582" s="122" t="e">
        <f>+VLOOKUP(CONCATENATE(B3582,"00"),#REF!,3,FALSE)</f>
        <v>#REF!</v>
      </c>
      <c r="R3582" s="122" t="str">
        <f>+IF(ISERROR(VLOOKUP(K3582,'Ecarts de marge'!D:D,1,FALSE)),"PB CODE ARTICLE","")</f>
        <v>PB CODE ARTICLE</v>
      </c>
    </row>
    <row r="3583" spans="1:18" x14ac:dyDescent="0.25">
      <c r="A3583" s="131" t="str">
        <f>+IF(I3583&lt;='Ecarts de marge'!$G$1,"X","")</f>
        <v>X</v>
      </c>
      <c r="B3583" s="122" t="str">
        <f t="shared" si="55"/>
        <v>A</v>
      </c>
      <c r="Q3583" s="122" t="e">
        <f>+VLOOKUP(CONCATENATE(B3583,"00"),#REF!,3,FALSE)</f>
        <v>#REF!</v>
      </c>
      <c r="R3583" s="122" t="str">
        <f>+IF(ISERROR(VLOOKUP(K3583,'Ecarts de marge'!D:D,1,FALSE)),"PB CODE ARTICLE","")</f>
        <v>PB CODE ARTICLE</v>
      </c>
    </row>
    <row r="3584" spans="1:18" x14ac:dyDescent="0.25">
      <c r="A3584" s="131" t="str">
        <f>+IF(I3584&lt;='Ecarts de marge'!$G$1,"X","")</f>
        <v>X</v>
      </c>
      <c r="B3584" s="122" t="str">
        <f t="shared" si="55"/>
        <v>A</v>
      </c>
      <c r="Q3584" s="122" t="e">
        <f>+VLOOKUP(CONCATENATE(B3584,"00"),#REF!,3,FALSE)</f>
        <v>#REF!</v>
      </c>
      <c r="R3584" s="122" t="str">
        <f>+IF(ISERROR(VLOOKUP(K3584,'Ecarts de marge'!D:D,1,FALSE)),"PB CODE ARTICLE","")</f>
        <v>PB CODE ARTICLE</v>
      </c>
    </row>
    <row r="3585" spans="1:18" x14ac:dyDescent="0.25">
      <c r="A3585" s="131" t="str">
        <f>+IF(I3585&lt;='Ecarts de marge'!$G$1,"X","")</f>
        <v>X</v>
      </c>
      <c r="B3585" s="122" t="str">
        <f t="shared" si="55"/>
        <v>A</v>
      </c>
      <c r="Q3585" s="122" t="e">
        <f>+VLOOKUP(CONCATENATE(B3585,"00"),#REF!,3,FALSE)</f>
        <v>#REF!</v>
      </c>
      <c r="R3585" s="122" t="str">
        <f>+IF(ISERROR(VLOOKUP(K3585,'Ecarts de marge'!D:D,1,FALSE)),"PB CODE ARTICLE","")</f>
        <v>PB CODE ARTICLE</v>
      </c>
    </row>
    <row r="3586" spans="1:18" x14ac:dyDescent="0.25">
      <c r="A3586" s="131" t="str">
        <f>+IF(I3586&lt;='Ecarts de marge'!$G$1,"X","")</f>
        <v>X</v>
      </c>
      <c r="B3586" s="122" t="str">
        <f t="shared" si="55"/>
        <v>A</v>
      </c>
      <c r="Q3586" s="122" t="e">
        <f>+VLOOKUP(CONCATENATE(B3586,"00"),#REF!,3,FALSE)</f>
        <v>#REF!</v>
      </c>
      <c r="R3586" s="122" t="str">
        <f>+IF(ISERROR(VLOOKUP(K3586,'Ecarts de marge'!D:D,1,FALSE)),"PB CODE ARTICLE","")</f>
        <v>PB CODE ARTICLE</v>
      </c>
    </row>
    <row r="3587" spans="1:18" x14ac:dyDescent="0.25">
      <c r="A3587" s="131" t="str">
        <f>+IF(I3587&lt;='Ecarts de marge'!$G$1,"X","")</f>
        <v>X</v>
      </c>
      <c r="B3587" s="122" t="str">
        <f t="shared" ref="B3587:B3650" si="56">+"A"&amp;E3587&amp;F3587&amp;G3587</f>
        <v>A</v>
      </c>
      <c r="Q3587" s="122" t="e">
        <f>+VLOOKUP(CONCATENATE(B3587,"00"),#REF!,3,FALSE)</f>
        <v>#REF!</v>
      </c>
      <c r="R3587" s="122" t="str">
        <f>+IF(ISERROR(VLOOKUP(K3587,'Ecarts de marge'!D:D,1,FALSE)),"PB CODE ARTICLE","")</f>
        <v>PB CODE ARTICLE</v>
      </c>
    </row>
    <row r="3588" spans="1:18" x14ac:dyDescent="0.25">
      <c r="A3588" s="131" t="str">
        <f>+IF(I3588&lt;='Ecarts de marge'!$G$1,"X","")</f>
        <v>X</v>
      </c>
      <c r="B3588" s="122" t="str">
        <f t="shared" si="56"/>
        <v>A</v>
      </c>
      <c r="Q3588" s="122" t="e">
        <f>+VLOOKUP(CONCATENATE(B3588,"00"),#REF!,3,FALSE)</f>
        <v>#REF!</v>
      </c>
      <c r="R3588" s="122" t="str">
        <f>+IF(ISERROR(VLOOKUP(K3588,'Ecarts de marge'!D:D,1,FALSE)),"PB CODE ARTICLE","")</f>
        <v>PB CODE ARTICLE</v>
      </c>
    </row>
    <row r="3589" spans="1:18" x14ac:dyDescent="0.25">
      <c r="A3589" s="131" t="str">
        <f>+IF(I3589&lt;='Ecarts de marge'!$G$1,"X","")</f>
        <v>X</v>
      </c>
      <c r="B3589" s="122" t="str">
        <f t="shared" si="56"/>
        <v>A</v>
      </c>
      <c r="Q3589" s="122" t="e">
        <f>+VLOOKUP(CONCATENATE(B3589,"00"),#REF!,3,FALSE)</f>
        <v>#REF!</v>
      </c>
      <c r="R3589" s="122" t="str">
        <f>+IF(ISERROR(VLOOKUP(K3589,'Ecarts de marge'!D:D,1,FALSE)),"PB CODE ARTICLE","")</f>
        <v>PB CODE ARTICLE</v>
      </c>
    </row>
    <row r="3590" spans="1:18" x14ac:dyDescent="0.25">
      <c r="A3590" s="131" t="str">
        <f>+IF(I3590&lt;='Ecarts de marge'!$G$1,"X","")</f>
        <v>X</v>
      </c>
      <c r="B3590" s="122" t="str">
        <f t="shared" si="56"/>
        <v>A</v>
      </c>
      <c r="Q3590" s="122" t="e">
        <f>+VLOOKUP(CONCATENATE(B3590,"00"),#REF!,3,FALSE)</f>
        <v>#REF!</v>
      </c>
      <c r="R3590" s="122" t="str">
        <f>+IF(ISERROR(VLOOKUP(K3590,'Ecarts de marge'!D:D,1,FALSE)),"PB CODE ARTICLE","")</f>
        <v>PB CODE ARTICLE</v>
      </c>
    </row>
    <row r="3591" spans="1:18" x14ac:dyDescent="0.25">
      <c r="A3591" s="131" t="str">
        <f>+IF(I3591&lt;='Ecarts de marge'!$G$1,"X","")</f>
        <v>X</v>
      </c>
      <c r="B3591" s="122" t="str">
        <f t="shared" si="56"/>
        <v>A</v>
      </c>
      <c r="Q3591" s="122" t="e">
        <f>+VLOOKUP(CONCATENATE(B3591,"00"),#REF!,3,FALSE)</f>
        <v>#REF!</v>
      </c>
      <c r="R3591" s="122" t="str">
        <f>+IF(ISERROR(VLOOKUP(K3591,'Ecarts de marge'!D:D,1,FALSE)),"PB CODE ARTICLE","")</f>
        <v>PB CODE ARTICLE</v>
      </c>
    </row>
    <row r="3592" spans="1:18" x14ac:dyDescent="0.25">
      <c r="A3592" s="131" t="str">
        <f>+IF(I3592&lt;='Ecarts de marge'!$G$1,"X","")</f>
        <v>X</v>
      </c>
      <c r="B3592" s="122" t="str">
        <f t="shared" si="56"/>
        <v>A</v>
      </c>
      <c r="Q3592" s="122" t="e">
        <f>+VLOOKUP(CONCATENATE(B3592,"00"),#REF!,3,FALSE)</f>
        <v>#REF!</v>
      </c>
      <c r="R3592" s="122" t="str">
        <f>+IF(ISERROR(VLOOKUP(K3592,'Ecarts de marge'!D:D,1,FALSE)),"PB CODE ARTICLE","")</f>
        <v>PB CODE ARTICLE</v>
      </c>
    </row>
    <row r="3593" spans="1:18" x14ac:dyDescent="0.25">
      <c r="A3593" s="131" t="str">
        <f>+IF(I3593&lt;='Ecarts de marge'!$G$1,"X","")</f>
        <v>X</v>
      </c>
      <c r="B3593" s="122" t="str">
        <f t="shared" si="56"/>
        <v>A</v>
      </c>
      <c r="Q3593" s="122" t="e">
        <f>+VLOOKUP(CONCATENATE(B3593,"00"),#REF!,3,FALSE)</f>
        <v>#REF!</v>
      </c>
      <c r="R3593" s="122" t="str">
        <f>+IF(ISERROR(VLOOKUP(K3593,'Ecarts de marge'!D:D,1,FALSE)),"PB CODE ARTICLE","")</f>
        <v>PB CODE ARTICLE</v>
      </c>
    </row>
    <row r="3594" spans="1:18" x14ac:dyDescent="0.25">
      <c r="A3594" s="131" t="str">
        <f>+IF(I3594&lt;='Ecarts de marge'!$G$1,"X","")</f>
        <v>X</v>
      </c>
      <c r="B3594" s="122" t="str">
        <f t="shared" si="56"/>
        <v>A</v>
      </c>
      <c r="Q3594" s="122" t="e">
        <f>+VLOOKUP(CONCATENATE(B3594,"00"),#REF!,3,FALSE)</f>
        <v>#REF!</v>
      </c>
      <c r="R3594" s="122" t="str">
        <f>+IF(ISERROR(VLOOKUP(K3594,'Ecarts de marge'!D:D,1,FALSE)),"PB CODE ARTICLE","")</f>
        <v>PB CODE ARTICLE</v>
      </c>
    </row>
    <row r="3595" spans="1:18" x14ac:dyDescent="0.25">
      <c r="A3595" s="131" t="str">
        <f>+IF(I3595&lt;='Ecarts de marge'!$G$1,"X","")</f>
        <v>X</v>
      </c>
      <c r="B3595" s="122" t="str">
        <f t="shared" si="56"/>
        <v>A</v>
      </c>
      <c r="Q3595" s="122" t="e">
        <f>+VLOOKUP(CONCATENATE(B3595,"00"),#REF!,3,FALSE)</f>
        <v>#REF!</v>
      </c>
      <c r="R3595" s="122" t="str">
        <f>+IF(ISERROR(VLOOKUP(K3595,'Ecarts de marge'!D:D,1,FALSE)),"PB CODE ARTICLE","")</f>
        <v>PB CODE ARTICLE</v>
      </c>
    </row>
    <row r="3596" spans="1:18" x14ac:dyDescent="0.25">
      <c r="A3596" s="131" t="str">
        <f>+IF(I3596&lt;='Ecarts de marge'!$G$1,"X","")</f>
        <v>X</v>
      </c>
      <c r="B3596" s="122" t="str">
        <f t="shared" si="56"/>
        <v>A</v>
      </c>
      <c r="Q3596" s="122" t="e">
        <f>+VLOOKUP(CONCATENATE(B3596,"00"),#REF!,3,FALSE)</f>
        <v>#REF!</v>
      </c>
      <c r="R3596" s="122" t="str">
        <f>+IF(ISERROR(VLOOKUP(K3596,'Ecarts de marge'!D:D,1,FALSE)),"PB CODE ARTICLE","")</f>
        <v>PB CODE ARTICLE</v>
      </c>
    </row>
    <row r="3597" spans="1:18" x14ac:dyDescent="0.25">
      <c r="A3597" s="131" t="str">
        <f>+IF(I3597&lt;='Ecarts de marge'!$G$1,"X","")</f>
        <v>X</v>
      </c>
      <c r="B3597" s="122" t="str">
        <f t="shared" si="56"/>
        <v>A</v>
      </c>
      <c r="Q3597" s="122" t="e">
        <f>+VLOOKUP(CONCATENATE(B3597,"00"),#REF!,3,FALSE)</f>
        <v>#REF!</v>
      </c>
      <c r="R3597" s="122" t="str">
        <f>+IF(ISERROR(VLOOKUP(K3597,'Ecarts de marge'!D:D,1,FALSE)),"PB CODE ARTICLE","")</f>
        <v>PB CODE ARTICLE</v>
      </c>
    </row>
    <row r="3598" spans="1:18" x14ac:dyDescent="0.25">
      <c r="A3598" s="131" t="str">
        <f>+IF(I3598&lt;='Ecarts de marge'!$G$1,"X","")</f>
        <v>X</v>
      </c>
      <c r="B3598" s="122" t="str">
        <f t="shared" si="56"/>
        <v>A</v>
      </c>
      <c r="Q3598" s="122" t="e">
        <f>+VLOOKUP(CONCATENATE(B3598,"00"),#REF!,3,FALSE)</f>
        <v>#REF!</v>
      </c>
      <c r="R3598" s="122" t="str">
        <f>+IF(ISERROR(VLOOKUP(K3598,'Ecarts de marge'!D:D,1,FALSE)),"PB CODE ARTICLE","")</f>
        <v>PB CODE ARTICLE</v>
      </c>
    </row>
    <row r="3599" spans="1:18" x14ac:dyDescent="0.25">
      <c r="A3599" s="131" t="str">
        <f>+IF(I3599&lt;='Ecarts de marge'!$G$1,"X","")</f>
        <v>X</v>
      </c>
      <c r="B3599" s="122" t="str">
        <f t="shared" si="56"/>
        <v>A</v>
      </c>
      <c r="Q3599" s="122" t="e">
        <f>+VLOOKUP(CONCATENATE(B3599,"00"),#REF!,3,FALSE)</f>
        <v>#REF!</v>
      </c>
      <c r="R3599" s="122" t="str">
        <f>+IF(ISERROR(VLOOKUP(K3599,'Ecarts de marge'!D:D,1,FALSE)),"PB CODE ARTICLE","")</f>
        <v>PB CODE ARTICLE</v>
      </c>
    </row>
    <row r="3600" spans="1:18" x14ac:dyDescent="0.25">
      <c r="A3600" s="131" t="str">
        <f>+IF(I3600&lt;='Ecarts de marge'!$G$1,"X","")</f>
        <v>X</v>
      </c>
      <c r="B3600" s="122" t="str">
        <f t="shared" si="56"/>
        <v>A</v>
      </c>
      <c r="Q3600" s="122" t="e">
        <f>+VLOOKUP(CONCATENATE(B3600,"00"),#REF!,3,FALSE)</f>
        <v>#REF!</v>
      </c>
      <c r="R3600" s="122" t="str">
        <f>+IF(ISERROR(VLOOKUP(K3600,'Ecarts de marge'!D:D,1,FALSE)),"PB CODE ARTICLE","")</f>
        <v>PB CODE ARTICLE</v>
      </c>
    </row>
    <row r="3601" spans="1:18" x14ac:dyDescent="0.25">
      <c r="A3601" s="131" t="str">
        <f>+IF(I3601&lt;='Ecarts de marge'!$G$1,"X","")</f>
        <v>X</v>
      </c>
      <c r="B3601" s="122" t="str">
        <f t="shared" si="56"/>
        <v>A</v>
      </c>
      <c r="Q3601" s="122" t="e">
        <f>+VLOOKUP(CONCATENATE(B3601,"00"),#REF!,3,FALSE)</f>
        <v>#REF!</v>
      </c>
      <c r="R3601" s="122" t="str">
        <f>+IF(ISERROR(VLOOKUP(K3601,'Ecarts de marge'!D:D,1,FALSE)),"PB CODE ARTICLE","")</f>
        <v>PB CODE ARTICLE</v>
      </c>
    </row>
    <row r="3602" spans="1:18" x14ac:dyDescent="0.25">
      <c r="A3602" s="131" t="str">
        <f>+IF(I3602&lt;='Ecarts de marge'!$G$1,"X","")</f>
        <v>X</v>
      </c>
      <c r="B3602" s="122" t="str">
        <f t="shared" si="56"/>
        <v>A</v>
      </c>
      <c r="Q3602" s="122" t="e">
        <f>+VLOOKUP(CONCATENATE(B3602,"00"),#REF!,3,FALSE)</f>
        <v>#REF!</v>
      </c>
      <c r="R3602" s="122" t="str">
        <f>+IF(ISERROR(VLOOKUP(K3602,'Ecarts de marge'!D:D,1,FALSE)),"PB CODE ARTICLE","")</f>
        <v>PB CODE ARTICLE</v>
      </c>
    </row>
    <row r="3603" spans="1:18" x14ac:dyDescent="0.25">
      <c r="A3603" s="131" t="str">
        <f>+IF(I3603&lt;='Ecarts de marge'!$G$1,"X","")</f>
        <v>X</v>
      </c>
      <c r="B3603" s="122" t="str">
        <f t="shared" si="56"/>
        <v>A</v>
      </c>
      <c r="Q3603" s="122" t="e">
        <f>+VLOOKUP(CONCATENATE(B3603,"00"),#REF!,3,FALSE)</f>
        <v>#REF!</v>
      </c>
      <c r="R3603" s="122" t="str">
        <f>+IF(ISERROR(VLOOKUP(K3603,'Ecarts de marge'!D:D,1,FALSE)),"PB CODE ARTICLE","")</f>
        <v>PB CODE ARTICLE</v>
      </c>
    </row>
    <row r="3604" spans="1:18" x14ac:dyDescent="0.25">
      <c r="A3604" s="131" t="str">
        <f>+IF(I3604&lt;='Ecarts de marge'!$G$1,"X","")</f>
        <v>X</v>
      </c>
      <c r="B3604" s="122" t="str">
        <f t="shared" si="56"/>
        <v>A</v>
      </c>
      <c r="Q3604" s="122" t="e">
        <f>+VLOOKUP(CONCATENATE(B3604,"00"),#REF!,3,FALSE)</f>
        <v>#REF!</v>
      </c>
      <c r="R3604" s="122" t="str">
        <f>+IF(ISERROR(VLOOKUP(K3604,'Ecarts de marge'!D:D,1,FALSE)),"PB CODE ARTICLE","")</f>
        <v>PB CODE ARTICLE</v>
      </c>
    </row>
    <row r="3605" spans="1:18" x14ac:dyDescent="0.25">
      <c r="A3605" s="131" t="str">
        <f>+IF(I3605&lt;='Ecarts de marge'!$G$1,"X","")</f>
        <v>X</v>
      </c>
      <c r="B3605" s="122" t="str">
        <f t="shared" si="56"/>
        <v>A</v>
      </c>
      <c r="Q3605" s="122" t="e">
        <f>+VLOOKUP(CONCATENATE(B3605,"00"),#REF!,3,FALSE)</f>
        <v>#REF!</v>
      </c>
      <c r="R3605" s="122" t="str">
        <f>+IF(ISERROR(VLOOKUP(K3605,'Ecarts de marge'!D:D,1,FALSE)),"PB CODE ARTICLE","")</f>
        <v>PB CODE ARTICLE</v>
      </c>
    </row>
    <row r="3606" spans="1:18" x14ac:dyDescent="0.25">
      <c r="A3606" s="131" t="str">
        <f>+IF(I3606&lt;='Ecarts de marge'!$G$1,"X","")</f>
        <v>X</v>
      </c>
      <c r="B3606" s="122" t="str">
        <f t="shared" si="56"/>
        <v>A</v>
      </c>
      <c r="Q3606" s="122" t="e">
        <f>+VLOOKUP(CONCATENATE(B3606,"00"),#REF!,3,FALSE)</f>
        <v>#REF!</v>
      </c>
      <c r="R3606" s="122" t="str">
        <f>+IF(ISERROR(VLOOKUP(K3606,'Ecarts de marge'!D:D,1,FALSE)),"PB CODE ARTICLE","")</f>
        <v>PB CODE ARTICLE</v>
      </c>
    </row>
    <row r="3607" spans="1:18" x14ac:dyDescent="0.25">
      <c r="A3607" s="131" t="str">
        <f>+IF(I3607&lt;='Ecarts de marge'!$G$1,"X","")</f>
        <v>X</v>
      </c>
      <c r="B3607" s="122" t="str">
        <f t="shared" si="56"/>
        <v>A</v>
      </c>
      <c r="Q3607" s="122" t="e">
        <f>+VLOOKUP(CONCATENATE(B3607,"00"),#REF!,3,FALSE)</f>
        <v>#REF!</v>
      </c>
      <c r="R3607" s="122" t="str">
        <f>+IF(ISERROR(VLOOKUP(K3607,'Ecarts de marge'!D:D,1,FALSE)),"PB CODE ARTICLE","")</f>
        <v>PB CODE ARTICLE</v>
      </c>
    </row>
    <row r="3608" spans="1:18" x14ac:dyDescent="0.25">
      <c r="A3608" s="131" t="str">
        <f>+IF(I3608&lt;='Ecarts de marge'!$G$1,"X","")</f>
        <v>X</v>
      </c>
      <c r="B3608" s="122" t="str">
        <f t="shared" si="56"/>
        <v>A</v>
      </c>
      <c r="Q3608" s="122" t="e">
        <f>+VLOOKUP(CONCATENATE(B3608,"00"),#REF!,3,FALSE)</f>
        <v>#REF!</v>
      </c>
      <c r="R3608" s="122" t="str">
        <f>+IF(ISERROR(VLOOKUP(K3608,'Ecarts de marge'!D:D,1,FALSE)),"PB CODE ARTICLE","")</f>
        <v>PB CODE ARTICLE</v>
      </c>
    </row>
    <row r="3609" spans="1:18" x14ac:dyDescent="0.25">
      <c r="A3609" s="131" t="str">
        <f>+IF(I3609&lt;='Ecarts de marge'!$G$1,"X","")</f>
        <v>X</v>
      </c>
      <c r="B3609" s="122" t="str">
        <f t="shared" si="56"/>
        <v>A</v>
      </c>
      <c r="Q3609" s="122" t="e">
        <f>+VLOOKUP(CONCATENATE(B3609,"00"),#REF!,3,FALSE)</f>
        <v>#REF!</v>
      </c>
      <c r="R3609" s="122" t="str">
        <f>+IF(ISERROR(VLOOKUP(K3609,'Ecarts de marge'!D:D,1,FALSE)),"PB CODE ARTICLE","")</f>
        <v>PB CODE ARTICLE</v>
      </c>
    </row>
    <row r="3610" spans="1:18" x14ac:dyDescent="0.25">
      <c r="A3610" s="131" t="str">
        <f>+IF(I3610&lt;='Ecarts de marge'!$G$1,"X","")</f>
        <v>X</v>
      </c>
      <c r="B3610" s="122" t="str">
        <f t="shared" si="56"/>
        <v>A</v>
      </c>
      <c r="Q3610" s="122" t="e">
        <f>+VLOOKUP(CONCATENATE(B3610,"00"),#REF!,3,FALSE)</f>
        <v>#REF!</v>
      </c>
      <c r="R3610" s="122" t="str">
        <f>+IF(ISERROR(VLOOKUP(K3610,'Ecarts de marge'!D:D,1,FALSE)),"PB CODE ARTICLE","")</f>
        <v>PB CODE ARTICLE</v>
      </c>
    </row>
    <row r="3611" spans="1:18" x14ac:dyDescent="0.25">
      <c r="A3611" s="131" t="str">
        <f>+IF(I3611&lt;='Ecarts de marge'!$G$1,"X","")</f>
        <v>X</v>
      </c>
      <c r="B3611" s="122" t="str">
        <f t="shared" si="56"/>
        <v>A</v>
      </c>
      <c r="Q3611" s="122" t="e">
        <f>+VLOOKUP(CONCATENATE(B3611,"00"),#REF!,3,FALSE)</f>
        <v>#REF!</v>
      </c>
      <c r="R3611" s="122" t="str">
        <f>+IF(ISERROR(VLOOKUP(K3611,'Ecarts de marge'!D:D,1,FALSE)),"PB CODE ARTICLE","")</f>
        <v>PB CODE ARTICLE</v>
      </c>
    </row>
    <row r="3612" spans="1:18" x14ac:dyDescent="0.25">
      <c r="A3612" s="131" t="str">
        <f>+IF(I3612&lt;='Ecarts de marge'!$G$1,"X","")</f>
        <v>X</v>
      </c>
      <c r="B3612" s="122" t="str">
        <f t="shared" si="56"/>
        <v>A</v>
      </c>
      <c r="Q3612" s="122" t="e">
        <f>+VLOOKUP(CONCATENATE(B3612,"00"),#REF!,3,FALSE)</f>
        <v>#REF!</v>
      </c>
      <c r="R3612" s="122" t="str">
        <f>+IF(ISERROR(VLOOKUP(K3612,'Ecarts de marge'!D:D,1,FALSE)),"PB CODE ARTICLE","")</f>
        <v>PB CODE ARTICLE</v>
      </c>
    </row>
    <row r="3613" spans="1:18" x14ac:dyDescent="0.25">
      <c r="A3613" s="131" t="str">
        <f>+IF(I3613&lt;='Ecarts de marge'!$G$1,"X","")</f>
        <v>X</v>
      </c>
      <c r="B3613" s="122" t="str">
        <f t="shared" si="56"/>
        <v>A</v>
      </c>
      <c r="Q3613" s="122" t="e">
        <f>+VLOOKUP(CONCATENATE(B3613,"00"),#REF!,3,FALSE)</f>
        <v>#REF!</v>
      </c>
      <c r="R3613" s="122" t="str">
        <f>+IF(ISERROR(VLOOKUP(K3613,'Ecarts de marge'!D:D,1,FALSE)),"PB CODE ARTICLE","")</f>
        <v>PB CODE ARTICLE</v>
      </c>
    </row>
    <row r="3614" spans="1:18" x14ac:dyDescent="0.25">
      <c r="A3614" s="131" t="str">
        <f>+IF(I3614&lt;='Ecarts de marge'!$G$1,"X","")</f>
        <v>X</v>
      </c>
      <c r="B3614" s="122" t="str">
        <f t="shared" si="56"/>
        <v>A</v>
      </c>
      <c r="Q3614" s="122" t="e">
        <f>+VLOOKUP(CONCATENATE(B3614,"00"),#REF!,3,FALSE)</f>
        <v>#REF!</v>
      </c>
      <c r="R3614" s="122" t="str">
        <f>+IF(ISERROR(VLOOKUP(K3614,'Ecarts de marge'!D:D,1,FALSE)),"PB CODE ARTICLE","")</f>
        <v>PB CODE ARTICLE</v>
      </c>
    </row>
    <row r="3615" spans="1:18" x14ac:dyDescent="0.25">
      <c r="A3615" s="131" t="str">
        <f>+IF(I3615&lt;='Ecarts de marge'!$G$1,"X","")</f>
        <v>X</v>
      </c>
      <c r="B3615" s="122" t="str">
        <f t="shared" si="56"/>
        <v>A</v>
      </c>
      <c r="Q3615" s="122" t="e">
        <f>+VLOOKUP(CONCATENATE(B3615,"00"),#REF!,3,FALSE)</f>
        <v>#REF!</v>
      </c>
      <c r="R3615" s="122" t="str">
        <f>+IF(ISERROR(VLOOKUP(K3615,'Ecarts de marge'!D:D,1,FALSE)),"PB CODE ARTICLE","")</f>
        <v>PB CODE ARTICLE</v>
      </c>
    </row>
    <row r="3616" spans="1:18" x14ac:dyDescent="0.25">
      <c r="A3616" s="131" t="str">
        <f>+IF(I3616&lt;='Ecarts de marge'!$G$1,"X","")</f>
        <v>X</v>
      </c>
      <c r="B3616" s="122" t="str">
        <f t="shared" si="56"/>
        <v>A</v>
      </c>
      <c r="Q3616" s="122" t="e">
        <f>+VLOOKUP(CONCATENATE(B3616,"00"),#REF!,3,FALSE)</f>
        <v>#REF!</v>
      </c>
      <c r="R3616" s="122" t="str">
        <f>+IF(ISERROR(VLOOKUP(K3616,'Ecarts de marge'!D:D,1,FALSE)),"PB CODE ARTICLE","")</f>
        <v>PB CODE ARTICLE</v>
      </c>
    </row>
    <row r="3617" spans="1:18" x14ac:dyDescent="0.25">
      <c r="A3617" s="131" t="str">
        <f>+IF(I3617&lt;='Ecarts de marge'!$G$1,"X","")</f>
        <v>X</v>
      </c>
      <c r="B3617" s="122" t="str">
        <f t="shared" si="56"/>
        <v>A</v>
      </c>
      <c r="Q3617" s="122" t="e">
        <f>+VLOOKUP(CONCATENATE(B3617,"00"),#REF!,3,FALSE)</f>
        <v>#REF!</v>
      </c>
      <c r="R3617" s="122" t="str">
        <f>+IF(ISERROR(VLOOKUP(K3617,'Ecarts de marge'!D:D,1,FALSE)),"PB CODE ARTICLE","")</f>
        <v>PB CODE ARTICLE</v>
      </c>
    </row>
    <row r="3618" spans="1:18" x14ac:dyDescent="0.25">
      <c r="A3618" s="131" t="str">
        <f>+IF(I3618&lt;='Ecarts de marge'!$G$1,"X","")</f>
        <v>X</v>
      </c>
      <c r="B3618" s="122" t="str">
        <f t="shared" si="56"/>
        <v>A</v>
      </c>
      <c r="Q3618" s="122" t="e">
        <f>+VLOOKUP(CONCATENATE(B3618,"00"),#REF!,3,FALSE)</f>
        <v>#REF!</v>
      </c>
      <c r="R3618" s="122" t="str">
        <f>+IF(ISERROR(VLOOKUP(K3618,'Ecarts de marge'!D:D,1,FALSE)),"PB CODE ARTICLE","")</f>
        <v>PB CODE ARTICLE</v>
      </c>
    </row>
    <row r="3619" spans="1:18" x14ac:dyDescent="0.25">
      <c r="A3619" s="131" t="str">
        <f>+IF(I3619&lt;='Ecarts de marge'!$G$1,"X","")</f>
        <v>X</v>
      </c>
      <c r="B3619" s="122" t="str">
        <f t="shared" si="56"/>
        <v>A</v>
      </c>
      <c r="Q3619" s="122" t="e">
        <f>+VLOOKUP(CONCATENATE(B3619,"00"),#REF!,3,FALSE)</f>
        <v>#REF!</v>
      </c>
      <c r="R3619" s="122" t="str">
        <f>+IF(ISERROR(VLOOKUP(K3619,'Ecarts de marge'!D:D,1,FALSE)),"PB CODE ARTICLE","")</f>
        <v>PB CODE ARTICLE</v>
      </c>
    </row>
    <row r="3620" spans="1:18" x14ac:dyDescent="0.25">
      <c r="A3620" s="131" t="str">
        <f>+IF(I3620&lt;='Ecarts de marge'!$G$1,"X","")</f>
        <v>X</v>
      </c>
      <c r="B3620" s="122" t="str">
        <f t="shared" si="56"/>
        <v>A</v>
      </c>
      <c r="Q3620" s="122" t="e">
        <f>+VLOOKUP(CONCATENATE(B3620,"00"),#REF!,3,FALSE)</f>
        <v>#REF!</v>
      </c>
      <c r="R3620" s="122" t="str">
        <f>+IF(ISERROR(VLOOKUP(K3620,'Ecarts de marge'!D:D,1,FALSE)),"PB CODE ARTICLE","")</f>
        <v>PB CODE ARTICLE</v>
      </c>
    </row>
    <row r="3621" spans="1:18" x14ac:dyDescent="0.25">
      <c r="A3621" s="131" t="str">
        <f>+IF(I3621&lt;='Ecarts de marge'!$G$1,"X","")</f>
        <v>X</v>
      </c>
      <c r="B3621" s="122" t="str">
        <f t="shared" si="56"/>
        <v>A</v>
      </c>
      <c r="Q3621" s="122" t="e">
        <f>+VLOOKUP(CONCATENATE(B3621,"00"),#REF!,3,FALSE)</f>
        <v>#REF!</v>
      </c>
      <c r="R3621" s="122" t="str">
        <f>+IF(ISERROR(VLOOKUP(K3621,'Ecarts de marge'!D:D,1,FALSE)),"PB CODE ARTICLE","")</f>
        <v>PB CODE ARTICLE</v>
      </c>
    </row>
    <row r="3622" spans="1:18" x14ac:dyDescent="0.25">
      <c r="A3622" s="131" t="str">
        <f>+IF(I3622&lt;='Ecarts de marge'!$G$1,"X","")</f>
        <v>X</v>
      </c>
      <c r="B3622" s="122" t="str">
        <f t="shared" si="56"/>
        <v>A</v>
      </c>
      <c r="Q3622" s="122" t="e">
        <f>+VLOOKUP(CONCATENATE(B3622,"00"),#REF!,3,FALSE)</f>
        <v>#REF!</v>
      </c>
      <c r="R3622" s="122" t="str">
        <f>+IF(ISERROR(VLOOKUP(K3622,'Ecarts de marge'!D:D,1,FALSE)),"PB CODE ARTICLE","")</f>
        <v>PB CODE ARTICLE</v>
      </c>
    </row>
    <row r="3623" spans="1:18" x14ac:dyDescent="0.25">
      <c r="A3623" s="131" t="str">
        <f>+IF(I3623&lt;='Ecarts de marge'!$G$1,"X","")</f>
        <v>X</v>
      </c>
      <c r="B3623" s="122" t="str">
        <f t="shared" si="56"/>
        <v>A</v>
      </c>
      <c r="Q3623" s="122" t="e">
        <f>+VLOOKUP(CONCATENATE(B3623,"00"),#REF!,3,FALSE)</f>
        <v>#REF!</v>
      </c>
      <c r="R3623" s="122" t="str">
        <f>+IF(ISERROR(VLOOKUP(K3623,'Ecarts de marge'!D:D,1,FALSE)),"PB CODE ARTICLE","")</f>
        <v>PB CODE ARTICLE</v>
      </c>
    </row>
    <row r="3624" spans="1:18" x14ac:dyDescent="0.25">
      <c r="A3624" s="131" t="str">
        <f>+IF(I3624&lt;='Ecarts de marge'!$G$1,"X","")</f>
        <v>X</v>
      </c>
      <c r="B3624" s="122" t="str">
        <f t="shared" si="56"/>
        <v>A</v>
      </c>
      <c r="Q3624" s="122" t="e">
        <f>+VLOOKUP(CONCATENATE(B3624,"00"),#REF!,3,FALSE)</f>
        <v>#REF!</v>
      </c>
      <c r="R3624" s="122" t="str">
        <f>+IF(ISERROR(VLOOKUP(K3624,'Ecarts de marge'!D:D,1,FALSE)),"PB CODE ARTICLE","")</f>
        <v>PB CODE ARTICLE</v>
      </c>
    </row>
    <row r="3625" spans="1:18" x14ac:dyDescent="0.25">
      <c r="A3625" s="131" t="str">
        <f>+IF(I3625&lt;='Ecarts de marge'!$G$1,"X","")</f>
        <v>X</v>
      </c>
      <c r="B3625" s="122" t="str">
        <f t="shared" si="56"/>
        <v>A</v>
      </c>
      <c r="Q3625" s="122" t="e">
        <f>+VLOOKUP(CONCATENATE(B3625,"00"),#REF!,3,FALSE)</f>
        <v>#REF!</v>
      </c>
      <c r="R3625" s="122" t="str">
        <f>+IF(ISERROR(VLOOKUP(K3625,'Ecarts de marge'!D:D,1,FALSE)),"PB CODE ARTICLE","")</f>
        <v>PB CODE ARTICLE</v>
      </c>
    </row>
    <row r="3626" spans="1:18" x14ac:dyDescent="0.25">
      <c r="A3626" s="131" t="str">
        <f>+IF(I3626&lt;='Ecarts de marge'!$G$1,"X","")</f>
        <v>X</v>
      </c>
      <c r="B3626" s="122" t="str">
        <f t="shared" si="56"/>
        <v>A</v>
      </c>
      <c r="Q3626" s="122" t="e">
        <f>+VLOOKUP(CONCATENATE(B3626,"00"),#REF!,3,FALSE)</f>
        <v>#REF!</v>
      </c>
      <c r="R3626" s="122" t="str">
        <f>+IF(ISERROR(VLOOKUP(K3626,'Ecarts de marge'!D:D,1,FALSE)),"PB CODE ARTICLE","")</f>
        <v>PB CODE ARTICLE</v>
      </c>
    </row>
    <row r="3627" spans="1:18" x14ac:dyDescent="0.25">
      <c r="A3627" s="131" t="str">
        <f>+IF(I3627&lt;='Ecarts de marge'!$G$1,"X","")</f>
        <v>X</v>
      </c>
      <c r="B3627" s="122" t="str">
        <f t="shared" si="56"/>
        <v>A</v>
      </c>
      <c r="Q3627" s="122" t="e">
        <f>+VLOOKUP(CONCATENATE(B3627,"00"),#REF!,3,FALSE)</f>
        <v>#REF!</v>
      </c>
      <c r="R3627" s="122" t="str">
        <f>+IF(ISERROR(VLOOKUP(K3627,'Ecarts de marge'!D:D,1,FALSE)),"PB CODE ARTICLE","")</f>
        <v>PB CODE ARTICLE</v>
      </c>
    </row>
    <row r="3628" spans="1:18" x14ac:dyDescent="0.25">
      <c r="A3628" s="131" t="str">
        <f>+IF(I3628&lt;='Ecarts de marge'!$G$1,"X","")</f>
        <v>X</v>
      </c>
      <c r="B3628" s="122" t="str">
        <f t="shared" si="56"/>
        <v>A</v>
      </c>
      <c r="Q3628" s="122" t="e">
        <f>+VLOOKUP(CONCATENATE(B3628,"00"),#REF!,3,FALSE)</f>
        <v>#REF!</v>
      </c>
      <c r="R3628" s="122" t="str">
        <f>+IF(ISERROR(VLOOKUP(K3628,'Ecarts de marge'!D:D,1,FALSE)),"PB CODE ARTICLE","")</f>
        <v>PB CODE ARTICLE</v>
      </c>
    </row>
    <row r="3629" spans="1:18" x14ac:dyDescent="0.25">
      <c r="A3629" s="131" t="str">
        <f>+IF(I3629&lt;='Ecarts de marge'!$G$1,"X","")</f>
        <v>X</v>
      </c>
      <c r="B3629" s="122" t="str">
        <f t="shared" si="56"/>
        <v>A</v>
      </c>
      <c r="Q3629" s="122" t="e">
        <f>+VLOOKUP(CONCATENATE(B3629,"00"),#REF!,3,FALSE)</f>
        <v>#REF!</v>
      </c>
      <c r="R3629" s="122" t="str">
        <f>+IF(ISERROR(VLOOKUP(K3629,'Ecarts de marge'!D:D,1,FALSE)),"PB CODE ARTICLE","")</f>
        <v>PB CODE ARTICLE</v>
      </c>
    </row>
    <row r="3630" spans="1:18" x14ac:dyDescent="0.25">
      <c r="A3630" s="131" t="str">
        <f>+IF(I3630&lt;='Ecarts de marge'!$G$1,"X","")</f>
        <v>X</v>
      </c>
      <c r="B3630" s="122" t="str">
        <f t="shared" si="56"/>
        <v>A</v>
      </c>
      <c r="Q3630" s="122" t="e">
        <f>+VLOOKUP(CONCATENATE(B3630,"00"),#REF!,3,FALSE)</f>
        <v>#REF!</v>
      </c>
      <c r="R3630" s="122" t="str">
        <f>+IF(ISERROR(VLOOKUP(K3630,'Ecarts de marge'!D:D,1,FALSE)),"PB CODE ARTICLE","")</f>
        <v>PB CODE ARTICLE</v>
      </c>
    </row>
    <row r="3631" spans="1:18" x14ac:dyDescent="0.25">
      <c r="A3631" s="131" t="str">
        <f>+IF(I3631&lt;='Ecarts de marge'!$G$1,"X","")</f>
        <v>X</v>
      </c>
      <c r="B3631" s="122" t="str">
        <f t="shared" si="56"/>
        <v>A</v>
      </c>
      <c r="Q3631" s="122" t="e">
        <f>+VLOOKUP(CONCATENATE(B3631,"00"),#REF!,3,FALSE)</f>
        <v>#REF!</v>
      </c>
      <c r="R3631" s="122" t="str">
        <f>+IF(ISERROR(VLOOKUP(K3631,'Ecarts de marge'!D:D,1,FALSE)),"PB CODE ARTICLE","")</f>
        <v>PB CODE ARTICLE</v>
      </c>
    </row>
    <row r="3632" spans="1:18" x14ac:dyDescent="0.25">
      <c r="A3632" s="131" t="str">
        <f>+IF(I3632&lt;='Ecarts de marge'!$G$1,"X","")</f>
        <v>X</v>
      </c>
      <c r="B3632" s="122" t="str">
        <f t="shared" si="56"/>
        <v>A</v>
      </c>
      <c r="Q3632" s="122" t="e">
        <f>+VLOOKUP(CONCATENATE(B3632,"00"),#REF!,3,FALSE)</f>
        <v>#REF!</v>
      </c>
      <c r="R3632" s="122" t="str">
        <f>+IF(ISERROR(VLOOKUP(K3632,'Ecarts de marge'!D:D,1,FALSE)),"PB CODE ARTICLE","")</f>
        <v>PB CODE ARTICLE</v>
      </c>
    </row>
    <row r="3633" spans="1:18" x14ac:dyDescent="0.25">
      <c r="A3633" s="131" t="str">
        <f>+IF(I3633&lt;='Ecarts de marge'!$G$1,"X","")</f>
        <v>X</v>
      </c>
      <c r="B3633" s="122" t="str">
        <f t="shared" si="56"/>
        <v>A</v>
      </c>
      <c r="Q3633" s="122" t="e">
        <f>+VLOOKUP(CONCATENATE(B3633,"00"),#REF!,3,FALSE)</f>
        <v>#REF!</v>
      </c>
      <c r="R3633" s="122" t="str">
        <f>+IF(ISERROR(VLOOKUP(K3633,'Ecarts de marge'!D:D,1,FALSE)),"PB CODE ARTICLE","")</f>
        <v>PB CODE ARTICLE</v>
      </c>
    </row>
    <row r="3634" spans="1:18" x14ac:dyDescent="0.25">
      <c r="A3634" s="131" t="str">
        <f>+IF(I3634&lt;='Ecarts de marge'!$G$1,"X","")</f>
        <v>X</v>
      </c>
      <c r="B3634" s="122" t="str">
        <f t="shared" si="56"/>
        <v>A</v>
      </c>
      <c r="Q3634" s="122" t="e">
        <f>+VLOOKUP(CONCATENATE(B3634,"00"),#REF!,3,FALSE)</f>
        <v>#REF!</v>
      </c>
      <c r="R3634" s="122" t="str">
        <f>+IF(ISERROR(VLOOKUP(K3634,'Ecarts de marge'!D:D,1,FALSE)),"PB CODE ARTICLE","")</f>
        <v>PB CODE ARTICLE</v>
      </c>
    </row>
    <row r="3635" spans="1:18" x14ac:dyDescent="0.25">
      <c r="A3635" s="131" t="str">
        <f>+IF(I3635&lt;='Ecarts de marge'!$G$1,"X","")</f>
        <v>X</v>
      </c>
      <c r="B3635" s="122" t="str">
        <f t="shared" si="56"/>
        <v>A</v>
      </c>
      <c r="Q3635" s="122" t="e">
        <f>+VLOOKUP(CONCATENATE(B3635,"00"),#REF!,3,FALSE)</f>
        <v>#REF!</v>
      </c>
      <c r="R3635" s="122" t="str">
        <f>+IF(ISERROR(VLOOKUP(K3635,'Ecarts de marge'!D:D,1,FALSE)),"PB CODE ARTICLE","")</f>
        <v>PB CODE ARTICLE</v>
      </c>
    </row>
    <row r="3636" spans="1:18" x14ac:dyDescent="0.25">
      <c r="A3636" s="131" t="str">
        <f>+IF(I3636&lt;='Ecarts de marge'!$G$1,"X","")</f>
        <v>X</v>
      </c>
      <c r="B3636" s="122" t="str">
        <f t="shared" si="56"/>
        <v>A</v>
      </c>
      <c r="Q3636" s="122" t="e">
        <f>+VLOOKUP(CONCATENATE(B3636,"00"),#REF!,3,FALSE)</f>
        <v>#REF!</v>
      </c>
      <c r="R3636" s="122" t="str">
        <f>+IF(ISERROR(VLOOKUP(K3636,'Ecarts de marge'!D:D,1,FALSE)),"PB CODE ARTICLE","")</f>
        <v>PB CODE ARTICLE</v>
      </c>
    </row>
    <row r="3637" spans="1:18" x14ac:dyDescent="0.25">
      <c r="A3637" s="131" t="str">
        <f>+IF(I3637&lt;='Ecarts de marge'!$G$1,"X","")</f>
        <v>X</v>
      </c>
      <c r="B3637" s="122" t="str">
        <f t="shared" si="56"/>
        <v>A</v>
      </c>
      <c r="Q3637" s="122" t="e">
        <f>+VLOOKUP(CONCATENATE(B3637,"00"),#REF!,3,FALSE)</f>
        <v>#REF!</v>
      </c>
      <c r="R3637" s="122" t="str">
        <f>+IF(ISERROR(VLOOKUP(K3637,'Ecarts de marge'!D:D,1,FALSE)),"PB CODE ARTICLE","")</f>
        <v>PB CODE ARTICLE</v>
      </c>
    </row>
    <row r="3638" spans="1:18" x14ac:dyDescent="0.25">
      <c r="A3638" s="131" t="str">
        <f>+IF(I3638&lt;='Ecarts de marge'!$G$1,"X","")</f>
        <v>X</v>
      </c>
      <c r="B3638" s="122" t="str">
        <f t="shared" si="56"/>
        <v>A</v>
      </c>
      <c r="Q3638" s="122" t="e">
        <f>+VLOOKUP(CONCATENATE(B3638,"00"),#REF!,3,FALSE)</f>
        <v>#REF!</v>
      </c>
      <c r="R3638" s="122" t="str">
        <f>+IF(ISERROR(VLOOKUP(K3638,'Ecarts de marge'!D:D,1,FALSE)),"PB CODE ARTICLE","")</f>
        <v>PB CODE ARTICLE</v>
      </c>
    </row>
    <row r="3639" spans="1:18" x14ac:dyDescent="0.25">
      <c r="A3639" s="131" t="str">
        <f>+IF(I3639&lt;='Ecarts de marge'!$G$1,"X","")</f>
        <v>X</v>
      </c>
      <c r="B3639" s="122" t="str">
        <f t="shared" si="56"/>
        <v>A</v>
      </c>
      <c r="Q3639" s="122" t="e">
        <f>+VLOOKUP(CONCATENATE(B3639,"00"),#REF!,3,FALSE)</f>
        <v>#REF!</v>
      </c>
      <c r="R3639" s="122" t="str">
        <f>+IF(ISERROR(VLOOKUP(K3639,'Ecarts de marge'!D:D,1,FALSE)),"PB CODE ARTICLE","")</f>
        <v>PB CODE ARTICLE</v>
      </c>
    </row>
    <row r="3640" spans="1:18" x14ac:dyDescent="0.25">
      <c r="A3640" s="131" t="str">
        <f>+IF(I3640&lt;='Ecarts de marge'!$G$1,"X","")</f>
        <v>X</v>
      </c>
      <c r="B3640" s="122" t="str">
        <f t="shared" si="56"/>
        <v>A</v>
      </c>
      <c r="Q3640" s="122" t="e">
        <f>+VLOOKUP(CONCATENATE(B3640,"00"),#REF!,3,FALSE)</f>
        <v>#REF!</v>
      </c>
      <c r="R3640" s="122" t="str">
        <f>+IF(ISERROR(VLOOKUP(K3640,'Ecarts de marge'!D:D,1,FALSE)),"PB CODE ARTICLE","")</f>
        <v>PB CODE ARTICLE</v>
      </c>
    </row>
    <row r="3641" spans="1:18" x14ac:dyDescent="0.25">
      <c r="A3641" s="131" t="str">
        <f>+IF(I3641&lt;='Ecarts de marge'!$G$1,"X","")</f>
        <v>X</v>
      </c>
      <c r="B3641" s="122" t="str">
        <f t="shared" si="56"/>
        <v>A</v>
      </c>
      <c r="Q3641" s="122" t="e">
        <f>+VLOOKUP(CONCATENATE(B3641,"00"),#REF!,3,FALSE)</f>
        <v>#REF!</v>
      </c>
      <c r="R3641" s="122" t="str">
        <f>+IF(ISERROR(VLOOKUP(K3641,'Ecarts de marge'!D:D,1,FALSE)),"PB CODE ARTICLE","")</f>
        <v>PB CODE ARTICLE</v>
      </c>
    </row>
    <row r="3642" spans="1:18" x14ac:dyDescent="0.25">
      <c r="A3642" s="131" t="str">
        <f>+IF(I3642&lt;='Ecarts de marge'!$G$1,"X","")</f>
        <v>X</v>
      </c>
      <c r="B3642" s="122" t="str">
        <f t="shared" si="56"/>
        <v>A</v>
      </c>
      <c r="Q3642" s="122" t="e">
        <f>+VLOOKUP(CONCATENATE(B3642,"00"),#REF!,3,FALSE)</f>
        <v>#REF!</v>
      </c>
      <c r="R3642" s="122" t="str">
        <f>+IF(ISERROR(VLOOKUP(K3642,'Ecarts de marge'!D:D,1,FALSE)),"PB CODE ARTICLE","")</f>
        <v>PB CODE ARTICLE</v>
      </c>
    </row>
    <row r="3643" spans="1:18" x14ac:dyDescent="0.25">
      <c r="A3643" s="131" t="str">
        <f>+IF(I3643&lt;='Ecarts de marge'!$G$1,"X","")</f>
        <v>X</v>
      </c>
      <c r="B3643" s="122" t="str">
        <f t="shared" si="56"/>
        <v>A</v>
      </c>
      <c r="Q3643" s="122" t="e">
        <f>+VLOOKUP(CONCATENATE(B3643,"00"),#REF!,3,FALSE)</f>
        <v>#REF!</v>
      </c>
      <c r="R3643" s="122" t="str">
        <f>+IF(ISERROR(VLOOKUP(K3643,'Ecarts de marge'!D:D,1,FALSE)),"PB CODE ARTICLE","")</f>
        <v>PB CODE ARTICLE</v>
      </c>
    </row>
    <row r="3644" spans="1:18" x14ac:dyDescent="0.25">
      <c r="A3644" s="131" t="str">
        <f>+IF(I3644&lt;='Ecarts de marge'!$G$1,"X","")</f>
        <v>X</v>
      </c>
      <c r="B3644" s="122" t="str">
        <f t="shared" si="56"/>
        <v>A</v>
      </c>
      <c r="Q3644" s="122" t="e">
        <f>+VLOOKUP(CONCATENATE(B3644,"00"),#REF!,3,FALSE)</f>
        <v>#REF!</v>
      </c>
      <c r="R3644" s="122" t="str">
        <f>+IF(ISERROR(VLOOKUP(K3644,'Ecarts de marge'!D:D,1,FALSE)),"PB CODE ARTICLE","")</f>
        <v>PB CODE ARTICLE</v>
      </c>
    </row>
    <row r="3645" spans="1:18" x14ac:dyDescent="0.25">
      <c r="A3645" s="131" t="str">
        <f>+IF(I3645&lt;='Ecarts de marge'!$G$1,"X","")</f>
        <v>X</v>
      </c>
      <c r="B3645" s="122" t="str">
        <f t="shared" si="56"/>
        <v>A</v>
      </c>
      <c r="Q3645" s="122" t="e">
        <f>+VLOOKUP(CONCATENATE(B3645,"00"),#REF!,3,FALSE)</f>
        <v>#REF!</v>
      </c>
      <c r="R3645" s="122" t="str">
        <f>+IF(ISERROR(VLOOKUP(K3645,'Ecarts de marge'!D:D,1,FALSE)),"PB CODE ARTICLE","")</f>
        <v>PB CODE ARTICLE</v>
      </c>
    </row>
    <row r="3646" spans="1:18" x14ac:dyDescent="0.25">
      <c r="A3646" s="131" t="str">
        <f>+IF(I3646&lt;='Ecarts de marge'!$G$1,"X","")</f>
        <v>X</v>
      </c>
      <c r="B3646" s="122" t="str">
        <f t="shared" si="56"/>
        <v>A</v>
      </c>
      <c r="Q3646" s="122" t="e">
        <f>+VLOOKUP(CONCATENATE(B3646,"00"),#REF!,3,FALSE)</f>
        <v>#REF!</v>
      </c>
      <c r="R3646" s="122" t="str">
        <f>+IF(ISERROR(VLOOKUP(K3646,'Ecarts de marge'!D:D,1,FALSE)),"PB CODE ARTICLE","")</f>
        <v>PB CODE ARTICLE</v>
      </c>
    </row>
    <row r="3647" spans="1:18" x14ac:dyDescent="0.25">
      <c r="A3647" s="131" t="str">
        <f>+IF(I3647&lt;='Ecarts de marge'!$G$1,"X","")</f>
        <v>X</v>
      </c>
      <c r="B3647" s="122" t="str">
        <f t="shared" si="56"/>
        <v>A</v>
      </c>
      <c r="Q3647" s="122" t="e">
        <f>+VLOOKUP(CONCATENATE(B3647,"00"),#REF!,3,FALSE)</f>
        <v>#REF!</v>
      </c>
      <c r="R3647" s="122" t="str">
        <f>+IF(ISERROR(VLOOKUP(K3647,'Ecarts de marge'!D:D,1,FALSE)),"PB CODE ARTICLE","")</f>
        <v>PB CODE ARTICLE</v>
      </c>
    </row>
    <row r="3648" spans="1:18" x14ac:dyDescent="0.25">
      <c r="A3648" s="131" t="str">
        <f>+IF(I3648&lt;='Ecarts de marge'!$G$1,"X","")</f>
        <v>X</v>
      </c>
      <c r="B3648" s="122" t="str">
        <f t="shared" si="56"/>
        <v>A</v>
      </c>
      <c r="Q3648" s="122" t="e">
        <f>+VLOOKUP(CONCATENATE(B3648,"00"),#REF!,3,FALSE)</f>
        <v>#REF!</v>
      </c>
      <c r="R3648" s="122" t="str">
        <f>+IF(ISERROR(VLOOKUP(K3648,'Ecarts de marge'!D:D,1,FALSE)),"PB CODE ARTICLE","")</f>
        <v>PB CODE ARTICLE</v>
      </c>
    </row>
    <row r="3649" spans="1:18" x14ac:dyDescent="0.25">
      <c r="A3649" s="131" t="str">
        <f>+IF(I3649&lt;='Ecarts de marge'!$G$1,"X","")</f>
        <v>X</v>
      </c>
      <c r="B3649" s="122" t="str">
        <f t="shared" si="56"/>
        <v>A</v>
      </c>
      <c r="Q3649" s="122" t="e">
        <f>+VLOOKUP(CONCATENATE(B3649,"00"),#REF!,3,FALSE)</f>
        <v>#REF!</v>
      </c>
      <c r="R3649" s="122" t="str">
        <f>+IF(ISERROR(VLOOKUP(K3649,'Ecarts de marge'!D:D,1,FALSE)),"PB CODE ARTICLE","")</f>
        <v>PB CODE ARTICLE</v>
      </c>
    </row>
    <row r="3650" spans="1:18" x14ac:dyDescent="0.25">
      <c r="A3650" s="131" t="str">
        <f>+IF(I3650&lt;='Ecarts de marge'!$G$1,"X","")</f>
        <v>X</v>
      </c>
      <c r="B3650" s="122" t="str">
        <f t="shared" si="56"/>
        <v>A</v>
      </c>
      <c r="Q3650" s="122" t="e">
        <f>+VLOOKUP(CONCATENATE(B3650,"00"),#REF!,3,FALSE)</f>
        <v>#REF!</v>
      </c>
      <c r="R3650" s="122" t="str">
        <f>+IF(ISERROR(VLOOKUP(K3650,'Ecarts de marge'!D:D,1,FALSE)),"PB CODE ARTICLE","")</f>
        <v>PB CODE ARTICLE</v>
      </c>
    </row>
    <row r="3651" spans="1:18" x14ac:dyDescent="0.25">
      <c r="A3651" s="131" t="str">
        <f>+IF(I3651&lt;='Ecarts de marge'!$G$1,"X","")</f>
        <v>X</v>
      </c>
      <c r="B3651" s="122" t="str">
        <f t="shared" ref="B3651:B3714" si="57">+"A"&amp;E3651&amp;F3651&amp;G3651</f>
        <v>A</v>
      </c>
      <c r="Q3651" s="122" t="e">
        <f>+VLOOKUP(CONCATENATE(B3651,"00"),#REF!,3,FALSE)</f>
        <v>#REF!</v>
      </c>
      <c r="R3651" s="122" t="str">
        <f>+IF(ISERROR(VLOOKUP(K3651,'Ecarts de marge'!D:D,1,FALSE)),"PB CODE ARTICLE","")</f>
        <v>PB CODE ARTICLE</v>
      </c>
    </row>
    <row r="3652" spans="1:18" x14ac:dyDescent="0.25">
      <c r="A3652" s="131" t="str">
        <f>+IF(I3652&lt;='Ecarts de marge'!$G$1,"X","")</f>
        <v>X</v>
      </c>
      <c r="B3652" s="122" t="str">
        <f t="shared" si="57"/>
        <v>A</v>
      </c>
      <c r="Q3652" s="122" t="e">
        <f>+VLOOKUP(CONCATENATE(B3652,"00"),#REF!,3,FALSE)</f>
        <v>#REF!</v>
      </c>
      <c r="R3652" s="122" t="str">
        <f>+IF(ISERROR(VLOOKUP(K3652,'Ecarts de marge'!D:D,1,FALSE)),"PB CODE ARTICLE","")</f>
        <v>PB CODE ARTICLE</v>
      </c>
    </row>
    <row r="3653" spans="1:18" x14ac:dyDescent="0.25">
      <c r="A3653" s="131" t="str">
        <f>+IF(I3653&lt;='Ecarts de marge'!$G$1,"X","")</f>
        <v>X</v>
      </c>
      <c r="B3653" s="122" t="str">
        <f t="shared" si="57"/>
        <v>A</v>
      </c>
      <c r="Q3653" s="122" t="e">
        <f>+VLOOKUP(CONCATENATE(B3653,"00"),#REF!,3,FALSE)</f>
        <v>#REF!</v>
      </c>
      <c r="R3653" s="122" t="str">
        <f>+IF(ISERROR(VLOOKUP(K3653,'Ecarts de marge'!D:D,1,FALSE)),"PB CODE ARTICLE","")</f>
        <v>PB CODE ARTICLE</v>
      </c>
    </row>
    <row r="3654" spans="1:18" x14ac:dyDescent="0.25">
      <c r="A3654" s="131" t="str">
        <f>+IF(I3654&lt;='Ecarts de marge'!$G$1,"X","")</f>
        <v>X</v>
      </c>
      <c r="B3654" s="122" t="str">
        <f t="shared" si="57"/>
        <v>A</v>
      </c>
      <c r="Q3654" s="122" t="e">
        <f>+VLOOKUP(CONCATENATE(B3654,"00"),#REF!,3,FALSE)</f>
        <v>#REF!</v>
      </c>
      <c r="R3654" s="122" t="str">
        <f>+IF(ISERROR(VLOOKUP(K3654,'Ecarts de marge'!D:D,1,FALSE)),"PB CODE ARTICLE","")</f>
        <v>PB CODE ARTICLE</v>
      </c>
    </row>
    <row r="3655" spans="1:18" x14ac:dyDescent="0.25">
      <c r="A3655" s="131" t="str">
        <f>+IF(I3655&lt;='Ecarts de marge'!$G$1,"X","")</f>
        <v>X</v>
      </c>
      <c r="B3655" s="122" t="str">
        <f t="shared" si="57"/>
        <v>A</v>
      </c>
      <c r="Q3655" s="122" t="e">
        <f>+VLOOKUP(CONCATENATE(B3655,"00"),#REF!,3,FALSE)</f>
        <v>#REF!</v>
      </c>
      <c r="R3655" s="122" t="str">
        <f>+IF(ISERROR(VLOOKUP(K3655,'Ecarts de marge'!D:D,1,FALSE)),"PB CODE ARTICLE","")</f>
        <v>PB CODE ARTICLE</v>
      </c>
    </row>
    <row r="3656" spans="1:18" x14ac:dyDescent="0.25">
      <c r="A3656" s="131" t="str">
        <f>+IF(I3656&lt;='Ecarts de marge'!$G$1,"X","")</f>
        <v>X</v>
      </c>
      <c r="B3656" s="122" t="str">
        <f t="shared" si="57"/>
        <v>A</v>
      </c>
      <c r="Q3656" s="122" t="e">
        <f>+VLOOKUP(CONCATENATE(B3656,"00"),#REF!,3,FALSE)</f>
        <v>#REF!</v>
      </c>
      <c r="R3656" s="122" t="str">
        <f>+IF(ISERROR(VLOOKUP(K3656,'Ecarts de marge'!D:D,1,FALSE)),"PB CODE ARTICLE","")</f>
        <v>PB CODE ARTICLE</v>
      </c>
    </row>
    <row r="3657" spans="1:18" x14ac:dyDescent="0.25">
      <c r="A3657" s="131" t="str">
        <f>+IF(I3657&lt;='Ecarts de marge'!$G$1,"X","")</f>
        <v>X</v>
      </c>
      <c r="B3657" s="122" t="str">
        <f t="shared" si="57"/>
        <v>A</v>
      </c>
      <c r="Q3657" s="122" t="e">
        <f>+VLOOKUP(CONCATENATE(B3657,"00"),#REF!,3,FALSE)</f>
        <v>#REF!</v>
      </c>
      <c r="R3657" s="122" t="str">
        <f>+IF(ISERROR(VLOOKUP(K3657,'Ecarts de marge'!D:D,1,FALSE)),"PB CODE ARTICLE","")</f>
        <v>PB CODE ARTICLE</v>
      </c>
    </row>
    <row r="3658" spans="1:18" x14ac:dyDescent="0.25">
      <c r="A3658" s="131" t="str">
        <f>+IF(I3658&lt;='Ecarts de marge'!$G$1,"X","")</f>
        <v>X</v>
      </c>
      <c r="B3658" s="122" t="str">
        <f t="shared" si="57"/>
        <v>A</v>
      </c>
      <c r="Q3658" s="122" t="e">
        <f>+VLOOKUP(CONCATENATE(B3658,"00"),#REF!,3,FALSE)</f>
        <v>#REF!</v>
      </c>
      <c r="R3658" s="122" t="str">
        <f>+IF(ISERROR(VLOOKUP(K3658,'Ecarts de marge'!D:D,1,FALSE)),"PB CODE ARTICLE","")</f>
        <v>PB CODE ARTICLE</v>
      </c>
    </row>
    <row r="3659" spans="1:18" x14ac:dyDescent="0.25">
      <c r="A3659" s="131" t="str">
        <f>+IF(I3659&lt;='Ecarts de marge'!$G$1,"X","")</f>
        <v>X</v>
      </c>
      <c r="B3659" s="122" t="str">
        <f t="shared" si="57"/>
        <v>A</v>
      </c>
      <c r="Q3659" s="122" t="e">
        <f>+VLOOKUP(CONCATENATE(B3659,"00"),#REF!,3,FALSE)</f>
        <v>#REF!</v>
      </c>
      <c r="R3659" s="122" t="str">
        <f>+IF(ISERROR(VLOOKUP(K3659,'Ecarts de marge'!D:D,1,FALSE)),"PB CODE ARTICLE","")</f>
        <v>PB CODE ARTICLE</v>
      </c>
    </row>
    <row r="3660" spans="1:18" x14ac:dyDescent="0.25">
      <c r="A3660" s="131" t="str">
        <f>+IF(I3660&lt;='Ecarts de marge'!$G$1,"X","")</f>
        <v>X</v>
      </c>
      <c r="B3660" s="122" t="str">
        <f t="shared" si="57"/>
        <v>A</v>
      </c>
      <c r="Q3660" s="122" t="e">
        <f>+VLOOKUP(CONCATENATE(B3660,"00"),#REF!,3,FALSE)</f>
        <v>#REF!</v>
      </c>
      <c r="R3660" s="122" t="str">
        <f>+IF(ISERROR(VLOOKUP(K3660,'Ecarts de marge'!D:D,1,FALSE)),"PB CODE ARTICLE","")</f>
        <v>PB CODE ARTICLE</v>
      </c>
    </row>
    <row r="3661" spans="1:18" x14ac:dyDescent="0.25">
      <c r="A3661" s="131" t="str">
        <f>+IF(I3661&lt;='Ecarts de marge'!$G$1,"X","")</f>
        <v>X</v>
      </c>
      <c r="B3661" s="122" t="str">
        <f t="shared" si="57"/>
        <v>A</v>
      </c>
      <c r="Q3661" s="122" t="e">
        <f>+VLOOKUP(CONCATENATE(B3661,"00"),#REF!,3,FALSE)</f>
        <v>#REF!</v>
      </c>
      <c r="R3661" s="122" t="str">
        <f>+IF(ISERROR(VLOOKUP(K3661,'Ecarts de marge'!D:D,1,FALSE)),"PB CODE ARTICLE","")</f>
        <v>PB CODE ARTICLE</v>
      </c>
    </row>
    <row r="3662" spans="1:18" x14ac:dyDescent="0.25">
      <c r="A3662" s="131" t="str">
        <f>+IF(I3662&lt;='Ecarts de marge'!$G$1,"X","")</f>
        <v>X</v>
      </c>
      <c r="B3662" s="122" t="str">
        <f t="shared" si="57"/>
        <v>A</v>
      </c>
      <c r="Q3662" s="122" t="e">
        <f>+VLOOKUP(CONCATENATE(B3662,"00"),#REF!,3,FALSE)</f>
        <v>#REF!</v>
      </c>
      <c r="R3662" s="122" t="str">
        <f>+IF(ISERROR(VLOOKUP(K3662,'Ecarts de marge'!D:D,1,FALSE)),"PB CODE ARTICLE","")</f>
        <v>PB CODE ARTICLE</v>
      </c>
    </row>
    <row r="3663" spans="1:18" x14ac:dyDescent="0.25">
      <c r="A3663" s="131" t="str">
        <f>+IF(I3663&lt;='Ecarts de marge'!$G$1,"X","")</f>
        <v>X</v>
      </c>
      <c r="B3663" s="122" t="str">
        <f t="shared" si="57"/>
        <v>A</v>
      </c>
      <c r="Q3663" s="122" t="e">
        <f>+VLOOKUP(CONCATENATE(B3663,"00"),#REF!,3,FALSE)</f>
        <v>#REF!</v>
      </c>
      <c r="R3663" s="122" t="str">
        <f>+IF(ISERROR(VLOOKUP(K3663,'Ecarts de marge'!D:D,1,FALSE)),"PB CODE ARTICLE","")</f>
        <v>PB CODE ARTICLE</v>
      </c>
    </row>
    <row r="3664" spans="1:18" x14ac:dyDescent="0.25">
      <c r="A3664" s="131" t="str">
        <f>+IF(I3664&lt;='Ecarts de marge'!$G$1,"X","")</f>
        <v>X</v>
      </c>
      <c r="B3664" s="122" t="str">
        <f t="shared" si="57"/>
        <v>A</v>
      </c>
      <c r="Q3664" s="122" t="e">
        <f>+VLOOKUP(CONCATENATE(B3664,"00"),#REF!,3,FALSE)</f>
        <v>#REF!</v>
      </c>
      <c r="R3664" s="122" t="str">
        <f>+IF(ISERROR(VLOOKUP(K3664,'Ecarts de marge'!D:D,1,FALSE)),"PB CODE ARTICLE","")</f>
        <v>PB CODE ARTICLE</v>
      </c>
    </row>
    <row r="3665" spans="1:18" x14ac:dyDescent="0.25">
      <c r="A3665" s="131" t="str">
        <f>+IF(I3665&lt;='Ecarts de marge'!$G$1,"X","")</f>
        <v>X</v>
      </c>
      <c r="B3665" s="122" t="str">
        <f t="shared" si="57"/>
        <v>A</v>
      </c>
      <c r="Q3665" s="122" t="e">
        <f>+VLOOKUP(CONCATENATE(B3665,"00"),#REF!,3,FALSE)</f>
        <v>#REF!</v>
      </c>
      <c r="R3665" s="122" t="str">
        <f>+IF(ISERROR(VLOOKUP(K3665,'Ecarts de marge'!D:D,1,FALSE)),"PB CODE ARTICLE","")</f>
        <v>PB CODE ARTICLE</v>
      </c>
    </row>
    <row r="3666" spans="1:18" x14ac:dyDescent="0.25">
      <c r="A3666" s="131" t="str">
        <f>+IF(I3666&lt;='Ecarts de marge'!$G$1,"X","")</f>
        <v>X</v>
      </c>
      <c r="B3666" s="122" t="str">
        <f t="shared" si="57"/>
        <v>A</v>
      </c>
      <c r="Q3666" s="122" t="e">
        <f>+VLOOKUP(CONCATENATE(B3666,"00"),#REF!,3,FALSE)</f>
        <v>#REF!</v>
      </c>
      <c r="R3666" s="122" t="str">
        <f>+IF(ISERROR(VLOOKUP(K3666,'Ecarts de marge'!D:D,1,FALSE)),"PB CODE ARTICLE","")</f>
        <v>PB CODE ARTICLE</v>
      </c>
    </row>
    <row r="3667" spans="1:18" x14ac:dyDescent="0.25">
      <c r="A3667" s="131" t="str">
        <f>+IF(I3667&lt;='Ecarts de marge'!$G$1,"X","")</f>
        <v>X</v>
      </c>
      <c r="B3667" s="122" t="str">
        <f t="shared" si="57"/>
        <v>A</v>
      </c>
      <c r="Q3667" s="122" t="e">
        <f>+VLOOKUP(CONCATENATE(B3667,"00"),#REF!,3,FALSE)</f>
        <v>#REF!</v>
      </c>
      <c r="R3667" s="122" t="str">
        <f>+IF(ISERROR(VLOOKUP(K3667,'Ecarts de marge'!D:D,1,FALSE)),"PB CODE ARTICLE","")</f>
        <v>PB CODE ARTICLE</v>
      </c>
    </row>
    <row r="3668" spans="1:18" x14ac:dyDescent="0.25">
      <c r="A3668" s="131" t="str">
        <f>+IF(I3668&lt;='Ecarts de marge'!$G$1,"X","")</f>
        <v>X</v>
      </c>
      <c r="B3668" s="122" t="str">
        <f t="shared" si="57"/>
        <v>A</v>
      </c>
      <c r="Q3668" s="122" t="e">
        <f>+VLOOKUP(CONCATENATE(B3668,"00"),#REF!,3,FALSE)</f>
        <v>#REF!</v>
      </c>
      <c r="R3668" s="122" t="str">
        <f>+IF(ISERROR(VLOOKUP(K3668,'Ecarts de marge'!D:D,1,FALSE)),"PB CODE ARTICLE","")</f>
        <v>PB CODE ARTICLE</v>
      </c>
    </row>
    <row r="3669" spans="1:18" x14ac:dyDescent="0.25">
      <c r="A3669" s="131" t="str">
        <f>+IF(I3669&lt;='Ecarts de marge'!$G$1,"X","")</f>
        <v>X</v>
      </c>
      <c r="B3669" s="122" t="str">
        <f t="shared" si="57"/>
        <v>A</v>
      </c>
      <c r="Q3669" s="122" t="e">
        <f>+VLOOKUP(CONCATENATE(B3669,"00"),#REF!,3,FALSE)</f>
        <v>#REF!</v>
      </c>
      <c r="R3669" s="122" t="str">
        <f>+IF(ISERROR(VLOOKUP(K3669,'Ecarts de marge'!D:D,1,FALSE)),"PB CODE ARTICLE","")</f>
        <v>PB CODE ARTICLE</v>
      </c>
    </row>
    <row r="3670" spans="1:18" x14ac:dyDescent="0.25">
      <c r="A3670" s="131" t="str">
        <f>+IF(I3670&lt;='Ecarts de marge'!$G$1,"X","")</f>
        <v>X</v>
      </c>
      <c r="B3670" s="122" t="str">
        <f t="shared" si="57"/>
        <v>A</v>
      </c>
      <c r="Q3670" s="122" t="e">
        <f>+VLOOKUP(CONCATENATE(B3670,"00"),#REF!,3,FALSE)</f>
        <v>#REF!</v>
      </c>
      <c r="R3670" s="122" t="str">
        <f>+IF(ISERROR(VLOOKUP(K3670,'Ecarts de marge'!D:D,1,FALSE)),"PB CODE ARTICLE","")</f>
        <v>PB CODE ARTICLE</v>
      </c>
    </row>
    <row r="3671" spans="1:18" x14ac:dyDescent="0.25">
      <c r="A3671" s="131" t="str">
        <f>+IF(I3671&lt;='Ecarts de marge'!$G$1,"X","")</f>
        <v>X</v>
      </c>
      <c r="B3671" s="122" t="str">
        <f t="shared" si="57"/>
        <v>A</v>
      </c>
      <c r="Q3671" s="122" t="e">
        <f>+VLOOKUP(CONCATENATE(B3671,"00"),#REF!,3,FALSE)</f>
        <v>#REF!</v>
      </c>
      <c r="R3671" s="122" t="str">
        <f>+IF(ISERROR(VLOOKUP(K3671,'Ecarts de marge'!D:D,1,FALSE)),"PB CODE ARTICLE","")</f>
        <v>PB CODE ARTICLE</v>
      </c>
    </row>
    <row r="3672" spans="1:18" x14ac:dyDescent="0.25">
      <c r="A3672" s="131" t="str">
        <f>+IF(I3672&lt;='Ecarts de marge'!$G$1,"X","")</f>
        <v>X</v>
      </c>
      <c r="B3672" s="122" t="str">
        <f t="shared" si="57"/>
        <v>A</v>
      </c>
      <c r="Q3672" s="122" t="e">
        <f>+VLOOKUP(CONCATENATE(B3672,"00"),#REF!,3,FALSE)</f>
        <v>#REF!</v>
      </c>
      <c r="R3672" s="122" t="str">
        <f>+IF(ISERROR(VLOOKUP(K3672,'Ecarts de marge'!D:D,1,FALSE)),"PB CODE ARTICLE","")</f>
        <v>PB CODE ARTICLE</v>
      </c>
    </row>
    <row r="3673" spans="1:18" x14ac:dyDescent="0.25">
      <c r="A3673" s="131" t="str">
        <f>+IF(I3673&lt;='Ecarts de marge'!$G$1,"X","")</f>
        <v>X</v>
      </c>
      <c r="B3673" s="122" t="str">
        <f t="shared" si="57"/>
        <v>A</v>
      </c>
      <c r="Q3673" s="122" t="e">
        <f>+VLOOKUP(CONCATENATE(B3673,"00"),#REF!,3,FALSE)</f>
        <v>#REF!</v>
      </c>
      <c r="R3673" s="122" t="str">
        <f>+IF(ISERROR(VLOOKUP(K3673,'Ecarts de marge'!D:D,1,FALSE)),"PB CODE ARTICLE","")</f>
        <v>PB CODE ARTICLE</v>
      </c>
    </row>
    <row r="3674" spans="1:18" x14ac:dyDescent="0.25">
      <c r="A3674" s="131" t="str">
        <f>+IF(I3674&lt;='Ecarts de marge'!$G$1,"X","")</f>
        <v>X</v>
      </c>
      <c r="B3674" s="122" t="str">
        <f t="shared" si="57"/>
        <v>A</v>
      </c>
      <c r="Q3674" s="122" t="e">
        <f>+VLOOKUP(CONCATENATE(B3674,"00"),#REF!,3,FALSE)</f>
        <v>#REF!</v>
      </c>
      <c r="R3674" s="122" t="str">
        <f>+IF(ISERROR(VLOOKUP(K3674,'Ecarts de marge'!D:D,1,FALSE)),"PB CODE ARTICLE","")</f>
        <v>PB CODE ARTICLE</v>
      </c>
    </row>
    <row r="3675" spans="1:18" x14ac:dyDescent="0.25">
      <c r="A3675" s="131" t="str">
        <f>+IF(I3675&lt;='Ecarts de marge'!$G$1,"X","")</f>
        <v>X</v>
      </c>
      <c r="B3675" s="122" t="str">
        <f t="shared" si="57"/>
        <v>A</v>
      </c>
      <c r="Q3675" s="122" t="e">
        <f>+VLOOKUP(CONCATENATE(B3675,"00"),#REF!,3,FALSE)</f>
        <v>#REF!</v>
      </c>
      <c r="R3675" s="122" t="str">
        <f>+IF(ISERROR(VLOOKUP(K3675,'Ecarts de marge'!D:D,1,FALSE)),"PB CODE ARTICLE","")</f>
        <v>PB CODE ARTICLE</v>
      </c>
    </row>
    <row r="3676" spans="1:18" x14ac:dyDescent="0.25">
      <c r="A3676" s="131" t="str">
        <f>+IF(I3676&lt;='Ecarts de marge'!$G$1,"X","")</f>
        <v>X</v>
      </c>
      <c r="B3676" s="122" t="str">
        <f t="shared" si="57"/>
        <v>A</v>
      </c>
      <c r="Q3676" s="122" t="e">
        <f>+VLOOKUP(CONCATENATE(B3676,"00"),#REF!,3,FALSE)</f>
        <v>#REF!</v>
      </c>
      <c r="R3676" s="122" t="str">
        <f>+IF(ISERROR(VLOOKUP(K3676,'Ecarts de marge'!D:D,1,FALSE)),"PB CODE ARTICLE","")</f>
        <v>PB CODE ARTICLE</v>
      </c>
    </row>
    <row r="3677" spans="1:18" x14ac:dyDescent="0.25">
      <c r="A3677" s="131" t="str">
        <f>+IF(I3677&lt;='Ecarts de marge'!$G$1,"X","")</f>
        <v>X</v>
      </c>
      <c r="B3677" s="122" t="str">
        <f t="shared" si="57"/>
        <v>A</v>
      </c>
      <c r="Q3677" s="122" t="e">
        <f>+VLOOKUP(CONCATENATE(B3677,"00"),#REF!,3,FALSE)</f>
        <v>#REF!</v>
      </c>
      <c r="R3677" s="122" t="str">
        <f>+IF(ISERROR(VLOOKUP(K3677,'Ecarts de marge'!D:D,1,FALSE)),"PB CODE ARTICLE","")</f>
        <v>PB CODE ARTICLE</v>
      </c>
    </row>
    <row r="3678" spans="1:18" x14ac:dyDescent="0.25">
      <c r="A3678" s="131" t="str">
        <f>+IF(I3678&lt;='Ecarts de marge'!$G$1,"X","")</f>
        <v>X</v>
      </c>
      <c r="B3678" s="122" t="str">
        <f t="shared" si="57"/>
        <v>A</v>
      </c>
      <c r="Q3678" s="122" t="e">
        <f>+VLOOKUP(CONCATENATE(B3678,"00"),#REF!,3,FALSE)</f>
        <v>#REF!</v>
      </c>
      <c r="R3678" s="122" t="str">
        <f>+IF(ISERROR(VLOOKUP(K3678,'Ecarts de marge'!D:D,1,FALSE)),"PB CODE ARTICLE","")</f>
        <v>PB CODE ARTICLE</v>
      </c>
    </row>
    <row r="3679" spans="1:18" x14ac:dyDescent="0.25">
      <c r="A3679" s="131" t="str">
        <f>+IF(I3679&lt;='Ecarts de marge'!$G$1,"X","")</f>
        <v>X</v>
      </c>
      <c r="B3679" s="122" t="str">
        <f t="shared" si="57"/>
        <v>A</v>
      </c>
      <c r="Q3679" s="122" t="e">
        <f>+VLOOKUP(CONCATENATE(B3679,"00"),#REF!,3,FALSE)</f>
        <v>#REF!</v>
      </c>
      <c r="R3679" s="122" t="str">
        <f>+IF(ISERROR(VLOOKUP(K3679,'Ecarts de marge'!D:D,1,FALSE)),"PB CODE ARTICLE","")</f>
        <v>PB CODE ARTICLE</v>
      </c>
    </row>
    <row r="3680" spans="1:18" x14ac:dyDescent="0.25">
      <c r="A3680" s="131" t="str">
        <f>+IF(I3680&lt;='Ecarts de marge'!$G$1,"X","")</f>
        <v>X</v>
      </c>
      <c r="B3680" s="122" t="str">
        <f t="shared" si="57"/>
        <v>A</v>
      </c>
      <c r="Q3680" s="122" t="e">
        <f>+VLOOKUP(CONCATENATE(B3680,"00"),#REF!,3,FALSE)</f>
        <v>#REF!</v>
      </c>
      <c r="R3680" s="122" t="str">
        <f>+IF(ISERROR(VLOOKUP(K3680,'Ecarts de marge'!D:D,1,FALSE)),"PB CODE ARTICLE","")</f>
        <v>PB CODE ARTICLE</v>
      </c>
    </row>
    <row r="3681" spans="1:18" x14ac:dyDescent="0.25">
      <c r="A3681" s="131" t="str">
        <f>+IF(I3681&lt;='Ecarts de marge'!$G$1,"X","")</f>
        <v>X</v>
      </c>
      <c r="B3681" s="122" t="str">
        <f t="shared" si="57"/>
        <v>A</v>
      </c>
      <c r="Q3681" s="122" t="e">
        <f>+VLOOKUP(CONCATENATE(B3681,"00"),#REF!,3,FALSE)</f>
        <v>#REF!</v>
      </c>
      <c r="R3681" s="122" t="str">
        <f>+IF(ISERROR(VLOOKUP(K3681,'Ecarts de marge'!D:D,1,FALSE)),"PB CODE ARTICLE","")</f>
        <v>PB CODE ARTICLE</v>
      </c>
    </row>
    <row r="3682" spans="1:18" x14ac:dyDescent="0.25">
      <c r="A3682" s="131" t="str">
        <f>+IF(I3682&lt;='Ecarts de marge'!$G$1,"X","")</f>
        <v>X</v>
      </c>
      <c r="B3682" s="122" t="str">
        <f t="shared" si="57"/>
        <v>A</v>
      </c>
      <c r="Q3682" s="122" t="e">
        <f>+VLOOKUP(CONCATENATE(B3682,"00"),#REF!,3,FALSE)</f>
        <v>#REF!</v>
      </c>
      <c r="R3682" s="122" t="str">
        <f>+IF(ISERROR(VLOOKUP(K3682,'Ecarts de marge'!D:D,1,FALSE)),"PB CODE ARTICLE","")</f>
        <v>PB CODE ARTICLE</v>
      </c>
    </row>
    <row r="3683" spans="1:18" x14ac:dyDescent="0.25">
      <c r="A3683" s="131" t="str">
        <f>+IF(I3683&lt;='Ecarts de marge'!$G$1,"X","")</f>
        <v>X</v>
      </c>
      <c r="B3683" s="122" t="str">
        <f t="shared" si="57"/>
        <v>A</v>
      </c>
      <c r="Q3683" s="122" t="e">
        <f>+VLOOKUP(CONCATENATE(B3683,"00"),#REF!,3,FALSE)</f>
        <v>#REF!</v>
      </c>
      <c r="R3683" s="122" t="str">
        <f>+IF(ISERROR(VLOOKUP(K3683,'Ecarts de marge'!D:D,1,FALSE)),"PB CODE ARTICLE","")</f>
        <v>PB CODE ARTICLE</v>
      </c>
    </row>
    <row r="3684" spans="1:18" x14ac:dyDescent="0.25">
      <c r="A3684" s="131" t="str">
        <f>+IF(I3684&lt;='Ecarts de marge'!$G$1,"X","")</f>
        <v>X</v>
      </c>
      <c r="B3684" s="122" t="str">
        <f t="shared" si="57"/>
        <v>A</v>
      </c>
      <c r="Q3684" s="122" t="e">
        <f>+VLOOKUP(CONCATENATE(B3684,"00"),#REF!,3,FALSE)</f>
        <v>#REF!</v>
      </c>
      <c r="R3684" s="122" t="str">
        <f>+IF(ISERROR(VLOOKUP(K3684,'Ecarts de marge'!D:D,1,FALSE)),"PB CODE ARTICLE","")</f>
        <v>PB CODE ARTICLE</v>
      </c>
    </row>
    <row r="3685" spans="1:18" x14ac:dyDescent="0.25">
      <c r="A3685" s="131" t="str">
        <f>+IF(I3685&lt;='Ecarts de marge'!$G$1,"X","")</f>
        <v>X</v>
      </c>
      <c r="B3685" s="122" t="str">
        <f t="shared" si="57"/>
        <v>A</v>
      </c>
      <c r="Q3685" s="122" t="e">
        <f>+VLOOKUP(CONCATENATE(B3685,"00"),#REF!,3,FALSE)</f>
        <v>#REF!</v>
      </c>
      <c r="R3685" s="122" t="str">
        <f>+IF(ISERROR(VLOOKUP(K3685,'Ecarts de marge'!D:D,1,FALSE)),"PB CODE ARTICLE","")</f>
        <v>PB CODE ARTICLE</v>
      </c>
    </row>
    <row r="3686" spans="1:18" x14ac:dyDescent="0.25">
      <c r="A3686" s="131" t="str">
        <f>+IF(I3686&lt;='Ecarts de marge'!$G$1,"X","")</f>
        <v>X</v>
      </c>
      <c r="B3686" s="122" t="str">
        <f t="shared" si="57"/>
        <v>A</v>
      </c>
      <c r="Q3686" s="122" t="e">
        <f>+VLOOKUP(CONCATENATE(B3686,"00"),#REF!,3,FALSE)</f>
        <v>#REF!</v>
      </c>
      <c r="R3686" s="122" t="str">
        <f>+IF(ISERROR(VLOOKUP(K3686,'Ecarts de marge'!D:D,1,FALSE)),"PB CODE ARTICLE","")</f>
        <v>PB CODE ARTICLE</v>
      </c>
    </row>
    <row r="3687" spans="1:18" x14ac:dyDescent="0.25">
      <c r="A3687" s="131" t="str">
        <f>+IF(I3687&lt;='Ecarts de marge'!$G$1,"X","")</f>
        <v>X</v>
      </c>
      <c r="B3687" s="122" t="str">
        <f t="shared" si="57"/>
        <v>A</v>
      </c>
      <c r="Q3687" s="122" t="e">
        <f>+VLOOKUP(CONCATENATE(B3687,"00"),#REF!,3,FALSE)</f>
        <v>#REF!</v>
      </c>
      <c r="R3687" s="122" t="str">
        <f>+IF(ISERROR(VLOOKUP(K3687,'Ecarts de marge'!D:D,1,FALSE)),"PB CODE ARTICLE","")</f>
        <v>PB CODE ARTICLE</v>
      </c>
    </row>
    <row r="3688" spans="1:18" x14ac:dyDescent="0.25">
      <c r="A3688" s="131" t="str">
        <f>+IF(I3688&lt;='Ecarts de marge'!$G$1,"X","")</f>
        <v>X</v>
      </c>
      <c r="B3688" s="122" t="str">
        <f t="shared" si="57"/>
        <v>A</v>
      </c>
      <c r="Q3688" s="122" t="e">
        <f>+VLOOKUP(CONCATENATE(B3688,"00"),#REF!,3,FALSE)</f>
        <v>#REF!</v>
      </c>
      <c r="R3688" s="122" t="str">
        <f>+IF(ISERROR(VLOOKUP(K3688,'Ecarts de marge'!D:D,1,FALSE)),"PB CODE ARTICLE","")</f>
        <v>PB CODE ARTICLE</v>
      </c>
    </row>
    <row r="3689" spans="1:18" x14ac:dyDescent="0.25">
      <c r="A3689" s="131" t="str">
        <f>+IF(I3689&lt;='Ecarts de marge'!$G$1,"X","")</f>
        <v>X</v>
      </c>
      <c r="B3689" s="122" t="str">
        <f t="shared" si="57"/>
        <v>A</v>
      </c>
      <c r="Q3689" s="122" t="e">
        <f>+VLOOKUP(CONCATENATE(B3689,"00"),#REF!,3,FALSE)</f>
        <v>#REF!</v>
      </c>
      <c r="R3689" s="122" t="str">
        <f>+IF(ISERROR(VLOOKUP(K3689,'Ecarts de marge'!D:D,1,FALSE)),"PB CODE ARTICLE","")</f>
        <v>PB CODE ARTICLE</v>
      </c>
    </row>
    <row r="3690" spans="1:18" x14ac:dyDescent="0.25">
      <c r="A3690" s="131" t="str">
        <f>+IF(I3690&lt;='Ecarts de marge'!$G$1,"X","")</f>
        <v>X</v>
      </c>
      <c r="B3690" s="122" t="str">
        <f t="shared" si="57"/>
        <v>A</v>
      </c>
      <c r="Q3690" s="122" t="e">
        <f>+VLOOKUP(CONCATENATE(B3690,"00"),#REF!,3,FALSE)</f>
        <v>#REF!</v>
      </c>
      <c r="R3690" s="122" t="str">
        <f>+IF(ISERROR(VLOOKUP(K3690,'Ecarts de marge'!D:D,1,FALSE)),"PB CODE ARTICLE","")</f>
        <v>PB CODE ARTICLE</v>
      </c>
    </row>
    <row r="3691" spans="1:18" x14ac:dyDescent="0.25">
      <c r="A3691" s="131" t="str">
        <f>+IF(I3691&lt;='Ecarts de marge'!$G$1,"X","")</f>
        <v>X</v>
      </c>
      <c r="B3691" s="122" t="str">
        <f t="shared" si="57"/>
        <v>A</v>
      </c>
      <c r="Q3691" s="122" t="e">
        <f>+VLOOKUP(CONCATENATE(B3691,"00"),#REF!,3,FALSE)</f>
        <v>#REF!</v>
      </c>
      <c r="R3691" s="122" t="str">
        <f>+IF(ISERROR(VLOOKUP(K3691,'Ecarts de marge'!D:D,1,FALSE)),"PB CODE ARTICLE","")</f>
        <v>PB CODE ARTICLE</v>
      </c>
    </row>
    <row r="3692" spans="1:18" x14ac:dyDescent="0.25">
      <c r="A3692" s="131" t="str">
        <f>+IF(I3692&lt;='Ecarts de marge'!$G$1,"X","")</f>
        <v>X</v>
      </c>
      <c r="B3692" s="122" t="str">
        <f t="shared" si="57"/>
        <v>A</v>
      </c>
      <c r="Q3692" s="122" t="e">
        <f>+VLOOKUP(CONCATENATE(B3692,"00"),#REF!,3,FALSE)</f>
        <v>#REF!</v>
      </c>
      <c r="R3692" s="122" t="str">
        <f>+IF(ISERROR(VLOOKUP(K3692,'Ecarts de marge'!D:D,1,FALSE)),"PB CODE ARTICLE","")</f>
        <v>PB CODE ARTICLE</v>
      </c>
    </row>
    <row r="3693" spans="1:18" x14ac:dyDescent="0.25">
      <c r="A3693" s="131" t="str">
        <f>+IF(I3693&lt;='Ecarts de marge'!$G$1,"X","")</f>
        <v>X</v>
      </c>
      <c r="B3693" s="122" t="str">
        <f t="shared" si="57"/>
        <v>A</v>
      </c>
      <c r="Q3693" s="122" t="e">
        <f>+VLOOKUP(CONCATENATE(B3693,"00"),#REF!,3,FALSE)</f>
        <v>#REF!</v>
      </c>
      <c r="R3693" s="122" t="str">
        <f>+IF(ISERROR(VLOOKUP(K3693,'Ecarts de marge'!D:D,1,FALSE)),"PB CODE ARTICLE","")</f>
        <v>PB CODE ARTICLE</v>
      </c>
    </row>
    <row r="3694" spans="1:18" x14ac:dyDescent="0.25">
      <c r="A3694" s="131" t="str">
        <f>+IF(I3694&lt;='Ecarts de marge'!$G$1,"X","")</f>
        <v>X</v>
      </c>
      <c r="B3694" s="122" t="str">
        <f t="shared" si="57"/>
        <v>A</v>
      </c>
      <c r="Q3694" s="122" t="e">
        <f>+VLOOKUP(CONCATENATE(B3694,"00"),#REF!,3,FALSE)</f>
        <v>#REF!</v>
      </c>
      <c r="R3694" s="122" t="str">
        <f>+IF(ISERROR(VLOOKUP(K3694,'Ecarts de marge'!D:D,1,FALSE)),"PB CODE ARTICLE","")</f>
        <v>PB CODE ARTICLE</v>
      </c>
    </row>
    <row r="3695" spans="1:18" x14ac:dyDescent="0.25">
      <c r="A3695" s="131" t="str">
        <f>+IF(I3695&lt;='Ecarts de marge'!$G$1,"X","")</f>
        <v>X</v>
      </c>
      <c r="B3695" s="122" t="str">
        <f t="shared" si="57"/>
        <v>A</v>
      </c>
      <c r="Q3695" s="122" t="e">
        <f>+VLOOKUP(CONCATENATE(B3695,"00"),#REF!,3,FALSE)</f>
        <v>#REF!</v>
      </c>
      <c r="R3695" s="122" t="str">
        <f>+IF(ISERROR(VLOOKUP(K3695,'Ecarts de marge'!D:D,1,FALSE)),"PB CODE ARTICLE","")</f>
        <v>PB CODE ARTICLE</v>
      </c>
    </row>
    <row r="3696" spans="1:18" x14ac:dyDescent="0.25">
      <c r="A3696" s="131" t="str">
        <f>+IF(I3696&lt;='Ecarts de marge'!$G$1,"X","")</f>
        <v>X</v>
      </c>
      <c r="B3696" s="122" t="str">
        <f t="shared" si="57"/>
        <v>A</v>
      </c>
      <c r="Q3696" s="122" t="e">
        <f>+VLOOKUP(CONCATENATE(B3696,"00"),#REF!,3,FALSE)</f>
        <v>#REF!</v>
      </c>
      <c r="R3696" s="122" t="str">
        <f>+IF(ISERROR(VLOOKUP(K3696,'Ecarts de marge'!D:D,1,FALSE)),"PB CODE ARTICLE","")</f>
        <v>PB CODE ARTICLE</v>
      </c>
    </row>
    <row r="3697" spans="1:18" x14ac:dyDescent="0.25">
      <c r="A3697" s="131" t="str">
        <f>+IF(I3697&lt;='Ecarts de marge'!$G$1,"X","")</f>
        <v>X</v>
      </c>
      <c r="B3697" s="122" t="str">
        <f t="shared" si="57"/>
        <v>A</v>
      </c>
      <c r="Q3697" s="122" t="e">
        <f>+VLOOKUP(CONCATENATE(B3697,"00"),#REF!,3,FALSE)</f>
        <v>#REF!</v>
      </c>
      <c r="R3697" s="122" t="str">
        <f>+IF(ISERROR(VLOOKUP(K3697,'Ecarts de marge'!D:D,1,FALSE)),"PB CODE ARTICLE","")</f>
        <v>PB CODE ARTICLE</v>
      </c>
    </row>
    <row r="3698" spans="1:18" x14ac:dyDescent="0.25">
      <c r="A3698" s="131" t="str">
        <f>+IF(I3698&lt;='Ecarts de marge'!$G$1,"X","")</f>
        <v>X</v>
      </c>
      <c r="B3698" s="122" t="str">
        <f t="shared" si="57"/>
        <v>A</v>
      </c>
      <c r="Q3698" s="122" t="e">
        <f>+VLOOKUP(CONCATENATE(B3698,"00"),#REF!,3,FALSE)</f>
        <v>#REF!</v>
      </c>
      <c r="R3698" s="122" t="str">
        <f>+IF(ISERROR(VLOOKUP(K3698,'Ecarts de marge'!D:D,1,FALSE)),"PB CODE ARTICLE","")</f>
        <v>PB CODE ARTICLE</v>
      </c>
    </row>
    <row r="3699" spans="1:18" x14ac:dyDescent="0.25">
      <c r="A3699" s="131" t="str">
        <f>+IF(I3699&lt;='Ecarts de marge'!$G$1,"X","")</f>
        <v>X</v>
      </c>
      <c r="B3699" s="122" t="str">
        <f t="shared" si="57"/>
        <v>A</v>
      </c>
      <c r="Q3699" s="122" t="e">
        <f>+VLOOKUP(CONCATENATE(B3699,"00"),#REF!,3,FALSE)</f>
        <v>#REF!</v>
      </c>
      <c r="R3699" s="122" t="str">
        <f>+IF(ISERROR(VLOOKUP(K3699,'Ecarts de marge'!D:D,1,FALSE)),"PB CODE ARTICLE","")</f>
        <v>PB CODE ARTICLE</v>
      </c>
    </row>
    <row r="3700" spans="1:18" x14ac:dyDescent="0.25">
      <c r="A3700" s="131" t="str">
        <f>+IF(I3700&lt;='Ecarts de marge'!$G$1,"X","")</f>
        <v>X</v>
      </c>
      <c r="B3700" s="122" t="str">
        <f t="shared" si="57"/>
        <v>A</v>
      </c>
      <c r="Q3700" s="122" t="e">
        <f>+VLOOKUP(CONCATENATE(B3700,"00"),#REF!,3,FALSE)</f>
        <v>#REF!</v>
      </c>
      <c r="R3700" s="122" t="str">
        <f>+IF(ISERROR(VLOOKUP(K3700,'Ecarts de marge'!D:D,1,FALSE)),"PB CODE ARTICLE","")</f>
        <v>PB CODE ARTICLE</v>
      </c>
    </row>
    <row r="3701" spans="1:18" x14ac:dyDescent="0.25">
      <c r="A3701" s="131" t="str">
        <f>+IF(I3701&lt;='Ecarts de marge'!$G$1,"X","")</f>
        <v>X</v>
      </c>
      <c r="B3701" s="122" t="str">
        <f t="shared" si="57"/>
        <v>A</v>
      </c>
      <c r="Q3701" s="122" t="e">
        <f>+VLOOKUP(CONCATENATE(B3701,"00"),#REF!,3,FALSE)</f>
        <v>#REF!</v>
      </c>
      <c r="R3701" s="122" t="str">
        <f>+IF(ISERROR(VLOOKUP(K3701,'Ecarts de marge'!D:D,1,FALSE)),"PB CODE ARTICLE","")</f>
        <v>PB CODE ARTICLE</v>
      </c>
    </row>
    <row r="3702" spans="1:18" x14ac:dyDescent="0.25">
      <c r="A3702" s="131" t="str">
        <f>+IF(I3702&lt;='Ecarts de marge'!$G$1,"X","")</f>
        <v>X</v>
      </c>
      <c r="B3702" s="122" t="str">
        <f t="shared" si="57"/>
        <v>A</v>
      </c>
      <c r="Q3702" s="122" t="e">
        <f>+VLOOKUP(CONCATENATE(B3702,"00"),#REF!,3,FALSE)</f>
        <v>#REF!</v>
      </c>
      <c r="R3702" s="122" t="str">
        <f>+IF(ISERROR(VLOOKUP(K3702,'Ecarts de marge'!D:D,1,FALSE)),"PB CODE ARTICLE","")</f>
        <v>PB CODE ARTICLE</v>
      </c>
    </row>
    <row r="3703" spans="1:18" x14ac:dyDescent="0.25">
      <c r="A3703" s="131" t="str">
        <f>+IF(I3703&lt;='Ecarts de marge'!$G$1,"X","")</f>
        <v>X</v>
      </c>
      <c r="B3703" s="122" t="str">
        <f t="shared" si="57"/>
        <v>A</v>
      </c>
      <c r="Q3703" s="122" t="e">
        <f>+VLOOKUP(CONCATENATE(B3703,"00"),#REF!,3,FALSE)</f>
        <v>#REF!</v>
      </c>
      <c r="R3703" s="122" t="str">
        <f>+IF(ISERROR(VLOOKUP(K3703,'Ecarts de marge'!D:D,1,FALSE)),"PB CODE ARTICLE","")</f>
        <v>PB CODE ARTICLE</v>
      </c>
    </row>
    <row r="3704" spans="1:18" x14ac:dyDescent="0.25">
      <c r="A3704" s="131" t="str">
        <f>+IF(I3704&lt;='Ecarts de marge'!$G$1,"X","")</f>
        <v>X</v>
      </c>
      <c r="B3704" s="122" t="str">
        <f t="shared" si="57"/>
        <v>A</v>
      </c>
      <c r="Q3704" s="122" t="e">
        <f>+VLOOKUP(CONCATENATE(B3704,"00"),#REF!,3,FALSE)</f>
        <v>#REF!</v>
      </c>
      <c r="R3704" s="122" t="str">
        <f>+IF(ISERROR(VLOOKUP(K3704,'Ecarts de marge'!D:D,1,FALSE)),"PB CODE ARTICLE","")</f>
        <v>PB CODE ARTICLE</v>
      </c>
    </row>
    <row r="3705" spans="1:18" x14ac:dyDescent="0.25">
      <c r="A3705" s="131" t="str">
        <f>+IF(I3705&lt;='Ecarts de marge'!$G$1,"X","")</f>
        <v>X</v>
      </c>
      <c r="B3705" s="122" t="str">
        <f t="shared" si="57"/>
        <v>A</v>
      </c>
      <c r="Q3705" s="122" t="e">
        <f>+VLOOKUP(CONCATENATE(B3705,"00"),#REF!,3,FALSE)</f>
        <v>#REF!</v>
      </c>
      <c r="R3705" s="122" t="str">
        <f>+IF(ISERROR(VLOOKUP(K3705,'Ecarts de marge'!D:D,1,FALSE)),"PB CODE ARTICLE","")</f>
        <v>PB CODE ARTICLE</v>
      </c>
    </row>
    <row r="3706" spans="1:18" x14ac:dyDescent="0.25">
      <c r="A3706" s="131" t="str">
        <f>+IF(I3706&lt;='Ecarts de marge'!$G$1,"X","")</f>
        <v>X</v>
      </c>
      <c r="B3706" s="122" t="str">
        <f t="shared" si="57"/>
        <v>A</v>
      </c>
      <c r="Q3706" s="122" t="e">
        <f>+VLOOKUP(CONCATENATE(B3706,"00"),#REF!,3,FALSE)</f>
        <v>#REF!</v>
      </c>
      <c r="R3706" s="122" t="str">
        <f>+IF(ISERROR(VLOOKUP(K3706,'Ecarts de marge'!D:D,1,FALSE)),"PB CODE ARTICLE","")</f>
        <v>PB CODE ARTICLE</v>
      </c>
    </row>
    <row r="3707" spans="1:18" x14ac:dyDescent="0.25">
      <c r="A3707" s="131" t="str">
        <f>+IF(I3707&lt;='Ecarts de marge'!$G$1,"X","")</f>
        <v>X</v>
      </c>
      <c r="B3707" s="122" t="str">
        <f t="shared" si="57"/>
        <v>A</v>
      </c>
      <c r="Q3707" s="122" t="e">
        <f>+VLOOKUP(CONCATENATE(B3707,"00"),#REF!,3,FALSE)</f>
        <v>#REF!</v>
      </c>
      <c r="R3707" s="122" t="str">
        <f>+IF(ISERROR(VLOOKUP(K3707,'Ecarts de marge'!D:D,1,FALSE)),"PB CODE ARTICLE","")</f>
        <v>PB CODE ARTICLE</v>
      </c>
    </row>
    <row r="3708" spans="1:18" x14ac:dyDescent="0.25">
      <c r="A3708" s="131" t="str">
        <f>+IF(I3708&lt;='Ecarts de marge'!$G$1,"X","")</f>
        <v>X</v>
      </c>
      <c r="B3708" s="122" t="str">
        <f t="shared" si="57"/>
        <v>A</v>
      </c>
      <c r="Q3708" s="122" t="e">
        <f>+VLOOKUP(CONCATENATE(B3708,"00"),#REF!,3,FALSE)</f>
        <v>#REF!</v>
      </c>
      <c r="R3708" s="122" t="str">
        <f>+IF(ISERROR(VLOOKUP(K3708,'Ecarts de marge'!D:D,1,FALSE)),"PB CODE ARTICLE","")</f>
        <v>PB CODE ARTICLE</v>
      </c>
    </row>
    <row r="3709" spans="1:18" x14ac:dyDescent="0.25">
      <c r="A3709" s="131" t="str">
        <f>+IF(I3709&lt;='Ecarts de marge'!$G$1,"X","")</f>
        <v>X</v>
      </c>
      <c r="B3709" s="122" t="str">
        <f t="shared" si="57"/>
        <v>A</v>
      </c>
      <c r="Q3709" s="122" t="e">
        <f>+VLOOKUP(CONCATENATE(B3709,"00"),#REF!,3,FALSE)</f>
        <v>#REF!</v>
      </c>
      <c r="R3709" s="122" t="str">
        <f>+IF(ISERROR(VLOOKUP(K3709,'Ecarts de marge'!D:D,1,FALSE)),"PB CODE ARTICLE","")</f>
        <v>PB CODE ARTICLE</v>
      </c>
    </row>
    <row r="3710" spans="1:18" x14ac:dyDescent="0.25">
      <c r="A3710" s="131" t="str">
        <f>+IF(I3710&lt;='Ecarts de marge'!$G$1,"X","")</f>
        <v>X</v>
      </c>
      <c r="B3710" s="122" t="str">
        <f t="shared" si="57"/>
        <v>A</v>
      </c>
      <c r="Q3710" s="122" t="e">
        <f>+VLOOKUP(CONCATENATE(B3710,"00"),#REF!,3,FALSE)</f>
        <v>#REF!</v>
      </c>
      <c r="R3710" s="122" t="str">
        <f>+IF(ISERROR(VLOOKUP(K3710,'Ecarts de marge'!D:D,1,FALSE)),"PB CODE ARTICLE","")</f>
        <v>PB CODE ARTICLE</v>
      </c>
    </row>
    <row r="3711" spans="1:18" x14ac:dyDescent="0.25">
      <c r="A3711" s="131" t="str">
        <f>+IF(I3711&lt;='Ecarts de marge'!$G$1,"X","")</f>
        <v>X</v>
      </c>
      <c r="B3711" s="122" t="str">
        <f t="shared" si="57"/>
        <v>A</v>
      </c>
      <c r="Q3711" s="122" t="e">
        <f>+VLOOKUP(CONCATENATE(B3711,"00"),#REF!,3,FALSE)</f>
        <v>#REF!</v>
      </c>
      <c r="R3711" s="122" t="str">
        <f>+IF(ISERROR(VLOOKUP(K3711,'Ecarts de marge'!D:D,1,FALSE)),"PB CODE ARTICLE","")</f>
        <v>PB CODE ARTICLE</v>
      </c>
    </row>
    <row r="3712" spans="1:18" x14ac:dyDescent="0.25">
      <c r="A3712" s="131" t="str">
        <f>+IF(I3712&lt;='Ecarts de marge'!$G$1,"X","")</f>
        <v>X</v>
      </c>
      <c r="B3712" s="122" t="str">
        <f t="shared" si="57"/>
        <v>A</v>
      </c>
      <c r="Q3712" s="122" t="e">
        <f>+VLOOKUP(CONCATENATE(B3712,"00"),#REF!,3,FALSE)</f>
        <v>#REF!</v>
      </c>
      <c r="R3712" s="122" t="str">
        <f>+IF(ISERROR(VLOOKUP(K3712,'Ecarts de marge'!D:D,1,FALSE)),"PB CODE ARTICLE","")</f>
        <v>PB CODE ARTICLE</v>
      </c>
    </row>
    <row r="3713" spans="1:18" x14ac:dyDescent="0.25">
      <c r="A3713" s="131" t="str">
        <f>+IF(I3713&lt;='Ecarts de marge'!$G$1,"X","")</f>
        <v>X</v>
      </c>
      <c r="B3713" s="122" t="str">
        <f t="shared" si="57"/>
        <v>A</v>
      </c>
      <c r="Q3713" s="122" t="e">
        <f>+VLOOKUP(CONCATENATE(B3713,"00"),#REF!,3,FALSE)</f>
        <v>#REF!</v>
      </c>
      <c r="R3713" s="122" t="str">
        <f>+IF(ISERROR(VLOOKUP(K3713,'Ecarts de marge'!D:D,1,FALSE)),"PB CODE ARTICLE","")</f>
        <v>PB CODE ARTICLE</v>
      </c>
    </row>
    <row r="3714" spans="1:18" x14ac:dyDescent="0.25">
      <c r="A3714" s="131" t="str">
        <f>+IF(I3714&lt;='Ecarts de marge'!$G$1,"X","")</f>
        <v>X</v>
      </c>
      <c r="B3714" s="122" t="str">
        <f t="shared" si="57"/>
        <v>A</v>
      </c>
      <c r="Q3714" s="122" t="e">
        <f>+VLOOKUP(CONCATENATE(B3714,"00"),#REF!,3,FALSE)</f>
        <v>#REF!</v>
      </c>
      <c r="R3714" s="122" t="str">
        <f>+IF(ISERROR(VLOOKUP(K3714,'Ecarts de marge'!D:D,1,FALSE)),"PB CODE ARTICLE","")</f>
        <v>PB CODE ARTICLE</v>
      </c>
    </row>
    <row r="3715" spans="1:18" x14ac:dyDescent="0.25">
      <c r="A3715" s="131" t="str">
        <f>+IF(I3715&lt;='Ecarts de marge'!$G$1,"X","")</f>
        <v>X</v>
      </c>
      <c r="B3715" s="122" t="str">
        <f t="shared" ref="B3715:B3778" si="58">+"A"&amp;E3715&amp;F3715&amp;G3715</f>
        <v>A</v>
      </c>
      <c r="Q3715" s="122" t="e">
        <f>+VLOOKUP(CONCATENATE(B3715,"00"),#REF!,3,FALSE)</f>
        <v>#REF!</v>
      </c>
      <c r="R3715" s="122" t="str">
        <f>+IF(ISERROR(VLOOKUP(K3715,'Ecarts de marge'!D:D,1,FALSE)),"PB CODE ARTICLE","")</f>
        <v>PB CODE ARTICLE</v>
      </c>
    </row>
    <row r="3716" spans="1:18" x14ac:dyDescent="0.25">
      <c r="A3716" s="131" t="str">
        <f>+IF(I3716&lt;='Ecarts de marge'!$G$1,"X","")</f>
        <v>X</v>
      </c>
      <c r="B3716" s="122" t="str">
        <f t="shared" si="58"/>
        <v>A</v>
      </c>
      <c r="Q3716" s="122" t="e">
        <f>+VLOOKUP(CONCATENATE(B3716,"00"),#REF!,3,FALSE)</f>
        <v>#REF!</v>
      </c>
      <c r="R3716" s="122" t="str">
        <f>+IF(ISERROR(VLOOKUP(K3716,'Ecarts de marge'!D:D,1,FALSE)),"PB CODE ARTICLE","")</f>
        <v>PB CODE ARTICLE</v>
      </c>
    </row>
    <row r="3717" spans="1:18" x14ac:dyDescent="0.25">
      <c r="A3717" s="131" t="str">
        <f>+IF(I3717&lt;='Ecarts de marge'!$G$1,"X","")</f>
        <v>X</v>
      </c>
      <c r="B3717" s="122" t="str">
        <f t="shared" si="58"/>
        <v>A</v>
      </c>
      <c r="Q3717" s="122" t="e">
        <f>+VLOOKUP(CONCATENATE(B3717,"00"),#REF!,3,FALSE)</f>
        <v>#REF!</v>
      </c>
      <c r="R3717" s="122" t="str">
        <f>+IF(ISERROR(VLOOKUP(K3717,'Ecarts de marge'!D:D,1,FALSE)),"PB CODE ARTICLE","")</f>
        <v>PB CODE ARTICLE</v>
      </c>
    </row>
    <row r="3718" spans="1:18" x14ac:dyDescent="0.25">
      <c r="A3718" s="131" t="str">
        <f>+IF(I3718&lt;='Ecarts de marge'!$G$1,"X","")</f>
        <v>X</v>
      </c>
      <c r="B3718" s="122" t="str">
        <f t="shared" si="58"/>
        <v>A</v>
      </c>
      <c r="Q3718" s="122" t="e">
        <f>+VLOOKUP(CONCATENATE(B3718,"00"),#REF!,3,FALSE)</f>
        <v>#REF!</v>
      </c>
      <c r="R3718" s="122" t="str">
        <f>+IF(ISERROR(VLOOKUP(K3718,'Ecarts de marge'!D:D,1,FALSE)),"PB CODE ARTICLE","")</f>
        <v>PB CODE ARTICLE</v>
      </c>
    </row>
    <row r="3719" spans="1:18" x14ac:dyDescent="0.25">
      <c r="A3719" s="131" t="str">
        <f>+IF(I3719&lt;='Ecarts de marge'!$G$1,"X","")</f>
        <v>X</v>
      </c>
      <c r="B3719" s="122" t="str">
        <f t="shared" si="58"/>
        <v>A</v>
      </c>
      <c r="Q3719" s="122" t="e">
        <f>+VLOOKUP(CONCATENATE(B3719,"00"),#REF!,3,FALSE)</f>
        <v>#REF!</v>
      </c>
      <c r="R3719" s="122" t="str">
        <f>+IF(ISERROR(VLOOKUP(K3719,'Ecarts de marge'!D:D,1,FALSE)),"PB CODE ARTICLE","")</f>
        <v>PB CODE ARTICLE</v>
      </c>
    </row>
    <row r="3720" spans="1:18" x14ac:dyDescent="0.25">
      <c r="A3720" s="131" t="str">
        <f>+IF(I3720&lt;='Ecarts de marge'!$G$1,"X","")</f>
        <v>X</v>
      </c>
      <c r="B3720" s="122" t="str">
        <f t="shared" si="58"/>
        <v>A</v>
      </c>
      <c r="Q3720" s="122" t="e">
        <f>+VLOOKUP(CONCATENATE(B3720,"00"),#REF!,3,FALSE)</f>
        <v>#REF!</v>
      </c>
      <c r="R3720" s="122" t="str">
        <f>+IF(ISERROR(VLOOKUP(K3720,'Ecarts de marge'!D:D,1,FALSE)),"PB CODE ARTICLE","")</f>
        <v>PB CODE ARTICLE</v>
      </c>
    </row>
    <row r="3721" spans="1:18" x14ac:dyDescent="0.25">
      <c r="A3721" s="131" t="str">
        <f>+IF(I3721&lt;='Ecarts de marge'!$G$1,"X","")</f>
        <v>X</v>
      </c>
      <c r="B3721" s="122" t="str">
        <f t="shared" si="58"/>
        <v>A</v>
      </c>
      <c r="Q3721" s="122" t="e">
        <f>+VLOOKUP(CONCATENATE(B3721,"00"),#REF!,3,FALSE)</f>
        <v>#REF!</v>
      </c>
      <c r="R3721" s="122" t="str">
        <f>+IF(ISERROR(VLOOKUP(K3721,'Ecarts de marge'!D:D,1,FALSE)),"PB CODE ARTICLE","")</f>
        <v>PB CODE ARTICLE</v>
      </c>
    </row>
    <row r="3722" spans="1:18" x14ac:dyDescent="0.25">
      <c r="A3722" s="131" t="str">
        <f>+IF(I3722&lt;='Ecarts de marge'!$G$1,"X","")</f>
        <v>X</v>
      </c>
      <c r="B3722" s="122" t="str">
        <f t="shared" si="58"/>
        <v>A</v>
      </c>
      <c r="Q3722" s="122" t="e">
        <f>+VLOOKUP(CONCATENATE(B3722,"00"),#REF!,3,FALSE)</f>
        <v>#REF!</v>
      </c>
      <c r="R3722" s="122" t="str">
        <f>+IF(ISERROR(VLOOKUP(K3722,'Ecarts de marge'!D:D,1,FALSE)),"PB CODE ARTICLE","")</f>
        <v>PB CODE ARTICLE</v>
      </c>
    </row>
    <row r="3723" spans="1:18" x14ac:dyDescent="0.25">
      <c r="A3723" s="131" t="str">
        <f>+IF(I3723&lt;='Ecarts de marge'!$G$1,"X","")</f>
        <v>X</v>
      </c>
      <c r="B3723" s="122" t="str">
        <f t="shared" si="58"/>
        <v>A</v>
      </c>
      <c r="Q3723" s="122" t="e">
        <f>+VLOOKUP(CONCATENATE(B3723,"00"),#REF!,3,FALSE)</f>
        <v>#REF!</v>
      </c>
      <c r="R3723" s="122" t="str">
        <f>+IF(ISERROR(VLOOKUP(K3723,'Ecarts de marge'!D:D,1,FALSE)),"PB CODE ARTICLE","")</f>
        <v>PB CODE ARTICLE</v>
      </c>
    </row>
    <row r="3724" spans="1:18" x14ac:dyDescent="0.25">
      <c r="A3724" s="131" t="str">
        <f>+IF(I3724&lt;='Ecarts de marge'!$G$1,"X","")</f>
        <v>X</v>
      </c>
      <c r="B3724" s="122" t="str">
        <f t="shared" si="58"/>
        <v>A</v>
      </c>
      <c r="Q3724" s="122" t="e">
        <f>+VLOOKUP(CONCATENATE(B3724,"00"),#REF!,3,FALSE)</f>
        <v>#REF!</v>
      </c>
      <c r="R3724" s="122" t="str">
        <f>+IF(ISERROR(VLOOKUP(K3724,'Ecarts de marge'!D:D,1,FALSE)),"PB CODE ARTICLE","")</f>
        <v>PB CODE ARTICLE</v>
      </c>
    </row>
    <row r="3725" spans="1:18" x14ac:dyDescent="0.25">
      <c r="A3725" s="131" t="str">
        <f>+IF(I3725&lt;='Ecarts de marge'!$G$1,"X","")</f>
        <v>X</v>
      </c>
      <c r="B3725" s="122" t="str">
        <f t="shared" si="58"/>
        <v>A</v>
      </c>
      <c r="Q3725" s="122" t="e">
        <f>+VLOOKUP(CONCATENATE(B3725,"00"),#REF!,3,FALSE)</f>
        <v>#REF!</v>
      </c>
      <c r="R3725" s="122" t="str">
        <f>+IF(ISERROR(VLOOKUP(K3725,'Ecarts de marge'!D:D,1,FALSE)),"PB CODE ARTICLE","")</f>
        <v>PB CODE ARTICLE</v>
      </c>
    </row>
    <row r="3726" spans="1:18" x14ac:dyDescent="0.25">
      <c r="A3726" s="131" t="str">
        <f>+IF(I3726&lt;='Ecarts de marge'!$G$1,"X","")</f>
        <v>X</v>
      </c>
      <c r="B3726" s="122" t="str">
        <f t="shared" si="58"/>
        <v>A</v>
      </c>
      <c r="Q3726" s="122" t="e">
        <f>+VLOOKUP(CONCATENATE(B3726,"00"),#REF!,3,FALSE)</f>
        <v>#REF!</v>
      </c>
      <c r="R3726" s="122" t="str">
        <f>+IF(ISERROR(VLOOKUP(K3726,'Ecarts de marge'!D:D,1,FALSE)),"PB CODE ARTICLE","")</f>
        <v>PB CODE ARTICLE</v>
      </c>
    </row>
    <row r="3727" spans="1:18" x14ac:dyDescent="0.25">
      <c r="A3727" s="131" t="str">
        <f>+IF(I3727&lt;='Ecarts de marge'!$G$1,"X","")</f>
        <v>X</v>
      </c>
      <c r="B3727" s="122" t="str">
        <f t="shared" si="58"/>
        <v>A</v>
      </c>
      <c r="Q3727" s="122" t="e">
        <f>+VLOOKUP(CONCATENATE(B3727,"00"),#REF!,3,FALSE)</f>
        <v>#REF!</v>
      </c>
      <c r="R3727" s="122" t="str">
        <f>+IF(ISERROR(VLOOKUP(K3727,'Ecarts de marge'!D:D,1,FALSE)),"PB CODE ARTICLE","")</f>
        <v>PB CODE ARTICLE</v>
      </c>
    </row>
    <row r="3728" spans="1:18" x14ac:dyDescent="0.25">
      <c r="A3728" s="131" t="str">
        <f>+IF(I3728&lt;='Ecarts de marge'!$G$1,"X","")</f>
        <v>X</v>
      </c>
      <c r="B3728" s="122" t="str">
        <f t="shared" si="58"/>
        <v>A</v>
      </c>
      <c r="Q3728" s="122" t="e">
        <f>+VLOOKUP(CONCATENATE(B3728,"00"),#REF!,3,FALSE)</f>
        <v>#REF!</v>
      </c>
      <c r="R3728" s="122" t="str">
        <f>+IF(ISERROR(VLOOKUP(K3728,'Ecarts de marge'!D:D,1,FALSE)),"PB CODE ARTICLE","")</f>
        <v>PB CODE ARTICLE</v>
      </c>
    </row>
    <row r="3729" spans="1:18" x14ac:dyDescent="0.25">
      <c r="A3729" s="131" t="str">
        <f>+IF(I3729&lt;='Ecarts de marge'!$G$1,"X","")</f>
        <v>X</v>
      </c>
      <c r="B3729" s="122" t="str">
        <f t="shared" si="58"/>
        <v>A</v>
      </c>
      <c r="Q3729" s="122" t="e">
        <f>+VLOOKUP(CONCATENATE(B3729,"00"),#REF!,3,FALSE)</f>
        <v>#REF!</v>
      </c>
      <c r="R3729" s="122" t="str">
        <f>+IF(ISERROR(VLOOKUP(K3729,'Ecarts de marge'!D:D,1,FALSE)),"PB CODE ARTICLE","")</f>
        <v>PB CODE ARTICLE</v>
      </c>
    </row>
    <row r="3730" spans="1:18" x14ac:dyDescent="0.25">
      <c r="A3730" s="131" t="str">
        <f>+IF(I3730&lt;='Ecarts de marge'!$G$1,"X","")</f>
        <v>X</v>
      </c>
      <c r="B3730" s="122" t="str">
        <f t="shared" si="58"/>
        <v>A</v>
      </c>
      <c r="Q3730" s="122" t="e">
        <f>+VLOOKUP(CONCATENATE(B3730,"00"),#REF!,3,FALSE)</f>
        <v>#REF!</v>
      </c>
      <c r="R3730" s="122" t="str">
        <f>+IF(ISERROR(VLOOKUP(K3730,'Ecarts de marge'!D:D,1,FALSE)),"PB CODE ARTICLE","")</f>
        <v>PB CODE ARTICLE</v>
      </c>
    </row>
    <row r="3731" spans="1:18" x14ac:dyDescent="0.25">
      <c r="A3731" s="131" t="str">
        <f>+IF(I3731&lt;='Ecarts de marge'!$G$1,"X","")</f>
        <v>X</v>
      </c>
      <c r="B3731" s="122" t="str">
        <f t="shared" si="58"/>
        <v>A</v>
      </c>
      <c r="Q3731" s="122" t="e">
        <f>+VLOOKUP(CONCATENATE(B3731,"00"),#REF!,3,FALSE)</f>
        <v>#REF!</v>
      </c>
      <c r="R3731" s="122" t="str">
        <f>+IF(ISERROR(VLOOKUP(K3731,'Ecarts de marge'!D:D,1,FALSE)),"PB CODE ARTICLE","")</f>
        <v>PB CODE ARTICLE</v>
      </c>
    </row>
    <row r="3732" spans="1:18" x14ac:dyDescent="0.25">
      <c r="A3732" s="131" t="str">
        <f>+IF(I3732&lt;='Ecarts de marge'!$G$1,"X","")</f>
        <v>X</v>
      </c>
      <c r="B3732" s="122" t="str">
        <f t="shared" si="58"/>
        <v>A</v>
      </c>
      <c r="Q3732" s="122" t="e">
        <f>+VLOOKUP(CONCATENATE(B3732,"00"),#REF!,3,FALSE)</f>
        <v>#REF!</v>
      </c>
      <c r="R3732" s="122" t="str">
        <f>+IF(ISERROR(VLOOKUP(K3732,'Ecarts de marge'!D:D,1,FALSE)),"PB CODE ARTICLE","")</f>
        <v>PB CODE ARTICLE</v>
      </c>
    </row>
    <row r="3733" spans="1:18" x14ac:dyDescent="0.25">
      <c r="A3733" s="131" t="str">
        <f>+IF(I3733&lt;='Ecarts de marge'!$G$1,"X","")</f>
        <v>X</v>
      </c>
      <c r="B3733" s="122" t="str">
        <f t="shared" si="58"/>
        <v>A</v>
      </c>
      <c r="Q3733" s="122" t="e">
        <f>+VLOOKUP(CONCATENATE(B3733,"00"),#REF!,3,FALSE)</f>
        <v>#REF!</v>
      </c>
      <c r="R3733" s="122" t="str">
        <f>+IF(ISERROR(VLOOKUP(K3733,'Ecarts de marge'!D:D,1,FALSE)),"PB CODE ARTICLE","")</f>
        <v>PB CODE ARTICLE</v>
      </c>
    </row>
    <row r="3734" spans="1:18" x14ac:dyDescent="0.25">
      <c r="A3734" s="131" t="str">
        <f>+IF(I3734&lt;='Ecarts de marge'!$G$1,"X","")</f>
        <v>X</v>
      </c>
      <c r="B3734" s="122" t="str">
        <f t="shared" si="58"/>
        <v>A</v>
      </c>
      <c r="Q3734" s="122" t="e">
        <f>+VLOOKUP(CONCATENATE(B3734,"00"),#REF!,3,FALSE)</f>
        <v>#REF!</v>
      </c>
      <c r="R3734" s="122" t="str">
        <f>+IF(ISERROR(VLOOKUP(K3734,'Ecarts de marge'!D:D,1,FALSE)),"PB CODE ARTICLE","")</f>
        <v>PB CODE ARTICLE</v>
      </c>
    </row>
    <row r="3735" spans="1:18" x14ac:dyDescent="0.25">
      <c r="A3735" s="131" t="str">
        <f>+IF(I3735&lt;='Ecarts de marge'!$G$1,"X","")</f>
        <v>X</v>
      </c>
      <c r="B3735" s="122" t="str">
        <f t="shared" si="58"/>
        <v>A</v>
      </c>
      <c r="Q3735" s="122" t="e">
        <f>+VLOOKUP(CONCATENATE(B3735,"00"),#REF!,3,FALSE)</f>
        <v>#REF!</v>
      </c>
      <c r="R3735" s="122" t="str">
        <f>+IF(ISERROR(VLOOKUP(K3735,'Ecarts de marge'!D:D,1,FALSE)),"PB CODE ARTICLE","")</f>
        <v>PB CODE ARTICLE</v>
      </c>
    </row>
    <row r="3736" spans="1:18" x14ac:dyDescent="0.25">
      <c r="A3736" s="131" t="str">
        <f>+IF(I3736&lt;='Ecarts de marge'!$G$1,"X","")</f>
        <v>X</v>
      </c>
      <c r="B3736" s="122" t="str">
        <f t="shared" si="58"/>
        <v>A</v>
      </c>
      <c r="Q3736" s="122" t="e">
        <f>+VLOOKUP(CONCATENATE(B3736,"00"),#REF!,3,FALSE)</f>
        <v>#REF!</v>
      </c>
      <c r="R3736" s="122" t="str">
        <f>+IF(ISERROR(VLOOKUP(K3736,'Ecarts de marge'!D:D,1,FALSE)),"PB CODE ARTICLE","")</f>
        <v>PB CODE ARTICLE</v>
      </c>
    </row>
    <row r="3737" spans="1:18" x14ac:dyDescent="0.25">
      <c r="A3737" s="131" t="str">
        <f>+IF(I3737&lt;='Ecarts de marge'!$G$1,"X","")</f>
        <v>X</v>
      </c>
      <c r="B3737" s="122" t="str">
        <f t="shared" si="58"/>
        <v>A</v>
      </c>
      <c r="Q3737" s="122" t="e">
        <f>+VLOOKUP(CONCATENATE(B3737,"00"),#REF!,3,FALSE)</f>
        <v>#REF!</v>
      </c>
      <c r="R3737" s="122" t="str">
        <f>+IF(ISERROR(VLOOKUP(K3737,'Ecarts de marge'!D:D,1,FALSE)),"PB CODE ARTICLE","")</f>
        <v>PB CODE ARTICLE</v>
      </c>
    </row>
    <row r="3738" spans="1:18" x14ac:dyDescent="0.25">
      <c r="A3738" s="131" t="str">
        <f>+IF(I3738&lt;='Ecarts de marge'!$G$1,"X","")</f>
        <v>X</v>
      </c>
      <c r="B3738" s="122" t="str">
        <f t="shared" si="58"/>
        <v>A</v>
      </c>
      <c r="Q3738" s="122" t="e">
        <f>+VLOOKUP(CONCATENATE(B3738,"00"),#REF!,3,FALSE)</f>
        <v>#REF!</v>
      </c>
      <c r="R3738" s="122" t="str">
        <f>+IF(ISERROR(VLOOKUP(K3738,'Ecarts de marge'!D:D,1,FALSE)),"PB CODE ARTICLE","")</f>
        <v>PB CODE ARTICLE</v>
      </c>
    </row>
    <row r="3739" spans="1:18" x14ac:dyDescent="0.25">
      <c r="A3739" s="131" t="str">
        <f>+IF(I3739&lt;='Ecarts de marge'!$G$1,"X","")</f>
        <v>X</v>
      </c>
      <c r="B3739" s="122" t="str">
        <f t="shared" si="58"/>
        <v>A</v>
      </c>
      <c r="Q3739" s="122" t="e">
        <f>+VLOOKUP(CONCATENATE(B3739,"00"),#REF!,3,FALSE)</f>
        <v>#REF!</v>
      </c>
      <c r="R3739" s="122" t="str">
        <f>+IF(ISERROR(VLOOKUP(K3739,'Ecarts de marge'!D:D,1,FALSE)),"PB CODE ARTICLE","")</f>
        <v>PB CODE ARTICLE</v>
      </c>
    </row>
    <row r="3740" spans="1:18" x14ac:dyDescent="0.25">
      <c r="A3740" s="131" t="str">
        <f>+IF(I3740&lt;='Ecarts de marge'!$G$1,"X","")</f>
        <v>X</v>
      </c>
      <c r="B3740" s="122" t="str">
        <f t="shared" si="58"/>
        <v>A</v>
      </c>
      <c r="Q3740" s="122" t="e">
        <f>+VLOOKUP(CONCATENATE(B3740,"00"),#REF!,3,FALSE)</f>
        <v>#REF!</v>
      </c>
      <c r="R3740" s="122" t="str">
        <f>+IF(ISERROR(VLOOKUP(K3740,'Ecarts de marge'!D:D,1,FALSE)),"PB CODE ARTICLE","")</f>
        <v>PB CODE ARTICLE</v>
      </c>
    </row>
    <row r="3741" spans="1:18" x14ac:dyDescent="0.25">
      <c r="A3741" s="131" t="str">
        <f>+IF(I3741&lt;='Ecarts de marge'!$G$1,"X","")</f>
        <v>X</v>
      </c>
      <c r="B3741" s="122" t="str">
        <f t="shared" si="58"/>
        <v>A</v>
      </c>
      <c r="Q3741" s="122" t="e">
        <f>+VLOOKUP(CONCATENATE(B3741,"00"),#REF!,3,FALSE)</f>
        <v>#REF!</v>
      </c>
      <c r="R3741" s="122" t="str">
        <f>+IF(ISERROR(VLOOKUP(K3741,'Ecarts de marge'!D:D,1,FALSE)),"PB CODE ARTICLE","")</f>
        <v>PB CODE ARTICLE</v>
      </c>
    </row>
    <row r="3742" spans="1:18" x14ac:dyDescent="0.25">
      <c r="A3742" s="131" t="str">
        <f>+IF(I3742&lt;='Ecarts de marge'!$G$1,"X","")</f>
        <v>X</v>
      </c>
      <c r="B3742" s="122" t="str">
        <f t="shared" si="58"/>
        <v>A</v>
      </c>
      <c r="Q3742" s="122" t="e">
        <f>+VLOOKUP(CONCATENATE(B3742,"00"),#REF!,3,FALSE)</f>
        <v>#REF!</v>
      </c>
      <c r="R3742" s="122" t="str">
        <f>+IF(ISERROR(VLOOKUP(K3742,'Ecarts de marge'!D:D,1,FALSE)),"PB CODE ARTICLE","")</f>
        <v>PB CODE ARTICLE</v>
      </c>
    </row>
    <row r="3743" spans="1:18" x14ac:dyDescent="0.25">
      <c r="A3743" s="131" t="str">
        <f>+IF(I3743&lt;='Ecarts de marge'!$G$1,"X","")</f>
        <v>X</v>
      </c>
      <c r="B3743" s="122" t="str">
        <f t="shared" si="58"/>
        <v>A</v>
      </c>
      <c r="Q3743" s="122" t="e">
        <f>+VLOOKUP(CONCATENATE(B3743,"00"),#REF!,3,FALSE)</f>
        <v>#REF!</v>
      </c>
      <c r="R3743" s="122" t="str">
        <f>+IF(ISERROR(VLOOKUP(K3743,'Ecarts de marge'!D:D,1,FALSE)),"PB CODE ARTICLE","")</f>
        <v>PB CODE ARTICLE</v>
      </c>
    </row>
    <row r="3744" spans="1:18" x14ac:dyDescent="0.25">
      <c r="A3744" s="131" t="str">
        <f>+IF(I3744&lt;='Ecarts de marge'!$G$1,"X","")</f>
        <v>X</v>
      </c>
      <c r="B3744" s="122" t="str">
        <f t="shared" si="58"/>
        <v>A</v>
      </c>
      <c r="Q3744" s="122" t="e">
        <f>+VLOOKUP(CONCATENATE(B3744,"00"),#REF!,3,FALSE)</f>
        <v>#REF!</v>
      </c>
      <c r="R3744" s="122" t="str">
        <f>+IF(ISERROR(VLOOKUP(K3744,'Ecarts de marge'!D:D,1,FALSE)),"PB CODE ARTICLE","")</f>
        <v>PB CODE ARTICLE</v>
      </c>
    </row>
    <row r="3745" spans="1:18" x14ac:dyDescent="0.25">
      <c r="A3745" s="131" t="str">
        <f>+IF(I3745&lt;='Ecarts de marge'!$G$1,"X","")</f>
        <v>X</v>
      </c>
      <c r="B3745" s="122" t="str">
        <f t="shared" si="58"/>
        <v>A</v>
      </c>
      <c r="Q3745" s="122" t="e">
        <f>+VLOOKUP(CONCATENATE(B3745,"00"),#REF!,3,FALSE)</f>
        <v>#REF!</v>
      </c>
      <c r="R3745" s="122" t="str">
        <f>+IF(ISERROR(VLOOKUP(K3745,'Ecarts de marge'!D:D,1,FALSE)),"PB CODE ARTICLE","")</f>
        <v>PB CODE ARTICLE</v>
      </c>
    </row>
    <row r="3746" spans="1:18" x14ac:dyDescent="0.25">
      <c r="A3746" s="131" t="str">
        <f>+IF(I3746&lt;='Ecarts de marge'!$G$1,"X","")</f>
        <v>X</v>
      </c>
      <c r="B3746" s="122" t="str">
        <f t="shared" si="58"/>
        <v>A</v>
      </c>
      <c r="Q3746" s="122" t="e">
        <f>+VLOOKUP(CONCATENATE(B3746,"00"),#REF!,3,FALSE)</f>
        <v>#REF!</v>
      </c>
      <c r="R3746" s="122" t="str">
        <f>+IF(ISERROR(VLOOKUP(K3746,'Ecarts de marge'!D:D,1,FALSE)),"PB CODE ARTICLE","")</f>
        <v>PB CODE ARTICLE</v>
      </c>
    </row>
    <row r="3747" spans="1:18" x14ac:dyDescent="0.25">
      <c r="A3747" s="131" t="str">
        <f>+IF(I3747&lt;='Ecarts de marge'!$G$1,"X","")</f>
        <v>X</v>
      </c>
      <c r="B3747" s="122" t="str">
        <f t="shared" si="58"/>
        <v>A</v>
      </c>
      <c r="Q3747" s="122" t="e">
        <f>+VLOOKUP(CONCATENATE(B3747,"00"),#REF!,3,FALSE)</f>
        <v>#REF!</v>
      </c>
      <c r="R3747" s="122" t="str">
        <f>+IF(ISERROR(VLOOKUP(K3747,'Ecarts de marge'!D:D,1,FALSE)),"PB CODE ARTICLE","")</f>
        <v>PB CODE ARTICLE</v>
      </c>
    </row>
    <row r="3748" spans="1:18" x14ac:dyDescent="0.25">
      <c r="A3748" s="131" t="str">
        <f>+IF(I3748&lt;='Ecarts de marge'!$G$1,"X","")</f>
        <v>X</v>
      </c>
      <c r="B3748" s="122" t="str">
        <f t="shared" si="58"/>
        <v>A</v>
      </c>
      <c r="Q3748" s="122" t="e">
        <f>+VLOOKUP(CONCATENATE(B3748,"00"),#REF!,3,FALSE)</f>
        <v>#REF!</v>
      </c>
      <c r="R3748" s="122" t="str">
        <f>+IF(ISERROR(VLOOKUP(K3748,'Ecarts de marge'!D:D,1,FALSE)),"PB CODE ARTICLE","")</f>
        <v>PB CODE ARTICLE</v>
      </c>
    </row>
    <row r="3749" spans="1:18" x14ac:dyDescent="0.25">
      <c r="A3749" s="131" t="str">
        <f>+IF(I3749&lt;='Ecarts de marge'!$G$1,"X","")</f>
        <v>X</v>
      </c>
      <c r="B3749" s="122" t="str">
        <f t="shared" si="58"/>
        <v>A</v>
      </c>
      <c r="Q3749" s="122" t="e">
        <f>+VLOOKUP(CONCATENATE(B3749,"00"),#REF!,3,FALSE)</f>
        <v>#REF!</v>
      </c>
      <c r="R3749" s="122" t="str">
        <f>+IF(ISERROR(VLOOKUP(K3749,'Ecarts de marge'!D:D,1,FALSE)),"PB CODE ARTICLE","")</f>
        <v>PB CODE ARTICLE</v>
      </c>
    </row>
    <row r="3750" spans="1:18" x14ac:dyDescent="0.25">
      <c r="A3750" s="131" t="str">
        <f>+IF(I3750&lt;='Ecarts de marge'!$G$1,"X","")</f>
        <v>X</v>
      </c>
      <c r="B3750" s="122" t="str">
        <f t="shared" si="58"/>
        <v>A</v>
      </c>
      <c r="Q3750" s="122" t="e">
        <f>+VLOOKUP(CONCATENATE(B3750,"00"),#REF!,3,FALSE)</f>
        <v>#REF!</v>
      </c>
      <c r="R3750" s="122" t="str">
        <f>+IF(ISERROR(VLOOKUP(K3750,'Ecarts de marge'!D:D,1,FALSE)),"PB CODE ARTICLE","")</f>
        <v>PB CODE ARTICLE</v>
      </c>
    </row>
    <row r="3751" spans="1:18" x14ac:dyDescent="0.25">
      <c r="A3751" s="131" t="str">
        <f>+IF(I3751&lt;='Ecarts de marge'!$G$1,"X","")</f>
        <v>X</v>
      </c>
      <c r="B3751" s="122" t="str">
        <f t="shared" si="58"/>
        <v>A</v>
      </c>
      <c r="Q3751" s="122" t="e">
        <f>+VLOOKUP(CONCATENATE(B3751,"00"),#REF!,3,FALSE)</f>
        <v>#REF!</v>
      </c>
      <c r="R3751" s="122" t="str">
        <f>+IF(ISERROR(VLOOKUP(K3751,'Ecarts de marge'!D:D,1,FALSE)),"PB CODE ARTICLE","")</f>
        <v>PB CODE ARTICLE</v>
      </c>
    </row>
    <row r="3752" spans="1:18" x14ac:dyDescent="0.25">
      <c r="A3752" s="131" t="str">
        <f>+IF(I3752&lt;='Ecarts de marge'!$G$1,"X","")</f>
        <v>X</v>
      </c>
      <c r="B3752" s="122" t="str">
        <f t="shared" si="58"/>
        <v>A</v>
      </c>
      <c r="Q3752" s="122" t="e">
        <f>+VLOOKUP(CONCATENATE(B3752,"00"),#REF!,3,FALSE)</f>
        <v>#REF!</v>
      </c>
      <c r="R3752" s="122" t="str">
        <f>+IF(ISERROR(VLOOKUP(K3752,'Ecarts de marge'!D:D,1,FALSE)),"PB CODE ARTICLE","")</f>
        <v>PB CODE ARTICLE</v>
      </c>
    </row>
    <row r="3753" spans="1:18" x14ac:dyDescent="0.25">
      <c r="A3753" s="131" t="str">
        <f>+IF(I3753&lt;='Ecarts de marge'!$G$1,"X","")</f>
        <v>X</v>
      </c>
      <c r="B3753" s="122" t="str">
        <f t="shared" si="58"/>
        <v>A</v>
      </c>
      <c r="Q3753" s="122" t="e">
        <f>+VLOOKUP(CONCATENATE(B3753,"00"),#REF!,3,FALSE)</f>
        <v>#REF!</v>
      </c>
      <c r="R3753" s="122" t="str">
        <f>+IF(ISERROR(VLOOKUP(K3753,'Ecarts de marge'!D:D,1,FALSE)),"PB CODE ARTICLE","")</f>
        <v>PB CODE ARTICLE</v>
      </c>
    </row>
    <row r="3754" spans="1:18" x14ac:dyDescent="0.25">
      <c r="A3754" s="131" t="str">
        <f>+IF(I3754&lt;='Ecarts de marge'!$G$1,"X","")</f>
        <v>X</v>
      </c>
      <c r="B3754" s="122" t="str">
        <f t="shared" si="58"/>
        <v>A</v>
      </c>
      <c r="Q3754" s="122" t="e">
        <f>+VLOOKUP(CONCATENATE(B3754,"00"),#REF!,3,FALSE)</f>
        <v>#REF!</v>
      </c>
      <c r="R3754" s="122" t="str">
        <f>+IF(ISERROR(VLOOKUP(K3754,'Ecarts de marge'!D:D,1,FALSE)),"PB CODE ARTICLE","")</f>
        <v>PB CODE ARTICLE</v>
      </c>
    </row>
    <row r="3755" spans="1:18" x14ac:dyDescent="0.25">
      <c r="A3755" s="131" t="str">
        <f>+IF(I3755&lt;='Ecarts de marge'!$G$1,"X","")</f>
        <v>X</v>
      </c>
      <c r="B3755" s="122" t="str">
        <f t="shared" si="58"/>
        <v>A</v>
      </c>
      <c r="Q3755" s="122" t="e">
        <f>+VLOOKUP(CONCATENATE(B3755,"00"),#REF!,3,FALSE)</f>
        <v>#REF!</v>
      </c>
      <c r="R3755" s="122" t="str">
        <f>+IF(ISERROR(VLOOKUP(K3755,'Ecarts de marge'!D:D,1,FALSE)),"PB CODE ARTICLE","")</f>
        <v>PB CODE ARTICLE</v>
      </c>
    </row>
    <row r="3756" spans="1:18" x14ac:dyDescent="0.25">
      <c r="A3756" s="131" t="str">
        <f>+IF(I3756&lt;='Ecarts de marge'!$G$1,"X","")</f>
        <v>X</v>
      </c>
      <c r="B3756" s="122" t="str">
        <f t="shared" si="58"/>
        <v>A</v>
      </c>
      <c r="Q3756" s="122" t="e">
        <f>+VLOOKUP(CONCATENATE(B3756,"00"),#REF!,3,FALSE)</f>
        <v>#REF!</v>
      </c>
      <c r="R3756" s="122" t="str">
        <f>+IF(ISERROR(VLOOKUP(K3756,'Ecarts de marge'!D:D,1,FALSE)),"PB CODE ARTICLE","")</f>
        <v>PB CODE ARTICLE</v>
      </c>
    </row>
    <row r="3757" spans="1:18" x14ac:dyDescent="0.25">
      <c r="A3757" s="131" t="str">
        <f>+IF(I3757&lt;='Ecarts de marge'!$G$1,"X","")</f>
        <v>X</v>
      </c>
      <c r="B3757" s="122" t="str">
        <f t="shared" si="58"/>
        <v>A</v>
      </c>
      <c r="Q3757" s="122" t="e">
        <f>+VLOOKUP(CONCATENATE(B3757,"00"),#REF!,3,FALSE)</f>
        <v>#REF!</v>
      </c>
      <c r="R3757" s="122" t="str">
        <f>+IF(ISERROR(VLOOKUP(K3757,'Ecarts de marge'!D:D,1,FALSE)),"PB CODE ARTICLE","")</f>
        <v>PB CODE ARTICLE</v>
      </c>
    </row>
    <row r="3758" spans="1:18" x14ac:dyDescent="0.25">
      <c r="A3758" s="131" t="str">
        <f>+IF(I3758&lt;='Ecarts de marge'!$G$1,"X","")</f>
        <v>X</v>
      </c>
      <c r="B3758" s="122" t="str">
        <f t="shared" si="58"/>
        <v>A</v>
      </c>
      <c r="Q3758" s="122" t="e">
        <f>+VLOOKUP(CONCATENATE(B3758,"00"),#REF!,3,FALSE)</f>
        <v>#REF!</v>
      </c>
      <c r="R3758" s="122" t="str">
        <f>+IF(ISERROR(VLOOKUP(K3758,'Ecarts de marge'!D:D,1,FALSE)),"PB CODE ARTICLE","")</f>
        <v>PB CODE ARTICLE</v>
      </c>
    </row>
    <row r="3759" spans="1:18" x14ac:dyDescent="0.25">
      <c r="A3759" s="131" t="str">
        <f>+IF(I3759&lt;='Ecarts de marge'!$G$1,"X","")</f>
        <v>X</v>
      </c>
      <c r="B3759" s="122" t="str">
        <f t="shared" si="58"/>
        <v>A</v>
      </c>
      <c r="Q3759" s="122" t="e">
        <f>+VLOOKUP(CONCATENATE(B3759,"00"),#REF!,3,FALSE)</f>
        <v>#REF!</v>
      </c>
      <c r="R3759" s="122" t="str">
        <f>+IF(ISERROR(VLOOKUP(K3759,'Ecarts de marge'!D:D,1,FALSE)),"PB CODE ARTICLE","")</f>
        <v>PB CODE ARTICLE</v>
      </c>
    </row>
    <row r="3760" spans="1:18" x14ac:dyDescent="0.25">
      <c r="A3760" s="131" t="str">
        <f>+IF(I3760&lt;='Ecarts de marge'!$G$1,"X","")</f>
        <v>X</v>
      </c>
      <c r="B3760" s="122" t="str">
        <f t="shared" si="58"/>
        <v>A</v>
      </c>
      <c r="Q3760" s="122" t="e">
        <f>+VLOOKUP(CONCATENATE(B3760,"00"),#REF!,3,FALSE)</f>
        <v>#REF!</v>
      </c>
      <c r="R3760" s="122" t="str">
        <f>+IF(ISERROR(VLOOKUP(K3760,'Ecarts de marge'!D:D,1,FALSE)),"PB CODE ARTICLE","")</f>
        <v>PB CODE ARTICLE</v>
      </c>
    </row>
    <row r="3761" spans="1:18" x14ac:dyDescent="0.25">
      <c r="A3761" s="131" t="str">
        <f>+IF(I3761&lt;='Ecarts de marge'!$G$1,"X","")</f>
        <v>X</v>
      </c>
      <c r="B3761" s="122" t="str">
        <f t="shared" si="58"/>
        <v>A</v>
      </c>
      <c r="Q3761" s="122" t="e">
        <f>+VLOOKUP(CONCATENATE(B3761,"00"),#REF!,3,FALSE)</f>
        <v>#REF!</v>
      </c>
      <c r="R3761" s="122" t="str">
        <f>+IF(ISERROR(VLOOKUP(K3761,'Ecarts de marge'!D:D,1,FALSE)),"PB CODE ARTICLE","")</f>
        <v>PB CODE ARTICLE</v>
      </c>
    </row>
    <row r="3762" spans="1:18" x14ac:dyDescent="0.25">
      <c r="A3762" s="131" t="str">
        <f>+IF(I3762&lt;='Ecarts de marge'!$G$1,"X","")</f>
        <v>X</v>
      </c>
      <c r="B3762" s="122" t="str">
        <f t="shared" si="58"/>
        <v>A</v>
      </c>
      <c r="Q3762" s="122" t="e">
        <f>+VLOOKUP(CONCATENATE(B3762,"00"),#REF!,3,FALSE)</f>
        <v>#REF!</v>
      </c>
      <c r="R3762" s="122" t="str">
        <f>+IF(ISERROR(VLOOKUP(K3762,'Ecarts de marge'!D:D,1,FALSE)),"PB CODE ARTICLE","")</f>
        <v>PB CODE ARTICLE</v>
      </c>
    </row>
    <row r="3763" spans="1:18" x14ac:dyDescent="0.25">
      <c r="A3763" s="131" t="str">
        <f>+IF(I3763&lt;='Ecarts de marge'!$G$1,"X","")</f>
        <v>X</v>
      </c>
      <c r="B3763" s="122" t="str">
        <f t="shared" si="58"/>
        <v>A</v>
      </c>
      <c r="Q3763" s="122" t="e">
        <f>+VLOOKUP(CONCATENATE(B3763,"00"),#REF!,3,FALSE)</f>
        <v>#REF!</v>
      </c>
      <c r="R3763" s="122" t="str">
        <f>+IF(ISERROR(VLOOKUP(K3763,'Ecarts de marge'!D:D,1,FALSE)),"PB CODE ARTICLE","")</f>
        <v>PB CODE ARTICLE</v>
      </c>
    </row>
    <row r="3764" spans="1:18" x14ac:dyDescent="0.25">
      <c r="A3764" s="131" t="str">
        <f>+IF(I3764&lt;='Ecarts de marge'!$G$1,"X","")</f>
        <v>X</v>
      </c>
      <c r="B3764" s="122" t="str">
        <f t="shared" si="58"/>
        <v>A</v>
      </c>
      <c r="Q3764" s="122" t="e">
        <f>+VLOOKUP(CONCATENATE(B3764,"00"),#REF!,3,FALSE)</f>
        <v>#REF!</v>
      </c>
      <c r="R3764" s="122" t="str">
        <f>+IF(ISERROR(VLOOKUP(K3764,'Ecarts de marge'!D:D,1,FALSE)),"PB CODE ARTICLE","")</f>
        <v>PB CODE ARTICLE</v>
      </c>
    </row>
    <row r="3765" spans="1:18" x14ac:dyDescent="0.25">
      <c r="A3765" s="131" t="str">
        <f>+IF(I3765&lt;='Ecarts de marge'!$G$1,"X","")</f>
        <v>X</v>
      </c>
      <c r="B3765" s="122" t="str">
        <f t="shared" si="58"/>
        <v>A</v>
      </c>
      <c r="Q3765" s="122" t="e">
        <f>+VLOOKUP(CONCATENATE(B3765,"00"),#REF!,3,FALSE)</f>
        <v>#REF!</v>
      </c>
      <c r="R3765" s="122" t="str">
        <f>+IF(ISERROR(VLOOKUP(K3765,'Ecarts de marge'!D:D,1,FALSE)),"PB CODE ARTICLE","")</f>
        <v>PB CODE ARTICLE</v>
      </c>
    </row>
    <row r="3766" spans="1:18" x14ac:dyDescent="0.25">
      <c r="A3766" s="131" t="str">
        <f>+IF(I3766&lt;='Ecarts de marge'!$G$1,"X","")</f>
        <v>X</v>
      </c>
      <c r="B3766" s="122" t="str">
        <f t="shared" si="58"/>
        <v>A</v>
      </c>
      <c r="Q3766" s="122" t="e">
        <f>+VLOOKUP(CONCATENATE(B3766,"00"),#REF!,3,FALSE)</f>
        <v>#REF!</v>
      </c>
      <c r="R3766" s="122" t="str">
        <f>+IF(ISERROR(VLOOKUP(K3766,'Ecarts de marge'!D:D,1,FALSE)),"PB CODE ARTICLE","")</f>
        <v>PB CODE ARTICLE</v>
      </c>
    </row>
    <row r="3767" spans="1:18" x14ac:dyDescent="0.25">
      <c r="A3767" s="131" t="str">
        <f>+IF(I3767&lt;='Ecarts de marge'!$G$1,"X","")</f>
        <v>X</v>
      </c>
      <c r="B3767" s="122" t="str">
        <f t="shared" si="58"/>
        <v>A</v>
      </c>
      <c r="Q3767" s="122" t="e">
        <f>+VLOOKUP(CONCATENATE(B3767,"00"),#REF!,3,FALSE)</f>
        <v>#REF!</v>
      </c>
      <c r="R3767" s="122" t="str">
        <f>+IF(ISERROR(VLOOKUP(K3767,'Ecarts de marge'!D:D,1,FALSE)),"PB CODE ARTICLE","")</f>
        <v>PB CODE ARTICLE</v>
      </c>
    </row>
    <row r="3768" spans="1:18" x14ac:dyDescent="0.25">
      <c r="A3768" s="131" t="str">
        <f>+IF(I3768&lt;='Ecarts de marge'!$G$1,"X","")</f>
        <v>X</v>
      </c>
      <c r="B3768" s="122" t="str">
        <f t="shared" si="58"/>
        <v>A</v>
      </c>
      <c r="Q3768" s="122" t="e">
        <f>+VLOOKUP(CONCATENATE(B3768,"00"),#REF!,3,FALSE)</f>
        <v>#REF!</v>
      </c>
      <c r="R3768" s="122" t="str">
        <f>+IF(ISERROR(VLOOKUP(K3768,'Ecarts de marge'!D:D,1,FALSE)),"PB CODE ARTICLE","")</f>
        <v>PB CODE ARTICLE</v>
      </c>
    </row>
    <row r="3769" spans="1:18" x14ac:dyDescent="0.25">
      <c r="A3769" s="131" t="str">
        <f>+IF(I3769&lt;='Ecarts de marge'!$G$1,"X","")</f>
        <v>X</v>
      </c>
      <c r="B3769" s="122" t="str">
        <f t="shared" si="58"/>
        <v>A</v>
      </c>
      <c r="Q3769" s="122" t="e">
        <f>+VLOOKUP(CONCATENATE(B3769,"00"),#REF!,3,FALSE)</f>
        <v>#REF!</v>
      </c>
      <c r="R3769" s="122" t="str">
        <f>+IF(ISERROR(VLOOKUP(K3769,'Ecarts de marge'!D:D,1,FALSE)),"PB CODE ARTICLE","")</f>
        <v>PB CODE ARTICLE</v>
      </c>
    </row>
    <row r="3770" spans="1:18" x14ac:dyDescent="0.25">
      <c r="A3770" s="131" t="str">
        <f>+IF(I3770&lt;='Ecarts de marge'!$G$1,"X","")</f>
        <v>X</v>
      </c>
      <c r="B3770" s="122" t="str">
        <f t="shared" si="58"/>
        <v>A</v>
      </c>
      <c r="Q3770" s="122" t="e">
        <f>+VLOOKUP(CONCATENATE(B3770,"00"),#REF!,3,FALSE)</f>
        <v>#REF!</v>
      </c>
      <c r="R3770" s="122" t="str">
        <f>+IF(ISERROR(VLOOKUP(K3770,'Ecarts de marge'!D:D,1,FALSE)),"PB CODE ARTICLE","")</f>
        <v>PB CODE ARTICLE</v>
      </c>
    </row>
    <row r="3771" spans="1:18" x14ac:dyDescent="0.25">
      <c r="A3771" s="131" t="str">
        <f>+IF(I3771&lt;='Ecarts de marge'!$G$1,"X","")</f>
        <v>X</v>
      </c>
      <c r="B3771" s="122" t="str">
        <f t="shared" si="58"/>
        <v>A</v>
      </c>
      <c r="Q3771" s="122" t="e">
        <f>+VLOOKUP(CONCATENATE(B3771,"00"),#REF!,3,FALSE)</f>
        <v>#REF!</v>
      </c>
      <c r="R3771" s="122" t="str">
        <f>+IF(ISERROR(VLOOKUP(K3771,'Ecarts de marge'!D:D,1,FALSE)),"PB CODE ARTICLE","")</f>
        <v>PB CODE ARTICLE</v>
      </c>
    </row>
    <row r="3772" spans="1:18" x14ac:dyDescent="0.25">
      <c r="A3772" s="131" t="str">
        <f>+IF(I3772&lt;='Ecarts de marge'!$G$1,"X","")</f>
        <v>X</v>
      </c>
      <c r="B3772" s="122" t="str">
        <f t="shared" si="58"/>
        <v>A</v>
      </c>
      <c r="Q3772" s="122" t="e">
        <f>+VLOOKUP(CONCATENATE(B3772,"00"),#REF!,3,FALSE)</f>
        <v>#REF!</v>
      </c>
      <c r="R3772" s="122" t="str">
        <f>+IF(ISERROR(VLOOKUP(K3772,'Ecarts de marge'!D:D,1,FALSE)),"PB CODE ARTICLE","")</f>
        <v>PB CODE ARTICLE</v>
      </c>
    </row>
    <row r="3773" spans="1:18" x14ac:dyDescent="0.25">
      <c r="A3773" s="131" t="str">
        <f>+IF(I3773&lt;='Ecarts de marge'!$G$1,"X","")</f>
        <v>X</v>
      </c>
      <c r="B3773" s="122" t="str">
        <f t="shared" si="58"/>
        <v>A</v>
      </c>
      <c r="Q3773" s="122" t="e">
        <f>+VLOOKUP(CONCATENATE(B3773,"00"),#REF!,3,FALSE)</f>
        <v>#REF!</v>
      </c>
      <c r="R3773" s="122" t="str">
        <f>+IF(ISERROR(VLOOKUP(K3773,'Ecarts de marge'!D:D,1,FALSE)),"PB CODE ARTICLE","")</f>
        <v>PB CODE ARTICLE</v>
      </c>
    </row>
    <row r="3774" spans="1:18" x14ac:dyDescent="0.25">
      <c r="A3774" s="131" t="str">
        <f>+IF(I3774&lt;='Ecarts de marge'!$G$1,"X","")</f>
        <v>X</v>
      </c>
      <c r="B3774" s="122" t="str">
        <f t="shared" si="58"/>
        <v>A</v>
      </c>
      <c r="Q3774" s="122" t="e">
        <f>+VLOOKUP(CONCATENATE(B3774,"00"),#REF!,3,FALSE)</f>
        <v>#REF!</v>
      </c>
      <c r="R3774" s="122" t="str">
        <f>+IF(ISERROR(VLOOKUP(K3774,'Ecarts de marge'!D:D,1,FALSE)),"PB CODE ARTICLE","")</f>
        <v>PB CODE ARTICLE</v>
      </c>
    </row>
    <row r="3775" spans="1:18" x14ac:dyDescent="0.25">
      <c r="A3775" s="131" t="str">
        <f>+IF(I3775&lt;='Ecarts de marge'!$G$1,"X","")</f>
        <v>X</v>
      </c>
      <c r="B3775" s="122" t="str">
        <f t="shared" si="58"/>
        <v>A</v>
      </c>
      <c r="Q3775" s="122" t="e">
        <f>+VLOOKUP(CONCATENATE(B3775,"00"),#REF!,3,FALSE)</f>
        <v>#REF!</v>
      </c>
      <c r="R3775" s="122" t="str">
        <f>+IF(ISERROR(VLOOKUP(K3775,'Ecarts de marge'!D:D,1,FALSE)),"PB CODE ARTICLE","")</f>
        <v>PB CODE ARTICLE</v>
      </c>
    </row>
    <row r="3776" spans="1:18" x14ac:dyDescent="0.25">
      <c r="A3776" s="131" t="str">
        <f>+IF(I3776&lt;='Ecarts de marge'!$G$1,"X","")</f>
        <v>X</v>
      </c>
      <c r="B3776" s="122" t="str">
        <f t="shared" si="58"/>
        <v>A</v>
      </c>
      <c r="Q3776" s="122" t="e">
        <f>+VLOOKUP(CONCATENATE(B3776,"00"),#REF!,3,FALSE)</f>
        <v>#REF!</v>
      </c>
      <c r="R3776" s="122" t="str">
        <f>+IF(ISERROR(VLOOKUP(K3776,'Ecarts de marge'!D:D,1,FALSE)),"PB CODE ARTICLE","")</f>
        <v>PB CODE ARTICLE</v>
      </c>
    </row>
    <row r="3777" spans="1:18" x14ac:dyDescent="0.25">
      <c r="A3777" s="131" t="str">
        <f>+IF(I3777&lt;='Ecarts de marge'!$G$1,"X","")</f>
        <v>X</v>
      </c>
      <c r="B3777" s="122" t="str">
        <f t="shared" si="58"/>
        <v>A</v>
      </c>
      <c r="Q3777" s="122" t="e">
        <f>+VLOOKUP(CONCATENATE(B3777,"00"),#REF!,3,FALSE)</f>
        <v>#REF!</v>
      </c>
      <c r="R3777" s="122" t="str">
        <f>+IF(ISERROR(VLOOKUP(K3777,'Ecarts de marge'!D:D,1,FALSE)),"PB CODE ARTICLE","")</f>
        <v>PB CODE ARTICLE</v>
      </c>
    </row>
    <row r="3778" spans="1:18" x14ac:dyDescent="0.25">
      <c r="A3778" s="131" t="str">
        <f>+IF(I3778&lt;='Ecarts de marge'!$G$1,"X","")</f>
        <v>X</v>
      </c>
      <c r="B3778" s="122" t="str">
        <f t="shared" si="58"/>
        <v>A</v>
      </c>
      <c r="Q3778" s="122" t="e">
        <f>+VLOOKUP(CONCATENATE(B3778,"00"),#REF!,3,FALSE)</f>
        <v>#REF!</v>
      </c>
      <c r="R3778" s="122" t="str">
        <f>+IF(ISERROR(VLOOKUP(K3778,'Ecarts de marge'!D:D,1,FALSE)),"PB CODE ARTICLE","")</f>
        <v>PB CODE ARTICLE</v>
      </c>
    </row>
    <row r="3779" spans="1:18" x14ac:dyDescent="0.25">
      <c r="A3779" s="131" t="str">
        <f>+IF(I3779&lt;='Ecarts de marge'!$G$1,"X","")</f>
        <v>X</v>
      </c>
      <c r="B3779" s="122" t="str">
        <f t="shared" ref="B3779:B3842" si="59">+"A"&amp;E3779&amp;F3779&amp;G3779</f>
        <v>A</v>
      </c>
      <c r="Q3779" s="122" t="e">
        <f>+VLOOKUP(CONCATENATE(B3779,"00"),#REF!,3,FALSE)</f>
        <v>#REF!</v>
      </c>
      <c r="R3779" s="122" t="str">
        <f>+IF(ISERROR(VLOOKUP(K3779,'Ecarts de marge'!D:D,1,FALSE)),"PB CODE ARTICLE","")</f>
        <v>PB CODE ARTICLE</v>
      </c>
    </row>
    <row r="3780" spans="1:18" x14ac:dyDescent="0.25">
      <c r="A3780" s="131" t="str">
        <f>+IF(I3780&lt;='Ecarts de marge'!$G$1,"X","")</f>
        <v>X</v>
      </c>
      <c r="B3780" s="122" t="str">
        <f t="shared" si="59"/>
        <v>A</v>
      </c>
      <c r="Q3780" s="122" t="e">
        <f>+VLOOKUP(CONCATENATE(B3780,"00"),#REF!,3,FALSE)</f>
        <v>#REF!</v>
      </c>
      <c r="R3780" s="122" t="str">
        <f>+IF(ISERROR(VLOOKUP(K3780,'Ecarts de marge'!D:D,1,FALSE)),"PB CODE ARTICLE","")</f>
        <v>PB CODE ARTICLE</v>
      </c>
    </row>
    <row r="3781" spans="1:18" x14ac:dyDescent="0.25">
      <c r="A3781" s="131" t="str">
        <f>+IF(I3781&lt;='Ecarts de marge'!$G$1,"X","")</f>
        <v>X</v>
      </c>
      <c r="B3781" s="122" t="str">
        <f t="shared" si="59"/>
        <v>A</v>
      </c>
      <c r="Q3781" s="122" t="e">
        <f>+VLOOKUP(CONCATENATE(B3781,"00"),#REF!,3,FALSE)</f>
        <v>#REF!</v>
      </c>
      <c r="R3781" s="122" t="str">
        <f>+IF(ISERROR(VLOOKUP(K3781,'Ecarts de marge'!D:D,1,FALSE)),"PB CODE ARTICLE","")</f>
        <v>PB CODE ARTICLE</v>
      </c>
    </row>
    <row r="3782" spans="1:18" x14ac:dyDescent="0.25">
      <c r="A3782" s="131" t="str">
        <f>+IF(I3782&lt;='Ecarts de marge'!$G$1,"X","")</f>
        <v>X</v>
      </c>
      <c r="B3782" s="122" t="str">
        <f t="shared" si="59"/>
        <v>A</v>
      </c>
      <c r="Q3782" s="122" t="e">
        <f>+VLOOKUP(CONCATENATE(B3782,"00"),#REF!,3,FALSE)</f>
        <v>#REF!</v>
      </c>
      <c r="R3782" s="122" t="str">
        <f>+IF(ISERROR(VLOOKUP(K3782,'Ecarts de marge'!D:D,1,FALSE)),"PB CODE ARTICLE","")</f>
        <v>PB CODE ARTICLE</v>
      </c>
    </row>
    <row r="3783" spans="1:18" x14ac:dyDescent="0.25">
      <c r="A3783" s="131" t="str">
        <f>+IF(I3783&lt;='Ecarts de marge'!$G$1,"X","")</f>
        <v>X</v>
      </c>
      <c r="B3783" s="122" t="str">
        <f t="shared" si="59"/>
        <v>A</v>
      </c>
      <c r="Q3783" s="122" t="e">
        <f>+VLOOKUP(CONCATENATE(B3783,"00"),#REF!,3,FALSE)</f>
        <v>#REF!</v>
      </c>
      <c r="R3783" s="122" t="str">
        <f>+IF(ISERROR(VLOOKUP(K3783,'Ecarts de marge'!D:D,1,FALSE)),"PB CODE ARTICLE","")</f>
        <v>PB CODE ARTICLE</v>
      </c>
    </row>
    <row r="3784" spans="1:18" x14ac:dyDescent="0.25">
      <c r="A3784" s="131" t="str">
        <f>+IF(I3784&lt;='Ecarts de marge'!$G$1,"X","")</f>
        <v>X</v>
      </c>
      <c r="B3784" s="122" t="str">
        <f t="shared" si="59"/>
        <v>A</v>
      </c>
      <c r="Q3784" s="122" t="e">
        <f>+VLOOKUP(CONCATENATE(B3784,"00"),#REF!,3,FALSE)</f>
        <v>#REF!</v>
      </c>
      <c r="R3784" s="122" t="str">
        <f>+IF(ISERROR(VLOOKUP(K3784,'Ecarts de marge'!D:D,1,FALSE)),"PB CODE ARTICLE","")</f>
        <v>PB CODE ARTICLE</v>
      </c>
    </row>
    <row r="3785" spans="1:18" x14ac:dyDescent="0.25">
      <c r="A3785" s="131" t="str">
        <f>+IF(I3785&lt;='Ecarts de marge'!$G$1,"X","")</f>
        <v>X</v>
      </c>
      <c r="B3785" s="122" t="str">
        <f t="shared" si="59"/>
        <v>A</v>
      </c>
      <c r="Q3785" s="122" t="e">
        <f>+VLOOKUP(CONCATENATE(B3785,"00"),#REF!,3,FALSE)</f>
        <v>#REF!</v>
      </c>
      <c r="R3785" s="122" t="str">
        <f>+IF(ISERROR(VLOOKUP(K3785,'Ecarts de marge'!D:D,1,FALSE)),"PB CODE ARTICLE","")</f>
        <v>PB CODE ARTICLE</v>
      </c>
    </row>
    <row r="3786" spans="1:18" x14ac:dyDescent="0.25">
      <c r="A3786" s="131" t="str">
        <f>+IF(I3786&lt;='Ecarts de marge'!$G$1,"X","")</f>
        <v>X</v>
      </c>
      <c r="B3786" s="122" t="str">
        <f t="shared" si="59"/>
        <v>A</v>
      </c>
      <c r="Q3786" s="122" t="e">
        <f>+VLOOKUP(CONCATENATE(B3786,"00"),#REF!,3,FALSE)</f>
        <v>#REF!</v>
      </c>
      <c r="R3786" s="122" t="str">
        <f>+IF(ISERROR(VLOOKUP(K3786,'Ecarts de marge'!D:D,1,FALSE)),"PB CODE ARTICLE","")</f>
        <v>PB CODE ARTICLE</v>
      </c>
    </row>
    <row r="3787" spans="1:18" x14ac:dyDescent="0.25">
      <c r="A3787" s="131" t="str">
        <f>+IF(I3787&lt;='Ecarts de marge'!$G$1,"X","")</f>
        <v>X</v>
      </c>
      <c r="B3787" s="122" t="str">
        <f t="shared" si="59"/>
        <v>A</v>
      </c>
      <c r="Q3787" s="122" t="e">
        <f>+VLOOKUP(CONCATENATE(B3787,"00"),#REF!,3,FALSE)</f>
        <v>#REF!</v>
      </c>
      <c r="R3787" s="122" t="str">
        <f>+IF(ISERROR(VLOOKUP(K3787,'Ecarts de marge'!D:D,1,FALSE)),"PB CODE ARTICLE","")</f>
        <v>PB CODE ARTICLE</v>
      </c>
    </row>
    <row r="3788" spans="1:18" x14ac:dyDescent="0.25">
      <c r="A3788" s="131" t="str">
        <f>+IF(I3788&lt;='Ecarts de marge'!$G$1,"X","")</f>
        <v>X</v>
      </c>
      <c r="B3788" s="122" t="str">
        <f t="shared" si="59"/>
        <v>A</v>
      </c>
      <c r="Q3788" s="122" t="e">
        <f>+VLOOKUP(CONCATENATE(B3788,"00"),#REF!,3,FALSE)</f>
        <v>#REF!</v>
      </c>
      <c r="R3788" s="122" t="str">
        <f>+IF(ISERROR(VLOOKUP(K3788,'Ecarts de marge'!D:D,1,FALSE)),"PB CODE ARTICLE","")</f>
        <v>PB CODE ARTICLE</v>
      </c>
    </row>
    <row r="3789" spans="1:18" x14ac:dyDescent="0.25">
      <c r="A3789" s="131" t="str">
        <f>+IF(I3789&lt;='Ecarts de marge'!$G$1,"X","")</f>
        <v>X</v>
      </c>
      <c r="B3789" s="122" t="str">
        <f t="shared" si="59"/>
        <v>A</v>
      </c>
      <c r="Q3789" s="122" t="e">
        <f>+VLOOKUP(CONCATENATE(B3789,"00"),#REF!,3,FALSE)</f>
        <v>#REF!</v>
      </c>
      <c r="R3789" s="122" t="str">
        <f>+IF(ISERROR(VLOOKUP(K3789,'Ecarts de marge'!D:D,1,FALSE)),"PB CODE ARTICLE","")</f>
        <v>PB CODE ARTICLE</v>
      </c>
    </row>
    <row r="3790" spans="1:18" x14ac:dyDescent="0.25">
      <c r="A3790" s="131" t="str">
        <f>+IF(I3790&lt;='Ecarts de marge'!$G$1,"X","")</f>
        <v>X</v>
      </c>
      <c r="B3790" s="122" t="str">
        <f t="shared" si="59"/>
        <v>A</v>
      </c>
      <c r="Q3790" s="122" t="e">
        <f>+VLOOKUP(CONCATENATE(B3790,"00"),#REF!,3,FALSE)</f>
        <v>#REF!</v>
      </c>
      <c r="R3790" s="122" t="str">
        <f>+IF(ISERROR(VLOOKUP(K3790,'Ecarts de marge'!D:D,1,FALSE)),"PB CODE ARTICLE","")</f>
        <v>PB CODE ARTICLE</v>
      </c>
    </row>
    <row r="3791" spans="1:18" x14ac:dyDescent="0.25">
      <c r="A3791" s="131" t="str">
        <f>+IF(I3791&lt;='Ecarts de marge'!$G$1,"X","")</f>
        <v>X</v>
      </c>
      <c r="B3791" s="122" t="str">
        <f t="shared" si="59"/>
        <v>A</v>
      </c>
      <c r="Q3791" s="122" t="e">
        <f>+VLOOKUP(CONCATENATE(B3791,"00"),#REF!,3,FALSE)</f>
        <v>#REF!</v>
      </c>
      <c r="R3791" s="122" t="str">
        <f>+IF(ISERROR(VLOOKUP(K3791,'Ecarts de marge'!D:D,1,FALSE)),"PB CODE ARTICLE","")</f>
        <v>PB CODE ARTICLE</v>
      </c>
    </row>
    <row r="3792" spans="1:18" x14ac:dyDescent="0.25">
      <c r="A3792" s="131" t="str">
        <f>+IF(I3792&lt;='Ecarts de marge'!$G$1,"X","")</f>
        <v>X</v>
      </c>
      <c r="B3792" s="122" t="str">
        <f t="shared" si="59"/>
        <v>A</v>
      </c>
      <c r="Q3792" s="122" t="e">
        <f>+VLOOKUP(CONCATENATE(B3792,"00"),#REF!,3,FALSE)</f>
        <v>#REF!</v>
      </c>
      <c r="R3792" s="122" t="str">
        <f>+IF(ISERROR(VLOOKUP(K3792,'Ecarts de marge'!D:D,1,FALSE)),"PB CODE ARTICLE","")</f>
        <v>PB CODE ARTICLE</v>
      </c>
    </row>
    <row r="3793" spans="1:18" x14ac:dyDescent="0.25">
      <c r="A3793" s="131" t="str">
        <f>+IF(I3793&lt;='Ecarts de marge'!$G$1,"X","")</f>
        <v>X</v>
      </c>
      <c r="B3793" s="122" t="str">
        <f t="shared" si="59"/>
        <v>A</v>
      </c>
      <c r="Q3793" s="122" t="e">
        <f>+VLOOKUP(CONCATENATE(B3793,"00"),#REF!,3,FALSE)</f>
        <v>#REF!</v>
      </c>
      <c r="R3793" s="122" t="str">
        <f>+IF(ISERROR(VLOOKUP(K3793,'Ecarts de marge'!D:D,1,FALSE)),"PB CODE ARTICLE","")</f>
        <v>PB CODE ARTICLE</v>
      </c>
    </row>
    <row r="3794" spans="1:18" x14ac:dyDescent="0.25">
      <c r="A3794" s="131" t="str">
        <f>+IF(I3794&lt;='Ecarts de marge'!$G$1,"X","")</f>
        <v>X</v>
      </c>
      <c r="B3794" s="122" t="str">
        <f t="shared" si="59"/>
        <v>A</v>
      </c>
      <c r="Q3794" s="122" t="e">
        <f>+VLOOKUP(CONCATENATE(B3794,"00"),#REF!,3,FALSE)</f>
        <v>#REF!</v>
      </c>
      <c r="R3794" s="122" t="str">
        <f>+IF(ISERROR(VLOOKUP(K3794,'Ecarts de marge'!D:D,1,FALSE)),"PB CODE ARTICLE","")</f>
        <v>PB CODE ARTICLE</v>
      </c>
    </row>
    <row r="3795" spans="1:18" x14ac:dyDescent="0.25">
      <c r="A3795" s="131" t="str">
        <f>+IF(I3795&lt;='Ecarts de marge'!$G$1,"X","")</f>
        <v>X</v>
      </c>
      <c r="B3795" s="122" t="str">
        <f t="shared" si="59"/>
        <v>A</v>
      </c>
      <c r="Q3795" s="122" t="e">
        <f>+VLOOKUP(CONCATENATE(B3795,"00"),#REF!,3,FALSE)</f>
        <v>#REF!</v>
      </c>
      <c r="R3795" s="122" t="str">
        <f>+IF(ISERROR(VLOOKUP(K3795,'Ecarts de marge'!D:D,1,FALSE)),"PB CODE ARTICLE","")</f>
        <v>PB CODE ARTICLE</v>
      </c>
    </row>
    <row r="3796" spans="1:18" x14ac:dyDescent="0.25">
      <c r="A3796" s="131" t="str">
        <f>+IF(I3796&lt;='Ecarts de marge'!$G$1,"X","")</f>
        <v>X</v>
      </c>
      <c r="B3796" s="122" t="str">
        <f t="shared" si="59"/>
        <v>A</v>
      </c>
      <c r="Q3796" s="122" t="e">
        <f>+VLOOKUP(CONCATENATE(B3796,"00"),#REF!,3,FALSE)</f>
        <v>#REF!</v>
      </c>
      <c r="R3796" s="122" t="str">
        <f>+IF(ISERROR(VLOOKUP(K3796,'Ecarts de marge'!D:D,1,FALSE)),"PB CODE ARTICLE","")</f>
        <v>PB CODE ARTICLE</v>
      </c>
    </row>
    <row r="3797" spans="1:18" x14ac:dyDescent="0.25">
      <c r="A3797" s="131" t="str">
        <f>+IF(I3797&lt;='Ecarts de marge'!$G$1,"X","")</f>
        <v>X</v>
      </c>
      <c r="B3797" s="122" t="str">
        <f t="shared" si="59"/>
        <v>A</v>
      </c>
      <c r="Q3797" s="122" t="e">
        <f>+VLOOKUP(CONCATENATE(B3797,"00"),#REF!,3,FALSE)</f>
        <v>#REF!</v>
      </c>
      <c r="R3797" s="122" t="str">
        <f>+IF(ISERROR(VLOOKUP(K3797,'Ecarts de marge'!D:D,1,FALSE)),"PB CODE ARTICLE","")</f>
        <v>PB CODE ARTICLE</v>
      </c>
    </row>
    <row r="3798" spans="1:18" x14ac:dyDescent="0.25">
      <c r="A3798" s="131" t="str">
        <f>+IF(I3798&lt;='Ecarts de marge'!$G$1,"X","")</f>
        <v>X</v>
      </c>
      <c r="B3798" s="122" t="str">
        <f t="shared" si="59"/>
        <v>A</v>
      </c>
      <c r="Q3798" s="122" t="e">
        <f>+VLOOKUP(CONCATENATE(B3798,"00"),#REF!,3,FALSE)</f>
        <v>#REF!</v>
      </c>
      <c r="R3798" s="122" t="str">
        <f>+IF(ISERROR(VLOOKUP(K3798,'Ecarts de marge'!D:D,1,FALSE)),"PB CODE ARTICLE","")</f>
        <v>PB CODE ARTICLE</v>
      </c>
    </row>
    <row r="3799" spans="1:18" x14ac:dyDescent="0.25">
      <c r="A3799" s="131" t="str">
        <f>+IF(I3799&lt;='Ecarts de marge'!$G$1,"X","")</f>
        <v>X</v>
      </c>
      <c r="B3799" s="122" t="str">
        <f t="shared" si="59"/>
        <v>A</v>
      </c>
      <c r="Q3799" s="122" t="e">
        <f>+VLOOKUP(CONCATENATE(B3799,"00"),#REF!,3,FALSE)</f>
        <v>#REF!</v>
      </c>
      <c r="R3799" s="122" t="str">
        <f>+IF(ISERROR(VLOOKUP(K3799,'Ecarts de marge'!D:D,1,FALSE)),"PB CODE ARTICLE","")</f>
        <v>PB CODE ARTICLE</v>
      </c>
    </row>
    <row r="3800" spans="1:18" x14ac:dyDescent="0.25">
      <c r="A3800" s="131" t="str">
        <f>+IF(I3800&lt;='Ecarts de marge'!$G$1,"X","")</f>
        <v>X</v>
      </c>
      <c r="B3800" s="122" t="str">
        <f t="shared" si="59"/>
        <v>A</v>
      </c>
      <c r="Q3800" s="122" t="e">
        <f>+VLOOKUP(CONCATENATE(B3800,"00"),#REF!,3,FALSE)</f>
        <v>#REF!</v>
      </c>
      <c r="R3800" s="122" t="str">
        <f>+IF(ISERROR(VLOOKUP(K3800,'Ecarts de marge'!D:D,1,FALSE)),"PB CODE ARTICLE","")</f>
        <v>PB CODE ARTICLE</v>
      </c>
    </row>
    <row r="3801" spans="1:18" x14ac:dyDescent="0.25">
      <c r="A3801" s="131" t="str">
        <f>+IF(I3801&lt;='Ecarts de marge'!$G$1,"X","")</f>
        <v>X</v>
      </c>
      <c r="B3801" s="122" t="str">
        <f t="shared" si="59"/>
        <v>A</v>
      </c>
      <c r="Q3801" s="122" t="e">
        <f>+VLOOKUP(CONCATENATE(B3801,"00"),#REF!,3,FALSE)</f>
        <v>#REF!</v>
      </c>
      <c r="R3801" s="122" t="str">
        <f>+IF(ISERROR(VLOOKUP(K3801,'Ecarts de marge'!D:D,1,FALSE)),"PB CODE ARTICLE","")</f>
        <v>PB CODE ARTICLE</v>
      </c>
    </row>
    <row r="3802" spans="1:18" x14ac:dyDescent="0.25">
      <c r="A3802" s="131" t="str">
        <f>+IF(I3802&lt;='Ecarts de marge'!$G$1,"X","")</f>
        <v>X</v>
      </c>
      <c r="B3802" s="122" t="str">
        <f t="shared" si="59"/>
        <v>A</v>
      </c>
      <c r="Q3802" s="122" t="e">
        <f>+VLOOKUP(CONCATENATE(B3802,"00"),#REF!,3,FALSE)</f>
        <v>#REF!</v>
      </c>
      <c r="R3802" s="122" t="str">
        <f>+IF(ISERROR(VLOOKUP(K3802,'Ecarts de marge'!D:D,1,FALSE)),"PB CODE ARTICLE","")</f>
        <v>PB CODE ARTICLE</v>
      </c>
    </row>
    <row r="3803" spans="1:18" x14ac:dyDescent="0.25">
      <c r="A3803" s="131" t="str">
        <f>+IF(I3803&lt;='Ecarts de marge'!$G$1,"X","")</f>
        <v>X</v>
      </c>
      <c r="B3803" s="122" t="str">
        <f t="shared" si="59"/>
        <v>A</v>
      </c>
      <c r="Q3803" s="122" t="e">
        <f>+VLOOKUP(CONCATENATE(B3803,"00"),#REF!,3,FALSE)</f>
        <v>#REF!</v>
      </c>
      <c r="R3803" s="122" t="str">
        <f>+IF(ISERROR(VLOOKUP(K3803,'Ecarts de marge'!D:D,1,FALSE)),"PB CODE ARTICLE","")</f>
        <v>PB CODE ARTICLE</v>
      </c>
    </row>
    <row r="3804" spans="1:18" x14ac:dyDescent="0.25">
      <c r="A3804" s="131" t="str">
        <f>+IF(I3804&lt;='Ecarts de marge'!$G$1,"X","")</f>
        <v>X</v>
      </c>
      <c r="B3804" s="122" t="str">
        <f t="shared" si="59"/>
        <v>A</v>
      </c>
      <c r="Q3804" s="122" t="e">
        <f>+VLOOKUP(CONCATENATE(B3804,"00"),#REF!,3,FALSE)</f>
        <v>#REF!</v>
      </c>
      <c r="R3804" s="122" t="str">
        <f>+IF(ISERROR(VLOOKUP(K3804,'Ecarts de marge'!D:D,1,FALSE)),"PB CODE ARTICLE","")</f>
        <v>PB CODE ARTICLE</v>
      </c>
    </row>
    <row r="3805" spans="1:18" x14ac:dyDescent="0.25">
      <c r="A3805" s="131" t="str">
        <f>+IF(I3805&lt;='Ecarts de marge'!$G$1,"X","")</f>
        <v>X</v>
      </c>
      <c r="B3805" s="122" t="str">
        <f t="shared" si="59"/>
        <v>A</v>
      </c>
      <c r="Q3805" s="122" t="e">
        <f>+VLOOKUP(CONCATENATE(B3805,"00"),#REF!,3,FALSE)</f>
        <v>#REF!</v>
      </c>
      <c r="R3805" s="122" t="str">
        <f>+IF(ISERROR(VLOOKUP(K3805,'Ecarts de marge'!D:D,1,FALSE)),"PB CODE ARTICLE","")</f>
        <v>PB CODE ARTICLE</v>
      </c>
    </row>
    <row r="3806" spans="1:18" x14ac:dyDescent="0.25">
      <c r="A3806" s="131" t="str">
        <f>+IF(I3806&lt;='Ecarts de marge'!$G$1,"X","")</f>
        <v>X</v>
      </c>
      <c r="B3806" s="122" t="str">
        <f t="shared" si="59"/>
        <v>A</v>
      </c>
      <c r="Q3806" s="122" t="e">
        <f>+VLOOKUP(CONCATENATE(B3806,"00"),#REF!,3,FALSE)</f>
        <v>#REF!</v>
      </c>
      <c r="R3806" s="122" t="str">
        <f>+IF(ISERROR(VLOOKUP(K3806,'Ecarts de marge'!D:D,1,FALSE)),"PB CODE ARTICLE","")</f>
        <v>PB CODE ARTICLE</v>
      </c>
    </row>
    <row r="3807" spans="1:18" x14ac:dyDescent="0.25">
      <c r="A3807" s="131" t="str">
        <f>+IF(I3807&lt;='Ecarts de marge'!$G$1,"X","")</f>
        <v>X</v>
      </c>
      <c r="B3807" s="122" t="str">
        <f t="shared" si="59"/>
        <v>A</v>
      </c>
      <c r="Q3807" s="122" t="e">
        <f>+VLOOKUP(CONCATENATE(B3807,"00"),#REF!,3,FALSE)</f>
        <v>#REF!</v>
      </c>
      <c r="R3807" s="122" t="str">
        <f>+IF(ISERROR(VLOOKUP(K3807,'Ecarts de marge'!D:D,1,FALSE)),"PB CODE ARTICLE","")</f>
        <v>PB CODE ARTICLE</v>
      </c>
    </row>
    <row r="3808" spans="1:18" x14ac:dyDescent="0.25">
      <c r="A3808" s="131" t="str">
        <f>+IF(I3808&lt;='Ecarts de marge'!$G$1,"X","")</f>
        <v>X</v>
      </c>
      <c r="B3808" s="122" t="str">
        <f t="shared" si="59"/>
        <v>A</v>
      </c>
      <c r="Q3808" s="122" t="e">
        <f>+VLOOKUP(CONCATENATE(B3808,"00"),#REF!,3,FALSE)</f>
        <v>#REF!</v>
      </c>
      <c r="R3808" s="122" t="str">
        <f>+IF(ISERROR(VLOOKUP(K3808,'Ecarts de marge'!D:D,1,FALSE)),"PB CODE ARTICLE","")</f>
        <v>PB CODE ARTICLE</v>
      </c>
    </row>
    <row r="3809" spans="1:18" x14ac:dyDescent="0.25">
      <c r="A3809" s="131" t="str">
        <f>+IF(I3809&lt;='Ecarts de marge'!$G$1,"X","")</f>
        <v>X</v>
      </c>
      <c r="B3809" s="122" t="str">
        <f t="shared" si="59"/>
        <v>A</v>
      </c>
      <c r="Q3809" s="122" t="e">
        <f>+VLOOKUP(CONCATENATE(B3809,"00"),#REF!,3,FALSE)</f>
        <v>#REF!</v>
      </c>
      <c r="R3809" s="122" t="str">
        <f>+IF(ISERROR(VLOOKUP(K3809,'Ecarts de marge'!D:D,1,FALSE)),"PB CODE ARTICLE","")</f>
        <v>PB CODE ARTICLE</v>
      </c>
    </row>
    <row r="3810" spans="1:18" x14ac:dyDescent="0.25">
      <c r="A3810" s="131" t="str">
        <f>+IF(I3810&lt;='Ecarts de marge'!$G$1,"X","")</f>
        <v>X</v>
      </c>
      <c r="B3810" s="122" t="str">
        <f t="shared" si="59"/>
        <v>A</v>
      </c>
      <c r="Q3810" s="122" t="e">
        <f>+VLOOKUP(CONCATENATE(B3810,"00"),#REF!,3,FALSE)</f>
        <v>#REF!</v>
      </c>
      <c r="R3810" s="122" t="str">
        <f>+IF(ISERROR(VLOOKUP(K3810,'Ecarts de marge'!D:D,1,FALSE)),"PB CODE ARTICLE","")</f>
        <v>PB CODE ARTICLE</v>
      </c>
    </row>
    <row r="3811" spans="1:18" x14ac:dyDescent="0.25">
      <c r="A3811" s="131" t="str">
        <f>+IF(I3811&lt;='Ecarts de marge'!$G$1,"X","")</f>
        <v>X</v>
      </c>
      <c r="B3811" s="122" t="str">
        <f t="shared" si="59"/>
        <v>A</v>
      </c>
      <c r="Q3811" s="122" t="e">
        <f>+VLOOKUP(CONCATENATE(B3811,"00"),#REF!,3,FALSE)</f>
        <v>#REF!</v>
      </c>
      <c r="R3811" s="122" t="str">
        <f>+IF(ISERROR(VLOOKUP(K3811,'Ecarts de marge'!D:D,1,FALSE)),"PB CODE ARTICLE","")</f>
        <v>PB CODE ARTICLE</v>
      </c>
    </row>
    <row r="3812" spans="1:18" x14ac:dyDescent="0.25">
      <c r="A3812" s="131" t="str">
        <f>+IF(I3812&lt;='Ecarts de marge'!$G$1,"X","")</f>
        <v>X</v>
      </c>
      <c r="B3812" s="122" t="str">
        <f t="shared" si="59"/>
        <v>A</v>
      </c>
      <c r="Q3812" s="122" t="e">
        <f>+VLOOKUP(CONCATENATE(B3812,"00"),#REF!,3,FALSE)</f>
        <v>#REF!</v>
      </c>
      <c r="R3812" s="122" t="str">
        <f>+IF(ISERROR(VLOOKUP(K3812,'Ecarts de marge'!D:D,1,FALSE)),"PB CODE ARTICLE","")</f>
        <v>PB CODE ARTICLE</v>
      </c>
    </row>
    <row r="3813" spans="1:18" x14ac:dyDescent="0.25">
      <c r="A3813" s="131" t="str">
        <f>+IF(I3813&lt;='Ecarts de marge'!$G$1,"X","")</f>
        <v>X</v>
      </c>
      <c r="B3813" s="122" t="str">
        <f t="shared" si="59"/>
        <v>A</v>
      </c>
      <c r="Q3813" s="122" t="e">
        <f>+VLOOKUP(CONCATENATE(B3813,"00"),#REF!,3,FALSE)</f>
        <v>#REF!</v>
      </c>
      <c r="R3813" s="122" t="str">
        <f>+IF(ISERROR(VLOOKUP(K3813,'Ecarts de marge'!D:D,1,FALSE)),"PB CODE ARTICLE","")</f>
        <v>PB CODE ARTICLE</v>
      </c>
    </row>
    <row r="3814" spans="1:18" x14ac:dyDescent="0.25">
      <c r="A3814" s="131" t="str">
        <f>+IF(I3814&lt;='Ecarts de marge'!$G$1,"X","")</f>
        <v>X</v>
      </c>
      <c r="B3814" s="122" t="str">
        <f t="shared" si="59"/>
        <v>A</v>
      </c>
      <c r="Q3814" s="122" t="e">
        <f>+VLOOKUP(CONCATENATE(B3814,"00"),#REF!,3,FALSE)</f>
        <v>#REF!</v>
      </c>
      <c r="R3814" s="122" t="str">
        <f>+IF(ISERROR(VLOOKUP(K3814,'Ecarts de marge'!D:D,1,FALSE)),"PB CODE ARTICLE","")</f>
        <v>PB CODE ARTICLE</v>
      </c>
    </row>
    <row r="3815" spans="1:18" x14ac:dyDescent="0.25">
      <c r="A3815" s="131" t="str">
        <f>+IF(I3815&lt;='Ecarts de marge'!$G$1,"X","")</f>
        <v>X</v>
      </c>
      <c r="B3815" s="122" t="str">
        <f t="shared" si="59"/>
        <v>A</v>
      </c>
      <c r="Q3815" s="122" t="e">
        <f>+VLOOKUP(CONCATENATE(B3815,"00"),#REF!,3,FALSE)</f>
        <v>#REF!</v>
      </c>
      <c r="R3815" s="122" t="str">
        <f>+IF(ISERROR(VLOOKUP(K3815,'Ecarts de marge'!D:D,1,FALSE)),"PB CODE ARTICLE","")</f>
        <v>PB CODE ARTICLE</v>
      </c>
    </row>
    <row r="3816" spans="1:18" x14ac:dyDescent="0.25">
      <c r="A3816" s="131" t="str">
        <f>+IF(I3816&lt;='Ecarts de marge'!$G$1,"X","")</f>
        <v>X</v>
      </c>
      <c r="B3816" s="122" t="str">
        <f t="shared" si="59"/>
        <v>A</v>
      </c>
      <c r="Q3816" s="122" t="e">
        <f>+VLOOKUP(CONCATENATE(B3816,"00"),#REF!,3,FALSE)</f>
        <v>#REF!</v>
      </c>
      <c r="R3816" s="122" t="str">
        <f>+IF(ISERROR(VLOOKUP(K3816,'Ecarts de marge'!D:D,1,FALSE)),"PB CODE ARTICLE","")</f>
        <v>PB CODE ARTICLE</v>
      </c>
    </row>
    <row r="3817" spans="1:18" x14ac:dyDescent="0.25">
      <c r="A3817" s="131" t="str">
        <f>+IF(I3817&lt;='Ecarts de marge'!$G$1,"X","")</f>
        <v>X</v>
      </c>
      <c r="B3817" s="122" t="str">
        <f t="shared" si="59"/>
        <v>A</v>
      </c>
      <c r="Q3817" s="122" t="e">
        <f>+VLOOKUP(CONCATENATE(B3817,"00"),#REF!,3,FALSE)</f>
        <v>#REF!</v>
      </c>
      <c r="R3817" s="122" t="str">
        <f>+IF(ISERROR(VLOOKUP(K3817,'Ecarts de marge'!D:D,1,FALSE)),"PB CODE ARTICLE","")</f>
        <v>PB CODE ARTICLE</v>
      </c>
    </row>
    <row r="3818" spans="1:18" x14ac:dyDescent="0.25">
      <c r="A3818" s="131" t="str">
        <f>+IF(I3818&lt;='Ecarts de marge'!$G$1,"X","")</f>
        <v>X</v>
      </c>
      <c r="B3818" s="122" t="str">
        <f t="shared" si="59"/>
        <v>A</v>
      </c>
      <c r="Q3818" s="122" t="e">
        <f>+VLOOKUP(CONCATENATE(B3818,"00"),#REF!,3,FALSE)</f>
        <v>#REF!</v>
      </c>
      <c r="R3818" s="122" t="str">
        <f>+IF(ISERROR(VLOOKUP(K3818,'Ecarts de marge'!D:D,1,FALSE)),"PB CODE ARTICLE","")</f>
        <v>PB CODE ARTICLE</v>
      </c>
    </row>
    <row r="3819" spans="1:18" x14ac:dyDescent="0.25">
      <c r="A3819" s="131" t="str">
        <f>+IF(I3819&lt;='Ecarts de marge'!$G$1,"X","")</f>
        <v>X</v>
      </c>
      <c r="B3819" s="122" t="str">
        <f t="shared" si="59"/>
        <v>A</v>
      </c>
      <c r="Q3819" s="122" t="e">
        <f>+VLOOKUP(CONCATENATE(B3819,"00"),#REF!,3,FALSE)</f>
        <v>#REF!</v>
      </c>
      <c r="R3819" s="122" t="str">
        <f>+IF(ISERROR(VLOOKUP(K3819,'Ecarts de marge'!D:D,1,FALSE)),"PB CODE ARTICLE","")</f>
        <v>PB CODE ARTICLE</v>
      </c>
    </row>
    <row r="3820" spans="1:18" x14ac:dyDescent="0.25">
      <c r="A3820" s="131" t="str">
        <f>+IF(I3820&lt;='Ecarts de marge'!$G$1,"X","")</f>
        <v>X</v>
      </c>
      <c r="B3820" s="122" t="str">
        <f t="shared" si="59"/>
        <v>A</v>
      </c>
      <c r="Q3820" s="122" t="e">
        <f>+VLOOKUP(CONCATENATE(B3820,"00"),#REF!,3,FALSE)</f>
        <v>#REF!</v>
      </c>
      <c r="R3820" s="122" t="str">
        <f>+IF(ISERROR(VLOOKUP(K3820,'Ecarts de marge'!D:D,1,FALSE)),"PB CODE ARTICLE","")</f>
        <v>PB CODE ARTICLE</v>
      </c>
    </row>
    <row r="3821" spans="1:18" x14ac:dyDescent="0.25">
      <c r="A3821" s="131" t="str">
        <f>+IF(I3821&lt;='Ecarts de marge'!$G$1,"X","")</f>
        <v>X</v>
      </c>
      <c r="B3821" s="122" t="str">
        <f t="shared" si="59"/>
        <v>A</v>
      </c>
      <c r="Q3821" s="122" t="e">
        <f>+VLOOKUP(CONCATENATE(B3821,"00"),#REF!,3,FALSE)</f>
        <v>#REF!</v>
      </c>
      <c r="R3821" s="122" t="str">
        <f>+IF(ISERROR(VLOOKUP(K3821,'Ecarts de marge'!D:D,1,FALSE)),"PB CODE ARTICLE","")</f>
        <v>PB CODE ARTICLE</v>
      </c>
    </row>
    <row r="3822" spans="1:18" x14ac:dyDescent="0.25">
      <c r="A3822" s="131" t="str">
        <f>+IF(I3822&lt;='Ecarts de marge'!$G$1,"X","")</f>
        <v>X</v>
      </c>
      <c r="B3822" s="122" t="str">
        <f t="shared" si="59"/>
        <v>A</v>
      </c>
      <c r="Q3822" s="122" t="e">
        <f>+VLOOKUP(CONCATENATE(B3822,"00"),#REF!,3,FALSE)</f>
        <v>#REF!</v>
      </c>
      <c r="R3822" s="122" t="str">
        <f>+IF(ISERROR(VLOOKUP(K3822,'Ecarts de marge'!D:D,1,FALSE)),"PB CODE ARTICLE","")</f>
        <v>PB CODE ARTICLE</v>
      </c>
    </row>
    <row r="3823" spans="1:18" x14ac:dyDescent="0.25">
      <c r="A3823" s="131" t="str">
        <f>+IF(I3823&lt;='Ecarts de marge'!$G$1,"X","")</f>
        <v>X</v>
      </c>
      <c r="B3823" s="122" t="str">
        <f t="shared" si="59"/>
        <v>A</v>
      </c>
      <c r="Q3823" s="122" t="e">
        <f>+VLOOKUP(CONCATENATE(B3823,"00"),#REF!,3,FALSE)</f>
        <v>#REF!</v>
      </c>
      <c r="R3823" s="122" t="str">
        <f>+IF(ISERROR(VLOOKUP(K3823,'Ecarts de marge'!D:D,1,FALSE)),"PB CODE ARTICLE","")</f>
        <v>PB CODE ARTICLE</v>
      </c>
    </row>
    <row r="3824" spans="1:18" x14ac:dyDescent="0.25">
      <c r="A3824" s="131" t="str">
        <f>+IF(I3824&lt;='Ecarts de marge'!$G$1,"X","")</f>
        <v>X</v>
      </c>
      <c r="B3824" s="122" t="str">
        <f t="shared" si="59"/>
        <v>A</v>
      </c>
      <c r="Q3824" s="122" t="e">
        <f>+VLOOKUP(CONCATENATE(B3824,"00"),#REF!,3,FALSE)</f>
        <v>#REF!</v>
      </c>
      <c r="R3824" s="122" t="str">
        <f>+IF(ISERROR(VLOOKUP(K3824,'Ecarts de marge'!D:D,1,FALSE)),"PB CODE ARTICLE","")</f>
        <v>PB CODE ARTICLE</v>
      </c>
    </row>
    <row r="3825" spans="1:18" x14ac:dyDescent="0.25">
      <c r="A3825" s="131" t="str">
        <f>+IF(I3825&lt;='Ecarts de marge'!$G$1,"X","")</f>
        <v>X</v>
      </c>
      <c r="B3825" s="122" t="str">
        <f t="shared" si="59"/>
        <v>A</v>
      </c>
      <c r="Q3825" s="122" t="e">
        <f>+VLOOKUP(CONCATENATE(B3825,"00"),#REF!,3,FALSE)</f>
        <v>#REF!</v>
      </c>
      <c r="R3825" s="122" t="str">
        <f>+IF(ISERROR(VLOOKUP(K3825,'Ecarts de marge'!D:D,1,FALSE)),"PB CODE ARTICLE","")</f>
        <v>PB CODE ARTICLE</v>
      </c>
    </row>
    <row r="3826" spans="1:18" x14ac:dyDescent="0.25">
      <c r="A3826" s="131" t="str">
        <f>+IF(I3826&lt;='Ecarts de marge'!$G$1,"X","")</f>
        <v>X</v>
      </c>
      <c r="B3826" s="122" t="str">
        <f t="shared" si="59"/>
        <v>A</v>
      </c>
      <c r="Q3826" s="122" t="e">
        <f>+VLOOKUP(CONCATENATE(B3826,"00"),#REF!,3,FALSE)</f>
        <v>#REF!</v>
      </c>
      <c r="R3826" s="122" t="str">
        <f>+IF(ISERROR(VLOOKUP(K3826,'Ecarts de marge'!D:D,1,FALSE)),"PB CODE ARTICLE","")</f>
        <v>PB CODE ARTICLE</v>
      </c>
    </row>
    <row r="3827" spans="1:18" x14ac:dyDescent="0.25">
      <c r="A3827" s="131" t="str">
        <f>+IF(I3827&lt;='Ecarts de marge'!$G$1,"X","")</f>
        <v>X</v>
      </c>
      <c r="B3827" s="122" t="str">
        <f t="shared" si="59"/>
        <v>A</v>
      </c>
      <c r="Q3827" s="122" t="e">
        <f>+VLOOKUP(CONCATENATE(B3827,"00"),#REF!,3,FALSE)</f>
        <v>#REF!</v>
      </c>
      <c r="R3827" s="122" t="str">
        <f>+IF(ISERROR(VLOOKUP(K3827,'Ecarts de marge'!D:D,1,FALSE)),"PB CODE ARTICLE","")</f>
        <v>PB CODE ARTICLE</v>
      </c>
    </row>
    <row r="3828" spans="1:18" x14ac:dyDescent="0.25">
      <c r="A3828" s="131" t="str">
        <f>+IF(I3828&lt;='Ecarts de marge'!$G$1,"X","")</f>
        <v>X</v>
      </c>
      <c r="B3828" s="122" t="str">
        <f t="shared" si="59"/>
        <v>A</v>
      </c>
      <c r="Q3828" s="122" t="e">
        <f>+VLOOKUP(CONCATENATE(B3828,"00"),#REF!,3,FALSE)</f>
        <v>#REF!</v>
      </c>
      <c r="R3828" s="122" t="str">
        <f>+IF(ISERROR(VLOOKUP(K3828,'Ecarts de marge'!D:D,1,FALSE)),"PB CODE ARTICLE","")</f>
        <v>PB CODE ARTICLE</v>
      </c>
    </row>
    <row r="3829" spans="1:18" x14ac:dyDescent="0.25">
      <c r="A3829" s="131" t="str">
        <f>+IF(I3829&lt;='Ecarts de marge'!$G$1,"X","")</f>
        <v>X</v>
      </c>
      <c r="B3829" s="122" t="str">
        <f t="shared" si="59"/>
        <v>A</v>
      </c>
      <c r="Q3829" s="122" t="e">
        <f>+VLOOKUP(CONCATENATE(B3829,"00"),#REF!,3,FALSE)</f>
        <v>#REF!</v>
      </c>
      <c r="R3829" s="122" t="str">
        <f>+IF(ISERROR(VLOOKUP(K3829,'Ecarts de marge'!D:D,1,FALSE)),"PB CODE ARTICLE","")</f>
        <v>PB CODE ARTICLE</v>
      </c>
    </row>
    <row r="3830" spans="1:18" x14ac:dyDescent="0.25">
      <c r="A3830" s="131" t="str">
        <f>+IF(I3830&lt;='Ecarts de marge'!$G$1,"X","")</f>
        <v>X</v>
      </c>
      <c r="B3830" s="122" t="str">
        <f t="shared" si="59"/>
        <v>A</v>
      </c>
      <c r="Q3830" s="122" t="e">
        <f>+VLOOKUP(CONCATENATE(B3830,"00"),#REF!,3,FALSE)</f>
        <v>#REF!</v>
      </c>
      <c r="R3830" s="122" t="str">
        <f>+IF(ISERROR(VLOOKUP(K3830,'Ecarts de marge'!D:D,1,FALSE)),"PB CODE ARTICLE","")</f>
        <v>PB CODE ARTICLE</v>
      </c>
    </row>
    <row r="3831" spans="1:18" x14ac:dyDescent="0.25">
      <c r="A3831" s="131" t="str">
        <f>+IF(I3831&lt;='Ecarts de marge'!$G$1,"X","")</f>
        <v>X</v>
      </c>
      <c r="B3831" s="122" t="str">
        <f t="shared" si="59"/>
        <v>A</v>
      </c>
      <c r="Q3831" s="122" t="e">
        <f>+VLOOKUP(CONCATENATE(B3831,"00"),#REF!,3,FALSE)</f>
        <v>#REF!</v>
      </c>
      <c r="R3831" s="122" t="str">
        <f>+IF(ISERROR(VLOOKUP(K3831,'Ecarts de marge'!D:D,1,FALSE)),"PB CODE ARTICLE","")</f>
        <v>PB CODE ARTICLE</v>
      </c>
    </row>
    <row r="3832" spans="1:18" x14ac:dyDescent="0.25">
      <c r="A3832" s="131" t="str">
        <f>+IF(I3832&lt;='Ecarts de marge'!$G$1,"X","")</f>
        <v>X</v>
      </c>
      <c r="B3832" s="122" t="str">
        <f t="shared" si="59"/>
        <v>A</v>
      </c>
      <c r="Q3832" s="122" t="e">
        <f>+VLOOKUP(CONCATENATE(B3832,"00"),#REF!,3,FALSE)</f>
        <v>#REF!</v>
      </c>
      <c r="R3832" s="122" t="str">
        <f>+IF(ISERROR(VLOOKUP(K3832,'Ecarts de marge'!D:D,1,FALSE)),"PB CODE ARTICLE","")</f>
        <v>PB CODE ARTICLE</v>
      </c>
    </row>
    <row r="3833" spans="1:18" x14ac:dyDescent="0.25">
      <c r="A3833" s="131" t="str">
        <f>+IF(I3833&lt;='Ecarts de marge'!$G$1,"X","")</f>
        <v>X</v>
      </c>
      <c r="B3833" s="122" t="str">
        <f t="shared" si="59"/>
        <v>A</v>
      </c>
      <c r="Q3833" s="122" t="e">
        <f>+VLOOKUP(CONCATENATE(B3833,"00"),#REF!,3,FALSE)</f>
        <v>#REF!</v>
      </c>
      <c r="R3833" s="122" t="str">
        <f>+IF(ISERROR(VLOOKUP(K3833,'Ecarts de marge'!D:D,1,FALSE)),"PB CODE ARTICLE","")</f>
        <v>PB CODE ARTICLE</v>
      </c>
    </row>
    <row r="3834" spans="1:18" x14ac:dyDescent="0.25">
      <c r="A3834" s="131" t="str">
        <f>+IF(I3834&lt;='Ecarts de marge'!$G$1,"X","")</f>
        <v>X</v>
      </c>
      <c r="B3834" s="122" t="str">
        <f t="shared" si="59"/>
        <v>A</v>
      </c>
      <c r="Q3834" s="122" t="e">
        <f>+VLOOKUP(CONCATENATE(B3834,"00"),#REF!,3,FALSE)</f>
        <v>#REF!</v>
      </c>
      <c r="R3834" s="122" t="str">
        <f>+IF(ISERROR(VLOOKUP(K3834,'Ecarts de marge'!D:D,1,FALSE)),"PB CODE ARTICLE","")</f>
        <v>PB CODE ARTICLE</v>
      </c>
    </row>
    <row r="3835" spans="1:18" x14ac:dyDescent="0.25">
      <c r="A3835" s="131" t="str">
        <f>+IF(I3835&lt;='Ecarts de marge'!$G$1,"X","")</f>
        <v>X</v>
      </c>
      <c r="B3835" s="122" t="str">
        <f t="shared" si="59"/>
        <v>A</v>
      </c>
      <c r="Q3835" s="122" t="e">
        <f>+VLOOKUP(CONCATENATE(B3835,"00"),#REF!,3,FALSE)</f>
        <v>#REF!</v>
      </c>
      <c r="R3835" s="122" t="str">
        <f>+IF(ISERROR(VLOOKUP(K3835,'Ecarts de marge'!D:D,1,FALSE)),"PB CODE ARTICLE","")</f>
        <v>PB CODE ARTICLE</v>
      </c>
    </row>
    <row r="3836" spans="1:18" x14ac:dyDescent="0.25">
      <c r="A3836" s="131" t="str">
        <f>+IF(I3836&lt;='Ecarts de marge'!$G$1,"X","")</f>
        <v>X</v>
      </c>
      <c r="B3836" s="122" t="str">
        <f t="shared" si="59"/>
        <v>A</v>
      </c>
      <c r="Q3836" s="122" t="e">
        <f>+VLOOKUP(CONCATENATE(B3836,"00"),#REF!,3,FALSE)</f>
        <v>#REF!</v>
      </c>
      <c r="R3836" s="122" t="str">
        <f>+IF(ISERROR(VLOOKUP(K3836,'Ecarts de marge'!D:D,1,FALSE)),"PB CODE ARTICLE","")</f>
        <v>PB CODE ARTICLE</v>
      </c>
    </row>
    <row r="3837" spans="1:18" x14ac:dyDescent="0.25">
      <c r="A3837" s="131" t="str">
        <f>+IF(I3837&lt;='Ecarts de marge'!$G$1,"X","")</f>
        <v>X</v>
      </c>
      <c r="B3837" s="122" t="str">
        <f t="shared" si="59"/>
        <v>A</v>
      </c>
      <c r="Q3837" s="122" t="e">
        <f>+VLOOKUP(CONCATENATE(B3837,"00"),#REF!,3,FALSE)</f>
        <v>#REF!</v>
      </c>
      <c r="R3837" s="122" t="str">
        <f>+IF(ISERROR(VLOOKUP(K3837,'Ecarts de marge'!D:D,1,FALSE)),"PB CODE ARTICLE","")</f>
        <v>PB CODE ARTICLE</v>
      </c>
    </row>
    <row r="3838" spans="1:18" x14ac:dyDescent="0.25">
      <c r="A3838" s="131" t="str">
        <f>+IF(I3838&lt;='Ecarts de marge'!$G$1,"X","")</f>
        <v>X</v>
      </c>
      <c r="B3838" s="122" t="str">
        <f t="shared" si="59"/>
        <v>A</v>
      </c>
      <c r="Q3838" s="122" t="e">
        <f>+VLOOKUP(CONCATENATE(B3838,"00"),#REF!,3,FALSE)</f>
        <v>#REF!</v>
      </c>
      <c r="R3838" s="122" t="str">
        <f>+IF(ISERROR(VLOOKUP(K3838,'Ecarts de marge'!D:D,1,FALSE)),"PB CODE ARTICLE","")</f>
        <v>PB CODE ARTICLE</v>
      </c>
    </row>
    <row r="3839" spans="1:18" x14ac:dyDescent="0.25">
      <c r="A3839" s="131" t="str">
        <f>+IF(I3839&lt;='Ecarts de marge'!$G$1,"X","")</f>
        <v>X</v>
      </c>
      <c r="B3839" s="122" t="str">
        <f t="shared" si="59"/>
        <v>A</v>
      </c>
      <c r="Q3839" s="122" t="e">
        <f>+VLOOKUP(CONCATENATE(B3839,"00"),#REF!,3,FALSE)</f>
        <v>#REF!</v>
      </c>
      <c r="R3839" s="122" t="str">
        <f>+IF(ISERROR(VLOOKUP(K3839,'Ecarts de marge'!D:D,1,FALSE)),"PB CODE ARTICLE","")</f>
        <v>PB CODE ARTICLE</v>
      </c>
    </row>
    <row r="3840" spans="1:18" x14ac:dyDescent="0.25">
      <c r="A3840" s="131" t="str">
        <f>+IF(I3840&lt;='Ecarts de marge'!$G$1,"X","")</f>
        <v>X</v>
      </c>
      <c r="B3840" s="122" t="str">
        <f t="shared" si="59"/>
        <v>A</v>
      </c>
      <c r="Q3840" s="122" t="e">
        <f>+VLOOKUP(CONCATENATE(B3840,"00"),#REF!,3,FALSE)</f>
        <v>#REF!</v>
      </c>
      <c r="R3840" s="122" t="str">
        <f>+IF(ISERROR(VLOOKUP(K3840,'Ecarts de marge'!D:D,1,FALSE)),"PB CODE ARTICLE","")</f>
        <v>PB CODE ARTICLE</v>
      </c>
    </row>
    <row r="3841" spans="1:18" x14ac:dyDescent="0.25">
      <c r="A3841" s="131" t="str">
        <f>+IF(I3841&lt;='Ecarts de marge'!$G$1,"X","")</f>
        <v>X</v>
      </c>
      <c r="B3841" s="122" t="str">
        <f t="shared" si="59"/>
        <v>A</v>
      </c>
      <c r="Q3841" s="122" t="e">
        <f>+VLOOKUP(CONCATENATE(B3841,"00"),#REF!,3,FALSE)</f>
        <v>#REF!</v>
      </c>
      <c r="R3841" s="122" t="str">
        <f>+IF(ISERROR(VLOOKUP(K3841,'Ecarts de marge'!D:D,1,FALSE)),"PB CODE ARTICLE","")</f>
        <v>PB CODE ARTICLE</v>
      </c>
    </row>
    <row r="3842" spans="1:18" x14ac:dyDescent="0.25">
      <c r="A3842" s="131" t="str">
        <f>+IF(I3842&lt;='Ecarts de marge'!$G$1,"X","")</f>
        <v>X</v>
      </c>
      <c r="B3842" s="122" t="str">
        <f t="shared" si="59"/>
        <v>A</v>
      </c>
      <c r="Q3842" s="122" t="e">
        <f>+VLOOKUP(CONCATENATE(B3842,"00"),#REF!,3,FALSE)</f>
        <v>#REF!</v>
      </c>
      <c r="R3842" s="122" t="str">
        <f>+IF(ISERROR(VLOOKUP(K3842,'Ecarts de marge'!D:D,1,FALSE)),"PB CODE ARTICLE","")</f>
        <v>PB CODE ARTICLE</v>
      </c>
    </row>
    <row r="3843" spans="1:18" x14ac:dyDescent="0.25">
      <c r="A3843" s="131" t="str">
        <f>+IF(I3843&lt;='Ecarts de marge'!$G$1,"X","")</f>
        <v>X</v>
      </c>
      <c r="B3843" s="122" t="str">
        <f t="shared" ref="B3843:B3888" si="60">+"A"&amp;E3843&amp;F3843&amp;G3843</f>
        <v>A</v>
      </c>
      <c r="Q3843" s="122" t="e">
        <f>+VLOOKUP(CONCATENATE(B3843,"00"),#REF!,3,FALSE)</f>
        <v>#REF!</v>
      </c>
      <c r="R3843" s="122" t="str">
        <f>+IF(ISERROR(VLOOKUP(K3843,'Ecarts de marge'!D:D,1,FALSE)),"PB CODE ARTICLE","")</f>
        <v>PB CODE ARTICLE</v>
      </c>
    </row>
    <row r="3844" spans="1:18" x14ac:dyDescent="0.25">
      <c r="A3844" s="131" t="str">
        <f>+IF(I3844&lt;='Ecarts de marge'!$G$1,"X","")</f>
        <v>X</v>
      </c>
      <c r="B3844" s="122" t="str">
        <f t="shared" si="60"/>
        <v>A</v>
      </c>
      <c r="Q3844" s="122" t="e">
        <f>+VLOOKUP(CONCATENATE(B3844,"00"),#REF!,3,FALSE)</f>
        <v>#REF!</v>
      </c>
      <c r="R3844" s="122" t="str">
        <f>+IF(ISERROR(VLOOKUP(K3844,'Ecarts de marge'!D:D,1,FALSE)),"PB CODE ARTICLE","")</f>
        <v>PB CODE ARTICLE</v>
      </c>
    </row>
    <row r="3845" spans="1:18" x14ac:dyDescent="0.25">
      <c r="A3845" s="131" t="str">
        <f>+IF(I3845&lt;='Ecarts de marge'!$G$1,"X","")</f>
        <v>X</v>
      </c>
      <c r="B3845" s="122" t="str">
        <f t="shared" si="60"/>
        <v>A</v>
      </c>
      <c r="Q3845" s="122" t="e">
        <f>+VLOOKUP(CONCATENATE(B3845,"00"),#REF!,3,FALSE)</f>
        <v>#REF!</v>
      </c>
      <c r="R3845" s="122" t="str">
        <f>+IF(ISERROR(VLOOKUP(K3845,'Ecarts de marge'!D:D,1,FALSE)),"PB CODE ARTICLE","")</f>
        <v>PB CODE ARTICLE</v>
      </c>
    </row>
    <row r="3846" spans="1:18" x14ac:dyDescent="0.25">
      <c r="A3846" s="131" t="str">
        <f>+IF(I3846&lt;='Ecarts de marge'!$G$1,"X","")</f>
        <v>X</v>
      </c>
      <c r="B3846" s="122" t="str">
        <f t="shared" si="60"/>
        <v>A</v>
      </c>
      <c r="Q3846" s="122" t="e">
        <f>+VLOOKUP(CONCATENATE(B3846,"00"),#REF!,3,FALSE)</f>
        <v>#REF!</v>
      </c>
      <c r="R3846" s="122" t="str">
        <f>+IF(ISERROR(VLOOKUP(K3846,'Ecarts de marge'!D:D,1,FALSE)),"PB CODE ARTICLE","")</f>
        <v>PB CODE ARTICLE</v>
      </c>
    </row>
    <row r="3847" spans="1:18" x14ac:dyDescent="0.25">
      <c r="A3847" s="131" t="str">
        <f>+IF(I3847&lt;='Ecarts de marge'!$G$1,"X","")</f>
        <v>X</v>
      </c>
      <c r="B3847" s="122" t="str">
        <f t="shared" si="60"/>
        <v>A</v>
      </c>
      <c r="Q3847" s="122" t="e">
        <f>+VLOOKUP(CONCATENATE(B3847,"00"),#REF!,3,FALSE)</f>
        <v>#REF!</v>
      </c>
      <c r="R3847" s="122" t="str">
        <f>+IF(ISERROR(VLOOKUP(K3847,'Ecarts de marge'!D:D,1,FALSE)),"PB CODE ARTICLE","")</f>
        <v>PB CODE ARTICLE</v>
      </c>
    </row>
    <row r="3848" spans="1:18" x14ac:dyDescent="0.25">
      <c r="A3848" s="131" t="str">
        <f>+IF(I3848&lt;='Ecarts de marge'!$G$1,"X","")</f>
        <v>X</v>
      </c>
      <c r="B3848" s="122" t="str">
        <f t="shared" si="60"/>
        <v>A</v>
      </c>
      <c r="Q3848" s="122" t="e">
        <f>+VLOOKUP(CONCATENATE(B3848,"00"),#REF!,3,FALSE)</f>
        <v>#REF!</v>
      </c>
      <c r="R3848" s="122" t="str">
        <f>+IF(ISERROR(VLOOKUP(K3848,'Ecarts de marge'!D:D,1,FALSE)),"PB CODE ARTICLE","")</f>
        <v>PB CODE ARTICLE</v>
      </c>
    </row>
    <row r="3849" spans="1:18" x14ac:dyDescent="0.25">
      <c r="A3849" s="131" t="str">
        <f>+IF(I3849&lt;='Ecarts de marge'!$G$1,"X","")</f>
        <v>X</v>
      </c>
      <c r="B3849" s="122" t="str">
        <f t="shared" si="60"/>
        <v>A</v>
      </c>
      <c r="Q3849" s="122" t="e">
        <f>+VLOOKUP(CONCATENATE(B3849,"00"),#REF!,3,FALSE)</f>
        <v>#REF!</v>
      </c>
      <c r="R3849" s="122" t="str">
        <f>+IF(ISERROR(VLOOKUP(K3849,'Ecarts de marge'!D:D,1,FALSE)),"PB CODE ARTICLE","")</f>
        <v>PB CODE ARTICLE</v>
      </c>
    </row>
    <row r="3850" spans="1:18" x14ac:dyDescent="0.25">
      <c r="A3850" s="131" t="str">
        <f>+IF(I3850&lt;='Ecarts de marge'!$G$1,"X","")</f>
        <v>X</v>
      </c>
      <c r="B3850" s="122" t="str">
        <f t="shared" si="60"/>
        <v>A</v>
      </c>
      <c r="Q3850" s="122" t="e">
        <f>+VLOOKUP(CONCATENATE(B3850,"00"),#REF!,3,FALSE)</f>
        <v>#REF!</v>
      </c>
      <c r="R3850" s="122" t="str">
        <f>+IF(ISERROR(VLOOKUP(K3850,'Ecarts de marge'!D:D,1,FALSE)),"PB CODE ARTICLE","")</f>
        <v>PB CODE ARTICLE</v>
      </c>
    </row>
    <row r="3851" spans="1:18" x14ac:dyDescent="0.25">
      <c r="A3851" s="131" t="str">
        <f>+IF(I3851&lt;='Ecarts de marge'!$G$1,"X","")</f>
        <v>X</v>
      </c>
      <c r="B3851" s="122" t="str">
        <f t="shared" si="60"/>
        <v>A</v>
      </c>
      <c r="Q3851" s="122" t="e">
        <f>+VLOOKUP(CONCATENATE(B3851,"00"),#REF!,3,FALSE)</f>
        <v>#REF!</v>
      </c>
      <c r="R3851" s="122" t="str">
        <f>+IF(ISERROR(VLOOKUP(K3851,'Ecarts de marge'!D:D,1,FALSE)),"PB CODE ARTICLE","")</f>
        <v>PB CODE ARTICLE</v>
      </c>
    </row>
    <row r="3852" spans="1:18" x14ac:dyDescent="0.25">
      <c r="A3852" s="131" t="str">
        <f>+IF(I3852&lt;='Ecarts de marge'!$G$1,"X","")</f>
        <v>X</v>
      </c>
      <c r="B3852" s="122" t="str">
        <f t="shared" si="60"/>
        <v>A</v>
      </c>
      <c r="Q3852" s="122" t="e">
        <f>+VLOOKUP(CONCATENATE(B3852,"00"),#REF!,3,FALSE)</f>
        <v>#REF!</v>
      </c>
      <c r="R3852" s="122" t="str">
        <f>+IF(ISERROR(VLOOKUP(K3852,'Ecarts de marge'!D:D,1,FALSE)),"PB CODE ARTICLE","")</f>
        <v>PB CODE ARTICLE</v>
      </c>
    </row>
    <row r="3853" spans="1:18" x14ac:dyDescent="0.25">
      <c r="A3853" s="131" t="str">
        <f>+IF(I3853&lt;='Ecarts de marge'!$G$1,"X","")</f>
        <v>X</v>
      </c>
      <c r="B3853" s="122" t="str">
        <f t="shared" si="60"/>
        <v>A</v>
      </c>
      <c r="Q3853" s="122" t="e">
        <f>+VLOOKUP(CONCATENATE(B3853,"00"),#REF!,3,FALSE)</f>
        <v>#REF!</v>
      </c>
      <c r="R3853" s="122" t="str">
        <f>+IF(ISERROR(VLOOKUP(K3853,'Ecarts de marge'!D:D,1,FALSE)),"PB CODE ARTICLE","")</f>
        <v>PB CODE ARTICLE</v>
      </c>
    </row>
    <row r="3854" spans="1:18" x14ac:dyDescent="0.25">
      <c r="A3854" s="131" t="str">
        <f>+IF(I3854&lt;='Ecarts de marge'!$G$1,"X","")</f>
        <v>X</v>
      </c>
      <c r="B3854" s="122" t="str">
        <f t="shared" si="60"/>
        <v>A</v>
      </c>
      <c r="Q3854" s="122" t="e">
        <f>+VLOOKUP(CONCATENATE(B3854,"00"),#REF!,3,FALSE)</f>
        <v>#REF!</v>
      </c>
      <c r="R3854" s="122" t="str">
        <f>+IF(ISERROR(VLOOKUP(K3854,'Ecarts de marge'!D:D,1,FALSE)),"PB CODE ARTICLE","")</f>
        <v>PB CODE ARTICLE</v>
      </c>
    </row>
    <row r="3855" spans="1:18" x14ac:dyDescent="0.25">
      <c r="A3855" s="131" t="str">
        <f>+IF(I3855&lt;='Ecarts de marge'!$G$1,"X","")</f>
        <v>X</v>
      </c>
      <c r="B3855" s="122" t="str">
        <f t="shared" si="60"/>
        <v>A</v>
      </c>
      <c r="Q3855" s="122" t="e">
        <f>+VLOOKUP(CONCATENATE(B3855,"00"),#REF!,3,FALSE)</f>
        <v>#REF!</v>
      </c>
      <c r="R3855" s="122" t="str">
        <f>+IF(ISERROR(VLOOKUP(K3855,'Ecarts de marge'!D:D,1,FALSE)),"PB CODE ARTICLE","")</f>
        <v>PB CODE ARTICLE</v>
      </c>
    </row>
    <row r="3856" spans="1:18" x14ac:dyDescent="0.25">
      <c r="A3856" s="131" t="str">
        <f>+IF(I3856&lt;='Ecarts de marge'!$G$1,"X","")</f>
        <v>X</v>
      </c>
      <c r="B3856" s="122" t="str">
        <f t="shared" si="60"/>
        <v>A</v>
      </c>
      <c r="Q3856" s="122" t="e">
        <f>+VLOOKUP(CONCATENATE(B3856,"00"),#REF!,3,FALSE)</f>
        <v>#REF!</v>
      </c>
      <c r="R3856" s="122" t="str">
        <f>+IF(ISERROR(VLOOKUP(K3856,'Ecarts de marge'!D:D,1,FALSE)),"PB CODE ARTICLE","")</f>
        <v>PB CODE ARTICLE</v>
      </c>
    </row>
    <row r="3857" spans="1:18" x14ac:dyDescent="0.25">
      <c r="A3857" s="131" t="str">
        <f>+IF(I3857&lt;='Ecarts de marge'!$G$1,"X","")</f>
        <v>X</v>
      </c>
      <c r="B3857" s="122" t="str">
        <f t="shared" si="60"/>
        <v>A</v>
      </c>
      <c r="Q3857" s="122" t="e">
        <f>+VLOOKUP(CONCATENATE(B3857,"00"),#REF!,3,FALSE)</f>
        <v>#REF!</v>
      </c>
      <c r="R3857" s="122" t="str">
        <f>+IF(ISERROR(VLOOKUP(K3857,'Ecarts de marge'!D:D,1,FALSE)),"PB CODE ARTICLE","")</f>
        <v>PB CODE ARTICLE</v>
      </c>
    </row>
    <row r="3858" spans="1:18" x14ac:dyDescent="0.25">
      <c r="A3858" s="131" t="str">
        <f>+IF(I3858&lt;='Ecarts de marge'!$G$1,"X","")</f>
        <v>X</v>
      </c>
      <c r="B3858" s="122" t="str">
        <f t="shared" si="60"/>
        <v>A</v>
      </c>
      <c r="Q3858" s="122" t="e">
        <f>+VLOOKUP(CONCATENATE(B3858,"00"),#REF!,3,FALSE)</f>
        <v>#REF!</v>
      </c>
      <c r="R3858" s="122" t="str">
        <f>+IF(ISERROR(VLOOKUP(K3858,'Ecarts de marge'!D:D,1,FALSE)),"PB CODE ARTICLE","")</f>
        <v>PB CODE ARTICLE</v>
      </c>
    </row>
    <row r="3859" spans="1:18" x14ac:dyDescent="0.25">
      <c r="A3859" s="131" t="str">
        <f>+IF(I3859&lt;='Ecarts de marge'!$G$1,"X","")</f>
        <v>X</v>
      </c>
      <c r="B3859" s="122" t="str">
        <f t="shared" si="60"/>
        <v>A</v>
      </c>
      <c r="Q3859" s="122" t="e">
        <f>+VLOOKUP(CONCATENATE(B3859,"00"),#REF!,3,FALSE)</f>
        <v>#REF!</v>
      </c>
      <c r="R3859" s="122" t="str">
        <f>+IF(ISERROR(VLOOKUP(K3859,'Ecarts de marge'!D:D,1,FALSE)),"PB CODE ARTICLE","")</f>
        <v>PB CODE ARTICLE</v>
      </c>
    </row>
    <row r="3860" spans="1:18" x14ac:dyDescent="0.25">
      <c r="A3860" s="131" t="str">
        <f>+IF(I3860&lt;='Ecarts de marge'!$G$1,"X","")</f>
        <v>X</v>
      </c>
      <c r="B3860" s="122" t="str">
        <f t="shared" si="60"/>
        <v>A</v>
      </c>
      <c r="Q3860" s="122" t="e">
        <f>+VLOOKUP(CONCATENATE(B3860,"00"),#REF!,3,FALSE)</f>
        <v>#REF!</v>
      </c>
      <c r="R3860" s="122" t="str">
        <f>+IF(ISERROR(VLOOKUP(K3860,'Ecarts de marge'!D:D,1,FALSE)),"PB CODE ARTICLE","")</f>
        <v>PB CODE ARTICLE</v>
      </c>
    </row>
    <row r="3861" spans="1:18" x14ac:dyDescent="0.25">
      <c r="A3861" s="131" t="str">
        <f>+IF(I3861&lt;='Ecarts de marge'!$G$1,"X","")</f>
        <v>X</v>
      </c>
      <c r="B3861" s="122" t="str">
        <f t="shared" si="60"/>
        <v>A</v>
      </c>
      <c r="Q3861" s="122" t="e">
        <f>+VLOOKUP(CONCATENATE(B3861,"00"),#REF!,3,FALSE)</f>
        <v>#REF!</v>
      </c>
      <c r="R3861" s="122" t="str">
        <f>+IF(ISERROR(VLOOKUP(K3861,'Ecarts de marge'!D:D,1,FALSE)),"PB CODE ARTICLE","")</f>
        <v>PB CODE ARTICLE</v>
      </c>
    </row>
    <row r="3862" spans="1:18" x14ac:dyDescent="0.25">
      <c r="A3862" s="131" t="str">
        <f>+IF(I3862&lt;='Ecarts de marge'!$G$1,"X","")</f>
        <v>X</v>
      </c>
      <c r="B3862" s="122" t="str">
        <f t="shared" si="60"/>
        <v>A</v>
      </c>
      <c r="Q3862" s="122" t="e">
        <f>+VLOOKUP(CONCATENATE(B3862,"00"),#REF!,3,FALSE)</f>
        <v>#REF!</v>
      </c>
      <c r="R3862" s="122" t="str">
        <f>+IF(ISERROR(VLOOKUP(K3862,'Ecarts de marge'!D:D,1,FALSE)),"PB CODE ARTICLE","")</f>
        <v>PB CODE ARTICLE</v>
      </c>
    </row>
    <row r="3863" spans="1:18" x14ac:dyDescent="0.25">
      <c r="A3863" s="131" t="str">
        <f>+IF(I3863&lt;='Ecarts de marge'!$G$1,"X","")</f>
        <v>X</v>
      </c>
      <c r="B3863" s="122" t="str">
        <f t="shared" si="60"/>
        <v>A</v>
      </c>
      <c r="Q3863" s="122" t="e">
        <f>+VLOOKUP(CONCATENATE(B3863,"00"),#REF!,3,FALSE)</f>
        <v>#REF!</v>
      </c>
      <c r="R3863" s="122" t="str">
        <f>+IF(ISERROR(VLOOKUP(K3863,'Ecarts de marge'!D:D,1,FALSE)),"PB CODE ARTICLE","")</f>
        <v>PB CODE ARTICLE</v>
      </c>
    </row>
    <row r="3864" spans="1:18" x14ac:dyDescent="0.25">
      <c r="A3864" s="131" t="str">
        <f>+IF(I3864&lt;='Ecarts de marge'!$G$1,"X","")</f>
        <v>X</v>
      </c>
      <c r="B3864" s="122" t="str">
        <f t="shared" si="60"/>
        <v>A</v>
      </c>
      <c r="Q3864" s="122" t="e">
        <f>+VLOOKUP(CONCATENATE(B3864,"00"),#REF!,3,FALSE)</f>
        <v>#REF!</v>
      </c>
      <c r="R3864" s="122" t="str">
        <f>+IF(ISERROR(VLOOKUP(K3864,'Ecarts de marge'!D:D,1,FALSE)),"PB CODE ARTICLE","")</f>
        <v>PB CODE ARTICLE</v>
      </c>
    </row>
    <row r="3865" spans="1:18" x14ac:dyDescent="0.25">
      <c r="A3865" s="131" t="str">
        <f>+IF(I3865&lt;='Ecarts de marge'!$G$1,"X","")</f>
        <v>X</v>
      </c>
      <c r="B3865" s="122" t="str">
        <f t="shared" si="60"/>
        <v>A</v>
      </c>
      <c r="Q3865" s="122" t="e">
        <f>+VLOOKUP(CONCATENATE(B3865,"00"),#REF!,3,FALSE)</f>
        <v>#REF!</v>
      </c>
      <c r="R3865" s="122" t="str">
        <f>+IF(ISERROR(VLOOKUP(K3865,'Ecarts de marge'!D:D,1,FALSE)),"PB CODE ARTICLE","")</f>
        <v>PB CODE ARTICLE</v>
      </c>
    </row>
    <row r="3866" spans="1:18" x14ac:dyDescent="0.25">
      <c r="A3866" s="131" t="str">
        <f>+IF(I3866&lt;='Ecarts de marge'!$G$1,"X","")</f>
        <v>X</v>
      </c>
      <c r="B3866" s="122" t="str">
        <f t="shared" si="60"/>
        <v>A</v>
      </c>
      <c r="Q3866" s="122" t="e">
        <f>+VLOOKUP(CONCATENATE(B3866,"00"),#REF!,3,FALSE)</f>
        <v>#REF!</v>
      </c>
      <c r="R3866" s="122" t="str">
        <f>+IF(ISERROR(VLOOKUP(K3866,'Ecarts de marge'!D:D,1,FALSE)),"PB CODE ARTICLE","")</f>
        <v>PB CODE ARTICLE</v>
      </c>
    </row>
    <row r="3867" spans="1:18" x14ac:dyDescent="0.25">
      <c r="A3867" s="131" t="str">
        <f>+IF(I3867&lt;='Ecarts de marge'!$G$1,"X","")</f>
        <v>X</v>
      </c>
      <c r="B3867" s="122" t="str">
        <f t="shared" si="60"/>
        <v>A</v>
      </c>
      <c r="Q3867" s="122" t="e">
        <f>+VLOOKUP(CONCATENATE(B3867,"00"),#REF!,3,FALSE)</f>
        <v>#REF!</v>
      </c>
      <c r="R3867" s="122" t="str">
        <f>+IF(ISERROR(VLOOKUP(K3867,'Ecarts de marge'!D:D,1,FALSE)),"PB CODE ARTICLE","")</f>
        <v>PB CODE ARTICLE</v>
      </c>
    </row>
    <row r="3868" spans="1:18" x14ac:dyDescent="0.25">
      <c r="A3868" s="131" t="str">
        <f>+IF(I3868&lt;='Ecarts de marge'!$G$1,"X","")</f>
        <v>X</v>
      </c>
      <c r="B3868" s="122" t="str">
        <f t="shared" si="60"/>
        <v>A</v>
      </c>
      <c r="Q3868" s="122" t="e">
        <f>+VLOOKUP(CONCATENATE(B3868,"00"),#REF!,3,FALSE)</f>
        <v>#REF!</v>
      </c>
      <c r="R3868" s="122" t="str">
        <f>+IF(ISERROR(VLOOKUP(K3868,'Ecarts de marge'!D:D,1,FALSE)),"PB CODE ARTICLE","")</f>
        <v>PB CODE ARTICLE</v>
      </c>
    </row>
    <row r="3869" spans="1:18" x14ac:dyDescent="0.25">
      <c r="A3869" s="131" t="str">
        <f>+IF(I3869&lt;='Ecarts de marge'!$G$1,"X","")</f>
        <v>X</v>
      </c>
      <c r="B3869" s="122" t="str">
        <f t="shared" si="60"/>
        <v>A</v>
      </c>
      <c r="Q3869" s="122" t="e">
        <f>+VLOOKUP(CONCATENATE(B3869,"00"),#REF!,3,FALSE)</f>
        <v>#REF!</v>
      </c>
      <c r="R3869" s="122" t="str">
        <f>+IF(ISERROR(VLOOKUP(K3869,'Ecarts de marge'!D:D,1,FALSE)),"PB CODE ARTICLE","")</f>
        <v>PB CODE ARTICLE</v>
      </c>
    </row>
    <row r="3870" spans="1:18" x14ac:dyDescent="0.25">
      <c r="A3870" s="131" t="str">
        <f>+IF(I3870&lt;='Ecarts de marge'!$G$1,"X","")</f>
        <v>X</v>
      </c>
      <c r="B3870" s="122" t="str">
        <f t="shared" si="60"/>
        <v>A</v>
      </c>
      <c r="Q3870" s="122" t="e">
        <f>+VLOOKUP(CONCATENATE(B3870,"00"),#REF!,3,FALSE)</f>
        <v>#REF!</v>
      </c>
      <c r="R3870" s="122" t="str">
        <f>+IF(ISERROR(VLOOKUP(K3870,'Ecarts de marge'!D:D,1,FALSE)),"PB CODE ARTICLE","")</f>
        <v>PB CODE ARTICLE</v>
      </c>
    </row>
    <row r="3871" spans="1:18" x14ac:dyDescent="0.25">
      <c r="A3871" s="131" t="str">
        <f>+IF(I3871&lt;='Ecarts de marge'!$G$1,"X","")</f>
        <v>X</v>
      </c>
      <c r="B3871" s="122" t="str">
        <f t="shared" si="60"/>
        <v>A</v>
      </c>
      <c r="Q3871" s="122" t="e">
        <f>+VLOOKUP(CONCATENATE(B3871,"00"),#REF!,3,FALSE)</f>
        <v>#REF!</v>
      </c>
      <c r="R3871" s="122" t="str">
        <f>+IF(ISERROR(VLOOKUP(K3871,'Ecarts de marge'!D:D,1,FALSE)),"PB CODE ARTICLE","")</f>
        <v>PB CODE ARTICLE</v>
      </c>
    </row>
    <row r="3872" spans="1:18" x14ac:dyDescent="0.25">
      <c r="A3872" s="131" t="str">
        <f>+IF(I3872&lt;='Ecarts de marge'!$G$1,"X","")</f>
        <v>X</v>
      </c>
      <c r="B3872" s="122" t="str">
        <f t="shared" si="60"/>
        <v>A</v>
      </c>
      <c r="Q3872" s="122" t="e">
        <f>+VLOOKUP(CONCATENATE(B3872,"00"),#REF!,3,FALSE)</f>
        <v>#REF!</v>
      </c>
      <c r="R3872" s="122" t="str">
        <f>+IF(ISERROR(VLOOKUP(K3872,'Ecarts de marge'!D:D,1,FALSE)),"PB CODE ARTICLE","")</f>
        <v>PB CODE ARTICLE</v>
      </c>
    </row>
    <row r="3873" spans="1:18" x14ac:dyDescent="0.25">
      <c r="A3873" s="131" t="str">
        <f>+IF(I3873&lt;='Ecarts de marge'!$G$1,"X","")</f>
        <v>X</v>
      </c>
      <c r="B3873" s="122" t="str">
        <f t="shared" si="60"/>
        <v>A</v>
      </c>
      <c r="Q3873" s="122" t="e">
        <f>+VLOOKUP(CONCATENATE(B3873,"00"),#REF!,3,FALSE)</f>
        <v>#REF!</v>
      </c>
      <c r="R3873" s="122" t="str">
        <f>+IF(ISERROR(VLOOKUP(K3873,'Ecarts de marge'!D:D,1,FALSE)),"PB CODE ARTICLE","")</f>
        <v>PB CODE ARTICLE</v>
      </c>
    </row>
    <row r="3874" spans="1:18" x14ac:dyDescent="0.25">
      <c r="A3874" s="131" t="str">
        <f>+IF(I3874&lt;='Ecarts de marge'!$G$1,"X","")</f>
        <v>X</v>
      </c>
      <c r="B3874" s="122" t="str">
        <f t="shared" si="60"/>
        <v>A</v>
      </c>
      <c r="Q3874" s="122" t="e">
        <f>+VLOOKUP(CONCATENATE(B3874,"00"),#REF!,3,FALSE)</f>
        <v>#REF!</v>
      </c>
      <c r="R3874" s="122" t="str">
        <f>+IF(ISERROR(VLOOKUP(K3874,'Ecarts de marge'!D:D,1,FALSE)),"PB CODE ARTICLE","")</f>
        <v>PB CODE ARTICLE</v>
      </c>
    </row>
    <row r="3875" spans="1:18" x14ac:dyDescent="0.25">
      <c r="A3875" s="131" t="str">
        <f>+IF(I3875&lt;='Ecarts de marge'!$G$1,"X","")</f>
        <v>X</v>
      </c>
      <c r="B3875" s="122" t="str">
        <f t="shared" si="60"/>
        <v>A</v>
      </c>
      <c r="Q3875" s="122" t="e">
        <f>+VLOOKUP(CONCATENATE(B3875,"00"),#REF!,3,FALSE)</f>
        <v>#REF!</v>
      </c>
      <c r="R3875" s="122" t="str">
        <f>+IF(ISERROR(VLOOKUP(K3875,'Ecarts de marge'!D:D,1,FALSE)),"PB CODE ARTICLE","")</f>
        <v>PB CODE ARTICLE</v>
      </c>
    </row>
    <row r="3876" spans="1:18" x14ac:dyDescent="0.25">
      <c r="A3876" s="131" t="str">
        <f>+IF(I3876&lt;='Ecarts de marge'!$G$1,"X","")</f>
        <v>X</v>
      </c>
      <c r="B3876" s="122" t="str">
        <f t="shared" si="60"/>
        <v>A</v>
      </c>
      <c r="Q3876" s="122" t="e">
        <f>+VLOOKUP(CONCATENATE(B3876,"00"),#REF!,3,FALSE)</f>
        <v>#REF!</v>
      </c>
      <c r="R3876" s="122" t="str">
        <f>+IF(ISERROR(VLOOKUP(K3876,'Ecarts de marge'!D:D,1,FALSE)),"PB CODE ARTICLE","")</f>
        <v>PB CODE ARTICLE</v>
      </c>
    </row>
    <row r="3877" spans="1:18" x14ac:dyDescent="0.25">
      <c r="A3877" s="131" t="str">
        <f>+IF(I3877&lt;='Ecarts de marge'!$G$1,"X","")</f>
        <v>X</v>
      </c>
      <c r="B3877" s="122" t="str">
        <f t="shared" si="60"/>
        <v>A</v>
      </c>
      <c r="Q3877" s="122" t="e">
        <f>+VLOOKUP(CONCATENATE(B3877,"00"),#REF!,3,FALSE)</f>
        <v>#REF!</v>
      </c>
      <c r="R3877" s="122" t="str">
        <f>+IF(ISERROR(VLOOKUP(K3877,'Ecarts de marge'!D:D,1,FALSE)),"PB CODE ARTICLE","")</f>
        <v>PB CODE ARTICLE</v>
      </c>
    </row>
    <row r="3878" spans="1:18" x14ac:dyDescent="0.25">
      <c r="A3878" s="131" t="str">
        <f>+IF(I3878&lt;='Ecarts de marge'!$G$1,"X","")</f>
        <v>X</v>
      </c>
      <c r="B3878" s="122" t="str">
        <f t="shared" si="60"/>
        <v>A</v>
      </c>
      <c r="Q3878" s="122" t="e">
        <f>+VLOOKUP(CONCATENATE(B3878,"00"),#REF!,3,FALSE)</f>
        <v>#REF!</v>
      </c>
      <c r="R3878" s="122" t="str">
        <f>+IF(ISERROR(VLOOKUP(K3878,'Ecarts de marge'!D:D,1,FALSE)),"PB CODE ARTICLE","")</f>
        <v>PB CODE ARTICLE</v>
      </c>
    </row>
    <row r="3879" spans="1:18" x14ac:dyDescent="0.25">
      <c r="A3879" s="131" t="str">
        <f>+IF(I3879&lt;='Ecarts de marge'!$G$1,"X","")</f>
        <v>X</v>
      </c>
      <c r="B3879" s="122" t="str">
        <f t="shared" si="60"/>
        <v>A</v>
      </c>
      <c r="Q3879" s="122" t="e">
        <f>+VLOOKUP(CONCATENATE(B3879,"00"),#REF!,3,FALSE)</f>
        <v>#REF!</v>
      </c>
      <c r="R3879" s="122" t="str">
        <f>+IF(ISERROR(VLOOKUP(K3879,'Ecarts de marge'!D:D,1,FALSE)),"PB CODE ARTICLE","")</f>
        <v>PB CODE ARTICLE</v>
      </c>
    </row>
    <row r="3880" spans="1:18" x14ac:dyDescent="0.25">
      <c r="A3880" s="131" t="str">
        <f>+IF(I3880&lt;='Ecarts de marge'!$G$1,"X","")</f>
        <v>X</v>
      </c>
      <c r="B3880" s="122" t="str">
        <f t="shared" si="60"/>
        <v>A</v>
      </c>
      <c r="Q3880" s="122" t="e">
        <f>+VLOOKUP(CONCATENATE(B3880,"00"),#REF!,3,FALSE)</f>
        <v>#REF!</v>
      </c>
      <c r="R3880" s="122" t="str">
        <f>+IF(ISERROR(VLOOKUP(K3880,'Ecarts de marge'!D:D,1,FALSE)),"PB CODE ARTICLE","")</f>
        <v>PB CODE ARTICLE</v>
      </c>
    </row>
    <row r="3881" spans="1:18" x14ac:dyDescent="0.25">
      <c r="A3881" s="131" t="str">
        <f>+IF(I3881&lt;='Ecarts de marge'!$G$1,"X","")</f>
        <v>X</v>
      </c>
      <c r="B3881" s="122" t="str">
        <f t="shared" si="60"/>
        <v>A</v>
      </c>
      <c r="Q3881" s="122" t="e">
        <f>+VLOOKUP(CONCATENATE(B3881,"00"),#REF!,3,FALSE)</f>
        <v>#REF!</v>
      </c>
      <c r="R3881" s="122" t="str">
        <f>+IF(ISERROR(VLOOKUP(K3881,'Ecarts de marge'!D:D,1,FALSE)),"PB CODE ARTICLE","")</f>
        <v>PB CODE ARTICLE</v>
      </c>
    </row>
    <row r="3882" spans="1:18" x14ac:dyDescent="0.25">
      <c r="A3882" s="131" t="str">
        <f>+IF(I3882&lt;='Ecarts de marge'!$G$1,"X","")</f>
        <v>X</v>
      </c>
      <c r="B3882" s="122" t="str">
        <f t="shared" si="60"/>
        <v>A</v>
      </c>
      <c r="Q3882" s="122" t="e">
        <f>+VLOOKUP(CONCATENATE(B3882,"00"),#REF!,3,FALSE)</f>
        <v>#REF!</v>
      </c>
      <c r="R3882" s="122" t="str">
        <f>+IF(ISERROR(VLOOKUP(K3882,'Ecarts de marge'!D:D,1,FALSE)),"PB CODE ARTICLE","")</f>
        <v>PB CODE ARTICLE</v>
      </c>
    </row>
    <row r="3883" spans="1:18" x14ac:dyDescent="0.25">
      <c r="A3883" s="131" t="str">
        <f>+IF(I3883&lt;='Ecarts de marge'!$G$1,"X","")</f>
        <v>X</v>
      </c>
      <c r="B3883" s="122" t="str">
        <f t="shared" si="60"/>
        <v>A</v>
      </c>
      <c r="Q3883" s="122" t="e">
        <f>+VLOOKUP(CONCATENATE(B3883,"00"),#REF!,3,FALSE)</f>
        <v>#REF!</v>
      </c>
      <c r="R3883" s="122" t="str">
        <f>+IF(ISERROR(VLOOKUP(K3883,'Ecarts de marge'!D:D,1,FALSE)),"PB CODE ARTICLE","")</f>
        <v>PB CODE ARTICLE</v>
      </c>
    </row>
    <row r="3884" spans="1:18" x14ac:dyDescent="0.25">
      <c r="A3884" s="131" t="str">
        <f>+IF(I3884&lt;='Ecarts de marge'!$G$1,"X","")</f>
        <v>X</v>
      </c>
      <c r="B3884" s="122" t="str">
        <f t="shared" si="60"/>
        <v>A</v>
      </c>
      <c r="Q3884" s="122" t="e">
        <f>+VLOOKUP(CONCATENATE(B3884,"00"),#REF!,3,FALSE)</f>
        <v>#REF!</v>
      </c>
      <c r="R3884" s="122" t="str">
        <f>+IF(ISERROR(VLOOKUP(K3884,'Ecarts de marge'!D:D,1,FALSE)),"PB CODE ARTICLE","")</f>
        <v>PB CODE ARTICLE</v>
      </c>
    </row>
    <row r="3885" spans="1:18" x14ac:dyDescent="0.25">
      <c r="A3885" s="131" t="str">
        <f>+IF(I3885&lt;='Ecarts de marge'!$G$1,"X","")</f>
        <v>X</v>
      </c>
      <c r="B3885" s="122" t="str">
        <f t="shared" si="60"/>
        <v>A</v>
      </c>
      <c r="Q3885" s="122" t="e">
        <f>+VLOOKUP(CONCATENATE(B3885,"00"),#REF!,3,FALSE)</f>
        <v>#REF!</v>
      </c>
      <c r="R3885" s="122" t="str">
        <f>+IF(ISERROR(VLOOKUP(K3885,'Ecarts de marge'!D:D,1,FALSE)),"PB CODE ARTICLE","")</f>
        <v>PB CODE ARTICLE</v>
      </c>
    </row>
    <row r="3886" spans="1:18" x14ac:dyDescent="0.25">
      <c r="A3886" s="131" t="str">
        <f>+IF(I3886&lt;='Ecarts de marge'!$G$1,"X","")</f>
        <v>X</v>
      </c>
      <c r="B3886" s="122" t="str">
        <f t="shared" si="60"/>
        <v>A</v>
      </c>
      <c r="Q3886" s="122" t="e">
        <f>+VLOOKUP(CONCATENATE(B3886,"00"),#REF!,3,FALSE)</f>
        <v>#REF!</v>
      </c>
      <c r="R3886" s="122" t="str">
        <f>+IF(ISERROR(VLOOKUP(K3886,'Ecarts de marge'!D:D,1,FALSE)),"PB CODE ARTICLE","")</f>
        <v>PB CODE ARTICLE</v>
      </c>
    </row>
    <row r="3887" spans="1:18" x14ac:dyDescent="0.25">
      <c r="A3887" s="131" t="str">
        <f>+IF(I3887&lt;='Ecarts de marge'!$G$1,"X","")</f>
        <v>X</v>
      </c>
      <c r="B3887" s="122" t="str">
        <f t="shared" si="60"/>
        <v>A</v>
      </c>
      <c r="Q3887" s="122" t="e">
        <f>+VLOOKUP(CONCATENATE(B3887,"00"),#REF!,3,FALSE)</f>
        <v>#REF!</v>
      </c>
      <c r="R3887" s="122" t="str">
        <f>+IF(ISERROR(VLOOKUP(K3887,'Ecarts de marge'!D:D,1,FALSE)),"PB CODE ARTICLE","")</f>
        <v>PB CODE ARTICLE</v>
      </c>
    </row>
    <row r="3888" spans="1:18" x14ac:dyDescent="0.25">
      <c r="A3888" s="131" t="str">
        <f>+IF(I3888&lt;='Ecarts de marge'!$G$1,"X","")</f>
        <v>X</v>
      </c>
      <c r="B3888" s="122" t="str">
        <f t="shared" si="60"/>
        <v>A</v>
      </c>
      <c r="Q3888" s="122" t="e">
        <f>+VLOOKUP(CONCATENATE(B3888,"00"),#REF!,3,FALSE)</f>
        <v>#REF!</v>
      </c>
      <c r="R3888" s="122" t="str">
        <f>+IF(ISERROR(VLOOKUP(K3888,'Ecarts de marge'!D:D,1,FALSE)),"PB CODE ARTICLE","")</f>
        <v>PB CODE ARTICLE</v>
      </c>
    </row>
    <row r="3889" spans="9:18" s="141" customFormat="1" x14ac:dyDescent="0.25">
      <c r="I3889" s="142"/>
      <c r="P3889" s="199"/>
      <c r="Q3889" s="122"/>
      <c r="R3889" s="122"/>
    </row>
    <row r="3890" spans="9:18" s="141" customFormat="1" x14ac:dyDescent="0.25">
      <c r="I3890" s="142"/>
      <c r="P3890" s="199"/>
      <c r="Q3890" s="122"/>
      <c r="R3890" s="122"/>
    </row>
    <row r="3891" spans="9:18" s="141" customFormat="1" x14ac:dyDescent="0.25">
      <c r="I3891" s="142"/>
      <c r="P3891" s="199"/>
      <c r="Q3891" s="122"/>
      <c r="R3891" s="122"/>
    </row>
    <row r="3892" spans="9:18" s="141" customFormat="1" x14ac:dyDescent="0.25">
      <c r="I3892" s="142"/>
      <c r="P3892" s="199"/>
      <c r="Q3892" s="122"/>
      <c r="R3892" s="122"/>
    </row>
    <row r="3893" spans="9:18" s="141" customFormat="1" x14ac:dyDescent="0.25">
      <c r="I3893" s="142"/>
      <c r="P3893" s="199"/>
      <c r="Q3893" s="122"/>
      <c r="R3893" s="122"/>
    </row>
    <row r="3894" spans="9:18" s="141" customFormat="1" x14ac:dyDescent="0.25">
      <c r="I3894" s="142"/>
      <c r="P3894" s="199"/>
      <c r="Q3894" s="122"/>
      <c r="R3894" s="122"/>
    </row>
    <row r="3895" spans="9:18" s="141" customFormat="1" x14ac:dyDescent="0.25">
      <c r="I3895" s="142"/>
      <c r="P3895" s="199"/>
      <c r="Q3895" s="122"/>
      <c r="R3895" s="122"/>
    </row>
    <row r="3896" spans="9:18" s="141" customFormat="1" x14ac:dyDescent="0.25">
      <c r="I3896" s="142"/>
      <c r="P3896" s="199"/>
      <c r="Q3896" s="122"/>
      <c r="R3896" s="122"/>
    </row>
    <row r="3897" spans="9:18" s="141" customFormat="1" x14ac:dyDescent="0.25">
      <c r="I3897" s="142"/>
      <c r="P3897" s="199"/>
      <c r="Q3897" s="122"/>
      <c r="R3897" s="122"/>
    </row>
    <row r="3898" spans="9:18" s="141" customFormat="1" x14ac:dyDescent="0.25">
      <c r="I3898" s="142"/>
      <c r="P3898" s="199"/>
      <c r="Q3898" s="122"/>
      <c r="R3898" s="122"/>
    </row>
    <row r="3899" spans="9:18" s="141" customFormat="1" x14ac:dyDescent="0.25">
      <c r="I3899" s="142"/>
      <c r="P3899" s="199"/>
      <c r="Q3899" s="122"/>
      <c r="R3899" s="122"/>
    </row>
    <row r="3900" spans="9:18" s="141" customFormat="1" x14ac:dyDescent="0.25">
      <c r="I3900" s="142"/>
      <c r="P3900" s="199"/>
      <c r="Q3900" s="122"/>
      <c r="R3900" s="122"/>
    </row>
    <row r="3901" spans="9:18" s="141" customFormat="1" x14ac:dyDescent="0.25">
      <c r="I3901" s="142"/>
      <c r="P3901" s="199"/>
      <c r="Q3901" s="122"/>
      <c r="R3901" s="122"/>
    </row>
    <row r="3902" spans="9:18" s="141" customFormat="1" x14ac:dyDescent="0.25">
      <c r="I3902" s="142"/>
      <c r="P3902" s="199"/>
      <c r="Q3902" s="122"/>
      <c r="R3902" s="122"/>
    </row>
    <row r="3903" spans="9:18" s="141" customFormat="1" x14ac:dyDescent="0.25">
      <c r="I3903" s="142"/>
      <c r="P3903" s="199"/>
      <c r="Q3903" s="122"/>
      <c r="R3903" s="122"/>
    </row>
    <row r="3904" spans="9:18" s="141" customFormat="1" x14ac:dyDescent="0.25">
      <c r="I3904" s="142"/>
      <c r="P3904" s="199"/>
      <c r="Q3904" s="122"/>
      <c r="R3904" s="122"/>
    </row>
    <row r="3905" spans="9:9" s="141" customFormat="1" x14ac:dyDescent="0.25">
      <c r="I3905" s="142"/>
    </row>
    <row r="3906" spans="9:9" s="141" customFormat="1" x14ac:dyDescent="0.25">
      <c r="I3906" s="142"/>
    </row>
    <row r="3907" spans="9:9" s="141" customFormat="1" x14ac:dyDescent="0.25">
      <c r="I3907" s="142"/>
    </row>
    <row r="3908" spans="9:9" s="141" customFormat="1" x14ac:dyDescent="0.25">
      <c r="I3908" s="142"/>
    </row>
    <row r="3909" spans="9:9" s="141" customFormat="1" x14ac:dyDescent="0.25">
      <c r="I3909" s="142"/>
    </row>
    <row r="3910" spans="9:9" s="141" customFormat="1" x14ac:dyDescent="0.25">
      <c r="I3910" s="142"/>
    </row>
    <row r="3911" spans="9:9" s="141" customFormat="1" x14ac:dyDescent="0.25">
      <c r="I3911" s="142"/>
    </row>
    <row r="3912" spans="9:9" s="141" customFormat="1" x14ac:dyDescent="0.25">
      <c r="I3912" s="142"/>
    </row>
    <row r="3913" spans="9:9" s="141" customFormat="1" x14ac:dyDescent="0.25">
      <c r="I3913" s="142"/>
    </row>
    <row r="3914" spans="9:9" s="141" customFormat="1" x14ac:dyDescent="0.25">
      <c r="I3914" s="142"/>
    </row>
    <row r="3915" spans="9:9" s="141" customFormat="1" x14ac:dyDescent="0.25">
      <c r="I3915" s="142"/>
    </row>
    <row r="3916" spans="9:9" s="141" customFormat="1" x14ac:dyDescent="0.25">
      <c r="I3916" s="142"/>
    </row>
    <row r="3917" spans="9:9" s="141" customFormat="1" x14ac:dyDescent="0.25">
      <c r="I3917" s="142"/>
    </row>
    <row r="3918" spans="9:9" s="141" customFormat="1" x14ac:dyDescent="0.25">
      <c r="I3918" s="142"/>
    </row>
    <row r="3919" spans="9:9" s="141" customFormat="1" x14ac:dyDescent="0.25">
      <c r="I3919" s="142"/>
    </row>
    <row r="3920" spans="9:9" s="141" customFormat="1" x14ac:dyDescent="0.25">
      <c r="I3920" s="142"/>
    </row>
    <row r="3921" spans="9:9" s="141" customFormat="1" x14ac:dyDescent="0.25">
      <c r="I3921" s="142"/>
    </row>
    <row r="3922" spans="9:9" s="141" customFormat="1" x14ac:dyDescent="0.25">
      <c r="I3922" s="142"/>
    </row>
    <row r="3923" spans="9:9" s="141" customFormat="1" x14ac:dyDescent="0.25">
      <c r="I3923" s="142"/>
    </row>
    <row r="3924" spans="9:9" s="141" customFormat="1" x14ac:dyDescent="0.25">
      <c r="I3924" s="142"/>
    </row>
    <row r="3925" spans="9:9" s="141" customFormat="1" x14ac:dyDescent="0.25">
      <c r="I3925" s="142"/>
    </row>
    <row r="3926" spans="9:9" s="141" customFormat="1" x14ac:dyDescent="0.25">
      <c r="I3926" s="142"/>
    </row>
    <row r="3927" spans="9:9" s="141" customFormat="1" x14ac:dyDescent="0.25">
      <c r="I3927" s="142"/>
    </row>
    <row r="3928" spans="9:9" s="141" customFormat="1" x14ac:dyDescent="0.25">
      <c r="I3928" s="142"/>
    </row>
    <row r="3929" spans="9:9" s="141" customFormat="1" x14ac:dyDescent="0.25">
      <c r="I3929" s="142"/>
    </row>
    <row r="3930" spans="9:9" s="141" customFormat="1" x14ac:dyDescent="0.25">
      <c r="I3930" s="142"/>
    </row>
    <row r="3931" spans="9:9" s="141" customFormat="1" x14ac:dyDescent="0.25">
      <c r="I3931" s="142"/>
    </row>
    <row r="3932" spans="9:9" s="141" customFormat="1" x14ac:dyDescent="0.25">
      <c r="I3932" s="142"/>
    </row>
    <row r="3933" spans="9:9" s="141" customFormat="1" x14ac:dyDescent="0.25">
      <c r="I3933" s="142"/>
    </row>
    <row r="3934" spans="9:9" s="141" customFormat="1" x14ac:dyDescent="0.25">
      <c r="I3934" s="142"/>
    </row>
    <row r="3935" spans="9:9" s="141" customFormat="1" x14ac:dyDescent="0.25">
      <c r="I3935" s="142"/>
    </row>
    <row r="3936" spans="9:9" s="141" customFormat="1" x14ac:dyDescent="0.25">
      <c r="I3936" s="142"/>
    </row>
    <row r="3937" spans="9:9" s="141" customFormat="1" x14ac:dyDescent="0.25">
      <c r="I3937" s="142"/>
    </row>
    <row r="3938" spans="9:9" s="141" customFormat="1" x14ac:dyDescent="0.25">
      <c r="I3938" s="142"/>
    </row>
    <row r="3939" spans="9:9" s="141" customFormat="1" x14ac:dyDescent="0.25">
      <c r="I3939" s="142"/>
    </row>
    <row r="3940" spans="9:9" s="141" customFormat="1" x14ac:dyDescent="0.25">
      <c r="I3940" s="142"/>
    </row>
    <row r="3941" spans="9:9" s="141" customFormat="1" x14ac:dyDescent="0.25">
      <c r="I3941" s="142"/>
    </row>
    <row r="3942" spans="9:9" s="141" customFormat="1" x14ac:dyDescent="0.25">
      <c r="I3942" s="142"/>
    </row>
    <row r="3943" spans="9:9" s="141" customFormat="1" x14ac:dyDescent="0.25">
      <c r="I3943" s="142"/>
    </row>
    <row r="3944" spans="9:9" s="141" customFormat="1" x14ac:dyDescent="0.25">
      <c r="I3944" s="142"/>
    </row>
    <row r="3945" spans="9:9" s="141" customFormat="1" x14ac:dyDescent="0.25">
      <c r="I3945" s="142"/>
    </row>
    <row r="3946" spans="9:9" s="141" customFormat="1" x14ac:dyDescent="0.25">
      <c r="I3946" s="142"/>
    </row>
    <row r="3947" spans="9:9" s="141" customFormat="1" x14ac:dyDescent="0.25">
      <c r="I3947" s="142"/>
    </row>
    <row r="3948" spans="9:9" s="141" customFormat="1" x14ac:dyDescent="0.25">
      <c r="I3948" s="142"/>
    </row>
    <row r="3949" spans="9:9" s="141" customFormat="1" x14ac:dyDescent="0.25">
      <c r="I3949" s="142"/>
    </row>
    <row r="3950" spans="9:9" s="141" customFormat="1" x14ac:dyDescent="0.25">
      <c r="I3950" s="142"/>
    </row>
    <row r="3951" spans="9:9" s="141" customFormat="1" x14ac:dyDescent="0.25">
      <c r="I3951" s="142"/>
    </row>
    <row r="3952" spans="9:9" s="141" customFormat="1" x14ac:dyDescent="0.25">
      <c r="I3952" s="142"/>
    </row>
    <row r="3953" spans="9:9" s="141" customFormat="1" x14ac:dyDescent="0.25">
      <c r="I3953" s="142"/>
    </row>
    <row r="3954" spans="9:9" s="141" customFormat="1" x14ac:dyDescent="0.25">
      <c r="I3954" s="142"/>
    </row>
    <row r="3955" spans="9:9" s="141" customFormat="1" x14ac:dyDescent="0.25">
      <c r="I3955" s="142"/>
    </row>
    <row r="3956" spans="9:9" s="141" customFormat="1" x14ac:dyDescent="0.25">
      <c r="I3956" s="142"/>
    </row>
    <row r="3957" spans="9:9" s="141" customFormat="1" x14ac:dyDescent="0.25">
      <c r="I3957" s="142"/>
    </row>
    <row r="3958" spans="9:9" s="141" customFormat="1" x14ac:dyDescent="0.25">
      <c r="I3958" s="142"/>
    </row>
    <row r="3959" spans="9:9" s="141" customFormat="1" x14ac:dyDescent="0.25">
      <c r="I3959" s="142"/>
    </row>
    <row r="3960" spans="9:9" s="141" customFormat="1" x14ac:dyDescent="0.25">
      <c r="I3960" s="142"/>
    </row>
    <row r="3961" spans="9:9" s="141" customFormat="1" x14ac:dyDescent="0.25">
      <c r="I3961" s="142"/>
    </row>
    <row r="3962" spans="9:9" s="141" customFormat="1" x14ac:dyDescent="0.25">
      <c r="I3962" s="142"/>
    </row>
    <row r="3963" spans="9:9" s="141" customFormat="1" x14ac:dyDescent="0.25">
      <c r="I3963" s="142"/>
    </row>
    <row r="3964" spans="9:9" s="141" customFormat="1" x14ac:dyDescent="0.25">
      <c r="I3964" s="142"/>
    </row>
    <row r="3965" spans="9:9" s="141" customFormat="1" x14ac:dyDescent="0.25">
      <c r="I3965" s="142"/>
    </row>
    <row r="3966" spans="9:9" s="141" customFormat="1" x14ac:dyDescent="0.25">
      <c r="I3966" s="142"/>
    </row>
    <row r="3967" spans="9:9" s="141" customFormat="1" x14ac:dyDescent="0.25">
      <c r="I3967" s="142"/>
    </row>
    <row r="3968" spans="9:9" s="141" customFormat="1" x14ac:dyDescent="0.25">
      <c r="I3968" s="142"/>
    </row>
    <row r="3969" spans="9:9" s="141" customFormat="1" x14ac:dyDescent="0.25">
      <c r="I3969" s="142"/>
    </row>
    <row r="3970" spans="9:9" s="141" customFormat="1" x14ac:dyDescent="0.25">
      <c r="I3970" s="142"/>
    </row>
    <row r="3971" spans="9:9" s="141" customFormat="1" x14ac:dyDescent="0.25">
      <c r="I3971" s="142"/>
    </row>
    <row r="3972" spans="9:9" s="141" customFormat="1" x14ac:dyDescent="0.25">
      <c r="I3972" s="142"/>
    </row>
    <row r="3973" spans="9:9" s="141" customFormat="1" x14ac:dyDescent="0.25">
      <c r="I3973" s="142"/>
    </row>
    <row r="3974" spans="9:9" s="141" customFormat="1" x14ac:dyDescent="0.25">
      <c r="I3974" s="142"/>
    </row>
    <row r="3975" spans="9:9" s="141" customFormat="1" x14ac:dyDescent="0.25">
      <c r="I3975" s="142"/>
    </row>
    <row r="3976" spans="9:9" s="141" customFormat="1" x14ac:dyDescent="0.25">
      <c r="I3976" s="142"/>
    </row>
    <row r="3977" spans="9:9" s="141" customFormat="1" x14ac:dyDescent="0.25">
      <c r="I3977" s="142"/>
    </row>
    <row r="3978" spans="9:9" s="141" customFormat="1" x14ac:dyDescent="0.25">
      <c r="I3978" s="142"/>
    </row>
    <row r="3979" spans="9:9" s="141" customFormat="1" x14ac:dyDescent="0.25">
      <c r="I3979" s="142"/>
    </row>
    <row r="3980" spans="9:9" s="141" customFormat="1" x14ac:dyDescent="0.25">
      <c r="I3980" s="142"/>
    </row>
    <row r="3981" spans="9:9" s="141" customFormat="1" x14ac:dyDescent="0.25">
      <c r="I3981" s="142"/>
    </row>
    <row r="3982" spans="9:9" s="141" customFormat="1" x14ac:dyDescent="0.25">
      <c r="I3982" s="142"/>
    </row>
    <row r="3983" spans="9:9" s="141" customFormat="1" x14ac:dyDescent="0.25">
      <c r="I3983" s="142"/>
    </row>
    <row r="3984" spans="9:9" s="141" customFormat="1" x14ac:dyDescent="0.25">
      <c r="I3984" s="142"/>
    </row>
    <row r="3985" spans="9:9" s="141" customFormat="1" x14ac:dyDescent="0.25">
      <c r="I3985" s="142"/>
    </row>
    <row r="3986" spans="9:9" s="141" customFormat="1" x14ac:dyDescent="0.25">
      <c r="I3986" s="142"/>
    </row>
    <row r="3987" spans="9:9" s="141" customFormat="1" x14ac:dyDescent="0.25">
      <c r="I3987" s="142"/>
    </row>
    <row r="3988" spans="9:9" s="141" customFormat="1" x14ac:dyDescent="0.25">
      <c r="I3988" s="142"/>
    </row>
    <row r="3989" spans="9:9" s="141" customFormat="1" x14ac:dyDescent="0.25">
      <c r="I3989" s="142"/>
    </row>
    <row r="3990" spans="9:9" s="141" customFormat="1" x14ac:dyDescent="0.25">
      <c r="I3990" s="142"/>
    </row>
    <row r="3991" spans="9:9" s="141" customFormat="1" x14ac:dyDescent="0.25">
      <c r="I3991" s="142"/>
    </row>
    <row r="3992" spans="9:9" s="141" customFormat="1" x14ac:dyDescent="0.25">
      <c r="I3992" s="142"/>
    </row>
    <row r="3993" spans="9:9" s="141" customFormat="1" x14ac:dyDescent="0.25">
      <c r="I3993" s="142"/>
    </row>
    <row r="3994" spans="9:9" s="141" customFormat="1" x14ac:dyDescent="0.25">
      <c r="I3994" s="142"/>
    </row>
    <row r="3995" spans="9:9" s="141" customFormat="1" x14ac:dyDescent="0.25">
      <c r="I3995" s="142"/>
    </row>
    <row r="3996" spans="9:9" s="141" customFormat="1" x14ac:dyDescent="0.25">
      <c r="I3996" s="142"/>
    </row>
    <row r="3997" spans="9:9" s="141" customFormat="1" x14ac:dyDescent="0.25">
      <c r="I3997" s="142"/>
    </row>
    <row r="3998" spans="9:9" s="141" customFormat="1" x14ac:dyDescent="0.25">
      <c r="I3998" s="142"/>
    </row>
    <row r="3999" spans="9:9" s="141" customFormat="1" x14ac:dyDescent="0.25">
      <c r="I3999" s="142"/>
    </row>
    <row r="4000" spans="9:9" s="141" customFormat="1" x14ac:dyDescent="0.25">
      <c r="I4000" s="142"/>
    </row>
    <row r="4001" spans="9:9" s="141" customFormat="1" x14ac:dyDescent="0.25">
      <c r="I4001" s="142"/>
    </row>
    <row r="4002" spans="9:9" s="141" customFormat="1" x14ac:dyDescent="0.25">
      <c r="I4002" s="142"/>
    </row>
    <row r="4003" spans="9:9" s="141" customFormat="1" x14ac:dyDescent="0.25">
      <c r="I4003" s="142"/>
    </row>
    <row r="4004" spans="9:9" s="141" customFormat="1" x14ac:dyDescent="0.25">
      <c r="I4004" s="142"/>
    </row>
    <row r="4005" spans="9:9" s="141" customFormat="1" x14ac:dyDescent="0.25">
      <c r="I4005" s="142"/>
    </row>
    <row r="4006" spans="9:9" s="141" customFormat="1" x14ac:dyDescent="0.25">
      <c r="I4006" s="142"/>
    </row>
    <row r="4007" spans="9:9" s="141" customFormat="1" x14ac:dyDescent="0.25">
      <c r="I4007" s="142"/>
    </row>
    <row r="4008" spans="9:9" s="141" customFormat="1" x14ac:dyDescent="0.25">
      <c r="I4008" s="142"/>
    </row>
    <row r="4009" spans="9:9" s="141" customFormat="1" x14ac:dyDescent="0.25">
      <c r="I4009" s="142"/>
    </row>
    <row r="4010" spans="9:9" s="141" customFormat="1" x14ac:dyDescent="0.25">
      <c r="I4010" s="142"/>
    </row>
    <row r="4011" spans="9:9" s="141" customFormat="1" x14ac:dyDescent="0.25">
      <c r="I4011" s="142"/>
    </row>
    <row r="4012" spans="9:9" s="141" customFormat="1" x14ac:dyDescent="0.25">
      <c r="I4012" s="142"/>
    </row>
    <row r="4013" spans="9:9" s="141" customFormat="1" x14ac:dyDescent="0.25">
      <c r="I4013" s="142"/>
    </row>
    <row r="4014" spans="9:9" s="141" customFormat="1" x14ac:dyDescent="0.25">
      <c r="I4014" s="142"/>
    </row>
    <row r="4015" spans="9:9" s="141" customFormat="1" x14ac:dyDescent="0.25">
      <c r="I4015" s="142"/>
    </row>
    <row r="4016" spans="9:9" s="141" customFormat="1" x14ac:dyDescent="0.25">
      <c r="I4016" s="142"/>
    </row>
    <row r="4017" spans="9:9" s="141" customFormat="1" x14ac:dyDescent="0.25">
      <c r="I4017" s="142"/>
    </row>
    <row r="4018" spans="9:9" s="141" customFormat="1" x14ac:dyDescent="0.25">
      <c r="I4018" s="142"/>
    </row>
    <row r="4019" spans="9:9" s="141" customFormat="1" x14ac:dyDescent="0.25">
      <c r="I4019" s="142"/>
    </row>
    <row r="4020" spans="9:9" s="141" customFormat="1" x14ac:dyDescent="0.25">
      <c r="I4020" s="142"/>
    </row>
    <row r="4021" spans="9:9" s="141" customFormat="1" x14ac:dyDescent="0.25">
      <c r="I4021" s="142"/>
    </row>
    <row r="4022" spans="9:9" s="141" customFormat="1" x14ac:dyDescent="0.25">
      <c r="I4022" s="142"/>
    </row>
    <row r="4023" spans="9:9" s="141" customFormat="1" x14ac:dyDescent="0.25">
      <c r="I4023" s="142"/>
    </row>
    <row r="4024" spans="9:9" s="141" customFormat="1" x14ac:dyDescent="0.25">
      <c r="I4024" s="142"/>
    </row>
    <row r="4025" spans="9:9" s="141" customFormat="1" x14ac:dyDescent="0.25">
      <c r="I4025" s="142"/>
    </row>
    <row r="4026" spans="9:9" s="141" customFormat="1" x14ac:dyDescent="0.25">
      <c r="I4026" s="142"/>
    </row>
    <row r="4027" spans="9:9" s="141" customFormat="1" x14ac:dyDescent="0.25">
      <c r="I4027" s="142"/>
    </row>
    <row r="4028" spans="9:9" s="141" customFormat="1" x14ac:dyDescent="0.25">
      <c r="I4028" s="142"/>
    </row>
    <row r="4029" spans="9:9" s="141" customFormat="1" x14ac:dyDescent="0.25">
      <c r="I4029" s="142"/>
    </row>
    <row r="4030" spans="9:9" s="141" customFormat="1" x14ac:dyDescent="0.25">
      <c r="I4030" s="142"/>
    </row>
    <row r="4031" spans="9:9" s="141" customFormat="1" x14ac:dyDescent="0.25">
      <c r="I4031" s="142"/>
    </row>
    <row r="4032" spans="9:9" s="141" customFormat="1" x14ac:dyDescent="0.25">
      <c r="I4032" s="142"/>
    </row>
    <row r="4033" spans="9:9" s="141" customFormat="1" x14ac:dyDescent="0.25">
      <c r="I4033" s="142"/>
    </row>
    <row r="4034" spans="9:9" s="141" customFormat="1" x14ac:dyDescent="0.25">
      <c r="I4034" s="142"/>
    </row>
    <row r="4035" spans="9:9" s="141" customFormat="1" x14ac:dyDescent="0.25">
      <c r="I4035" s="142"/>
    </row>
    <row r="4036" spans="9:9" s="141" customFormat="1" x14ac:dyDescent="0.25">
      <c r="I4036" s="142"/>
    </row>
    <row r="4037" spans="9:9" s="141" customFormat="1" x14ac:dyDescent="0.25">
      <c r="I4037" s="142"/>
    </row>
    <row r="4038" spans="9:9" s="141" customFormat="1" x14ac:dyDescent="0.25">
      <c r="I4038" s="142"/>
    </row>
    <row r="4039" spans="9:9" s="141" customFormat="1" x14ac:dyDescent="0.25">
      <c r="I4039" s="142"/>
    </row>
    <row r="4040" spans="9:9" s="141" customFormat="1" x14ac:dyDescent="0.25">
      <c r="I4040" s="142"/>
    </row>
    <row r="4041" spans="9:9" s="141" customFormat="1" x14ac:dyDescent="0.25">
      <c r="I4041" s="142"/>
    </row>
    <row r="4042" spans="9:9" s="141" customFormat="1" x14ac:dyDescent="0.25">
      <c r="I4042" s="142"/>
    </row>
    <row r="4043" spans="9:9" s="141" customFormat="1" x14ac:dyDescent="0.25">
      <c r="I4043" s="142"/>
    </row>
    <row r="4044" spans="9:9" s="141" customFormat="1" x14ac:dyDescent="0.25">
      <c r="I4044" s="142"/>
    </row>
    <row r="4045" spans="9:9" s="141" customFormat="1" x14ac:dyDescent="0.25">
      <c r="I4045" s="142"/>
    </row>
    <row r="4046" spans="9:9" s="141" customFormat="1" x14ac:dyDescent="0.25">
      <c r="I4046" s="142"/>
    </row>
    <row r="4047" spans="9:9" s="141" customFormat="1" x14ac:dyDescent="0.25">
      <c r="I4047" s="142"/>
    </row>
    <row r="4048" spans="9:9" s="141" customFormat="1" x14ac:dyDescent="0.25">
      <c r="I4048" s="142"/>
    </row>
    <row r="4049" spans="9:9" s="141" customFormat="1" x14ac:dyDescent="0.25">
      <c r="I4049" s="142"/>
    </row>
    <row r="4050" spans="9:9" s="141" customFormat="1" x14ac:dyDescent="0.25">
      <c r="I4050" s="142"/>
    </row>
    <row r="4051" spans="9:9" s="141" customFormat="1" x14ac:dyDescent="0.25">
      <c r="I4051" s="142"/>
    </row>
    <row r="4052" spans="9:9" s="141" customFormat="1" x14ac:dyDescent="0.25">
      <c r="I4052" s="142"/>
    </row>
    <row r="4053" spans="9:9" s="141" customFormat="1" x14ac:dyDescent="0.25">
      <c r="I4053" s="142"/>
    </row>
    <row r="4054" spans="9:9" s="141" customFormat="1" x14ac:dyDescent="0.25">
      <c r="I4054" s="142"/>
    </row>
    <row r="4055" spans="9:9" s="141" customFormat="1" x14ac:dyDescent="0.25">
      <c r="I4055" s="142"/>
    </row>
    <row r="4056" spans="9:9" s="141" customFormat="1" x14ac:dyDescent="0.25">
      <c r="I4056" s="142"/>
    </row>
    <row r="4057" spans="9:9" s="141" customFormat="1" x14ac:dyDescent="0.25">
      <c r="I4057" s="142"/>
    </row>
    <row r="4058" spans="9:9" s="141" customFormat="1" x14ac:dyDescent="0.25">
      <c r="I4058" s="142"/>
    </row>
    <row r="4059" spans="9:9" s="141" customFormat="1" x14ac:dyDescent="0.25">
      <c r="I4059" s="142"/>
    </row>
    <row r="4060" spans="9:9" s="141" customFormat="1" x14ac:dyDescent="0.25">
      <c r="I4060" s="142"/>
    </row>
    <row r="4061" spans="9:9" s="141" customFormat="1" x14ac:dyDescent="0.25">
      <c r="I4061" s="142"/>
    </row>
    <row r="4062" spans="9:9" s="141" customFormat="1" x14ac:dyDescent="0.25">
      <c r="I4062" s="142"/>
    </row>
    <row r="4063" spans="9:9" s="141" customFormat="1" x14ac:dyDescent="0.25">
      <c r="I4063" s="142"/>
    </row>
    <row r="4064" spans="9:9" s="141" customFormat="1" x14ac:dyDescent="0.25">
      <c r="I4064" s="142"/>
    </row>
    <row r="4065" spans="9:9" s="141" customFormat="1" x14ac:dyDescent="0.25">
      <c r="I4065" s="142"/>
    </row>
    <row r="4066" spans="9:9" s="141" customFormat="1" x14ac:dyDescent="0.25">
      <c r="I4066" s="142"/>
    </row>
    <row r="4067" spans="9:9" s="141" customFormat="1" x14ac:dyDescent="0.25">
      <c r="I4067" s="142"/>
    </row>
    <row r="4068" spans="9:9" s="141" customFormat="1" x14ac:dyDescent="0.25">
      <c r="I4068" s="142"/>
    </row>
    <row r="4069" spans="9:9" s="141" customFormat="1" x14ac:dyDescent="0.25">
      <c r="I4069" s="142"/>
    </row>
    <row r="4070" spans="9:9" s="141" customFormat="1" x14ac:dyDescent="0.25">
      <c r="I4070" s="142"/>
    </row>
    <row r="4071" spans="9:9" s="141" customFormat="1" x14ac:dyDescent="0.25">
      <c r="I4071" s="142"/>
    </row>
    <row r="4072" spans="9:9" s="141" customFormat="1" x14ac:dyDescent="0.25">
      <c r="I4072" s="142"/>
    </row>
    <row r="4073" spans="9:9" s="141" customFormat="1" x14ac:dyDescent="0.25">
      <c r="I4073" s="142"/>
    </row>
    <row r="4074" spans="9:9" s="141" customFormat="1" x14ac:dyDescent="0.25">
      <c r="I4074" s="142"/>
    </row>
    <row r="4075" spans="9:9" s="141" customFormat="1" x14ac:dyDescent="0.25">
      <c r="I4075" s="142"/>
    </row>
    <row r="4076" spans="9:9" s="141" customFormat="1" x14ac:dyDescent="0.25">
      <c r="I4076" s="142"/>
    </row>
    <row r="4077" spans="9:9" s="141" customFormat="1" x14ac:dyDescent="0.25">
      <c r="I4077" s="142"/>
    </row>
    <row r="4078" spans="9:9" s="141" customFormat="1" x14ac:dyDescent="0.25">
      <c r="I4078" s="142"/>
    </row>
    <row r="4079" spans="9:9" s="141" customFormat="1" x14ac:dyDescent="0.25">
      <c r="I4079" s="142"/>
    </row>
    <row r="4080" spans="9:9" s="141" customFormat="1" x14ac:dyDescent="0.25">
      <c r="I4080" s="142"/>
    </row>
    <row r="4081" spans="9:9" s="141" customFormat="1" x14ac:dyDescent="0.25">
      <c r="I4081" s="142"/>
    </row>
    <row r="4082" spans="9:9" s="141" customFormat="1" x14ac:dyDescent="0.25">
      <c r="I4082" s="142"/>
    </row>
    <row r="4083" spans="9:9" s="141" customFormat="1" x14ac:dyDescent="0.25">
      <c r="I4083" s="142"/>
    </row>
    <row r="4084" spans="9:9" s="141" customFormat="1" x14ac:dyDescent="0.25">
      <c r="I4084" s="142"/>
    </row>
    <row r="4085" spans="9:9" s="141" customFormat="1" x14ac:dyDescent="0.25">
      <c r="I4085" s="142"/>
    </row>
    <row r="4086" spans="9:9" s="141" customFormat="1" x14ac:dyDescent="0.25">
      <c r="I4086" s="142"/>
    </row>
    <row r="4087" spans="9:9" s="141" customFormat="1" x14ac:dyDescent="0.25">
      <c r="I4087" s="142"/>
    </row>
    <row r="4088" spans="9:9" s="141" customFormat="1" x14ac:dyDescent="0.25">
      <c r="I4088" s="142"/>
    </row>
    <row r="4089" spans="9:9" s="141" customFormat="1" x14ac:dyDescent="0.25">
      <c r="I4089" s="142"/>
    </row>
    <row r="4090" spans="9:9" s="141" customFormat="1" x14ac:dyDescent="0.25">
      <c r="I4090" s="142"/>
    </row>
    <row r="4091" spans="9:9" s="141" customFormat="1" x14ac:dyDescent="0.25">
      <c r="I4091" s="142"/>
    </row>
    <row r="4092" spans="9:9" s="141" customFormat="1" x14ac:dyDescent="0.25">
      <c r="I4092" s="142"/>
    </row>
    <row r="4093" spans="9:9" s="141" customFormat="1" x14ac:dyDescent="0.25">
      <c r="I4093" s="142"/>
    </row>
    <row r="4094" spans="9:9" s="141" customFormat="1" x14ac:dyDescent="0.25">
      <c r="I4094" s="142"/>
    </row>
    <row r="4095" spans="9:9" s="141" customFormat="1" x14ac:dyDescent="0.25">
      <c r="I4095" s="142"/>
    </row>
    <row r="4096" spans="9:9" s="141" customFormat="1" x14ac:dyDescent="0.25">
      <c r="I4096" s="142"/>
    </row>
    <row r="4097" spans="9:9" s="141" customFormat="1" x14ac:dyDescent="0.25">
      <c r="I4097" s="142"/>
    </row>
    <row r="4098" spans="9:9" s="141" customFormat="1" x14ac:dyDescent="0.25">
      <c r="I4098" s="142"/>
    </row>
    <row r="4099" spans="9:9" s="141" customFormat="1" x14ac:dyDescent="0.25">
      <c r="I4099" s="142"/>
    </row>
    <row r="4100" spans="9:9" s="141" customFormat="1" x14ac:dyDescent="0.25">
      <c r="I4100" s="142"/>
    </row>
    <row r="4101" spans="9:9" s="141" customFormat="1" x14ac:dyDescent="0.25">
      <c r="I4101" s="142"/>
    </row>
    <row r="4102" spans="9:9" s="141" customFormat="1" x14ac:dyDescent="0.25">
      <c r="I4102" s="142"/>
    </row>
    <row r="4103" spans="9:9" s="141" customFormat="1" x14ac:dyDescent="0.25">
      <c r="I4103" s="142"/>
    </row>
    <row r="4104" spans="9:9" s="141" customFormat="1" x14ac:dyDescent="0.25">
      <c r="I4104" s="142"/>
    </row>
    <row r="4105" spans="9:9" s="141" customFormat="1" x14ac:dyDescent="0.25">
      <c r="I4105" s="142"/>
    </row>
    <row r="4106" spans="9:9" s="141" customFormat="1" x14ac:dyDescent="0.25">
      <c r="I4106" s="142"/>
    </row>
    <row r="4107" spans="9:9" s="141" customFormat="1" x14ac:dyDescent="0.25">
      <c r="I4107" s="142"/>
    </row>
    <row r="4108" spans="9:9" s="141" customFormat="1" x14ac:dyDescent="0.25">
      <c r="I4108" s="142"/>
    </row>
    <row r="4109" spans="9:9" s="141" customFormat="1" x14ac:dyDescent="0.25">
      <c r="I4109" s="142"/>
    </row>
    <row r="4110" spans="9:9" s="141" customFormat="1" x14ac:dyDescent="0.25">
      <c r="I4110" s="142"/>
    </row>
    <row r="4111" spans="9:9" s="141" customFormat="1" x14ac:dyDescent="0.25">
      <c r="I4111" s="142"/>
    </row>
    <row r="4112" spans="9:9" s="141" customFormat="1" x14ac:dyDescent="0.25">
      <c r="I4112" s="142"/>
    </row>
    <row r="4113" spans="9:9" s="141" customFormat="1" x14ac:dyDescent="0.25">
      <c r="I4113" s="142"/>
    </row>
    <row r="4114" spans="9:9" s="141" customFormat="1" x14ac:dyDescent="0.25">
      <c r="I4114" s="142"/>
    </row>
    <row r="4115" spans="9:9" s="141" customFormat="1" x14ac:dyDescent="0.25">
      <c r="I4115" s="142"/>
    </row>
    <row r="4116" spans="9:9" s="141" customFormat="1" x14ac:dyDescent="0.25">
      <c r="I4116" s="142"/>
    </row>
    <row r="4117" spans="9:9" s="141" customFormat="1" x14ac:dyDescent="0.25">
      <c r="I4117" s="142"/>
    </row>
    <row r="4118" spans="9:9" s="141" customFormat="1" x14ac:dyDescent="0.25">
      <c r="I4118" s="142"/>
    </row>
    <row r="4119" spans="9:9" s="141" customFormat="1" x14ac:dyDescent="0.25">
      <c r="I4119" s="142"/>
    </row>
    <row r="4120" spans="9:9" s="141" customFormat="1" x14ac:dyDescent="0.25">
      <c r="I4120" s="142"/>
    </row>
    <row r="4121" spans="9:9" s="141" customFormat="1" x14ac:dyDescent="0.25">
      <c r="I4121" s="142"/>
    </row>
    <row r="4122" spans="9:9" s="141" customFormat="1" x14ac:dyDescent="0.25">
      <c r="I4122" s="142"/>
    </row>
    <row r="4123" spans="9:9" s="141" customFormat="1" x14ac:dyDescent="0.25">
      <c r="I4123" s="142"/>
    </row>
    <row r="4124" spans="9:9" s="141" customFormat="1" x14ac:dyDescent="0.25">
      <c r="I4124" s="142"/>
    </row>
    <row r="4125" spans="9:9" s="141" customFormat="1" x14ac:dyDescent="0.25">
      <c r="I4125" s="142"/>
    </row>
    <row r="4126" spans="9:9" s="141" customFormat="1" x14ac:dyDescent="0.25">
      <c r="I4126" s="142"/>
    </row>
    <row r="4127" spans="9:9" s="141" customFormat="1" x14ac:dyDescent="0.25">
      <c r="I4127" s="142"/>
    </row>
    <row r="4128" spans="9:9" s="141" customFormat="1" x14ac:dyDescent="0.25">
      <c r="I4128" s="142"/>
    </row>
    <row r="4129" spans="9:9" s="141" customFormat="1" x14ac:dyDescent="0.25">
      <c r="I4129" s="142"/>
    </row>
    <row r="4130" spans="9:9" s="141" customFormat="1" x14ac:dyDescent="0.25">
      <c r="I4130" s="142"/>
    </row>
    <row r="4131" spans="9:9" s="141" customFormat="1" x14ac:dyDescent="0.25">
      <c r="I4131" s="142"/>
    </row>
    <row r="4132" spans="9:9" s="141" customFormat="1" x14ac:dyDescent="0.25">
      <c r="I4132" s="142"/>
    </row>
    <row r="4133" spans="9:9" s="141" customFormat="1" x14ac:dyDescent="0.25">
      <c r="I4133" s="142"/>
    </row>
    <row r="4134" spans="9:9" s="141" customFormat="1" x14ac:dyDescent="0.25">
      <c r="I4134" s="142"/>
    </row>
    <row r="4135" spans="9:9" s="141" customFormat="1" x14ac:dyDescent="0.25">
      <c r="I4135" s="142"/>
    </row>
    <row r="4136" spans="9:9" s="141" customFormat="1" x14ac:dyDescent="0.25">
      <c r="I4136" s="142"/>
    </row>
    <row r="4137" spans="9:9" s="141" customFormat="1" x14ac:dyDescent="0.25">
      <c r="I4137" s="142"/>
    </row>
    <row r="4138" spans="9:9" s="141" customFormat="1" x14ac:dyDescent="0.25">
      <c r="I4138" s="142"/>
    </row>
    <row r="4139" spans="9:9" s="141" customFormat="1" x14ac:dyDescent="0.25">
      <c r="I4139" s="142"/>
    </row>
    <row r="4140" spans="9:9" s="141" customFormat="1" x14ac:dyDescent="0.25">
      <c r="I4140" s="142"/>
    </row>
    <row r="4141" spans="9:9" s="141" customFormat="1" x14ac:dyDescent="0.25">
      <c r="I4141" s="142"/>
    </row>
    <row r="4142" spans="9:9" s="141" customFormat="1" x14ac:dyDescent="0.25">
      <c r="I4142" s="142"/>
    </row>
    <row r="4143" spans="9:9" s="141" customFormat="1" x14ac:dyDescent="0.25">
      <c r="I4143" s="142"/>
    </row>
    <row r="4144" spans="9:9" s="141" customFormat="1" x14ac:dyDescent="0.25">
      <c r="I4144" s="142"/>
    </row>
    <row r="4145" spans="9:9" s="141" customFormat="1" x14ac:dyDescent="0.25">
      <c r="I4145" s="142"/>
    </row>
    <row r="4146" spans="9:9" s="141" customFormat="1" x14ac:dyDescent="0.25">
      <c r="I4146" s="142"/>
    </row>
    <row r="4147" spans="9:9" s="141" customFormat="1" x14ac:dyDescent="0.25">
      <c r="I4147" s="142"/>
    </row>
    <row r="4148" spans="9:9" s="141" customFormat="1" x14ac:dyDescent="0.25">
      <c r="I4148" s="142"/>
    </row>
    <row r="4149" spans="9:9" s="141" customFormat="1" x14ac:dyDescent="0.25">
      <c r="I4149" s="142"/>
    </row>
    <row r="4150" spans="9:9" s="141" customFormat="1" x14ac:dyDescent="0.25">
      <c r="I4150" s="142"/>
    </row>
    <row r="4151" spans="9:9" s="141" customFormat="1" x14ac:dyDescent="0.25">
      <c r="I4151" s="142"/>
    </row>
    <row r="4152" spans="9:9" s="141" customFormat="1" x14ac:dyDescent="0.25">
      <c r="I4152" s="142"/>
    </row>
    <row r="4153" spans="9:9" s="141" customFormat="1" x14ac:dyDescent="0.25">
      <c r="I4153" s="142"/>
    </row>
    <row r="4154" spans="9:9" s="141" customFormat="1" x14ac:dyDescent="0.25">
      <c r="I4154" s="142"/>
    </row>
    <row r="4155" spans="9:9" s="141" customFormat="1" x14ac:dyDescent="0.25">
      <c r="I4155" s="142"/>
    </row>
    <row r="4156" spans="9:9" s="141" customFormat="1" x14ac:dyDescent="0.25">
      <c r="I4156" s="142"/>
    </row>
    <row r="4157" spans="9:9" s="141" customFormat="1" x14ac:dyDescent="0.25">
      <c r="I4157" s="142"/>
    </row>
    <row r="4158" spans="9:9" s="141" customFormat="1" x14ac:dyDescent="0.25">
      <c r="I4158" s="142"/>
    </row>
    <row r="4159" spans="9:9" s="141" customFormat="1" x14ac:dyDescent="0.25">
      <c r="I4159" s="142"/>
    </row>
    <row r="4160" spans="9:9" s="141" customFormat="1" x14ac:dyDescent="0.25">
      <c r="I4160" s="142"/>
    </row>
    <row r="4161" spans="9:9" s="141" customFormat="1" x14ac:dyDescent="0.25">
      <c r="I4161" s="142"/>
    </row>
    <row r="4162" spans="9:9" s="141" customFormat="1" x14ac:dyDescent="0.25">
      <c r="I4162" s="142"/>
    </row>
    <row r="4163" spans="9:9" s="141" customFormat="1" x14ac:dyDescent="0.25">
      <c r="I4163" s="142"/>
    </row>
    <row r="4164" spans="9:9" s="141" customFormat="1" x14ac:dyDescent="0.25">
      <c r="I4164" s="142"/>
    </row>
    <row r="4165" spans="9:9" s="141" customFormat="1" x14ac:dyDescent="0.25">
      <c r="I4165" s="142"/>
    </row>
    <row r="4166" spans="9:9" s="141" customFormat="1" x14ac:dyDescent="0.25">
      <c r="I4166" s="142"/>
    </row>
    <row r="4167" spans="9:9" s="141" customFormat="1" x14ac:dyDescent="0.25">
      <c r="I4167" s="142"/>
    </row>
    <row r="4168" spans="9:9" s="141" customFormat="1" x14ac:dyDescent="0.25">
      <c r="I4168" s="142"/>
    </row>
    <row r="4169" spans="9:9" s="141" customFormat="1" x14ac:dyDescent="0.25">
      <c r="I4169" s="142"/>
    </row>
    <row r="4170" spans="9:9" s="141" customFormat="1" x14ac:dyDescent="0.25">
      <c r="I4170" s="142"/>
    </row>
    <row r="4171" spans="9:9" s="141" customFormat="1" x14ac:dyDescent="0.25">
      <c r="I4171" s="142"/>
    </row>
    <row r="4172" spans="9:9" s="141" customFormat="1" x14ac:dyDescent="0.25">
      <c r="I4172" s="142"/>
    </row>
    <row r="4173" spans="9:9" s="141" customFormat="1" x14ac:dyDescent="0.25">
      <c r="I4173" s="142"/>
    </row>
    <row r="4174" spans="9:9" s="141" customFormat="1" x14ac:dyDescent="0.25">
      <c r="I4174" s="142"/>
    </row>
    <row r="4175" spans="9:9" s="141" customFormat="1" x14ac:dyDescent="0.25">
      <c r="I4175" s="142"/>
    </row>
    <row r="4176" spans="9:9" s="141" customFormat="1" x14ac:dyDescent="0.25">
      <c r="I4176" s="142"/>
    </row>
    <row r="4177" spans="9:9" s="141" customFormat="1" x14ac:dyDescent="0.25">
      <c r="I4177" s="142"/>
    </row>
    <row r="4178" spans="9:9" s="141" customFormat="1" x14ac:dyDescent="0.25">
      <c r="I4178" s="142"/>
    </row>
    <row r="4179" spans="9:9" s="141" customFormat="1" x14ac:dyDescent="0.25">
      <c r="I4179" s="142"/>
    </row>
    <row r="4180" spans="9:9" s="141" customFormat="1" x14ac:dyDescent="0.25">
      <c r="I4180" s="142"/>
    </row>
    <row r="4181" spans="9:9" s="141" customFormat="1" x14ac:dyDescent="0.25">
      <c r="I4181" s="142"/>
    </row>
    <row r="4182" spans="9:9" s="141" customFormat="1" x14ac:dyDescent="0.25">
      <c r="I4182" s="142"/>
    </row>
    <row r="4183" spans="9:9" s="141" customFormat="1" x14ac:dyDescent="0.25">
      <c r="I4183" s="142"/>
    </row>
    <row r="4184" spans="9:9" s="141" customFormat="1" x14ac:dyDescent="0.25">
      <c r="I4184" s="142"/>
    </row>
    <row r="4185" spans="9:9" s="141" customFormat="1" x14ac:dyDescent="0.25">
      <c r="I4185" s="142"/>
    </row>
    <row r="4186" spans="9:9" s="141" customFormat="1" x14ac:dyDescent="0.25">
      <c r="I4186" s="142"/>
    </row>
    <row r="4187" spans="9:9" s="141" customFormat="1" x14ac:dyDescent="0.25">
      <c r="I4187" s="142"/>
    </row>
    <row r="4188" spans="9:9" s="141" customFormat="1" x14ac:dyDescent="0.25">
      <c r="I4188" s="142"/>
    </row>
    <row r="4189" spans="9:9" s="141" customFormat="1" x14ac:dyDescent="0.25">
      <c r="I4189" s="142"/>
    </row>
    <row r="4190" spans="9:9" s="141" customFormat="1" x14ac:dyDescent="0.25">
      <c r="I4190" s="142"/>
    </row>
    <row r="4191" spans="9:9" s="141" customFormat="1" x14ac:dyDescent="0.25">
      <c r="I4191" s="142"/>
    </row>
    <row r="4192" spans="9:9" s="141" customFormat="1" x14ac:dyDescent="0.25">
      <c r="I4192" s="142"/>
    </row>
    <row r="4193" spans="9:9" s="141" customFormat="1" x14ac:dyDescent="0.25">
      <c r="I4193" s="142"/>
    </row>
    <row r="4194" spans="9:9" s="141" customFormat="1" x14ac:dyDescent="0.25">
      <c r="I4194" s="142"/>
    </row>
    <row r="4195" spans="9:9" s="141" customFormat="1" x14ac:dyDescent="0.25">
      <c r="I4195" s="142"/>
    </row>
    <row r="4196" spans="9:9" s="141" customFormat="1" x14ac:dyDescent="0.25">
      <c r="I4196" s="142"/>
    </row>
    <row r="4197" spans="9:9" s="141" customFormat="1" x14ac:dyDescent="0.25">
      <c r="I4197" s="142"/>
    </row>
    <row r="4198" spans="9:9" s="141" customFormat="1" x14ac:dyDescent="0.25">
      <c r="I4198" s="142"/>
    </row>
    <row r="4199" spans="9:9" s="141" customFormat="1" x14ac:dyDescent="0.25">
      <c r="I4199" s="142"/>
    </row>
    <row r="4200" spans="9:9" s="141" customFormat="1" x14ac:dyDescent="0.25">
      <c r="I4200" s="142"/>
    </row>
    <row r="4201" spans="9:9" s="141" customFormat="1" x14ac:dyDescent="0.25">
      <c r="I4201" s="142"/>
    </row>
    <row r="4202" spans="9:9" s="141" customFormat="1" x14ac:dyDescent="0.25">
      <c r="I4202" s="142"/>
    </row>
    <row r="4203" spans="9:9" s="141" customFormat="1" x14ac:dyDescent="0.25">
      <c r="I4203" s="142"/>
    </row>
    <row r="4204" spans="9:9" s="141" customFormat="1" x14ac:dyDescent="0.25">
      <c r="I4204" s="142"/>
    </row>
    <row r="4205" spans="9:9" s="141" customFormat="1" x14ac:dyDescent="0.25">
      <c r="I4205" s="142"/>
    </row>
    <row r="4206" spans="9:9" s="141" customFormat="1" x14ac:dyDescent="0.25">
      <c r="I4206" s="142"/>
    </row>
    <row r="4207" spans="9:9" s="141" customFormat="1" x14ac:dyDescent="0.25">
      <c r="I4207" s="142"/>
    </row>
    <row r="4208" spans="9:9" s="141" customFormat="1" x14ac:dyDescent="0.25">
      <c r="I4208" s="142"/>
    </row>
    <row r="4209" spans="9:9" s="141" customFormat="1" x14ac:dyDescent="0.25">
      <c r="I4209" s="142"/>
    </row>
    <row r="4210" spans="9:9" s="141" customFormat="1" x14ac:dyDescent="0.25">
      <c r="I4210" s="142"/>
    </row>
    <row r="4211" spans="9:9" s="141" customFormat="1" x14ac:dyDescent="0.25">
      <c r="I4211" s="142"/>
    </row>
    <row r="4212" spans="9:9" s="141" customFormat="1" x14ac:dyDescent="0.25">
      <c r="I4212" s="142"/>
    </row>
    <row r="4213" spans="9:9" s="141" customFormat="1" x14ac:dyDescent="0.25">
      <c r="I4213" s="142"/>
    </row>
    <row r="4214" spans="9:9" s="141" customFormat="1" x14ac:dyDescent="0.25">
      <c r="I4214" s="142"/>
    </row>
    <row r="4215" spans="9:9" s="141" customFormat="1" x14ac:dyDescent="0.25">
      <c r="I4215" s="142"/>
    </row>
    <row r="4216" spans="9:9" s="141" customFormat="1" x14ac:dyDescent="0.25">
      <c r="I4216" s="142"/>
    </row>
    <row r="4217" spans="9:9" s="141" customFormat="1" x14ac:dyDescent="0.25">
      <c r="I4217" s="142"/>
    </row>
    <row r="4218" spans="9:9" s="141" customFormat="1" x14ac:dyDescent="0.25">
      <c r="I4218" s="142"/>
    </row>
    <row r="4219" spans="9:9" s="141" customFormat="1" x14ac:dyDescent="0.25">
      <c r="I4219" s="142"/>
    </row>
    <row r="4220" spans="9:9" s="141" customFormat="1" x14ac:dyDescent="0.25">
      <c r="I4220" s="142"/>
    </row>
    <row r="4221" spans="9:9" s="141" customFormat="1" x14ac:dyDescent="0.25">
      <c r="I4221" s="142"/>
    </row>
    <row r="4222" spans="9:9" s="141" customFormat="1" x14ac:dyDescent="0.25">
      <c r="I4222" s="142"/>
    </row>
    <row r="4223" spans="9:9" s="141" customFormat="1" x14ac:dyDescent="0.25">
      <c r="I4223" s="142"/>
    </row>
    <row r="4224" spans="9:9" s="141" customFormat="1" x14ac:dyDescent="0.25">
      <c r="I4224" s="142"/>
    </row>
    <row r="4225" spans="9:9" s="141" customFormat="1" x14ac:dyDescent="0.25">
      <c r="I4225" s="142"/>
    </row>
    <row r="4226" spans="9:9" s="141" customFormat="1" x14ac:dyDescent="0.25">
      <c r="I4226" s="142"/>
    </row>
    <row r="4227" spans="9:9" s="141" customFormat="1" x14ac:dyDescent="0.25">
      <c r="I4227" s="142"/>
    </row>
    <row r="4228" spans="9:9" s="141" customFormat="1" x14ac:dyDescent="0.25">
      <c r="I4228" s="142"/>
    </row>
    <row r="4229" spans="9:9" s="141" customFormat="1" x14ac:dyDescent="0.25">
      <c r="I4229" s="142"/>
    </row>
    <row r="4230" spans="9:9" s="141" customFormat="1" x14ac:dyDescent="0.25">
      <c r="I4230" s="142"/>
    </row>
    <row r="4231" spans="9:9" s="141" customFormat="1" x14ac:dyDescent="0.25">
      <c r="I4231" s="142"/>
    </row>
    <row r="4232" spans="9:9" s="141" customFormat="1" x14ac:dyDescent="0.25">
      <c r="I4232" s="142"/>
    </row>
    <row r="4233" spans="9:9" s="141" customFormat="1" x14ac:dyDescent="0.25">
      <c r="I4233" s="142"/>
    </row>
    <row r="4234" spans="9:9" s="141" customFormat="1" x14ac:dyDescent="0.25">
      <c r="I4234" s="142"/>
    </row>
    <row r="4235" spans="9:9" s="141" customFormat="1" x14ac:dyDescent="0.25">
      <c r="I4235" s="142"/>
    </row>
    <row r="4236" spans="9:9" s="141" customFormat="1" x14ac:dyDescent="0.25">
      <c r="I4236" s="142"/>
    </row>
    <row r="4237" spans="9:9" s="141" customFormat="1" x14ac:dyDescent="0.25">
      <c r="I4237" s="142"/>
    </row>
    <row r="4238" spans="9:9" s="141" customFormat="1" x14ac:dyDescent="0.25">
      <c r="I4238" s="142"/>
    </row>
    <row r="4239" spans="9:9" s="141" customFormat="1" x14ac:dyDescent="0.25">
      <c r="I4239" s="142"/>
    </row>
    <row r="4240" spans="9:9" s="141" customFormat="1" x14ac:dyDescent="0.25">
      <c r="I4240" s="142"/>
    </row>
    <row r="4241" spans="9:9" s="141" customFormat="1" x14ac:dyDescent="0.25">
      <c r="I4241" s="142"/>
    </row>
    <row r="4242" spans="9:9" s="141" customFormat="1" x14ac:dyDescent="0.25">
      <c r="I4242" s="142"/>
    </row>
    <row r="4243" spans="9:9" s="141" customFormat="1" x14ac:dyDescent="0.25">
      <c r="I4243" s="142"/>
    </row>
    <row r="4244" spans="9:9" s="141" customFormat="1" x14ac:dyDescent="0.25">
      <c r="I4244" s="142"/>
    </row>
    <row r="4245" spans="9:9" s="141" customFormat="1" x14ac:dyDescent="0.25">
      <c r="I4245" s="142"/>
    </row>
    <row r="4246" spans="9:9" s="141" customFormat="1" x14ac:dyDescent="0.25">
      <c r="I4246" s="142"/>
    </row>
    <row r="4247" spans="9:9" s="141" customFormat="1" x14ac:dyDescent="0.25">
      <c r="I4247" s="142"/>
    </row>
    <row r="4248" spans="9:9" s="141" customFormat="1" x14ac:dyDescent="0.25">
      <c r="I4248" s="142"/>
    </row>
    <row r="4249" spans="9:9" s="141" customFormat="1" x14ac:dyDescent="0.25">
      <c r="I4249" s="142"/>
    </row>
    <row r="4250" spans="9:9" s="141" customFormat="1" x14ac:dyDescent="0.25">
      <c r="I4250" s="142"/>
    </row>
    <row r="4251" spans="9:9" s="141" customFormat="1" x14ac:dyDescent="0.25">
      <c r="I4251" s="142"/>
    </row>
    <row r="4252" spans="9:9" s="141" customFormat="1" x14ac:dyDescent="0.25">
      <c r="I4252" s="142"/>
    </row>
    <row r="4253" spans="9:9" s="141" customFormat="1" x14ac:dyDescent="0.25">
      <c r="I4253" s="142"/>
    </row>
    <row r="4254" spans="9:9" s="141" customFormat="1" x14ac:dyDescent="0.25">
      <c r="I4254" s="142"/>
    </row>
    <row r="4255" spans="9:9" s="141" customFormat="1" x14ac:dyDescent="0.25">
      <c r="I4255" s="142"/>
    </row>
    <row r="4256" spans="9:9" s="141" customFormat="1" x14ac:dyDescent="0.25">
      <c r="I4256" s="142"/>
    </row>
    <row r="4257" spans="9:9" s="141" customFormat="1" x14ac:dyDescent="0.25">
      <c r="I4257" s="142"/>
    </row>
    <row r="4258" spans="9:9" s="141" customFormat="1" x14ac:dyDescent="0.25">
      <c r="I4258" s="142"/>
    </row>
    <row r="4259" spans="9:9" s="141" customFormat="1" x14ac:dyDescent="0.25">
      <c r="I4259" s="142"/>
    </row>
    <row r="4260" spans="9:9" s="141" customFormat="1" x14ac:dyDescent="0.25">
      <c r="I4260" s="142"/>
    </row>
    <row r="4261" spans="9:9" s="141" customFormat="1" x14ac:dyDescent="0.25">
      <c r="I4261" s="142"/>
    </row>
    <row r="4262" spans="9:9" s="141" customFormat="1" x14ac:dyDescent="0.25">
      <c r="I4262" s="142"/>
    </row>
    <row r="4263" spans="9:9" s="141" customFormat="1" x14ac:dyDescent="0.25">
      <c r="I4263" s="142"/>
    </row>
    <row r="4264" spans="9:9" s="141" customFormat="1" x14ac:dyDescent="0.25">
      <c r="I4264" s="142"/>
    </row>
    <row r="4265" spans="9:9" s="141" customFormat="1" x14ac:dyDescent="0.25">
      <c r="I4265" s="142"/>
    </row>
    <row r="4266" spans="9:9" s="141" customFormat="1" x14ac:dyDescent="0.25">
      <c r="I4266" s="142"/>
    </row>
    <row r="4267" spans="9:9" s="141" customFormat="1" x14ac:dyDescent="0.25">
      <c r="I4267" s="142"/>
    </row>
    <row r="4268" spans="9:9" s="141" customFormat="1" x14ac:dyDescent="0.25">
      <c r="I4268" s="142"/>
    </row>
    <row r="4269" spans="9:9" s="141" customFormat="1" x14ac:dyDescent="0.25">
      <c r="I4269" s="142"/>
    </row>
    <row r="4270" spans="9:9" s="141" customFormat="1" x14ac:dyDescent="0.25">
      <c r="I4270" s="142"/>
    </row>
    <row r="4271" spans="9:9" s="141" customFormat="1" x14ac:dyDescent="0.25">
      <c r="I4271" s="142"/>
    </row>
    <row r="4272" spans="9:9" s="141" customFormat="1" x14ac:dyDescent="0.25">
      <c r="I4272" s="142"/>
    </row>
    <row r="4273" spans="9:9" s="141" customFormat="1" x14ac:dyDescent="0.25">
      <c r="I4273" s="142"/>
    </row>
    <row r="4274" spans="9:9" s="141" customFormat="1" x14ac:dyDescent="0.25">
      <c r="I4274" s="142"/>
    </row>
    <row r="4275" spans="9:9" s="141" customFormat="1" x14ac:dyDescent="0.25">
      <c r="I4275" s="142"/>
    </row>
    <row r="4276" spans="9:9" s="141" customFormat="1" x14ac:dyDescent="0.25">
      <c r="I4276" s="142"/>
    </row>
    <row r="4277" spans="9:9" s="141" customFormat="1" x14ac:dyDescent="0.25">
      <c r="I4277" s="142"/>
    </row>
    <row r="4278" spans="9:9" s="141" customFormat="1" x14ac:dyDescent="0.25">
      <c r="I4278" s="142"/>
    </row>
    <row r="4279" spans="9:9" s="141" customFormat="1" x14ac:dyDescent="0.25">
      <c r="I4279" s="142"/>
    </row>
    <row r="4280" spans="9:9" s="141" customFormat="1" x14ac:dyDescent="0.25">
      <c r="I4280" s="142"/>
    </row>
    <row r="4281" spans="9:9" s="141" customFormat="1" x14ac:dyDescent="0.25">
      <c r="I4281" s="142"/>
    </row>
    <row r="4282" spans="9:9" s="141" customFormat="1" x14ac:dyDescent="0.25">
      <c r="I4282" s="142"/>
    </row>
    <row r="4283" spans="9:9" s="141" customFormat="1" x14ac:dyDescent="0.25">
      <c r="I4283" s="142"/>
    </row>
    <row r="4284" spans="9:9" s="141" customFormat="1" x14ac:dyDescent="0.25">
      <c r="I4284" s="142"/>
    </row>
    <row r="4285" spans="9:9" s="141" customFormat="1" x14ac:dyDescent="0.25">
      <c r="I4285" s="142"/>
    </row>
    <row r="4286" spans="9:9" s="141" customFormat="1" x14ac:dyDescent="0.25">
      <c r="I4286" s="142"/>
    </row>
    <row r="4287" spans="9:9" s="141" customFormat="1" x14ac:dyDescent="0.25">
      <c r="I4287" s="142"/>
    </row>
    <row r="4288" spans="9:9" s="141" customFormat="1" x14ac:dyDescent="0.25">
      <c r="I4288" s="142"/>
    </row>
    <row r="4289" spans="9:9" s="141" customFormat="1" x14ac:dyDescent="0.25">
      <c r="I4289" s="142"/>
    </row>
    <row r="4290" spans="9:9" s="141" customFormat="1" x14ac:dyDescent="0.25">
      <c r="I4290" s="142"/>
    </row>
    <row r="4291" spans="9:9" s="141" customFormat="1" x14ac:dyDescent="0.25">
      <c r="I4291" s="142"/>
    </row>
    <row r="4292" spans="9:9" s="141" customFormat="1" x14ac:dyDescent="0.25">
      <c r="I4292" s="142"/>
    </row>
    <row r="4293" spans="9:9" s="141" customFormat="1" x14ac:dyDescent="0.25">
      <c r="I4293" s="142"/>
    </row>
    <row r="4294" spans="9:9" s="141" customFormat="1" x14ac:dyDescent="0.25">
      <c r="I4294" s="142"/>
    </row>
    <row r="4295" spans="9:9" s="141" customFormat="1" x14ac:dyDescent="0.25">
      <c r="I4295" s="142"/>
    </row>
    <row r="4296" spans="9:9" s="141" customFormat="1" x14ac:dyDescent="0.25">
      <c r="I4296" s="142"/>
    </row>
    <row r="4297" spans="9:9" s="141" customFormat="1" x14ac:dyDescent="0.25">
      <c r="I4297" s="142"/>
    </row>
    <row r="4298" spans="9:9" s="141" customFormat="1" x14ac:dyDescent="0.25">
      <c r="I4298" s="142"/>
    </row>
    <row r="4299" spans="9:9" s="141" customFormat="1" x14ac:dyDescent="0.25">
      <c r="I4299" s="142"/>
    </row>
    <row r="4300" spans="9:9" s="141" customFormat="1" x14ac:dyDescent="0.25">
      <c r="I4300" s="142"/>
    </row>
    <row r="4301" spans="9:9" s="141" customFormat="1" x14ac:dyDescent="0.25">
      <c r="I4301" s="142"/>
    </row>
    <row r="4302" spans="9:9" s="141" customFormat="1" x14ac:dyDescent="0.25">
      <c r="I4302" s="142"/>
    </row>
    <row r="4303" spans="9:9" s="141" customFormat="1" x14ac:dyDescent="0.25">
      <c r="I4303" s="142"/>
    </row>
    <row r="4304" spans="9:9" s="141" customFormat="1" x14ac:dyDescent="0.25">
      <c r="I4304" s="142"/>
    </row>
    <row r="4305" spans="9:9" s="141" customFormat="1" x14ac:dyDescent="0.25">
      <c r="I4305" s="142"/>
    </row>
    <row r="4306" spans="9:9" s="141" customFormat="1" x14ac:dyDescent="0.25">
      <c r="I4306" s="142"/>
    </row>
    <row r="4307" spans="9:9" s="141" customFormat="1" x14ac:dyDescent="0.25">
      <c r="I4307" s="142"/>
    </row>
    <row r="4308" spans="9:9" s="141" customFormat="1" x14ac:dyDescent="0.25">
      <c r="I4308" s="142"/>
    </row>
    <row r="4309" spans="9:9" s="141" customFormat="1" x14ac:dyDescent="0.25">
      <c r="I4309" s="142"/>
    </row>
    <row r="4310" spans="9:9" s="141" customFormat="1" x14ac:dyDescent="0.25">
      <c r="I4310" s="142"/>
    </row>
    <row r="4311" spans="9:9" s="141" customFormat="1" x14ac:dyDescent="0.25">
      <c r="I4311" s="142"/>
    </row>
    <row r="4312" spans="9:9" s="141" customFormat="1" x14ac:dyDescent="0.25">
      <c r="I4312" s="142"/>
    </row>
    <row r="4313" spans="9:9" s="141" customFormat="1" x14ac:dyDescent="0.25">
      <c r="I4313" s="142"/>
    </row>
    <row r="4314" spans="9:9" s="141" customFormat="1" x14ac:dyDescent="0.25">
      <c r="I4314" s="142"/>
    </row>
    <row r="4315" spans="9:9" s="141" customFormat="1" x14ac:dyDescent="0.25">
      <c r="I4315" s="142"/>
    </row>
    <row r="4316" spans="9:9" s="141" customFormat="1" x14ac:dyDescent="0.25">
      <c r="I4316" s="142"/>
    </row>
    <row r="4317" spans="9:9" s="141" customFormat="1" x14ac:dyDescent="0.25">
      <c r="I4317" s="142"/>
    </row>
    <row r="4318" spans="9:9" s="141" customFormat="1" x14ac:dyDescent="0.25">
      <c r="I4318" s="142"/>
    </row>
    <row r="4319" spans="9:9" s="141" customFormat="1" x14ac:dyDescent="0.25">
      <c r="I4319" s="142"/>
    </row>
    <row r="4320" spans="9:9" s="141" customFormat="1" x14ac:dyDescent="0.25">
      <c r="I4320" s="142"/>
    </row>
    <row r="4321" spans="9:9" s="141" customFormat="1" x14ac:dyDescent="0.25">
      <c r="I4321" s="142"/>
    </row>
    <row r="4322" spans="9:9" s="141" customFormat="1" x14ac:dyDescent="0.25">
      <c r="I4322" s="142"/>
    </row>
    <row r="4323" spans="9:9" s="141" customFormat="1" x14ac:dyDescent="0.25">
      <c r="I4323" s="142"/>
    </row>
    <row r="4324" spans="9:9" s="141" customFormat="1" x14ac:dyDescent="0.25">
      <c r="I4324" s="142"/>
    </row>
    <row r="4325" spans="9:9" s="141" customFormat="1" x14ac:dyDescent="0.25">
      <c r="I4325" s="142"/>
    </row>
    <row r="4326" spans="9:9" s="141" customFormat="1" x14ac:dyDescent="0.25">
      <c r="I4326" s="142"/>
    </row>
    <row r="4327" spans="9:9" s="141" customFormat="1" x14ac:dyDescent="0.25">
      <c r="I4327" s="142"/>
    </row>
    <row r="4328" spans="9:9" s="141" customFormat="1" x14ac:dyDescent="0.25">
      <c r="I4328" s="142"/>
    </row>
    <row r="4329" spans="9:9" s="141" customFormat="1" x14ac:dyDescent="0.25">
      <c r="I4329" s="142"/>
    </row>
    <row r="4330" spans="9:9" s="141" customFormat="1" x14ac:dyDescent="0.25">
      <c r="I4330" s="142"/>
    </row>
    <row r="4331" spans="9:9" s="141" customFormat="1" x14ac:dyDescent="0.25">
      <c r="I4331" s="142"/>
    </row>
    <row r="4332" spans="9:9" s="141" customFormat="1" x14ac:dyDescent="0.25">
      <c r="I4332" s="142"/>
    </row>
    <row r="4333" spans="9:9" s="141" customFormat="1" x14ac:dyDescent="0.25">
      <c r="I4333" s="142"/>
    </row>
    <row r="4334" spans="9:9" s="141" customFormat="1" x14ac:dyDescent="0.25">
      <c r="I4334" s="142"/>
    </row>
    <row r="4335" spans="9:9" s="141" customFormat="1" x14ac:dyDescent="0.25">
      <c r="I4335" s="142"/>
    </row>
    <row r="4336" spans="9:9" s="141" customFormat="1" x14ac:dyDescent="0.25">
      <c r="I4336" s="142"/>
    </row>
    <row r="4337" spans="9:9" s="141" customFormat="1" x14ac:dyDescent="0.25">
      <c r="I4337" s="142"/>
    </row>
    <row r="4338" spans="9:9" s="141" customFormat="1" x14ac:dyDescent="0.25">
      <c r="I4338" s="142"/>
    </row>
    <row r="4339" spans="9:9" s="141" customFormat="1" x14ac:dyDescent="0.25">
      <c r="I4339" s="142"/>
    </row>
    <row r="4340" spans="9:9" s="141" customFormat="1" x14ac:dyDescent="0.25">
      <c r="I4340" s="142"/>
    </row>
    <row r="4341" spans="9:9" s="141" customFormat="1" x14ac:dyDescent="0.25">
      <c r="I4341" s="142"/>
    </row>
    <row r="4342" spans="9:9" s="141" customFormat="1" x14ac:dyDescent="0.25">
      <c r="I4342" s="142"/>
    </row>
    <row r="4343" spans="9:9" s="141" customFormat="1" x14ac:dyDescent="0.25">
      <c r="I4343" s="142"/>
    </row>
    <row r="4344" spans="9:9" s="141" customFormat="1" x14ac:dyDescent="0.25">
      <c r="I4344" s="142"/>
    </row>
    <row r="4345" spans="9:9" s="141" customFormat="1" x14ac:dyDescent="0.25">
      <c r="I4345" s="142"/>
    </row>
    <row r="4346" spans="9:9" s="141" customFormat="1" x14ac:dyDescent="0.25">
      <c r="I4346" s="142"/>
    </row>
    <row r="4347" spans="9:9" s="141" customFormat="1" x14ac:dyDescent="0.25">
      <c r="I4347" s="142"/>
    </row>
    <row r="4348" spans="9:9" s="141" customFormat="1" x14ac:dyDescent="0.25">
      <c r="I4348" s="142"/>
    </row>
    <row r="4349" spans="9:9" s="141" customFormat="1" x14ac:dyDescent="0.25">
      <c r="I4349" s="142"/>
    </row>
    <row r="4350" spans="9:9" s="141" customFormat="1" x14ac:dyDescent="0.25">
      <c r="I4350" s="142"/>
    </row>
    <row r="4351" spans="9:9" s="141" customFormat="1" x14ac:dyDescent="0.25">
      <c r="I4351" s="142"/>
    </row>
    <row r="4352" spans="9:9" s="141" customFormat="1" x14ac:dyDescent="0.25">
      <c r="I4352" s="142"/>
    </row>
    <row r="4353" spans="9:9" s="141" customFormat="1" x14ac:dyDescent="0.25">
      <c r="I4353" s="142"/>
    </row>
    <row r="4354" spans="9:9" s="141" customFormat="1" x14ac:dyDescent="0.25">
      <c r="I4354" s="142"/>
    </row>
    <row r="4355" spans="9:9" s="141" customFormat="1" x14ac:dyDescent="0.25">
      <c r="I4355" s="142"/>
    </row>
    <row r="4356" spans="9:9" s="141" customFormat="1" x14ac:dyDescent="0.25">
      <c r="I4356" s="142"/>
    </row>
    <row r="4357" spans="9:9" s="141" customFormat="1" x14ac:dyDescent="0.25">
      <c r="I4357" s="142"/>
    </row>
    <row r="4358" spans="9:9" s="141" customFormat="1" x14ac:dyDescent="0.25">
      <c r="I4358" s="142"/>
    </row>
    <row r="4359" spans="9:9" s="141" customFormat="1" x14ac:dyDescent="0.25">
      <c r="I4359" s="142"/>
    </row>
    <row r="4360" spans="9:9" s="141" customFormat="1" x14ac:dyDescent="0.25">
      <c r="I4360" s="142"/>
    </row>
    <row r="4361" spans="9:9" s="141" customFormat="1" x14ac:dyDescent="0.25">
      <c r="I4361" s="142"/>
    </row>
    <row r="4362" spans="9:9" s="141" customFormat="1" x14ac:dyDescent="0.25">
      <c r="I4362" s="142"/>
    </row>
    <row r="4363" spans="9:9" s="141" customFormat="1" x14ac:dyDescent="0.25">
      <c r="I4363" s="142"/>
    </row>
    <row r="4364" spans="9:9" s="141" customFormat="1" x14ac:dyDescent="0.25">
      <c r="I4364" s="142"/>
    </row>
    <row r="4365" spans="9:9" s="141" customFormat="1" x14ac:dyDescent="0.25">
      <c r="I4365" s="142"/>
    </row>
    <row r="4366" spans="9:9" s="141" customFormat="1" x14ac:dyDescent="0.25">
      <c r="I4366" s="142"/>
    </row>
    <row r="4367" spans="9:9" s="141" customFormat="1" x14ac:dyDescent="0.25">
      <c r="I4367" s="142"/>
    </row>
    <row r="4368" spans="9:9" s="141" customFormat="1" x14ac:dyDescent="0.25">
      <c r="I4368" s="142"/>
    </row>
    <row r="4369" spans="9:9" s="141" customFormat="1" x14ac:dyDescent="0.25">
      <c r="I4369" s="142"/>
    </row>
    <row r="4370" spans="9:9" s="141" customFormat="1" x14ac:dyDescent="0.25">
      <c r="I4370" s="142"/>
    </row>
    <row r="4371" spans="9:9" s="141" customFormat="1" x14ac:dyDescent="0.25">
      <c r="I4371" s="142"/>
    </row>
    <row r="4372" spans="9:9" s="141" customFormat="1" x14ac:dyDescent="0.25">
      <c r="I4372" s="142"/>
    </row>
    <row r="4373" spans="9:9" s="141" customFormat="1" x14ac:dyDescent="0.25">
      <c r="I4373" s="142"/>
    </row>
    <row r="4374" spans="9:9" s="141" customFormat="1" x14ac:dyDescent="0.25">
      <c r="I4374" s="142"/>
    </row>
    <row r="4375" spans="9:9" s="141" customFormat="1" x14ac:dyDescent="0.25">
      <c r="I4375" s="142"/>
    </row>
    <row r="4376" spans="9:9" s="141" customFormat="1" x14ac:dyDescent="0.25">
      <c r="I4376" s="142"/>
    </row>
    <row r="4377" spans="9:9" s="141" customFormat="1" x14ac:dyDescent="0.25">
      <c r="I4377" s="142"/>
    </row>
    <row r="4378" spans="9:9" s="141" customFormat="1" x14ac:dyDescent="0.25">
      <c r="I4378" s="142"/>
    </row>
    <row r="4379" spans="9:9" s="141" customFormat="1" x14ac:dyDescent="0.25">
      <c r="I4379" s="142"/>
    </row>
    <row r="4380" spans="9:9" s="141" customFormat="1" x14ac:dyDescent="0.25">
      <c r="I4380" s="142"/>
    </row>
    <row r="4381" spans="9:9" s="141" customFormat="1" x14ac:dyDescent="0.25">
      <c r="I4381" s="142"/>
    </row>
    <row r="4382" spans="9:9" s="141" customFormat="1" x14ac:dyDescent="0.25">
      <c r="I4382" s="142"/>
    </row>
    <row r="4383" spans="9:9" s="141" customFormat="1" x14ac:dyDescent="0.25">
      <c r="I4383" s="142"/>
    </row>
    <row r="4384" spans="9:9" s="141" customFormat="1" x14ac:dyDescent="0.25">
      <c r="I4384" s="142"/>
    </row>
    <row r="4385" spans="9:9" s="141" customFormat="1" x14ac:dyDescent="0.25">
      <c r="I4385" s="142"/>
    </row>
    <row r="4386" spans="9:9" s="141" customFormat="1" x14ac:dyDescent="0.25">
      <c r="I4386" s="142"/>
    </row>
    <row r="4387" spans="9:9" s="141" customFormat="1" x14ac:dyDescent="0.25">
      <c r="I4387" s="142"/>
    </row>
    <row r="4388" spans="9:9" s="141" customFormat="1" x14ac:dyDescent="0.25">
      <c r="I4388" s="142"/>
    </row>
    <row r="4389" spans="9:9" s="141" customFormat="1" x14ac:dyDescent="0.25">
      <c r="I4389" s="142"/>
    </row>
    <row r="4390" spans="9:9" s="141" customFormat="1" x14ac:dyDescent="0.25">
      <c r="I4390" s="142"/>
    </row>
    <row r="4391" spans="9:9" s="141" customFormat="1" x14ac:dyDescent="0.25">
      <c r="I4391" s="142"/>
    </row>
    <row r="4392" spans="9:9" s="141" customFormat="1" x14ac:dyDescent="0.25">
      <c r="I4392" s="142"/>
    </row>
    <row r="4393" spans="9:9" s="141" customFormat="1" x14ac:dyDescent="0.25">
      <c r="I4393" s="142"/>
    </row>
    <row r="4394" spans="9:9" s="141" customFormat="1" x14ac:dyDescent="0.25">
      <c r="I4394" s="142"/>
    </row>
    <row r="4395" spans="9:9" s="141" customFormat="1" x14ac:dyDescent="0.25">
      <c r="I4395" s="142"/>
    </row>
    <row r="4396" spans="9:9" s="141" customFormat="1" x14ac:dyDescent="0.25">
      <c r="I4396" s="142"/>
    </row>
    <row r="4397" spans="9:9" s="141" customFormat="1" x14ac:dyDescent="0.25">
      <c r="I4397" s="142"/>
    </row>
    <row r="4398" spans="9:9" s="141" customFormat="1" x14ac:dyDescent="0.25">
      <c r="I4398" s="142"/>
    </row>
    <row r="4399" spans="9:9" s="141" customFormat="1" x14ac:dyDescent="0.25">
      <c r="I4399" s="142"/>
    </row>
    <row r="4400" spans="9:9" s="141" customFormat="1" x14ac:dyDescent="0.25">
      <c r="I4400" s="142"/>
    </row>
    <row r="4401" spans="9:9" s="141" customFormat="1" x14ac:dyDescent="0.25">
      <c r="I4401" s="142"/>
    </row>
    <row r="4402" spans="9:9" s="141" customFormat="1" x14ac:dyDescent="0.25">
      <c r="I4402" s="142"/>
    </row>
    <row r="4403" spans="9:9" s="141" customFormat="1" x14ac:dyDescent="0.25">
      <c r="I4403" s="142"/>
    </row>
    <row r="4404" spans="9:9" s="141" customFormat="1" x14ac:dyDescent="0.25">
      <c r="I4404" s="142"/>
    </row>
    <row r="4405" spans="9:9" s="141" customFormat="1" x14ac:dyDescent="0.25">
      <c r="I4405" s="142"/>
    </row>
    <row r="4406" spans="9:9" s="141" customFormat="1" x14ac:dyDescent="0.25">
      <c r="I4406" s="142"/>
    </row>
    <row r="4407" spans="9:9" s="141" customFormat="1" x14ac:dyDescent="0.25">
      <c r="I4407" s="142"/>
    </row>
    <row r="4408" spans="9:9" s="141" customFormat="1" x14ac:dyDescent="0.25">
      <c r="I4408" s="142"/>
    </row>
    <row r="4409" spans="9:9" s="141" customFormat="1" x14ac:dyDescent="0.25">
      <c r="I4409" s="142"/>
    </row>
    <row r="4410" spans="9:9" s="141" customFormat="1" x14ac:dyDescent="0.25">
      <c r="I4410" s="142"/>
    </row>
    <row r="4411" spans="9:9" s="141" customFormat="1" x14ac:dyDescent="0.25">
      <c r="I4411" s="142"/>
    </row>
    <row r="4412" spans="9:9" s="141" customFormat="1" x14ac:dyDescent="0.25">
      <c r="I4412" s="142"/>
    </row>
    <row r="4413" spans="9:9" s="141" customFormat="1" x14ac:dyDescent="0.25">
      <c r="I4413" s="142"/>
    </row>
    <row r="4414" spans="9:9" s="141" customFormat="1" x14ac:dyDescent="0.25">
      <c r="I4414" s="142"/>
    </row>
    <row r="4415" spans="9:9" s="141" customFormat="1" x14ac:dyDescent="0.25">
      <c r="I4415" s="142"/>
    </row>
    <row r="4416" spans="9:9" s="141" customFormat="1" x14ac:dyDescent="0.25">
      <c r="I4416" s="142"/>
    </row>
    <row r="4417" spans="9:9" s="141" customFormat="1" x14ac:dyDescent="0.25">
      <c r="I4417" s="142"/>
    </row>
    <row r="4418" spans="9:9" s="141" customFormat="1" x14ac:dyDescent="0.25">
      <c r="I4418" s="142"/>
    </row>
    <row r="4419" spans="9:9" s="141" customFormat="1" x14ac:dyDescent="0.25">
      <c r="I4419" s="142"/>
    </row>
    <row r="4420" spans="9:9" s="141" customFormat="1" x14ac:dyDescent="0.25">
      <c r="I4420" s="142"/>
    </row>
    <row r="4421" spans="9:9" s="141" customFormat="1" x14ac:dyDescent="0.25">
      <c r="I4421" s="142"/>
    </row>
    <row r="4422" spans="9:9" s="141" customFormat="1" x14ac:dyDescent="0.25">
      <c r="I4422" s="142"/>
    </row>
    <row r="4423" spans="9:9" s="141" customFormat="1" x14ac:dyDescent="0.25">
      <c r="I4423" s="142"/>
    </row>
    <row r="4424" spans="9:9" s="141" customFormat="1" x14ac:dyDescent="0.25">
      <c r="I4424" s="142"/>
    </row>
    <row r="4425" spans="9:9" s="141" customFormat="1" x14ac:dyDescent="0.25">
      <c r="I4425" s="142"/>
    </row>
    <row r="4426" spans="9:9" s="141" customFormat="1" x14ac:dyDescent="0.25">
      <c r="I4426" s="142"/>
    </row>
    <row r="4427" spans="9:9" s="141" customFormat="1" x14ac:dyDescent="0.25">
      <c r="I4427" s="142"/>
    </row>
    <row r="4428" spans="9:9" s="141" customFormat="1" x14ac:dyDescent="0.25">
      <c r="I4428" s="142"/>
    </row>
    <row r="4429" spans="9:9" s="141" customFormat="1" x14ac:dyDescent="0.25">
      <c r="I4429" s="142"/>
    </row>
    <row r="4430" spans="9:9" s="141" customFormat="1" x14ac:dyDescent="0.25">
      <c r="I4430" s="142"/>
    </row>
    <row r="4431" spans="9:9" s="141" customFormat="1" x14ac:dyDescent="0.25">
      <c r="I4431" s="142"/>
    </row>
    <row r="4432" spans="9:9" s="141" customFormat="1" x14ac:dyDescent="0.25">
      <c r="I4432" s="142"/>
    </row>
    <row r="4433" spans="9:9" s="141" customFormat="1" x14ac:dyDescent="0.25">
      <c r="I4433" s="142"/>
    </row>
    <row r="4434" spans="9:9" s="141" customFormat="1" x14ac:dyDescent="0.25">
      <c r="I4434" s="142"/>
    </row>
    <row r="4435" spans="9:9" s="141" customFormat="1" x14ac:dyDescent="0.25">
      <c r="I4435" s="142"/>
    </row>
    <row r="4436" spans="9:9" s="141" customFormat="1" x14ac:dyDescent="0.25">
      <c r="I4436" s="142"/>
    </row>
    <row r="4437" spans="9:9" s="141" customFormat="1" x14ac:dyDescent="0.25">
      <c r="I4437" s="142"/>
    </row>
    <row r="4438" spans="9:9" s="141" customFormat="1" x14ac:dyDescent="0.25">
      <c r="I4438" s="142"/>
    </row>
    <row r="4439" spans="9:9" s="141" customFormat="1" x14ac:dyDescent="0.25">
      <c r="I4439" s="142"/>
    </row>
    <row r="4440" spans="9:9" s="141" customFormat="1" x14ac:dyDescent="0.25">
      <c r="I4440" s="142"/>
    </row>
    <row r="4441" spans="9:9" s="141" customFormat="1" x14ac:dyDescent="0.25">
      <c r="I4441" s="142"/>
    </row>
    <row r="4442" spans="9:9" s="141" customFormat="1" x14ac:dyDescent="0.25">
      <c r="I4442" s="142"/>
    </row>
    <row r="4443" spans="9:9" s="141" customFormat="1" x14ac:dyDescent="0.25">
      <c r="I4443" s="142"/>
    </row>
    <row r="4444" spans="9:9" s="141" customFormat="1" x14ac:dyDescent="0.25">
      <c r="I4444" s="142"/>
    </row>
    <row r="4445" spans="9:9" s="141" customFormat="1" x14ac:dyDescent="0.25">
      <c r="I4445" s="142"/>
    </row>
    <row r="4446" spans="9:9" s="141" customFormat="1" x14ac:dyDescent="0.25">
      <c r="I4446" s="142"/>
    </row>
    <row r="4447" spans="9:9" s="141" customFormat="1" x14ac:dyDescent="0.25">
      <c r="I4447" s="142"/>
    </row>
    <row r="4448" spans="9:9" s="141" customFormat="1" x14ac:dyDescent="0.25">
      <c r="I4448" s="142"/>
    </row>
    <row r="4449" spans="9:9" s="141" customFormat="1" x14ac:dyDescent="0.25">
      <c r="I4449" s="142"/>
    </row>
    <row r="4450" spans="9:9" s="141" customFormat="1" x14ac:dyDescent="0.25">
      <c r="I4450" s="142"/>
    </row>
    <row r="4451" spans="9:9" s="141" customFormat="1" x14ac:dyDescent="0.25">
      <c r="I4451" s="142"/>
    </row>
    <row r="4452" spans="9:9" s="141" customFormat="1" x14ac:dyDescent="0.25">
      <c r="I4452" s="142"/>
    </row>
    <row r="4453" spans="9:9" s="141" customFormat="1" x14ac:dyDescent="0.25">
      <c r="I4453" s="142"/>
    </row>
    <row r="4454" spans="9:9" s="141" customFormat="1" x14ac:dyDescent="0.25">
      <c r="I4454" s="142"/>
    </row>
    <row r="4455" spans="9:9" s="141" customFormat="1" x14ac:dyDescent="0.25">
      <c r="I4455" s="142"/>
    </row>
    <row r="4456" spans="9:9" s="141" customFormat="1" x14ac:dyDescent="0.25">
      <c r="I4456" s="142"/>
    </row>
    <row r="4457" spans="9:9" s="141" customFormat="1" x14ac:dyDescent="0.25">
      <c r="I4457" s="142"/>
    </row>
    <row r="4458" spans="9:9" s="141" customFormat="1" x14ac:dyDescent="0.25">
      <c r="I4458" s="142"/>
    </row>
    <row r="4459" spans="9:9" s="141" customFormat="1" x14ac:dyDescent="0.25">
      <c r="I4459" s="142"/>
    </row>
    <row r="4460" spans="9:9" s="141" customFormat="1" x14ac:dyDescent="0.25">
      <c r="I4460" s="142"/>
    </row>
    <row r="4461" spans="9:9" s="141" customFormat="1" x14ac:dyDescent="0.25">
      <c r="I4461" s="142"/>
    </row>
    <row r="4462" spans="9:9" s="141" customFormat="1" x14ac:dyDescent="0.25">
      <c r="I4462" s="142"/>
    </row>
    <row r="4463" spans="9:9" s="141" customFormat="1" x14ac:dyDescent="0.25">
      <c r="I4463" s="142"/>
    </row>
    <row r="4464" spans="9:9" s="141" customFormat="1" x14ac:dyDescent="0.25">
      <c r="I4464" s="142"/>
    </row>
    <row r="4465" spans="9:9" s="141" customFormat="1" x14ac:dyDescent="0.25">
      <c r="I4465" s="142"/>
    </row>
    <row r="4466" spans="9:9" s="141" customFormat="1" x14ac:dyDescent="0.25">
      <c r="I4466" s="142"/>
    </row>
    <row r="4467" spans="9:9" s="141" customFormat="1" x14ac:dyDescent="0.25">
      <c r="I4467" s="142"/>
    </row>
    <row r="4468" spans="9:9" s="141" customFormat="1" x14ac:dyDescent="0.25">
      <c r="I4468" s="142"/>
    </row>
    <row r="4469" spans="9:9" s="141" customFormat="1" x14ac:dyDescent="0.25">
      <c r="I4469" s="142"/>
    </row>
    <row r="4470" spans="9:9" s="141" customFormat="1" x14ac:dyDescent="0.25">
      <c r="I4470" s="142"/>
    </row>
    <row r="4471" spans="9:9" s="141" customFormat="1" x14ac:dyDescent="0.25">
      <c r="I4471" s="142"/>
    </row>
    <row r="4472" spans="9:9" s="141" customFormat="1" x14ac:dyDescent="0.25">
      <c r="I4472" s="142"/>
    </row>
    <row r="4473" spans="9:9" s="141" customFormat="1" x14ac:dyDescent="0.25">
      <c r="I4473" s="142"/>
    </row>
    <row r="4474" spans="9:9" s="141" customFormat="1" x14ac:dyDescent="0.25">
      <c r="I4474" s="142"/>
    </row>
    <row r="4475" spans="9:9" s="141" customFormat="1" x14ac:dyDescent="0.25">
      <c r="I4475" s="142"/>
    </row>
    <row r="4476" spans="9:9" s="141" customFormat="1" x14ac:dyDescent="0.25">
      <c r="I4476" s="142"/>
    </row>
    <row r="4477" spans="9:9" s="141" customFormat="1" x14ac:dyDescent="0.25">
      <c r="I4477" s="142"/>
    </row>
    <row r="4478" spans="9:9" s="141" customFormat="1" x14ac:dyDescent="0.25">
      <c r="I4478" s="142"/>
    </row>
    <row r="4479" spans="9:9" s="141" customFormat="1" x14ac:dyDescent="0.25">
      <c r="I4479" s="142"/>
    </row>
    <row r="4480" spans="9:9" s="141" customFormat="1" x14ac:dyDescent="0.25">
      <c r="I4480" s="142"/>
    </row>
    <row r="4481" spans="9:9" s="141" customFormat="1" x14ac:dyDescent="0.25">
      <c r="I4481" s="142"/>
    </row>
    <row r="4482" spans="9:9" s="141" customFormat="1" x14ac:dyDescent="0.25">
      <c r="I4482" s="142"/>
    </row>
    <row r="4483" spans="9:9" s="141" customFormat="1" x14ac:dyDescent="0.25">
      <c r="I4483" s="142"/>
    </row>
    <row r="4484" spans="9:9" s="141" customFormat="1" x14ac:dyDescent="0.25">
      <c r="I4484" s="142"/>
    </row>
    <row r="4485" spans="9:9" s="141" customFormat="1" x14ac:dyDescent="0.25">
      <c r="I4485" s="142"/>
    </row>
    <row r="4486" spans="9:9" s="141" customFormat="1" x14ac:dyDescent="0.25">
      <c r="I4486" s="142"/>
    </row>
    <row r="4487" spans="9:9" s="141" customFormat="1" x14ac:dyDescent="0.25">
      <c r="I4487" s="142"/>
    </row>
    <row r="4488" spans="9:9" s="141" customFormat="1" x14ac:dyDescent="0.25">
      <c r="I4488" s="142"/>
    </row>
    <row r="4489" spans="9:9" s="141" customFormat="1" x14ac:dyDescent="0.25">
      <c r="I4489" s="142"/>
    </row>
    <row r="4490" spans="9:9" s="141" customFormat="1" x14ac:dyDescent="0.25">
      <c r="I4490" s="142"/>
    </row>
    <row r="4491" spans="9:9" s="141" customFormat="1" x14ac:dyDescent="0.25">
      <c r="I4491" s="142"/>
    </row>
    <row r="4492" spans="9:9" s="141" customFormat="1" x14ac:dyDescent="0.25">
      <c r="I4492" s="142"/>
    </row>
    <row r="4493" spans="9:9" s="141" customFormat="1" x14ac:dyDescent="0.25">
      <c r="I4493" s="142"/>
    </row>
    <row r="4494" spans="9:9" s="141" customFormat="1" x14ac:dyDescent="0.25">
      <c r="I4494" s="142"/>
    </row>
    <row r="4495" spans="9:9" s="141" customFormat="1" x14ac:dyDescent="0.25">
      <c r="I4495" s="142"/>
    </row>
    <row r="4496" spans="9:9" s="141" customFormat="1" x14ac:dyDescent="0.25">
      <c r="I4496" s="142"/>
    </row>
    <row r="4497" spans="9:9" s="141" customFormat="1" x14ac:dyDescent="0.25">
      <c r="I4497" s="142"/>
    </row>
    <row r="4498" spans="9:9" s="141" customFormat="1" x14ac:dyDescent="0.25">
      <c r="I4498" s="142"/>
    </row>
    <row r="4499" spans="9:9" s="141" customFormat="1" x14ac:dyDescent="0.25">
      <c r="I4499" s="142"/>
    </row>
    <row r="4500" spans="9:9" s="141" customFormat="1" x14ac:dyDescent="0.25">
      <c r="I4500" s="142"/>
    </row>
    <row r="4501" spans="9:9" s="141" customFormat="1" x14ac:dyDescent="0.25">
      <c r="I4501" s="142"/>
    </row>
    <row r="4502" spans="9:9" s="141" customFormat="1" x14ac:dyDescent="0.25">
      <c r="I4502" s="142"/>
    </row>
    <row r="4503" spans="9:9" s="141" customFormat="1" x14ac:dyDescent="0.25">
      <c r="I4503" s="142"/>
    </row>
    <row r="4504" spans="9:9" s="141" customFormat="1" x14ac:dyDescent="0.25">
      <c r="I4504" s="142"/>
    </row>
    <row r="4505" spans="9:9" s="141" customFormat="1" x14ac:dyDescent="0.25">
      <c r="I4505" s="142"/>
    </row>
    <row r="4506" spans="9:9" s="141" customFormat="1" x14ac:dyDescent="0.25">
      <c r="I4506" s="142"/>
    </row>
    <row r="4507" spans="9:9" s="141" customFormat="1" x14ac:dyDescent="0.25">
      <c r="I4507" s="142"/>
    </row>
    <row r="4508" spans="9:9" s="141" customFormat="1" x14ac:dyDescent="0.25">
      <c r="I4508" s="142"/>
    </row>
    <row r="4509" spans="9:9" s="141" customFormat="1" x14ac:dyDescent="0.25">
      <c r="I4509" s="142"/>
    </row>
    <row r="4510" spans="9:9" s="141" customFormat="1" x14ac:dyDescent="0.25">
      <c r="I4510" s="142"/>
    </row>
    <row r="4511" spans="9:9" s="141" customFormat="1" x14ac:dyDescent="0.25">
      <c r="I4511" s="142"/>
    </row>
    <row r="4512" spans="9:9" s="141" customFormat="1" x14ac:dyDescent="0.25">
      <c r="I4512" s="142"/>
    </row>
    <row r="4513" spans="9:9" s="141" customFormat="1" x14ac:dyDescent="0.25">
      <c r="I4513" s="142"/>
    </row>
    <row r="4514" spans="9:9" s="141" customFormat="1" x14ac:dyDescent="0.25">
      <c r="I4514" s="142"/>
    </row>
    <row r="4515" spans="9:9" s="141" customFormat="1" x14ac:dyDescent="0.25">
      <c r="I4515" s="142"/>
    </row>
    <row r="4516" spans="9:9" s="141" customFormat="1" x14ac:dyDescent="0.25">
      <c r="I4516" s="142"/>
    </row>
    <row r="4517" spans="9:9" s="141" customFormat="1" x14ac:dyDescent="0.25">
      <c r="I4517" s="142"/>
    </row>
    <row r="4518" spans="9:9" s="141" customFormat="1" x14ac:dyDescent="0.25">
      <c r="I4518" s="142"/>
    </row>
    <row r="4519" spans="9:9" s="141" customFormat="1" x14ac:dyDescent="0.25">
      <c r="I4519" s="142"/>
    </row>
    <row r="4520" spans="9:9" s="141" customFormat="1" x14ac:dyDescent="0.25">
      <c r="I4520" s="142"/>
    </row>
    <row r="4521" spans="9:9" s="141" customFormat="1" x14ac:dyDescent="0.25">
      <c r="I4521" s="142"/>
    </row>
    <row r="4522" spans="9:9" s="141" customFormat="1" x14ac:dyDescent="0.25">
      <c r="I4522" s="142"/>
    </row>
    <row r="4523" spans="9:9" s="141" customFormat="1" x14ac:dyDescent="0.25">
      <c r="I4523" s="142"/>
    </row>
    <row r="4524" spans="9:9" s="141" customFormat="1" x14ac:dyDescent="0.25">
      <c r="I4524" s="142"/>
    </row>
    <row r="4525" spans="9:9" s="141" customFormat="1" x14ac:dyDescent="0.25">
      <c r="I4525" s="142"/>
    </row>
    <row r="4526" spans="9:9" s="141" customFormat="1" x14ac:dyDescent="0.25">
      <c r="I4526" s="142"/>
    </row>
    <row r="4527" spans="9:9" s="141" customFormat="1" x14ac:dyDescent="0.25">
      <c r="I4527" s="142"/>
    </row>
    <row r="4528" spans="9:9" s="141" customFormat="1" x14ac:dyDescent="0.25">
      <c r="I4528" s="142"/>
    </row>
    <row r="4529" spans="9:9" s="141" customFormat="1" x14ac:dyDescent="0.25">
      <c r="I4529" s="142"/>
    </row>
    <row r="4530" spans="9:9" s="141" customFormat="1" x14ac:dyDescent="0.25">
      <c r="I4530" s="142"/>
    </row>
    <row r="4531" spans="9:9" s="141" customFormat="1" x14ac:dyDescent="0.25">
      <c r="I4531" s="142"/>
    </row>
    <row r="4532" spans="9:9" s="141" customFormat="1" x14ac:dyDescent="0.25">
      <c r="I4532" s="142"/>
    </row>
    <row r="4533" spans="9:9" s="141" customFormat="1" x14ac:dyDescent="0.25">
      <c r="I4533" s="142"/>
    </row>
    <row r="4534" spans="9:9" s="141" customFormat="1" x14ac:dyDescent="0.25">
      <c r="I4534" s="142"/>
    </row>
    <row r="4535" spans="9:9" s="141" customFormat="1" x14ac:dyDescent="0.25">
      <c r="I4535" s="142"/>
    </row>
    <row r="4536" spans="9:9" s="141" customFormat="1" x14ac:dyDescent="0.25">
      <c r="I4536" s="142"/>
    </row>
    <row r="4537" spans="9:9" s="141" customFormat="1" x14ac:dyDescent="0.25">
      <c r="I4537" s="142"/>
    </row>
    <row r="4538" spans="9:9" s="141" customFormat="1" x14ac:dyDescent="0.25">
      <c r="I4538" s="142"/>
    </row>
    <row r="4539" spans="9:9" s="141" customFormat="1" x14ac:dyDescent="0.25">
      <c r="I4539" s="142"/>
    </row>
    <row r="4540" spans="9:9" s="141" customFormat="1" x14ac:dyDescent="0.25">
      <c r="I4540" s="142"/>
    </row>
    <row r="4541" spans="9:9" s="141" customFormat="1" x14ac:dyDescent="0.25">
      <c r="I4541" s="142"/>
    </row>
    <row r="4542" spans="9:9" s="141" customFormat="1" x14ac:dyDescent="0.25">
      <c r="I4542" s="142"/>
    </row>
    <row r="4543" spans="9:9" s="141" customFormat="1" x14ac:dyDescent="0.25">
      <c r="I4543" s="142"/>
    </row>
    <row r="4544" spans="9:9" s="141" customFormat="1" x14ac:dyDescent="0.25">
      <c r="I4544" s="142"/>
    </row>
    <row r="4545" spans="9:9" s="141" customFormat="1" x14ac:dyDescent="0.25">
      <c r="I4545" s="142"/>
    </row>
    <row r="4546" spans="9:9" s="141" customFormat="1" x14ac:dyDescent="0.25">
      <c r="I4546" s="142"/>
    </row>
    <row r="4547" spans="9:9" s="141" customFormat="1" x14ac:dyDescent="0.25">
      <c r="I4547" s="142"/>
    </row>
    <row r="4548" spans="9:9" s="141" customFormat="1" x14ac:dyDescent="0.25">
      <c r="I4548" s="142"/>
    </row>
    <row r="4549" spans="9:9" s="141" customFormat="1" x14ac:dyDescent="0.25">
      <c r="I4549" s="142"/>
    </row>
    <row r="4550" spans="9:9" s="141" customFormat="1" x14ac:dyDescent="0.25">
      <c r="I4550" s="142"/>
    </row>
    <row r="4551" spans="9:9" s="141" customFormat="1" x14ac:dyDescent="0.25">
      <c r="I4551" s="142"/>
    </row>
    <row r="4552" spans="9:9" s="141" customFormat="1" x14ac:dyDescent="0.25">
      <c r="I4552" s="142"/>
    </row>
    <row r="4553" spans="9:9" s="141" customFormat="1" x14ac:dyDescent="0.25">
      <c r="I4553" s="142"/>
    </row>
    <row r="4554" spans="9:9" s="141" customFormat="1" x14ac:dyDescent="0.25">
      <c r="I4554" s="142"/>
    </row>
    <row r="4555" spans="9:9" s="141" customFormat="1" x14ac:dyDescent="0.25">
      <c r="I4555" s="142"/>
    </row>
    <row r="4556" spans="9:9" s="141" customFormat="1" x14ac:dyDescent="0.25">
      <c r="I4556" s="142"/>
    </row>
    <row r="4557" spans="9:9" s="141" customFormat="1" x14ac:dyDescent="0.25">
      <c r="I4557" s="142"/>
    </row>
    <row r="4558" spans="9:9" s="141" customFormat="1" x14ac:dyDescent="0.25">
      <c r="I4558" s="142"/>
    </row>
    <row r="4559" spans="9:9" s="141" customFormat="1" x14ac:dyDescent="0.25">
      <c r="I4559" s="142"/>
    </row>
    <row r="4560" spans="9:9" s="141" customFormat="1" x14ac:dyDescent="0.25">
      <c r="I4560" s="142"/>
    </row>
    <row r="4561" spans="9:9" s="141" customFormat="1" x14ac:dyDescent="0.25">
      <c r="I4561" s="142"/>
    </row>
    <row r="4562" spans="9:9" s="141" customFormat="1" x14ac:dyDescent="0.25">
      <c r="I4562" s="142"/>
    </row>
    <row r="4563" spans="9:9" s="141" customFormat="1" x14ac:dyDescent="0.25">
      <c r="I4563" s="142"/>
    </row>
    <row r="4564" spans="9:9" s="141" customFormat="1" x14ac:dyDescent="0.25">
      <c r="I4564" s="142"/>
    </row>
    <row r="4565" spans="9:9" s="141" customFormat="1" x14ac:dyDescent="0.25">
      <c r="I4565" s="142"/>
    </row>
    <row r="4566" spans="9:9" s="141" customFormat="1" x14ac:dyDescent="0.25">
      <c r="I4566" s="142"/>
    </row>
    <row r="4567" spans="9:9" s="141" customFormat="1" x14ac:dyDescent="0.25">
      <c r="I4567" s="142"/>
    </row>
    <row r="4568" spans="9:9" s="141" customFormat="1" x14ac:dyDescent="0.25">
      <c r="I4568" s="142"/>
    </row>
    <row r="4569" spans="9:9" s="141" customFormat="1" x14ac:dyDescent="0.25">
      <c r="I4569" s="142"/>
    </row>
    <row r="4570" spans="9:9" s="141" customFormat="1" x14ac:dyDescent="0.25">
      <c r="I4570" s="142"/>
    </row>
    <row r="4571" spans="9:9" s="141" customFormat="1" x14ac:dyDescent="0.25">
      <c r="I4571" s="142"/>
    </row>
    <row r="4572" spans="9:9" s="141" customFormat="1" x14ac:dyDescent="0.25">
      <c r="I4572" s="142"/>
    </row>
    <row r="4573" spans="9:9" s="141" customFormat="1" x14ac:dyDescent="0.25">
      <c r="I4573" s="142"/>
    </row>
    <row r="4574" spans="9:9" s="141" customFormat="1" x14ac:dyDescent="0.25">
      <c r="I4574" s="142"/>
    </row>
    <row r="4575" spans="9:9" s="141" customFormat="1" x14ac:dyDescent="0.25">
      <c r="I4575" s="142"/>
    </row>
    <row r="4576" spans="9:9" s="141" customFormat="1" x14ac:dyDescent="0.25">
      <c r="I4576" s="142"/>
    </row>
    <row r="4577" spans="9:9" s="141" customFormat="1" x14ac:dyDescent="0.25">
      <c r="I4577" s="142"/>
    </row>
    <row r="4578" spans="9:9" s="141" customFormat="1" x14ac:dyDescent="0.25">
      <c r="I4578" s="142"/>
    </row>
    <row r="4579" spans="9:9" s="141" customFormat="1" x14ac:dyDescent="0.25">
      <c r="I4579" s="142"/>
    </row>
    <row r="4580" spans="9:9" s="141" customFormat="1" x14ac:dyDescent="0.25">
      <c r="I4580" s="142"/>
    </row>
    <row r="4581" spans="9:9" s="141" customFormat="1" x14ac:dyDescent="0.25">
      <c r="I4581" s="142"/>
    </row>
    <row r="4582" spans="9:9" s="141" customFormat="1" x14ac:dyDescent="0.25">
      <c r="I4582" s="142"/>
    </row>
    <row r="4583" spans="9:9" s="141" customFormat="1" x14ac:dyDescent="0.25">
      <c r="I4583" s="142"/>
    </row>
    <row r="4584" spans="9:9" s="141" customFormat="1" x14ac:dyDescent="0.25">
      <c r="I4584" s="142"/>
    </row>
    <row r="4585" spans="9:9" s="141" customFormat="1" x14ac:dyDescent="0.25">
      <c r="I4585" s="142"/>
    </row>
    <row r="4586" spans="9:9" s="141" customFormat="1" x14ac:dyDescent="0.25">
      <c r="I4586" s="142"/>
    </row>
    <row r="4587" spans="9:9" s="141" customFormat="1" x14ac:dyDescent="0.25">
      <c r="I4587" s="142"/>
    </row>
    <row r="4588" spans="9:9" s="141" customFormat="1" x14ac:dyDescent="0.25">
      <c r="I4588" s="142"/>
    </row>
    <row r="4589" spans="9:9" s="141" customFormat="1" x14ac:dyDescent="0.25">
      <c r="I4589" s="142"/>
    </row>
    <row r="4590" spans="9:9" s="141" customFormat="1" x14ac:dyDescent="0.25">
      <c r="I4590" s="142"/>
    </row>
    <row r="4591" spans="9:9" s="141" customFormat="1" x14ac:dyDescent="0.25">
      <c r="I4591" s="142"/>
    </row>
    <row r="4592" spans="9:9" s="141" customFormat="1" x14ac:dyDescent="0.25">
      <c r="I4592" s="142"/>
    </row>
    <row r="4593" spans="9:9" s="141" customFormat="1" x14ac:dyDescent="0.25">
      <c r="I4593" s="142"/>
    </row>
    <row r="4594" spans="9:9" s="141" customFormat="1" x14ac:dyDescent="0.25">
      <c r="I4594" s="142"/>
    </row>
    <row r="4595" spans="9:9" s="141" customFormat="1" x14ac:dyDescent="0.25">
      <c r="I4595" s="142"/>
    </row>
    <row r="4596" spans="9:9" s="141" customFormat="1" x14ac:dyDescent="0.25">
      <c r="I4596" s="142"/>
    </row>
    <row r="4597" spans="9:9" s="141" customFormat="1" x14ac:dyDescent="0.25">
      <c r="I4597" s="142"/>
    </row>
    <row r="4598" spans="9:9" s="141" customFormat="1" x14ac:dyDescent="0.25">
      <c r="I4598" s="142"/>
    </row>
    <row r="4599" spans="9:9" s="141" customFormat="1" x14ac:dyDescent="0.25">
      <c r="I4599" s="142"/>
    </row>
    <row r="4600" spans="9:9" s="141" customFormat="1" x14ac:dyDescent="0.25">
      <c r="I4600" s="142"/>
    </row>
    <row r="4601" spans="9:9" s="141" customFormat="1" x14ac:dyDescent="0.25">
      <c r="I4601" s="142"/>
    </row>
    <row r="4602" spans="9:9" s="141" customFormat="1" x14ac:dyDescent="0.25">
      <c r="I4602" s="142"/>
    </row>
    <row r="4603" spans="9:9" s="141" customFormat="1" x14ac:dyDescent="0.25">
      <c r="I4603" s="142"/>
    </row>
    <row r="4604" spans="9:9" s="141" customFormat="1" x14ac:dyDescent="0.25">
      <c r="I4604" s="142"/>
    </row>
    <row r="4605" spans="9:9" s="141" customFormat="1" x14ac:dyDescent="0.25">
      <c r="I4605" s="142"/>
    </row>
    <row r="4606" spans="9:9" s="141" customFormat="1" x14ac:dyDescent="0.25">
      <c r="I4606" s="142"/>
    </row>
    <row r="4607" spans="9:9" s="141" customFormat="1" x14ac:dyDescent="0.25">
      <c r="I4607" s="142"/>
    </row>
    <row r="4608" spans="9:9" s="141" customFormat="1" x14ac:dyDescent="0.25">
      <c r="I4608" s="142"/>
    </row>
    <row r="4609" spans="9:9" s="141" customFormat="1" x14ac:dyDescent="0.25">
      <c r="I4609" s="142"/>
    </row>
    <row r="4610" spans="9:9" s="141" customFormat="1" x14ac:dyDescent="0.25">
      <c r="I4610" s="142"/>
    </row>
    <row r="4611" spans="9:9" s="141" customFormat="1" x14ac:dyDescent="0.25">
      <c r="I4611" s="142"/>
    </row>
    <row r="4612" spans="9:9" s="141" customFormat="1" x14ac:dyDescent="0.25">
      <c r="I4612" s="142"/>
    </row>
    <row r="4613" spans="9:9" s="141" customFormat="1" x14ac:dyDescent="0.25">
      <c r="I4613" s="142"/>
    </row>
    <row r="4614" spans="9:9" s="141" customFormat="1" x14ac:dyDescent="0.25">
      <c r="I4614" s="142"/>
    </row>
    <row r="4615" spans="9:9" s="141" customFormat="1" x14ac:dyDescent="0.25">
      <c r="I4615" s="142"/>
    </row>
    <row r="4616" spans="9:9" s="141" customFormat="1" x14ac:dyDescent="0.25">
      <c r="I4616" s="142"/>
    </row>
    <row r="4617" spans="9:9" s="141" customFormat="1" x14ac:dyDescent="0.25">
      <c r="I4617" s="142"/>
    </row>
    <row r="4618" spans="9:9" s="141" customFormat="1" x14ac:dyDescent="0.25">
      <c r="I4618" s="142"/>
    </row>
    <row r="4619" spans="9:9" s="141" customFormat="1" x14ac:dyDescent="0.25">
      <c r="I4619" s="142"/>
    </row>
    <row r="4620" spans="9:9" s="141" customFormat="1" x14ac:dyDescent="0.25">
      <c r="I4620" s="142"/>
    </row>
    <row r="4621" spans="9:9" s="141" customFormat="1" x14ac:dyDescent="0.25">
      <c r="I4621" s="142"/>
    </row>
    <row r="4622" spans="9:9" s="141" customFormat="1" x14ac:dyDescent="0.25">
      <c r="I4622" s="142"/>
    </row>
    <row r="4623" spans="9:9" s="141" customFormat="1" x14ac:dyDescent="0.25">
      <c r="I4623" s="142"/>
    </row>
    <row r="4624" spans="9:9" s="141" customFormat="1" x14ac:dyDescent="0.25">
      <c r="I4624" s="142"/>
    </row>
    <row r="4625" spans="9:9" s="141" customFormat="1" x14ac:dyDescent="0.25">
      <c r="I4625" s="142"/>
    </row>
    <row r="4626" spans="9:9" s="141" customFormat="1" x14ac:dyDescent="0.25">
      <c r="I4626" s="142"/>
    </row>
    <row r="4627" spans="9:9" s="141" customFormat="1" x14ac:dyDescent="0.25">
      <c r="I4627" s="142"/>
    </row>
    <row r="4628" spans="9:9" s="141" customFormat="1" x14ac:dyDescent="0.25">
      <c r="I4628" s="142"/>
    </row>
    <row r="4629" spans="9:9" s="141" customFormat="1" x14ac:dyDescent="0.25">
      <c r="I4629" s="142"/>
    </row>
    <row r="4630" spans="9:9" s="141" customFormat="1" x14ac:dyDescent="0.25">
      <c r="I4630" s="142"/>
    </row>
    <row r="4631" spans="9:9" s="141" customFormat="1" x14ac:dyDescent="0.25">
      <c r="I4631" s="142"/>
    </row>
    <row r="4632" spans="9:9" s="141" customFormat="1" x14ac:dyDescent="0.25">
      <c r="I4632" s="142"/>
    </row>
    <row r="4633" spans="9:9" s="141" customFormat="1" x14ac:dyDescent="0.25">
      <c r="I4633" s="142"/>
    </row>
    <row r="4634" spans="9:9" s="141" customFormat="1" x14ac:dyDescent="0.25">
      <c r="I4634" s="142"/>
    </row>
    <row r="4635" spans="9:9" s="141" customFormat="1" x14ac:dyDescent="0.25">
      <c r="I4635" s="142"/>
    </row>
    <row r="4636" spans="9:9" s="141" customFormat="1" x14ac:dyDescent="0.25">
      <c r="I4636" s="142"/>
    </row>
    <row r="4637" spans="9:9" s="141" customFormat="1" x14ac:dyDescent="0.25">
      <c r="I4637" s="142"/>
    </row>
    <row r="4638" spans="9:9" s="141" customFormat="1" x14ac:dyDescent="0.25">
      <c r="I4638" s="142"/>
    </row>
    <row r="4639" spans="9:9" s="141" customFormat="1" x14ac:dyDescent="0.25">
      <c r="I4639" s="142"/>
    </row>
    <row r="4640" spans="9:9" s="141" customFormat="1" x14ac:dyDescent="0.25">
      <c r="I4640" s="142"/>
    </row>
    <row r="4641" spans="9:9" s="141" customFormat="1" x14ac:dyDescent="0.25">
      <c r="I4641" s="142"/>
    </row>
    <row r="4642" spans="9:9" s="141" customFormat="1" x14ac:dyDescent="0.25">
      <c r="I4642" s="142"/>
    </row>
    <row r="4643" spans="9:9" s="141" customFormat="1" x14ac:dyDescent="0.25">
      <c r="I4643" s="142"/>
    </row>
    <row r="4644" spans="9:9" s="141" customFormat="1" x14ac:dyDescent="0.25">
      <c r="I4644" s="142"/>
    </row>
    <row r="4645" spans="9:9" s="141" customFormat="1" x14ac:dyDescent="0.25">
      <c r="I4645" s="142"/>
    </row>
    <row r="4646" spans="9:9" s="141" customFormat="1" x14ac:dyDescent="0.25">
      <c r="I4646" s="142"/>
    </row>
    <row r="4647" spans="9:9" s="141" customFormat="1" x14ac:dyDescent="0.25">
      <c r="I4647" s="142"/>
    </row>
    <row r="4648" spans="9:9" s="141" customFormat="1" x14ac:dyDescent="0.25">
      <c r="I4648" s="142"/>
    </row>
    <row r="4649" spans="9:9" s="141" customFormat="1" x14ac:dyDescent="0.25">
      <c r="I4649" s="142"/>
    </row>
    <row r="4650" spans="9:9" s="141" customFormat="1" x14ac:dyDescent="0.25">
      <c r="I4650" s="142"/>
    </row>
    <row r="4651" spans="9:9" s="141" customFormat="1" x14ac:dyDescent="0.25">
      <c r="I4651" s="142"/>
    </row>
    <row r="4652" spans="9:9" s="141" customFormat="1" x14ac:dyDescent="0.25">
      <c r="I4652" s="142"/>
    </row>
    <row r="4653" spans="9:9" s="141" customFormat="1" x14ac:dyDescent="0.25">
      <c r="I4653" s="142"/>
    </row>
    <row r="4654" spans="9:9" s="141" customFormat="1" x14ac:dyDescent="0.25">
      <c r="I4654" s="142"/>
    </row>
    <row r="4655" spans="9:9" s="141" customFormat="1" x14ac:dyDescent="0.25">
      <c r="I4655" s="142"/>
    </row>
    <row r="4656" spans="9:9" s="141" customFormat="1" x14ac:dyDescent="0.25">
      <c r="I4656" s="142"/>
    </row>
    <row r="4657" spans="9:9" s="141" customFormat="1" x14ac:dyDescent="0.25">
      <c r="I4657" s="142"/>
    </row>
    <row r="4658" spans="9:9" s="141" customFormat="1" x14ac:dyDescent="0.25">
      <c r="I4658" s="142"/>
    </row>
    <row r="4659" spans="9:9" s="141" customFormat="1" x14ac:dyDescent="0.25">
      <c r="I4659" s="142"/>
    </row>
    <row r="4660" spans="9:9" s="141" customFormat="1" x14ac:dyDescent="0.25">
      <c r="I4660" s="142"/>
    </row>
    <row r="4661" spans="9:9" s="141" customFormat="1" x14ac:dyDescent="0.25">
      <c r="I4661" s="142"/>
    </row>
    <row r="4662" spans="9:9" s="141" customFormat="1" x14ac:dyDescent="0.25">
      <c r="I4662" s="142"/>
    </row>
    <row r="4663" spans="9:9" s="141" customFormat="1" x14ac:dyDescent="0.25">
      <c r="I4663" s="142"/>
    </row>
    <row r="4664" spans="9:9" s="141" customFormat="1" x14ac:dyDescent="0.25">
      <c r="I4664" s="142"/>
    </row>
    <row r="4665" spans="9:9" s="141" customFormat="1" x14ac:dyDescent="0.25">
      <c r="I4665" s="142"/>
    </row>
    <row r="4666" spans="9:9" s="141" customFormat="1" x14ac:dyDescent="0.25">
      <c r="I4666" s="142"/>
    </row>
    <row r="4667" spans="9:9" s="141" customFormat="1" x14ac:dyDescent="0.25">
      <c r="I4667" s="142"/>
    </row>
    <row r="4668" spans="9:9" s="141" customFormat="1" x14ac:dyDescent="0.25">
      <c r="I4668" s="142"/>
    </row>
    <row r="4669" spans="9:9" s="141" customFormat="1" x14ac:dyDescent="0.25">
      <c r="I4669" s="142"/>
    </row>
    <row r="4670" spans="9:9" s="141" customFormat="1" x14ac:dyDescent="0.25">
      <c r="I4670" s="142"/>
    </row>
    <row r="4671" spans="9:9" s="141" customFormat="1" x14ac:dyDescent="0.25">
      <c r="I4671" s="142"/>
    </row>
    <row r="4672" spans="9:9" s="141" customFormat="1" x14ac:dyDescent="0.25">
      <c r="I4672" s="142"/>
    </row>
    <row r="4673" spans="9:9" s="141" customFormat="1" x14ac:dyDescent="0.25">
      <c r="I4673" s="142"/>
    </row>
    <row r="4674" spans="9:9" s="141" customFormat="1" x14ac:dyDescent="0.25">
      <c r="I4674" s="142"/>
    </row>
    <row r="4675" spans="9:9" s="141" customFormat="1" x14ac:dyDescent="0.25">
      <c r="I4675" s="142"/>
    </row>
    <row r="4676" spans="9:9" s="141" customFormat="1" x14ac:dyDescent="0.25">
      <c r="I4676" s="142"/>
    </row>
    <row r="4677" spans="9:9" s="141" customFormat="1" x14ac:dyDescent="0.25">
      <c r="I4677" s="142"/>
    </row>
    <row r="4678" spans="9:9" s="141" customFormat="1" x14ac:dyDescent="0.25">
      <c r="I4678" s="142"/>
    </row>
    <row r="4679" spans="9:9" s="141" customFormat="1" x14ac:dyDescent="0.25">
      <c r="I4679" s="142"/>
    </row>
    <row r="4680" spans="9:9" s="141" customFormat="1" x14ac:dyDescent="0.25">
      <c r="I4680" s="142"/>
    </row>
    <row r="4681" spans="9:9" s="141" customFormat="1" x14ac:dyDescent="0.25">
      <c r="I4681" s="142"/>
    </row>
    <row r="4682" spans="9:9" s="141" customFormat="1" x14ac:dyDescent="0.25">
      <c r="I4682" s="142"/>
    </row>
    <row r="4683" spans="9:9" s="141" customFormat="1" x14ac:dyDescent="0.25">
      <c r="I4683" s="142"/>
    </row>
    <row r="4684" spans="9:9" s="141" customFormat="1" x14ac:dyDescent="0.25">
      <c r="I4684" s="142"/>
    </row>
    <row r="4685" spans="9:9" s="141" customFormat="1" x14ac:dyDescent="0.25">
      <c r="I4685" s="142"/>
    </row>
    <row r="4686" spans="9:9" s="141" customFormat="1" x14ac:dyDescent="0.25">
      <c r="I4686" s="142"/>
    </row>
    <row r="4687" spans="9:9" s="141" customFormat="1" x14ac:dyDescent="0.25">
      <c r="I4687" s="142"/>
    </row>
    <row r="4688" spans="9:9" s="141" customFormat="1" x14ac:dyDescent="0.25">
      <c r="I4688" s="142"/>
    </row>
    <row r="4689" spans="9:9" s="141" customFormat="1" x14ac:dyDescent="0.25">
      <c r="I4689" s="142"/>
    </row>
    <row r="4690" spans="9:9" s="141" customFormat="1" x14ac:dyDescent="0.25">
      <c r="I4690" s="142"/>
    </row>
    <row r="4691" spans="9:9" s="141" customFormat="1" x14ac:dyDescent="0.25">
      <c r="I4691" s="142"/>
    </row>
    <row r="4692" spans="9:9" s="141" customFormat="1" x14ac:dyDescent="0.25">
      <c r="I4692" s="142"/>
    </row>
    <row r="4693" spans="9:9" s="141" customFormat="1" x14ac:dyDescent="0.25">
      <c r="I4693" s="142"/>
    </row>
    <row r="4694" spans="9:9" s="141" customFormat="1" x14ac:dyDescent="0.25">
      <c r="I4694" s="142"/>
    </row>
    <row r="4695" spans="9:9" s="141" customFormat="1" x14ac:dyDescent="0.25">
      <c r="I4695" s="142"/>
    </row>
    <row r="4696" spans="9:9" s="141" customFormat="1" x14ac:dyDescent="0.25">
      <c r="I4696" s="142"/>
    </row>
    <row r="4697" spans="9:9" s="141" customFormat="1" x14ac:dyDescent="0.25">
      <c r="I4697" s="142"/>
    </row>
    <row r="4698" spans="9:9" s="141" customFormat="1" x14ac:dyDescent="0.25">
      <c r="I4698" s="142"/>
    </row>
    <row r="4699" spans="9:9" s="141" customFormat="1" x14ac:dyDescent="0.25">
      <c r="I4699" s="142"/>
    </row>
    <row r="4700" spans="9:9" s="141" customFormat="1" x14ac:dyDescent="0.25">
      <c r="I4700" s="142"/>
    </row>
    <row r="4701" spans="9:9" s="141" customFormat="1" x14ac:dyDescent="0.25">
      <c r="I4701" s="142"/>
    </row>
    <row r="4702" spans="9:9" s="141" customFormat="1" x14ac:dyDescent="0.25">
      <c r="I4702" s="142"/>
    </row>
    <row r="4703" spans="9:9" s="141" customFormat="1" x14ac:dyDescent="0.25">
      <c r="I4703" s="142"/>
    </row>
    <row r="4704" spans="9:9" s="141" customFormat="1" x14ac:dyDescent="0.25">
      <c r="I4704" s="142"/>
    </row>
    <row r="4705" spans="9:9" s="141" customFormat="1" x14ac:dyDescent="0.25">
      <c r="I4705" s="142"/>
    </row>
    <row r="4706" spans="9:9" s="141" customFormat="1" x14ac:dyDescent="0.25">
      <c r="I4706" s="142"/>
    </row>
    <row r="4707" spans="9:9" s="141" customFormat="1" x14ac:dyDescent="0.25">
      <c r="I4707" s="142"/>
    </row>
    <row r="4708" spans="9:9" s="141" customFormat="1" x14ac:dyDescent="0.25">
      <c r="I4708" s="142"/>
    </row>
    <row r="4709" spans="9:9" s="141" customFormat="1" x14ac:dyDescent="0.25">
      <c r="I4709" s="142"/>
    </row>
    <row r="4710" spans="9:9" s="141" customFormat="1" x14ac:dyDescent="0.25">
      <c r="I4710" s="142"/>
    </row>
    <row r="4711" spans="9:9" s="141" customFormat="1" x14ac:dyDescent="0.25">
      <c r="I4711" s="142"/>
    </row>
    <row r="4712" spans="9:9" s="141" customFormat="1" x14ac:dyDescent="0.25">
      <c r="I4712" s="142"/>
    </row>
    <row r="4713" spans="9:9" s="141" customFormat="1" x14ac:dyDescent="0.25">
      <c r="I4713" s="142"/>
    </row>
    <row r="4714" spans="9:9" s="141" customFormat="1" x14ac:dyDescent="0.25">
      <c r="I4714" s="142"/>
    </row>
    <row r="4715" spans="9:9" s="141" customFormat="1" x14ac:dyDescent="0.25">
      <c r="I4715" s="142"/>
    </row>
    <row r="4716" spans="9:9" s="141" customFormat="1" x14ac:dyDescent="0.25">
      <c r="I4716" s="142"/>
    </row>
    <row r="4717" spans="9:9" s="141" customFormat="1" x14ac:dyDescent="0.25">
      <c r="I4717" s="142"/>
    </row>
    <row r="4718" spans="9:9" s="141" customFormat="1" x14ac:dyDescent="0.25">
      <c r="I4718" s="142"/>
    </row>
    <row r="4719" spans="9:9" s="141" customFormat="1" x14ac:dyDescent="0.25">
      <c r="I4719" s="142"/>
    </row>
    <row r="4720" spans="9:9" s="141" customFormat="1" x14ac:dyDescent="0.25">
      <c r="I4720" s="142"/>
    </row>
    <row r="4721" spans="9:9" s="141" customFormat="1" x14ac:dyDescent="0.25">
      <c r="I4721" s="142"/>
    </row>
    <row r="4722" spans="9:9" s="141" customFormat="1" x14ac:dyDescent="0.25">
      <c r="I4722" s="142"/>
    </row>
    <row r="4723" spans="9:9" s="141" customFormat="1" x14ac:dyDescent="0.25">
      <c r="I4723" s="142"/>
    </row>
    <row r="4724" spans="9:9" s="141" customFormat="1" x14ac:dyDescent="0.25">
      <c r="I4724" s="142"/>
    </row>
    <row r="4725" spans="9:9" s="141" customFormat="1" x14ac:dyDescent="0.25">
      <c r="I4725" s="142"/>
    </row>
    <row r="4726" spans="9:9" s="141" customFormat="1" x14ac:dyDescent="0.25">
      <c r="I4726" s="142"/>
    </row>
    <row r="4727" spans="9:9" s="141" customFormat="1" x14ac:dyDescent="0.25">
      <c r="I4727" s="142"/>
    </row>
    <row r="4728" spans="9:9" s="141" customFormat="1" x14ac:dyDescent="0.25">
      <c r="I4728" s="142"/>
    </row>
    <row r="4729" spans="9:9" s="141" customFormat="1" x14ac:dyDescent="0.25">
      <c r="I4729" s="142"/>
    </row>
    <row r="4730" spans="9:9" s="141" customFormat="1" x14ac:dyDescent="0.25">
      <c r="I4730" s="142"/>
    </row>
    <row r="4731" spans="9:9" s="141" customFormat="1" x14ac:dyDescent="0.25">
      <c r="I4731" s="142"/>
    </row>
    <row r="4732" spans="9:9" s="141" customFormat="1" x14ac:dyDescent="0.25">
      <c r="I4732" s="142"/>
    </row>
    <row r="4733" spans="9:9" s="141" customFormat="1" x14ac:dyDescent="0.25">
      <c r="I4733" s="142"/>
    </row>
    <row r="4734" spans="9:9" s="141" customFormat="1" x14ac:dyDescent="0.25">
      <c r="I4734" s="142"/>
    </row>
    <row r="4735" spans="9:9" s="141" customFormat="1" x14ac:dyDescent="0.25">
      <c r="I4735" s="142"/>
    </row>
    <row r="4736" spans="9:9" s="141" customFormat="1" x14ac:dyDescent="0.25">
      <c r="I4736" s="142"/>
    </row>
    <row r="4737" spans="9:9" s="141" customFormat="1" x14ac:dyDescent="0.25">
      <c r="I4737" s="142"/>
    </row>
    <row r="4738" spans="9:9" s="141" customFormat="1" x14ac:dyDescent="0.25">
      <c r="I4738" s="142"/>
    </row>
    <row r="4739" spans="9:9" s="141" customFormat="1" x14ac:dyDescent="0.25">
      <c r="I4739" s="142"/>
    </row>
    <row r="4740" spans="9:9" s="141" customFormat="1" x14ac:dyDescent="0.25">
      <c r="I4740" s="142"/>
    </row>
    <row r="4741" spans="9:9" s="141" customFormat="1" x14ac:dyDescent="0.25">
      <c r="I4741" s="142"/>
    </row>
    <row r="4742" spans="9:9" s="141" customFormat="1" x14ac:dyDescent="0.25">
      <c r="I4742" s="142"/>
    </row>
    <row r="4743" spans="9:9" s="141" customFormat="1" x14ac:dyDescent="0.25">
      <c r="I4743" s="142"/>
    </row>
    <row r="4744" spans="9:9" s="141" customFormat="1" x14ac:dyDescent="0.25">
      <c r="I4744" s="142"/>
    </row>
    <row r="4745" spans="9:9" s="141" customFormat="1" x14ac:dyDescent="0.25">
      <c r="I4745" s="142"/>
    </row>
    <row r="4746" spans="9:9" s="141" customFormat="1" x14ac:dyDescent="0.25">
      <c r="I4746" s="142"/>
    </row>
    <row r="4747" spans="9:9" s="141" customFormat="1" x14ac:dyDescent="0.25">
      <c r="I4747" s="142"/>
    </row>
    <row r="4748" spans="9:9" s="141" customFormat="1" x14ac:dyDescent="0.25">
      <c r="I4748" s="142"/>
    </row>
    <row r="4749" spans="9:9" s="141" customFormat="1" x14ac:dyDescent="0.25">
      <c r="I4749" s="142"/>
    </row>
    <row r="4750" spans="9:9" s="141" customFormat="1" x14ac:dyDescent="0.25">
      <c r="I4750" s="142"/>
    </row>
    <row r="4751" spans="9:9" s="141" customFormat="1" x14ac:dyDescent="0.25">
      <c r="I4751" s="142"/>
    </row>
    <row r="4752" spans="9:9" s="141" customFormat="1" x14ac:dyDescent="0.25">
      <c r="I4752" s="142"/>
    </row>
    <row r="4753" spans="9:9" s="141" customFormat="1" x14ac:dyDescent="0.25">
      <c r="I4753" s="142"/>
    </row>
    <row r="4754" spans="9:9" s="141" customFormat="1" x14ac:dyDescent="0.25">
      <c r="I4754" s="142"/>
    </row>
    <row r="4755" spans="9:9" s="141" customFormat="1" x14ac:dyDescent="0.25">
      <c r="I4755" s="142"/>
    </row>
    <row r="4756" spans="9:9" s="141" customFormat="1" x14ac:dyDescent="0.25">
      <c r="I4756" s="142"/>
    </row>
    <row r="4757" spans="9:9" s="141" customFormat="1" x14ac:dyDescent="0.25">
      <c r="I4757" s="142"/>
    </row>
    <row r="4758" spans="9:9" s="141" customFormat="1" x14ac:dyDescent="0.25">
      <c r="I4758" s="142"/>
    </row>
    <row r="4759" spans="9:9" s="141" customFormat="1" x14ac:dyDescent="0.25">
      <c r="I4759" s="142"/>
    </row>
    <row r="4760" spans="9:9" s="141" customFormat="1" x14ac:dyDescent="0.25">
      <c r="I4760" s="142"/>
    </row>
    <row r="4761" spans="9:9" s="141" customFormat="1" x14ac:dyDescent="0.25">
      <c r="I4761" s="142"/>
    </row>
    <row r="4762" spans="9:9" s="141" customFormat="1" x14ac:dyDescent="0.25">
      <c r="I4762" s="142"/>
    </row>
    <row r="4763" spans="9:9" s="141" customFormat="1" x14ac:dyDescent="0.25">
      <c r="I4763" s="142"/>
    </row>
    <row r="4764" spans="9:9" s="141" customFormat="1" x14ac:dyDescent="0.25">
      <c r="I4764" s="142"/>
    </row>
    <row r="4765" spans="9:9" s="141" customFormat="1" x14ac:dyDescent="0.25">
      <c r="I4765" s="142"/>
    </row>
    <row r="4766" spans="9:9" s="141" customFormat="1" x14ac:dyDescent="0.25">
      <c r="I4766" s="142"/>
    </row>
    <row r="4767" spans="9:9" s="141" customFormat="1" x14ac:dyDescent="0.25">
      <c r="I4767" s="142"/>
    </row>
    <row r="4768" spans="9:9" s="141" customFormat="1" x14ac:dyDescent="0.25">
      <c r="I4768" s="142"/>
    </row>
    <row r="4769" spans="9:9" s="141" customFormat="1" x14ac:dyDescent="0.25">
      <c r="I4769" s="142"/>
    </row>
    <row r="4770" spans="9:9" s="141" customFormat="1" x14ac:dyDescent="0.25">
      <c r="I4770" s="142"/>
    </row>
    <row r="4771" spans="9:9" s="141" customFormat="1" x14ac:dyDescent="0.25">
      <c r="I4771" s="142"/>
    </row>
    <row r="4772" spans="9:9" s="141" customFormat="1" x14ac:dyDescent="0.25">
      <c r="I4772" s="142"/>
    </row>
    <row r="4773" spans="9:9" s="141" customFormat="1" x14ac:dyDescent="0.25">
      <c r="I4773" s="142"/>
    </row>
    <row r="4774" spans="9:9" s="141" customFormat="1" x14ac:dyDescent="0.25">
      <c r="I4774" s="142"/>
    </row>
    <row r="4775" spans="9:9" s="141" customFormat="1" x14ac:dyDescent="0.25">
      <c r="I4775" s="142"/>
    </row>
    <row r="4776" spans="9:9" s="141" customFormat="1" x14ac:dyDescent="0.25">
      <c r="I4776" s="142"/>
    </row>
    <row r="4777" spans="9:9" s="141" customFormat="1" x14ac:dyDescent="0.25">
      <c r="I4777" s="142"/>
    </row>
    <row r="4778" spans="9:9" s="141" customFormat="1" x14ac:dyDescent="0.25">
      <c r="I4778" s="142"/>
    </row>
    <row r="4779" spans="9:9" s="141" customFormat="1" x14ac:dyDescent="0.25">
      <c r="I4779" s="142"/>
    </row>
    <row r="4780" spans="9:9" s="141" customFormat="1" x14ac:dyDescent="0.25">
      <c r="I4780" s="142"/>
    </row>
    <row r="4781" spans="9:9" s="141" customFormat="1" x14ac:dyDescent="0.25">
      <c r="I4781" s="142"/>
    </row>
    <row r="4782" spans="9:9" s="141" customFormat="1" x14ac:dyDescent="0.25">
      <c r="I4782" s="142"/>
    </row>
    <row r="4783" spans="9:9" s="141" customFormat="1" x14ac:dyDescent="0.25">
      <c r="I4783" s="142"/>
    </row>
    <row r="4784" spans="9:9" s="141" customFormat="1" x14ac:dyDescent="0.25">
      <c r="I4784" s="142"/>
    </row>
    <row r="4785" spans="9:9" s="141" customFormat="1" x14ac:dyDescent="0.25">
      <c r="I4785" s="142"/>
    </row>
    <row r="4786" spans="9:9" s="141" customFormat="1" x14ac:dyDescent="0.25">
      <c r="I4786" s="142"/>
    </row>
    <row r="4787" spans="9:9" s="141" customFormat="1" x14ac:dyDescent="0.25">
      <c r="I4787" s="142"/>
    </row>
    <row r="4788" spans="9:9" s="141" customFormat="1" x14ac:dyDescent="0.25">
      <c r="I4788" s="142"/>
    </row>
    <row r="4789" spans="9:9" s="141" customFormat="1" x14ac:dyDescent="0.25">
      <c r="I4789" s="142"/>
    </row>
    <row r="4790" spans="9:9" s="141" customFormat="1" x14ac:dyDescent="0.25">
      <c r="I4790" s="142"/>
    </row>
    <row r="4791" spans="9:9" s="141" customFormat="1" x14ac:dyDescent="0.25">
      <c r="I4791" s="142"/>
    </row>
    <row r="4792" spans="9:9" s="141" customFormat="1" x14ac:dyDescent="0.25">
      <c r="I4792" s="142"/>
    </row>
    <row r="4793" spans="9:9" s="141" customFormat="1" x14ac:dyDescent="0.25">
      <c r="I4793" s="142"/>
    </row>
    <row r="4794" spans="9:9" s="141" customFormat="1" x14ac:dyDescent="0.25">
      <c r="I4794" s="142"/>
    </row>
    <row r="4795" spans="9:9" s="141" customFormat="1" x14ac:dyDescent="0.25">
      <c r="I4795" s="142"/>
    </row>
    <row r="4796" spans="9:9" s="141" customFormat="1" x14ac:dyDescent="0.25">
      <c r="I4796" s="142"/>
    </row>
    <row r="4797" spans="9:9" s="141" customFormat="1" x14ac:dyDescent="0.25">
      <c r="I4797" s="142"/>
    </row>
    <row r="4798" spans="9:9" s="141" customFormat="1" x14ac:dyDescent="0.25">
      <c r="I4798" s="142"/>
    </row>
    <row r="4799" spans="9:9" s="141" customFormat="1" x14ac:dyDescent="0.25">
      <c r="I4799" s="142"/>
    </row>
    <row r="4800" spans="9:9" s="141" customFormat="1" x14ac:dyDescent="0.25">
      <c r="I4800" s="142"/>
    </row>
    <row r="4801" spans="9:9" s="141" customFormat="1" x14ac:dyDescent="0.25">
      <c r="I4801" s="142"/>
    </row>
    <row r="4802" spans="9:9" s="141" customFormat="1" x14ac:dyDescent="0.25">
      <c r="I4802" s="142"/>
    </row>
    <row r="4803" spans="9:9" s="141" customFormat="1" x14ac:dyDescent="0.25">
      <c r="I4803" s="142"/>
    </row>
    <row r="4804" spans="9:9" s="141" customFormat="1" x14ac:dyDescent="0.25">
      <c r="I4804" s="142"/>
    </row>
    <row r="4805" spans="9:9" s="141" customFormat="1" x14ac:dyDescent="0.25">
      <c r="I4805" s="142"/>
    </row>
    <row r="4806" spans="9:9" s="141" customFormat="1" x14ac:dyDescent="0.25">
      <c r="I4806" s="142"/>
    </row>
    <row r="4807" spans="9:9" s="141" customFormat="1" x14ac:dyDescent="0.25">
      <c r="I4807" s="142"/>
    </row>
    <row r="4808" spans="9:9" s="141" customFormat="1" x14ac:dyDescent="0.25">
      <c r="I4808" s="142"/>
    </row>
    <row r="4809" spans="9:9" s="141" customFormat="1" x14ac:dyDescent="0.25">
      <c r="I4809" s="142"/>
    </row>
    <row r="4810" spans="9:9" s="141" customFormat="1" x14ac:dyDescent="0.25">
      <c r="I4810" s="142"/>
    </row>
    <row r="4811" spans="9:9" s="141" customFormat="1" x14ac:dyDescent="0.25">
      <c r="I4811" s="142"/>
    </row>
    <row r="4812" spans="9:9" s="141" customFormat="1" x14ac:dyDescent="0.25">
      <c r="I4812" s="142"/>
    </row>
    <row r="4813" spans="9:9" s="141" customFormat="1" x14ac:dyDescent="0.25">
      <c r="I4813" s="142"/>
    </row>
    <row r="4814" spans="9:9" s="141" customFormat="1" x14ac:dyDescent="0.25">
      <c r="I4814" s="142"/>
    </row>
    <row r="4815" spans="9:9" s="141" customFormat="1" x14ac:dyDescent="0.25">
      <c r="I4815" s="142"/>
    </row>
    <row r="4816" spans="9:9" s="141" customFormat="1" x14ac:dyDescent="0.25">
      <c r="I4816" s="142"/>
    </row>
    <row r="4817" spans="9:9" s="141" customFormat="1" x14ac:dyDescent="0.25">
      <c r="I4817" s="142"/>
    </row>
    <row r="4818" spans="9:9" s="141" customFormat="1" x14ac:dyDescent="0.25">
      <c r="I4818" s="142"/>
    </row>
    <row r="4819" spans="9:9" s="141" customFormat="1" x14ac:dyDescent="0.25">
      <c r="I4819" s="142"/>
    </row>
    <row r="4820" spans="9:9" s="141" customFormat="1" x14ac:dyDescent="0.25">
      <c r="I4820" s="142"/>
    </row>
    <row r="4821" spans="9:9" s="141" customFormat="1" x14ac:dyDescent="0.25">
      <c r="I4821" s="142"/>
    </row>
    <row r="4822" spans="9:9" s="141" customFormat="1" x14ac:dyDescent="0.25">
      <c r="I4822" s="142"/>
    </row>
    <row r="4823" spans="9:9" s="141" customFormat="1" x14ac:dyDescent="0.25">
      <c r="I4823" s="142"/>
    </row>
    <row r="4824" spans="9:9" s="141" customFormat="1" x14ac:dyDescent="0.25">
      <c r="I4824" s="142"/>
    </row>
    <row r="4825" spans="9:9" s="141" customFormat="1" x14ac:dyDescent="0.25">
      <c r="I4825" s="142"/>
    </row>
    <row r="4826" spans="9:9" s="141" customFormat="1" x14ac:dyDescent="0.25">
      <c r="I4826" s="142"/>
    </row>
    <row r="4827" spans="9:9" s="141" customFormat="1" x14ac:dyDescent="0.25">
      <c r="I4827" s="142"/>
    </row>
    <row r="4828" spans="9:9" s="141" customFormat="1" x14ac:dyDescent="0.25">
      <c r="I4828" s="142"/>
    </row>
    <row r="4829" spans="9:9" s="141" customFormat="1" x14ac:dyDescent="0.25">
      <c r="I4829" s="142"/>
    </row>
    <row r="4830" spans="9:9" s="141" customFormat="1" x14ac:dyDescent="0.25">
      <c r="I4830" s="142"/>
    </row>
    <row r="4831" spans="9:9" s="141" customFormat="1" x14ac:dyDescent="0.25">
      <c r="I4831" s="142"/>
    </row>
    <row r="4832" spans="9:9" s="141" customFormat="1" x14ac:dyDescent="0.25">
      <c r="I4832" s="142"/>
    </row>
    <row r="4833" spans="9:9" s="141" customFormat="1" x14ac:dyDescent="0.25">
      <c r="I4833" s="142"/>
    </row>
    <row r="4834" spans="9:9" s="141" customFormat="1" x14ac:dyDescent="0.25">
      <c r="I4834" s="142"/>
    </row>
    <row r="4835" spans="9:9" s="141" customFormat="1" x14ac:dyDescent="0.25">
      <c r="I4835" s="142"/>
    </row>
    <row r="4836" spans="9:9" s="141" customFormat="1" x14ac:dyDescent="0.25">
      <c r="I4836" s="142"/>
    </row>
    <row r="4837" spans="9:9" s="141" customFormat="1" x14ac:dyDescent="0.25">
      <c r="I4837" s="142"/>
    </row>
    <row r="4838" spans="9:9" s="141" customFormat="1" x14ac:dyDescent="0.25">
      <c r="I4838" s="142"/>
    </row>
    <row r="4839" spans="9:9" s="141" customFormat="1" x14ac:dyDescent="0.25">
      <c r="I4839" s="142"/>
    </row>
    <row r="4840" spans="9:9" s="141" customFormat="1" x14ac:dyDescent="0.25">
      <c r="I4840" s="142"/>
    </row>
    <row r="4841" spans="9:9" s="141" customFormat="1" x14ac:dyDescent="0.25">
      <c r="I4841" s="142"/>
    </row>
    <row r="4842" spans="9:9" s="141" customFormat="1" x14ac:dyDescent="0.25">
      <c r="I4842" s="142"/>
    </row>
    <row r="4843" spans="9:9" s="141" customFormat="1" x14ac:dyDescent="0.25">
      <c r="I4843" s="142"/>
    </row>
    <row r="4844" spans="9:9" s="141" customFormat="1" x14ac:dyDescent="0.25">
      <c r="I4844" s="142"/>
    </row>
    <row r="4845" spans="9:9" s="141" customFormat="1" x14ac:dyDescent="0.25">
      <c r="I4845" s="142"/>
    </row>
    <row r="4846" spans="9:9" s="141" customFormat="1" x14ac:dyDescent="0.25">
      <c r="I4846" s="142"/>
    </row>
    <row r="4847" spans="9:9" s="141" customFormat="1" x14ac:dyDescent="0.25">
      <c r="I4847" s="142"/>
    </row>
    <row r="4848" spans="9:9" s="141" customFormat="1" x14ac:dyDescent="0.25">
      <c r="I4848" s="142"/>
    </row>
    <row r="4849" spans="9:9" s="141" customFormat="1" x14ac:dyDescent="0.25">
      <c r="I4849" s="142"/>
    </row>
    <row r="4850" spans="9:9" s="141" customFormat="1" x14ac:dyDescent="0.25">
      <c r="I4850" s="142"/>
    </row>
    <row r="4851" spans="9:9" s="141" customFormat="1" x14ac:dyDescent="0.25">
      <c r="I4851" s="142"/>
    </row>
    <row r="4852" spans="9:9" s="141" customFormat="1" x14ac:dyDescent="0.25">
      <c r="I4852" s="142"/>
    </row>
    <row r="4853" spans="9:9" s="141" customFormat="1" x14ac:dyDescent="0.25">
      <c r="I4853" s="142"/>
    </row>
    <row r="4854" spans="9:9" s="141" customFormat="1" x14ac:dyDescent="0.25">
      <c r="I4854" s="142"/>
    </row>
    <row r="4855" spans="9:9" s="141" customFormat="1" x14ac:dyDescent="0.25">
      <c r="I4855" s="142"/>
    </row>
    <row r="4856" spans="9:9" s="141" customFormat="1" x14ac:dyDescent="0.25">
      <c r="I4856" s="142"/>
    </row>
    <row r="4857" spans="9:9" s="141" customFormat="1" x14ac:dyDescent="0.25">
      <c r="I4857" s="142"/>
    </row>
    <row r="4858" spans="9:9" s="141" customFormat="1" x14ac:dyDescent="0.25">
      <c r="I4858" s="142"/>
    </row>
    <row r="4859" spans="9:9" s="141" customFormat="1" x14ac:dyDescent="0.25">
      <c r="I4859" s="142"/>
    </row>
    <row r="4860" spans="9:9" s="141" customFormat="1" x14ac:dyDescent="0.25">
      <c r="I4860" s="142"/>
    </row>
    <row r="4861" spans="9:9" s="141" customFormat="1" x14ac:dyDescent="0.25">
      <c r="I4861" s="142"/>
    </row>
    <row r="4862" spans="9:9" s="141" customFormat="1" x14ac:dyDescent="0.25">
      <c r="I4862" s="142"/>
    </row>
    <row r="4863" spans="9:9" s="141" customFormat="1" x14ac:dyDescent="0.25">
      <c r="I4863" s="142"/>
    </row>
    <row r="4864" spans="9:9" s="141" customFormat="1" x14ac:dyDescent="0.25">
      <c r="I4864" s="142"/>
    </row>
    <row r="4865" spans="9:9" s="141" customFormat="1" x14ac:dyDescent="0.25">
      <c r="I4865" s="142"/>
    </row>
    <row r="4866" spans="9:9" s="141" customFormat="1" x14ac:dyDescent="0.25">
      <c r="I4866" s="142"/>
    </row>
    <row r="4867" spans="9:9" s="141" customFormat="1" x14ac:dyDescent="0.25">
      <c r="I4867" s="142"/>
    </row>
    <row r="4868" spans="9:9" s="141" customFormat="1" x14ac:dyDescent="0.25">
      <c r="I4868" s="142"/>
    </row>
    <row r="4869" spans="9:9" s="141" customFormat="1" x14ac:dyDescent="0.25">
      <c r="I4869" s="142"/>
    </row>
    <row r="4870" spans="9:9" s="141" customFormat="1" x14ac:dyDescent="0.25">
      <c r="I4870" s="142"/>
    </row>
    <row r="4871" spans="9:9" s="141" customFormat="1" x14ac:dyDescent="0.25">
      <c r="I4871" s="142"/>
    </row>
    <row r="4872" spans="9:9" s="141" customFormat="1" x14ac:dyDescent="0.25">
      <c r="I4872" s="142"/>
    </row>
    <row r="4873" spans="9:9" s="141" customFormat="1" x14ac:dyDescent="0.25">
      <c r="I4873" s="142"/>
    </row>
    <row r="4874" spans="9:9" s="141" customFormat="1" x14ac:dyDescent="0.25">
      <c r="I4874" s="142"/>
    </row>
    <row r="4875" spans="9:9" s="141" customFormat="1" x14ac:dyDescent="0.25">
      <c r="I4875" s="142"/>
    </row>
    <row r="4876" spans="9:9" s="141" customFormat="1" x14ac:dyDescent="0.25">
      <c r="I4876" s="142"/>
    </row>
    <row r="4877" spans="9:9" s="141" customFormat="1" x14ac:dyDescent="0.25">
      <c r="I4877" s="142"/>
    </row>
    <row r="4878" spans="9:9" s="141" customFormat="1" x14ac:dyDescent="0.25">
      <c r="I4878" s="142"/>
    </row>
    <row r="4879" spans="9:9" s="141" customFormat="1" x14ac:dyDescent="0.25">
      <c r="I4879" s="142"/>
    </row>
    <row r="4880" spans="9:9" s="141" customFormat="1" x14ac:dyDescent="0.25">
      <c r="I4880" s="142"/>
    </row>
    <row r="4881" spans="9:9" s="141" customFormat="1" x14ac:dyDescent="0.25">
      <c r="I4881" s="142"/>
    </row>
    <row r="4882" spans="9:9" s="141" customFormat="1" x14ac:dyDescent="0.25">
      <c r="I4882" s="142"/>
    </row>
    <row r="4883" spans="9:9" s="141" customFormat="1" x14ac:dyDescent="0.25">
      <c r="I4883" s="142"/>
    </row>
    <row r="4884" spans="9:9" s="141" customFormat="1" x14ac:dyDescent="0.25">
      <c r="I4884" s="142"/>
    </row>
    <row r="4885" spans="9:9" s="141" customFormat="1" x14ac:dyDescent="0.25">
      <c r="I4885" s="142"/>
    </row>
    <row r="4886" spans="9:9" s="141" customFormat="1" x14ac:dyDescent="0.25">
      <c r="I4886" s="142"/>
    </row>
    <row r="4887" spans="9:9" s="141" customFormat="1" x14ac:dyDescent="0.25">
      <c r="I4887" s="142"/>
    </row>
    <row r="4888" spans="9:9" s="141" customFormat="1" x14ac:dyDescent="0.25">
      <c r="I4888" s="142"/>
    </row>
    <row r="4889" spans="9:9" s="141" customFormat="1" x14ac:dyDescent="0.25">
      <c r="I4889" s="142"/>
    </row>
    <row r="4890" spans="9:9" s="141" customFormat="1" x14ac:dyDescent="0.25">
      <c r="I4890" s="142"/>
    </row>
    <row r="4891" spans="9:9" s="141" customFormat="1" x14ac:dyDescent="0.25">
      <c r="I4891" s="142"/>
    </row>
    <row r="4892" spans="9:9" s="141" customFormat="1" x14ac:dyDescent="0.25">
      <c r="I4892" s="142"/>
    </row>
    <row r="4893" spans="9:9" s="141" customFormat="1" x14ac:dyDescent="0.25">
      <c r="I4893" s="142"/>
    </row>
    <row r="4894" spans="9:9" s="141" customFormat="1" x14ac:dyDescent="0.25">
      <c r="I4894" s="142"/>
    </row>
    <row r="4895" spans="9:9" s="141" customFormat="1" x14ac:dyDescent="0.25">
      <c r="I4895" s="142"/>
    </row>
    <row r="4896" spans="9:9" s="141" customFormat="1" x14ac:dyDescent="0.25">
      <c r="I4896" s="142"/>
    </row>
    <row r="4897" spans="9:9" s="141" customFormat="1" x14ac:dyDescent="0.25">
      <c r="I4897" s="142"/>
    </row>
    <row r="4898" spans="9:9" s="141" customFormat="1" x14ac:dyDescent="0.25">
      <c r="I4898" s="142"/>
    </row>
    <row r="4899" spans="9:9" s="141" customFormat="1" x14ac:dyDescent="0.25">
      <c r="I4899" s="142"/>
    </row>
    <row r="4900" spans="9:9" s="141" customFormat="1" x14ac:dyDescent="0.25">
      <c r="I4900" s="142"/>
    </row>
    <row r="4901" spans="9:9" s="141" customFormat="1" x14ac:dyDescent="0.25">
      <c r="I4901" s="142"/>
    </row>
    <row r="4902" spans="9:9" s="141" customFormat="1" x14ac:dyDescent="0.25">
      <c r="I4902" s="142"/>
    </row>
    <row r="4903" spans="9:9" s="141" customFormat="1" x14ac:dyDescent="0.25">
      <c r="I4903" s="142"/>
    </row>
    <row r="4904" spans="9:9" s="141" customFormat="1" x14ac:dyDescent="0.25">
      <c r="I4904" s="142"/>
    </row>
    <row r="4905" spans="9:9" s="141" customFormat="1" x14ac:dyDescent="0.25">
      <c r="I4905" s="142"/>
    </row>
    <row r="4906" spans="9:9" s="141" customFormat="1" x14ac:dyDescent="0.25">
      <c r="I4906" s="142"/>
    </row>
    <row r="4907" spans="9:9" s="141" customFormat="1" x14ac:dyDescent="0.25">
      <c r="I4907" s="142"/>
    </row>
    <row r="4908" spans="9:9" s="141" customFormat="1" x14ac:dyDescent="0.25">
      <c r="I4908" s="142"/>
    </row>
    <row r="4909" spans="9:9" s="141" customFormat="1" x14ac:dyDescent="0.25">
      <c r="I4909" s="142"/>
    </row>
    <row r="4910" spans="9:9" s="141" customFormat="1" x14ac:dyDescent="0.25">
      <c r="I4910" s="142"/>
    </row>
    <row r="4911" spans="9:9" s="141" customFormat="1" x14ac:dyDescent="0.25">
      <c r="I4911" s="142"/>
    </row>
    <row r="4912" spans="9:9" s="141" customFormat="1" x14ac:dyDescent="0.25">
      <c r="I4912" s="142"/>
    </row>
    <row r="4913" spans="9:9" s="141" customFormat="1" x14ac:dyDescent="0.25">
      <c r="I4913" s="142"/>
    </row>
    <row r="4914" spans="9:9" s="141" customFormat="1" x14ac:dyDescent="0.25">
      <c r="I4914" s="142"/>
    </row>
    <row r="4915" spans="9:9" s="141" customFormat="1" x14ac:dyDescent="0.25">
      <c r="I4915" s="142"/>
    </row>
    <row r="4916" spans="9:9" s="141" customFormat="1" x14ac:dyDescent="0.25">
      <c r="I4916" s="142"/>
    </row>
    <row r="4917" spans="9:9" s="141" customFormat="1" x14ac:dyDescent="0.25">
      <c r="I4917" s="142"/>
    </row>
    <row r="4918" spans="9:9" s="141" customFormat="1" x14ac:dyDescent="0.25">
      <c r="I4918" s="142"/>
    </row>
    <row r="4919" spans="9:9" s="141" customFormat="1" x14ac:dyDescent="0.25">
      <c r="I4919" s="142"/>
    </row>
    <row r="4920" spans="9:9" s="141" customFormat="1" x14ac:dyDescent="0.25">
      <c r="I4920" s="142"/>
    </row>
    <row r="4921" spans="9:9" s="141" customFormat="1" x14ac:dyDescent="0.25">
      <c r="I4921" s="142"/>
    </row>
    <row r="4922" spans="9:9" s="141" customFormat="1" x14ac:dyDescent="0.25">
      <c r="I4922" s="142"/>
    </row>
    <row r="4923" spans="9:9" s="141" customFormat="1" x14ac:dyDescent="0.25">
      <c r="I4923" s="142"/>
    </row>
    <row r="4924" spans="9:9" s="141" customFormat="1" x14ac:dyDescent="0.25">
      <c r="I4924" s="142"/>
    </row>
    <row r="4925" spans="9:9" s="141" customFormat="1" x14ac:dyDescent="0.25">
      <c r="I4925" s="142"/>
    </row>
    <row r="4926" spans="9:9" s="141" customFormat="1" x14ac:dyDescent="0.25">
      <c r="I4926" s="142"/>
    </row>
    <row r="4927" spans="9:9" s="141" customFormat="1" x14ac:dyDescent="0.25">
      <c r="I4927" s="142"/>
    </row>
    <row r="4928" spans="9:9" s="141" customFormat="1" x14ac:dyDescent="0.25">
      <c r="I4928" s="142"/>
    </row>
    <row r="4929" spans="9:9" s="141" customFormat="1" x14ac:dyDescent="0.25">
      <c r="I4929" s="142"/>
    </row>
    <row r="4930" spans="9:9" s="141" customFormat="1" x14ac:dyDescent="0.25">
      <c r="I4930" s="142"/>
    </row>
    <row r="4931" spans="9:9" s="141" customFormat="1" x14ac:dyDescent="0.25">
      <c r="I4931" s="142"/>
    </row>
    <row r="4932" spans="9:9" s="141" customFormat="1" x14ac:dyDescent="0.25">
      <c r="I4932" s="142"/>
    </row>
    <row r="4933" spans="9:9" s="141" customFormat="1" x14ac:dyDescent="0.25">
      <c r="I4933" s="142"/>
    </row>
    <row r="4934" spans="9:9" s="141" customFormat="1" x14ac:dyDescent="0.25">
      <c r="I4934" s="142"/>
    </row>
    <row r="4935" spans="9:9" s="141" customFormat="1" x14ac:dyDescent="0.25">
      <c r="I4935" s="142"/>
    </row>
    <row r="4936" spans="9:9" s="141" customFormat="1" x14ac:dyDescent="0.25">
      <c r="I4936" s="142"/>
    </row>
    <row r="4937" spans="9:9" s="141" customFormat="1" x14ac:dyDescent="0.25">
      <c r="I4937" s="142"/>
    </row>
    <row r="4938" spans="9:9" s="141" customFormat="1" x14ac:dyDescent="0.25">
      <c r="I4938" s="142"/>
    </row>
    <row r="4939" spans="9:9" s="141" customFormat="1" x14ac:dyDescent="0.25">
      <c r="I4939" s="142"/>
    </row>
    <row r="4940" spans="9:9" s="141" customFormat="1" x14ac:dyDescent="0.25">
      <c r="I4940" s="142"/>
    </row>
    <row r="4941" spans="9:9" s="141" customFormat="1" x14ac:dyDescent="0.25">
      <c r="I4941" s="142"/>
    </row>
    <row r="4942" spans="9:9" s="141" customFormat="1" x14ac:dyDescent="0.25">
      <c r="I4942" s="142"/>
    </row>
    <row r="4943" spans="9:9" s="141" customFormat="1" x14ac:dyDescent="0.25">
      <c r="I4943" s="142"/>
    </row>
    <row r="4944" spans="9:9" s="141" customFormat="1" x14ac:dyDescent="0.25">
      <c r="I4944" s="142"/>
    </row>
    <row r="4945" spans="9:9" s="141" customFormat="1" x14ac:dyDescent="0.25">
      <c r="I4945" s="142"/>
    </row>
    <row r="4946" spans="9:9" s="141" customFormat="1" x14ac:dyDescent="0.25">
      <c r="I4946" s="142"/>
    </row>
    <row r="4947" spans="9:9" s="141" customFormat="1" x14ac:dyDescent="0.25">
      <c r="I4947" s="142"/>
    </row>
    <row r="4948" spans="9:9" s="141" customFormat="1" x14ac:dyDescent="0.25">
      <c r="I4948" s="142"/>
    </row>
    <row r="4949" spans="9:9" s="141" customFormat="1" x14ac:dyDescent="0.25">
      <c r="I4949" s="142"/>
    </row>
    <row r="4950" spans="9:9" s="141" customFormat="1" x14ac:dyDescent="0.25">
      <c r="I4950" s="142"/>
    </row>
    <row r="4951" spans="9:9" s="141" customFormat="1" x14ac:dyDescent="0.25">
      <c r="I4951" s="142"/>
    </row>
    <row r="4952" spans="9:9" s="141" customFormat="1" x14ac:dyDescent="0.25">
      <c r="I4952" s="142"/>
    </row>
    <row r="4953" spans="9:9" s="141" customFormat="1" x14ac:dyDescent="0.25">
      <c r="I4953" s="142"/>
    </row>
    <row r="4954" spans="9:9" s="141" customFormat="1" x14ac:dyDescent="0.25">
      <c r="I4954" s="142"/>
    </row>
    <row r="4955" spans="9:9" s="141" customFormat="1" x14ac:dyDescent="0.25">
      <c r="I4955" s="142"/>
    </row>
    <row r="4956" spans="9:9" s="141" customFormat="1" x14ac:dyDescent="0.25">
      <c r="I4956" s="142"/>
    </row>
    <row r="4957" spans="9:9" s="141" customFormat="1" x14ac:dyDescent="0.25">
      <c r="I4957" s="142"/>
    </row>
    <row r="4958" spans="9:9" s="141" customFormat="1" x14ac:dyDescent="0.25">
      <c r="I4958" s="142"/>
    </row>
    <row r="4959" spans="9:9" s="141" customFormat="1" x14ac:dyDescent="0.25">
      <c r="I4959" s="142"/>
    </row>
    <row r="4960" spans="9:9" s="141" customFormat="1" x14ac:dyDescent="0.25">
      <c r="I4960" s="142"/>
    </row>
    <row r="4961" spans="9:9" s="141" customFormat="1" x14ac:dyDescent="0.25">
      <c r="I4961" s="142"/>
    </row>
    <row r="4962" spans="9:9" s="141" customFormat="1" x14ac:dyDescent="0.25">
      <c r="I4962" s="142"/>
    </row>
    <row r="4963" spans="9:9" s="141" customFormat="1" x14ac:dyDescent="0.25">
      <c r="I4963" s="142"/>
    </row>
    <row r="4964" spans="9:9" s="141" customFormat="1" x14ac:dyDescent="0.25">
      <c r="I4964" s="142"/>
    </row>
    <row r="4965" spans="9:9" s="141" customFormat="1" x14ac:dyDescent="0.25">
      <c r="I4965" s="142"/>
    </row>
    <row r="4966" spans="9:9" s="141" customFormat="1" x14ac:dyDescent="0.25">
      <c r="I4966" s="142"/>
    </row>
    <row r="4967" spans="9:9" s="141" customFormat="1" x14ac:dyDescent="0.25">
      <c r="I4967" s="142"/>
    </row>
    <row r="4968" spans="9:9" s="141" customFormat="1" x14ac:dyDescent="0.25">
      <c r="I4968" s="142"/>
    </row>
    <row r="4969" spans="9:9" s="141" customFormat="1" x14ac:dyDescent="0.25">
      <c r="I4969" s="142"/>
    </row>
    <row r="4970" spans="9:9" s="141" customFormat="1" x14ac:dyDescent="0.25">
      <c r="I4970" s="142"/>
    </row>
    <row r="4971" spans="9:9" s="141" customFormat="1" x14ac:dyDescent="0.25">
      <c r="I4971" s="142"/>
    </row>
    <row r="4972" spans="9:9" s="141" customFormat="1" x14ac:dyDescent="0.25">
      <c r="I4972" s="142"/>
    </row>
    <row r="4973" spans="9:9" s="141" customFormat="1" x14ac:dyDescent="0.25">
      <c r="I4973" s="142"/>
    </row>
    <row r="4974" spans="9:9" s="141" customFormat="1" x14ac:dyDescent="0.25">
      <c r="I4974" s="142"/>
    </row>
    <row r="4975" spans="9:9" s="141" customFormat="1" x14ac:dyDescent="0.25">
      <c r="I4975" s="142"/>
    </row>
    <row r="4976" spans="9:9" s="141" customFormat="1" x14ac:dyDescent="0.25">
      <c r="I4976" s="142"/>
    </row>
    <row r="4977" spans="9:9" s="141" customFormat="1" x14ac:dyDescent="0.25">
      <c r="I4977" s="142"/>
    </row>
    <row r="4978" spans="9:9" s="141" customFormat="1" x14ac:dyDescent="0.25">
      <c r="I4978" s="142"/>
    </row>
    <row r="4979" spans="9:9" s="141" customFormat="1" x14ac:dyDescent="0.25">
      <c r="I4979" s="142"/>
    </row>
    <row r="4980" spans="9:9" s="141" customFormat="1" x14ac:dyDescent="0.25">
      <c r="I4980" s="142"/>
    </row>
    <row r="4981" spans="9:9" s="141" customFormat="1" x14ac:dyDescent="0.25">
      <c r="I4981" s="142"/>
    </row>
    <row r="4982" spans="9:9" s="141" customFormat="1" x14ac:dyDescent="0.25">
      <c r="I4982" s="142"/>
    </row>
    <row r="4983" spans="9:9" s="141" customFormat="1" x14ac:dyDescent="0.25">
      <c r="I4983" s="142"/>
    </row>
    <row r="4984" spans="9:9" s="141" customFormat="1" x14ac:dyDescent="0.25">
      <c r="I4984" s="142"/>
    </row>
    <row r="4985" spans="9:9" s="141" customFormat="1" x14ac:dyDescent="0.25">
      <c r="I4985" s="142"/>
    </row>
    <row r="4986" spans="9:9" s="141" customFormat="1" x14ac:dyDescent="0.25">
      <c r="I4986" s="142"/>
    </row>
    <row r="4987" spans="9:9" s="141" customFormat="1" x14ac:dyDescent="0.25">
      <c r="I4987" s="142"/>
    </row>
    <row r="4988" spans="9:9" s="141" customFormat="1" x14ac:dyDescent="0.25">
      <c r="I4988" s="142"/>
    </row>
    <row r="4989" spans="9:9" s="141" customFormat="1" x14ac:dyDescent="0.25">
      <c r="I4989" s="142"/>
    </row>
    <row r="4990" spans="9:9" s="141" customFormat="1" x14ac:dyDescent="0.25">
      <c r="I4990" s="142"/>
    </row>
    <row r="4991" spans="9:9" s="141" customFormat="1" x14ac:dyDescent="0.25">
      <c r="I4991" s="142"/>
    </row>
    <row r="4992" spans="9:9" s="141" customFormat="1" x14ac:dyDescent="0.25">
      <c r="I4992" s="142"/>
    </row>
    <row r="4993" spans="9:9" s="141" customFormat="1" x14ac:dyDescent="0.25">
      <c r="I4993" s="142"/>
    </row>
    <row r="4994" spans="9:9" s="141" customFormat="1" x14ac:dyDescent="0.25">
      <c r="I4994" s="142"/>
    </row>
    <row r="4995" spans="9:9" s="141" customFormat="1" x14ac:dyDescent="0.25">
      <c r="I4995" s="142"/>
    </row>
    <row r="4996" spans="9:9" s="141" customFormat="1" x14ac:dyDescent="0.25">
      <c r="I4996" s="142"/>
    </row>
    <row r="4997" spans="9:9" s="141" customFormat="1" x14ac:dyDescent="0.25">
      <c r="I4997" s="142"/>
    </row>
    <row r="4998" spans="9:9" s="141" customFormat="1" x14ac:dyDescent="0.25">
      <c r="I4998" s="142"/>
    </row>
    <row r="4999" spans="9:9" s="141" customFormat="1" x14ac:dyDescent="0.25">
      <c r="I4999" s="142"/>
    </row>
    <row r="5000" spans="9:9" s="141" customFormat="1" x14ac:dyDescent="0.25">
      <c r="I5000" s="142"/>
    </row>
    <row r="5001" spans="9:9" s="141" customFormat="1" x14ac:dyDescent="0.25">
      <c r="I5001" s="142"/>
    </row>
    <row r="5002" spans="9:9" s="141" customFormat="1" x14ac:dyDescent="0.25">
      <c r="I5002" s="142"/>
    </row>
    <row r="5003" spans="9:9" s="141" customFormat="1" x14ac:dyDescent="0.25">
      <c r="I5003" s="142"/>
    </row>
    <row r="5004" spans="9:9" s="141" customFormat="1" x14ac:dyDescent="0.25">
      <c r="I5004" s="142"/>
    </row>
    <row r="5005" spans="9:9" s="141" customFormat="1" x14ac:dyDescent="0.25">
      <c r="I5005" s="142"/>
    </row>
    <row r="5006" spans="9:9" s="141" customFormat="1" x14ac:dyDescent="0.25">
      <c r="I5006" s="142"/>
    </row>
    <row r="5007" spans="9:9" s="141" customFormat="1" x14ac:dyDescent="0.25">
      <c r="I5007" s="142"/>
    </row>
    <row r="5008" spans="9:9" s="141" customFormat="1" x14ac:dyDescent="0.25">
      <c r="I5008" s="142"/>
    </row>
    <row r="5009" spans="9:9" s="141" customFormat="1" x14ac:dyDescent="0.25">
      <c r="I5009" s="142"/>
    </row>
    <row r="5010" spans="9:9" s="141" customFormat="1" x14ac:dyDescent="0.25">
      <c r="I5010" s="142"/>
    </row>
    <row r="5011" spans="9:9" s="141" customFormat="1" x14ac:dyDescent="0.25">
      <c r="I5011" s="142"/>
    </row>
    <row r="5012" spans="9:9" s="141" customFormat="1" x14ac:dyDescent="0.25">
      <c r="I5012" s="142"/>
    </row>
    <row r="5013" spans="9:9" s="141" customFormat="1" x14ac:dyDescent="0.25">
      <c r="I5013" s="142"/>
    </row>
    <row r="5014" spans="9:9" s="141" customFormat="1" x14ac:dyDescent="0.25">
      <c r="I5014" s="142"/>
    </row>
    <row r="5015" spans="9:9" s="141" customFormat="1" x14ac:dyDescent="0.25">
      <c r="I5015" s="142"/>
    </row>
    <row r="5016" spans="9:9" s="141" customFormat="1" x14ac:dyDescent="0.25">
      <c r="I5016" s="142"/>
    </row>
    <row r="5017" spans="9:9" s="141" customFormat="1" x14ac:dyDescent="0.25">
      <c r="I5017" s="142"/>
    </row>
    <row r="5018" spans="9:9" s="141" customFormat="1" x14ac:dyDescent="0.25">
      <c r="I5018" s="142"/>
    </row>
    <row r="5019" spans="9:9" s="141" customFormat="1" x14ac:dyDescent="0.25">
      <c r="I5019" s="142"/>
    </row>
    <row r="5020" spans="9:9" s="141" customFormat="1" x14ac:dyDescent="0.25">
      <c r="I5020" s="142"/>
    </row>
    <row r="5021" spans="9:9" s="141" customFormat="1" x14ac:dyDescent="0.25">
      <c r="I5021" s="142"/>
    </row>
    <row r="5022" spans="9:9" s="141" customFormat="1" x14ac:dyDescent="0.25">
      <c r="I5022" s="142"/>
    </row>
    <row r="5023" spans="9:9" s="141" customFormat="1" x14ac:dyDescent="0.25">
      <c r="I5023" s="142"/>
    </row>
    <row r="5024" spans="9:9" s="141" customFormat="1" x14ac:dyDescent="0.25">
      <c r="I5024" s="142"/>
    </row>
    <row r="5025" spans="9:9" s="141" customFormat="1" x14ac:dyDescent="0.25">
      <c r="I5025" s="142"/>
    </row>
    <row r="5026" spans="9:9" s="141" customFormat="1" x14ac:dyDescent="0.25">
      <c r="I5026" s="142"/>
    </row>
    <row r="5027" spans="9:9" s="141" customFormat="1" x14ac:dyDescent="0.25">
      <c r="I5027" s="142"/>
    </row>
    <row r="5028" spans="9:9" s="141" customFormat="1" x14ac:dyDescent="0.25">
      <c r="I5028" s="142"/>
    </row>
    <row r="5029" spans="9:9" s="141" customFormat="1" x14ac:dyDescent="0.25">
      <c r="I5029" s="142"/>
    </row>
    <row r="5030" spans="9:9" s="141" customFormat="1" x14ac:dyDescent="0.25">
      <c r="I5030" s="142"/>
    </row>
    <row r="5031" spans="9:9" s="141" customFormat="1" x14ac:dyDescent="0.25">
      <c r="I5031" s="142"/>
    </row>
    <row r="5032" spans="9:9" s="141" customFormat="1" x14ac:dyDescent="0.25">
      <c r="I5032" s="142"/>
    </row>
    <row r="5033" spans="9:9" s="141" customFormat="1" x14ac:dyDescent="0.25">
      <c r="I5033" s="142"/>
    </row>
    <row r="5034" spans="9:9" s="141" customFormat="1" x14ac:dyDescent="0.25">
      <c r="I5034" s="142"/>
    </row>
    <row r="5035" spans="9:9" s="141" customFormat="1" x14ac:dyDescent="0.25">
      <c r="I5035" s="142"/>
    </row>
    <row r="5036" spans="9:9" s="141" customFormat="1" x14ac:dyDescent="0.25">
      <c r="I5036" s="142"/>
    </row>
    <row r="5037" spans="9:9" s="141" customFormat="1" x14ac:dyDescent="0.25">
      <c r="I5037" s="142"/>
    </row>
    <row r="5038" spans="9:9" s="141" customFormat="1" x14ac:dyDescent="0.25">
      <c r="I5038" s="142"/>
    </row>
    <row r="5039" spans="9:9" s="141" customFormat="1" x14ac:dyDescent="0.25">
      <c r="I5039" s="142"/>
    </row>
    <row r="5040" spans="9:9" s="141" customFormat="1" x14ac:dyDescent="0.25">
      <c r="I5040" s="142"/>
    </row>
    <row r="5041" spans="9:9" s="141" customFormat="1" x14ac:dyDescent="0.25">
      <c r="I5041" s="142"/>
    </row>
    <row r="5042" spans="9:9" s="141" customFormat="1" x14ac:dyDescent="0.25">
      <c r="I5042" s="142"/>
    </row>
    <row r="5043" spans="9:9" s="141" customFormat="1" x14ac:dyDescent="0.25">
      <c r="I5043" s="142"/>
    </row>
    <row r="5044" spans="9:9" s="141" customFormat="1" x14ac:dyDescent="0.25">
      <c r="I5044" s="142"/>
    </row>
    <row r="5045" spans="9:9" s="141" customFormat="1" x14ac:dyDescent="0.25">
      <c r="I5045" s="142"/>
    </row>
    <row r="5046" spans="9:9" s="141" customFormat="1" x14ac:dyDescent="0.25">
      <c r="I5046" s="142"/>
    </row>
    <row r="5047" spans="9:9" s="141" customFormat="1" x14ac:dyDescent="0.25">
      <c r="I5047" s="142"/>
    </row>
    <row r="5048" spans="9:9" s="141" customFormat="1" x14ac:dyDescent="0.25">
      <c r="I5048" s="142"/>
    </row>
    <row r="5049" spans="9:9" s="141" customFormat="1" x14ac:dyDescent="0.25">
      <c r="I5049" s="142"/>
    </row>
    <row r="5050" spans="9:9" s="141" customFormat="1" x14ac:dyDescent="0.25">
      <c r="I5050" s="142"/>
    </row>
    <row r="5051" spans="9:9" s="141" customFormat="1" x14ac:dyDescent="0.25">
      <c r="I5051" s="142"/>
    </row>
    <row r="5052" spans="9:9" s="141" customFormat="1" x14ac:dyDescent="0.25">
      <c r="I5052" s="142"/>
    </row>
    <row r="5053" spans="9:9" s="141" customFormat="1" x14ac:dyDescent="0.25">
      <c r="I5053" s="142"/>
    </row>
    <row r="5054" spans="9:9" s="141" customFormat="1" x14ac:dyDescent="0.25">
      <c r="I5054" s="142"/>
    </row>
    <row r="5055" spans="9:9" s="141" customFormat="1" x14ac:dyDescent="0.25">
      <c r="I5055" s="142"/>
    </row>
    <row r="5056" spans="9:9" s="141" customFormat="1" x14ac:dyDescent="0.25">
      <c r="I5056" s="142"/>
    </row>
    <row r="5057" spans="9:9" s="141" customFormat="1" x14ac:dyDescent="0.25">
      <c r="I5057" s="142"/>
    </row>
    <row r="5058" spans="9:9" s="141" customFormat="1" x14ac:dyDescent="0.25">
      <c r="I5058" s="142"/>
    </row>
    <row r="5059" spans="9:9" s="141" customFormat="1" x14ac:dyDescent="0.25">
      <c r="I5059" s="142"/>
    </row>
    <row r="5060" spans="9:9" s="141" customFormat="1" x14ac:dyDescent="0.25">
      <c r="I5060" s="142"/>
    </row>
    <row r="5061" spans="9:9" s="141" customFormat="1" x14ac:dyDescent="0.25">
      <c r="I5061" s="142"/>
    </row>
    <row r="5062" spans="9:9" s="141" customFormat="1" x14ac:dyDescent="0.25">
      <c r="I5062" s="142"/>
    </row>
    <row r="5063" spans="9:9" s="141" customFormat="1" x14ac:dyDescent="0.25">
      <c r="I5063" s="142"/>
    </row>
    <row r="5064" spans="9:9" s="141" customFormat="1" x14ac:dyDescent="0.25">
      <c r="I5064" s="142"/>
    </row>
    <row r="5065" spans="9:9" s="141" customFormat="1" x14ac:dyDescent="0.25">
      <c r="I5065" s="142"/>
    </row>
    <row r="5066" spans="9:9" s="141" customFormat="1" x14ac:dyDescent="0.25">
      <c r="I5066" s="142"/>
    </row>
    <row r="5067" spans="9:9" s="141" customFormat="1" x14ac:dyDescent="0.25">
      <c r="I5067" s="142"/>
    </row>
    <row r="5068" spans="9:9" s="141" customFormat="1" x14ac:dyDescent="0.25">
      <c r="I5068" s="142"/>
    </row>
    <row r="5069" spans="9:9" s="141" customFormat="1" x14ac:dyDescent="0.25">
      <c r="I5069" s="142"/>
    </row>
    <row r="5070" spans="9:9" s="141" customFormat="1" x14ac:dyDescent="0.25">
      <c r="I5070" s="142"/>
    </row>
    <row r="5071" spans="9:9" s="141" customFormat="1" x14ac:dyDescent="0.25">
      <c r="I5071" s="142"/>
    </row>
    <row r="5072" spans="9:9" s="141" customFormat="1" x14ac:dyDescent="0.25">
      <c r="I5072" s="142"/>
    </row>
    <row r="5073" spans="9:9" s="141" customFormat="1" x14ac:dyDescent="0.25">
      <c r="I5073" s="142"/>
    </row>
    <row r="5074" spans="9:9" s="141" customFormat="1" x14ac:dyDescent="0.25">
      <c r="I5074" s="142"/>
    </row>
    <row r="5075" spans="9:9" s="141" customFormat="1" x14ac:dyDescent="0.25">
      <c r="I5075" s="142"/>
    </row>
    <row r="5076" spans="9:9" s="141" customFormat="1" x14ac:dyDescent="0.25">
      <c r="I5076" s="142"/>
    </row>
    <row r="5077" spans="9:9" s="141" customFormat="1" x14ac:dyDescent="0.25">
      <c r="I5077" s="142"/>
    </row>
    <row r="5078" spans="9:9" s="141" customFormat="1" x14ac:dyDescent="0.25">
      <c r="I5078" s="142"/>
    </row>
    <row r="5079" spans="9:9" s="141" customFormat="1" x14ac:dyDescent="0.25">
      <c r="I5079" s="142"/>
    </row>
    <row r="5080" spans="9:9" s="141" customFormat="1" x14ac:dyDescent="0.25">
      <c r="I5080" s="142"/>
    </row>
    <row r="5081" spans="9:9" s="141" customFormat="1" x14ac:dyDescent="0.25">
      <c r="I5081" s="142"/>
    </row>
    <row r="5082" spans="9:9" s="141" customFormat="1" x14ac:dyDescent="0.25">
      <c r="I5082" s="142"/>
    </row>
    <row r="5083" spans="9:9" s="141" customFormat="1" x14ac:dyDescent="0.25">
      <c r="I5083" s="142"/>
    </row>
    <row r="5084" spans="9:9" s="141" customFormat="1" x14ac:dyDescent="0.25">
      <c r="I5084" s="142"/>
    </row>
    <row r="5085" spans="9:9" s="141" customFormat="1" x14ac:dyDescent="0.25">
      <c r="I5085" s="142"/>
    </row>
    <row r="5086" spans="9:9" s="141" customFormat="1" x14ac:dyDescent="0.25">
      <c r="I5086" s="142"/>
    </row>
    <row r="5087" spans="9:9" s="141" customFormat="1" x14ac:dyDescent="0.25">
      <c r="I5087" s="142"/>
    </row>
    <row r="5088" spans="9:9" s="141" customFormat="1" x14ac:dyDescent="0.25">
      <c r="I5088" s="142"/>
    </row>
    <row r="5089" spans="9:9" s="141" customFormat="1" x14ac:dyDescent="0.25">
      <c r="I5089" s="142"/>
    </row>
    <row r="5090" spans="9:9" s="141" customFormat="1" x14ac:dyDescent="0.25">
      <c r="I5090" s="142"/>
    </row>
    <row r="5091" spans="9:9" s="141" customFormat="1" x14ac:dyDescent="0.25">
      <c r="I5091" s="142"/>
    </row>
    <row r="5092" spans="9:9" s="141" customFormat="1" x14ac:dyDescent="0.25">
      <c r="I5092" s="142"/>
    </row>
    <row r="5093" spans="9:9" s="141" customFormat="1" x14ac:dyDescent="0.25">
      <c r="I5093" s="142"/>
    </row>
    <row r="5094" spans="9:9" s="141" customFormat="1" x14ac:dyDescent="0.25">
      <c r="I5094" s="142"/>
    </row>
    <row r="5095" spans="9:9" s="141" customFormat="1" x14ac:dyDescent="0.25">
      <c r="I5095" s="142"/>
    </row>
    <row r="5096" spans="9:9" s="141" customFormat="1" x14ac:dyDescent="0.25">
      <c r="I5096" s="142"/>
    </row>
    <row r="5097" spans="9:9" s="141" customFormat="1" x14ac:dyDescent="0.25">
      <c r="I5097" s="142"/>
    </row>
    <row r="5098" spans="9:9" s="141" customFormat="1" x14ac:dyDescent="0.25">
      <c r="I5098" s="142"/>
    </row>
    <row r="5099" spans="9:9" s="141" customFormat="1" x14ac:dyDescent="0.25">
      <c r="I5099" s="142"/>
    </row>
    <row r="5100" spans="9:9" s="141" customFormat="1" x14ac:dyDescent="0.25">
      <c r="I5100" s="142"/>
    </row>
    <row r="5101" spans="9:9" s="141" customFormat="1" x14ac:dyDescent="0.25">
      <c r="I5101" s="142"/>
    </row>
    <row r="5102" spans="9:9" s="141" customFormat="1" x14ac:dyDescent="0.25">
      <c r="I5102" s="142"/>
    </row>
    <row r="5103" spans="9:9" s="141" customFormat="1" x14ac:dyDescent="0.25">
      <c r="I5103" s="142"/>
    </row>
    <row r="5104" spans="9:9" s="141" customFormat="1" x14ac:dyDescent="0.25">
      <c r="I5104" s="142"/>
    </row>
    <row r="5105" spans="9:9" s="141" customFormat="1" x14ac:dyDescent="0.25">
      <c r="I5105" s="142"/>
    </row>
    <row r="5106" spans="9:9" s="141" customFormat="1" x14ac:dyDescent="0.25">
      <c r="I5106" s="142"/>
    </row>
    <row r="5107" spans="9:9" s="141" customFormat="1" x14ac:dyDescent="0.25">
      <c r="I5107" s="142"/>
    </row>
    <row r="5108" spans="9:9" s="141" customFormat="1" x14ac:dyDescent="0.25">
      <c r="I5108" s="142"/>
    </row>
    <row r="5109" spans="9:9" s="141" customFormat="1" x14ac:dyDescent="0.25">
      <c r="I5109" s="142"/>
    </row>
    <row r="5110" spans="9:9" s="141" customFormat="1" x14ac:dyDescent="0.25">
      <c r="I5110" s="142"/>
    </row>
    <row r="5111" spans="9:9" s="141" customFormat="1" x14ac:dyDescent="0.25">
      <c r="I5111" s="142"/>
    </row>
    <row r="5112" spans="9:9" s="141" customFormat="1" x14ac:dyDescent="0.25">
      <c r="I5112" s="142"/>
    </row>
    <row r="5113" spans="9:9" s="141" customFormat="1" x14ac:dyDescent="0.25">
      <c r="I5113" s="142"/>
    </row>
    <row r="5114" spans="9:9" s="141" customFormat="1" x14ac:dyDescent="0.25">
      <c r="I5114" s="142"/>
    </row>
    <row r="5115" spans="9:9" s="141" customFormat="1" x14ac:dyDescent="0.25">
      <c r="I5115" s="142"/>
    </row>
    <row r="5116" spans="9:9" s="141" customFormat="1" x14ac:dyDescent="0.25">
      <c r="I5116" s="142"/>
    </row>
    <row r="5117" spans="9:9" s="141" customFormat="1" x14ac:dyDescent="0.25">
      <c r="I5117" s="142"/>
    </row>
    <row r="5118" spans="9:9" s="141" customFormat="1" x14ac:dyDescent="0.25">
      <c r="I5118" s="142"/>
    </row>
    <row r="5119" spans="9:9" s="141" customFormat="1" x14ac:dyDescent="0.25">
      <c r="I5119" s="142"/>
    </row>
    <row r="5120" spans="9:9" s="141" customFormat="1" x14ac:dyDescent="0.25">
      <c r="I5120" s="142"/>
    </row>
    <row r="5121" spans="9:9" s="141" customFormat="1" x14ac:dyDescent="0.25">
      <c r="I5121" s="142"/>
    </row>
    <row r="5122" spans="9:9" s="141" customFormat="1" x14ac:dyDescent="0.25">
      <c r="I5122" s="142"/>
    </row>
    <row r="5123" spans="9:9" s="141" customFormat="1" x14ac:dyDescent="0.25">
      <c r="I5123" s="142"/>
    </row>
    <row r="5124" spans="9:9" s="141" customFormat="1" x14ac:dyDescent="0.25">
      <c r="I5124" s="142"/>
    </row>
    <row r="5125" spans="9:9" s="141" customFormat="1" x14ac:dyDescent="0.25">
      <c r="I5125" s="142"/>
    </row>
    <row r="5126" spans="9:9" s="141" customFormat="1" x14ac:dyDescent="0.25">
      <c r="I5126" s="142"/>
    </row>
    <row r="5127" spans="9:9" s="141" customFormat="1" x14ac:dyDescent="0.25">
      <c r="I5127" s="142"/>
    </row>
    <row r="5128" spans="9:9" s="141" customFormat="1" x14ac:dyDescent="0.25">
      <c r="I5128" s="142"/>
    </row>
    <row r="5129" spans="9:9" s="141" customFormat="1" x14ac:dyDescent="0.25">
      <c r="I5129" s="142"/>
    </row>
    <row r="5130" spans="9:9" s="141" customFormat="1" x14ac:dyDescent="0.25">
      <c r="I5130" s="142"/>
    </row>
    <row r="5131" spans="9:9" s="141" customFormat="1" x14ac:dyDescent="0.25">
      <c r="I5131" s="142"/>
    </row>
    <row r="5132" spans="9:9" s="141" customFormat="1" x14ac:dyDescent="0.25">
      <c r="I5132" s="142"/>
    </row>
    <row r="5133" spans="9:9" s="141" customFormat="1" x14ac:dyDescent="0.25">
      <c r="I5133" s="142"/>
    </row>
    <row r="5134" spans="9:9" s="141" customFormat="1" x14ac:dyDescent="0.25">
      <c r="I5134" s="142"/>
    </row>
    <row r="5135" spans="9:9" s="141" customFormat="1" x14ac:dyDescent="0.25">
      <c r="I5135" s="142"/>
    </row>
    <row r="5136" spans="9:9" s="141" customFormat="1" x14ac:dyDescent="0.25">
      <c r="I5136" s="142"/>
    </row>
    <row r="5137" spans="9:9" s="141" customFormat="1" x14ac:dyDescent="0.25">
      <c r="I5137" s="142"/>
    </row>
    <row r="5138" spans="9:9" s="141" customFormat="1" x14ac:dyDescent="0.25">
      <c r="I5138" s="142"/>
    </row>
    <row r="5139" spans="9:9" s="141" customFormat="1" x14ac:dyDescent="0.25">
      <c r="I5139" s="142"/>
    </row>
    <row r="5140" spans="9:9" s="141" customFormat="1" x14ac:dyDescent="0.25">
      <c r="I5140" s="142"/>
    </row>
    <row r="5141" spans="9:9" s="141" customFormat="1" x14ac:dyDescent="0.25">
      <c r="I5141" s="142"/>
    </row>
    <row r="5142" spans="9:9" s="141" customFormat="1" x14ac:dyDescent="0.25">
      <c r="I5142" s="142"/>
    </row>
    <row r="5143" spans="9:9" s="141" customFormat="1" x14ac:dyDescent="0.25">
      <c r="I5143" s="142"/>
    </row>
    <row r="5144" spans="9:9" s="141" customFormat="1" x14ac:dyDescent="0.25">
      <c r="I5144" s="142"/>
    </row>
    <row r="5145" spans="9:9" s="141" customFormat="1" x14ac:dyDescent="0.25">
      <c r="I5145" s="142"/>
    </row>
    <row r="5146" spans="9:9" s="141" customFormat="1" x14ac:dyDescent="0.25">
      <c r="I5146" s="142"/>
    </row>
    <row r="5147" spans="9:9" s="141" customFormat="1" x14ac:dyDescent="0.25">
      <c r="I5147" s="142"/>
    </row>
    <row r="5148" spans="9:9" s="141" customFormat="1" x14ac:dyDescent="0.25">
      <c r="I5148" s="142"/>
    </row>
    <row r="5149" spans="9:9" s="141" customFormat="1" x14ac:dyDescent="0.25">
      <c r="I5149" s="142"/>
    </row>
    <row r="5150" spans="9:9" s="141" customFormat="1" x14ac:dyDescent="0.25">
      <c r="I5150" s="142"/>
    </row>
    <row r="5151" spans="9:9" s="141" customFormat="1" x14ac:dyDescent="0.25">
      <c r="I5151" s="142"/>
    </row>
    <row r="5152" spans="9:9" s="141" customFormat="1" x14ac:dyDescent="0.25">
      <c r="I5152" s="142"/>
    </row>
    <row r="5153" spans="9:9" s="141" customFormat="1" x14ac:dyDescent="0.25">
      <c r="I5153" s="142"/>
    </row>
    <row r="5154" spans="9:9" s="141" customFormat="1" x14ac:dyDescent="0.25">
      <c r="I5154" s="142"/>
    </row>
    <row r="5155" spans="9:9" s="141" customFormat="1" x14ac:dyDescent="0.25">
      <c r="I5155" s="142"/>
    </row>
    <row r="5156" spans="9:9" s="141" customFormat="1" x14ac:dyDescent="0.25">
      <c r="I5156" s="142"/>
    </row>
    <row r="5157" spans="9:9" s="141" customFormat="1" x14ac:dyDescent="0.25">
      <c r="I5157" s="142"/>
    </row>
    <row r="5158" spans="9:9" s="141" customFormat="1" x14ac:dyDescent="0.25">
      <c r="I5158" s="142"/>
    </row>
    <row r="5159" spans="9:9" s="141" customFormat="1" x14ac:dyDescent="0.25">
      <c r="I5159" s="142"/>
    </row>
    <row r="5160" spans="9:9" s="141" customFormat="1" x14ac:dyDescent="0.25">
      <c r="I5160" s="142"/>
    </row>
    <row r="5161" spans="9:9" s="141" customFormat="1" x14ac:dyDescent="0.25">
      <c r="I5161" s="142"/>
    </row>
    <row r="5162" spans="9:9" s="141" customFormat="1" x14ac:dyDescent="0.25">
      <c r="I5162" s="142"/>
    </row>
    <row r="5163" spans="9:9" s="141" customFormat="1" x14ac:dyDescent="0.25">
      <c r="I5163" s="142"/>
    </row>
    <row r="5164" spans="9:9" s="141" customFormat="1" x14ac:dyDescent="0.25">
      <c r="I5164" s="142"/>
    </row>
    <row r="5165" spans="9:9" s="141" customFormat="1" x14ac:dyDescent="0.25">
      <c r="I5165" s="142"/>
    </row>
    <row r="5166" spans="9:9" s="141" customFormat="1" x14ac:dyDescent="0.25">
      <c r="I5166" s="142"/>
    </row>
    <row r="5167" spans="9:9" s="141" customFormat="1" x14ac:dyDescent="0.25">
      <c r="I5167" s="142"/>
    </row>
    <row r="5168" spans="9:9" s="141" customFormat="1" x14ac:dyDescent="0.25">
      <c r="I5168" s="142"/>
    </row>
    <row r="5169" spans="9:9" s="141" customFormat="1" x14ac:dyDescent="0.25">
      <c r="I5169" s="142"/>
    </row>
    <row r="5170" spans="9:9" s="141" customFormat="1" x14ac:dyDescent="0.25">
      <c r="I5170" s="142"/>
    </row>
    <row r="5171" spans="9:9" s="141" customFormat="1" x14ac:dyDescent="0.25">
      <c r="I5171" s="142"/>
    </row>
    <row r="5172" spans="9:9" s="141" customFormat="1" x14ac:dyDescent="0.25">
      <c r="I5172" s="142"/>
    </row>
    <row r="5173" spans="9:9" s="141" customFormat="1" x14ac:dyDescent="0.25">
      <c r="I5173" s="142"/>
    </row>
    <row r="5174" spans="9:9" s="141" customFormat="1" x14ac:dyDescent="0.25">
      <c r="I5174" s="142"/>
    </row>
    <row r="5175" spans="9:9" s="141" customFormat="1" x14ac:dyDescent="0.25">
      <c r="I5175" s="142"/>
    </row>
    <row r="5176" spans="9:9" s="141" customFormat="1" x14ac:dyDescent="0.25">
      <c r="I5176" s="142"/>
    </row>
    <row r="5177" spans="9:9" s="141" customFormat="1" x14ac:dyDescent="0.25">
      <c r="I5177" s="142"/>
    </row>
    <row r="5178" spans="9:9" s="141" customFormat="1" x14ac:dyDescent="0.25">
      <c r="I5178" s="142"/>
    </row>
    <row r="5179" spans="9:9" s="141" customFormat="1" x14ac:dyDescent="0.25">
      <c r="I5179" s="142"/>
    </row>
    <row r="5180" spans="9:9" s="141" customFormat="1" x14ac:dyDescent="0.25">
      <c r="I5180" s="142"/>
    </row>
    <row r="5181" spans="9:9" s="141" customFormat="1" x14ac:dyDescent="0.25">
      <c r="I5181" s="142"/>
    </row>
    <row r="5182" spans="9:9" s="141" customFormat="1" x14ac:dyDescent="0.25">
      <c r="I5182" s="142"/>
    </row>
    <row r="5183" spans="9:9" s="141" customFormat="1" x14ac:dyDescent="0.25">
      <c r="I5183" s="142"/>
    </row>
    <row r="5184" spans="9:9" s="141" customFormat="1" x14ac:dyDescent="0.25">
      <c r="I5184" s="142"/>
    </row>
    <row r="5185" spans="9:9" s="141" customFormat="1" x14ac:dyDescent="0.25">
      <c r="I5185" s="142"/>
    </row>
    <row r="5186" spans="9:9" s="141" customFormat="1" x14ac:dyDescent="0.25">
      <c r="I5186" s="142"/>
    </row>
    <row r="5187" spans="9:9" s="141" customFormat="1" x14ac:dyDescent="0.25">
      <c r="I5187" s="142"/>
    </row>
    <row r="5188" spans="9:9" s="141" customFormat="1" x14ac:dyDescent="0.25">
      <c r="I5188" s="142"/>
    </row>
    <row r="5189" spans="9:9" s="141" customFormat="1" x14ac:dyDescent="0.25">
      <c r="I5189" s="142"/>
    </row>
    <row r="5190" spans="9:9" s="141" customFormat="1" x14ac:dyDescent="0.25">
      <c r="I5190" s="142"/>
    </row>
    <row r="5191" spans="9:9" s="141" customFormat="1" x14ac:dyDescent="0.25">
      <c r="I5191" s="142"/>
    </row>
    <row r="5192" spans="9:9" s="141" customFormat="1" x14ac:dyDescent="0.25">
      <c r="I5192" s="142"/>
    </row>
    <row r="5193" spans="9:9" s="141" customFormat="1" x14ac:dyDescent="0.25">
      <c r="I5193" s="142"/>
    </row>
    <row r="5194" spans="9:9" s="141" customFormat="1" x14ac:dyDescent="0.25">
      <c r="I5194" s="142"/>
    </row>
    <row r="5195" spans="9:9" s="141" customFormat="1" x14ac:dyDescent="0.25">
      <c r="I5195" s="142"/>
    </row>
    <row r="5196" spans="9:9" s="141" customFormat="1" x14ac:dyDescent="0.25">
      <c r="I5196" s="142"/>
    </row>
    <row r="5197" spans="9:9" s="141" customFormat="1" x14ac:dyDescent="0.25">
      <c r="I5197" s="142"/>
    </row>
    <row r="5198" spans="9:9" s="141" customFormat="1" x14ac:dyDescent="0.25">
      <c r="I5198" s="142"/>
    </row>
    <row r="5199" spans="9:9" s="141" customFormat="1" x14ac:dyDescent="0.25">
      <c r="I5199" s="142"/>
    </row>
    <row r="5200" spans="9:9" s="141" customFormat="1" x14ac:dyDescent="0.25">
      <c r="I5200" s="142"/>
    </row>
    <row r="5201" spans="9:9" s="141" customFormat="1" x14ac:dyDescent="0.25">
      <c r="I5201" s="142"/>
    </row>
    <row r="5202" spans="9:9" s="141" customFormat="1" x14ac:dyDescent="0.25">
      <c r="I5202" s="142"/>
    </row>
    <row r="5203" spans="9:9" s="141" customFormat="1" x14ac:dyDescent="0.25">
      <c r="I5203" s="142"/>
    </row>
    <row r="5204" spans="9:9" s="141" customFormat="1" x14ac:dyDescent="0.25">
      <c r="I5204" s="142"/>
    </row>
    <row r="5205" spans="9:9" s="141" customFormat="1" x14ac:dyDescent="0.25">
      <c r="I5205" s="142"/>
    </row>
    <row r="5206" spans="9:9" s="141" customFormat="1" x14ac:dyDescent="0.25">
      <c r="I5206" s="142"/>
    </row>
    <row r="5207" spans="9:9" s="141" customFormat="1" x14ac:dyDescent="0.25">
      <c r="I5207" s="142"/>
    </row>
    <row r="5208" spans="9:9" s="141" customFormat="1" x14ac:dyDescent="0.25">
      <c r="I5208" s="142"/>
    </row>
    <row r="5209" spans="9:9" s="141" customFormat="1" x14ac:dyDescent="0.25">
      <c r="I5209" s="142"/>
    </row>
    <row r="5210" spans="9:9" s="141" customFormat="1" x14ac:dyDescent="0.25">
      <c r="I5210" s="142"/>
    </row>
    <row r="5211" spans="9:9" s="141" customFormat="1" x14ac:dyDescent="0.25">
      <c r="I5211" s="142"/>
    </row>
    <row r="5212" spans="9:9" s="141" customFormat="1" x14ac:dyDescent="0.25">
      <c r="I5212" s="142"/>
    </row>
    <row r="5213" spans="9:9" s="141" customFormat="1" x14ac:dyDescent="0.25">
      <c r="I5213" s="142"/>
    </row>
    <row r="5214" spans="9:9" s="141" customFormat="1" x14ac:dyDescent="0.25">
      <c r="I5214" s="142"/>
    </row>
    <row r="5215" spans="9:9" s="141" customFormat="1" x14ac:dyDescent="0.25">
      <c r="I5215" s="142"/>
    </row>
    <row r="5216" spans="9:9" s="141" customFormat="1" x14ac:dyDescent="0.25">
      <c r="I5216" s="142"/>
    </row>
    <row r="5217" spans="9:9" s="141" customFormat="1" x14ac:dyDescent="0.25">
      <c r="I5217" s="142"/>
    </row>
    <row r="5218" spans="9:9" s="141" customFormat="1" x14ac:dyDescent="0.25">
      <c r="I5218" s="142"/>
    </row>
    <row r="5219" spans="9:9" s="141" customFormat="1" x14ac:dyDescent="0.25">
      <c r="I5219" s="142"/>
    </row>
    <row r="5220" spans="9:9" s="141" customFormat="1" x14ac:dyDescent="0.25">
      <c r="I5220" s="142"/>
    </row>
    <row r="5221" spans="9:9" s="141" customFormat="1" x14ac:dyDescent="0.25">
      <c r="I5221" s="142"/>
    </row>
    <row r="5222" spans="9:9" s="141" customFormat="1" x14ac:dyDescent="0.25">
      <c r="I5222" s="142"/>
    </row>
    <row r="5223" spans="9:9" s="141" customFormat="1" x14ac:dyDescent="0.25">
      <c r="I5223" s="142"/>
    </row>
    <row r="5224" spans="9:9" s="141" customFormat="1" x14ac:dyDescent="0.25">
      <c r="I5224" s="142"/>
    </row>
    <row r="5225" spans="9:9" s="141" customFormat="1" x14ac:dyDescent="0.25">
      <c r="I5225" s="142"/>
    </row>
    <row r="5226" spans="9:9" s="141" customFormat="1" x14ac:dyDescent="0.25">
      <c r="I5226" s="142"/>
    </row>
    <row r="5227" spans="9:9" s="141" customFormat="1" x14ac:dyDescent="0.25">
      <c r="I5227" s="142"/>
    </row>
    <row r="5228" spans="9:9" s="141" customFormat="1" x14ac:dyDescent="0.25">
      <c r="I5228" s="142"/>
    </row>
    <row r="5229" spans="9:9" s="141" customFormat="1" x14ac:dyDescent="0.25">
      <c r="I5229" s="142"/>
    </row>
    <row r="5230" spans="9:9" s="141" customFormat="1" x14ac:dyDescent="0.25">
      <c r="I5230" s="142"/>
    </row>
    <row r="5231" spans="9:9" s="141" customFormat="1" x14ac:dyDescent="0.25">
      <c r="I5231" s="142"/>
    </row>
    <row r="5232" spans="9:9" s="141" customFormat="1" x14ac:dyDescent="0.25">
      <c r="I5232" s="142"/>
    </row>
    <row r="5233" spans="9:9" s="141" customFormat="1" x14ac:dyDescent="0.25">
      <c r="I5233" s="142"/>
    </row>
    <row r="5234" spans="9:9" s="141" customFormat="1" x14ac:dyDescent="0.25">
      <c r="I5234" s="142"/>
    </row>
    <row r="5235" spans="9:9" s="141" customFormat="1" x14ac:dyDescent="0.25">
      <c r="I5235" s="142"/>
    </row>
    <row r="5236" spans="9:9" s="141" customFormat="1" x14ac:dyDescent="0.25">
      <c r="I5236" s="142"/>
    </row>
    <row r="5237" spans="9:9" s="141" customFormat="1" x14ac:dyDescent="0.25">
      <c r="I5237" s="142"/>
    </row>
    <row r="5238" spans="9:9" s="141" customFormat="1" x14ac:dyDescent="0.25">
      <c r="I5238" s="142"/>
    </row>
    <row r="5239" spans="9:9" s="141" customFormat="1" x14ac:dyDescent="0.25">
      <c r="I5239" s="142"/>
    </row>
    <row r="5240" spans="9:9" s="141" customFormat="1" x14ac:dyDescent="0.25">
      <c r="I5240" s="142"/>
    </row>
    <row r="5241" spans="9:9" s="141" customFormat="1" x14ac:dyDescent="0.25">
      <c r="I5241" s="142"/>
    </row>
    <row r="5242" spans="9:9" s="141" customFormat="1" x14ac:dyDescent="0.25">
      <c r="I5242" s="142"/>
    </row>
    <row r="5243" spans="9:9" s="141" customFormat="1" x14ac:dyDescent="0.25">
      <c r="I5243" s="142"/>
    </row>
    <row r="5244" spans="9:9" s="141" customFormat="1" x14ac:dyDescent="0.25">
      <c r="I5244" s="142"/>
    </row>
    <row r="5245" spans="9:9" s="141" customFormat="1" x14ac:dyDescent="0.25">
      <c r="I5245" s="142"/>
    </row>
    <row r="5246" spans="9:9" s="141" customFormat="1" x14ac:dyDescent="0.25">
      <c r="I5246" s="142"/>
    </row>
    <row r="5247" spans="9:9" s="141" customFormat="1" x14ac:dyDescent="0.25">
      <c r="I5247" s="142"/>
    </row>
    <row r="5248" spans="9:9" s="141" customFormat="1" x14ac:dyDescent="0.25">
      <c r="I5248" s="142"/>
    </row>
    <row r="5249" spans="9:9" s="141" customFormat="1" x14ac:dyDescent="0.25">
      <c r="I5249" s="142"/>
    </row>
    <row r="5250" spans="9:9" s="141" customFormat="1" x14ac:dyDescent="0.25">
      <c r="I5250" s="142"/>
    </row>
    <row r="5251" spans="9:9" s="141" customFormat="1" x14ac:dyDescent="0.25">
      <c r="I5251" s="142"/>
    </row>
    <row r="5252" spans="9:9" s="141" customFormat="1" x14ac:dyDescent="0.25">
      <c r="I5252" s="142"/>
    </row>
    <row r="5253" spans="9:9" s="141" customFormat="1" x14ac:dyDescent="0.25">
      <c r="I5253" s="142"/>
    </row>
    <row r="5254" spans="9:9" s="141" customFormat="1" x14ac:dyDescent="0.25">
      <c r="I5254" s="142"/>
    </row>
    <row r="5255" spans="9:9" s="141" customFormat="1" x14ac:dyDescent="0.25">
      <c r="I5255" s="142"/>
    </row>
    <row r="5256" spans="9:9" s="141" customFormat="1" x14ac:dyDescent="0.25">
      <c r="I5256" s="142"/>
    </row>
    <row r="5257" spans="9:9" s="141" customFormat="1" x14ac:dyDescent="0.25">
      <c r="I5257" s="142"/>
    </row>
    <row r="5258" spans="9:9" s="141" customFormat="1" x14ac:dyDescent="0.25">
      <c r="I5258" s="142"/>
    </row>
    <row r="5259" spans="9:9" s="141" customFormat="1" x14ac:dyDescent="0.25">
      <c r="I5259" s="142"/>
    </row>
    <row r="5260" spans="9:9" s="141" customFormat="1" x14ac:dyDescent="0.25">
      <c r="I5260" s="142"/>
    </row>
    <row r="5261" spans="9:9" s="141" customFormat="1" x14ac:dyDescent="0.25">
      <c r="I5261" s="142"/>
    </row>
    <row r="5262" spans="9:9" s="141" customFormat="1" x14ac:dyDescent="0.25">
      <c r="I5262" s="142"/>
    </row>
    <row r="5263" spans="9:9" s="141" customFormat="1" x14ac:dyDescent="0.25">
      <c r="I5263" s="142"/>
    </row>
    <row r="5264" spans="9:9" s="141" customFormat="1" x14ac:dyDescent="0.25">
      <c r="I5264" s="142"/>
    </row>
    <row r="5265" spans="9:9" s="141" customFormat="1" x14ac:dyDescent="0.25">
      <c r="I5265" s="142"/>
    </row>
    <row r="5266" spans="9:9" s="141" customFormat="1" x14ac:dyDescent="0.25">
      <c r="I5266" s="142"/>
    </row>
    <row r="5267" spans="9:9" s="141" customFormat="1" x14ac:dyDescent="0.25">
      <c r="I5267" s="142"/>
    </row>
    <row r="5268" spans="9:9" s="141" customFormat="1" x14ac:dyDescent="0.25">
      <c r="I5268" s="142"/>
    </row>
    <row r="5269" spans="9:9" s="141" customFormat="1" x14ac:dyDescent="0.25">
      <c r="I5269" s="142"/>
    </row>
    <row r="5270" spans="9:9" s="141" customFormat="1" x14ac:dyDescent="0.25">
      <c r="I5270" s="142"/>
    </row>
    <row r="5271" spans="9:9" s="141" customFormat="1" x14ac:dyDescent="0.25">
      <c r="I5271" s="142"/>
    </row>
    <row r="5272" spans="9:9" s="141" customFormat="1" x14ac:dyDescent="0.25">
      <c r="I5272" s="142"/>
    </row>
    <row r="5273" spans="9:9" s="141" customFormat="1" x14ac:dyDescent="0.25">
      <c r="I5273" s="142"/>
    </row>
    <row r="5274" spans="9:9" s="141" customFormat="1" x14ac:dyDescent="0.25">
      <c r="I5274" s="142"/>
    </row>
    <row r="5275" spans="9:9" s="141" customFormat="1" x14ac:dyDescent="0.25">
      <c r="I5275" s="142"/>
    </row>
    <row r="5276" spans="9:9" s="141" customFormat="1" x14ac:dyDescent="0.25">
      <c r="I5276" s="142"/>
    </row>
    <row r="5277" spans="9:9" s="141" customFormat="1" x14ac:dyDescent="0.25">
      <c r="I5277" s="142"/>
    </row>
    <row r="5278" spans="9:9" s="141" customFormat="1" x14ac:dyDescent="0.25">
      <c r="I5278" s="142"/>
    </row>
    <row r="5279" spans="9:9" s="141" customFormat="1" x14ac:dyDescent="0.25">
      <c r="I5279" s="142"/>
    </row>
    <row r="5280" spans="9:9" s="141" customFormat="1" x14ac:dyDescent="0.25">
      <c r="I5280" s="142"/>
    </row>
    <row r="5281" spans="9:9" s="141" customFormat="1" x14ac:dyDescent="0.25">
      <c r="I5281" s="142"/>
    </row>
    <row r="5282" spans="9:9" s="141" customFormat="1" x14ac:dyDescent="0.25">
      <c r="I5282" s="142"/>
    </row>
    <row r="5283" spans="9:9" s="141" customFormat="1" x14ac:dyDescent="0.25">
      <c r="I5283" s="142"/>
    </row>
    <row r="5284" spans="9:9" s="141" customFormat="1" x14ac:dyDescent="0.25">
      <c r="I5284" s="142"/>
    </row>
    <row r="5285" spans="9:9" s="141" customFormat="1" x14ac:dyDescent="0.25">
      <c r="I5285" s="142"/>
    </row>
    <row r="5286" spans="9:9" s="141" customFormat="1" x14ac:dyDescent="0.25">
      <c r="I5286" s="142"/>
    </row>
    <row r="5287" spans="9:9" s="141" customFormat="1" x14ac:dyDescent="0.25">
      <c r="I5287" s="142"/>
    </row>
    <row r="5288" spans="9:9" s="141" customFormat="1" x14ac:dyDescent="0.25">
      <c r="I5288" s="142"/>
    </row>
    <row r="5289" spans="9:9" s="141" customFormat="1" x14ac:dyDescent="0.25">
      <c r="I5289" s="142"/>
    </row>
    <row r="5290" spans="9:9" s="141" customFormat="1" x14ac:dyDescent="0.25">
      <c r="I5290" s="142"/>
    </row>
    <row r="5291" spans="9:9" s="141" customFormat="1" x14ac:dyDescent="0.25">
      <c r="I5291" s="142"/>
    </row>
    <row r="5292" spans="9:9" s="141" customFormat="1" x14ac:dyDescent="0.25">
      <c r="I5292" s="142"/>
    </row>
    <row r="5293" spans="9:9" s="141" customFormat="1" x14ac:dyDescent="0.25">
      <c r="I5293" s="142"/>
    </row>
    <row r="5294" spans="9:9" s="141" customFormat="1" x14ac:dyDescent="0.25">
      <c r="I5294" s="142"/>
    </row>
    <row r="5295" spans="9:9" s="141" customFormat="1" x14ac:dyDescent="0.25">
      <c r="I5295" s="142"/>
    </row>
    <row r="5296" spans="9:9" s="141" customFormat="1" x14ac:dyDescent="0.25">
      <c r="I5296" s="142"/>
    </row>
    <row r="5297" spans="9:9" s="141" customFormat="1" x14ac:dyDescent="0.25">
      <c r="I5297" s="142"/>
    </row>
    <row r="5298" spans="9:9" s="141" customFormat="1" x14ac:dyDescent="0.25">
      <c r="I5298" s="142"/>
    </row>
    <row r="5299" spans="9:9" s="141" customFormat="1" x14ac:dyDescent="0.25">
      <c r="I5299" s="142"/>
    </row>
    <row r="5300" spans="9:9" s="141" customFormat="1" x14ac:dyDescent="0.25">
      <c r="I5300" s="142"/>
    </row>
    <row r="5301" spans="9:9" s="141" customFormat="1" x14ac:dyDescent="0.25">
      <c r="I5301" s="142"/>
    </row>
    <row r="5302" spans="9:9" s="141" customFormat="1" x14ac:dyDescent="0.25">
      <c r="I5302" s="142"/>
    </row>
    <row r="5303" spans="9:9" s="141" customFormat="1" x14ac:dyDescent="0.25">
      <c r="I5303" s="142"/>
    </row>
    <row r="5304" spans="9:9" s="141" customFormat="1" x14ac:dyDescent="0.25">
      <c r="I5304" s="142"/>
    </row>
    <row r="5305" spans="9:9" s="141" customFormat="1" x14ac:dyDescent="0.25">
      <c r="I5305" s="142"/>
    </row>
    <row r="5306" spans="9:9" s="141" customFormat="1" x14ac:dyDescent="0.25">
      <c r="I5306" s="142"/>
    </row>
    <row r="5307" spans="9:9" s="141" customFormat="1" x14ac:dyDescent="0.25">
      <c r="I5307" s="142"/>
    </row>
    <row r="5308" spans="9:9" s="141" customFormat="1" x14ac:dyDescent="0.25">
      <c r="I5308" s="142"/>
    </row>
    <row r="5309" spans="9:9" s="141" customFormat="1" x14ac:dyDescent="0.25">
      <c r="I5309" s="142"/>
    </row>
    <row r="5310" spans="9:9" s="141" customFormat="1" x14ac:dyDescent="0.25">
      <c r="I5310" s="142"/>
    </row>
    <row r="5311" spans="9:9" s="141" customFormat="1" x14ac:dyDescent="0.25">
      <c r="I5311" s="142"/>
    </row>
    <row r="5312" spans="9:9" s="141" customFormat="1" x14ac:dyDescent="0.25">
      <c r="I5312" s="142"/>
    </row>
    <row r="5313" spans="9:9" s="141" customFormat="1" x14ac:dyDescent="0.25">
      <c r="I5313" s="142"/>
    </row>
    <row r="5314" spans="9:9" s="141" customFormat="1" x14ac:dyDescent="0.25">
      <c r="I5314" s="142"/>
    </row>
    <row r="5315" spans="9:9" s="141" customFormat="1" x14ac:dyDescent="0.25">
      <c r="I5315" s="142"/>
    </row>
    <row r="5316" spans="9:9" s="141" customFormat="1" x14ac:dyDescent="0.25">
      <c r="I5316" s="142"/>
    </row>
    <row r="5317" spans="9:9" s="141" customFormat="1" x14ac:dyDescent="0.25">
      <c r="I5317" s="142"/>
    </row>
    <row r="5318" spans="9:9" s="141" customFormat="1" x14ac:dyDescent="0.25">
      <c r="I5318" s="142"/>
    </row>
    <row r="5319" spans="9:9" s="141" customFormat="1" x14ac:dyDescent="0.25">
      <c r="I5319" s="142"/>
    </row>
    <row r="5320" spans="9:9" s="141" customFormat="1" x14ac:dyDescent="0.25">
      <c r="I5320" s="142"/>
    </row>
    <row r="5321" spans="9:9" s="141" customFormat="1" x14ac:dyDescent="0.25">
      <c r="I5321" s="142"/>
    </row>
    <row r="5322" spans="9:9" s="141" customFormat="1" x14ac:dyDescent="0.25">
      <c r="I5322" s="142"/>
    </row>
    <row r="5323" spans="9:9" s="141" customFormat="1" x14ac:dyDescent="0.25">
      <c r="I5323" s="142"/>
    </row>
    <row r="5324" spans="9:9" s="141" customFormat="1" x14ac:dyDescent="0.25">
      <c r="I5324" s="142"/>
    </row>
    <row r="5325" spans="9:9" s="141" customFormat="1" x14ac:dyDescent="0.25">
      <c r="I5325" s="142"/>
    </row>
    <row r="5326" spans="9:9" s="141" customFormat="1" x14ac:dyDescent="0.25">
      <c r="I5326" s="142"/>
    </row>
    <row r="5327" spans="9:9" s="141" customFormat="1" x14ac:dyDescent="0.25">
      <c r="I5327" s="142"/>
    </row>
    <row r="5328" spans="9:9" s="141" customFormat="1" x14ac:dyDescent="0.25">
      <c r="I5328" s="142"/>
    </row>
    <row r="5329" spans="9:9" s="141" customFormat="1" x14ac:dyDescent="0.25">
      <c r="I5329" s="142"/>
    </row>
    <row r="5330" spans="9:9" s="141" customFormat="1" x14ac:dyDescent="0.25">
      <c r="I5330" s="142"/>
    </row>
    <row r="5331" spans="9:9" s="141" customFormat="1" x14ac:dyDescent="0.25">
      <c r="I5331" s="142"/>
    </row>
    <row r="5332" spans="9:9" s="141" customFormat="1" x14ac:dyDescent="0.25">
      <c r="I5332" s="142"/>
    </row>
    <row r="5333" spans="9:9" s="141" customFormat="1" x14ac:dyDescent="0.25">
      <c r="I5333" s="142"/>
    </row>
    <row r="5334" spans="9:9" s="141" customFormat="1" x14ac:dyDescent="0.25">
      <c r="I5334" s="142"/>
    </row>
    <row r="5335" spans="9:9" s="141" customFormat="1" x14ac:dyDescent="0.25">
      <c r="I5335" s="142"/>
    </row>
    <row r="5336" spans="9:9" s="141" customFormat="1" x14ac:dyDescent="0.25">
      <c r="I5336" s="142"/>
    </row>
    <row r="5337" spans="9:9" s="141" customFormat="1" x14ac:dyDescent="0.25">
      <c r="I5337" s="142"/>
    </row>
    <row r="5338" spans="9:9" s="141" customFormat="1" x14ac:dyDescent="0.25">
      <c r="I5338" s="142"/>
    </row>
    <row r="5339" spans="9:9" s="141" customFormat="1" x14ac:dyDescent="0.25">
      <c r="I5339" s="142"/>
    </row>
    <row r="5340" spans="9:9" s="141" customFormat="1" x14ac:dyDescent="0.25">
      <c r="I5340" s="142"/>
    </row>
    <row r="5341" spans="9:9" s="141" customFormat="1" x14ac:dyDescent="0.25">
      <c r="I5341" s="142"/>
    </row>
    <row r="5342" spans="9:9" s="141" customFormat="1" x14ac:dyDescent="0.25">
      <c r="I5342" s="142"/>
    </row>
    <row r="5343" spans="9:9" s="141" customFormat="1" x14ac:dyDescent="0.25">
      <c r="I5343" s="142"/>
    </row>
    <row r="5344" spans="9:9" s="141" customFormat="1" x14ac:dyDescent="0.25">
      <c r="I5344" s="142"/>
    </row>
    <row r="5345" spans="9:9" s="141" customFormat="1" x14ac:dyDescent="0.25">
      <c r="I5345" s="142"/>
    </row>
    <row r="5346" spans="9:9" s="141" customFormat="1" x14ac:dyDescent="0.25">
      <c r="I5346" s="142"/>
    </row>
    <row r="5347" spans="9:9" s="141" customFormat="1" x14ac:dyDescent="0.25">
      <c r="I5347" s="142"/>
    </row>
    <row r="5348" spans="9:9" s="141" customFormat="1" x14ac:dyDescent="0.25">
      <c r="I5348" s="142"/>
    </row>
    <row r="5349" spans="9:9" s="141" customFormat="1" x14ac:dyDescent="0.25">
      <c r="I5349" s="142"/>
    </row>
    <row r="5350" spans="9:9" s="141" customFormat="1" x14ac:dyDescent="0.25">
      <c r="I5350" s="142"/>
    </row>
    <row r="5351" spans="9:9" s="141" customFormat="1" x14ac:dyDescent="0.25">
      <c r="I5351" s="142"/>
    </row>
    <row r="5352" spans="9:9" s="141" customFormat="1" x14ac:dyDescent="0.25">
      <c r="I5352" s="142"/>
    </row>
    <row r="5353" spans="9:9" s="141" customFormat="1" x14ac:dyDescent="0.25">
      <c r="I5353" s="142"/>
    </row>
    <row r="5354" spans="9:9" s="141" customFormat="1" x14ac:dyDescent="0.25">
      <c r="I5354" s="142"/>
    </row>
    <row r="5355" spans="9:9" s="141" customFormat="1" x14ac:dyDescent="0.25">
      <c r="I5355" s="142"/>
    </row>
    <row r="5356" spans="9:9" s="141" customFormat="1" x14ac:dyDescent="0.25">
      <c r="I5356" s="142"/>
    </row>
    <row r="5357" spans="9:9" s="141" customFormat="1" x14ac:dyDescent="0.25">
      <c r="I5357" s="142"/>
    </row>
    <row r="5358" spans="9:9" s="141" customFormat="1" x14ac:dyDescent="0.25">
      <c r="I5358" s="142"/>
    </row>
    <row r="5359" spans="9:9" s="141" customFormat="1" x14ac:dyDescent="0.25">
      <c r="I5359" s="142"/>
    </row>
    <row r="5360" spans="9:9" s="141" customFormat="1" x14ac:dyDescent="0.25">
      <c r="I5360" s="142"/>
    </row>
    <row r="5361" spans="9:9" s="141" customFormat="1" x14ac:dyDescent="0.25">
      <c r="I5361" s="142"/>
    </row>
    <row r="5362" spans="9:9" s="141" customFormat="1" x14ac:dyDescent="0.25">
      <c r="I5362" s="142"/>
    </row>
    <row r="5363" spans="9:9" s="141" customFormat="1" x14ac:dyDescent="0.25">
      <c r="I5363" s="142"/>
    </row>
    <row r="5364" spans="9:9" s="141" customFormat="1" x14ac:dyDescent="0.25">
      <c r="I5364" s="142"/>
    </row>
    <row r="5365" spans="9:9" s="141" customFormat="1" x14ac:dyDescent="0.25">
      <c r="I5365" s="142"/>
    </row>
    <row r="5366" spans="9:9" s="141" customFormat="1" x14ac:dyDescent="0.25">
      <c r="I5366" s="142"/>
    </row>
    <row r="5367" spans="9:9" s="141" customFormat="1" x14ac:dyDescent="0.25">
      <c r="I5367" s="142"/>
    </row>
    <row r="5368" spans="9:9" s="141" customFormat="1" x14ac:dyDescent="0.25">
      <c r="I5368" s="142"/>
    </row>
    <row r="5369" spans="9:9" s="141" customFormat="1" x14ac:dyDescent="0.25">
      <c r="I5369" s="142"/>
    </row>
    <row r="5370" spans="9:9" s="141" customFormat="1" x14ac:dyDescent="0.25">
      <c r="I5370" s="142"/>
    </row>
    <row r="5371" spans="9:9" s="141" customFormat="1" x14ac:dyDescent="0.25">
      <c r="I5371" s="142"/>
    </row>
    <row r="5372" spans="9:9" s="141" customFormat="1" x14ac:dyDescent="0.25">
      <c r="I5372" s="142"/>
    </row>
    <row r="5373" spans="9:9" s="141" customFormat="1" x14ac:dyDescent="0.25">
      <c r="I5373" s="142"/>
    </row>
    <row r="5374" spans="9:9" s="141" customFormat="1" x14ac:dyDescent="0.25">
      <c r="I5374" s="142"/>
    </row>
    <row r="5375" spans="9:9" s="141" customFormat="1" x14ac:dyDescent="0.25">
      <c r="I5375" s="142"/>
    </row>
    <row r="5376" spans="9:9" s="141" customFormat="1" x14ac:dyDescent="0.25">
      <c r="I5376" s="142"/>
    </row>
    <row r="5377" spans="9:9" s="141" customFormat="1" x14ac:dyDescent="0.25">
      <c r="I5377" s="142"/>
    </row>
    <row r="5378" spans="9:9" s="141" customFormat="1" x14ac:dyDescent="0.25">
      <c r="I5378" s="142"/>
    </row>
    <row r="5379" spans="9:9" s="141" customFormat="1" x14ac:dyDescent="0.25">
      <c r="I5379" s="142"/>
    </row>
    <row r="5380" spans="9:9" s="141" customFormat="1" x14ac:dyDescent="0.25">
      <c r="I5380" s="142"/>
    </row>
    <row r="5381" spans="9:9" s="141" customFormat="1" x14ac:dyDescent="0.25">
      <c r="I5381" s="142"/>
    </row>
    <row r="5382" spans="9:9" s="141" customFormat="1" x14ac:dyDescent="0.25">
      <c r="I5382" s="142"/>
    </row>
    <row r="5383" spans="9:9" s="141" customFormat="1" x14ac:dyDescent="0.25">
      <c r="I5383" s="142"/>
    </row>
    <row r="5384" spans="9:9" s="141" customFormat="1" x14ac:dyDescent="0.25">
      <c r="I5384" s="142"/>
    </row>
    <row r="5385" spans="9:9" s="141" customFormat="1" x14ac:dyDescent="0.25">
      <c r="I5385" s="142"/>
    </row>
    <row r="5386" spans="9:9" s="141" customFormat="1" x14ac:dyDescent="0.25">
      <c r="I5386" s="142"/>
    </row>
    <row r="5387" spans="9:9" s="141" customFormat="1" x14ac:dyDescent="0.25">
      <c r="I5387" s="142"/>
    </row>
    <row r="5388" spans="9:9" s="141" customFormat="1" x14ac:dyDescent="0.25">
      <c r="I5388" s="142"/>
    </row>
    <row r="5389" spans="9:9" s="141" customFormat="1" x14ac:dyDescent="0.25">
      <c r="I5389" s="142"/>
    </row>
    <row r="5390" spans="9:9" s="141" customFormat="1" x14ac:dyDescent="0.25">
      <c r="I5390" s="142"/>
    </row>
    <row r="5391" spans="9:9" s="141" customFormat="1" x14ac:dyDescent="0.25">
      <c r="I5391" s="142"/>
    </row>
    <row r="5392" spans="9:9" s="141" customFormat="1" x14ac:dyDescent="0.25">
      <c r="I5392" s="142"/>
    </row>
    <row r="5393" spans="9:9" s="141" customFormat="1" x14ac:dyDescent="0.25">
      <c r="I5393" s="142"/>
    </row>
    <row r="5394" spans="9:9" s="141" customFormat="1" x14ac:dyDescent="0.25">
      <c r="I5394" s="142"/>
    </row>
    <row r="5395" spans="9:9" s="141" customFormat="1" x14ac:dyDescent="0.25">
      <c r="I5395" s="142"/>
    </row>
    <row r="5396" spans="9:9" s="141" customFormat="1" x14ac:dyDescent="0.25">
      <c r="I5396" s="142"/>
    </row>
    <row r="5397" spans="9:9" s="141" customFormat="1" x14ac:dyDescent="0.25">
      <c r="I5397" s="142"/>
    </row>
    <row r="5398" spans="9:9" s="141" customFormat="1" x14ac:dyDescent="0.25">
      <c r="I5398" s="142"/>
    </row>
    <row r="5399" spans="9:9" s="141" customFormat="1" x14ac:dyDescent="0.25">
      <c r="I5399" s="142"/>
    </row>
    <row r="5400" spans="9:9" s="141" customFormat="1" x14ac:dyDescent="0.25">
      <c r="I5400" s="142"/>
    </row>
    <row r="5401" spans="9:9" s="141" customFormat="1" x14ac:dyDescent="0.25">
      <c r="I5401" s="142"/>
    </row>
    <row r="5402" spans="9:9" s="141" customFormat="1" x14ac:dyDescent="0.25">
      <c r="I5402" s="142"/>
    </row>
    <row r="5403" spans="9:9" s="141" customFormat="1" x14ac:dyDescent="0.25">
      <c r="I5403" s="142"/>
    </row>
    <row r="5404" spans="9:9" s="141" customFormat="1" x14ac:dyDescent="0.25">
      <c r="I5404" s="142"/>
    </row>
    <row r="5405" spans="9:9" s="141" customFormat="1" x14ac:dyDescent="0.25">
      <c r="I5405" s="142"/>
    </row>
    <row r="5406" spans="9:9" s="141" customFormat="1" x14ac:dyDescent="0.25">
      <c r="I5406" s="142"/>
    </row>
    <row r="5407" spans="9:9" s="141" customFormat="1" x14ac:dyDescent="0.25">
      <c r="I5407" s="142"/>
    </row>
    <row r="5408" spans="9:9" s="141" customFormat="1" x14ac:dyDescent="0.25">
      <c r="I5408" s="142"/>
    </row>
    <row r="5409" spans="9:9" s="141" customFormat="1" x14ac:dyDescent="0.25">
      <c r="I5409" s="142"/>
    </row>
    <row r="5410" spans="9:9" s="141" customFormat="1" x14ac:dyDescent="0.25">
      <c r="I5410" s="142"/>
    </row>
    <row r="5411" spans="9:9" s="141" customFormat="1" x14ac:dyDescent="0.25">
      <c r="I5411" s="142"/>
    </row>
    <row r="5412" spans="9:9" s="141" customFormat="1" x14ac:dyDescent="0.25">
      <c r="I5412" s="142"/>
    </row>
    <row r="5413" spans="9:9" s="141" customFormat="1" x14ac:dyDescent="0.25">
      <c r="I5413" s="142"/>
    </row>
    <row r="5414" spans="9:9" s="141" customFormat="1" x14ac:dyDescent="0.25">
      <c r="I5414" s="142"/>
    </row>
    <row r="5415" spans="9:9" s="141" customFormat="1" x14ac:dyDescent="0.25">
      <c r="I5415" s="142"/>
    </row>
    <row r="5416" spans="9:9" s="141" customFormat="1" x14ac:dyDescent="0.25">
      <c r="I5416" s="142"/>
    </row>
    <row r="5417" spans="9:9" s="141" customFormat="1" x14ac:dyDescent="0.25">
      <c r="I5417" s="142"/>
    </row>
    <row r="5418" spans="9:9" s="141" customFormat="1" x14ac:dyDescent="0.25">
      <c r="I5418" s="142"/>
    </row>
    <row r="5419" spans="9:9" s="141" customFormat="1" x14ac:dyDescent="0.25">
      <c r="I5419" s="142"/>
    </row>
    <row r="5420" spans="9:9" s="141" customFormat="1" x14ac:dyDescent="0.25">
      <c r="I5420" s="142"/>
    </row>
    <row r="5421" spans="9:9" s="141" customFormat="1" x14ac:dyDescent="0.25">
      <c r="I5421" s="142"/>
    </row>
    <row r="5422" spans="9:9" s="141" customFormat="1" x14ac:dyDescent="0.25">
      <c r="I5422" s="142"/>
    </row>
    <row r="5423" spans="9:9" s="141" customFormat="1" x14ac:dyDescent="0.25">
      <c r="I5423" s="142"/>
    </row>
    <row r="5424" spans="9:9" s="141" customFormat="1" x14ac:dyDescent="0.25">
      <c r="I5424" s="142"/>
    </row>
    <row r="5425" spans="9:9" s="141" customFormat="1" x14ac:dyDescent="0.25">
      <c r="I5425" s="142"/>
    </row>
    <row r="5426" spans="9:9" s="141" customFormat="1" x14ac:dyDescent="0.25">
      <c r="I5426" s="142"/>
    </row>
    <row r="5427" spans="9:9" s="141" customFormat="1" x14ac:dyDescent="0.25">
      <c r="I5427" s="142"/>
    </row>
    <row r="5428" spans="9:9" s="141" customFormat="1" x14ac:dyDescent="0.25">
      <c r="I5428" s="142"/>
    </row>
    <row r="5429" spans="9:9" s="141" customFormat="1" x14ac:dyDescent="0.25">
      <c r="I5429" s="142"/>
    </row>
    <row r="5430" spans="9:9" s="141" customFormat="1" x14ac:dyDescent="0.25">
      <c r="I5430" s="142"/>
    </row>
    <row r="5431" spans="9:9" s="141" customFormat="1" x14ac:dyDescent="0.25">
      <c r="I5431" s="142"/>
    </row>
    <row r="5432" spans="9:9" s="141" customFormat="1" x14ac:dyDescent="0.25">
      <c r="I5432" s="142"/>
    </row>
    <row r="5433" spans="9:9" s="141" customFormat="1" x14ac:dyDescent="0.25">
      <c r="I5433" s="142"/>
    </row>
    <row r="5434" spans="9:9" s="141" customFormat="1" x14ac:dyDescent="0.25">
      <c r="I5434" s="142"/>
    </row>
    <row r="5435" spans="9:9" s="141" customFormat="1" x14ac:dyDescent="0.25">
      <c r="I5435" s="142"/>
    </row>
    <row r="5436" spans="9:9" s="141" customFormat="1" x14ac:dyDescent="0.25">
      <c r="I5436" s="142"/>
    </row>
    <row r="5437" spans="9:9" s="141" customFormat="1" x14ac:dyDescent="0.25">
      <c r="I5437" s="142"/>
    </row>
    <row r="5438" spans="9:9" s="141" customFormat="1" x14ac:dyDescent="0.25">
      <c r="I5438" s="142"/>
    </row>
    <row r="5439" spans="9:9" s="141" customFormat="1" x14ac:dyDescent="0.25">
      <c r="I5439" s="142"/>
    </row>
    <row r="5440" spans="9:9" s="141" customFormat="1" x14ac:dyDescent="0.25">
      <c r="I5440" s="142"/>
    </row>
    <row r="5441" spans="9:9" s="141" customFormat="1" x14ac:dyDescent="0.25">
      <c r="I5441" s="142"/>
    </row>
    <row r="5442" spans="9:9" s="141" customFormat="1" x14ac:dyDescent="0.25">
      <c r="I5442" s="142"/>
    </row>
    <row r="5443" spans="9:9" s="141" customFormat="1" x14ac:dyDescent="0.25">
      <c r="I5443" s="142"/>
    </row>
    <row r="5444" spans="9:9" s="141" customFormat="1" x14ac:dyDescent="0.25">
      <c r="I5444" s="142"/>
    </row>
    <row r="5445" spans="9:9" s="141" customFormat="1" x14ac:dyDescent="0.25">
      <c r="I5445" s="142"/>
    </row>
    <row r="5446" spans="9:9" s="141" customFormat="1" x14ac:dyDescent="0.25">
      <c r="I5446" s="142"/>
    </row>
    <row r="5447" spans="9:9" s="141" customFormat="1" x14ac:dyDescent="0.25">
      <c r="I5447" s="142"/>
    </row>
    <row r="5448" spans="9:9" s="141" customFormat="1" x14ac:dyDescent="0.25">
      <c r="I5448" s="142"/>
    </row>
    <row r="5449" spans="9:9" s="141" customFormat="1" x14ac:dyDescent="0.25">
      <c r="I5449" s="142"/>
    </row>
    <row r="5450" spans="9:9" s="141" customFormat="1" x14ac:dyDescent="0.25">
      <c r="I5450" s="142"/>
    </row>
    <row r="5451" spans="9:9" s="141" customFormat="1" x14ac:dyDescent="0.25">
      <c r="I5451" s="142"/>
    </row>
    <row r="5452" spans="9:9" s="141" customFormat="1" x14ac:dyDescent="0.25">
      <c r="I5452" s="142"/>
    </row>
    <row r="5453" spans="9:9" s="141" customFormat="1" x14ac:dyDescent="0.25">
      <c r="I5453" s="142"/>
    </row>
    <row r="5454" spans="9:9" s="141" customFormat="1" x14ac:dyDescent="0.25">
      <c r="I5454" s="142"/>
    </row>
    <row r="5455" spans="9:9" s="141" customFormat="1" x14ac:dyDescent="0.25">
      <c r="I5455" s="142"/>
    </row>
    <row r="5456" spans="9:9" s="141" customFormat="1" x14ac:dyDescent="0.25">
      <c r="I5456" s="142"/>
    </row>
    <row r="5457" spans="9:9" s="141" customFormat="1" x14ac:dyDescent="0.25">
      <c r="I5457" s="142"/>
    </row>
    <row r="5458" spans="9:9" s="141" customFormat="1" x14ac:dyDescent="0.25">
      <c r="I5458" s="142"/>
    </row>
    <row r="5459" spans="9:9" s="141" customFormat="1" x14ac:dyDescent="0.25">
      <c r="I5459" s="142"/>
    </row>
    <row r="5460" spans="9:9" s="141" customFormat="1" x14ac:dyDescent="0.25">
      <c r="I5460" s="142"/>
    </row>
    <row r="5461" spans="9:9" s="141" customFormat="1" x14ac:dyDescent="0.25">
      <c r="I5461" s="142"/>
    </row>
    <row r="5462" spans="9:9" s="141" customFormat="1" x14ac:dyDescent="0.25">
      <c r="I5462" s="142"/>
    </row>
    <row r="5463" spans="9:9" s="141" customFormat="1" x14ac:dyDescent="0.25">
      <c r="I5463" s="142"/>
    </row>
    <row r="5464" spans="9:9" s="141" customFormat="1" x14ac:dyDescent="0.25">
      <c r="I5464" s="142"/>
    </row>
    <row r="5465" spans="9:9" s="141" customFormat="1" x14ac:dyDescent="0.25">
      <c r="I5465" s="142"/>
    </row>
    <row r="5466" spans="9:9" s="141" customFormat="1" x14ac:dyDescent="0.25">
      <c r="I5466" s="142"/>
    </row>
    <row r="5467" spans="9:9" s="141" customFormat="1" x14ac:dyDescent="0.25">
      <c r="I5467" s="142"/>
    </row>
    <row r="5468" spans="9:9" s="141" customFormat="1" x14ac:dyDescent="0.25">
      <c r="I5468" s="142"/>
    </row>
    <row r="5469" spans="9:9" s="141" customFormat="1" x14ac:dyDescent="0.25">
      <c r="I5469" s="142"/>
    </row>
    <row r="5470" spans="9:9" s="141" customFormat="1" x14ac:dyDescent="0.25">
      <c r="I5470" s="142"/>
    </row>
    <row r="5471" spans="9:9" s="141" customFormat="1" x14ac:dyDescent="0.25">
      <c r="I5471" s="142"/>
    </row>
    <row r="5472" spans="9:9" s="141" customFormat="1" x14ac:dyDescent="0.25">
      <c r="I5472" s="142"/>
    </row>
    <row r="5473" spans="9:9" s="141" customFormat="1" x14ac:dyDescent="0.25">
      <c r="I5473" s="142"/>
    </row>
    <row r="5474" spans="9:9" s="141" customFormat="1" x14ac:dyDescent="0.25">
      <c r="I5474" s="142"/>
    </row>
    <row r="5475" spans="9:9" s="141" customFormat="1" x14ac:dyDescent="0.25">
      <c r="I5475" s="142"/>
    </row>
    <row r="5476" spans="9:9" s="141" customFormat="1" x14ac:dyDescent="0.25">
      <c r="I5476" s="142"/>
    </row>
    <row r="5477" spans="9:9" s="141" customFormat="1" x14ac:dyDescent="0.25">
      <c r="I5477" s="142"/>
    </row>
    <row r="5478" spans="9:9" s="141" customFormat="1" x14ac:dyDescent="0.25">
      <c r="I5478" s="142"/>
    </row>
    <row r="5479" spans="9:9" s="141" customFormat="1" x14ac:dyDescent="0.25">
      <c r="I5479" s="142"/>
    </row>
    <row r="5480" spans="9:9" s="141" customFormat="1" x14ac:dyDescent="0.25">
      <c r="I5480" s="142"/>
    </row>
    <row r="5481" spans="9:9" s="141" customFormat="1" x14ac:dyDescent="0.25">
      <c r="I5481" s="142"/>
    </row>
    <row r="5482" spans="9:9" s="141" customFormat="1" x14ac:dyDescent="0.25">
      <c r="I5482" s="142"/>
    </row>
    <row r="5483" spans="9:9" s="141" customFormat="1" x14ac:dyDescent="0.25">
      <c r="I5483" s="142"/>
    </row>
    <row r="5484" spans="9:9" s="141" customFormat="1" x14ac:dyDescent="0.25">
      <c r="I5484" s="142"/>
    </row>
    <row r="5485" spans="9:9" s="141" customFormat="1" x14ac:dyDescent="0.25">
      <c r="I5485" s="142"/>
    </row>
    <row r="5486" spans="9:9" s="141" customFormat="1" x14ac:dyDescent="0.25">
      <c r="I5486" s="142"/>
    </row>
    <row r="5487" spans="9:9" s="141" customFormat="1" x14ac:dyDescent="0.25">
      <c r="I5487" s="142"/>
    </row>
    <row r="5488" spans="9:9" s="141" customFormat="1" x14ac:dyDescent="0.25">
      <c r="I5488" s="142"/>
    </row>
    <row r="5489" spans="9:9" s="141" customFormat="1" x14ac:dyDescent="0.25">
      <c r="I5489" s="142"/>
    </row>
    <row r="5490" spans="9:9" s="141" customFormat="1" x14ac:dyDescent="0.25">
      <c r="I5490" s="142"/>
    </row>
    <row r="5491" spans="9:9" s="141" customFormat="1" x14ac:dyDescent="0.25">
      <c r="I5491" s="142"/>
    </row>
    <row r="5492" spans="9:9" s="141" customFormat="1" x14ac:dyDescent="0.25">
      <c r="I5492" s="142"/>
    </row>
    <row r="5493" spans="9:9" s="141" customFormat="1" x14ac:dyDescent="0.25">
      <c r="I5493" s="142"/>
    </row>
    <row r="5494" spans="9:9" s="141" customFormat="1" x14ac:dyDescent="0.25">
      <c r="I5494" s="142"/>
    </row>
    <row r="5495" spans="9:9" s="141" customFormat="1" x14ac:dyDescent="0.25">
      <c r="I5495" s="142"/>
    </row>
    <row r="5496" spans="9:9" s="141" customFormat="1" x14ac:dyDescent="0.25">
      <c r="I5496" s="142"/>
    </row>
    <row r="5497" spans="9:9" s="141" customFormat="1" x14ac:dyDescent="0.25">
      <c r="I5497" s="142"/>
    </row>
    <row r="5498" spans="9:9" s="141" customFormat="1" x14ac:dyDescent="0.25">
      <c r="I5498" s="142"/>
    </row>
    <row r="5499" spans="9:9" s="141" customFormat="1" x14ac:dyDescent="0.25">
      <c r="I5499" s="142"/>
    </row>
    <row r="5500" spans="9:9" s="141" customFormat="1" x14ac:dyDescent="0.25">
      <c r="I5500" s="142"/>
    </row>
    <row r="5501" spans="9:9" s="141" customFormat="1" x14ac:dyDescent="0.25">
      <c r="I5501" s="142"/>
    </row>
    <row r="5502" spans="9:9" s="141" customFormat="1" x14ac:dyDescent="0.25">
      <c r="I5502" s="142"/>
    </row>
    <row r="5503" spans="9:9" s="141" customFormat="1" x14ac:dyDescent="0.25">
      <c r="I5503" s="142"/>
    </row>
    <row r="5504" spans="9:9" s="141" customFormat="1" x14ac:dyDescent="0.25">
      <c r="I5504" s="142"/>
    </row>
    <row r="5505" spans="9:9" s="141" customFormat="1" x14ac:dyDescent="0.25">
      <c r="I5505" s="142"/>
    </row>
    <row r="5506" spans="9:9" s="141" customFormat="1" x14ac:dyDescent="0.25">
      <c r="I5506" s="142"/>
    </row>
    <row r="5507" spans="9:9" s="141" customFormat="1" x14ac:dyDescent="0.25">
      <c r="I5507" s="142"/>
    </row>
    <row r="5508" spans="9:9" s="141" customFormat="1" x14ac:dyDescent="0.25">
      <c r="I5508" s="142"/>
    </row>
    <row r="5509" spans="9:9" s="141" customFormat="1" x14ac:dyDescent="0.25">
      <c r="I5509" s="142"/>
    </row>
    <row r="5510" spans="9:9" s="141" customFormat="1" x14ac:dyDescent="0.25">
      <c r="I5510" s="142"/>
    </row>
    <row r="5511" spans="9:9" s="141" customFormat="1" x14ac:dyDescent="0.25">
      <c r="I5511" s="142"/>
    </row>
    <row r="5512" spans="9:9" s="141" customFormat="1" x14ac:dyDescent="0.25">
      <c r="I5512" s="142"/>
    </row>
    <row r="5513" spans="9:9" s="141" customFormat="1" x14ac:dyDescent="0.25">
      <c r="I5513" s="142"/>
    </row>
    <row r="5514" spans="9:9" s="141" customFormat="1" x14ac:dyDescent="0.25">
      <c r="I5514" s="142"/>
    </row>
    <row r="5515" spans="9:9" s="141" customFormat="1" x14ac:dyDescent="0.25">
      <c r="I5515" s="142"/>
    </row>
    <row r="5516" spans="9:9" s="141" customFormat="1" x14ac:dyDescent="0.25">
      <c r="I5516" s="142"/>
    </row>
    <row r="5517" spans="9:9" s="141" customFormat="1" x14ac:dyDescent="0.25">
      <c r="I5517" s="142"/>
    </row>
    <row r="5518" spans="9:9" s="141" customFormat="1" x14ac:dyDescent="0.25">
      <c r="I5518" s="142"/>
    </row>
    <row r="5519" spans="9:9" s="141" customFormat="1" x14ac:dyDescent="0.25">
      <c r="I5519" s="142"/>
    </row>
    <row r="5520" spans="9:9" s="141" customFormat="1" x14ac:dyDescent="0.25">
      <c r="I5520" s="142"/>
    </row>
    <row r="5521" spans="9:9" s="141" customFormat="1" x14ac:dyDescent="0.25">
      <c r="I5521" s="142"/>
    </row>
    <row r="5522" spans="9:9" s="141" customFormat="1" x14ac:dyDescent="0.25">
      <c r="I5522" s="142"/>
    </row>
    <row r="5523" spans="9:9" s="141" customFormat="1" x14ac:dyDescent="0.25">
      <c r="I5523" s="142"/>
    </row>
    <row r="5524" spans="9:9" s="141" customFormat="1" x14ac:dyDescent="0.25">
      <c r="I5524" s="142"/>
    </row>
    <row r="5525" spans="9:9" s="141" customFormat="1" x14ac:dyDescent="0.25">
      <c r="I5525" s="142"/>
    </row>
    <row r="5526" spans="9:9" s="141" customFormat="1" x14ac:dyDescent="0.25">
      <c r="I5526" s="142"/>
    </row>
    <row r="5527" spans="9:9" s="141" customFormat="1" x14ac:dyDescent="0.25">
      <c r="I5527" s="142"/>
    </row>
    <row r="5528" spans="9:9" s="141" customFormat="1" x14ac:dyDescent="0.25">
      <c r="I5528" s="142"/>
    </row>
    <row r="5529" spans="9:9" s="141" customFormat="1" x14ac:dyDescent="0.25">
      <c r="I5529" s="142"/>
    </row>
    <row r="5530" spans="9:9" s="141" customFormat="1" x14ac:dyDescent="0.25">
      <c r="I5530" s="142"/>
    </row>
    <row r="5531" spans="9:9" s="141" customFormat="1" x14ac:dyDescent="0.25">
      <c r="I5531" s="142"/>
    </row>
    <row r="5532" spans="9:9" s="141" customFormat="1" x14ac:dyDescent="0.25">
      <c r="I5532" s="142"/>
    </row>
    <row r="5533" spans="9:9" s="141" customFormat="1" x14ac:dyDescent="0.25">
      <c r="I5533" s="142"/>
    </row>
    <row r="5534" spans="9:9" s="141" customFormat="1" x14ac:dyDescent="0.25">
      <c r="I5534" s="142"/>
    </row>
    <row r="5535" spans="9:9" s="141" customFormat="1" x14ac:dyDescent="0.25">
      <c r="I5535" s="142"/>
    </row>
    <row r="5536" spans="9:9" s="141" customFormat="1" x14ac:dyDescent="0.25">
      <c r="I5536" s="142"/>
    </row>
    <row r="5537" spans="9:9" s="141" customFormat="1" x14ac:dyDescent="0.25">
      <c r="I5537" s="142"/>
    </row>
    <row r="5538" spans="9:9" s="141" customFormat="1" x14ac:dyDescent="0.25">
      <c r="I5538" s="142"/>
    </row>
    <row r="5539" spans="9:9" s="141" customFormat="1" x14ac:dyDescent="0.25">
      <c r="I5539" s="142"/>
    </row>
    <row r="5540" spans="9:9" s="141" customFormat="1" x14ac:dyDescent="0.25">
      <c r="I5540" s="142"/>
    </row>
    <row r="5541" spans="9:9" s="141" customFormat="1" x14ac:dyDescent="0.25">
      <c r="I5541" s="142"/>
    </row>
    <row r="5542" spans="9:9" s="141" customFormat="1" x14ac:dyDescent="0.25">
      <c r="I5542" s="142"/>
    </row>
    <row r="5543" spans="9:9" s="141" customFormat="1" x14ac:dyDescent="0.25">
      <c r="I5543" s="142"/>
    </row>
    <row r="5544" spans="9:9" s="141" customFormat="1" x14ac:dyDescent="0.25">
      <c r="I5544" s="142"/>
    </row>
    <row r="5545" spans="9:9" s="141" customFormat="1" x14ac:dyDescent="0.25">
      <c r="I5545" s="142"/>
    </row>
    <row r="5546" spans="9:9" s="141" customFormat="1" x14ac:dyDescent="0.25">
      <c r="I5546" s="142"/>
    </row>
    <row r="5547" spans="9:9" s="141" customFormat="1" x14ac:dyDescent="0.25">
      <c r="I5547" s="142"/>
    </row>
    <row r="5548" spans="9:9" s="141" customFormat="1" x14ac:dyDescent="0.25">
      <c r="I5548" s="142"/>
    </row>
    <row r="5549" spans="9:9" s="141" customFormat="1" x14ac:dyDescent="0.25">
      <c r="I5549" s="142"/>
    </row>
    <row r="5550" spans="9:9" s="141" customFormat="1" x14ac:dyDescent="0.25">
      <c r="I5550" s="142"/>
    </row>
    <row r="5551" spans="9:9" s="141" customFormat="1" x14ac:dyDescent="0.25">
      <c r="I5551" s="142"/>
    </row>
    <row r="5552" spans="9:9" s="141" customFormat="1" x14ac:dyDescent="0.25">
      <c r="I5552" s="142"/>
    </row>
    <row r="5553" spans="9:9" s="141" customFormat="1" x14ac:dyDescent="0.25">
      <c r="I5553" s="142"/>
    </row>
    <row r="5554" spans="9:9" s="141" customFormat="1" x14ac:dyDescent="0.25">
      <c r="I5554" s="142"/>
    </row>
    <row r="5555" spans="9:9" s="141" customFormat="1" x14ac:dyDescent="0.25">
      <c r="I5555" s="142"/>
    </row>
    <row r="5556" spans="9:9" s="141" customFormat="1" x14ac:dyDescent="0.25">
      <c r="I5556" s="142"/>
    </row>
    <row r="5557" spans="9:9" s="141" customFormat="1" x14ac:dyDescent="0.25">
      <c r="I5557" s="142"/>
    </row>
    <row r="5558" spans="9:9" s="141" customFormat="1" x14ac:dyDescent="0.25">
      <c r="I5558" s="142"/>
    </row>
    <row r="5559" spans="9:9" s="141" customFormat="1" x14ac:dyDescent="0.25">
      <c r="I5559" s="142"/>
    </row>
    <row r="5560" spans="9:9" s="141" customFormat="1" x14ac:dyDescent="0.25">
      <c r="I5560" s="142"/>
    </row>
    <row r="5561" spans="9:9" s="141" customFormat="1" x14ac:dyDescent="0.25">
      <c r="I5561" s="142"/>
    </row>
    <row r="5562" spans="9:9" s="141" customFormat="1" x14ac:dyDescent="0.25">
      <c r="I5562" s="142"/>
    </row>
    <row r="5563" spans="9:9" s="141" customFormat="1" x14ac:dyDescent="0.25">
      <c r="I5563" s="142"/>
    </row>
    <row r="5564" spans="9:9" s="141" customFormat="1" x14ac:dyDescent="0.25">
      <c r="I5564" s="142"/>
    </row>
    <row r="5565" spans="9:9" s="141" customFormat="1" x14ac:dyDescent="0.25">
      <c r="I5565" s="142"/>
    </row>
    <row r="5566" spans="9:9" s="141" customFormat="1" x14ac:dyDescent="0.25">
      <c r="I5566" s="142"/>
    </row>
    <row r="5567" spans="9:9" s="141" customFormat="1" x14ac:dyDescent="0.25">
      <c r="I5567" s="142"/>
    </row>
    <row r="5568" spans="9:9" s="141" customFormat="1" x14ac:dyDescent="0.25">
      <c r="I5568" s="142"/>
    </row>
    <row r="5569" spans="9:9" s="141" customFormat="1" x14ac:dyDescent="0.25">
      <c r="I5569" s="142"/>
    </row>
    <row r="5570" spans="9:9" s="141" customFormat="1" x14ac:dyDescent="0.25">
      <c r="I5570" s="142"/>
    </row>
    <row r="5571" spans="9:9" s="141" customFormat="1" x14ac:dyDescent="0.25">
      <c r="I5571" s="142"/>
    </row>
    <row r="5572" spans="9:9" s="141" customFormat="1" x14ac:dyDescent="0.25">
      <c r="I5572" s="142"/>
    </row>
    <row r="5573" spans="9:9" s="141" customFormat="1" x14ac:dyDescent="0.25">
      <c r="I5573" s="142"/>
    </row>
    <row r="5574" spans="9:9" s="141" customFormat="1" x14ac:dyDescent="0.25">
      <c r="I5574" s="142"/>
    </row>
    <row r="5575" spans="9:9" s="141" customFormat="1" x14ac:dyDescent="0.25">
      <c r="I5575" s="142"/>
    </row>
    <row r="5576" spans="9:9" s="141" customFormat="1" x14ac:dyDescent="0.25">
      <c r="I5576" s="142"/>
    </row>
    <row r="5577" spans="9:9" s="141" customFormat="1" x14ac:dyDescent="0.25">
      <c r="I5577" s="142"/>
    </row>
    <row r="5578" spans="9:9" s="141" customFormat="1" x14ac:dyDescent="0.25">
      <c r="I5578" s="142"/>
    </row>
    <row r="5579" spans="9:9" s="141" customFormat="1" x14ac:dyDescent="0.25">
      <c r="I5579" s="142"/>
    </row>
    <row r="5580" spans="9:9" s="141" customFormat="1" x14ac:dyDescent="0.25">
      <c r="I5580" s="142"/>
    </row>
    <row r="5581" spans="9:9" s="141" customFormat="1" x14ac:dyDescent="0.25">
      <c r="I5581" s="142"/>
    </row>
    <row r="5582" spans="9:9" s="141" customFormat="1" x14ac:dyDescent="0.25">
      <c r="I5582" s="142"/>
    </row>
    <row r="5583" spans="9:9" s="141" customFormat="1" x14ac:dyDescent="0.25">
      <c r="I5583" s="142"/>
    </row>
    <row r="5584" spans="9:9" s="141" customFormat="1" x14ac:dyDescent="0.25">
      <c r="I5584" s="142"/>
    </row>
    <row r="5585" spans="9:9" s="141" customFormat="1" x14ac:dyDescent="0.25">
      <c r="I5585" s="142"/>
    </row>
    <row r="5586" spans="9:9" s="141" customFormat="1" x14ac:dyDescent="0.25">
      <c r="I5586" s="142"/>
    </row>
    <row r="5587" spans="9:9" s="141" customFormat="1" x14ac:dyDescent="0.25">
      <c r="I5587" s="142"/>
    </row>
    <row r="5588" spans="9:9" s="141" customFormat="1" x14ac:dyDescent="0.25">
      <c r="I5588" s="142"/>
    </row>
    <row r="5589" spans="9:9" s="141" customFormat="1" x14ac:dyDescent="0.25">
      <c r="I5589" s="142"/>
    </row>
    <row r="5590" spans="9:9" s="141" customFormat="1" x14ac:dyDescent="0.25">
      <c r="I5590" s="142"/>
    </row>
    <row r="5591" spans="9:9" s="141" customFormat="1" x14ac:dyDescent="0.25">
      <c r="I5591" s="142"/>
    </row>
    <row r="5592" spans="9:9" s="141" customFormat="1" x14ac:dyDescent="0.25">
      <c r="I5592" s="142"/>
    </row>
    <row r="5593" spans="9:9" s="141" customFormat="1" x14ac:dyDescent="0.25">
      <c r="I5593" s="142"/>
    </row>
    <row r="5594" spans="9:9" s="141" customFormat="1" x14ac:dyDescent="0.25">
      <c r="I5594" s="142"/>
    </row>
    <row r="5595" spans="9:9" s="141" customFormat="1" x14ac:dyDescent="0.25">
      <c r="I5595" s="142"/>
    </row>
    <row r="5596" spans="9:9" s="141" customFormat="1" x14ac:dyDescent="0.25">
      <c r="I5596" s="142"/>
    </row>
    <row r="5597" spans="9:9" s="141" customFormat="1" x14ac:dyDescent="0.25">
      <c r="I5597" s="142"/>
    </row>
    <row r="5598" spans="9:9" s="141" customFormat="1" x14ac:dyDescent="0.25">
      <c r="I5598" s="142"/>
    </row>
    <row r="5599" spans="9:9" s="141" customFormat="1" x14ac:dyDescent="0.25">
      <c r="I5599" s="142"/>
    </row>
    <row r="5600" spans="9:9" s="141" customFormat="1" x14ac:dyDescent="0.25">
      <c r="I5600" s="142"/>
    </row>
    <row r="5601" spans="9:9" s="141" customFormat="1" x14ac:dyDescent="0.25">
      <c r="I5601" s="142"/>
    </row>
    <row r="5602" spans="9:9" s="141" customFormat="1" x14ac:dyDescent="0.25">
      <c r="I5602" s="142"/>
    </row>
    <row r="5603" spans="9:9" s="141" customFormat="1" x14ac:dyDescent="0.25">
      <c r="I5603" s="142"/>
    </row>
    <row r="5604" spans="9:9" s="141" customFormat="1" x14ac:dyDescent="0.25">
      <c r="I5604" s="142"/>
    </row>
    <row r="5605" spans="9:9" s="141" customFormat="1" x14ac:dyDescent="0.25">
      <c r="I5605" s="142"/>
    </row>
    <row r="5606" spans="9:9" s="141" customFormat="1" x14ac:dyDescent="0.25">
      <c r="I5606" s="142"/>
    </row>
    <row r="5607" spans="9:9" s="141" customFormat="1" x14ac:dyDescent="0.25">
      <c r="I5607" s="142"/>
    </row>
    <row r="5608" spans="9:9" s="141" customFormat="1" x14ac:dyDescent="0.25">
      <c r="I5608" s="142"/>
    </row>
    <row r="5609" spans="9:9" s="141" customFormat="1" x14ac:dyDescent="0.25">
      <c r="I5609" s="142"/>
    </row>
    <row r="5610" spans="9:9" s="141" customFormat="1" x14ac:dyDescent="0.25">
      <c r="I5610" s="142"/>
    </row>
    <row r="5611" spans="9:9" s="141" customFormat="1" x14ac:dyDescent="0.25">
      <c r="I5611" s="142"/>
    </row>
    <row r="5612" spans="9:9" s="141" customFormat="1" x14ac:dyDescent="0.25">
      <c r="I5612" s="142"/>
    </row>
    <row r="5613" spans="9:9" s="141" customFormat="1" x14ac:dyDescent="0.25">
      <c r="I5613" s="142"/>
    </row>
    <row r="5614" spans="9:9" s="141" customFormat="1" x14ac:dyDescent="0.25">
      <c r="I5614" s="142"/>
    </row>
    <row r="5615" spans="9:9" s="141" customFormat="1" x14ac:dyDescent="0.25">
      <c r="I5615" s="142"/>
    </row>
    <row r="5616" spans="9:9" s="141" customFormat="1" x14ac:dyDescent="0.25">
      <c r="I5616" s="142"/>
    </row>
    <row r="5617" spans="9:9" s="141" customFormat="1" x14ac:dyDescent="0.25">
      <c r="I5617" s="142"/>
    </row>
    <row r="5618" spans="9:9" s="141" customFormat="1" x14ac:dyDescent="0.25">
      <c r="I5618" s="142"/>
    </row>
    <row r="5619" spans="9:9" s="141" customFormat="1" x14ac:dyDescent="0.25">
      <c r="I5619" s="142"/>
    </row>
    <row r="5620" spans="9:9" s="141" customFormat="1" x14ac:dyDescent="0.25">
      <c r="I5620" s="142"/>
    </row>
    <row r="5621" spans="9:9" s="141" customFormat="1" x14ac:dyDescent="0.25">
      <c r="I5621" s="142"/>
    </row>
    <row r="5622" spans="9:9" s="141" customFormat="1" x14ac:dyDescent="0.25">
      <c r="I5622" s="142"/>
    </row>
    <row r="5623" spans="9:9" s="141" customFormat="1" x14ac:dyDescent="0.25">
      <c r="I5623" s="142"/>
    </row>
    <row r="5624" spans="9:9" s="141" customFormat="1" x14ac:dyDescent="0.25">
      <c r="I5624" s="142"/>
    </row>
    <row r="5625" spans="9:9" s="141" customFormat="1" x14ac:dyDescent="0.25">
      <c r="I5625" s="142"/>
    </row>
    <row r="5626" spans="9:9" s="141" customFormat="1" x14ac:dyDescent="0.25">
      <c r="I5626" s="142"/>
    </row>
    <row r="5627" spans="9:9" s="141" customFormat="1" x14ac:dyDescent="0.25">
      <c r="I5627" s="142"/>
    </row>
    <row r="5628" spans="9:9" s="141" customFormat="1" x14ac:dyDescent="0.25">
      <c r="I5628" s="142"/>
    </row>
    <row r="5629" spans="9:9" s="141" customFormat="1" x14ac:dyDescent="0.25">
      <c r="I5629" s="142"/>
    </row>
    <row r="5630" spans="9:9" s="141" customFormat="1" x14ac:dyDescent="0.25">
      <c r="I5630" s="142"/>
    </row>
    <row r="5631" spans="9:9" s="141" customFormat="1" x14ac:dyDescent="0.25">
      <c r="I5631" s="142"/>
    </row>
    <row r="5632" spans="9:9" s="141" customFormat="1" x14ac:dyDescent="0.25">
      <c r="I5632" s="142"/>
    </row>
    <row r="5633" spans="9:9" s="141" customFormat="1" x14ac:dyDescent="0.25">
      <c r="I5633" s="142"/>
    </row>
    <row r="5634" spans="9:9" s="141" customFormat="1" x14ac:dyDescent="0.25">
      <c r="I5634" s="142"/>
    </row>
    <row r="5635" spans="9:9" s="141" customFormat="1" x14ac:dyDescent="0.25">
      <c r="I5635" s="142"/>
    </row>
    <row r="5636" spans="9:9" s="141" customFormat="1" x14ac:dyDescent="0.25">
      <c r="I5636" s="142"/>
    </row>
    <row r="5637" spans="9:9" s="141" customFormat="1" x14ac:dyDescent="0.25">
      <c r="I5637" s="142"/>
    </row>
    <row r="5638" spans="9:9" s="141" customFormat="1" x14ac:dyDescent="0.25">
      <c r="I5638" s="142"/>
    </row>
    <row r="5639" spans="9:9" s="141" customFormat="1" x14ac:dyDescent="0.25">
      <c r="I5639" s="142"/>
    </row>
    <row r="5640" spans="9:9" s="141" customFormat="1" x14ac:dyDescent="0.25">
      <c r="I5640" s="142"/>
    </row>
    <row r="5641" spans="9:9" s="141" customFormat="1" x14ac:dyDescent="0.25">
      <c r="I5641" s="142"/>
    </row>
    <row r="5642" spans="9:9" s="141" customFormat="1" x14ac:dyDescent="0.25">
      <c r="I5642" s="142"/>
    </row>
    <row r="5643" spans="9:9" s="141" customFormat="1" x14ac:dyDescent="0.25">
      <c r="I5643" s="142"/>
    </row>
    <row r="5644" spans="9:9" s="141" customFormat="1" x14ac:dyDescent="0.25">
      <c r="I5644" s="142"/>
    </row>
    <row r="5645" spans="9:9" s="141" customFormat="1" x14ac:dyDescent="0.25">
      <c r="I5645" s="142"/>
    </row>
    <row r="5646" spans="9:9" s="141" customFormat="1" x14ac:dyDescent="0.25">
      <c r="I5646" s="142"/>
    </row>
    <row r="5647" spans="9:9" s="141" customFormat="1" x14ac:dyDescent="0.25">
      <c r="I5647" s="142"/>
    </row>
    <row r="5648" spans="9:9" s="141" customFormat="1" x14ac:dyDescent="0.25">
      <c r="I5648" s="142"/>
    </row>
    <row r="5649" spans="9:9" s="141" customFormat="1" x14ac:dyDescent="0.25">
      <c r="I5649" s="142"/>
    </row>
    <row r="5650" spans="9:9" s="141" customFormat="1" x14ac:dyDescent="0.25">
      <c r="I5650" s="142"/>
    </row>
    <row r="5651" spans="9:9" s="141" customFormat="1" x14ac:dyDescent="0.25">
      <c r="I5651" s="142"/>
    </row>
    <row r="5652" spans="9:9" s="141" customFormat="1" x14ac:dyDescent="0.25">
      <c r="I5652" s="142"/>
    </row>
    <row r="5653" spans="9:9" s="141" customFormat="1" x14ac:dyDescent="0.25">
      <c r="I5653" s="142"/>
    </row>
    <row r="5654" spans="9:9" s="141" customFormat="1" x14ac:dyDescent="0.25">
      <c r="I5654" s="142"/>
    </row>
    <row r="5655" spans="9:9" s="141" customFormat="1" x14ac:dyDescent="0.25">
      <c r="I5655" s="142"/>
    </row>
    <row r="5656" spans="9:9" s="141" customFormat="1" x14ac:dyDescent="0.25">
      <c r="I5656" s="142"/>
    </row>
    <row r="5657" spans="9:9" s="141" customFormat="1" x14ac:dyDescent="0.25">
      <c r="I5657" s="142"/>
    </row>
    <row r="5658" spans="9:9" s="141" customFormat="1" x14ac:dyDescent="0.25">
      <c r="I5658" s="142"/>
    </row>
    <row r="5659" spans="9:9" s="141" customFormat="1" x14ac:dyDescent="0.25">
      <c r="I5659" s="142"/>
    </row>
    <row r="5660" spans="9:9" s="141" customFormat="1" x14ac:dyDescent="0.25">
      <c r="I5660" s="142"/>
    </row>
    <row r="5661" spans="9:9" s="141" customFormat="1" x14ac:dyDescent="0.25">
      <c r="I5661" s="142"/>
    </row>
    <row r="5662" spans="9:9" s="141" customFormat="1" x14ac:dyDescent="0.25">
      <c r="I5662" s="142"/>
    </row>
    <row r="5663" spans="9:9" s="141" customFormat="1" x14ac:dyDescent="0.25">
      <c r="I5663" s="142"/>
    </row>
    <row r="5664" spans="9:9" s="141" customFormat="1" x14ac:dyDescent="0.25">
      <c r="I5664" s="142"/>
    </row>
    <row r="5665" spans="9:9" s="141" customFormat="1" x14ac:dyDescent="0.25">
      <c r="I5665" s="142"/>
    </row>
    <row r="5666" spans="9:9" s="141" customFormat="1" x14ac:dyDescent="0.25">
      <c r="I5666" s="142"/>
    </row>
    <row r="5667" spans="9:9" s="141" customFormat="1" x14ac:dyDescent="0.25">
      <c r="I5667" s="142"/>
    </row>
    <row r="5668" spans="9:9" s="141" customFormat="1" x14ac:dyDescent="0.25">
      <c r="I5668" s="142"/>
    </row>
    <row r="5669" spans="9:9" s="141" customFormat="1" x14ac:dyDescent="0.25">
      <c r="I5669" s="142"/>
    </row>
    <row r="5670" spans="9:9" s="141" customFormat="1" x14ac:dyDescent="0.25">
      <c r="I5670" s="142"/>
    </row>
    <row r="5671" spans="9:9" s="141" customFormat="1" x14ac:dyDescent="0.25">
      <c r="I5671" s="142"/>
    </row>
    <row r="5672" spans="9:9" s="141" customFormat="1" x14ac:dyDescent="0.25">
      <c r="I5672" s="142"/>
    </row>
    <row r="5673" spans="9:9" s="141" customFormat="1" x14ac:dyDescent="0.25">
      <c r="I5673" s="142"/>
    </row>
    <row r="5674" spans="9:9" s="141" customFormat="1" x14ac:dyDescent="0.25">
      <c r="I5674" s="142"/>
    </row>
    <row r="5675" spans="9:9" s="141" customFormat="1" x14ac:dyDescent="0.25">
      <c r="I5675" s="142"/>
    </row>
    <row r="5676" spans="9:9" s="141" customFormat="1" x14ac:dyDescent="0.25">
      <c r="I5676" s="142"/>
    </row>
    <row r="5677" spans="9:9" s="141" customFormat="1" x14ac:dyDescent="0.25">
      <c r="I5677" s="142"/>
    </row>
    <row r="5678" spans="9:9" s="141" customFormat="1" x14ac:dyDescent="0.25">
      <c r="I5678" s="142"/>
    </row>
    <row r="5679" spans="9:9" s="141" customFormat="1" x14ac:dyDescent="0.25">
      <c r="I5679" s="142"/>
    </row>
    <row r="5680" spans="9:9" s="141" customFormat="1" x14ac:dyDescent="0.25">
      <c r="I5680" s="142"/>
    </row>
    <row r="5681" spans="9:9" s="141" customFormat="1" x14ac:dyDescent="0.25">
      <c r="I5681" s="142"/>
    </row>
    <row r="5682" spans="9:9" s="141" customFormat="1" x14ac:dyDescent="0.25">
      <c r="I5682" s="142"/>
    </row>
    <row r="5683" spans="9:9" s="141" customFormat="1" x14ac:dyDescent="0.25">
      <c r="I5683" s="142"/>
    </row>
    <row r="5684" spans="9:9" s="141" customFormat="1" x14ac:dyDescent="0.25">
      <c r="I5684" s="142"/>
    </row>
    <row r="5685" spans="9:9" s="141" customFormat="1" x14ac:dyDescent="0.25">
      <c r="I5685" s="142"/>
    </row>
    <row r="5686" spans="9:9" s="141" customFormat="1" x14ac:dyDescent="0.25">
      <c r="I5686" s="142"/>
    </row>
    <row r="5687" spans="9:9" s="141" customFormat="1" x14ac:dyDescent="0.25">
      <c r="I5687" s="142"/>
    </row>
    <row r="5688" spans="9:9" s="141" customFormat="1" x14ac:dyDescent="0.25">
      <c r="I5688" s="142"/>
    </row>
    <row r="5689" spans="9:9" s="141" customFormat="1" x14ac:dyDescent="0.25">
      <c r="I5689" s="142"/>
    </row>
    <row r="5690" spans="9:9" s="141" customFormat="1" x14ac:dyDescent="0.25">
      <c r="I5690" s="142"/>
    </row>
    <row r="5691" spans="9:9" s="141" customFormat="1" x14ac:dyDescent="0.25">
      <c r="I5691" s="142"/>
    </row>
    <row r="5692" spans="9:9" s="141" customFormat="1" x14ac:dyDescent="0.25">
      <c r="I5692" s="142"/>
    </row>
    <row r="5693" spans="9:9" s="141" customFormat="1" x14ac:dyDescent="0.25">
      <c r="I5693" s="142"/>
    </row>
    <row r="5694" spans="9:9" s="141" customFormat="1" x14ac:dyDescent="0.25">
      <c r="I5694" s="142"/>
    </row>
    <row r="5695" spans="9:9" s="141" customFormat="1" x14ac:dyDescent="0.25">
      <c r="I5695" s="142"/>
    </row>
    <row r="5696" spans="9:9" s="141" customFormat="1" x14ac:dyDescent="0.25">
      <c r="I5696" s="142"/>
    </row>
    <row r="5697" spans="9:9" s="141" customFormat="1" x14ac:dyDescent="0.25">
      <c r="I5697" s="142"/>
    </row>
    <row r="5698" spans="9:9" s="141" customFormat="1" x14ac:dyDescent="0.25">
      <c r="I5698" s="142"/>
    </row>
    <row r="5699" spans="9:9" s="141" customFormat="1" x14ac:dyDescent="0.25">
      <c r="I5699" s="142"/>
    </row>
    <row r="5700" spans="9:9" s="141" customFormat="1" x14ac:dyDescent="0.25">
      <c r="I5700" s="142"/>
    </row>
    <row r="5701" spans="9:9" s="141" customFormat="1" x14ac:dyDescent="0.25">
      <c r="I5701" s="142"/>
    </row>
    <row r="5702" spans="9:9" s="141" customFormat="1" x14ac:dyDescent="0.25">
      <c r="I5702" s="142"/>
    </row>
    <row r="5703" spans="9:9" s="141" customFormat="1" x14ac:dyDescent="0.25">
      <c r="I5703" s="142"/>
    </row>
    <row r="5704" spans="9:9" s="141" customFormat="1" x14ac:dyDescent="0.25">
      <c r="I5704" s="142"/>
    </row>
    <row r="5705" spans="9:9" s="141" customFormat="1" x14ac:dyDescent="0.25">
      <c r="I5705" s="142"/>
    </row>
    <row r="5706" spans="9:9" s="141" customFormat="1" x14ac:dyDescent="0.25">
      <c r="I5706" s="142"/>
    </row>
    <row r="5707" spans="9:9" s="141" customFormat="1" x14ac:dyDescent="0.25">
      <c r="I5707" s="142"/>
    </row>
    <row r="5708" spans="9:9" s="141" customFormat="1" x14ac:dyDescent="0.25">
      <c r="I5708" s="142"/>
    </row>
    <row r="5709" spans="9:9" s="141" customFormat="1" x14ac:dyDescent="0.25">
      <c r="I5709" s="142"/>
    </row>
    <row r="5710" spans="9:9" s="141" customFormat="1" x14ac:dyDescent="0.25">
      <c r="I5710" s="142"/>
    </row>
    <row r="5711" spans="9:9" s="141" customFormat="1" x14ac:dyDescent="0.25">
      <c r="I5711" s="142"/>
    </row>
    <row r="5712" spans="9:9" s="141" customFormat="1" x14ac:dyDescent="0.25">
      <c r="I5712" s="142"/>
    </row>
    <row r="5713" spans="9:9" s="141" customFormat="1" x14ac:dyDescent="0.25">
      <c r="I5713" s="142"/>
    </row>
    <row r="5714" spans="9:9" s="141" customFormat="1" x14ac:dyDescent="0.25">
      <c r="I5714" s="142"/>
    </row>
    <row r="5715" spans="9:9" s="141" customFormat="1" x14ac:dyDescent="0.25">
      <c r="I5715" s="142"/>
    </row>
    <row r="5716" spans="9:9" s="141" customFormat="1" x14ac:dyDescent="0.25">
      <c r="I5716" s="142"/>
    </row>
    <row r="5717" spans="9:9" s="141" customFormat="1" x14ac:dyDescent="0.25">
      <c r="I5717" s="142"/>
    </row>
    <row r="5718" spans="9:9" s="141" customFormat="1" x14ac:dyDescent="0.25">
      <c r="I5718" s="142"/>
    </row>
    <row r="5719" spans="9:9" s="141" customFormat="1" x14ac:dyDescent="0.25">
      <c r="I5719" s="142"/>
    </row>
    <row r="5720" spans="9:9" s="141" customFormat="1" x14ac:dyDescent="0.25">
      <c r="I5720" s="142"/>
    </row>
    <row r="5721" spans="9:9" s="141" customFormat="1" x14ac:dyDescent="0.25">
      <c r="I5721" s="142"/>
    </row>
    <row r="5722" spans="9:9" s="141" customFormat="1" x14ac:dyDescent="0.25">
      <c r="I5722" s="142"/>
    </row>
    <row r="5723" spans="9:9" s="141" customFormat="1" x14ac:dyDescent="0.25">
      <c r="I5723" s="142"/>
    </row>
    <row r="5724" spans="9:9" s="141" customFormat="1" x14ac:dyDescent="0.25">
      <c r="I5724" s="142"/>
    </row>
    <row r="5725" spans="9:9" s="141" customFormat="1" x14ac:dyDescent="0.25">
      <c r="I5725" s="142"/>
    </row>
    <row r="5726" spans="9:9" s="141" customFormat="1" x14ac:dyDescent="0.25">
      <c r="I5726" s="142"/>
    </row>
    <row r="5727" spans="9:9" s="141" customFormat="1" x14ac:dyDescent="0.25">
      <c r="I5727" s="142"/>
    </row>
    <row r="5728" spans="9:9" s="141" customFormat="1" x14ac:dyDescent="0.25">
      <c r="I5728" s="142"/>
    </row>
    <row r="5729" spans="9:9" s="141" customFormat="1" x14ac:dyDescent="0.25">
      <c r="I5729" s="142"/>
    </row>
    <row r="5730" spans="9:9" s="141" customFormat="1" x14ac:dyDescent="0.25">
      <c r="I5730" s="142"/>
    </row>
    <row r="5731" spans="9:9" s="141" customFormat="1" x14ac:dyDescent="0.25">
      <c r="I5731" s="142"/>
    </row>
    <row r="5732" spans="9:9" s="141" customFormat="1" x14ac:dyDescent="0.25">
      <c r="I5732" s="142"/>
    </row>
    <row r="5733" spans="9:9" s="141" customFormat="1" x14ac:dyDescent="0.25">
      <c r="I5733" s="142"/>
    </row>
    <row r="5734" spans="9:9" s="141" customFormat="1" x14ac:dyDescent="0.25">
      <c r="I5734" s="142"/>
    </row>
    <row r="5735" spans="9:9" s="141" customFormat="1" x14ac:dyDescent="0.25">
      <c r="I5735" s="142"/>
    </row>
    <row r="5736" spans="9:9" s="141" customFormat="1" x14ac:dyDescent="0.25">
      <c r="I5736" s="142"/>
    </row>
    <row r="5737" spans="9:9" s="141" customFormat="1" x14ac:dyDescent="0.25">
      <c r="I5737" s="142"/>
    </row>
    <row r="5738" spans="9:9" s="141" customFormat="1" x14ac:dyDescent="0.25">
      <c r="I5738" s="142"/>
    </row>
    <row r="5739" spans="9:9" s="141" customFormat="1" x14ac:dyDescent="0.25">
      <c r="I5739" s="142"/>
    </row>
    <row r="5740" spans="9:9" s="141" customFormat="1" x14ac:dyDescent="0.25">
      <c r="I5740" s="142"/>
    </row>
    <row r="5741" spans="9:9" s="141" customFormat="1" x14ac:dyDescent="0.25">
      <c r="I5741" s="142"/>
    </row>
    <row r="5742" spans="9:9" s="141" customFormat="1" x14ac:dyDescent="0.25">
      <c r="I5742" s="142"/>
    </row>
    <row r="5743" spans="9:9" s="141" customFormat="1" x14ac:dyDescent="0.25">
      <c r="I5743" s="142"/>
    </row>
    <row r="5744" spans="9:9" s="141" customFormat="1" x14ac:dyDescent="0.25">
      <c r="I5744" s="142"/>
    </row>
    <row r="5745" spans="9:9" s="141" customFormat="1" x14ac:dyDescent="0.25">
      <c r="I5745" s="142"/>
    </row>
    <row r="5746" spans="9:9" s="141" customFormat="1" x14ac:dyDescent="0.25">
      <c r="I5746" s="142"/>
    </row>
    <row r="5747" spans="9:9" s="141" customFormat="1" x14ac:dyDescent="0.25">
      <c r="I5747" s="142"/>
    </row>
    <row r="5748" spans="9:9" s="141" customFormat="1" x14ac:dyDescent="0.25">
      <c r="I5748" s="142"/>
    </row>
    <row r="5749" spans="9:9" s="141" customFormat="1" x14ac:dyDescent="0.25">
      <c r="I5749" s="142"/>
    </row>
    <row r="5750" spans="9:9" s="141" customFormat="1" x14ac:dyDescent="0.25">
      <c r="I5750" s="142"/>
    </row>
    <row r="5751" spans="9:9" s="141" customFormat="1" x14ac:dyDescent="0.25">
      <c r="I5751" s="142"/>
    </row>
    <row r="5752" spans="9:9" s="141" customFormat="1" x14ac:dyDescent="0.25">
      <c r="I5752" s="142"/>
    </row>
    <row r="5753" spans="9:9" s="141" customFormat="1" x14ac:dyDescent="0.25">
      <c r="I5753" s="142"/>
    </row>
    <row r="5754" spans="9:9" s="141" customFormat="1" x14ac:dyDescent="0.25">
      <c r="I5754" s="142"/>
    </row>
    <row r="5755" spans="9:9" s="141" customFormat="1" x14ac:dyDescent="0.25">
      <c r="I5755" s="142"/>
    </row>
    <row r="5756" spans="9:9" s="141" customFormat="1" x14ac:dyDescent="0.25">
      <c r="I5756" s="142"/>
    </row>
    <row r="5757" spans="9:9" s="141" customFormat="1" x14ac:dyDescent="0.25">
      <c r="I5757" s="142"/>
    </row>
    <row r="5758" spans="9:9" s="141" customFormat="1" x14ac:dyDescent="0.25">
      <c r="I5758" s="142"/>
    </row>
    <row r="5759" spans="9:9" s="141" customFormat="1" x14ac:dyDescent="0.25">
      <c r="I5759" s="142"/>
    </row>
    <row r="5760" spans="9:9" s="141" customFormat="1" x14ac:dyDescent="0.25">
      <c r="I5760" s="142"/>
    </row>
    <row r="5761" spans="9:9" s="141" customFormat="1" x14ac:dyDescent="0.25">
      <c r="I5761" s="142"/>
    </row>
    <row r="5762" spans="9:9" s="141" customFormat="1" x14ac:dyDescent="0.25">
      <c r="I5762" s="142"/>
    </row>
    <row r="5763" spans="9:9" s="141" customFormat="1" x14ac:dyDescent="0.25">
      <c r="I5763" s="142"/>
    </row>
    <row r="5764" spans="9:9" s="141" customFormat="1" x14ac:dyDescent="0.25">
      <c r="I5764" s="142"/>
    </row>
    <row r="5765" spans="9:9" s="141" customFormat="1" x14ac:dyDescent="0.25">
      <c r="I5765" s="142"/>
    </row>
    <row r="5766" spans="9:9" s="141" customFormat="1" x14ac:dyDescent="0.25">
      <c r="I5766" s="142"/>
    </row>
    <row r="5767" spans="9:9" s="141" customFormat="1" x14ac:dyDescent="0.25">
      <c r="I5767" s="142"/>
    </row>
    <row r="5768" spans="9:9" s="141" customFormat="1" x14ac:dyDescent="0.25">
      <c r="I5768" s="142"/>
    </row>
    <row r="5769" spans="9:9" s="141" customFormat="1" x14ac:dyDescent="0.25">
      <c r="I5769" s="142"/>
    </row>
    <row r="5770" spans="9:9" s="141" customFormat="1" x14ac:dyDescent="0.25">
      <c r="I5770" s="142"/>
    </row>
    <row r="5771" spans="9:9" s="141" customFormat="1" x14ac:dyDescent="0.25">
      <c r="I5771" s="142"/>
    </row>
    <row r="5772" spans="9:9" s="141" customFormat="1" x14ac:dyDescent="0.25">
      <c r="I5772" s="142"/>
    </row>
    <row r="5773" spans="9:9" s="141" customFormat="1" x14ac:dyDescent="0.25">
      <c r="I5773" s="142"/>
    </row>
    <row r="5774" spans="9:9" s="141" customFormat="1" x14ac:dyDescent="0.25">
      <c r="I5774" s="142"/>
    </row>
    <row r="5775" spans="9:9" s="141" customFormat="1" x14ac:dyDescent="0.25">
      <c r="I5775" s="142"/>
    </row>
    <row r="5776" spans="9:9" s="141" customFormat="1" x14ac:dyDescent="0.25">
      <c r="I5776" s="142"/>
    </row>
    <row r="5777" spans="9:9" s="141" customFormat="1" x14ac:dyDescent="0.25">
      <c r="I5777" s="142"/>
    </row>
    <row r="5778" spans="9:9" s="141" customFormat="1" x14ac:dyDescent="0.25">
      <c r="I5778" s="142"/>
    </row>
    <row r="5779" spans="9:9" s="141" customFormat="1" x14ac:dyDescent="0.25">
      <c r="I5779" s="142"/>
    </row>
    <row r="5780" spans="9:9" s="141" customFormat="1" x14ac:dyDescent="0.25">
      <c r="I5780" s="142"/>
    </row>
    <row r="5781" spans="9:9" s="141" customFormat="1" x14ac:dyDescent="0.25">
      <c r="I5781" s="142"/>
    </row>
    <row r="5782" spans="9:9" s="141" customFormat="1" x14ac:dyDescent="0.25">
      <c r="I5782" s="142"/>
    </row>
    <row r="5783" spans="9:9" s="141" customFormat="1" x14ac:dyDescent="0.25">
      <c r="I5783" s="142"/>
    </row>
    <row r="5784" spans="9:9" s="141" customFormat="1" x14ac:dyDescent="0.25">
      <c r="I5784" s="142"/>
    </row>
    <row r="5785" spans="9:9" s="141" customFormat="1" x14ac:dyDescent="0.25">
      <c r="I5785" s="142"/>
    </row>
    <row r="5786" spans="9:9" s="141" customFormat="1" x14ac:dyDescent="0.25">
      <c r="I5786" s="142"/>
    </row>
    <row r="5787" spans="9:9" s="141" customFormat="1" x14ac:dyDescent="0.25">
      <c r="I5787" s="142"/>
    </row>
    <row r="5788" spans="9:9" s="141" customFormat="1" x14ac:dyDescent="0.25">
      <c r="I5788" s="142"/>
    </row>
    <row r="5789" spans="9:9" s="141" customFormat="1" x14ac:dyDescent="0.25">
      <c r="I5789" s="142"/>
    </row>
    <row r="5790" spans="9:9" s="141" customFormat="1" x14ac:dyDescent="0.25">
      <c r="I5790" s="142"/>
    </row>
    <row r="5791" spans="9:9" s="141" customFormat="1" x14ac:dyDescent="0.25">
      <c r="I5791" s="142"/>
    </row>
    <row r="5792" spans="9:9" s="141" customFormat="1" x14ac:dyDescent="0.25">
      <c r="I5792" s="142"/>
    </row>
    <row r="5793" spans="9:9" s="141" customFormat="1" x14ac:dyDescent="0.25">
      <c r="I5793" s="142"/>
    </row>
    <row r="5794" spans="9:9" s="141" customFormat="1" x14ac:dyDescent="0.25">
      <c r="I5794" s="142"/>
    </row>
    <row r="5795" spans="9:9" s="141" customFormat="1" x14ac:dyDescent="0.25">
      <c r="I5795" s="142"/>
    </row>
    <row r="5796" spans="9:9" s="141" customFormat="1" x14ac:dyDescent="0.25">
      <c r="I5796" s="142"/>
    </row>
    <row r="5797" spans="9:9" s="141" customFormat="1" x14ac:dyDescent="0.25">
      <c r="I5797" s="142"/>
    </row>
    <row r="5798" spans="9:9" s="141" customFormat="1" x14ac:dyDescent="0.25">
      <c r="I5798" s="142"/>
    </row>
    <row r="5799" spans="9:9" s="141" customFormat="1" x14ac:dyDescent="0.25">
      <c r="I5799" s="142"/>
    </row>
    <row r="5800" spans="9:9" s="141" customFormat="1" x14ac:dyDescent="0.25">
      <c r="I5800" s="142"/>
    </row>
    <row r="5801" spans="9:9" s="141" customFormat="1" x14ac:dyDescent="0.25">
      <c r="I5801" s="142"/>
    </row>
    <row r="5802" spans="9:9" s="141" customFormat="1" x14ac:dyDescent="0.25">
      <c r="I5802" s="142"/>
    </row>
    <row r="5803" spans="9:9" s="141" customFormat="1" x14ac:dyDescent="0.25">
      <c r="I5803" s="142"/>
    </row>
    <row r="5804" spans="9:9" s="141" customFormat="1" x14ac:dyDescent="0.25">
      <c r="I5804" s="142"/>
    </row>
    <row r="5805" spans="9:9" s="141" customFormat="1" x14ac:dyDescent="0.25">
      <c r="I5805" s="142"/>
    </row>
    <row r="5806" spans="9:9" s="141" customFormat="1" x14ac:dyDescent="0.25">
      <c r="I5806" s="142"/>
    </row>
    <row r="5807" spans="9:9" s="141" customFormat="1" x14ac:dyDescent="0.25">
      <c r="I5807" s="142"/>
    </row>
    <row r="5808" spans="9:9" s="141" customFormat="1" x14ac:dyDescent="0.25">
      <c r="I5808" s="142"/>
    </row>
    <row r="5809" spans="9:9" s="141" customFormat="1" x14ac:dyDescent="0.25">
      <c r="I5809" s="142"/>
    </row>
    <row r="5810" spans="9:9" s="141" customFormat="1" x14ac:dyDescent="0.25">
      <c r="I5810" s="142"/>
    </row>
    <row r="5811" spans="9:9" s="141" customFormat="1" x14ac:dyDescent="0.25">
      <c r="I5811" s="142"/>
    </row>
    <row r="5812" spans="9:9" s="141" customFormat="1" x14ac:dyDescent="0.25">
      <c r="I5812" s="142"/>
    </row>
    <row r="5813" spans="9:9" s="141" customFormat="1" x14ac:dyDescent="0.25">
      <c r="I5813" s="142"/>
    </row>
    <row r="5814" spans="9:9" s="141" customFormat="1" x14ac:dyDescent="0.25">
      <c r="I5814" s="142"/>
    </row>
    <row r="5815" spans="9:9" s="141" customFormat="1" x14ac:dyDescent="0.25">
      <c r="I5815" s="142"/>
    </row>
    <row r="5816" spans="9:9" s="141" customFormat="1" x14ac:dyDescent="0.25">
      <c r="I5816" s="142"/>
    </row>
    <row r="5817" spans="9:9" s="141" customFormat="1" x14ac:dyDescent="0.25">
      <c r="I5817" s="142"/>
    </row>
    <row r="5818" spans="9:9" s="141" customFormat="1" x14ac:dyDescent="0.25">
      <c r="I5818" s="142"/>
    </row>
    <row r="5819" spans="9:9" s="141" customFormat="1" x14ac:dyDescent="0.25">
      <c r="I5819" s="142"/>
    </row>
    <row r="5820" spans="9:9" s="141" customFormat="1" x14ac:dyDescent="0.25">
      <c r="I5820" s="142"/>
    </row>
    <row r="5821" spans="9:9" s="141" customFormat="1" x14ac:dyDescent="0.25">
      <c r="I5821" s="142"/>
    </row>
    <row r="5822" spans="9:9" s="141" customFormat="1" x14ac:dyDescent="0.25">
      <c r="I5822" s="142"/>
    </row>
    <row r="5823" spans="9:9" s="141" customFormat="1" x14ac:dyDescent="0.25">
      <c r="I5823" s="142"/>
    </row>
    <row r="5824" spans="9:9" s="141" customFormat="1" x14ac:dyDescent="0.25">
      <c r="I5824" s="142"/>
    </row>
    <row r="5825" spans="9:9" s="141" customFormat="1" x14ac:dyDescent="0.25">
      <c r="I5825" s="142"/>
    </row>
    <row r="5826" spans="9:9" s="141" customFormat="1" x14ac:dyDescent="0.25">
      <c r="I5826" s="142"/>
    </row>
    <row r="5827" spans="9:9" s="141" customFormat="1" x14ac:dyDescent="0.25">
      <c r="I5827" s="142"/>
    </row>
    <row r="5828" spans="9:9" s="141" customFormat="1" x14ac:dyDescent="0.25">
      <c r="I5828" s="142"/>
    </row>
    <row r="5829" spans="9:9" s="141" customFormat="1" x14ac:dyDescent="0.25">
      <c r="I5829" s="142"/>
    </row>
    <row r="5830" spans="9:9" s="141" customFormat="1" x14ac:dyDescent="0.25">
      <c r="I5830" s="142"/>
    </row>
    <row r="5831" spans="9:9" s="141" customFormat="1" x14ac:dyDescent="0.25">
      <c r="I5831" s="142"/>
    </row>
    <row r="5832" spans="9:9" s="141" customFormat="1" x14ac:dyDescent="0.25">
      <c r="I5832" s="142"/>
    </row>
    <row r="5833" spans="9:9" s="141" customFormat="1" x14ac:dyDescent="0.25">
      <c r="I5833" s="142"/>
    </row>
    <row r="5834" spans="9:9" s="141" customFormat="1" x14ac:dyDescent="0.25">
      <c r="I5834" s="142"/>
    </row>
    <row r="5835" spans="9:9" s="141" customFormat="1" x14ac:dyDescent="0.25">
      <c r="I5835" s="142"/>
    </row>
    <row r="5836" spans="9:9" s="141" customFormat="1" x14ac:dyDescent="0.25">
      <c r="I5836" s="142"/>
    </row>
    <row r="5837" spans="9:9" s="141" customFormat="1" x14ac:dyDescent="0.25">
      <c r="I5837" s="142"/>
    </row>
    <row r="5838" spans="9:9" s="141" customFormat="1" x14ac:dyDescent="0.25">
      <c r="I5838" s="142"/>
    </row>
    <row r="5839" spans="9:9" s="141" customFormat="1" x14ac:dyDescent="0.25">
      <c r="I5839" s="142"/>
    </row>
    <row r="5840" spans="9:9" s="141" customFormat="1" x14ac:dyDescent="0.25">
      <c r="I5840" s="142"/>
    </row>
    <row r="5841" spans="9:9" s="141" customFormat="1" x14ac:dyDescent="0.25">
      <c r="I5841" s="142"/>
    </row>
    <row r="5842" spans="9:9" s="141" customFormat="1" x14ac:dyDescent="0.25">
      <c r="I5842" s="142"/>
    </row>
    <row r="5843" spans="9:9" s="141" customFormat="1" x14ac:dyDescent="0.25">
      <c r="I5843" s="142"/>
    </row>
    <row r="5844" spans="9:9" s="141" customFormat="1" x14ac:dyDescent="0.25">
      <c r="I5844" s="142"/>
    </row>
    <row r="5845" spans="9:9" s="141" customFormat="1" x14ac:dyDescent="0.25">
      <c r="I5845" s="142"/>
    </row>
    <row r="5846" spans="9:9" s="141" customFormat="1" x14ac:dyDescent="0.25">
      <c r="I5846" s="142"/>
    </row>
    <row r="5847" spans="9:9" s="141" customFormat="1" x14ac:dyDescent="0.25">
      <c r="I5847" s="142"/>
    </row>
    <row r="5848" spans="9:9" s="141" customFormat="1" x14ac:dyDescent="0.25">
      <c r="I5848" s="142"/>
    </row>
    <row r="5849" spans="9:9" s="141" customFormat="1" x14ac:dyDescent="0.25">
      <c r="I5849" s="142"/>
    </row>
    <row r="5850" spans="9:9" s="141" customFormat="1" x14ac:dyDescent="0.25">
      <c r="I5850" s="142"/>
    </row>
    <row r="5851" spans="9:9" s="141" customFormat="1" x14ac:dyDescent="0.25">
      <c r="I5851" s="142"/>
    </row>
    <row r="5852" spans="9:9" s="141" customFormat="1" x14ac:dyDescent="0.25">
      <c r="I5852" s="142"/>
    </row>
    <row r="5853" spans="9:9" s="141" customFormat="1" x14ac:dyDescent="0.25">
      <c r="I5853" s="142"/>
    </row>
    <row r="5854" spans="9:9" s="141" customFormat="1" x14ac:dyDescent="0.25">
      <c r="I5854" s="142"/>
    </row>
    <row r="5855" spans="9:9" s="141" customFormat="1" x14ac:dyDescent="0.25">
      <c r="I5855" s="142"/>
    </row>
    <row r="5856" spans="9:9" s="141" customFormat="1" x14ac:dyDescent="0.25">
      <c r="I5856" s="142"/>
    </row>
    <row r="5857" spans="9:9" s="141" customFormat="1" x14ac:dyDescent="0.25">
      <c r="I5857" s="142"/>
    </row>
    <row r="5858" spans="9:9" s="141" customFormat="1" x14ac:dyDescent="0.25">
      <c r="I5858" s="142"/>
    </row>
    <row r="5859" spans="9:9" s="141" customFormat="1" x14ac:dyDescent="0.25">
      <c r="I5859" s="142"/>
    </row>
    <row r="5860" spans="9:9" s="141" customFormat="1" x14ac:dyDescent="0.25">
      <c r="I5860" s="142"/>
    </row>
    <row r="5861" spans="9:9" s="141" customFormat="1" x14ac:dyDescent="0.25">
      <c r="I5861" s="142"/>
    </row>
    <row r="5862" spans="9:9" s="141" customFormat="1" x14ac:dyDescent="0.25">
      <c r="I5862" s="142"/>
    </row>
    <row r="5863" spans="9:9" s="141" customFormat="1" x14ac:dyDescent="0.25">
      <c r="I5863" s="142"/>
    </row>
    <row r="5864" spans="9:9" s="141" customFormat="1" x14ac:dyDescent="0.25">
      <c r="I5864" s="142"/>
    </row>
    <row r="5865" spans="9:9" s="141" customFormat="1" x14ac:dyDescent="0.25">
      <c r="I5865" s="142"/>
    </row>
    <row r="5866" spans="9:9" s="141" customFormat="1" x14ac:dyDescent="0.25">
      <c r="I5866" s="142"/>
    </row>
    <row r="5867" spans="9:9" s="141" customFormat="1" x14ac:dyDescent="0.25">
      <c r="I5867" s="142"/>
    </row>
    <row r="5868" spans="9:9" s="141" customFormat="1" x14ac:dyDescent="0.25">
      <c r="I5868" s="142"/>
    </row>
    <row r="5869" spans="9:9" s="141" customFormat="1" x14ac:dyDescent="0.25">
      <c r="I5869" s="142"/>
    </row>
    <row r="5870" spans="9:9" s="141" customFormat="1" x14ac:dyDescent="0.25">
      <c r="I5870" s="142"/>
    </row>
    <row r="5871" spans="9:9" s="141" customFormat="1" x14ac:dyDescent="0.25">
      <c r="I5871" s="142"/>
    </row>
    <row r="5872" spans="9:9" s="141" customFormat="1" x14ac:dyDescent="0.25">
      <c r="I5872" s="142"/>
    </row>
    <row r="5873" spans="9:9" s="141" customFormat="1" x14ac:dyDescent="0.25">
      <c r="I5873" s="142"/>
    </row>
    <row r="5874" spans="9:9" s="141" customFormat="1" x14ac:dyDescent="0.25">
      <c r="I5874" s="142"/>
    </row>
    <row r="5875" spans="9:9" s="141" customFormat="1" x14ac:dyDescent="0.25">
      <c r="I5875" s="142"/>
    </row>
    <row r="5876" spans="9:9" s="141" customFormat="1" x14ac:dyDescent="0.25">
      <c r="I5876" s="142"/>
    </row>
    <row r="5877" spans="9:9" s="141" customFormat="1" x14ac:dyDescent="0.25">
      <c r="I5877" s="142"/>
    </row>
    <row r="5878" spans="9:9" s="141" customFormat="1" x14ac:dyDescent="0.25">
      <c r="I5878" s="142"/>
    </row>
    <row r="5879" spans="9:9" s="141" customFormat="1" x14ac:dyDescent="0.25">
      <c r="I5879" s="142"/>
    </row>
    <row r="5880" spans="9:9" s="141" customFormat="1" x14ac:dyDescent="0.25">
      <c r="I5880" s="142"/>
    </row>
    <row r="5881" spans="9:9" s="141" customFormat="1" x14ac:dyDescent="0.25">
      <c r="I5881" s="142"/>
    </row>
    <row r="5882" spans="9:9" s="141" customFormat="1" x14ac:dyDescent="0.25">
      <c r="I5882" s="142"/>
    </row>
    <row r="5883" spans="9:9" s="141" customFormat="1" x14ac:dyDescent="0.25">
      <c r="I5883" s="142"/>
    </row>
    <row r="5884" spans="9:9" s="141" customFormat="1" x14ac:dyDescent="0.25">
      <c r="I5884" s="142"/>
    </row>
    <row r="5885" spans="9:9" s="141" customFormat="1" x14ac:dyDescent="0.25">
      <c r="I5885" s="142"/>
    </row>
    <row r="5886" spans="9:9" s="141" customFormat="1" x14ac:dyDescent="0.25">
      <c r="I5886" s="142"/>
    </row>
    <row r="5887" spans="9:9" s="141" customFormat="1" x14ac:dyDescent="0.25">
      <c r="I5887" s="142"/>
    </row>
    <row r="5888" spans="9:9" s="141" customFormat="1" x14ac:dyDescent="0.25">
      <c r="I5888" s="142"/>
    </row>
    <row r="5889" spans="9:9" s="141" customFormat="1" x14ac:dyDescent="0.25">
      <c r="I5889" s="142"/>
    </row>
    <row r="5890" spans="9:9" s="141" customFormat="1" x14ac:dyDescent="0.25">
      <c r="I5890" s="142"/>
    </row>
    <row r="5891" spans="9:9" s="141" customFormat="1" x14ac:dyDescent="0.25">
      <c r="I5891" s="142"/>
    </row>
    <row r="5892" spans="9:9" s="141" customFormat="1" x14ac:dyDescent="0.25">
      <c r="I5892" s="142"/>
    </row>
    <row r="5893" spans="9:9" s="141" customFormat="1" x14ac:dyDescent="0.25">
      <c r="I5893" s="142"/>
    </row>
    <row r="5894" spans="9:9" s="141" customFormat="1" x14ac:dyDescent="0.25">
      <c r="I5894" s="142"/>
    </row>
    <row r="5895" spans="9:9" s="141" customFormat="1" x14ac:dyDescent="0.25">
      <c r="I5895" s="142"/>
    </row>
    <row r="5896" spans="9:9" s="141" customFormat="1" x14ac:dyDescent="0.25">
      <c r="I5896" s="142"/>
    </row>
    <row r="5897" spans="9:9" s="141" customFormat="1" x14ac:dyDescent="0.25">
      <c r="I5897" s="142"/>
    </row>
    <row r="5898" spans="9:9" s="141" customFormat="1" x14ac:dyDescent="0.25">
      <c r="I5898" s="142"/>
    </row>
    <row r="5899" spans="9:9" s="141" customFormat="1" x14ac:dyDescent="0.25">
      <c r="I5899" s="142"/>
    </row>
    <row r="5900" spans="9:9" s="141" customFormat="1" x14ac:dyDescent="0.25">
      <c r="I5900" s="142"/>
    </row>
    <row r="5901" spans="9:9" s="141" customFormat="1" x14ac:dyDescent="0.25">
      <c r="I5901" s="142"/>
    </row>
    <row r="5902" spans="9:9" s="141" customFormat="1" x14ac:dyDescent="0.25">
      <c r="I5902" s="142"/>
    </row>
    <row r="5903" spans="9:9" s="141" customFormat="1" x14ac:dyDescent="0.25">
      <c r="I5903" s="142"/>
    </row>
    <row r="5904" spans="9:9" s="141" customFormat="1" x14ac:dyDescent="0.25">
      <c r="I5904" s="142"/>
    </row>
    <row r="5905" spans="9:9" s="141" customFormat="1" x14ac:dyDescent="0.25">
      <c r="I5905" s="142"/>
    </row>
    <row r="5906" spans="9:9" s="141" customFormat="1" x14ac:dyDescent="0.25">
      <c r="I5906" s="142"/>
    </row>
    <row r="5907" spans="9:9" s="141" customFormat="1" x14ac:dyDescent="0.25">
      <c r="I5907" s="142"/>
    </row>
    <row r="5908" spans="9:9" s="141" customFormat="1" x14ac:dyDescent="0.25">
      <c r="I5908" s="142"/>
    </row>
    <row r="5909" spans="9:9" s="141" customFormat="1" x14ac:dyDescent="0.25">
      <c r="I5909" s="142"/>
    </row>
    <row r="5910" spans="9:9" s="141" customFormat="1" x14ac:dyDescent="0.25">
      <c r="I5910" s="142"/>
    </row>
    <row r="5911" spans="9:9" s="141" customFormat="1" x14ac:dyDescent="0.25">
      <c r="I5911" s="142"/>
    </row>
    <row r="5912" spans="9:9" s="141" customFormat="1" x14ac:dyDescent="0.25">
      <c r="I5912" s="142"/>
    </row>
    <row r="5913" spans="9:9" s="141" customFormat="1" x14ac:dyDescent="0.25">
      <c r="I5913" s="142"/>
    </row>
    <row r="5914" spans="9:9" s="141" customFormat="1" x14ac:dyDescent="0.25">
      <c r="I5914" s="142"/>
    </row>
    <row r="5915" spans="9:9" s="141" customFormat="1" x14ac:dyDescent="0.25">
      <c r="I5915" s="142"/>
    </row>
    <row r="5916" spans="9:9" s="141" customFormat="1" x14ac:dyDescent="0.25">
      <c r="I5916" s="142"/>
    </row>
    <row r="5917" spans="9:9" s="141" customFormat="1" x14ac:dyDescent="0.25">
      <c r="I5917" s="142"/>
    </row>
    <row r="5918" spans="9:9" s="141" customFormat="1" x14ac:dyDescent="0.25">
      <c r="I5918" s="142"/>
    </row>
    <row r="5919" spans="9:9" s="141" customFormat="1" x14ac:dyDescent="0.25">
      <c r="I5919" s="142"/>
    </row>
    <row r="5920" spans="9:9" s="141" customFormat="1" x14ac:dyDescent="0.25">
      <c r="I5920" s="142"/>
    </row>
    <row r="5921" spans="9:9" s="141" customFormat="1" x14ac:dyDescent="0.25">
      <c r="I5921" s="142"/>
    </row>
    <row r="5922" spans="9:9" s="141" customFormat="1" x14ac:dyDescent="0.25">
      <c r="I5922" s="142"/>
    </row>
    <row r="5923" spans="9:9" s="141" customFormat="1" x14ac:dyDescent="0.25">
      <c r="I5923" s="142"/>
    </row>
    <row r="5924" spans="9:9" s="141" customFormat="1" x14ac:dyDescent="0.25">
      <c r="I5924" s="142"/>
    </row>
    <row r="5925" spans="9:9" s="141" customFormat="1" x14ac:dyDescent="0.25">
      <c r="I5925" s="142"/>
    </row>
    <row r="5926" spans="9:9" s="141" customFormat="1" x14ac:dyDescent="0.25">
      <c r="I5926" s="142"/>
    </row>
    <row r="5927" spans="9:9" s="141" customFormat="1" x14ac:dyDescent="0.25">
      <c r="I5927" s="142"/>
    </row>
    <row r="5928" spans="9:9" s="141" customFormat="1" x14ac:dyDescent="0.25">
      <c r="I5928" s="142"/>
    </row>
    <row r="5929" spans="9:9" s="141" customFormat="1" x14ac:dyDescent="0.25">
      <c r="I5929" s="142"/>
    </row>
    <row r="5930" spans="9:9" s="141" customFormat="1" x14ac:dyDescent="0.25">
      <c r="I5930" s="142"/>
    </row>
    <row r="5931" spans="9:9" s="141" customFormat="1" x14ac:dyDescent="0.25">
      <c r="I5931" s="142"/>
    </row>
    <row r="5932" spans="9:9" s="141" customFormat="1" x14ac:dyDescent="0.25">
      <c r="I5932" s="142"/>
    </row>
    <row r="5933" spans="9:9" s="141" customFormat="1" x14ac:dyDescent="0.25">
      <c r="I5933" s="142"/>
    </row>
    <row r="5934" spans="9:9" s="141" customFormat="1" x14ac:dyDescent="0.25">
      <c r="I5934" s="142"/>
    </row>
    <row r="5935" spans="9:9" s="141" customFormat="1" x14ac:dyDescent="0.25">
      <c r="I5935" s="142"/>
    </row>
    <row r="5936" spans="9:9" s="141" customFormat="1" x14ac:dyDescent="0.25">
      <c r="I5936" s="142"/>
    </row>
    <row r="5937" spans="9:9" s="141" customFormat="1" x14ac:dyDescent="0.25">
      <c r="I5937" s="142"/>
    </row>
    <row r="5938" spans="9:9" s="141" customFormat="1" x14ac:dyDescent="0.25">
      <c r="I5938" s="142"/>
    </row>
    <row r="5939" spans="9:9" s="141" customFormat="1" x14ac:dyDescent="0.25">
      <c r="I5939" s="142"/>
    </row>
    <row r="5940" spans="9:9" s="141" customFormat="1" x14ac:dyDescent="0.25">
      <c r="I5940" s="142"/>
    </row>
    <row r="5941" spans="9:9" s="141" customFormat="1" x14ac:dyDescent="0.25">
      <c r="I5941" s="142"/>
    </row>
    <row r="5942" spans="9:9" s="141" customFormat="1" x14ac:dyDescent="0.25">
      <c r="I5942" s="142"/>
    </row>
    <row r="5943" spans="9:9" s="141" customFormat="1" x14ac:dyDescent="0.25">
      <c r="I5943" s="142"/>
    </row>
    <row r="5944" spans="9:9" s="141" customFormat="1" x14ac:dyDescent="0.25">
      <c r="I5944" s="142"/>
    </row>
    <row r="5945" spans="9:9" s="141" customFormat="1" x14ac:dyDescent="0.25">
      <c r="I5945" s="142"/>
    </row>
    <row r="5946" spans="9:9" s="141" customFormat="1" x14ac:dyDescent="0.25">
      <c r="I5946" s="142"/>
    </row>
    <row r="5947" spans="9:9" s="141" customFormat="1" x14ac:dyDescent="0.25">
      <c r="I5947" s="142"/>
    </row>
    <row r="5948" spans="9:9" s="141" customFormat="1" x14ac:dyDescent="0.25">
      <c r="I5948" s="142"/>
    </row>
    <row r="5949" spans="9:9" s="141" customFormat="1" x14ac:dyDescent="0.25">
      <c r="I5949" s="142"/>
    </row>
    <row r="5950" spans="9:9" s="141" customFormat="1" x14ac:dyDescent="0.25">
      <c r="I5950" s="142"/>
    </row>
    <row r="5951" spans="9:9" s="141" customFormat="1" x14ac:dyDescent="0.25">
      <c r="I5951" s="142"/>
    </row>
    <row r="5952" spans="9:9" s="141" customFormat="1" x14ac:dyDescent="0.25">
      <c r="I5952" s="142"/>
    </row>
    <row r="5953" spans="9:9" s="141" customFormat="1" x14ac:dyDescent="0.25">
      <c r="I5953" s="142"/>
    </row>
    <row r="5954" spans="9:9" s="141" customFormat="1" x14ac:dyDescent="0.25">
      <c r="I5954" s="142"/>
    </row>
    <row r="5955" spans="9:9" s="141" customFormat="1" x14ac:dyDescent="0.25">
      <c r="I5955" s="142"/>
    </row>
    <row r="5956" spans="9:9" s="141" customFormat="1" x14ac:dyDescent="0.25">
      <c r="I5956" s="142"/>
    </row>
    <row r="5957" spans="9:9" s="141" customFormat="1" x14ac:dyDescent="0.25">
      <c r="I5957" s="142"/>
    </row>
    <row r="5958" spans="9:9" s="141" customFormat="1" x14ac:dyDescent="0.25">
      <c r="I5958" s="142"/>
    </row>
    <row r="5959" spans="9:9" s="141" customFormat="1" x14ac:dyDescent="0.25">
      <c r="I5959" s="142"/>
    </row>
    <row r="5960" spans="9:9" s="141" customFormat="1" x14ac:dyDescent="0.25">
      <c r="I5960" s="142"/>
    </row>
    <row r="5961" spans="9:9" s="141" customFormat="1" x14ac:dyDescent="0.25">
      <c r="I5961" s="142"/>
    </row>
    <row r="5962" spans="9:9" s="141" customFormat="1" x14ac:dyDescent="0.25">
      <c r="I5962" s="142"/>
    </row>
    <row r="5963" spans="9:9" s="141" customFormat="1" x14ac:dyDescent="0.25">
      <c r="I5963" s="142"/>
    </row>
    <row r="5964" spans="9:9" s="141" customFormat="1" x14ac:dyDescent="0.25">
      <c r="I5964" s="142"/>
    </row>
    <row r="5965" spans="9:9" s="141" customFormat="1" x14ac:dyDescent="0.25">
      <c r="I5965" s="142"/>
    </row>
    <row r="5966" spans="9:9" s="141" customFormat="1" x14ac:dyDescent="0.25">
      <c r="I5966" s="142"/>
    </row>
    <row r="5967" spans="9:9" s="141" customFormat="1" x14ac:dyDescent="0.25">
      <c r="I5967" s="142"/>
    </row>
    <row r="5968" spans="9:9" s="141" customFormat="1" x14ac:dyDescent="0.25">
      <c r="I5968" s="142"/>
    </row>
    <row r="5969" spans="9:9" s="141" customFormat="1" x14ac:dyDescent="0.25">
      <c r="I5969" s="142"/>
    </row>
    <row r="5970" spans="9:9" s="141" customFormat="1" x14ac:dyDescent="0.25">
      <c r="I5970" s="142"/>
    </row>
    <row r="5971" spans="9:9" s="141" customFormat="1" x14ac:dyDescent="0.25">
      <c r="I5971" s="142"/>
    </row>
    <row r="5972" spans="9:9" s="141" customFormat="1" x14ac:dyDescent="0.25">
      <c r="I5972" s="142"/>
    </row>
    <row r="5973" spans="9:9" s="141" customFormat="1" x14ac:dyDescent="0.25">
      <c r="I5973" s="142"/>
    </row>
    <row r="5974" spans="9:9" s="141" customFormat="1" x14ac:dyDescent="0.25">
      <c r="I5974" s="142"/>
    </row>
    <row r="5975" spans="9:9" s="141" customFormat="1" x14ac:dyDescent="0.25">
      <c r="I5975" s="142"/>
    </row>
    <row r="5976" spans="9:9" s="141" customFormat="1" x14ac:dyDescent="0.25">
      <c r="I5976" s="142"/>
    </row>
    <row r="5977" spans="9:9" s="141" customFormat="1" x14ac:dyDescent="0.25">
      <c r="I5977" s="142"/>
    </row>
    <row r="5978" spans="9:9" s="141" customFormat="1" x14ac:dyDescent="0.25">
      <c r="I5978" s="142"/>
    </row>
    <row r="5979" spans="9:9" s="141" customFormat="1" x14ac:dyDescent="0.25">
      <c r="I5979" s="142"/>
    </row>
    <row r="5980" spans="9:9" s="141" customFormat="1" x14ac:dyDescent="0.25">
      <c r="I5980" s="142"/>
    </row>
    <row r="5981" spans="9:9" s="141" customFormat="1" x14ac:dyDescent="0.25">
      <c r="I5981" s="142"/>
    </row>
    <row r="5982" spans="9:9" s="141" customFormat="1" x14ac:dyDescent="0.25">
      <c r="I5982" s="142"/>
    </row>
    <row r="5983" spans="9:9" s="141" customFormat="1" x14ac:dyDescent="0.25">
      <c r="I5983" s="142"/>
    </row>
    <row r="5984" spans="9:9" s="141" customFormat="1" x14ac:dyDescent="0.25">
      <c r="I5984" s="142"/>
    </row>
    <row r="5985" spans="9:9" s="141" customFormat="1" x14ac:dyDescent="0.25">
      <c r="I5985" s="142"/>
    </row>
    <row r="5986" spans="9:9" s="141" customFormat="1" x14ac:dyDescent="0.25">
      <c r="I5986" s="142"/>
    </row>
    <row r="5987" spans="9:9" s="141" customFormat="1" x14ac:dyDescent="0.25">
      <c r="I5987" s="142"/>
    </row>
    <row r="5988" spans="9:9" s="141" customFormat="1" x14ac:dyDescent="0.25">
      <c r="I5988" s="142"/>
    </row>
    <row r="5989" spans="9:9" s="141" customFormat="1" x14ac:dyDescent="0.25">
      <c r="I5989" s="142"/>
    </row>
    <row r="5990" spans="9:9" s="141" customFormat="1" x14ac:dyDescent="0.25">
      <c r="I5990" s="142"/>
    </row>
    <row r="5991" spans="9:9" s="141" customFormat="1" x14ac:dyDescent="0.25">
      <c r="I5991" s="142"/>
    </row>
    <row r="5992" spans="9:9" s="141" customFormat="1" x14ac:dyDescent="0.25">
      <c r="I5992" s="142"/>
    </row>
    <row r="5993" spans="9:9" s="141" customFormat="1" x14ac:dyDescent="0.25">
      <c r="I5993" s="142"/>
    </row>
    <row r="5994" spans="9:9" s="141" customFormat="1" x14ac:dyDescent="0.25">
      <c r="I5994" s="142"/>
    </row>
    <row r="5995" spans="9:9" s="141" customFormat="1" x14ac:dyDescent="0.25">
      <c r="I5995" s="142"/>
    </row>
    <row r="5996" spans="9:9" s="141" customFormat="1" x14ac:dyDescent="0.25">
      <c r="I5996" s="142"/>
    </row>
    <row r="5997" spans="9:9" s="141" customFormat="1" x14ac:dyDescent="0.25">
      <c r="I5997" s="142"/>
    </row>
    <row r="5998" spans="9:9" s="141" customFormat="1" x14ac:dyDescent="0.25">
      <c r="I5998" s="142"/>
    </row>
    <row r="5999" spans="9:9" s="141" customFormat="1" x14ac:dyDescent="0.25">
      <c r="I5999" s="142"/>
    </row>
    <row r="6000" spans="9:9" s="141" customFormat="1" x14ac:dyDescent="0.25">
      <c r="I6000" s="142"/>
    </row>
    <row r="6001" spans="9:9" s="141" customFormat="1" x14ac:dyDescent="0.25">
      <c r="I6001" s="142"/>
    </row>
    <row r="6002" spans="9:9" s="141" customFormat="1" x14ac:dyDescent="0.25">
      <c r="I6002" s="142"/>
    </row>
    <row r="6003" spans="9:9" s="141" customFormat="1" x14ac:dyDescent="0.25">
      <c r="I6003" s="142"/>
    </row>
    <row r="6004" spans="9:9" s="141" customFormat="1" x14ac:dyDescent="0.25">
      <c r="I6004" s="142"/>
    </row>
    <row r="6005" spans="9:9" s="141" customFormat="1" x14ac:dyDescent="0.25">
      <c r="I6005" s="142"/>
    </row>
    <row r="6006" spans="9:9" s="141" customFormat="1" x14ac:dyDescent="0.25">
      <c r="I6006" s="142"/>
    </row>
    <row r="6007" spans="9:9" s="141" customFormat="1" x14ac:dyDescent="0.25">
      <c r="I6007" s="142"/>
    </row>
    <row r="6008" spans="9:9" s="141" customFormat="1" x14ac:dyDescent="0.25">
      <c r="I6008" s="142"/>
    </row>
    <row r="6009" spans="9:9" s="141" customFormat="1" x14ac:dyDescent="0.25">
      <c r="I6009" s="142"/>
    </row>
    <row r="6010" spans="9:9" s="141" customFormat="1" x14ac:dyDescent="0.25">
      <c r="I6010" s="142"/>
    </row>
    <row r="6011" spans="9:9" s="141" customFormat="1" x14ac:dyDescent="0.25">
      <c r="I6011" s="142"/>
    </row>
    <row r="6012" spans="9:9" s="141" customFormat="1" x14ac:dyDescent="0.25">
      <c r="I6012" s="142"/>
    </row>
    <row r="6013" spans="9:9" s="141" customFormat="1" x14ac:dyDescent="0.25">
      <c r="I6013" s="142"/>
    </row>
    <row r="6014" spans="9:9" s="141" customFormat="1" x14ac:dyDescent="0.25">
      <c r="I6014" s="142"/>
    </row>
    <row r="6015" spans="9:9" s="141" customFormat="1" x14ac:dyDescent="0.25">
      <c r="I6015" s="142"/>
    </row>
    <row r="6016" spans="9:9" s="141" customFormat="1" x14ac:dyDescent="0.25">
      <c r="I6016" s="142"/>
    </row>
    <row r="6017" spans="9:9" s="141" customFormat="1" x14ac:dyDescent="0.25">
      <c r="I6017" s="142"/>
    </row>
    <row r="6018" spans="9:9" s="141" customFormat="1" x14ac:dyDescent="0.25">
      <c r="I6018" s="142"/>
    </row>
    <row r="6019" spans="9:9" s="141" customFormat="1" x14ac:dyDescent="0.25">
      <c r="I6019" s="142"/>
    </row>
    <row r="6020" spans="9:9" s="141" customFormat="1" x14ac:dyDescent="0.25">
      <c r="I6020" s="142"/>
    </row>
    <row r="6021" spans="9:9" s="141" customFormat="1" x14ac:dyDescent="0.25">
      <c r="I6021" s="142"/>
    </row>
    <row r="6022" spans="9:9" s="141" customFormat="1" x14ac:dyDescent="0.25">
      <c r="I6022" s="142"/>
    </row>
    <row r="6023" spans="9:9" s="141" customFormat="1" x14ac:dyDescent="0.25">
      <c r="I6023" s="142"/>
    </row>
    <row r="6024" spans="9:9" s="141" customFormat="1" x14ac:dyDescent="0.25">
      <c r="I6024" s="142"/>
    </row>
    <row r="6025" spans="9:9" s="141" customFormat="1" x14ac:dyDescent="0.25">
      <c r="I6025" s="142"/>
    </row>
    <row r="6026" spans="9:9" s="141" customFormat="1" x14ac:dyDescent="0.25">
      <c r="I6026" s="142"/>
    </row>
    <row r="6027" spans="9:9" s="141" customFormat="1" x14ac:dyDescent="0.25">
      <c r="I6027" s="142"/>
    </row>
    <row r="6028" spans="9:9" s="141" customFormat="1" x14ac:dyDescent="0.25">
      <c r="I6028" s="142"/>
    </row>
    <row r="6029" spans="9:9" s="141" customFormat="1" x14ac:dyDescent="0.25">
      <c r="I6029" s="142"/>
    </row>
    <row r="6030" spans="9:9" s="141" customFormat="1" x14ac:dyDescent="0.25">
      <c r="I6030" s="142"/>
    </row>
    <row r="6031" spans="9:9" s="141" customFormat="1" x14ac:dyDescent="0.25">
      <c r="I6031" s="142"/>
    </row>
    <row r="6032" spans="9:9" s="141" customFormat="1" x14ac:dyDescent="0.25">
      <c r="I6032" s="142"/>
    </row>
    <row r="6033" spans="9:9" s="141" customFormat="1" x14ac:dyDescent="0.25">
      <c r="I6033" s="142"/>
    </row>
    <row r="6034" spans="9:9" s="141" customFormat="1" x14ac:dyDescent="0.25">
      <c r="I6034" s="142"/>
    </row>
    <row r="6035" spans="9:9" s="141" customFormat="1" x14ac:dyDescent="0.25">
      <c r="I6035" s="142"/>
    </row>
    <row r="6036" spans="9:9" s="141" customFormat="1" x14ac:dyDescent="0.25">
      <c r="I6036" s="142"/>
    </row>
    <row r="6037" spans="9:9" s="141" customFormat="1" x14ac:dyDescent="0.25">
      <c r="I6037" s="142"/>
    </row>
    <row r="6038" spans="9:9" s="141" customFormat="1" x14ac:dyDescent="0.25">
      <c r="I6038" s="142"/>
    </row>
    <row r="6039" spans="9:9" s="141" customFormat="1" x14ac:dyDescent="0.25">
      <c r="I6039" s="142"/>
    </row>
    <row r="6040" spans="9:9" s="141" customFormat="1" x14ac:dyDescent="0.25">
      <c r="I6040" s="142"/>
    </row>
    <row r="6041" spans="9:9" s="141" customFormat="1" x14ac:dyDescent="0.25">
      <c r="I6041" s="142"/>
    </row>
    <row r="6042" spans="9:9" s="141" customFormat="1" x14ac:dyDescent="0.25">
      <c r="I6042" s="142"/>
    </row>
    <row r="6043" spans="9:9" s="141" customFormat="1" x14ac:dyDescent="0.25">
      <c r="I6043" s="142"/>
    </row>
    <row r="6044" spans="9:9" s="141" customFormat="1" x14ac:dyDescent="0.25">
      <c r="I6044" s="142"/>
    </row>
    <row r="6045" spans="9:9" s="141" customFormat="1" x14ac:dyDescent="0.25">
      <c r="I6045" s="142"/>
    </row>
    <row r="6046" spans="9:9" s="141" customFormat="1" x14ac:dyDescent="0.25">
      <c r="I6046" s="142"/>
    </row>
    <row r="6047" spans="9:9" s="141" customFormat="1" x14ac:dyDescent="0.25">
      <c r="I6047" s="142"/>
    </row>
    <row r="6048" spans="9:9" s="141" customFormat="1" x14ac:dyDescent="0.25">
      <c r="I6048" s="142"/>
    </row>
    <row r="6049" spans="9:9" s="141" customFormat="1" x14ac:dyDescent="0.25">
      <c r="I6049" s="142"/>
    </row>
    <row r="6050" spans="9:9" s="141" customFormat="1" x14ac:dyDescent="0.25">
      <c r="I6050" s="142"/>
    </row>
    <row r="6051" spans="9:9" s="141" customFormat="1" x14ac:dyDescent="0.25">
      <c r="I6051" s="142"/>
    </row>
    <row r="6052" spans="9:9" s="141" customFormat="1" x14ac:dyDescent="0.25">
      <c r="I6052" s="142"/>
    </row>
    <row r="6053" spans="9:9" s="141" customFormat="1" x14ac:dyDescent="0.25">
      <c r="I6053" s="142"/>
    </row>
    <row r="6054" spans="9:9" s="141" customFormat="1" x14ac:dyDescent="0.25">
      <c r="I6054" s="142"/>
    </row>
    <row r="6055" spans="9:9" s="141" customFormat="1" x14ac:dyDescent="0.25">
      <c r="I6055" s="142"/>
    </row>
    <row r="6056" spans="9:9" s="141" customFormat="1" x14ac:dyDescent="0.25">
      <c r="I6056" s="142"/>
    </row>
    <row r="6057" spans="9:9" s="141" customFormat="1" x14ac:dyDescent="0.25">
      <c r="I6057" s="142"/>
    </row>
    <row r="6058" spans="9:9" s="141" customFormat="1" x14ac:dyDescent="0.25">
      <c r="I6058" s="142"/>
    </row>
    <row r="6059" spans="9:9" s="141" customFormat="1" x14ac:dyDescent="0.25">
      <c r="I6059" s="142"/>
    </row>
    <row r="6060" spans="9:9" s="141" customFormat="1" x14ac:dyDescent="0.25">
      <c r="I6060" s="142"/>
    </row>
    <row r="6061" spans="9:9" s="141" customFormat="1" x14ac:dyDescent="0.25">
      <c r="I6061" s="142"/>
    </row>
    <row r="6062" spans="9:9" s="141" customFormat="1" x14ac:dyDescent="0.25">
      <c r="I6062" s="142"/>
    </row>
    <row r="6063" spans="9:9" s="141" customFormat="1" x14ac:dyDescent="0.25">
      <c r="I6063" s="142"/>
    </row>
    <row r="6064" spans="9:9" s="141" customFormat="1" x14ac:dyDescent="0.25">
      <c r="I6064" s="142"/>
    </row>
    <row r="6065" spans="9:9" s="141" customFormat="1" x14ac:dyDescent="0.25">
      <c r="I6065" s="142"/>
    </row>
    <row r="6066" spans="9:9" s="141" customFormat="1" x14ac:dyDescent="0.25">
      <c r="I6066" s="142"/>
    </row>
    <row r="6067" spans="9:9" s="141" customFormat="1" x14ac:dyDescent="0.25">
      <c r="I6067" s="142"/>
    </row>
    <row r="6068" spans="9:9" s="141" customFormat="1" x14ac:dyDescent="0.25">
      <c r="I6068" s="142"/>
    </row>
    <row r="6069" spans="9:9" s="141" customFormat="1" x14ac:dyDescent="0.25">
      <c r="I6069" s="142"/>
    </row>
    <row r="6070" spans="9:9" s="141" customFormat="1" x14ac:dyDescent="0.25">
      <c r="I6070" s="142"/>
    </row>
    <row r="6071" spans="9:9" s="141" customFormat="1" x14ac:dyDescent="0.25">
      <c r="I6071" s="142"/>
    </row>
    <row r="6072" spans="9:9" s="141" customFormat="1" x14ac:dyDescent="0.25">
      <c r="I6072" s="142"/>
    </row>
    <row r="6073" spans="9:9" s="141" customFormat="1" x14ac:dyDescent="0.25">
      <c r="I6073" s="142"/>
    </row>
    <row r="6074" spans="9:9" s="141" customFormat="1" x14ac:dyDescent="0.25">
      <c r="I6074" s="142"/>
    </row>
    <row r="6075" spans="9:9" s="141" customFormat="1" x14ac:dyDescent="0.25">
      <c r="I6075" s="142"/>
    </row>
    <row r="6076" spans="9:9" s="141" customFormat="1" x14ac:dyDescent="0.25">
      <c r="I6076" s="142"/>
    </row>
    <row r="6077" spans="9:9" s="141" customFormat="1" x14ac:dyDescent="0.25">
      <c r="I6077" s="142"/>
    </row>
    <row r="6078" spans="9:9" s="141" customFormat="1" x14ac:dyDescent="0.25">
      <c r="I6078" s="142"/>
    </row>
    <row r="6079" spans="9:9" s="141" customFormat="1" x14ac:dyDescent="0.25">
      <c r="I6079" s="142"/>
    </row>
    <row r="6080" spans="9:9" s="141" customFormat="1" x14ac:dyDescent="0.25">
      <c r="I6080" s="142"/>
    </row>
    <row r="6081" spans="9:9" s="141" customFormat="1" x14ac:dyDescent="0.25">
      <c r="I6081" s="142"/>
    </row>
    <row r="6082" spans="9:9" s="141" customFormat="1" x14ac:dyDescent="0.25">
      <c r="I6082" s="142"/>
    </row>
    <row r="6083" spans="9:9" s="141" customFormat="1" x14ac:dyDescent="0.25">
      <c r="I6083" s="142"/>
    </row>
    <row r="6084" spans="9:9" s="141" customFormat="1" x14ac:dyDescent="0.25">
      <c r="I6084" s="142"/>
    </row>
    <row r="6085" spans="9:9" s="141" customFormat="1" x14ac:dyDescent="0.25">
      <c r="I6085" s="142"/>
    </row>
    <row r="6086" spans="9:9" s="141" customFormat="1" x14ac:dyDescent="0.25">
      <c r="I6086" s="142"/>
    </row>
    <row r="6087" spans="9:9" s="141" customFormat="1" x14ac:dyDescent="0.25">
      <c r="I6087" s="142"/>
    </row>
    <row r="6088" spans="9:9" s="141" customFormat="1" x14ac:dyDescent="0.25">
      <c r="I6088" s="142"/>
    </row>
    <row r="6089" spans="9:9" s="141" customFormat="1" x14ac:dyDescent="0.25">
      <c r="I6089" s="142"/>
    </row>
    <row r="6090" spans="9:9" s="141" customFormat="1" x14ac:dyDescent="0.25">
      <c r="I6090" s="142"/>
    </row>
    <row r="6091" spans="9:9" s="141" customFormat="1" x14ac:dyDescent="0.25">
      <c r="I6091" s="142"/>
    </row>
    <row r="6092" spans="9:9" s="141" customFormat="1" x14ac:dyDescent="0.25">
      <c r="I6092" s="142"/>
    </row>
    <row r="6093" spans="9:9" s="141" customFormat="1" x14ac:dyDescent="0.25">
      <c r="I6093" s="142"/>
    </row>
    <row r="6094" spans="9:9" s="141" customFormat="1" x14ac:dyDescent="0.25">
      <c r="I6094" s="142"/>
    </row>
    <row r="6095" spans="9:9" s="141" customFormat="1" x14ac:dyDescent="0.25">
      <c r="I6095" s="142"/>
    </row>
    <row r="6096" spans="9:9" s="141" customFormat="1" x14ac:dyDescent="0.25">
      <c r="I6096" s="142"/>
    </row>
    <row r="6097" spans="9:9" s="141" customFormat="1" x14ac:dyDescent="0.25">
      <c r="I6097" s="142"/>
    </row>
    <row r="6098" spans="9:9" s="141" customFormat="1" x14ac:dyDescent="0.25">
      <c r="I6098" s="142"/>
    </row>
    <row r="6099" spans="9:9" s="141" customFormat="1" x14ac:dyDescent="0.25">
      <c r="I6099" s="142"/>
    </row>
    <row r="6100" spans="9:9" s="141" customFormat="1" x14ac:dyDescent="0.25">
      <c r="I6100" s="142"/>
    </row>
    <row r="6101" spans="9:9" s="141" customFormat="1" x14ac:dyDescent="0.25">
      <c r="I6101" s="142"/>
    </row>
    <row r="6102" spans="9:9" s="141" customFormat="1" x14ac:dyDescent="0.25">
      <c r="I6102" s="142"/>
    </row>
    <row r="6103" spans="9:9" s="141" customFormat="1" x14ac:dyDescent="0.25">
      <c r="I6103" s="142"/>
    </row>
    <row r="6104" spans="9:9" s="141" customFormat="1" x14ac:dyDescent="0.25">
      <c r="I6104" s="142"/>
    </row>
    <row r="6105" spans="9:9" s="141" customFormat="1" x14ac:dyDescent="0.25">
      <c r="I6105" s="142"/>
    </row>
    <row r="6106" spans="9:9" s="141" customFormat="1" x14ac:dyDescent="0.25">
      <c r="I6106" s="142"/>
    </row>
    <row r="6107" spans="9:9" s="141" customFormat="1" x14ac:dyDescent="0.25">
      <c r="I6107" s="142"/>
    </row>
    <row r="6108" spans="9:9" s="141" customFormat="1" x14ac:dyDescent="0.25">
      <c r="I6108" s="142"/>
    </row>
    <row r="6109" spans="9:9" s="141" customFormat="1" x14ac:dyDescent="0.25">
      <c r="I6109" s="142"/>
    </row>
    <row r="6110" spans="9:9" s="141" customFormat="1" x14ac:dyDescent="0.25">
      <c r="I6110" s="142"/>
    </row>
    <row r="6111" spans="9:9" s="141" customFormat="1" x14ac:dyDescent="0.25">
      <c r="I6111" s="142"/>
    </row>
    <row r="6112" spans="9:9" s="141" customFormat="1" x14ac:dyDescent="0.25">
      <c r="I6112" s="142"/>
    </row>
    <row r="6113" spans="9:9" s="141" customFormat="1" x14ac:dyDescent="0.25">
      <c r="I6113" s="142"/>
    </row>
    <row r="6114" spans="9:9" s="141" customFormat="1" x14ac:dyDescent="0.25">
      <c r="I6114" s="142"/>
    </row>
    <row r="6115" spans="9:9" s="141" customFormat="1" x14ac:dyDescent="0.25">
      <c r="I6115" s="142"/>
    </row>
    <row r="6116" spans="9:9" s="141" customFormat="1" x14ac:dyDescent="0.25">
      <c r="I6116" s="142"/>
    </row>
    <row r="6117" spans="9:9" s="141" customFormat="1" x14ac:dyDescent="0.25">
      <c r="I6117" s="142"/>
    </row>
    <row r="6118" spans="9:9" s="141" customFormat="1" x14ac:dyDescent="0.25">
      <c r="I6118" s="142"/>
    </row>
    <row r="6119" spans="9:9" s="141" customFormat="1" x14ac:dyDescent="0.25">
      <c r="I6119" s="142"/>
    </row>
    <row r="6120" spans="9:9" s="141" customFormat="1" x14ac:dyDescent="0.25">
      <c r="I6120" s="142"/>
    </row>
    <row r="6121" spans="9:9" s="141" customFormat="1" x14ac:dyDescent="0.25">
      <c r="I6121" s="142"/>
    </row>
    <row r="6122" spans="9:9" s="141" customFormat="1" x14ac:dyDescent="0.25">
      <c r="I6122" s="142"/>
    </row>
    <row r="6123" spans="9:9" s="141" customFormat="1" x14ac:dyDescent="0.25">
      <c r="I6123" s="142"/>
    </row>
    <row r="6124" spans="9:9" s="141" customFormat="1" x14ac:dyDescent="0.25">
      <c r="I6124" s="142"/>
    </row>
    <row r="6125" spans="9:9" s="141" customFormat="1" x14ac:dyDescent="0.25">
      <c r="I6125" s="142"/>
    </row>
    <row r="6126" spans="9:9" s="141" customFormat="1" x14ac:dyDescent="0.25">
      <c r="I6126" s="142"/>
    </row>
    <row r="6127" spans="9:9" s="141" customFormat="1" x14ac:dyDescent="0.25">
      <c r="I6127" s="142"/>
    </row>
    <row r="6128" spans="9:9" s="141" customFormat="1" x14ac:dyDescent="0.25">
      <c r="I6128" s="142"/>
    </row>
    <row r="6129" spans="9:9" s="141" customFormat="1" x14ac:dyDescent="0.25">
      <c r="I6129" s="142"/>
    </row>
    <row r="6130" spans="9:9" s="141" customFormat="1" x14ac:dyDescent="0.25">
      <c r="I6130" s="142"/>
    </row>
    <row r="6131" spans="9:9" s="141" customFormat="1" x14ac:dyDescent="0.25">
      <c r="I6131" s="142"/>
    </row>
    <row r="6132" spans="9:9" s="141" customFormat="1" x14ac:dyDescent="0.25">
      <c r="I6132" s="142"/>
    </row>
    <row r="6133" spans="9:9" s="141" customFormat="1" x14ac:dyDescent="0.25">
      <c r="I6133" s="142"/>
    </row>
    <row r="6134" spans="9:9" s="141" customFormat="1" x14ac:dyDescent="0.25">
      <c r="I6134" s="142"/>
    </row>
    <row r="6135" spans="9:9" s="141" customFormat="1" x14ac:dyDescent="0.25">
      <c r="I6135" s="142"/>
    </row>
    <row r="6136" spans="9:9" s="141" customFormat="1" x14ac:dyDescent="0.25">
      <c r="I6136" s="142"/>
    </row>
    <row r="6137" spans="9:9" s="141" customFormat="1" x14ac:dyDescent="0.25">
      <c r="I6137" s="142"/>
    </row>
    <row r="6138" spans="9:9" s="141" customFormat="1" x14ac:dyDescent="0.25">
      <c r="I6138" s="142"/>
    </row>
    <row r="6139" spans="9:9" s="141" customFormat="1" x14ac:dyDescent="0.25">
      <c r="I6139" s="142"/>
    </row>
    <row r="6140" spans="9:9" s="141" customFormat="1" x14ac:dyDescent="0.25">
      <c r="I6140" s="142"/>
    </row>
    <row r="6141" spans="9:9" s="141" customFormat="1" x14ac:dyDescent="0.25">
      <c r="I6141" s="142"/>
    </row>
    <row r="6142" spans="9:9" s="141" customFormat="1" x14ac:dyDescent="0.25">
      <c r="I6142" s="142"/>
    </row>
    <row r="6143" spans="9:9" s="141" customFormat="1" x14ac:dyDescent="0.25">
      <c r="I6143" s="142"/>
    </row>
    <row r="6144" spans="9:9" s="141" customFormat="1" x14ac:dyDescent="0.25">
      <c r="I6144" s="142"/>
    </row>
    <row r="6145" spans="9:9" s="141" customFormat="1" x14ac:dyDescent="0.25">
      <c r="I6145" s="142"/>
    </row>
    <row r="6146" spans="9:9" s="141" customFormat="1" x14ac:dyDescent="0.25">
      <c r="I6146" s="142"/>
    </row>
    <row r="6147" spans="9:9" s="141" customFormat="1" x14ac:dyDescent="0.25">
      <c r="I6147" s="142"/>
    </row>
    <row r="6148" spans="9:9" s="141" customFormat="1" x14ac:dyDescent="0.25">
      <c r="I6148" s="142"/>
    </row>
    <row r="6149" spans="9:9" s="141" customFormat="1" x14ac:dyDescent="0.25">
      <c r="I6149" s="142"/>
    </row>
    <row r="6150" spans="9:9" s="141" customFormat="1" x14ac:dyDescent="0.25">
      <c r="I6150" s="142"/>
    </row>
    <row r="6151" spans="9:9" s="141" customFormat="1" x14ac:dyDescent="0.25">
      <c r="I6151" s="142"/>
    </row>
    <row r="6152" spans="9:9" s="141" customFormat="1" x14ac:dyDescent="0.25">
      <c r="I6152" s="142"/>
    </row>
    <row r="6153" spans="9:9" s="141" customFormat="1" x14ac:dyDescent="0.25">
      <c r="I6153" s="142"/>
    </row>
    <row r="6154" spans="9:9" s="141" customFormat="1" x14ac:dyDescent="0.25">
      <c r="I6154" s="142"/>
    </row>
    <row r="6155" spans="9:9" s="141" customFormat="1" x14ac:dyDescent="0.25">
      <c r="I6155" s="142"/>
    </row>
    <row r="6156" spans="9:9" s="141" customFormat="1" x14ac:dyDescent="0.25">
      <c r="I6156" s="142"/>
    </row>
    <row r="6157" spans="9:9" s="141" customFormat="1" x14ac:dyDescent="0.25">
      <c r="I6157" s="142"/>
    </row>
    <row r="6158" spans="9:9" s="141" customFormat="1" x14ac:dyDescent="0.25">
      <c r="I6158" s="142"/>
    </row>
    <row r="6159" spans="9:9" s="141" customFormat="1" x14ac:dyDescent="0.25">
      <c r="I6159" s="142"/>
    </row>
    <row r="6160" spans="9:9" s="141" customFormat="1" x14ac:dyDescent="0.25">
      <c r="I6160" s="142"/>
    </row>
    <row r="6161" spans="9:9" s="141" customFormat="1" x14ac:dyDescent="0.25">
      <c r="I6161" s="142"/>
    </row>
    <row r="6162" spans="9:9" s="141" customFormat="1" x14ac:dyDescent="0.25">
      <c r="I6162" s="142"/>
    </row>
    <row r="6163" spans="9:9" s="141" customFormat="1" x14ac:dyDescent="0.25">
      <c r="I6163" s="142"/>
    </row>
    <row r="6164" spans="9:9" s="141" customFormat="1" x14ac:dyDescent="0.25">
      <c r="I6164" s="142"/>
    </row>
    <row r="6165" spans="9:9" s="141" customFormat="1" x14ac:dyDescent="0.25">
      <c r="I6165" s="142"/>
    </row>
    <row r="6166" spans="9:9" s="141" customFormat="1" x14ac:dyDescent="0.25">
      <c r="I6166" s="142"/>
    </row>
    <row r="6167" spans="9:9" s="141" customFormat="1" x14ac:dyDescent="0.25">
      <c r="I6167" s="142"/>
    </row>
    <row r="6168" spans="9:9" s="141" customFormat="1" x14ac:dyDescent="0.25">
      <c r="I6168" s="142"/>
    </row>
    <row r="6169" spans="9:9" s="141" customFormat="1" x14ac:dyDescent="0.25">
      <c r="I6169" s="142"/>
    </row>
    <row r="6170" spans="9:9" s="141" customFormat="1" x14ac:dyDescent="0.25">
      <c r="I6170" s="142"/>
    </row>
    <row r="6171" spans="9:9" s="141" customFormat="1" x14ac:dyDescent="0.25">
      <c r="I6171" s="142"/>
    </row>
    <row r="6172" spans="9:9" s="141" customFormat="1" x14ac:dyDescent="0.25">
      <c r="I6172" s="142"/>
    </row>
    <row r="6173" spans="9:9" s="141" customFormat="1" x14ac:dyDescent="0.25">
      <c r="I6173" s="142"/>
    </row>
    <row r="6174" spans="9:9" s="141" customFormat="1" x14ac:dyDescent="0.25">
      <c r="I6174" s="142"/>
    </row>
    <row r="6175" spans="9:9" s="141" customFormat="1" x14ac:dyDescent="0.25">
      <c r="I6175" s="142"/>
    </row>
    <row r="6176" spans="9:9" s="141" customFormat="1" x14ac:dyDescent="0.25">
      <c r="I6176" s="142"/>
    </row>
    <row r="6177" spans="9:9" s="141" customFormat="1" x14ac:dyDescent="0.25">
      <c r="I6177" s="142"/>
    </row>
    <row r="6178" spans="9:9" s="141" customFormat="1" x14ac:dyDescent="0.25">
      <c r="I6178" s="142"/>
    </row>
    <row r="6179" spans="9:9" s="141" customFormat="1" x14ac:dyDescent="0.25">
      <c r="I6179" s="142"/>
    </row>
    <row r="6180" spans="9:9" s="141" customFormat="1" x14ac:dyDescent="0.25">
      <c r="I6180" s="142"/>
    </row>
    <row r="6181" spans="9:9" s="141" customFormat="1" x14ac:dyDescent="0.25">
      <c r="I6181" s="142"/>
    </row>
    <row r="6182" spans="9:9" s="141" customFormat="1" x14ac:dyDescent="0.25">
      <c r="I6182" s="142"/>
    </row>
    <row r="6183" spans="9:9" s="141" customFormat="1" x14ac:dyDescent="0.25">
      <c r="I6183" s="142"/>
    </row>
    <row r="6184" spans="9:9" s="141" customFormat="1" x14ac:dyDescent="0.25">
      <c r="I6184" s="142"/>
    </row>
    <row r="6185" spans="9:9" s="141" customFormat="1" x14ac:dyDescent="0.25">
      <c r="I6185" s="142"/>
    </row>
    <row r="6186" spans="9:9" s="141" customFormat="1" x14ac:dyDescent="0.25">
      <c r="I6186" s="142"/>
    </row>
    <row r="6187" spans="9:9" s="141" customFormat="1" x14ac:dyDescent="0.25">
      <c r="I6187" s="142"/>
    </row>
    <row r="6188" spans="9:9" s="141" customFormat="1" x14ac:dyDescent="0.25">
      <c r="I6188" s="142"/>
    </row>
    <row r="6189" spans="9:9" s="141" customFormat="1" x14ac:dyDescent="0.25">
      <c r="I6189" s="142"/>
    </row>
    <row r="6190" spans="9:9" s="141" customFormat="1" x14ac:dyDescent="0.25">
      <c r="I6190" s="142"/>
    </row>
    <row r="6191" spans="9:9" s="141" customFormat="1" x14ac:dyDescent="0.25">
      <c r="I6191" s="142"/>
    </row>
    <row r="6192" spans="9:9" s="141" customFormat="1" x14ac:dyDescent="0.25">
      <c r="I6192" s="142"/>
    </row>
    <row r="6193" spans="9:9" s="141" customFormat="1" x14ac:dyDescent="0.25">
      <c r="I6193" s="142"/>
    </row>
    <row r="6194" spans="9:9" s="141" customFormat="1" x14ac:dyDescent="0.25">
      <c r="I6194" s="142"/>
    </row>
    <row r="6195" spans="9:9" s="141" customFormat="1" x14ac:dyDescent="0.25">
      <c r="I6195" s="142"/>
    </row>
    <row r="6196" spans="9:9" s="141" customFormat="1" x14ac:dyDescent="0.25">
      <c r="I6196" s="142"/>
    </row>
    <row r="6197" spans="9:9" s="141" customFormat="1" x14ac:dyDescent="0.25">
      <c r="I6197" s="142"/>
    </row>
    <row r="6198" spans="9:9" s="141" customFormat="1" x14ac:dyDescent="0.25">
      <c r="I6198" s="142"/>
    </row>
    <row r="6199" spans="9:9" s="141" customFormat="1" x14ac:dyDescent="0.25">
      <c r="I6199" s="142"/>
    </row>
    <row r="6200" spans="9:9" s="141" customFormat="1" x14ac:dyDescent="0.25">
      <c r="I6200" s="142"/>
    </row>
    <row r="6201" spans="9:9" s="141" customFormat="1" x14ac:dyDescent="0.25">
      <c r="I6201" s="142"/>
    </row>
    <row r="6202" spans="9:9" s="141" customFormat="1" x14ac:dyDescent="0.25">
      <c r="I6202" s="142"/>
    </row>
    <row r="6203" spans="9:9" s="141" customFormat="1" x14ac:dyDescent="0.25">
      <c r="I6203" s="142"/>
    </row>
    <row r="6204" spans="9:9" s="141" customFormat="1" x14ac:dyDescent="0.25">
      <c r="I6204" s="142"/>
    </row>
    <row r="6205" spans="9:9" s="141" customFormat="1" x14ac:dyDescent="0.25">
      <c r="I6205" s="142"/>
    </row>
    <row r="6206" spans="9:9" s="141" customFormat="1" x14ac:dyDescent="0.25">
      <c r="I6206" s="142"/>
    </row>
    <row r="6207" spans="9:9" s="141" customFormat="1" x14ac:dyDescent="0.25">
      <c r="I6207" s="142"/>
    </row>
    <row r="6208" spans="9:9" s="141" customFormat="1" x14ac:dyDescent="0.25">
      <c r="I6208" s="142"/>
    </row>
    <row r="6209" spans="9:9" s="141" customFormat="1" x14ac:dyDescent="0.25">
      <c r="I6209" s="142"/>
    </row>
    <row r="6210" spans="9:9" s="141" customFormat="1" x14ac:dyDescent="0.25">
      <c r="I6210" s="142"/>
    </row>
    <row r="6211" spans="9:9" s="141" customFormat="1" x14ac:dyDescent="0.25">
      <c r="I6211" s="142"/>
    </row>
    <row r="6212" spans="9:9" s="141" customFormat="1" x14ac:dyDescent="0.25">
      <c r="I6212" s="142"/>
    </row>
    <row r="6213" spans="9:9" s="141" customFormat="1" x14ac:dyDescent="0.25">
      <c r="I6213" s="142"/>
    </row>
    <row r="6214" spans="9:9" s="141" customFormat="1" x14ac:dyDescent="0.25">
      <c r="I6214" s="142"/>
    </row>
    <row r="6215" spans="9:9" s="141" customFormat="1" x14ac:dyDescent="0.25">
      <c r="I6215" s="142"/>
    </row>
    <row r="6216" spans="9:9" s="141" customFormat="1" x14ac:dyDescent="0.25">
      <c r="I6216" s="142"/>
    </row>
    <row r="6217" spans="9:9" s="141" customFormat="1" x14ac:dyDescent="0.25">
      <c r="I6217" s="142"/>
    </row>
    <row r="6218" spans="9:9" s="141" customFormat="1" x14ac:dyDescent="0.25">
      <c r="I6218" s="142"/>
    </row>
    <row r="6219" spans="9:9" s="141" customFormat="1" x14ac:dyDescent="0.25">
      <c r="I6219" s="142"/>
    </row>
    <row r="6220" spans="9:9" s="141" customFormat="1" x14ac:dyDescent="0.25">
      <c r="I6220" s="142"/>
    </row>
    <row r="6221" spans="9:9" s="141" customFormat="1" x14ac:dyDescent="0.25">
      <c r="I6221" s="142"/>
    </row>
    <row r="6222" spans="9:9" s="141" customFormat="1" x14ac:dyDescent="0.25">
      <c r="I6222" s="142"/>
    </row>
    <row r="6223" spans="9:9" s="141" customFormat="1" x14ac:dyDescent="0.25">
      <c r="I6223" s="142"/>
    </row>
    <row r="6224" spans="9:9" s="141" customFormat="1" x14ac:dyDescent="0.25">
      <c r="I6224" s="142"/>
    </row>
    <row r="6225" spans="9:9" s="141" customFormat="1" x14ac:dyDescent="0.25">
      <c r="I6225" s="142"/>
    </row>
    <row r="6226" spans="9:9" s="141" customFormat="1" x14ac:dyDescent="0.25">
      <c r="I6226" s="142"/>
    </row>
    <row r="6227" spans="9:9" s="141" customFormat="1" x14ac:dyDescent="0.25">
      <c r="I6227" s="142"/>
    </row>
    <row r="6228" spans="9:9" s="141" customFormat="1" x14ac:dyDescent="0.25">
      <c r="I6228" s="142"/>
    </row>
    <row r="6229" spans="9:9" s="141" customFormat="1" x14ac:dyDescent="0.25">
      <c r="I6229" s="142"/>
    </row>
    <row r="6230" spans="9:9" s="141" customFormat="1" x14ac:dyDescent="0.25">
      <c r="I6230" s="142"/>
    </row>
    <row r="6231" spans="9:9" s="141" customFormat="1" x14ac:dyDescent="0.25">
      <c r="I6231" s="142"/>
    </row>
    <row r="6232" spans="9:9" s="141" customFormat="1" x14ac:dyDescent="0.25">
      <c r="I6232" s="142"/>
    </row>
    <row r="6233" spans="9:9" s="141" customFormat="1" x14ac:dyDescent="0.25">
      <c r="I6233" s="142"/>
    </row>
    <row r="6234" spans="9:9" s="141" customFormat="1" x14ac:dyDescent="0.25">
      <c r="I6234" s="142"/>
    </row>
    <row r="6235" spans="9:9" s="141" customFormat="1" x14ac:dyDescent="0.25">
      <c r="I6235" s="142"/>
    </row>
    <row r="6236" spans="9:9" s="141" customFormat="1" x14ac:dyDescent="0.25">
      <c r="I6236" s="142"/>
    </row>
    <row r="6237" spans="9:9" s="141" customFormat="1" x14ac:dyDescent="0.25">
      <c r="I6237" s="142"/>
    </row>
    <row r="6238" spans="9:9" s="141" customFormat="1" x14ac:dyDescent="0.25">
      <c r="I6238" s="142"/>
    </row>
    <row r="6239" spans="9:9" s="141" customFormat="1" x14ac:dyDescent="0.25">
      <c r="I6239" s="142"/>
    </row>
    <row r="6240" spans="9:9" s="141" customFormat="1" x14ac:dyDescent="0.25">
      <c r="I6240" s="142"/>
    </row>
    <row r="6241" spans="9:9" s="141" customFormat="1" x14ac:dyDescent="0.25">
      <c r="I6241" s="142"/>
    </row>
    <row r="6242" spans="9:9" s="141" customFormat="1" x14ac:dyDescent="0.25">
      <c r="I6242" s="142"/>
    </row>
    <row r="6243" spans="9:9" s="141" customFormat="1" x14ac:dyDescent="0.25">
      <c r="I6243" s="142"/>
    </row>
    <row r="6244" spans="9:9" s="141" customFormat="1" x14ac:dyDescent="0.25">
      <c r="I6244" s="142"/>
    </row>
    <row r="6245" spans="9:9" s="141" customFormat="1" x14ac:dyDescent="0.25">
      <c r="I6245" s="142"/>
    </row>
    <row r="6246" spans="9:9" s="141" customFormat="1" x14ac:dyDescent="0.25">
      <c r="I6246" s="142"/>
    </row>
    <row r="6247" spans="9:9" s="141" customFormat="1" x14ac:dyDescent="0.25">
      <c r="I6247" s="142"/>
    </row>
    <row r="6248" spans="9:9" s="141" customFormat="1" x14ac:dyDescent="0.25">
      <c r="I6248" s="142"/>
    </row>
    <row r="6249" spans="9:9" s="141" customFormat="1" x14ac:dyDescent="0.25">
      <c r="I6249" s="142"/>
    </row>
    <row r="6250" spans="9:9" s="141" customFormat="1" x14ac:dyDescent="0.25">
      <c r="I6250" s="142"/>
    </row>
    <row r="6251" spans="9:9" s="141" customFormat="1" x14ac:dyDescent="0.25">
      <c r="I6251" s="142"/>
    </row>
    <row r="6252" spans="9:9" s="141" customFormat="1" x14ac:dyDescent="0.25">
      <c r="I6252" s="142"/>
    </row>
    <row r="6253" spans="9:9" s="141" customFormat="1" x14ac:dyDescent="0.25">
      <c r="I6253" s="142"/>
    </row>
    <row r="6254" spans="9:9" s="141" customFormat="1" x14ac:dyDescent="0.25">
      <c r="I6254" s="142"/>
    </row>
    <row r="6255" spans="9:9" s="141" customFormat="1" x14ac:dyDescent="0.25">
      <c r="I6255" s="142"/>
    </row>
    <row r="6256" spans="9:9" s="141" customFormat="1" x14ac:dyDescent="0.25">
      <c r="I6256" s="142"/>
    </row>
    <row r="6257" spans="9:9" s="141" customFormat="1" x14ac:dyDescent="0.25">
      <c r="I6257" s="142"/>
    </row>
    <row r="6258" spans="9:9" s="141" customFormat="1" x14ac:dyDescent="0.25">
      <c r="I6258" s="142"/>
    </row>
    <row r="6259" spans="9:9" s="141" customFormat="1" x14ac:dyDescent="0.25">
      <c r="I6259" s="142"/>
    </row>
    <row r="6260" spans="9:9" s="141" customFormat="1" x14ac:dyDescent="0.25">
      <c r="I6260" s="142"/>
    </row>
    <row r="6261" spans="9:9" s="141" customFormat="1" x14ac:dyDescent="0.25">
      <c r="I6261" s="142"/>
    </row>
    <row r="6262" spans="9:9" s="141" customFormat="1" x14ac:dyDescent="0.25">
      <c r="I6262" s="142"/>
    </row>
    <row r="6263" spans="9:9" s="141" customFormat="1" x14ac:dyDescent="0.25">
      <c r="I6263" s="142"/>
    </row>
    <row r="6264" spans="9:9" s="141" customFormat="1" x14ac:dyDescent="0.25">
      <c r="I6264" s="142"/>
    </row>
    <row r="6265" spans="9:9" s="141" customFormat="1" x14ac:dyDescent="0.25">
      <c r="I6265" s="142"/>
    </row>
    <row r="6266" spans="9:9" s="141" customFormat="1" x14ac:dyDescent="0.25">
      <c r="I6266" s="142"/>
    </row>
    <row r="6267" spans="9:9" s="141" customFormat="1" x14ac:dyDescent="0.25">
      <c r="I6267" s="142"/>
    </row>
    <row r="6268" spans="9:9" s="141" customFormat="1" x14ac:dyDescent="0.25">
      <c r="I6268" s="142"/>
    </row>
    <row r="6269" spans="9:9" s="141" customFormat="1" x14ac:dyDescent="0.25">
      <c r="I6269" s="142"/>
    </row>
    <row r="6270" spans="9:9" s="141" customFormat="1" x14ac:dyDescent="0.25">
      <c r="I6270" s="142"/>
    </row>
    <row r="6271" spans="9:9" s="141" customFormat="1" x14ac:dyDescent="0.25">
      <c r="I6271" s="142"/>
    </row>
    <row r="6272" spans="9:9" s="141" customFormat="1" x14ac:dyDescent="0.25">
      <c r="I6272" s="142"/>
    </row>
    <row r="6273" spans="9:9" s="141" customFormat="1" x14ac:dyDescent="0.25">
      <c r="I6273" s="142"/>
    </row>
    <row r="6274" spans="9:9" s="141" customFormat="1" x14ac:dyDescent="0.25">
      <c r="I6274" s="142"/>
    </row>
    <row r="6275" spans="9:9" s="141" customFormat="1" x14ac:dyDescent="0.25">
      <c r="I6275" s="142"/>
    </row>
    <row r="6276" spans="9:9" s="141" customFormat="1" x14ac:dyDescent="0.25">
      <c r="I6276" s="142"/>
    </row>
    <row r="6277" spans="9:9" s="141" customFormat="1" x14ac:dyDescent="0.25">
      <c r="I6277" s="142"/>
    </row>
    <row r="6278" spans="9:9" s="141" customFormat="1" x14ac:dyDescent="0.25">
      <c r="I6278" s="142"/>
    </row>
    <row r="6279" spans="9:9" s="141" customFormat="1" x14ac:dyDescent="0.25">
      <c r="I6279" s="142"/>
    </row>
    <row r="6280" spans="9:9" s="141" customFormat="1" x14ac:dyDescent="0.25">
      <c r="I6280" s="142"/>
    </row>
    <row r="6281" spans="9:9" s="141" customFormat="1" x14ac:dyDescent="0.25">
      <c r="I6281" s="142"/>
    </row>
    <row r="6282" spans="9:9" s="141" customFormat="1" x14ac:dyDescent="0.25">
      <c r="I6282" s="142"/>
    </row>
    <row r="6283" spans="9:9" s="141" customFormat="1" x14ac:dyDescent="0.25">
      <c r="I6283" s="142"/>
    </row>
    <row r="6284" spans="9:9" s="141" customFormat="1" x14ac:dyDescent="0.25">
      <c r="I6284" s="142"/>
    </row>
    <row r="6285" spans="9:9" s="141" customFormat="1" x14ac:dyDescent="0.25">
      <c r="I6285" s="142"/>
    </row>
    <row r="6286" spans="9:9" s="141" customFormat="1" x14ac:dyDescent="0.25">
      <c r="I6286" s="142"/>
    </row>
    <row r="6287" spans="9:9" s="141" customFormat="1" x14ac:dyDescent="0.25">
      <c r="I6287" s="142"/>
    </row>
    <row r="6288" spans="9:9" s="141" customFormat="1" x14ac:dyDescent="0.25">
      <c r="I6288" s="142"/>
    </row>
    <row r="6289" spans="9:9" s="141" customFormat="1" x14ac:dyDescent="0.25">
      <c r="I6289" s="142"/>
    </row>
    <row r="6290" spans="9:9" s="141" customFormat="1" x14ac:dyDescent="0.25">
      <c r="I6290" s="142"/>
    </row>
    <row r="6291" spans="9:9" s="141" customFormat="1" x14ac:dyDescent="0.25">
      <c r="I6291" s="142"/>
    </row>
    <row r="6292" spans="9:9" s="141" customFormat="1" x14ac:dyDescent="0.25">
      <c r="I6292" s="142"/>
    </row>
    <row r="6293" spans="9:9" s="141" customFormat="1" x14ac:dyDescent="0.25">
      <c r="I6293" s="142"/>
    </row>
    <row r="6294" spans="9:9" s="141" customFormat="1" x14ac:dyDescent="0.25">
      <c r="I6294" s="142"/>
    </row>
    <row r="6295" spans="9:9" s="141" customFormat="1" x14ac:dyDescent="0.25">
      <c r="I6295" s="142"/>
    </row>
    <row r="6296" spans="9:9" s="141" customFormat="1" x14ac:dyDescent="0.25">
      <c r="I6296" s="142"/>
    </row>
    <row r="6297" spans="9:9" s="141" customFormat="1" x14ac:dyDescent="0.25">
      <c r="I6297" s="142"/>
    </row>
    <row r="6298" spans="9:9" s="141" customFormat="1" x14ac:dyDescent="0.25">
      <c r="I6298" s="142"/>
    </row>
    <row r="6299" spans="9:9" s="141" customFormat="1" x14ac:dyDescent="0.25">
      <c r="I6299" s="142"/>
    </row>
    <row r="6300" spans="9:9" s="141" customFormat="1" x14ac:dyDescent="0.25">
      <c r="I6300" s="142"/>
    </row>
    <row r="6301" spans="9:9" s="141" customFormat="1" x14ac:dyDescent="0.25">
      <c r="I6301" s="142"/>
    </row>
    <row r="6302" spans="9:9" s="141" customFormat="1" x14ac:dyDescent="0.25">
      <c r="I6302" s="142"/>
    </row>
    <row r="6303" spans="9:9" s="141" customFormat="1" x14ac:dyDescent="0.25">
      <c r="I6303" s="142"/>
    </row>
    <row r="6304" spans="9:9" s="141" customFormat="1" x14ac:dyDescent="0.25">
      <c r="I6304" s="142"/>
    </row>
    <row r="6305" spans="9:9" s="141" customFormat="1" x14ac:dyDescent="0.25">
      <c r="I6305" s="142"/>
    </row>
    <row r="6306" spans="9:9" s="141" customFormat="1" x14ac:dyDescent="0.25">
      <c r="I6306" s="142"/>
    </row>
    <row r="6307" spans="9:9" s="141" customFormat="1" x14ac:dyDescent="0.25">
      <c r="I6307" s="142"/>
    </row>
    <row r="6308" spans="9:9" s="141" customFormat="1" x14ac:dyDescent="0.25">
      <c r="I6308" s="142"/>
    </row>
    <row r="6309" spans="9:9" s="141" customFormat="1" x14ac:dyDescent="0.25">
      <c r="I6309" s="142"/>
    </row>
    <row r="6310" spans="9:9" s="141" customFormat="1" x14ac:dyDescent="0.25">
      <c r="I6310" s="142"/>
    </row>
    <row r="6311" spans="9:9" s="141" customFormat="1" x14ac:dyDescent="0.25">
      <c r="I6311" s="142"/>
    </row>
    <row r="6312" spans="9:9" s="141" customFormat="1" x14ac:dyDescent="0.25">
      <c r="I6312" s="142"/>
    </row>
    <row r="6313" spans="9:9" s="141" customFormat="1" x14ac:dyDescent="0.25">
      <c r="I6313" s="142"/>
    </row>
    <row r="6314" spans="9:9" s="141" customFormat="1" x14ac:dyDescent="0.25">
      <c r="I6314" s="142"/>
    </row>
    <row r="6315" spans="9:9" s="141" customFormat="1" x14ac:dyDescent="0.25">
      <c r="I6315" s="142"/>
    </row>
    <row r="6316" spans="9:9" s="141" customFormat="1" x14ac:dyDescent="0.25">
      <c r="I6316" s="142"/>
    </row>
    <row r="6317" spans="9:9" s="141" customFormat="1" x14ac:dyDescent="0.25">
      <c r="I6317" s="142"/>
    </row>
    <row r="6318" spans="9:9" s="141" customFormat="1" x14ac:dyDescent="0.25">
      <c r="I6318" s="142"/>
    </row>
    <row r="6319" spans="9:9" s="141" customFormat="1" x14ac:dyDescent="0.25">
      <c r="I6319" s="142"/>
    </row>
    <row r="6320" spans="9:9" s="141" customFormat="1" x14ac:dyDescent="0.25">
      <c r="I6320" s="142"/>
    </row>
    <row r="6321" spans="9:9" s="141" customFormat="1" x14ac:dyDescent="0.25">
      <c r="I6321" s="142"/>
    </row>
    <row r="6322" spans="9:9" s="141" customFormat="1" x14ac:dyDescent="0.25">
      <c r="I6322" s="142"/>
    </row>
    <row r="6323" spans="9:9" s="141" customFormat="1" x14ac:dyDescent="0.25">
      <c r="I6323" s="142"/>
    </row>
    <row r="6324" spans="9:9" s="141" customFormat="1" x14ac:dyDescent="0.25">
      <c r="I6324" s="142"/>
    </row>
    <row r="6325" spans="9:9" s="141" customFormat="1" x14ac:dyDescent="0.25">
      <c r="I6325" s="142"/>
    </row>
    <row r="6326" spans="9:9" s="141" customFormat="1" x14ac:dyDescent="0.25">
      <c r="I6326" s="142"/>
    </row>
    <row r="6327" spans="9:9" s="141" customFormat="1" x14ac:dyDescent="0.25">
      <c r="I6327" s="142"/>
    </row>
    <row r="6328" spans="9:9" s="141" customFormat="1" x14ac:dyDescent="0.25">
      <c r="I6328" s="142"/>
    </row>
    <row r="6329" spans="9:9" s="141" customFormat="1" x14ac:dyDescent="0.25">
      <c r="I6329" s="142"/>
    </row>
    <row r="6330" spans="9:9" s="141" customFormat="1" x14ac:dyDescent="0.25">
      <c r="I6330" s="142"/>
    </row>
    <row r="6331" spans="9:9" s="141" customFormat="1" x14ac:dyDescent="0.25">
      <c r="I6331" s="142"/>
    </row>
    <row r="6332" spans="9:9" s="141" customFormat="1" x14ac:dyDescent="0.25">
      <c r="I6332" s="142"/>
    </row>
    <row r="6333" spans="9:9" s="141" customFormat="1" x14ac:dyDescent="0.25">
      <c r="I6333" s="142"/>
    </row>
    <row r="6334" spans="9:9" s="141" customFormat="1" x14ac:dyDescent="0.25">
      <c r="I6334" s="142"/>
    </row>
    <row r="6335" spans="9:9" s="141" customFormat="1" x14ac:dyDescent="0.25">
      <c r="I6335" s="142"/>
    </row>
    <row r="6336" spans="9:9" s="141" customFormat="1" x14ac:dyDescent="0.25">
      <c r="I6336" s="142"/>
    </row>
    <row r="6337" spans="9:9" s="141" customFormat="1" x14ac:dyDescent="0.25">
      <c r="I6337" s="142"/>
    </row>
    <row r="6338" spans="9:9" s="141" customFormat="1" x14ac:dyDescent="0.25">
      <c r="I6338" s="142"/>
    </row>
    <row r="6339" spans="9:9" s="141" customFormat="1" x14ac:dyDescent="0.25">
      <c r="I6339" s="142"/>
    </row>
    <row r="6340" spans="9:9" s="141" customFormat="1" x14ac:dyDescent="0.25">
      <c r="I6340" s="142"/>
    </row>
    <row r="6341" spans="9:9" s="141" customFormat="1" x14ac:dyDescent="0.25">
      <c r="I6341" s="142"/>
    </row>
    <row r="6342" spans="9:9" s="141" customFormat="1" x14ac:dyDescent="0.25">
      <c r="I6342" s="142"/>
    </row>
    <row r="6343" spans="9:9" s="141" customFormat="1" x14ac:dyDescent="0.25">
      <c r="I6343" s="142"/>
    </row>
    <row r="6344" spans="9:9" s="141" customFormat="1" x14ac:dyDescent="0.25">
      <c r="I6344" s="142"/>
    </row>
    <row r="6345" spans="9:9" s="141" customFormat="1" x14ac:dyDescent="0.25">
      <c r="I6345" s="142"/>
    </row>
    <row r="6346" spans="9:9" s="141" customFormat="1" x14ac:dyDescent="0.25">
      <c r="I6346" s="142"/>
    </row>
    <row r="6347" spans="9:9" s="141" customFormat="1" x14ac:dyDescent="0.25">
      <c r="I6347" s="142"/>
    </row>
    <row r="6348" spans="9:9" s="141" customFormat="1" x14ac:dyDescent="0.25">
      <c r="I6348" s="142"/>
    </row>
    <row r="6349" spans="9:9" s="141" customFormat="1" x14ac:dyDescent="0.25">
      <c r="I6349" s="142"/>
    </row>
    <row r="6350" spans="9:9" s="141" customFormat="1" x14ac:dyDescent="0.25">
      <c r="I6350" s="142"/>
    </row>
    <row r="6351" spans="9:9" s="141" customFormat="1" x14ac:dyDescent="0.25">
      <c r="I6351" s="142"/>
    </row>
    <row r="6352" spans="9:9" s="141" customFormat="1" x14ac:dyDescent="0.25">
      <c r="I6352" s="142"/>
    </row>
    <row r="6353" spans="9:9" s="141" customFormat="1" x14ac:dyDescent="0.25">
      <c r="I6353" s="142"/>
    </row>
    <row r="6354" spans="9:9" s="141" customFormat="1" x14ac:dyDescent="0.25">
      <c r="I6354" s="142"/>
    </row>
    <row r="6355" spans="9:9" s="141" customFormat="1" x14ac:dyDescent="0.25">
      <c r="I6355" s="142"/>
    </row>
    <row r="6356" spans="9:9" s="141" customFormat="1" x14ac:dyDescent="0.25">
      <c r="I6356" s="142"/>
    </row>
    <row r="6357" spans="9:9" s="141" customFormat="1" x14ac:dyDescent="0.25">
      <c r="I6357" s="142"/>
    </row>
    <row r="6358" spans="9:9" s="141" customFormat="1" x14ac:dyDescent="0.25">
      <c r="I6358" s="142"/>
    </row>
    <row r="6359" spans="9:9" s="141" customFormat="1" x14ac:dyDescent="0.25">
      <c r="I6359" s="142"/>
    </row>
    <row r="6360" spans="9:9" s="141" customFormat="1" x14ac:dyDescent="0.25">
      <c r="I6360" s="142"/>
    </row>
    <row r="6361" spans="9:9" s="141" customFormat="1" x14ac:dyDescent="0.25">
      <c r="I6361" s="142"/>
    </row>
    <row r="6362" spans="9:9" s="141" customFormat="1" x14ac:dyDescent="0.25">
      <c r="I6362" s="142"/>
    </row>
    <row r="6363" spans="9:9" s="141" customFormat="1" x14ac:dyDescent="0.25">
      <c r="I6363" s="142"/>
    </row>
    <row r="6364" spans="9:9" s="141" customFormat="1" x14ac:dyDescent="0.25">
      <c r="I6364" s="142"/>
    </row>
    <row r="6365" spans="9:9" s="141" customFormat="1" x14ac:dyDescent="0.25">
      <c r="I6365" s="142"/>
    </row>
    <row r="6366" spans="9:9" s="141" customFormat="1" x14ac:dyDescent="0.25">
      <c r="I6366" s="142"/>
    </row>
    <row r="6367" spans="9:9" s="141" customFormat="1" x14ac:dyDescent="0.25">
      <c r="I6367" s="142"/>
    </row>
    <row r="6368" spans="9:9" s="141" customFormat="1" x14ac:dyDescent="0.25">
      <c r="I6368" s="142"/>
    </row>
    <row r="6369" spans="9:9" s="141" customFormat="1" x14ac:dyDescent="0.25">
      <c r="I6369" s="142"/>
    </row>
    <row r="6370" spans="9:9" s="141" customFormat="1" x14ac:dyDescent="0.25">
      <c r="I6370" s="142"/>
    </row>
    <row r="6371" spans="9:9" s="141" customFormat="1" x14ac:dyDescent="0.25">
      <c r="I6371" s="142"/>
    </row>
    <row r="6372" spans="9:9" s="141" customFormat="1" x14ac:dyDescent="0.25">
      <c r="I6372" s="142"/>
    </row>
    <row r="6373" spans="9:9" s="141" customFormat="1" x14ac:dyDescent="0.25">
      <c r="I6373" s="142"/>
    </row>
    <row r="6374" spans="9:9" s="141" customFormat="1" x14ac:dyDescent="0.25">
      <c r="I6374" s="142"/>
    </row>
    <row r="6375" spans="9:9" s="141" customFormat="1" x14ac:dyDescent="0.25">
      <c r="I6375" s="142"/>
    </row>
    <row r="6376" spans="9:9" s="141" customFormat="1" x14ac:dyDescent="0.25">
      <c r="I6376" s="142"/>
    </row>
    <row r="6377" spans="9:9" s="141" customFormat="1" x14ac:dyDescent="0.25">
      <c r="I6377" s="142"/>
    </row>
    <row r="6378" spans="9:9" s="141" customFormat="1" x14ac:dyDescent="0.25">
      <c r="I6378" s="142"/>
    </row>
    <row r="6379" spans="9:9" s="141" customFormat="1" x14ac:dyDescent="0.25">
      <c r="I6379" s="142"/>
    </row>
    <row r="6380" spans="9:9" s="141" customFormat="1" x14ac:dyDescent="0.25">
      <c r="I6380" s="142"/>
    </row>
    <row r="6381" spans="9:9" s="141" customFormat="1" x14ac:dyDescent="0.25">
      <c r="I6381" s="142"/>
    </row>
    <row r="6382" spans="9:9" s="141" customFormat="1" x14ac:dyDescent="0.25">
      <c r="I6382" s="142"/>
    </row>
    <row r="6383" spans="9:9" s="141" customFormat="1" x14ac:dyDescent="0.25">
      <c r="I6383" s="142"/>
    </row>
    <row r="6384" spans="9:9" s="141" customFormat="1" x14ac:dyDescent="0.25">
      <c r="I6384" s="142"/>
    </row>
    <row r="6385" spans="9:9" s="141" customFormat="1" x14ac:dyDescent="0.25">
      <c r="I6385" s="142"/>
    </row>
    <row r="6386" spans="9:9" s="141" customFormat="1" x14ac:dyDescent="0.25">
      <c r="I6386" s="142"/>
    </row>
    <row r="6387" spans="9:9" s="141" customFormat="1" x14ac:dyDescent="0.25">
      <c r="I6387" s="142"/>
    </row>
    <row r="6388" spans="9:9" s="141" customFormat="1" x14ac:dyDescent="0.25">
      <c r="I6388" s="142"/>
    </row>
    <row r="6389" spans="9:9" s="141" customFormat="1" x14ac:dyDescent="0.25">
      <c r="I6389" s="142"/>
    </row>
    <row r="6390" spans="9:9" s="141" customFormat="1" x14ac:dyDescent="0.25">
      <c r="I6390" s="142"/>
    </row>
    <row r="6391" spans="9:9" s="141" customFormat="1" x14ac:dyDescent="0.25">
      <c r="I6391" s="142"/>
    </row>
    <row r="6392" spans="9:9" s="141" customFormat="1" x14ac:dyDescent="0.25">
      <c r="I6392" s="142"/>
    </row>
    <row r="6393" spans="9:9" s="141" customFormat="1" x14ac:dyDescent="0.25">
      <c r="I6393" s="142"/>
    </row>
    <row r="6394" spans="9:9" s="141" customFormat="1" x14ac:dyDescent="0.25">
      <c r="I6394" s="142"/>
    </row>
    <row r="6395" spans="9:9" s="141" customFormat="1" x14ac:dyDescent="0.25">
      <c r="I6395" s="142"/>
    </row>
    <row r="6396" spans="9:9" s="141" customFormat="1" x14ac:dyDescent="0.25">
      <c r="I6396" s="142"/>
    </row>
    <row r="6397" spans="9:9" s="141" customFormat="1" x14ac:dyDescent="0.25">
      <c r="I6397" s="142"/>
    </row>
    <row r="6398" spans="9:9" s="141" customFormat="1" x14ac:dyDescent="0.25">
      <c r="I6398" s="142"/>
    </row>
    <row r="6399" spans="9:9" s="141" customFormat="1" x14ac:dyDescent="0.25">
      <c r="I6399" s="142"/>
    </row>
    <row r="6400" spans="9:9" s="141" customFormat="1" x14ac:dyDescent="0.25">
      <c r="I6400" s="142"/>
    </row>
    <row r="6401" spans="9:9" s="141" customFormat="1" x14ac:dyDescent="0.25">
      <c r="I6401" s="142"/>
    </row>
    <row r="6402" spans="9:9" s="141" customFormat="1" x14ac:dyDescent="0.25">
      <c r="I6402" s="142"/>
    </row>
    <row r="6403" spans="9:9" s="141" customFormat="1" x14ac:dyDescent="0.25">
      <c r="I6403" s="142"/>
    </row>
    <row r="6404" spans="9:9" s="141" customFormat="1" x14ac:dyDescent="0.25">
      <c r="I6404" s="142"/>
    </row>
    <row r="6405" spans="9:9" s="141" customFormat="1" x14ac:dyDescent="0.25">
      <c r="I6405" s="142"/>
    </row>
    <row r="6406" spans="9:9" s="141" customFormat="1" x14ac:dyDescent="0.25">
      <c r="I6406" s="142"/>
    </row>
    <row r="6407" spans="9:9" s="141" customFormat="1" x14ac:dyDescent="0.25">
      <c r="I6407" s="142"/>
    </row>
    <row r="6408" spans="9:9" s="141" customFormat="1" x14ac:dyDescent="0.25">
      <c r="I6408" s="142"/>
    </row>
    <row r="6409" spans="9:9" s="141" customFormat="1" x14ac:dyDescent="0.25">
      <c r="I6409" s="142"/>
    </row>
    <row r="6410" spans="9:9" s="141" customFormat="1" x14ac:dyDescent="0.25">
      <c r="I6410" s="142"/>
    </row>
    <row r="6411" spans="9:9" s="141" customFormat="1" x14ac:dyDescent="0.25">
      <c r="I6411" s="142"/>
    </row>
    <row r="6412" spans="9:9" s="141" customFormat="1" x14ac:dyDescent="0.25">
      <c r="I6412" s="142"/>
    </row>
    <row r="6413" spans="9:9" s="141" customFormat="1" x14ac:dyDescent="0.25">
      <c r="I6413" s="142"/>
    </row>
    <row r="6414" spans="9:9" s="141" customFormat="1" x14ac:dyDescent="0.25">
      <c r="I6414" s="142"/>
    </row>
    <row r="6415" spans="9:9" s="141" customFormat="1" x14ac:dyDescent="0.25">
      <c r="I6415" s="142"/>
    </row>
    <row r="6416" spans="9:9" s="141" customFormat="1" x14ac:dyDescent="0.25">
      <c r="I6416" s="142"/>
    </row>
    <row r="6417" spans="9:9" s="141" customFormat="1" x14ac:dyDescent="0.25">
      <c r="I6417" s="142"/>
    </row>
    <row r="6418" spans="9:9" s="141" customFormat="1" x14ac:dyDescent="0.25">
      <c r="I6418" s="142"/>
    </row>
    <row r="6419" spans="9:9" s="141" customFormat="1" x14ac:dyDescent="0.25">
      <c r="I6419" s="142"/>
    </row>
    <row r="6420" spans="9:9" s="141" customFormat="1" x14ac:dyDescent="0.25">
      <c r="I6420" s="142"/>
    </row>
    <row r="6421" spans="9:9" s="141" customFormat="1" x14ac:dyDescent="0.25">
      <c r="I6421" s="142"/>
    </row>
    <row r="6422" spans="9:9" s="141" customFormat="1" x14ac:dyDescent="0.25">
      <c r="I6422" s="142"/>
    </row>
    <row r="6423" spans="9:9" s="141" customFormat="1" x14ac:dyDescent="0.25">
      <c r="I6423" s="142"/>
    </row>
    <row r="6424" spans="9:9" s="141" customFormat="1" x14ac:dyDescent="0.25">
      <c r="I6424" s="142"/>
    </row>
    <row r="6425" spans="9:9" s="141" customFormat="1" x14ac:dyDescent="0.25">
      <c r="I6425" s="142"/>
    </row>
    <row r="6426" spans="9:9" s="141" customFormat="1" x14ac:dyDescent="0.25">
      <c r="I6426" s="142"/>
    </row>
    <row r="6427" spans="9:9" s="141" customFormat="1" x14ac:dyDescent="0.25">
      <c r="I6427" s="142"/>
    </row>
    <row r="6428" spans="9:9" s="141" customFormat="1" x14ac:dyDescent="0.25">
      <c r="I6428" s="142"/>
    </row>
    <row r="6429" spans="9:9" s="141" customFormat="1" x14ac:dyDescent="0.25">
      <c r="I6429" s="142"/>
    </row>
    <row r="6430" spans="9:9" s="141" customFormat="1" x14ac:dyDescent="0.25">
      <c r="I6430" s="142"/>
    </row>
    <row r="6431" spans="9:9" s="141" customFormat="1" x14ac:dyDescent="0.25">
      <c r="I6431" s="142"/>
    </row>
    <row r="6432" spans="9:9" s="141" customFormat="1" x14ac:dyDescent="0.25">
      <c r="I6432" s="142"/>
    </row>
    <row r="6433" spans="9:9" s="141" customFormat="1" x14ac:dyDescent="0.25">
      <c r="I6433" s="142"/>
    </row>
    <row r="6434" spans="9:9" s="141" customFormat="1" x14ac:dyDescent="0.25">
      <c r="I6434" s="142"/>
    </row>
    <row r="6435" spans="9:9" s="141" customFormat="1" x14ac:dyDescent="0.25">
      <c r="I6435" s="142"/>
    </row>
    <row r="6436" spans="9:9" s="141" customFormat="1" x14ac:dyDescent="0.25">
      <c r="I6436" s="142"/>
    </row>
    <row r="6437" spans="9:9" s="141" customFormat="1" x14ac:dyDescent="0.25">
      <c r="I6437" s="142"/>
    </row>
    <row r="6438" spans="9:9" s="141" customFormat="1" x14ac:dyDescent="0.25">
      <c r="I6438" s="142"/>
    </row>
    <row r="6439" spans="9:9" s="141" customFormat="1" x14ac:dyDescent="0.25">
      <c r="I6439" s="142"/>
    </row>
    <row r="6440" spans="9:9" s="141" customFormat="1" x14ac:dyDescent="0.25">
      <c r="I6440" s="142"/>
    </row>
    <row r="6441" spans="9:9" s="141" customFormat="1" x14ac:dyDescent="0.25">
      <c r="I6441" s="142"/>
    </row>
    <row r="6442" spans="9:9" s="141" customFormat="1" x14ac:dyDescent="0.25">
      <c r="I6442" s="142"/>
    </row>
    <row r="6443" spans="9:9" s="141" customFormat="1" x14ac:dyDescent="0.25">
      <c r="I6443" s="142"/>
    </row>
    <row r="6444" spans="9:9" s="141" customFormat="1" x14ac:dyDescent="0.25">
      <c r="I6444" s="142"/>
    </row>
    <row r="6445" spans="9:9" s="141" customFormat="1" x14ac:dyDescent="0.25">
      <c r="I6445" s="142"/>
    </row>
    <row r="6446" spans="9:9" s="141" customFormat="1" x14ac:dyDescent="0.25">
      <c r="I6446" s="142"/>
    </row>
    <row r="6447" spans="9:9" s="141" customFormat="1" x14ac:dyDescent="0.25">
      <c r="I6447" s="142"/>
    </row>
    <row r="6448" spans="9:9" s="141" customFormat="1" x14ac:dyDescent="0.25">
      <c r="I6448" s="142"/>
    </row>
    <row r="6449" spans="9:9" s="141" customFormat="1" x14ac:dyDescent="0.25">
      <c r="I6449" s="142"/>
    </row>
    <row r="6450" spans="9:9" s="141" customFormat="1" x14ac:dyDescent="0.25">
      <c r="I6450" s="142"/>
    </row>
    <row r="6451" spans="9:9" s="141" customFormat="1" x14ac:dyDescent="0.25">
      <c r="I6451" s="142"/>
    </row>
    <row r="6452" spans="9:9" s="141" customFormat="1" x14ac:dyDescent="0.25">
      <c r="I6452" s="142"/>
    </row>
    <row r="6453" spans="9:9" s="141" customFormat="1" x14ac:dyDescent="0.25">
      <c r="I6453" s="142"/>
    </row>
    <row r="6454" spans="9:9" s="141" customFormat="1" x14ac:dyDescent="0.25">
      <c r="I6454" s="142"/>
    </row>
    <row r="6455" spans="9:9" s="141" customFormat="1" x14ac:dyDescent="0.25">
      <c r="I6455" s="142"/>
    </row>
    <row r="6456" spans="9:9" s="141" customFormat="1" x14ac:dyDescent="0.25">
      <c r="I6456" s="142"/>
    </row>
    <row r="6457" spans="9:9" s="141" customFormat="1" x14ac:dyDescent="0.25">
      <c r="I6457" s="142"/>
    </row>
    <row r="6458" spans="9:9" s="141" customFormat="1" x14ac:dyDescent="0.25">
      <c r="I6458" s="142"/>
    </row>
    <row r="6459" spans="9:9" s="141" customFormat="1" x14ac:dyDescent="0.25">
      <c r="I6459" s="142"/>
    </row>
    <row r="6460" spans="9:9" s="141" customFormat="1" x14ac:dyDescent="0.25">
      <c r="I6460" s="142"/>
    </row>
    <row r="6461" spans="9:9" s="141" customFormat="1" x14ac:dyDescent="0.25">
      <c r="I6461" s="142"/>
    </row>
    <row r="6462" spans="9:9" s="141" customFormat="1" x14ac:dyDescent="0.25">
      <c r="I6462" s="142"/>
    </row>
    <row r="6463" spans="9:9" s="141" customFormat="1" x14ac:dyDescent="0.25">
      <c r="I6463" s="142"/>
    </row>
    <row r="6464" spans="9:9" s="141" customFormat="1" x14ac:dyDescent="0.25">
      <c r="I6464" s="142"/>
    </row>
    <row r="6465" spans="9:9" s="141" customFormat="1" x14ac:dyDescent="0.25">
      <c r="I6465" s="142"/>
    </row>
    <row r="6466" spans="9:9" s="141" customFormat="1" x14ac:dyDescent="0.25">
      <c r="I6466" s="142"/>
    </row>
    <row r="6467" spans="9:9" s="141" customFormat="1" x14ac:dyDescent="0.25">
      <c r="I6467" s="142"/>
    </row>
    <row r="6468" spans="9:9" s="141" customFormat="1" x14ac:dyDescent="0.25">
      <c r="I6468" s="142"/>
    </row>
    <row r="6469" spans="9:9" s="141" customFormat="1" x14ac:dyDescent="0.25">
      <c r="I6469" s="142"/>
    </row>
    <row r="6470" spans="9:9" s="141" customFormat="1" x14ac:dyDescent="0.25">
      <c r="I6470" s="142"/>
    </row>
    <row r="6471" spans="9:9" s="141" customFormat="1" x14ac:dyDescent="0.25">
      <c r="I6471" s="142"/>
    </row>
    <row r="6472" spans="9:9" s="141" customFormat="1" x14ac:dyDescent="0.25">
      <c r="I6472" s="142"/>
    </row>
    <row r="6473" spans="9:9" s="141" customFormat="1" x14ac:dyDescent="0.25">
      <c r="I6473" s="142"/>
    </row>
    <row r="6474" spans="9:9" s="141" customFormat="1" x14ac:dyDescent="0.25">
      <c r="I6474" s="142"/>
    </row>
    <row r="6475" spans="9:9" s="141" customFormat="1" x14ac:dyDescent="0.25">
      <c r="I6475" s="142"/>
    </row>
    <row r="6476" spans="9:9" s="141" customFormat="1" x14ac:dyDescent="0.25">
      <c r="I6476" s="142"/>
    </row>
    <row r="6477" spans="9:9" s="141" customFormat="1" x14ac:dyDescent="0.25">
      <c r="I6477" s="142"/>
    </row>
    <row r="6478" spans="9:9" s="141" customFormat="1" x14ac:dyDescent="0.25">
      <c r="I6478" s="142"/>
    </row>
    <row r="6479" spans="9:9" s="141" customFormat="1" x14ac:dyDescent="0.25">
      <c r="I6479" s="142"/>
    </row>
    <row r="6480" spans="9:9" s="141" customFormat="1" x14ac:dyDescent="0.25">
      <c r="I6480" s="142"/>
    </row>
    <row r="6481" spans="9:9" s="141" customFormat="1" x14ac:dyDescent="0.25">
      <c r="I6481" s="142"/>
    </row>
    <row r="6482" spans="9:9" s="141" customFormat="1" x14ac:dyDescent="0.25">
      <c r="I6482" s="142"/>
    </row>
    <row r="6483" spans="9:9" s="141" customFormat="1" x14ac:dyDescent="0.25">
      <c r="I6483" s="142"/>
    </row>
    <row r="6484" spans="9:9" s="141" customFormat="1" x14ac:dyDescent="0.25">
      <c r="I6484" s="142"/>
    </row>
    <row r="6485" spans="9:9" s="141" customFormat="1" x14ac:dyDescent="0.25">
      <c r="I6485" s="142"/>
    </row>
    <row r="6486" spans="9:9" s="141" customFormat="1" x14ac:dyDescent="0.25">
      <c r="I6486" s="142"/>
    </row>
    <row r="6487" spans="9:9" s="141" customFormat="1" x14ac:dyDescent="0.25">
      <c r="I6487" s="142"/>
    </row>
    <row r="6488" spans="9:9" s="141" customFormat="1" x14ac:dyDescent="0.25">
      <c r="I6488" s="142"/>
    </row>
    <row r="6489" spans="9:9" s="141" customFormat="1" x14ac:dyDescent="0.25">
      <c r="I6489" s="142"/>
    </row>
    <row r="6490" spans="9:9" s="141" customFormat="1" x14ac:dyDescent="0.25">
      <c r="I6490" s="142"/>
    </row>
    <row r="6491" spans="9:9" s="141" customFormat="1" x14ac:dyDescent="0.25">
      <c r="I6491" s="142"/>
    </row>
    <row r="6492" spans="9:9" s="141" customFormat="1" x14ac:dyDescent="0.25">
      <c r="I6492" s="142"/>
    </row>
    <row r="6493" spans="9:9" s="141" customFormat="1" x14ac:dyDescent="0.25">
      <c r="I6493" s="142"/>
    </row>
    <row r="6494" spans="9:9" s="141" customFormat="1" x14ac:dyDescent="0.25">
      <c r="I6494" s="142"/>
    </row>
    <row r="6495" spans="9:9" s="141" customFormat="1" x14ac:dyDescent="0.25">
      <c r="I6495" s="142"/>
    </row>
    <row r="6496" spans="9:9" s="141" customFormat="1" x14ac:dyDescent="0.25">
      <c r="I6496" s="142"/>
    </row>
    <row r="6497" spans="9:9" s="141" customFormat="1" x14ac:dyDescent="0.25">
      <c r="I6497" s="142"/>
    </row>
    <row r="6498" spans="9:9" s="141" customFormat="1" x14ac:dyDescent="0.25">
      <c r="I6498" s="142"/>
    </row>
    <row r="6499" spans="9:9" s="141" customFormat="1" x14ac:dyDescent="0.25">
      <c r="I6499" s="142"/>
    </row>
    <row r="6500" spans="9:9" s="141" customFormat="1" x14ac:dyDescent="0.25">
      <c r="I6500" s="142"/>
    </row>
    <row r="6501" spans="9:9" s="141" customFormat="1" x14ac:dyDescent="0.25">
      <c r="I6501" s="142"/>
    </row>
    <row r="6502" spans="9:9" s="141" customFormat="1" x14ac:dyDescent="0.25">
      <c r="I6502" s="142"/>
    </row>
    <row r="6503" spans="9:9" s="141" customFormat="1" x14ac:dyDescent="0.25">
      <c r="I6503" s="142"/>
    </row>
    <row r="6504" spans="9:9" s="141" customFormat="1" x14ac:dyDescent="0.25">
      <c r="I6504" s="142"/>
    </row>
    <row r="6505" spans="9:9" s="141" customFormat="1" x14ac:dyDescent="0.25">
      <c r="I6505" s="142"/>
    </row>
    <row r="6506" spans="9:9" s="141" customFormat="1" x14ac:dyDescent="0.25">
      <c r="I6506" s="142"/>
    </row>
    <row r="6507" spans="9:9" s="141" customFormat="1" x14ac:dyDescent="0.25">
      <c r="I6507" s="142"/>
    </row>
    <row r="6508" spans="9:9" s="141" customFormat="1" x14ac:dyDescent="0.25">
      <c r="I6508" s="142"/>
    </row>
    <row r="6509" spans="9:9" s="141" customFormat="1" x14ac:dyDescent="0.25">
      <c r="I6509" s="142"/>
    </row>
    <row r="6510" spans="9:9" s="141" customFormat="1" x14ac:dyDescent="0.25">
      <c r="I6510" s="142"/>
    </row>
    <row r="6511" spans="9:9" s="141" customFormat="1" x14ac:dyDescent="0.25">
      <c r="I6511" s="142"/>
    </row>
    <row r="6512" spans="9:9" s="141" customFormat="1" x14ac:dyDescent="0.25">
      <c r="I6512" s="142"/>
    </row>
    <row r="6513" spans="9:9" s="141" customFormat="1" x14ac:dyDescent="0.25">
      <c r="I6513" s="142"/>
    </row>
    <row r="6514" spans="9:9" s="141" customFormat="1" x14ac:dyDescent="0.25">
      <c r="I6514" s="142"/>
    </row>
    <row r="6515" spans="9:9" s="141" customFormat="1" x14ac:dyDescent="0.25">
      <c r="I6515" s="142"/>
    </row>
    <row r="6516" spans="9:9" s="141" customFormat="1" x14ac:dyDescent="0.25">
      <c r="I6516" s="142"/>
    </row>
    <row r="6517" spans="9:9" s="141" customFormat="1" x14ac:dyDescent="0.25">
      <c r="I6517" s="142"/>
    </row>
    <row r="6518" spans="9:9" s="141" customFormat="1" x14ac:dyDescent="0.25">
      <c r="I6518" s="142"/>
    </row>
    <row r="6519" spans="9:9" s="141" customFormat="1" x14ac:dyDescent="0.25">
      <c r="I6519" s="142"/>
    </row>
    <row r="6520" spans="9:9" s="141" customFormat="1" x14ac:dyDescent="0.25">
      <c r="I6520" s="142"/>
    </row>
    <row r="6521" spans="9:9" s="141" customFormat="1" x14ac:dyDescent="0.25">
      <c r="I6521" s="142"/>
    </row>
    <row r="6522" spans="9:9" s="141" customFormat="1" x14ac:dyDescent="0.25">
      <c r="I6522" s="142"/>
    </row>
    <row r="6523" spans="9:9" s="141" customFormat="1" x14ac:dyDescent="0.25">
      <c r="I6523" s="142"/>
    </row>
    <row r="6524" spans="9:9" s="141" customFormat="1" x14ac:dyDescent="0.25">
      <c r="I6524" s="142"/>
    </row>
    <row r="6525" spans="9:9" s="141" customFormat="1" x14ac:dyDescent="0.25">
      <c r="I6525" s="142"/>
    </row>
    <row r="6526" spans="9:9" s="141" customFormat="1" x14ac:dyDescent="0.25">
      <c r="I6526" s="142"/>
    </row>
    <row r="6527" spans="9:9" s="141" customFormat="1" x14ac:dyDescent="0.25">
      <c r="I6527" s="142"/>
    </row>
    <row r="6528" spans="9:9" s="141" customFormat="1" x14ac:dyDescent="0.25">
      <c r="I6528" s="142"/>
    </row>
    <row r="6529" spans="9:9" s="141" customFormat="1" x14ac:dyDescent="0.25">
      <c r="I6529" s="142"/>
    </row>
    <row r="6530" spans="9:9" s="141" customFormat="1" x14ac:dyDescent="0.25">
      <c r="I6530" s="142"/>
    </row>
    <row r="6531" spans="9:9" s="141" customFormat="1" x14ac:dyDescent="0.25">
      <c r="I6531" s="142"/>
    </row>
    <row r="6532" spans="9:9" s="141" customFormat="1" x14ac:dyDescent="0.25">
      <c r="I6532" s="142"/>
    </row>
    <row r="6533" spans="9:9" s="141" customFormat="1" x14ac:dyDescent="0.25">
      <c r="I6533" s="142"/>
    </row>
    <row r="6534" spans="9:9" s="141" customFormat="1" x14ac:dyDescent="0.25">
      <c r="I6534" s="142"/>
    </row>
    <row r="6535" spans="9:9" s="141" customFormat="1" x14ac:dyDescent="0.25">
      <c r="I6535" s="142"/>
    </row>
    <row r="6536" spans="9:9" s="141" customFormat="1" x14ac:dyDescent="0.25">
      <c r="I6536" s="142"/>
    </row>
    <row r="6537" spans="9:9" s="141" customFormat="1" x14ac:dyDescent="0.25">
      <c r="I6537" s="142"/>
    </row>
    <row r="6538" spans="9:9" s="141" customFormat="1" x14ac:dyDescent="0.25">
      <c r="I6538" s="142"/>
    </row>
    <row r="6539" spans="9:9" s="141" customFormat="1" x14ac:dyDescent="0.25">
      <c r="I6539" s="142"/>
    </row>
    <row r="6540" spans="9:9" s="141" customFormat="1" x14ac:dyDescent="0.25">
      <c r="I6540" s="142"/>
    </row>
    <row r="6541" spans="9:9" s="141" customFormat="1" x14ac:dyDescent="0.25">
      <c r="I6541" s="142"/>
    </row>
    <row r="6542" spans="9:9" s="141" customFormat="1" x14ac:dyDescent="0.25">
      <c r="I6542" s="142"/>
    </row>
    <row r="6543" spans="9:9" s="141" customFormat="1" x14ac:dyDescent="0.25">
      <c r="I6543" s="142"/>
    </row>
    <row r="6544" spans="9:9" s="141" customFormat="1" x14ac:dyDescent="0.25">
      <c r="I6544" s="142"/>
    </row>
    <row r="6545" spans="9:9" s="141" customFormat="1" x14ac:dyDescent="0.25">
      <c r="I6545" s="142"/>
    </row>
    <row r="6546" spans="9:9" s="141" customFormat="1" x14ac:dyDescent="0.25">
      <c r="I6546" s="142"/>
    </row>
    <row r="6547" spans="9:9" s="141" customFormat="1" x14ac:dyDescent="0.25">
      <c r="I6547" s="142"/>
    </row>
    <row r="6548" spans="9:9" s="141" customFormat="1" x14ac:dyDescent="0.25">
      <c r="I6548" s="142"/>
    </row>
    <row r="6549" spans="9:9" s="141" customFormat="1" x14ac:dyDescent="0.25">
      <c r="I6549" s="142"/>
    </row>
    <row r="6550" spans="9:9" s="141" customFormat="1" x14ac:dyDescent="0.25">
      <c r="I6550" s="142"/>
    </row>
    <row r="6551" spans="9:9" s="141" customFormat="1" x14ac:dyDescent="0.25">
      <c r="I6551" s="142"/>
    </row>
    <row r="6552" spans="9:9" s="141" customFormat="1" x14ac:dyDescent="0.25">
      <c r="I6552" s="142"/>
    </row>
    <row r="6553" spans="9:9" s="141" customFormat="1" x14ac:dyDescent="0.25">
      <c r="I6553" s="142"/>
    </row>
    <row r="6554" spans="9:9" s="141" customFormat="1" x14ac:dyDescent="0.25">
      <c r="I6554" s="142"/>
    </row>
    <row r="6555" spans="9:9" s="141" customFormat="1" x14ac:dyDescent="0.25">
      <c r="I6555" s="142"/>
    </row>
    <row r="6556" spans="9:9" s="141" customFormat="1" x14ac:dyDescent="0.25">
      <c r="I6556" s="142"/>
    </row>
    <row r="6557" spans="9:9" s="141" customFormat="1" x14ac:dyDescent="0.25">
      <c r="I6557" s="142"/>
    </row>
    <row r="6558" spans="9:9" s="141" customFormat="1" x14ac:dyDescent="0.25">
      <c r="I6558" s="142"/>
    </row>
    <row r="6559" spans="9:9" s="141" customFormat="1" x14ac:dyDescent="0.25">
      <c r="I6559" s="142"/>
    </row>
    <row r="6560" spans="9:9" s="141" customFormat="1" x14ac:dyDescent="0.25">
      <c r="I6560" s="142"/>
    </row>
    <row r="6561" spans="9:9" s="141" customFormat="1" x14ac:dyDescent="0.25">
      <c r="I6561" s="142"/>
    </row>
    <row r="6562" spans="9:9" s="141" customFormat="1" x14ac:dyDescent="0.25">
      <c r="I6562" s="142"/>
    </row>
    <row r="6563" spans="9:9" s="141" customFormat="1" x14ac:dyDescent="0.25">
      <c r="I6563" s="142"/>
    </row>
    <row r="6564" spans="9:9" s="141" customFormat="1" x14ac:dyDescent="0.25">
      <c r="I6564" s="142"/>
    </row>
    <row r="6565" spans="9:9" s="141" customFormat="1" x14ac:dyDescent="0.25">
      <c r="I6565" s="142"/>
    </row>
    <row r="6566" spans="9:9" s="141" customFormat="1" x14ac:dyDescent="0.25">
      <c r="I6566" s="142"/>
    </row>
    <row r="6567" spans="9:9" s="141" customFormat="1" x14ac:dyDescent="0.25">
      <c r="I6567" s="142"/>
    </row>
    <row r="6568" spans="9:9" s="141" customFormat="1" x14ac:dyDescent="0.25">
      <c r="I6568" s="142"/>
    </row>
    <row r="6569" spans="9:9" s="141" customFormat="1" x14ac:dyDescent="0.25">
      <c r="I6569" s="142"/>
    </row>
    <row r="6570" spans="9:9" s="141" customFormat="1" x14ac:dyDescent="0.25">
      <c r="I6570" s="142"/>
    </row>
    <row r="6571" spans="9:9" s="141" customFormat="1" x14ac:dyDescent="0.25">
      <c r="I6571" s="142"/>
    </row>
    <row r="6572" spans="9:9" s="141" customFormat="1" x14ac:dyDescent="0.25">
      <c r="I6572" s="142"/>
    </row>
    <row r="6573" spans="9:9" s="141" customFormat="1" x14ac:dyDescent="0.25">
      <c r="I6573" s="142"/>
    </row>
    <row r="6574" spans="9:9" s="141" customFormat="1" x14ac:dyDescent="0.25">
      <c r="I6574" s="142"/>
    </row>
    <row r="6575" spans="9:9" s="141" customFormat="1" x14ac:dyDescent="0.25">
      <c r="I6575" s="142"/>
    </row>
    <row r="6576" spans="9:9" s="141" customFormat="1" x14ac:dyDescent="0.25">
      <c r="I6576" s="142"/>
    </row>
    <row r="6577" spans="9:9" s="141" customFormat="1" x14ac:dyDescent="0.25">
      <c r="I6577" s="142"/>
    </row>
    <row r="6578" spans="9:9" s="141" customFormat="1" x14ac:dyDescent="0.25">
      <c r="I6578" s="142"/>
    </row>
    <row r="6579" spans="9:9" s="141" customFormat="1" x14ac:dyDescent="0.25">
      <c r="I6579" s="142"/>
    </row>
    <row r="6580" spans="9:9" s="141" customFormat="1" x14ac:dyDescent="0.25">
      <c r="I6580" s="142"/>
    </row>
    <row r="6581" spans="9:9" s="141" customFormat="1" x14ac:dyDescent="0.25">
      <c r="I6581" s="142"/>
    </row>
    <row r="6582" spans="9:9" s="141" customFormat="1" x14ac:dyDescent="0.25">
      <c r="I6582" s="142"/>
    </row>
    <row r="6583" spans="9:9" s="141" customFormat="1" x14ac:dyDescent="0.25">
      <c r="I6583" s="142"/>
    </row>
    <row r="6584" spans="9:9" s="141" customFormat="1" x14ac:dyDescent="0.25">
      <c r="I6584" s="142"/>
    </row>
    <row r="6585" spans="9:9" s="141" customFormat="1" x14ac:dyDescent="0.25">
      <c r="I6585" s="142"/>
    </row>
    <row r="6586" spans="9:9" s="141" customFormat="1" x14ac:dyDescent="0.25">
      <c r="I6586" s="142"/>
    </row>
    <row r="6587" spans="9:9" s="141" customFormat="1" x14ac:dyDescent="0.25">
      <c r="I6587" s="142"/>
    </row>
    <row r="6588" spans="9:9" s="141" customFormat="1" x14ac:dyDescent="0.25">
      <c r="I6588" s="142"/>
    </row>
    <row r="6589" spans="9:9" s="141" customFormat="1" x14ac:dyDescent="0.25">
      <c r="I6589" s="142"/>
    </row>
    <row r="6590" spans="9:9" s="141" customFormat="1" x14ac:dyDescent="0.25">
      <c r="I6590" s="142"/>
    </row>
    <row r="6591" spans="9:9" s="141" customFormat="1" x14ac:dyDescent="0.25">
      <c r="I6591" s="142"/>
    </row>
    <row r="6592" spans="9:9" s="141" customFormat="1" x14ac:dyDescent="0.25">
      <c r="I6592" s="142"/>
    </row>
    <row r="6593" spans="9:9" s="141" customFormat="1" x14ac:dyDescent="0.25">
      <c r="I6593" s="142"/>
    </row>
    <row r="6594" spans="9:9" s="141" customFormat="1" x14ac:dyDescent="0.25">
      <c r="I6594" s="142"/>
    </row>
    <row r="6595" spans="9:9" s="141" customFormat="1" x14ac:dyDescent="0.25">
      <c r="I6595" s="142"/>
    </row>
    <row r="6596" spans="9:9" s="141" customFormat="1" x14ac:dyDescent="0.25">
      <c r="I6596" s="142"/>
    </row>
    <row r="6597" spans="9:9" s="141" customFormat="1" x14ac:dyDescent="0.25">
      <c r="I6597" s="142"/>
    </row>
    <row r="6598" spans="9:9" s="141" customFormat="1" x14ac:dyDescent="0.25">
      <c r="I6598" s="142"/>
    </row>
    <row r="6599" spans="9:9" s="141" customFormat="1" x14ac:dyDescent="0.25">
      <c r="I6599" s="142"/>
    </row>
    <row r="6600" spans="9:9" s="141" customFormat="1" x14ac:dyDescent="0.25">
      <c r="I6600" s="142"/>
    </row>
    <row r="6601" spans="9:9" s="141" customFormat="1" x14ac:dyDescent="0.25">
      <c r="I6601" s="142"/>
    </row>
    <row r="6602" spans="9:9" s="141" customFormat="1" x14ac:dyDescent="0.25">
      <c r="I6602" s="142"/>
    </row>
    <row r="6603" spans="9:9" s="141" customFormat="1" x14ac:dyDescent="0.25">
      <c r="I6603" s="142"/>
    </row>
    <row r="6604" spans="9:9" s="141" customFormat="1" x14ac:dyDescent="0.25">
      <c r="I6604" s="142"/>
    </row>
    <row r="6605" spans="9:9" s="141" customFormat="1" x14ac:dyDescent="0.25">
      <c r="I6605" s="142"/>
    </row>
    <row r="6606" spans="9:9" s="141" customFormat="1" x14ac:dyDescent="0.25">
      <c r="I6606" s="142"/>
    </row>
    <row r="6607" spans="9:9" s="141" customFormat="1" x14ac:dyDescent="0.25">
      <c r="I6607" s="142"/>
    </row>
    <row r="6608" spans="9:9" s="141" customFormat="1" x14ac:dyDescent="0.25">
      <c r="I6608" s="142"/>
    </row>
    <row r="6609" spans="9:9" s="141" customFormat="1" x14ac:dyDescent="0.25">
      <c r="I6609" s="142"/>
    </row>
    <row r="6610" spans="9:9" s="141" customFormat="1" x14ac:dyDescent="0.25">
      <c r="I6610" s="142"/>
    </row>
    <row r="6611" spans="9:9" s="141" customFormat="1" x14ac:dyDescent="0.25">
      <c r="I6611" s="142"/>
    </row>
    <row r="6612" spans="9:9" s="141" customFormat="1" x14ac:dyDescent="0.25">
      <c r="I6612" s="142"/>
    </row>
    <row r="6613" spans="9:9" s="141" customFormat="1" x14ac:dyDescent="0.25">
      <c r="I6613" s="142"/>
    </row>
    <row r="6614" spans="9:9" s="141" customFormat="1" x14ac:dyDescent="0.25">
      <c r="I6614" s="142"/>
    </row>
    <row r="6615" spans="9:9" s="141" customFormat="1" x14ac:dyDescent="0.25">
      <c r="I6615" s="142"/>
    </row>
    <row r="6616" spans="9:9" s="141" customFormat="1" x14ac:dyDescent="0.25">
      <c r="I6616" s="142"/>
    </row>
    <row r="6617" spans="9:9" s="141" customFormat="1" x14ac:dyDescent="0.25">
      <c r="I6617" s="142"/>
    </row>
    <row r="6618" spans="9:9" s="141" customFormat="1" x14ac:dyDescent="0.25">
      <c r="I6618" s="142"/>
    </row>
    <row r="6619" spans="9:9" s="141" customFormat="1" x14ac:dyDescent="0.25">
      <c r="I6619" s="142"/>
    </row>
    <row r="6620" spans="9:9" s="141" customFormat="1" x14ac:dyDescent="0.25">
      <c r="I6620" s="142"/>
    </row>
    <row r="6621" spans="9:9" s="141" customFormat="1" x14ac:dyDescent="0.25">
      <c r="I6621" s="142"/>
    </row>
    <row r="6622" spans="9:9" s="141" customFormat="1" x14ac:dyDescent="0.25">
      <c r="I6622" s="142"/>
    </row>
    <row r="6623" spans="9:9" s="141" customFormat="1" x14ac:dyDescent="0.25">
      <c r="I6623" s="142"/>
    </row>
    <row r="6624" spans="9:9" s="141" customFormat="1" x14ac:dyDescent="0.25">
      <c r="I6624" s="142"/>
    </row>
    <row r="6625" spans="9:9" s="141" customFormat="1" x14ac:dyDescent="0.25">
      <c r="I6625" s="142"/>
    </row>
    <row r="6626" spans="9:9" s="141" customFormat="1" x14ac:dyDescent="0.25">
      <c r="I6626" s="142"/>
    </row>
    <row r="6627" spans="9:9" s="141" customFormat="1" x14ac:dyDescent="0.25">
      <c r="I6627" s="142"/>
    </row>
    <row r="6628" spans="9:9" s="141" customFormat="1" x14ac:dyDescent="0.25">
      <c r="I6628" s="142"/>
    </row>
    <row r="6629" spans="9:9" s="141" customFormat="1" x14ac:dyDescent="0.25">
      <c r="I6629" s="142"/>
    </row>
    <row r="6630" spans="9:9" s="141" customFormat="1" x14ac:dyDescent="0.25">
      <c r="I6630" s="142"/>
    </row>
    <row r="6631" spans="9:9" s="141" customFormat="1" x14ac:dyDescent="0.25">
      <c r="I6631" s="142"/>
    </row>
    <row r="6632" spans="9:9" s="141" customFormat="1" x14ac:dyDescent="0.25">
      <c r="I6632" s="142"/>
    </row>
    <row r="6633" spans="9:9" s="141" customFormat="1" x14ac:dyDescent="0.25">
      <c r="I6633" s="142"/>
    </row>
    <row r="6634" spans="9:9" s="141" customFormat="1" x14ac:dyDescent="0.25">
      <c r="I6634" s="142"/>
    </row>
    <row r="6635" spans="9:9" s="141" customFormat="1" x14ac:dyDescent="0.25">
      <c r="I6635" s="142"/>
    </row>
    <row r="6636" spans="9:9" s="141" customFormat="1" x14ac:dyDescent="0.25">
      <c r="I6636" s="142"/>
    </row>
    <row r="6637" spans="9:9" s="141" customFormat="1" x14ac:dyDescent="0.25">
      <c r="I6637" s="142"/>
    </row>
    <row r="6638" spans="9:9" s="141" customFormat="1" x14ac:dyDescent="0.25">
      <c r="I6638" s="142"/>
    </row>
    <row r="6639" spans="9:9" s="141" customFormat="1" x14ac:dyDescent="0.25">
      <c r="I6639" s="142"/>
    </row>
    <row r="6640" spans="9:9" s="141" customFormat="1" x14ac:dyDescent="0.25">
      <c r="I6640" s="142"/>
    </row>
    <row r="6641" spans="9:9" s="141" customFormat="1" x14ac:dyDescent="0.25">
      <c r="I6641" s="142"/>
    </row>
    <row r="6642" spans="9:9" s="141" customFormat="1" x14ac:dyDescent="0.25">
      <c r="I6642" s="142"/>
    </row>
    <row r="6643" spans="9:9" s="141" customFormat="1" x14ac:dyDescent="0.25">
      <c r="I6643" s="142"/>
    </row>
    <row r="6644" spans="9:9" s="141" customFormat="1" x14ac:dyDescent="0.25">
      <c r="I6644" s="142"/>
    </row>
    <row r="6645" spans="9:9" s="141" customFormat="1" x14ac:dyDescent="0.25">
      <c r="I6645" s="142"/>
    </row>
    <row r="6646" spans="9:9" s="141" customFormat="1" x14ac:dyDescent="0.25">
      <c r="I6646" s="142"/>
    </row>
    <row r="6647" spans="9:9" s="141" customFormat="1" x14ac:dyDescent="0.25">
      <c r="I6647" s="142"/>
    </row>
    <row r="6648" spans="9:9" s="141" customFormat="1" x14ac:dyDescent="0.25">
      <c r="I6648" s="142"/>
    </row>
    <row r="6649" spans="9:9" s="141" customFormat="1" x14ac:dyDescent="0.25">
      <c r="I6649" s="142"/>
    </row>
    <row r="6650" spans="9:9" s="141" customFormat="1" x14ac:dyDescent="0.25">
      <c r="I6650" s="142"/>
    </row>
    <row r="6651" spans="9:9" s="141" customFormat="1" x14ac:dyDescent="0.25">
      <c r="I6651" s="142"/>
    </row>
    <row r="6652" spans="9:9" s="141" customFormat="1" x14ac:dyDescent="0.25">
      <c r="I6652" s="142"/>
    </row>
    <row r="6653" spans="9:9" s="141" customFormat="1" x14ac:dyDescent="0.25">
      <c r="I6653" s="142"/>
    </row>
    <row r="6654" spans="9:9" s="141" customFormat="1" x14ac:dyDescent="0.25">
      <c r="I6654" s="142"/>
    </row>
    <row r="6655" spans="9:9" s="141" customFormat="1" x14ac:dyDescent="0.25">
      <c r="I6655" s="142"/>
    </row>
    <row r="6656" spans="9:9" s="141" customFormat="1" x14ac:dyDescent="0.25">
      <c r="I6656" s="142"/>
    </row>
    <row r="6657" spans="9:9" s="141" customFormat="1" x14ac:dyDescent="0.25">
      <c r="I6657" s="142"/>
    </row>
    <row r="6658" spans="9:9" s="141" customFormat="1" x14ac:dyDescent="0.25">
      <c r="I6658" s="142"/>
    </row>
    <row r="6659" spans="9:9" s="141" customFormat="1" x14ac:dyDescent="0.25">
      <c r="I6659" s="142"/>
    </row>
    <row r="6660" spans="9:9" s="141" customFormat="1" x14ac:dyDescent="0.25">
      <c r="I6660" s="142"/>
    </row>
    <row r="6661" spans="9:9" s="141" customFormat="1" x14ac:dyDescent="0.25">
      <c r="I6661" s="142"/>
    </row>
    <row r="6662" spans="9:9" s="141" customFormat="1" x14ac:dyDescent="0.25">
      <c r="I6662" s="142"/>
    </row>
    <row r="6663" spans="9:9" s="141" customFormat="1" x14ac:dyDescent="0.25">
      <c r="I6663" s="142"/>
    </row>
    <row r="6664" spans="9:9" s="141" customFormat="1" x14ac:dyDescent="0.25">
      <c r="I6664" s="142"/>
    </row>
    <row r="6665" spans="9:9" s="141" customFormat="1" x14ac:dyDescent="0.25">
      <c r="I6665" s="142"/>
    </row>
    <row r="6666" spans="9:9" s="141" customFormat="1" x14ac:dyDescent="0.25">
      <c r="I6666" s="142"/>
    </row>
    <row r="6667" spans="9:9" s="141" customFormat="1" x14ac:dyDescent="0.25">
      <c r="I6667" s="142"/>
    </row>
    <row r="6668" spans="9:9" s="141" customFormat="1" x14ac:dyDescent="0.25">
      <c r="I6668" s="142"/>
    </row>
    <row r="6669" spans="9:9" s="141" customFormat="1" x14ac:dyDescent="0.25">
      <c r="I6669" s="142"/>
    </row>
    <row r="6670" spans="9:9" s="141" customFormat="1" x14ac:dyDescent="0.25">
      <c r="I6670" s="142"/>
    </row>
    <row r="6671" spans="9:9" s="141" customFormat="1" x14ac:dyDescent="0.25">
      <c r="I6671" s="142"/>
    </row>
    <row r="6672" spans="9:9" s="141" customFormat="1" x14ac:dyDescent="0.25">
      <c r="I6672" s="142"/>
    </row>
    <row r="6673" spans="9:9" s="141" customFormat="1" x14ac:dyDescent="0.25">
      <c r="I6673" s="142"/>
    </row>
    <row r="6674" spans="9:9" s="141" customFormat="1" x14ac:dyDescent="0.25">
      <c r="I6674" s="142"/>
    </row>
    <row r="6675" spans="9:9" s="141" customFormat="1" x14ac:dyDescent="0.25">
      <c r="I6675" s="142"/>
    </row>
    <row r="6676" spans="9:9" s="141" customFormat="1" x14ac:dyDescent="0.25">
      <c r="I6676" s="142"/>
    </row>
    <row r="6677" spans="9:9" s="141" customFormat="1" x14ac:dyDescent="0.25">
      <c r="I6677" s="142"/>
    </row>
    <row r="6678" spans="9:9" s="141" customFormat="1" x14ac:dyDescent="0.25">
      <c r="I6678" s="142"/>
    </row>
    <row r="6679" spans="9:9" s="141" customFormat="1" x14ac:dyDescent="0.25">
      <c r="I6679" s="142"/>
    </row>
    <row r="6680" spans="9:9" s="141" customFormat="1" x14ac:dyDescent="0.25">
      <c r="I6680" s="142"/>
    </row>
    <row r="6681" spans="9:9" s="141" customFormat="1" x14ac:dyDescent="0.25">
      <c r="I6681" s="142"/>
    </row>
    <row r="6682" spans="9:9" s="141" customFormat="1" x14ac:dyDescent="0.25">
      <c r="I6682" s="142"/>
    </row>
    <row r="6683" spans="9:9" s="141" customFormat="1" x14ac:dyDescent="0.25">
      <c r="I6683" s="142"/>
    </row>
    <row r="6684" spans="9:9" s="141" customFormat="1" x14ac:dyDescent="0.25">
      <c r="I6684" s="142"/>
    </row>
    <row r="6685" spans="9:9" s="141" customFormat="1" x14ac:dyDescent="0.25">
      <c r="I6685" s="142"/>
    </row>
    <row r="6686" spans="9:9" s="141" customFormat="1" x14ac:dyDescent="0.25">
      <c r="I6686" s="142"/>
    </row>
    <row r="6687" spans="9:9" s="141" customFormat="1" x14ac:dyDescent="0.25">
      <c r="I6687" s="142"/>
    </row>
    <row r="6688" spans="9:9" s="141" customFormat="1" x14ac:dyDescent="0.25">
      <c r="I6688" s="142"/>
    </row>
    <row r="6689" spans="9:9" s="141" customFormat="1" x14ac:dyDescent="0.25">
      <c r="I6689" s="142"/>
    </row>
    <row r="6690" spans="9:9" s="141" customFormat="1" x14ac:dyDescent="0.25">
      <c r="I6690" s="142"/>
    </row>
    <row r="6691" spans="9:9" s="141" customFormat="1" x14ac:dyDescent="0.25">
      <c r="I6691" s="142"/>
    </row>
    <row r="6692" spans="9:9" s="141" customFormat="1" x14ac:dyDescent="0.25">
      <c r="I6692" s="142"/>
    </row>
    <row r="6693" spans="9:9" s="141" customFormat="1" x14ac:dyDescent="0.25">
      <c r="I6693" s="142"/>
    </row>
    <row r="6694" spans="9:9" s="141" customFormat="1" x14ac:dyDescent="0.25">
      <c r="I6694" s="142"/>
    </row>
    <row r="6695" spans="9:9" s="141" customFormat="1" x14ac:dyDescent="0.25">
      <c r="I6695" s="142"/>
    </row>
    <row r="6696" spans="9:9" s="141" customFormat="1" x14ac:dyDescent="0.25">
      <c r="I6696" s="142"/>
    </row>
    <row r="6697" spans="9:9" s="141" customFormat="1" x14ac:dyDescent="0.25">
      <c r="I6697" s="142"/>
    </row>
    <row r="6698" spans="9:9" s="141" customFormat="1" x14ac:dyDescent="0.25">
      <c r="I6698" s="142"/>
    </row>
    <row r="6699" spans="9:9" s="141" customFormat="1" x14ac:dyDescent="0.25">
      <c r="I6699" s="142"/>
    </row>
    <row r="6700" spans="9:9" s="141" customFormat="1" x14ac:dyDescent="0.25">
      <c r="I6700" s="142"/>
    </row>
    <row r="6701" spans="9:9" s="141" customFormat="1" x14ac:dyDescent="0.25">
      <c r="I6701" s="142"/>
    </row>
    <row r="6702" spans="9:9" s="141" customFormat="1" x14ac:dyDescent="0.25">
      <c r="I6702" s="142"/>
    </row>
    <row r="6703" spans="9:9" s="141" customFormat="1" x14ac:dyDescent="0.25">
      <c r="I6703" s="142"/>
    </row>
    <row r="6704" spans="9:9" s="141" customFormat="1" x14ac:dyDescent="0.25">
      <c r="I6704" s="142"/>
    </row>
    <row r="6705" spans="9:9" s="141" customFormat="1" x14ac:dyDescent="0.25">
      <c r="I6705" s="142"/>
    </row>
    <row r="6706" spans="9:9" s="141" customFormat="1" x14ac:dyDescent="0.25">
      <c r="I6706" s="142"/>
    </row>
    <row r="6707" spans="9:9" s="141" customFormat="1" x14ac:dyDescent="0.25">
      <c r="I6707" s="142"/>
    </row>
    <row r="6708" spans="9:9" s="141" customFormat="1" x14ac:dyDescent="0.25">
      <c r="I6708" s="142"/>
    </row>
    <row r="6709" spans="9:9" s="141" customFormat="1" x14ac:dyDescent="0.25">
      <c r="I6709" s="142"/>
    </row>
    <row r="6710" spans="9:9" s="141" customFormat="1" x14ac:dyDescent="0.25">
      <c r="I6710" s="142"/>
    </row>
    <row r="6711" spans="9:9" s="141" customFormat="1" x14ac:dyDescent="0.25">
      <c r="I6711" s="142"/>
    </row>
    <row r="6712" spans="9:9" s="141" customFormat="1" x14ac:dyDescent="0.25">
      <c r="I6712" s="142"/>
    </row>
    <row r="6713" spans="9:9" s="141" customFormat="1" x14ac:dyDescent="0.25">
      <c r="I6713" s="142"/>
    </row>
    <row r="6714" spans="9:9" s="141" customFormat="1" x14ac:dyDescent="0.25">
      <c r="I6714" s="142"/>
    </row>
    <row r="6715" spans="9:9" s="141" customFormat="1" x14ac:dyDescent="0.25">
      <c r="I6715" s="142"/>
    </row>
    <row r="6716" spans="9:9" s="141" customFormat="1" x14ac:dyDescent="0.25">
      <c r="I6716" s="142"/>
    </row>
    <row r="6717" spans="9:9" s="141" customFormat="1" x14ac:dyDescent="0.25">
      <c r="I6717" s="142"/>
    </row>
    <row r="6718" spans="9:9" s="141" customFormat="1" x14ac:dyDescent="0.25">
      <c r="I6718" s="142"/>
    </row>
    <row r="6719" spans="9:9" s="141" customFormat="1" x14ac:dyDescent="0.25">
      <c r="I6719" s="142"/>
    </row>
    <row r="6720" spans="9:9" s="141" customFormat="1" x14ac:dyDescent="0.25">
      <c r="I6720" s="142"/>
    </row>
    <row r="6721" spans="9:9" s="141" customFormat="1" x14ac:dyDescent="0.25">
      <c r="I6721" s="142"/>
    </row>
    <row r="6722" spans="9:9" s="141" customFormat="1" x14ac:dyDescent="0.25">
      <c r="I6722" s="142"/>
    </row>
    <row r="6723" spans="9:9" s="141" customFormat="1" x14ac:dyDescent="0.25">
      <c r="I6723" s="142"/>
    </row>
    <row r="6724" spans="9:9" s="141" customFormat="1" x14ac:dyDescent="0.25">
      <c r="I6724" s="142"/>
    </row>
    <row r="6725" spans="9:9" s="141" customFormat="1" x14ac:dyDescent="0.25">
      <c r="I6725" s="142"/>
    </row>
    <row r="6726" spans="9:9" s="141" customFormat="1" x14ac:dyDescent="0.25">
      <c r="I6726" s="142"/>
    </row>
    <row r="6727" spans="9:9" s="141" customFormat="1" x14ac:dyDescent="0.25">
      <c r="I6727" s="142"/>
    </row>
    <row r="6728" spans="9:9" s="141" customFormat="1" x14ac:dyDescent="0.25">
      <c r="I6728" s="142"/>
    </row>
    <row r="6729" spans="9:9" s="141" customFormat="1" x14ac:dyDescent="0.25">
      <c r="I6729" s="142"/>
    </row>
    <row r="6730" spans="9:9" s="141" customFormat="1" x14ac:dyDescent="0.25">
      <c r="I6730" s="142"/>
    </row>
    <row r="6731" spans="9:9" s="141" customFormat="1" x14ac:dyDescent="0.25">
      <c r="I6731" s="142"/>
    </row>
    <row r="6732" spans="9:9" s="141" customFormat="1" x14ac:dyDescent="0.25">
      <c r="I6732" s="142"/>
    </row>
    <row r="6733" spans="9:9" s="141" customFormat="1" x14ac:dyDescent="0.25">
      <c r="I6733" s="142"/>
    </row>
    <row r="6734" spans="9:9" s="141" customFormat="1" x14ac:dyDescent="0.25">
      <c r="I6734" s="142"/>
    </row>
    <row r="6735" spans="9:9" s="141" customFormat="1" x14ac:dyDescent="0.25">
      <c r="I6735" s="142"/>
    </row>
    <row r="6736" spans="9:9" s="141" customFormat="1" x14ac:dyDescent="0.25">
      <c r="I6736" s="142"/>
    </row>
    <row r="6737" spans="9:9" s="141" customFormat="1" x14ac:dyDescent="0.25">
      <c r="I6737" s="142"/>
    </row>
    <row r="6738" spans="9:9" s="141" customFormat="1" x14ac:dyDescent="0.25">
      <c r="I6738" s="142"/>
    </row>
    <row r="6739" spans="9:9" s="141" customFormat="1" x14ac:dyDescent="0.25">
      <c r="I6739" s="142"/>
    </row>
    <row r="6740" spans="9:9" s="141" customFormat="1" x14ac:dyDescent="0.25">
      <c r="I6740" s="142"/>
    </row>
    <row r="6741" spans="9:9" s="141" customFormat="1" x14ac:dyDescent="0.25">
      <c r="I6741" s="142"/>
    </row>
    <row r="6742" spans="9:9" s="141" customFormat="1" x14ac:dyDescent="0.25">
      <c r="I6742" s="142"/>
    </row>
    <row r="6743" spans="9:9" s="141" customFormat="1" x14ac:dyDescent="0.25">
      <c r="I6743" s="142"/>
    </row>
    <row r="6744" spans="9:9" s="141" customFormat="1" x14ac:dyDescent="0.25">
      <c r="I6744" s="142"/>
    </row>
    <row r="6745" spans="9:9" s="141" customFormat="1" x14ac:dyDescent="0.25">
      <c r="I6745" s="142"/>
    </row>
    <row r="6746" spans="9:9" s="141" customFormat="1" x14ac:dyDescent="0.25">
      <c r="I6746" s="142"/>
    </row>
    <row r="6747" spans="9:9" s="141" customFormat="1" x14ac:dyDescent="0.25">
      <c r="I6747" s="142"/>
    </row>
    <row r="6748" spans="9:9" s="141" customFormat="1" x14ac:dyDescent="0.25">
      <c r="I6748" s="142"/>
    </row>
    <row r="6749" spans="9:9" s="141" customFormat="1" x14ac:dyDescent="0.25">
      <c r="I6749" s="142"/>
    </row>
    <row r="6750" spans="9:9" s="141" customFormat="1" x14ac:dyDescent="0.25">
      <c r="I6750" s="142"/>
    </row>
    <row r="6751" spans="9:9" s="141" customFormat="1" x14ac:dyDescent="0.25">
      <c r="I6751" s="142"/>
    </row>
    <row r="6752" spans="9:9" s="141" customFormat="1" x14ac:dyDescent="0.25">
      <c r="I6752" s="142"/>
    </row>
    <row r="6753" spans="9:9" s="141" customFormat="1" x14ac:dyDescent="0.25">
      <c r="I6753" s="142"/>
    </row>
    <row r="6754" spans="9:9" s="141" customFormat="1" x14ac:dyDescent="0.25">
      <c r="I6754" s="142"/>
    </row>
    <row r="6755" spans="9:9" s="141" customFormat="1" x14ac:dyDescent="0.25">
      <c r="I6755" s="142"/>
    </row>
    <row r="6756" spans="9:9" s="141" customFormat="1" x14ac:dyDescent="0.25">
      <c r="I6756" s="142"/>
    </row>
    <row r="6757" spans="9:9" s="141" customFormat="1" x14ac:dyDescent="0.25">
      <c r="I6757" s="142"/>
    </row>
    <row r="6758" spans="9:9" s="141" customFormat="1" x14ac:dyDescent="0.25">
      <c r="I6758" s="142"/>
    </row>
    <row r="6759" spans="9:9" s="141" customFormat="1" x14ac:dyDescent="0.25">
      <c r="I6759" s="142"/>
    </row>
    <row r="6760" spans="9:9" s="141" customFormat="1" x14ac:dyDescent="0.25">
      <c r="I6760" s="142"/>
    </row>
    <row r="6761" spans="9:9" s="141" customFormat="1" x14ac:dyDescent="0.25">
      <c r="I6761" s="142"/>
    </row>
    <row r="6762" spans="9:9" s="141" customFormat="1" x14ac:dyDescent="0.25">
      <c r="I6762" s="142"/>
    </row>
    <row r="6763" spans="9:9" s="141" customFormat="1" x14ac:dyDescent="0.25">
      <c r="I6763" s="142"/>
    </row>
    <row r="6764" spans="9:9" s="141" customFormat="1" x14ac:dyDescent="0.25">
      <c r="I6764" s="142"/>
    </row>
    <row r="6765" spans="9:9" s="141" customFormat="1" x14ac:dyDescent="0.25">
      <c r="I6765" s="142"/>
    </row>
    <row r="6766" spans="9:9" s="141" customFormat="1" x14ac:dyDescent="0.25">
      <c r="I6766" s="142"/>
    </row>
    <row r="6767" spans="9:9" s="141" customFormat="1" x14ac:dyDescent="0.25">
      <c r="I6767" s="142"/>
    </row>
    <row r="6768" spans="9:9" s="141" customFormat="1" x14ac:dyDescent="0.25">
      <c r="I6768" s="142"/>
    </row>
    <row r="6769" spans="9:9" s="141" customFormat="1" x14ac:dyDescent="0.25">
      <c r="I6769" s="142"/>
    </row>
    <row r="6770" spans="9:9" s="141" customFormat="1" x14ac:dyDescent="0.25">
      <c r="I6770" s="142"/>
    </row>
    <row r="6771" spans="9:9" s="141" customFormat="1" x14ac:dyDescent="0.25">
      <c r="I6771" s="142"/>
    </row>
    <row r="6772" spans="9:9" s="141" customFormat="1" x14ac:dyDescent="0.25">
      <c r="I6772" s="142"/>
    </row>
    <row r="6773" spans="9:9" s="141" customFormat="1" x14ac:dyDescent="0.25">
      <c r="I6773" s="142"/>
    </row>
    <row r="6774" spans="9:9" s="141" customFormat="1" x14ac:dyDescent="0.25">
      <c r="I6774" s="142"/>
    </row>
    <row r="6775" spans="9:9" s="141" customFormat="1" x14ac:dyDescent="0.25">
      <c r="I6775" s="142"/>
    </row>
    <row r="6776" spans="9:9" s="141" customFormat="1" x14ac:dyDescent="0.25">
      <c r="I6776" s="142"/>
    </row>
    <row r="6777" spans="9:9" s="141" customFormat="1" x14ac:dyDescent="0.25">
      <c r="I6777" s="142"/>
    </row>
    <row r="6778" spans="9:9" s="141" customFormat="1" x14ac:dyDescent="0.25">
      <c r="I6778" s="142"/>
    </row>
    <row r="6779" spans="9:9" s="141" customFormat="1" x14ac:dyDescent="0.25">
      <c r="I6779" s="142"/>
    </row>
    <row r="6780" spans="9:9" s="141" customFormat="1" x14ac:dyDescent="0.25">
      <c r="I6780" s="142"/>
    </row>
    <row r="6781" spans="9:9" s="141" customFormat="1" x14ac:dyDescent="0.25">
      <c r="I6781" s="142"/>
    </row>
    <row r="6782" spans="9:9" s="141" customFormat="1" x14ac:dyDescent="0.25">
      <c r="I6782" s="142"/>
    </row>
    <row r="6783" spans="9:9" s="141" customFormat="1" x14ac:dyDescent="0.25">
      <c r="I6783" s="142"/>
    </row>
    <row r="6784" spans="9:9" s="141" customFormat="1" x14ac:dyDescent="0.25">
      <c r="I6784" s="142"/>
    </row>
    <row r="6785" spans="9:9" s="141" customFormat="1" x14ac:dyDescent="0.25">
      <c r="I6785" s="142"/>
    </row>
    <row r="6786" spans="9:9" s="141" customFormat="1" x14ac:dyDescent="0.25">
      <c r="I6786" s="142"/>
    </row>
    <row r="6787" spans="9:9" s="141" customFormat="1" x14ac:dyDescent="0.25">
      <c r="I6787" s="142"/>
    </row>
    <row r="6788" spans="9:9" s="141" customFormat="1" x14ac:dyDescent="0.25">
      <c r="I6788" s="142"/>
    </row>
    <row r="6789" spans="9:9" s="141" customFormat="1" x14ac:dyDescent="0.25">
      <c r="I6789" s="142"/>
    </row>
    <row r="6790" spans="9:9" s="141" customFormat="1" x14ac:dyDescent="0.25">
      <c r="I6790" s="142"/>
    </row>
    <row r="6791" spans="9:9" s="141" customFormat="1" x14ac:dyDescent="0.25">
      <c r="I6791" s="142"/>
    </row>
    <row r="6792" spans="9:9" s="141" customFormat="1" x14ac:dyDescent="0.25">
      <c r="I6792" s="142"/>
    </row>
    <row r="6793" spans="9:9" s="141" customFormat="1" x14ac:dyDescent="0.25">
      <c r="I6793" s="142"/>
    </row>
    <row r="6794" spans="9:9" s="141" customFormat="1" x14ac:dyDescent="0.25">
      <c r="I6794" s="142"/>
    </row>
    <row r="6795" spans="9:9" s="141" customFormat="1" x14ac:dyDescent="0.25">
      <c r="I6795" s="142"/>
    </row>
    <row r="6796" spans="9:9" s="141" customFormat="1" x14ac:dyDescent="0.25">
      <c r="I6796" s="142"/>
    </row>
    <row r="6797" spans="9:9" s="141" customFormat="1" x14ac:dyDescent="0.25">
      <c r="I6797" s="142"/>
    </row>
    <row r="6798" spans="9:9" s="141" customFormat="1" x14ac:dyDescent="0.25">
      <c r="I6798" s="142"/>
    </row>
    <row r="6799" spans="9:9" s="141" customFormat="1" x14ac:dyDescent="0.25">
      <c r="I6799" s="142"/>
    </row>
    <row r="6800" spans="9:9" s="141" customFormat="1" x14ac:dyDescent="0.25">
      <c r="I6800" s="142"/>
    </row>
    <row r="6801" spans="9:9" s="141" customFormat="1" x14ac:dyDescent="0.25">
      <c r="I6801" s="142"/>
    </row>
    <row r="6802" spans="9:9" s="141" customFormat="1" x14ac:dyDescent="0.25">
      <c r="I6802" s="142"/>
    </row>
    <row r="6803" spans="9:9" s="141" customFormat="1" x14ac:dyDescent="0.25">
      <c r="I6803" s="142"/>
    </row>
    <row r="6804" spans="9:9" s="141" customFormat="1" x14ac:dyDescent="0.25">
      <c r="I6804" s="142"/>
    </row>
    <row r="6805" spans="9:9" s="141" customFormat="1" x14ac:dyDescent="0.25">
      <c r="I6805" s="142"/>
    </row>
    <row r="6806" spans="9:9" s="141" customFormat="1" x14ac:dyDescent="0.25">
      <c r="I6806" s="142"/>
    </row>
    <row r="6807" spans="9:9" s="141" customFormat="1" x14ac:dyDescent="0.25">
      <c r="I6807" s="142"/>
    </row>
    <row r="6808" spans="9:9" s="141" customFormat="1" x14ac:dyDescent="0.25">
      <c r="I6808" s="142"/>
    </row>
    <row r="6809" spans="9:9" s="141" customFormat="1" x14ac:dyDescent="0.25">
      <c r="I6809" s="142"/>
    </row>
    <row r="6810" spans="9:9" s="141" customFormat="1" x14ac:dyDescent="0.25">
      <c r="I6810" s="142"/>
    </row>
    <row r="6811" spans="9:9" s="141" customFormat="1" x14ac:dyDescent="0.25">
      <c r="I6811" s="142"/>
    </row>
    <row r="6812" spans="9:9" s="141" customFormat="1" x14ac:dyDescent="0.25">
      <c r="I6812" s="142"/>
    </row>
    <row r="6813" spans="9:9" s="141" customFormat="1" x14ac:dyDescent="0.25">
      <c r="I6813" s="142"/>
    </row>
    <row r="6814" spans="9:9" s="141" customFormat="1" x14ac:dyDescent="0.25">
      <c r="I6814" s="142"/>
    </row>
    <row r="6815" spans="9:9" s="141" customFormat="1" x14ac:dyDescent="0.25">
      <c r="I6815" s="142"/>
    </row>
    <row r="6816" spans="9:9" s="141" customFormat="1" x14ac:dyDescent="0.25">
      <c r="I6816" s="142"/>
    </row>
    <row r="6817" spans="9:9" s="141" customFormat="1" x14ac:dyDescent="0.25">
      <c r="I6817" s="142"/>
    </row>
    <row r="6818" spans="9:9" s="141" customFormat="1" x14ac:dyDescent="0.25">
      <c r="I6818" s="142"/>
    </row>
    <row r="6819" spans="9:9" s="141" customFormat="1" x14ac:dyDescent="0.25">
      <c r="I6819" s="142"/>
    </row>
    <row r="6820" spans="9:9" s="141" customFormat="1" x14ac:dyDescent="0.25">
      <c r="I6820" s="142"/>
    </row>
    <row r="6821" spans="9:9" s="141" customFormat="1" x14ac:dyDescent="0.25">
      <c r="I6821" s="142"/>
    </row>
    <row r="6822" spans="9:9" s="141" customFormat="1" x14ac:dyDescent="0.25">
      <c r="I6822" s="142"/>
    </row>
    <row r="6823" spans="9:9" s="141" customFormat="1" x14ac:dyDescent="0.25">
      <c r="I6823" s="142"/>
    </row>
    <row r="6824" spans="9:9" s="141" customFormat="1" x14ac:dyDescent="0.25">
      <c r="I6824" s="142"/>
    </row>
    <row r="6825" spans="9:9" s="141" customFormat="1" x14ac:dyDescent="0.25">
      <c r="I6825" s="142"/>
    </row>
    <row r="6826" spans="9:9" s="141" customFormat="1" x14ac:dyDescent="0.25">
      <c r="I6826" s="142"/>
    </row>
    <row r="6827" spans="9:9" s="141" customFormat="1" x14ac:dyDescent="0.25">
      <c r="I6827" s="142"/>
    </row>
    <row r="6828" spans="9:9" s="141" customFormat="1" x14ac:dyDescent="0.25">
      <c r="I6828" s="142"/>
    </row>
    <row r="6829" spans="9:9" s="141" customFormat="1" x14ac:dyDescent="0.25">
      <c r="I6829" s="142"/>
    </row>
    <row r="6830" spans="9:9" s="141" customFormat="1" x14ac:dyDescent="0.25">
      <c r="I6830" s="142"/>
    </row>
    <row r="6831" spans="9:9" s="141" customFormat="1" x14ac:dyDescent="0.25">
      <c r="I6831" s="142"/>
    </row>
    <row r="6832" spans="9:9" s="141" customFormat="1" x14ac:dyDescent="0.25">
      <c r="I6832" s="142"/>
    </row>
    <row r="6833" spans="9:9" s="141" customFormat="1" x14ac:dyDescent="0.25">
      <c r="I6833" s="142"/>
    </row>
    <row r="6834" spans="9:9" s="141" customFormat="1" x14ac:dyDescent="0.25">
      <c r="I6834" s="142"/>
    </row>
    <row r="6835" spans="9:9" s="141" customFormat="1" x14ac:dyDescent="0.25">
      <c r="I6835" s="142"/>
    </row>
    <row r="6836" spans="9:9" s="141" customFormat="1" x14ac:dyDescent="0.25">
      <c r="I6836" s="142"/>
    </row>
    <row r="6837" spans="9:9" s="141" customFormat="1" x14ac:dyDescent="0.25">
      <c r="I6837" s="142"/>
    </row>
    <row r="6838" spans="9:9" s="141" customFormat="1" x14ac:dyDescent="0.25">
      <c r="I6838" s="142"/>
    </row>
    <row r="6839" spans="9:9" s="141" customFormat="1" x14ac:dyDescent="0.25">
      <c r="I6839" s="142"/>
    </row>
    <row r="6840" spans="9:9" s="141" customFormat="1" x14ac:dyDescent="0.25">
      <c r="I6840" s="142"/>
    </row>
    <row r="6841" spans="9:9" s="141" customFormat="1" x14ac:dyDescent="0.25">
      <c r="I6841" s="142"/>
    </row>
    <row r="6842" spans="9:9" s="141" customFormat="1" x14ac:dyDescent="0.25">
      <c r="I6842" s="142"/>
    </row>
    <row r="6843" spans="9:9" s="141" customFormat="1" x14ac:dyDescent="0.25">
      <c r="I6843" s="142"/>
    </row>
    <row r="6844" spans="9:9" s="141" customFormat="1" x14ac:dyDescent="0.25">
      <c r="I6844" s="142"/>
    </row>
    <row r="6845" spans="9:9" s="141" customFormat="1" x14ac:dyDescent="0.25">
      <c r="I6845" s="142"/>
    </row>
    <row r="6846" spans="9:9" s="141" customFormat="1" x14ac:dyDescent="0.25">
      <c r="I6846" s="142"/>
    </row>
    <row r="6847" spans="9:9" s="141" customFormat="1" x14ac:dyDescent="0.25">
      <c r="I6847" s="142"/>
    </row>
    <row r="6848" spans="9:9" s="141" customFormat="1" x14ac:dyDescent="0.25">
      <c r="I6848" s="142"/>
    </row>
    <row r="6849" spans="9:9" s="141" customFormat="1" x14ac:dyDescent="0.25">
      <c r="I6849" s="142"/>
    </row>
    <row r="6850" spans="9:9" s="141" customFormat="1" x14ac:dyDescent="0.25">
      <c r="I6850" s="142"/>
    </row>
    <row r="6851" spans="9:9" s="141" customFormat="1" x14ac:dyDescent="0.25">
      <c r="I6851" s="142"/>
    </row>
    <row r="6852" spans="9:9" s="141" customFormat="1" x14ac:dyDescent="0.25">
      <c r="I6852" s="142"/>
    </row>
    <row r="6853" spans="9:9" s="141" customFormat="1" x14ac:dyDescent="0.25">
      <c r="I6853" s="142"/>
    </row>
    <row r="6854" spans="9:9" s="141" customFormat="1" x14ac:dyDescent="0.25">
      <c r="I6854" s="142"/>
    </row>
    <row r="6855" spans="9:9" s="141" customFormat="1" x14ac:dyDescent="0.25">
      <c r="I6855" s="142"/>
    </row>
    <row r="6856" spans="9:9" s="141" customFormat="1" x14ac:dyDescent="0.25">
      <c r="I6856" s="142"/>
    </row>
    <row r="6857" spans="9:9" s="141" customFormat="1" x14ac:dyDescent="0.25">
      <c r="I6857" s="142"/>
    </row>
    <row r="6858" spans="9:9" s="141" customFormat="1" x14ac:dyDescent="0.25">
      <c r="I6858" s="142"/>
    </row>
    <row r="6859" spans="9:9" s="141" customFormat="1" x14ac:dyDescent="0.25">
      <c r="I6859" s="142"/>
    </row>
    <row r="6860" spans="9:9" s="141" customFormat="1" x14ac:dyDescent="0.25">
      <c r="I6860" s="142"/>
    </row>
    <row r="6861" spans="9:9" s="141" customFormat="1" x14ac:dyDescent="0.25">
      <c r="I6861" s="142"/>
    </row>
    <row r="6862" spans="9:9" s="141" customFormat="1" x14ac:dyDescent="0.25">
      <c r="I6862" s="142"/>
    </row>
    <row r="6863" spans="9:9" s="141" customFormat="1" x14ac:dyDescent="0.25">
      <c r="I6863" s="142"/>
    </row>
    <row r="6864" spans="9:9" s="141" customFormat="1" x14ac:dyDescent="0.25">
      <c r="I6864" s="142"/>
    </row>
    <row r="6865" spans="9:9" s="141" customFormat="1" x14ac:dyDescent="0.25">
      <c r="I6865" s="142"/>
    </row>
    <row r="6866" spans="9:9" s="141" customFormat="1" x14ac:dyDescent="0.25">
      <c r="I6866" s="142"/>
    </row>
    <row r="6867" spans="9:9" s="141" customFormat="1" x14ac:dyDescent="0.25">
      <c r="I6867" s="142"/>
    </row>
    <row r="6868" spans="9:9" s="141" customFormat="1" x14ac:dyDescent="0.25">
      <c r="I6868" s="142"/>
    </row>
    <row r="6869" spans="9:9" s="141" customFormat="1" x14ac:dyDescent="0.25">
      <c r="I6869" s="142"/>
    </row>
    <row r="6870" spans="9:9" s="141" customFormat="1" x14ac:dyDescent="0.25">
      <c r="I6870" s="142"/>
    </row>
    <row r="6871" spans="9:9" s="141" customFormat="1" x14ac:dyDescent="0.25">
      <c r="I6871" s="142"/>
    </row>
    <row r="6872" spans="9:9" s="141" customFormat="1" x14ac:dyDescent="0.25">
      <c r="I6872" s="142"/>
    </row>
    <row r="6873" spans="9:9" s="141" customFormat="1" x14ac:dyDescent="0.25">
      <c r="I6873" s="142"/>
    </row>
    <row r="6874" spans="9:9" s="141" customFormat="1" x14ac:dyDescent="0.25">
      <c r="I6874" s="142"/>
    </row>
    <row r="6875" spans="9:9" s="141" customFormat="1" x14ac:dyDescent="0.25">
      <c r="I6875" s="142"/>
    </row>
    <row r="6876" spans="9:9" s="141" customFormat="1" x14ac:dyDescent="0.25">
      <c r="I6876" s="142"/>
    </row>
    <row r="6877" spans="9:9" s="141" customFormat="1" x14ac:dyDescent="0.25">
      <c r="I6877" s="142"/>
    </row>
    <row r="6878" spans="9:9" s="141" customFormat="1" x14ac:dyDescent="0.25">
      <c r="I6878" s="142"/>
    </row>
    <row r="6879" spans="9:9" s="141" customFormat="1" x14ac:dyDescent="0.25">
      <c r="I6879" s="142"/>
    </row>
    <row r="6880" spans="9:9" s="141" customFormat="1" x14ac:dyDescent="0.25">
      <c r="I6880" s="142"/>
    </row>
    <row r="6881" spans="9:9" s="141" customFormat="1" x14ac:dyDescent="0.25">
      <c r="I6881" s="142"/>
    </row>
    <row r="6882" spans="9:9" s="141" customFormat="1" x14ac:dyDescent="0.25">
      <c r="I6882" s="142"/>
    </row>
    <row r="6883" spans="9:9" s="141" customFormat="1" x14ac:dyDescent="0.25">
      <c r="I6883" s="142"/>
    </row>
    <row r="6884" spans="9:9" s="141" customFormat="1" x14ac:dyDescent="0.25">
      <c r="I6884" s="142"/>
    </row>
    <row r="6885" spans="9:9" s="141" customFormat="1" x14ac:dyDescent="0.25">
      <c r="I6885" s="142"/>
    </row>
    <row r="6886" spans="9:9" s="141" customFormat="1" x14ac:dyDescent="0.25">
      <c r="I6886" s="142"/>
    </row>
    <row r="6887" spans="9:9" s="141" customFormat="1" x14ac:dyDescent="0.25">
      <c r="I6887" s="142"/>
    </row>
    <row r="6888" spans="9:9" s="141" customFormat="1" x14ac:dyDescent="0.25">
      <c r="I6888" s="142"/>
    </row>
    <row r="6889" spans="9:9" s="141" customFormat="1" x14ac:dyDescent="0.25">
      <c r="I6889" s="142"/>
    </row>
    <row r="6890" spans="9:9" s="141" customFormat="1" x14ac:dyDescent="0.25">
      <c r="I6890" s="142"/>
    </row>
    <row r="6891" spans="9:9" s="141" customFormat="1" x14ac:dyDescent="0.25">
      <c r="I6891" s="142"/>
    </row>
    <row r="6892" spans="9:9" s="141" customFormat="1" x14ac:dyDescent="0.25">
      <c r="I6892" s="142"/>
    </row>
    <row r="6893" spans="9:9" s="141" customFormat="1" x14ac:dyDescent="0.25">
      <c r="I6893" s="142"/>
    </row>
    <row r="6894" spans="9:9" s="141" customFormat="1" x14ac:dyDescent="0.25">
      <c r="I6894" s="142"/>
    </row>
    <row r="6895" spans="9:9" s="141" customFormat="1" x14ac:dyDescent="0.25">
      <c r="I6895" s="142"/>
    </row>
    <row r="6896" spans="9:9" s="141" customFormat="1" x14ac:dyDescent="0.25">
      <c r="I6896" s="142"/>
    </row>
    <row r="6897" spans="9:9" s="141" customFormat="1" x14ac:dyDescent="0.25">
      <c r="I6897" s="142"/>
    </row>
    <row r="6898" spans="9:9" s="141" customFormat="1" x14ac:dyDescent="0.25">
      <c r="I6898" s="142"/>
    </row>
    <row r="6899" spans="9:9" s="141" customFormat="1" x14ac:dyDescent="0.25">
      <c r="I6899" s="142"/>
    </row>
    <row r="6900" spans="9:9" s="141" customFormat="1" x14ac:dyDescent="0.25">
      <c r="I6900" s="142"/>
    </row>
    <row r="6901" spans="9:9" s="141" customFormat="1" x14ac:dyDescent="0.25">
      <c r="I6901" s="142"/>
    </row>
    <row r="6902" spans="9:9" s="141" customFormat="1" x14ac:dyDescent="0.25">
      <c r="I6902" s="142"/>
    </row>
    <row r="6903" spans="9:9" s="141" customFormat="1" x14ac:dyDescent="0.25">
      <c r="I6903" s="142"/>
    </row>
    <row r="6904" spans="9:9" s="141" customFormat="1" x14ac:dyDescent="0.25">
      <c r="I6904" s="142"/>
    </row>
    <row r="6905" spans="9:9" s="141" customFormat="1" x14ac:dyDescent="0.25">
      <c r="I6905" s="142"/>
    </row>
    <row r="6906" spans="9:9" s="141" customFormat="1" x14ac:dyDescent="0.25">
      <c r="I6906" s="142"/>
    </row>
    <row r="6907" spans="9:9" s="141" customFormat="1" x14ac:dyDescent="0.25">
      <c r="I6907" s="142"/>
    </row>
    <row r="6908" spans="9:9" s="141" customFormat="1" x14ac:dyDescent="0.25">
      <c r="I6908" s="142"/>
    </row>
    <row r="6909" spans="9:9" s="141" customFormat="1" x14ac:dyDescent="0.25">
      <c r="I6909" s="142"/>
    </row>
    <row r="6910" spans="9:9" s="141" customFormat="1" x14ac:dyDescent="0.25">
      <c r="I6910" s="142"/>
    </row>
    <row r="6911" spans="9:9" s="141" customFormat="1" x14ac:dyDescent="0.25">
      <c r="I6911" s="142"/>
    </row>
    <row r="6912" spans="9:9" s="141" customFormat="1" x14ac:dyDescent="0.25">
      <c r="I6912" s="142"/>
    </row>
    <row r="6913" spans="9:9" s="141" customFormat="1" x14ac:dyDescent="0.25">
      <c r="I6913" s="142"/>
    </row>
    <row r="6914" spans="9:9" s="141" customFormat="1" x14ac:dyDescent="0.25">
      <c r="I6914" s="142"/>
    </row>
    <row r="6915" spans="9:9" s="141" customFormat="1" x14ac:dyDescent="0.25">
      <c r="I6915" s="142"/>
    </row>
    <row r="6916" spans="9:9" s="141" customFormat="1" x14ac:dyDescent="0.25">
      <c r="I6916" s="142"/>
    </row>
    <row r="6917" spans="9:9" s="141" customFormat="1" x14ac:dyDescent="0.25">
      <c r="I6917" s="142"/>
    </row>
    <row r="6918" spans="9:9" s="141" customFormat="1" x14ac:dyDescent="0.25">
      <c r="I6918" s="142"/>
    </row>
    <row r="6919" spans="9:9" s="141" customFormat="1" x14ac:dyDescent="0.25">
      <c r="I6919" s="142"/>
    </row>
    <row r="6920" spans="9:9" s="141" customFormat="1" x14ac:dyDescent="0.25">
      <c r="I6920" s="142"/>
    </row>
    <row r="6921" spans="9:9" s="141" customFormat="1" x14ac:dyDescent="0.25">
      <c r="I6921" s="142"/>
    </row>
    <row r="6922" spans="9:9" s="141" customFormat="1" x14ac:dyDescent="0.25">
      <c r="I6922" s="142"/>
    </row>
    <row r="6923" spans="9:9" s="141" customFormat="1" x14ac:dyDescent="0.25">
      <c r="I6923" s="142"/>
    </row>
    <row r="6924" spans="9:9" s="141" customFormat="1" x14ac:dyDescent="0.25">
      <c r="I6924" s="142"/>
    </row>
    <row r="6925" spans="9:9" s="141" customFormat="1" x14ac:dyDescent="0.25">
      <c r="I6925" s="142"/>
    </row>
    <row r="6926" spans="9:9" s="141" customFormat="1" x14ac:dyDescent="0.25">
      <c r="I6926" s="142"/>
    </row>
    <row r="6927" spans="9:9" s="141" customFormat="1" x14ac:dyDescent="0.25">
      <c r="I6927" s="142"/>
    </row>
    <row r="6928" spans="9:9" s="141" customFormat="1" x14ac:dyDescent="0.25">
      <c r="I6928" s="142"/>
    </row>
    <row r="6929" spans="9:9" s="141" customFormat="1" x14ac:dyDescent="0.25">
      <c r="I6929" s="142"/>
    </row>
    <row r="6930" spans="9:9" s="141" customFormat="1" x14ac:dyDescent="0.25">
      <c r="I6930" s="142"/>
    </row>
    <row r="6931" spans="9:9" s="141" customFormat="1" x14ac:dyDescent="0.25">
      <c r="I6931" s="142"/>
    </row>
    <row r="6932" spans="9:9" s="141" customFormat="1" x14ac:dyDescent="0.25">
      <c r="I6932" s="142"/>
    </row>
    <row r="6933" spans="9:9" s="141" customFormat="1" x14ac:dyDescent="0.25">
      <c r="I6933" s="142"/>
    </row>
    <row r="6934" spans="9:9" s="141" customFormat="1" x14ac:dyDescent="0.25">
      <c r="I6934" s="142"/>
    </row>
    <row r="6935" spans="9:9" s="141" customFormat="1" x14ac:dyDescent="0.25">
      <c r="I6935" s="142"/>
    </row>
    <row r="6936" spans="9:9" s="141" customFormat="1" x14ac:dyDescent="0.25">
      <c r="I6936" s="142"/>
    </row>
    <row r="6937" spans="9:9" s="141" customFormat="1" x14ac:dyDescent="0.25">
      <c r="I6937" s="142"/>
    </row>
    <row r="6938" spans="9:9" s="141" customFormat="1" x14ac:dyDescent="0.25">
      <c r="I6938" s="142"/>
    </row>
    <row r="6939" spans="9:9" s="141" customFormat="1" x14ac:dyDescent="0.25">
      <c r="I6939" s="142"/>
    </row>
    <row r="6940" spans="9:9" s="141" customFormat="1" x14ac:dyDescent="0.25">
      <c r="I6940" s="142"/>
    </row>
    <row r="6941" spans="9:9" s="141" customFormat="1" x14ac:dyDescent="0.25">
      <c r="I6941" s="142"/>
    </row>
    <row r="6942" spans="9:9" s="141" customFormat="1" x14ac:dyDescent="0.25">
      <c r="I6942" s="142"/>
    </row>
    <row r="6943" spans="9:9" s="141" customFormat="1" x14ac:dyDescent="0.25">
      <c r="I6943" s="142"/>
    </row>
    <row r="6944" spans="9:9" s="141" customFormat="1" x14ac:dyDescent="0.25">
      <c r="I6944" s="142"/>
    </row>
    <row r="6945" spans="9:9" s="141" customFormat="1" x14ac:dyDescent="0.25">
      <c r="I6945" s="142"/>
    </row>
    <row r="6946" spans="9:9" s="141" customFormat="1" x14ac:dyDescent="0.25">
      <c r="I6946" s="142"/>
    </row>
    <row r="6947" spans="9:9" s="141" customFormat="1" x14ac:dyDescent="0.25">
      <c r="I6947" s="142"/>
    </row>
    <row r="6948" spans="9:9" s="141" customFormat="1" x14ac:dyDescent="0.25">
      <c r="I6948" s="142"/>
    </row>
    <row r="6949" spans="9:9" s="141" customFormat="1" x14ac:dyDescent="0.25">
      <c r="I6949" s="142"/>
    </row>
    <row r="6950" spans="9:9" s="141" customFormat="1" x14ac:dyDescent="0.25">
      <c r="I6950" s="142"/>
    </row>
    <row r="6951" spans="9:9" s="141" customFormat="1" x14ac:dyDescent="0.25">
      <c r="I6951" s="142"/>
    </row>
    <row r="6952" spans="9:9" s="141" customFormat="1" x14ac:dyDescent="0.25">
      <c r="I6952" s="142"/>
    </row>
    <row r="6953" spans="9:9" s="141" customFormat="1" x14ac:dyDescent="0.25">
      <c r="I6953" s="142"/>
    </row>
    <row r="6954" spans="9:9" s="141" customFormat="1" x14ac:dyDescent="0.25">
      <c r="I6954" s="142"/>
    </row>
    <row r="6955" spans="9:9" s="141" customFormat="1" x14ac:dyDescent="0.25">
      <c r="I6955" s="142"/>
    </row>
    <row r="6956" spans="9:9" s="141" customFormat="1" x14ac:dyDescent="0.25">
      <c r="I6956" s="142"/>
    </row>
    <row r="6957" spans="9:9" s="141" customFormat="1" x14ac:dyDescent="0.25">
      <c r="I6957" s="142"/>
    </row>
    <row r="6958" spans="9:9" s="141" customFormat="1" x14ac:dyDescent="0.25">
      <c r="I6958" s="142"/>
    </row>
    <row r="6959" spans="9:9" s="141" customFormat="1" x14ac:dyDescent="0.25">
      <c r="I6959" s="142"/>
    </row>
    <row r="6960" spans="9:9" s="141" customFormat="1" x14ac:dyDescent="0.25">
      <c r="I6960" s="142"/>
    </row>
    <row r="6961" spans="9:9" s="141" customFormat="1" x14ac:dyDescent="0.25">
      <c r="I6961" s="142"/>
    </row>
    <row r="6962" spans="9:9" s="141" customFormat="1" x14ac:dyDescent="0.25">
      <c r="I6962" s="142"/>
    </row>
    <row r="6963" spans="9:9" s="141" customFormat="1" x14ac:dyDescent="0.25">
      <c r="I6963" s="142"/>
    </row>
    <row r="6964" spans="9:9" s="141" customFormat="1" x14ac:dyDescent="0.25">
      <c r="I6964" s="142"/>
    </row>
    <row r="6965" spans="9:9" s="141" customFormat="1" x14ac:dyDescent="0.25">
      <c r="I6965" s="142"/>
    </row>
    <row r="6966" spans="9:9" s="141" customFormat="1" x14ac:dyDescent="0.25">
      <c r="I6966" s="142"/>
    </row>
    <row r="6967" spans="9:9" s="141" customFormat="1" x14ac:dyDescent="0.25">
      <c r="I6967" s="142"/>
    </row>
    <row r="6968" spans="9:9" s="141" customFormat="1" x14ac:dyDescent="0.25">
      <c r="I6968" s="142"/>
    </row>
    <row r="6969" spans="9:9" s="141" customFormat="1" x14ac:dyDescent="0.25">
      <c r="I6969" s="142"/>
    </row>
    <row r="6970" spans="9:9" s="141" customFormat="1" x14ac:dyDescent="0.25">
      <c r="I6970" s="142"/>
    </row>
    <row r="6971" spans="9:9" s="141" customFormat="1" x14ac:dyDescent="0.25">
      <c r="I6971" s="142"/>
    </row>
    <row r="6972" spans="9:9" s="141" customFormat="1" x14ac:dyDescent="0.25">
      <c r="I6972" s="142"/>
    </row>
    <row r="6973" spans="9:9" s="141" customFormat="1" x14ac:dyDescent="0.25">
      <c r="I6973" s="142"/>
    </row>
    <row r="6974" spans="9:9" s="141" customFormat="1" x14ac:dyDescent="0.25">
      <c r="I6974" s="142"/>
    </row>
    <row r="6975" spans="9:9" s="141" customFormat="1" x14ac:dyDescent="0.25">
      <c r="I6975" s="142"/>
    </row>
    <row r="6976" spans="9:9" s="141" customFormat="1" x14ac:dyDescent="0.25">
      <c r="I6976" s="142"/>
    </row>
    <row r="6977" spans="9:9" s="141" customFormat="1" x14ac:dyDescent="0.25">
      <c r="I6977" s="142"/>
    </row>
    <row r="6978" spans="9:9" s="141" customFormat="1" x14ac:dyDescent="0.25">
      <c r="I6978" s="142"/>
    </row>
    <row r="6979" spans="9:9" s="141" customFormat="1" x14ac:dyDescent="0.25">
      <c r="I6979" s="142"/>
    </row>
    <row r="6980" spans="9:9" s="141" customFormat="1" x14ac:dyDescent="0.25">
      <c r="I6980" s="142"/>
    </row>
    <row r="6981" spans="9:9" s="141" customFormat="1" x14ac:dyDescent="0.25">
      <c r="I6981" s="142"/>
    </row>
    <row r="6982" spans="9:9" s="141" customFormat="1" x14ac:dyDescent="0.25">
      <c r="I6982" s="142"/>
    </row>
    <row r="6983" spans="9:9" s="141" customFormat="1" x14ac:dyDescent="0.25">
      <c r="I6983" s="142"/>
    </row>
    <row r="6984" spans="9:9" s="141" customFormat="1" x14ac:dyDescent="0.25">
      <c r="I6984" s="142"/>
    </row>
    <row r="6985" spans="9:9" s="141" customFormat="1" x14ac:dyDescent="0.25">
      <c r="I6985" s="142"/>
    </row>
    <row r="6986" spans="9:9" s="141" customFormat="1" x14ac:dyDescent="0.25">
      <c r="I6986" s="142"/>
    </row>
    <row r="6987" spans="9:9" s="141" customFormat="1" x14ac:dyDescent="0.25">
      <c r="I6987" s="142"/>
    </row>
    <row r="6988" spans="9:9" s="141" customFormat="1" x14ac:dyDescent="0.25">
      <c r="I6988" s="142"/>
    </row>
    <row r="6989" spans="9:9" s="141" customFormat="1" x14ac:dyDescent="0.25">
      <c r="I6989" s="142"/>
    </row>
    <row r="6990" spans="9:9" s="141" customFormat="1" x14ac:dyDescent="0.25">
      <c r="I6990" s="142"/>
    </row>
    <row r="6991" spans="9:9" s="141" customFormat="1" x14ac:dyDescent="0.25">
      <c r="I6991" s="142"/>
    </row>
    <row r="6992" spans="9:9" s="141" customFormat="1" x14ac:dyDescent="0.25">
      <c r="I6992" s="142"/>
    </row>
    <row r="6993" spans="9:9" s="141" customFormat="1" x14ac:dyDescent="0.25">
      <c r="I6993" s="142"/>
    </row>
    <row r="6994" spans="9:9" s="141" customFormat="1" x14ac:dyDescent="0.25">
      <c r="I6994" s="142"/>
    </row>
    <row r="6995" spans="9:9" s="141" customFormat="1" x14ac:dyDescent="0.25">
      <c r="I6995" s="142"/>
    </row>
    <row r="6996" spans="9:9" s="141" customFormat="1" x14ac:dyDescent="0.25">
      <c r="I6996" s="142"/>
    </row>
    <row r="6997" spans="9:9" s="141" customFormat="1" x14ac:dyDescent="0.25">
      <c r="I6997" s="142"/>
    </row>
    <row r="6998" spans="9:9" s="141" customFormat="1" x14ac:dyDescent="0.25">
      <c r="I6998" s="142"/>
    </row>
    <row r="6999" spans="9:9" s="141" customFormat="1" x14ac:dyDescent="0.25">
      <c r="I6999" s="142"/>
    </row>
    <row r="7000" spans="9:9" s="141" customFormat="1" x14ac:dyDescent="0.25">
      <c r="I7000" s="142"/>
    </row>
    <row r="7001" spans="9:9" s="141" customFormat="1" x14ac:dyDescent="0.25">
      <c r="I7001" s="142"/>
    </row>
    <row r="7002" spans="9:9" s="141" customFormat="1" x14ac:dyDescent="0.25">
      <c r="I7002" s="142"/>
    </row>
    <row r="7003" spans="9:9" s="141" customFormat="1" x14ac:dyDescent="0.25">
      <c r="I7003" s="142"/>
    </row>
    <row r="7004" spans="9:9" s="141" customFormat="1" x14ac:dyDescent="0.25">
      <c r="I7004" s="142"/>
    </row>
    <row r="7005" spans="9:9" s="141" customFormat="1" x14ac:dyDescent="0.25">
      <c r="I7005" s="142"/>
    </row>
    <row r="7006" spans="9:9" s="141" customFormat="1" x14ac:dyDescent="0.25">
      <c r="I7006" s="142"/>
    </row>
    <row r="7007" spans="9:9" s="141" customFormat="1" x14ac:dyDescent="0.25">
      <c r="I7007" s="142"/>
    </row>
    <row r="7008" spans="9:9" s="141" customFormat="1" x14ac:dyDescent="0.25">
      <c r="I7008" s="142"/>
    </row>
    <row r="7009" spans="9:9" s="141" customFormat="1" x14ac:dyDescent="0.25">
      <c r="I7009" s="142"/>
    </row>
    <row r="7010" spans="9:9" s="141" customFormat="1" x14ac:dyDescent="0.25">
      <c r="I7010" s="142"/>
    </row>
    <row r="7011" spans="9:9" s="141" customFormat="1" x14ac:dyDescent="0.25">
      <c r="I7011" s="142"/>
    </row>
    <row r="7012" spans="9:9" s="141" customFormat="1" x14ac:dyDescent="0.25">
      <c r="I7012" s="142"/>
    </row>
    <row r="7013" spans="9:9" s="141" customFormat="1" x14ac:dyDescent="0.25">
      <c r="I7013" s="142"/>
    </row>
    <row r="7014" spans="9:9" s="141" customFormat="1" x14ac:dyDescent="0.25">
      <c r="I7014" s="142"/>
    </row>
    <row r="7015" spans="9:9" s="141" customFormat="1" x14ac:dyDescent="0.25">
      <c r="I7015" s="142"/>
    </row>
    <row r="7016" spans="9:9" s="141" customFormat="1" x14ac:dyDescent="0.25">
      <c r="I7016" s="142"/>
    </row>
    <row r="7017" spans="9:9" s="141" customFormat="1" x14ac:dyDescent="0.25">
      <c r="I7017" s="142"/>
    </row>
    <row r="7018" spans="9:9" s="141" customFormat="1" x14ac:dyDescent="0.25">
      <c r="I7018" s="142"/>
    </row>
    <row r="7019" spans="9:9" s="141" customFormat="1" x14ac:dyDescent="0.25">
      <c r="I7019" s="142"/>
    </row>
    <row r="7020" spans="9:9" s="141" customFormat="1" x14ac:dyDescent="0.25">
      <c r="I7020" s="142"/>
    </row>
    <row r="7021" spans="9:9" s="141" customFormat="1" x14ac:dyDescent="0.25">
      <c r="I7021" s="142"/>
    </row>
    <row r="7022" spans="9:9" s="141" customFormat="1" x14ac:dyDescent="0.25">
      <c r="I7022" s="142"/>
    </row>
    <row r="7023" spans="9:9" s="141" customFormat="1" x14ac:dyDescent="0.25">
      <c r="I7023" s="142"/>
    </row>
    <row r="7024" spans="9:9" s="141" customFormat="1" x14ac:dyDescent="0.25">
      <c r="I7024" s="142"/>
    </row>
    <row r="7025" spans="9:9" s="141" customFormat="1" x14ac:dyDescent="0.25">
      <c r="I7025" s="142"/>
    </row>
    <row r="7026" spans="9:9" s="141" customFormat="1" x14ac:dyDescent="0.25">
      <c r="I7026" s="142"/>
    </row>
    <row r="7027" spans="9:9" s="141" customFormat="1" x14ac:dyDescent="0.25">
      <c r="I7027" s="142"/>
    </row>
    <row r="7028" spans="9:9" s="141" customFormat="1" x14ac:dyDescent="0.25">
      <c r="I7028" s="142"/>
    </row>
    <row r="7029" spans="9:9" s="141" customFormat="1" x14ac:dyDescent="0.25">
      <c r="I7029" s="142"/>
    </row>
    <row r="7030" spans="9:9" s="141" customFormat="1" x14ac:dyDescent="0.25">
      <c r="I7030" s="142"/>
    </row>
    <row r="7031" spans="9:9" s="141" customFormat="1" x14ac:dyDescent="0.25">
      <c r="I7031" s="142"/>
    </row>
    <row r="7032" spans="9:9" s="141" customFormat="1" x14ac:dyDescent="0.25">
      <c r="I7032" s="142"/>
    </row>
    <row r="7033" spans="9:9" s="141" customFormat="1" x14ac:dyDescent="0.25">
      <c r="I7033" s="142"/>
    </row>
    <row r="7034" spans="9:9" s="141" customFormat="1" x14ac:dyDescent="0.25">
      <c r="I7034" s="142"/>
    </row>
    <row r="7035" spans="9:9" s="141" customFormat="1" x14ac:dyDescent="0.25">
      <c r="I7035" s="142"/>
    </row>
    <row r="7036" spans="9:9" s="141" customFormat="1" x14ac:dyDescent="0.25">
      <c r="I7036" s="142"/>
    </row>
    <row r="7037" spans="9:9" s="141" customFormat="1" x14ac:dyDescent="0.25">
      <c r="I7037" s="142"/>
    </row>
    <row r="7038" spans="9:9" s="141" customFormat="1" x14ac:dyDescent="0.25">
      <c r="I7038" s="142"/>
    </row>
    <row r="7039" spans="9:9" s="141" customFormat="1" x14ac:dyDescent="0.25">
      <c r="I7039" s="142"/>
    </row>
    <row r="7040" spans="9:9" s="141" customFormat="1" x14ac:dyDescent="0.25">
      <c r="I7040" s="142"/>
    </row>
    <row r="7041" spans="9:9" s="141" customFormat="1" x14ac:dyDescent="0.25">
      <c r="I7041" s="142"/>
    </row>
    <row r="7042" spans="9:9" s="141" customFormat="1" x14ac:dyDescent="0.25">
      <c r="I7042" s="142"/>
    </row>
    <row r="7043" spans="9:9" s="141" customFormat="1" x14ac:dyDescent="0.25">
      <c r="I7043" s="142"/>
    </row>
    <row r="7044" spans="9:9" s="141" customFormat="1" x14ac:dyDescent="0.25">
      <c r="I7044" s="142"/>
    </row>
    <row r="7045" spans="9:9" s="141" customFormat="1" x14ac:dyDescent="0.25">
      <c r="I7045" s="142"/>
    </row>
    <row r="7046" spans="9:9" s="141" customFormat="1" x14ac:dyDescent="0.25">
      <c r="I7046" s="142"/>
    </row>
    <row r="7047" spans="9:9" s="141" customFormat="1" x14ac:dyDescent="0.25">
      <c r="I7047" s="142"/>
    </row>
    <row r="7048" spans="9:9" s="141" customFormat="1" x14ac:dyDescent="0.25">
      <c r="I7048" s="142"/>
    </row>
    <row r="7049" spans="9:9" s="141" customFormat="1" x14ac:dyDescent="0.25">
      <c r="I7049" s="142"/>
    </row>
    <row r="7050" spans="9:9" s="141" customFormat="1" x14ac:dyDescent="0.25">
      <c r="I7050" s="142"/>
    </row>
    <row r="7051" spans="9:9" s="141" customFormat="1" x14ac:dyDescent="0.25">
      <c r="I7051" s="142"/>
    </row>
    <row r="7052" spans="9:9" s="141" customFormat="1" x14ac:dyDescent="0.25">
      <c r="I7052" s="142"/>
    </row>
    <row r="7053" spans="9:9" s="141" customFormat="1" x14ac:dyDescent="0.25">
      <c r="I7053" s="142"/>
    </row>
    <row r="7054" spans="9:9" s="141" customFormat="1" x14ac:dyDescent="0.25">
      <c r="I7054" s="142"/>
    </row>
    <row r="7055" spans="9:9" s="141" customFormat="1" x14ac:dyDescent="0.25">
      <c r="I7055" s="142"/>
    </row>
    <row r="7056" spans="9:9" s="141" customFormat="1" x14ac:dyDescent="0.25">
      <c r="I7056" s="142"/>
    </row>
    <row r="7057" spans="9:9" s="141" customFormat="1" x14ac:dyDescent="0.25">
      <c r="I7057" s="142"/>
    </row>
    <row r="7058" spans="9:9" s="141" customFormat="1" x14ac:dyDescent="0.25">
      <c r="I7058" s="142"/>
    </row>
    <row r="7059" spans="9:9" s="141" customFormat="1" x14ac:dyDescent="0.25">
      <c r="I7059" s="142"/>
    </row>
    <row r="7060" spans="9:9" s="141" customFormat="1" x14ac:dyDescent="0.25">
      <c r="I7060" s="142"/>
    </row>
    <row r="7061" spans="9:9" s="141" customFormat="1" x14ac:dyDescent="0.25">
      <c r="I7061" s="142"/>
    </row>
    <row r="7062" spans="9:9" s="141" customFormat="1" x14ac:dyDescent="0.25">
      <c r="I7062" s="142"/>
    </row>
    <row r="7063" spans="9:9" s="141" customFormat="1" x14ac:dyDescent="0.25">
      <c r="I7063" s="142"/>
    </row>
    <row r="7064" spans="9:9" s="141" customFormat="1" x14ac:dyDescent="0.25">
      <c r="I7064" s="142"/>
    </row>
    <row r="7065" spans="9:9" s="141" customFormat="1" x14ac:dyDescent="0.25">
      <c r="I7065" s="142"/>
    </row>
    <row r="7066" spans="9:9" s="141" customFormat="1" x14ac:dyDescent="0.25">
      <c r="I7066" s="142"/>
    </row>
    <row r="7067" spans="9:9" s="141" customFormat="1" x14ac:dyDescent="0.25">
      <c r="I7067" s="142"/>
    </row>
    <row r="7068" spans="9:9" s="141" customFormat="1" x14ac:dyDescent="0.25">
      <c r="I7068" s="142"/>
    </row>
    <row r="7069" spans="9:9" s="141" customFormat="1" x14ac:dyDescent="0.25">
      <c r="I7069" s="142"/>
    </row>
    <row r="7070" spans="9:9" s="141" customFormat="1" x14ac:dyDescent="0.25">
      <c r="I7070" s="142"/>
    </row>
    <row r="7071" spans="9:9" s="141" customFormat="1" x14ac:dyDescent="0.25">
      <c r="I7071" s="142"/>
    </row>
    <row r="7072" spans="9:9" s="141" customFormat="1" x14ac:dyDescent="0.25">
      <c r="I7072" s="142"/>
    </row>
    <row r="7073" spans="9:9" s="141" customFormat="1" x14ac:dyDescent="0.25">
      <c r="I7073" s="142"/>
    </row>
    <row r="7074" spans="9:9" s="141" customFormat="1" x14ac:dyDescent="0.25">
      <c r="I7074" s="142"/>
    </row>
    <row r="7075" spans="9:9" s="141" customFormat="1" x14ac:dyDescent="0.25">
      <c r="I7075" s="142"/>
    </row>
    <row r="7076" spans="9:9" s="141" customFormat="1" x14ac:dyDescent="0.25">
      <c r="I7076" s="142"/>
    </row>
    <row r="7077" spans="9:9" s="141" customFormat="1" x14ac:dyDescent="0.25">
      <c r="I7077" s="142"/>
    </row>
    <row r="7078" spans="9:9" s="141" customFormat="1" x14ac:dyDescent="0.25">
      <c r="I7078" s="142"/>
    </row>
    <row r="7079" spans="9:9" s="141" customFormat="1" x14ac:dyDescent="0.25">
      <c r="I7079" s="142"/>
    </row>
    <row r="7080" spans="9:9" s="141" customFormat="1" x14ac:dyDescent="0.25">
      <c r="I7080" s="142"/>
    </row>
    <row r="7081" spans="9:9" s="141" customFormat="1" x14ac:dyDescent="0.25">
      <c r="I7081" s="142"/>
    </row>
    <row r="7082" spans="9:9" s="141" customFormat="1" x14ac:dyDescent="0.25">
      <c r="I7082" s="142"/>
    </row>
    <row r="7083" spans="9:9" s="141" customFormat="1" x14ac:dyDescent="0.25">
      <c r="I7083" s="142"/>
    </row>
    <row r="7084" spans="9:9" s="141" customFormat="1" x14ac:dyDescent="0.25">
      <c r="I7084" s="142"/>
    </row>
    <row r="7085" spans="9:9" s="141" customFormat="1" x14ac:dyDescent="0.25">
      <c r="I7085" s="142"/>
    </row>
    <row r="7086" spans="9:9" s="141" customFormat="1" x14ac:dyDescent="0.25">
      <c r="I7086" s="142"/>
    </row>
    <row r="7087" spans="9:9" s="141" customFormat="1" x14ac:dyDescent="0.25">
      <c r="I7087" s="142"/>
    </row>
    <row r="7088" spans="9:9" s="141" customFormat="1" x14ac:dyDescent="0.25">
      <c r="I7088" s="142"/>
    </row>
    <row r="7089" spans="9:9" s="141" customFormat="1" x14ac:dyDescent="0.25">
      <c r="I7089" s="142"/>
    </row>
    <row r="7090" spans="9:9" s="141" customFormat="1" x14ac:dyDescent="0.25">
      <c r="I7090" s="142"/>
    </row>
    <row r="7091" spans="9:9" s="141" customFormat="1" x14ac:dyDescent="0.25">
      <c r="I7091" s="142"/>
    </row>
    <row r="7092" spans="9:9" s="141" customFormat="1" x14ac:dyDescent="0.25">
      <c r="I7092" s="142"/>
    </row>
    <row r="7093" spans="9:9" s="141" customFormat="1" x14ac:dyDescent="0.25">
      <c r="I7093" s="142"/>
    </row>
    <row r="7094" spans="9:9" s="141" customFormat="1" x14ac:dyDescent="0.25">
      <c r="I7094" s="142"/>
    </row>
    <row r="7095" spans="9:9" s="141" customFormat="1" x14ac:dyDescent="0.25">
      <c r="I7095" s="142"/>
    </row>
    <row r="7096" spans="9:9" s="141" customFormat="1" x14ac:dyDescent="0.25">
      <c r="I7096" s="142"/>
    </row>
    <row r="7097" spans="9:9" s="141" customFormat="1" x14ac:dyDescent="0.25">
      <c r="I7097" s="142"/>
    </row>
    <row r="7098" spans="9:9" s="141" customFormat="1" x14ac:dyDescent="0.25">
      <c r="I7098" s="142"/>
    </row>
    <row r="7099" spans="9:9" s="141" customFormat="1" x14ac:dyDescent="0.25">
      <c r="I7099" s="142"/>
    </row>
    <row r="7100" spans="9:9" s="141" customFormat="1" x14ac:dyDescent="0.25">
      <c r="I7100" s="142"/>
    </row>
    <row r="7101" spans="9:9" s="141" customFormat="1" x14ac:dyDescent="0.25">
      <c r="I7101" s="142"/>
    </row>
    <row r="7102" spans="9:9" s="141" customFormat="1" x14ac:dyDescent="0.25">
      <c r="I7102" s="142"/>
    </row>
    <row r="7103" spans="9:9" s="141" customFormat="1" x14ac:dyDescent="0.25">
      <c r="I7103" s="142"/>
    </row>
    <row r="7104" spans="9:9" s="141" customFormat="1" x14ac:dyDescent="0.25">
      <c r="I7104" s="142"/>
    </row>
    <row r="7105" spans="9:9" s="141" customFormat="1" x14ac:dyDescent="0.25">
      <c r="I7105" s="142"/>
    </row>
    <row r="7106" spans="9:9" s="141" customFormat="1" x14ac:dyDescent="0.25">
      <c r="I7106" s="142"/>
    </row>
    <row r="7107" spans="9:9" s="141" customFormat="1" x14ac:dyDescent="0.25">
      <c r="I7107" s="142"/>
    </row>
    <row r="7108" spans="9:9" s="141" customFormat="1" x14ac:dyDescent="0.25">
      <c r="I7108" s="142"/>
    </row>
    <row r="7109" spans="9:9" s="141" customFormat="1" x14ac:dyDescent="0.25">
      <c r="I7109" s="142"/>
    </row>
    <row r="7110" spans="9:9" s="141" customFormat="1" x14ac:dyDescent="0.25">
      <c r="I7110" s="142"/>
    </row>
    <row r="7111" spans="9:9" s="141" customFormat="1" x14ac:dyDescent="0.25">
      <c r="I7111" s="142"/>
    </row>
    <row r="7112" spans="9:9" s="141" customFormat="1" x14ac:dyDescent="0.25">
      <c r="I7112" s="142"/>
    </row>
    <row r="7113" spans="9:9" s="141" customFormat="1" x14ac:dyDescent="0.25">
      <c r="I7113" s="142"/>
    </row>
    <row r="7114" spans="9:9" s="141" customFormat="1" x14ac:dyDescent="0.25">
      <c r="I7114" s="142"/>
    </row>
    <row r="7115" spans="9:9" s="141" customFormat="1" x14ac:dyDescent="0.25">
      <c r="I7115" s="142"/>
    </row>
    <row r="7116" spans="9:9" s="141" customFormat="1" x14ac:dyDescent="0.25">
      <c r="I7116" s="142"/>
    </row>
    <row r="7117" spans="9:9" s="141" customFormat="1" x14ac:dyDescent="0.25">
      <c r="I7117" s="142"/>
    </row>
    <row r="7118" spans="9:9" s="141" customFormat="1" x14ac:dyDescent="0.25">
      <c r="I7118" s="142"/>
    </row>
    <row r="7119" spans="9:9" s="141" customFormat="1" x14ac:dyDescent="0.25">
      <c r="I7119" s="142"/>
    </row>
    <row r="7120" spans="9:9" s="141" customFormat="1" x14ac:dyDescent="0.25">
      <c r="I7120" s="142"/>
    </row>
    <row r="7121" spans="9:9" s="141" customFormat="1" x14ac:dyDescent="0.25">
      <c r="I7121" s="142"/>
    </row>
    <row r="7122" spans="9:9" s="141" customFormat="1" x14ac:dyDescent="0.25">
      <c r="I7122" s="142"/>
    </row>
    <row r="7123" spans="9:9" s="141" customFormat="1" x14ac:dyDescent="0.25">
      <c r="I7123" s="142"/>
    </row>
    <row r="7124" spans="9:9" s="141" customFormat="1" x14ac:dyDescent="0.25">
      <c r="I7124" s="142"/>
    </row>
    <row r="7125" spans="9:9" s="141" customFormat="1" x14ac:dyDescent="0.25">
      <c r="I7125" s="142"/>
    </row>
    <row r="7126" spans="9:9" s="141" customFormat="1" x14ac:dyDescent="0.25">
      <c r="I7126" s="142"/>
    </row>
    <row r="7127" spans="9:9" s="141" customFormat="1" x14ac:dyDescent="0.25">
      <c r="I7127" s="142"/>
    </row>
    <row r="7128" spans="9:9" s="141" customFormat="1" x14ac:dyDescent="0.25">
      <c r="I7128" s="142"/>
    </row>
    <row r="7129" spans="9:9" s="141" customFormat="1" x14ac:dyDescent="0.25">
      <c r="I7129" s="142"/>
    </row>
    <row r="7130" spans="9:9" s="141" customFormat="1" x14ac:dyDescent="0.25">
      <c r="I7130" s="142"/>
    </row>
    <row r="7131" spans="9:9" s="141" customFormat="1" x14ac:dyDescent="0.25">
      <c r="I7131" s="142"/>
    </row>
    <row r="7132" spans="9:9" s="141" customFormat="1" x14ac:dyDescent="0.25">
      <c r="I7132" s="142"/>
    </row>
    <row r="7133" spans="9:9" s="141" customFormat="1" x14ac:dyDescent="0.25">
      <c r="I7133" s="142"/>
    </row>
    <row r="7134" spans="9:9" s="141" customFormat="1" x14ac:dyDescent="0.25">
      <c r="I7134" s="142"/>
    </row>
    <row r="7135" spans="9:9" s="141" customFormat="1" x14ac:dyDescent="0.25">
      <c r="I7135" s="142"/>
    </row>
    <row r="7136" spans="9:9" s="141" customFormat="1" x14ac:dyDescent="0.25">
      <c r="I7136" s="142"/>
    </row>
    <row r="7137" spans="9:9" s="141" customFormat="1" x14ac:dyDescent="0.25">
      <c r="I7137" s="142"/>
    </row>
    <row r="7138" spans="9:9" s="141" customFormat="1" x14ac:dyDescent="0.25">
      <c r="I7138" s="142"/>
    </row>
    <row r="7139" spans="9:9" s="141" customFormat="1" x14ac:dyDescent="0.25">
      <c r="I7139" s="142"/>
    </row>
    <row r="7140" spans="9:9" s="141" customFormat="1" x14ac:dyDescent="0.25">
      <c r="I7140" s="142"/>
    </row>
    <row r="7141" spans="9:9" s="141" customFormat="1" x14ac:dyDescent="0.25">
      <c r="I7141" s="142"/>
    </row>
    <row r="7142" spans="9:9" s="141" customFormat="1" x14ac:dyDescent="0.25">
      <c r="I7142" s="142"/>
    </row>
    <row r="7143" spans="9:9" s="141" customFormat="1" x14ac:dyDescent="0.25">
      <c r="I7143" s="142"/>
    </row>
    <row r="7144" spans="9:9" s="141" customFormat="1" x14ac:dyDescent="0.25">
      <c r="I7144" s="142"/>
    </row>
    <row r="7145" spans="9:9" s="141" customFormat="1" x14ac:dyDescent="0.25">
      <c r="I7145" s="142"/>
    </row>
    <row r="7146" spans="9:9" s="141" customFormat="1" x14ac:dyDescent="0.25">
      <c r="I7146" s="142"/>
    </row>
    <row r="7147" spans="9:9" s="141" customFormat="1" x14ac:dyDescent="0.25">
      <c r="I7147" s="142"/>
    </row>
    <row r="7148" spans="9:9" s="141" customFormat="1" x14ac:dyDescent="0.25">
      <c r="I7148" s="142"/>
    </row>
    <row r="7149" spans="9:9" s="141" customFormat="1" x14ac:dyDescent="0.25">
      <c r="I7149" s="142"/>
    </row>
    <row r="7150" spans="9:9" s="141" customFormat="1" x14ac:dyDescent="0.25">
      <c r="I7150" s="142"/>
    </row>
    <row r="7151" spans="9:9" s="141" customFormat="1" x14ac:dyDescent="0.25">
      <c r="I7151" s="142"/>
    </row>
    <row r="7152" spans="9:9" s="141" customFormat="1" x14ac:dyDescent="0.25">
      <c r="I7152" s="142"/>
    </row>
    <row r="7153" spans="9:9" s="141" customFormat="1" x14ac:dyDescent="0.25">
      <c r="I7153" s="142"/>
    </row>
    <row r="7154" spans="9:9" s="141" customFormat="1" x14ac:dyDescent="0.25">
      <c r="I7154" s="142"/>
    </row>
    <row r="7155" spans="9:9" s="141" customFormat="1" x14ac:dyDescent="0.25">
      <c r="I7155" s="142"/>
    </row>
    <row r="7156" spans="9:9" s="141" customFormat="1" x14ac:dyDescent="0.25">
      <c r="I7156" s="142"/>
    </row>
    <row r="7157" spans="9:9" s="141" customFormat="1" x14ac:dyDescent="0.25">
      <c r="I7157" s="142"/>
    </row>
    <row r="7158" spans="9:9" s="141" customFormat="1" x14ac:dyDescent="0.25">
      <c r="I7158" s="142"/>
    </row>
    <row r="7159" spans="9:9" s="141" customFormat="1" x14ac:dyDescent="0.25">
      <c r="I7159" s="142"/>
    </row>
    <row r="7160" spans="9:9" s="141" customFormat="1" x14ac:dyDescent="0.25">
      <c r="I7160" s="142"/>
    </row>
    <row r="7161" spans="9:9" s="141" customFormat="1" x14ac:dyDescent="0.25">
      <c r="I7161" s="142"/>
    </row>
    <row r="7162" spans="9:9" s="141" customFormat="1" x14ac:dyDescent="0.25">
      <c r="I7162" s="142"/>
    </row>
    <row r="7163" spans="9:9" s="141" customFormat="1" x14ac:dyDescent="0.25">
      <c r="I7163" s="142"/>
    </row>
    <row r="7164" spans="9:9" s="141" customFormat="1" x14ac:dyDescent="0.25">
      <c r="I7164" s="142"/>
    </row>
    <row r="7165" spans="9:9" s="141" customFormat="1" x14ac:dyDescent="0.25">
      <c r="I7165" s="142"/>
    </row>
    <row r="7166" spans="9:9" s="141" customFormat="1" x14ac:dyDescent="0.25">
      <c r="I7166" s="142"/>
    </row>
    <row r="7167" spans="9:9" s="141" customFormat="1" x14ac:dyDescent="0.25">
      <c r="I7167" s="142"/>
    </row>
    <row r="7168" spans="9:9" s="141" customFormat="1" x14ac:dyDescent="0.25">
      <c r="I7168" s="142"/>
    </row>
    <row r="7169" spans="9:9" s="141" customFormat="1" x14ac:dyDescent="0.25">
      <c r="I7169" s="142"/>
    </row>
    <row r="7170" spans="9:9" s="141" customFormat="1" x14ac:dyDescent="0.25">
      <c r="I7170" s="142"/>
    </row>
    <row r="7171" spans="9:9" s="141" customFormat="1" x14ac:dyDescent="0.25">
      <c r="I7171" s="142"/>
    </row>
    <row r="7172" spans="9:9" s="141" customFormat="1" x14ac:dyDescent="0.25">
      <c r="I7172" s="142"/>
    </row>
    <row r="7173" spans="9:9" s="141" customFormat="1" x14ac:dyDescent="0.25">
      <c r="I7173" s="142"/>
    </row>
    <row r="7174" spans="9:9" s="141" customFormat="1" x14ac:dyDescent="0.25">
      <c r="I7174" s="142"/>
    </row>
    <row r="7175" spans="9:9" s="141" customFormat="1" x14ac:dyDescent="0.25">
      <c r="I7175" s="142"/>
    </row>
    <row r="7176" spans="9:9" s="141" customFormat="1" x14ac:dyDescent="0.25">
      <c r="I7176" s="142"/>
    </row>
    <row r="7177" spans="9:9" s="141" customFormat="1" x14ac:dyDescent="0.25">
      <c r="I7177" s="142"/>
    </row>
    <row r="7178" spans="9:9" s="141" customFormat="1" x14ac:dyDescent="0.25">
      <c r="I7178" s="142"/>
    </row>
    <row r="7179" spans="9:9" s="141" customFormat="1" x14ac:dyDescent="0.25">
      <c r="I7179" s="142"/>
    </row>
    <row r="7180" spans="9:9" s="141" customFormat="1" x14ac:dyDescent="0.25">
      <c r="I7180" s="142"/>
    </row>
    <row r="7181" spans="9:9" s="141" customFormat="1" x14ac:dyDescent="0.25">
      <c r="I7181" s="142"/>
    </row>
    <row r="7182" spans="9:9" s="141" customFormat="1" x14ac:dyDescent="0.25">
      <c r="I7182" s="142"/>
    </row>
    <row r="7183" spans="9:9" s="141" customFormat="1" x14ac:dyDescent="0.25">
      <c r="I7183" s="142"/>
    </row>
    <row r="7184" spans="9:9" s="141" customFormat="1" x14ac:dyDescent="0.25">
      <c r="I7184" s="142"/>
    </row>
    <row r="7185" spans="9:9" s="141" customFormat="1" x14ac:dyDescent="0.25">
      <c r="I7185" s="142"/>
    </row>
    <row r="7186" spans="9:9" s="141" customFormat="1" x14ac:dyDescent="0.25">
      <c r="I7186" s="142"/>
    </row>
    <row r="7187" spans="9:9" s="141" customFormat="1" x14ac:dyDescent="0.25">
      <c r="I7187" s="142"/>
    </row>
    <row r="7188" spans="9:9" s="141" customFormat="1" x14ac:dyDescent="0.25">
      <c r="I7188" s="142"/>
    </row>
    <row r="7189" spans="9:9" s="141" customFormat="1" x14ac:dyDescent="0.25">
      <c r="I7189" s="142"/>
    </row>
    <row r="7190" spans="9:9" s="141" customFormat="1" x14ac:dyDescent="0.25">
      <c r="I7190" s="142"/>
    </row>
    <row r="7191" spans="9:9" s="141" customFormat="1" x14ac:dyDescent="0.25">
      <c r="I7191" s="142"/>
    </row>
    <row r="7192" spans="9:9" s="141" customFormat="1" x14ac:dyDescent="0.25">
      <c r="I7192" s="142"/>
    </row>
    <row r="7193" spans="9:9" s="141" customFormat="1" x14ac:dyDescent="0.25">
      <c r="I7193" s="142"/>
    </row>
    <row r="7194" spans="9:9" s="141" customFormat="1" x14ac:dyDescent="0.25">
      <c r="I7194" s="142"/>
    </row>
    <row r="7195" spans="9:9" s="141" customFormat="1" x14ac:dyDescent="0.25">
      <c r="I7195" s="142"/>
    </row>
    <row r="7196" spans="9:9" s="141" customFormat="1" x14ac:dyDescent="0.25">
      <c r="I7196" s="142"/>
    </row>
    <row r="7197" spans="9:9" s="141" customFormat="1" x14ac:dyDescent="0.25">
      <c r="I7197" s="142"/>
    </row>
    <row r="7198" spans="9:9" s="141" customFormat="1" x14ac:dyDescent="0.25">
      <c r="I7198" s="142"/>
    </row>
    <row r="7199" spans="9:9" s="141" customFormat="1" x14ac:dyDescent="0.25">
      <c r="I7199" s="142"/>
    </row>
    <row r="7200" spans="9:9" s="141" customFormat="1" x14ac:dyDescent="0.25">
      <c r="I7200" s="142"/>
    </row>
    <row r="7201" spans="9:9" s="141" customFormat="1" x14ac:dyDescent="0.25">
      <c r="I7201" s="142"/>
    </row>
    <row r="7202" spans="9:9" s="141" customFormat="1" x14ac:dyDescent="0.25">
      <c r="I7202" s="142"/>
    </row>
    <row r="7203" spans="9:9" s="141" customFormat="1" x14ac:dyDescent="0.25">
      <c r="I7203" s="142"/>
    </row>
    <row r="7204" spans="9:9" s="141" customFormat="1" x14ac:dyDescent="0.25">
      <c r="I7204" s="142"/>
    </row>
    <row r="7205" spans="9:9" s="141" customFormat="1" x14ac:dyDescent="0.25">
      <c r="I7205" s="142"/>
    </row>
    <row r="7206" spans="9:9" s="141" customFormat="1" x14ac:dyDescent="0.25">
      <c r="I7206" s="142"/>
    </row>
    <row r="7207" spans="9:9" s="141" customFormat="1" x14ac:dyDescent="0.25">
      <c r="I7207" s="142"/>
    </row>
    <row r="7208" spans="9:9" s="141" customFormat="1" x14ac:dyDescent="0.25">
      <c r="I7208" s="142"/>
    </row>
    <row r="7209" spans="9:9" s="141" customFormat="1" x14ac:dyDescent="0.25">
      <c r="I7209" s="142"/>
    </row>
    <row r="7210" spans="9:9" s="141" customFormat="1" x14ac:dyDescent="0.25">
      <c r="I7210" s="142"/>
    </row>
    <row r="7211" spans="9:9" s="141" customFormat="1" x14ac:dyDescent="0.25">
      <c r="I7211" s="142"/>
    </row>
    <row r="7212" spans="9:9" s="141" customFormat="1" x14ac:dyDescent="0.25">
      <c r="I7212" s="142"/>
    </row>
    <row r="7213" spans="9:9" s="141" customFormat="1" x14ac:dyDescent="0.25">
      <c r="I7213" s="142"/>
    </row>
    <row r="7214" spans="9:9" s="141" customFormat="1" x14ac:dyDescent="0.25">
      <c r="I7214" s="142"/>
    </row>
    <row r="7215" spans="9:9" s="141" customFormat="1" x14ac:dyDescent="0.25">
      <c r="I7215" s="142"/>
    </row>
    <row r="7216" spans="9:9" s="141" customFormat="1" x14ac:dyDescent="0.25">
      <c r="I7216" s="142"/>
    </row>
    <row r="7217" spans="9:9" s="141" customFormat="1" x14ac:dyDescent="0.25">
      <c r="I7217" s="142"/>
    </row>
    <row r="7218" spans="9:9" s="141" customFormat="1" x14ac:dyDescent="0.25">
      <c r="I7218" s="142"/>
    </row>
    <row r="7219" spans="9:9" s="141" customFormat="1" x14ac:dyDescent="0.25">
      <c r="I7219" s="142"/>
    </row>
    <row r="7220" spans="9:9" s="141" customFormat="1" x14ac:dyDescent="0.25">
      <c r="I7220" s="142"/>
    </row>
    <row r="7221" spans="9:9" s="141" customFormat="1" x14ac:dyDescent="0.25">
      <c r="I7221" s="142"/>
    </row>
    <row r="7222" spans="9:9" s="141" customFormat="1" x14ac:dyDescent="0.25">
      <c r="I7222" s="142"/>
    </row>
    <row r="7223" spans="9:9" s="141" customFormat="1" x14ac:dyDescent="0.25">
      <c r="I7223" s="142"/>
    </row>
    <row r="7224" spans="9:9" s="141" customFormat="1" x14ac:dyDescent="0.25">
      <c r="I7224" s="142"/>
    </row>
    <row r="7225" spans="9:9" s="141" customFormat="1" x14ac:dyDescent="0.25">
      <c r="I7225" s="142"/>
    </row>
    <row r="7226" spans="9:9" s="141" customFormat="1" x14ac:dyDescent="0.25">
      <c r="I7226" s="142"/>
    </row>
    <row r="7227" spans="9:9" s="141" customFormat="1" x14ac:dyDescent="0.25">
      <c r="I7227" s="142"/>
    </row>
    <row r="7228" spans="9:9" s="141" customFormat="1" x14ac:dyDescent="0.25">
      <c r="I7228" s="142"/>
    </row>
    <row r="7229" spans="9:9" s="141" customFormat="1" x14ac:dyDescent="0.25">
      <c r="I7229" s="142"/>
    </row>
    <row r="7230" spans="9:9" s="141" customFormat="1" x14ac:dyDescent="0.25">
      <c r="I7230" s="142"/>
    </row>
    <row r="7231" spans="9:9" s="141" customFormat="1" x14ac:dyDescent="0.25">
      <c r="I7231" s="142"/>
    </row>
    <row r="7232" spans="9:9" s="141" customFormat="1" x14ac:dyDescent="0.25">
      <c r="I7232" s="142"/>
    </row>
    <row r="7233" spans="9:9" s="141" customFormat="1" x14ac:dyDescent="0.25">
      <c r="I7233" s="142"/>
    </row>
    <row r="7234" spans="9:9" s="141" customFormat="1" x14ac:dyDescent="0.25">
      <c r="I7234" s="142"/>
    </row>
    <row r="7235" spans="9:9" s="141" customFormat="1" x14ac:dyDescent="0.25">
      <c r="I7235" s="142"/>
    </row>
    <row r="7236" spans="9:9" s="141" customFormat="1" x14ac:dyDescent="0.25">
      <c r="I7236" s="142"/>
    </row>
    <row r="7237" spans="9:9" s="141" customFormat="1" x14ac:dyDescent="0.25">
      <c r="I7237" s="142"/>
    </row>
    <row r="7238" spans="9:9" s="141" customFormat="1" x14ac:dyDescent="0.25">
      <c r="I7238" s="142"/>
    </row>
    <row r="7239" spans="9:9" s="141" customFormat="1" x14ac:dyDescent="0.25">
      <c r="I7239" s="142"/>
    </row>
    <row r="7240" spans="9:9" s="141" customFormat="1" x14ac:dyDescent="0.25">
      <c r="I7240" s="142"/>
    </row>
    <row r="7241" spans="9:9" s="141" customFormat="1" x14ac:dyDescent="0.25">
      <c r="I7241" s="142"/>
    </row>
    <row r="7242" spans="9:9" s="141" customFormat="1" x14ac:dyDescent="0.25">
      <c r="I7242" s="142"/>
    </row>
    <row r="7243" spans="9:9" s="141" customFormat="1" x14ac:dyDescent="0.25">
      <c r="I7243" s="142"/>
    </row>
    <row r="7244" spans="9:9" s="141" customFormat="1" x14ac:dyDescent="0.25">
      <c r="I7244" s="142"/>
    </row>
    <row r="7245" spans="9:9" s="141" customFormat="1" x14ac:dyDescent="0.25">
      <c r="I7245" s="142"/>
    </row>
    <row r="7246" spans="9:9" s="141" customFormat="1" x14ac:dyDescent="0.25">
      <c r="I7246" s="142"/>
    </row>
    <row r="7247" spans="9:9" s="141" customFormat="1" x14ac:dyDescent="0.25">
      <c r="I7247" s="142"/>
    </row>
    <row r="7248" spans="9:9" s="141" customFormat="1" x14ac:dyDescent="0.25">
      <c r="I7248" s="142"/>
    </row>
    <row r="7249" spans="9:9" s="141" customFormat="1" x14ac:dyDescent="0.25">
      <c r="I7249" s="142"/>
    </row>
    <row r="7250" spans="9:9" s="141" customFormat="1" x14ac:dyDescent="0.25">
      <c r="I7250" s="142"/>
    </row>
    <row r="7251" spans="9:9" s="141" customFormat="1" x14ac:dyDescent="0.25">
      <c r="I7251" s="142"/>
    </row>
    <row r="7252" spans="9:9" s="141" customFormat="1" x14ac:dyDescent="0.25">
      <c r="I7252" s="142"/>
    </row>
    <row r="7253" spans="9:9" s="141" customFormat="1" x14ac:dyDescent="0.25">
      <c r="I7253" s="142"/>
    </row>
    <row r="7254" spans="9:9" s="141" customFormat="1" x14ac:dyDescent="0.25">
      <c r="I7254" s="142"/>
    </row>
    <row r="7255" spans="9:9" s="141" customFormat="1" x14ac:dyDescent="0.25">
      <c r="I7255" s="142"/>
    </row>
    <row r="7256" spans="9:9" s="141" customFormat="1" x14ac:dyDescent="0.25">
      <c r="I7256" s="142"/>
    </row>
    <row r="7257" spans="9:9" s="141" customFormat="1" x14ac:dyDescent="0.25">
      <c r="I7257" s="142"/>
    </row>
    <row r="7258" spans="9:9" s="141" customFormat="1" x14ac:dyDescent="0.25">
      <c r="I7258" s="142"/>
    </row>
    <row r="7259" spans="9:9" s="141" customFormat="1" x14ac:dyDescent="0.25">
      <c r="I7259" s="142"/>
    </row>
    <row r="7260" spans="9:9" s="141" customFormat="1" x14ac:dyDescent="0.25">
      <c r="I7260" s="142"/>
    </row>
    <row r="7261" spans="9:9" s="141" customFormat="1" x14ac:dyDescent="0.25">
      <c r="I7261" s="142"/>
    </row>
    <row r="7262" spans="9:9" s="141" customFormat="1" x14ac:dyDescent="0.25">
      <c r="I7262" s="142"/>
    </row>
    <row r="7263" spans="9:9" s="141" customFormat="1" x14ac:dyDescent="0.25">
      <c r="I7263" s="142"/>
    </row>
    <row r="7264" spans="9:9" s="141" customFormat="1" x14ac:dyDescent="0.25">
      <c r="I7264" s="142"/>
    </row>
    <row r="7265" spans="9:9" s="141" customFormat="1" x14ac:dyDescent="0.25">
      <c r="I7265" s="142"/>
    </row>
    <row r="7266" spans="9:9" s="141" customFormat="1" x14ac:dyDescent="0.25">
      <c r="I7266" s="142"/>
    </row>
    <row r="7267" spans="9:9" s="141" customFormat="1" x14ac:dyDescent="0.25">
      <c r="I7267" s="142"/>
    </row>
    <row r="7268" spans="9:9" s="141" customFormat="1" x14ac:dyDescent="0.25">
      <c r="I7268" s="142"/>
    </row>
    <row r="7269" spans="9:9" s="141" customFormat="1" x14ac:dyDescent="0.25">
      <c r="I7269" s="142"/>
    </row>
    <row r="7270" spans="9:9" s="141" customFormat="1" x14ac:dyDescent="0.25">
      <c r="I7270" s="142"/>
    </row>
    <row r="7271" spans="9:9" s="141" customFormat="1" x14ac:dyDescent="0.25">
      <c r="I7271" s="142"/>
    </row>
    <row r="7272" spans="9:9" s="141" customFormat="1" x14ac:dyDescent="0.25">
      <c r="I7272" s="142"/>
    </row>
    <row r="7273" spans="9:9" s="141" customFormat="1" x14ac:dyDescent="0.25">
      <c r="I7273" s="142"/>
    </row>
    <row r="7274" spans="9:9" s="141" customFormat="1" x14ac:dyDescent="0.25">
      <c r="I7274" s="142"/>
    </row>
    <row r="7275" spans="9:9" s="141" customFormat="1" x14ac:dyDescent="0.25">
      <c r="I7275" s="142"/>
    </row>
    <row r="7276" spans="9:9" s="141" customFormat="1" x14ac:dyDescent="0.25">
      <c r="I7276" s="142"/>
    </row>
    <row r="7277" spans="9:9" s="141" customFormat="1" x14ac:dyDescent="0.25">
      <c r="I7277" s="142"/>
    </row>
    <row r="7278" spans="9:9" s="141" customFormat="1" x14ac:dyDescent="0.25">
      <c r="I7278" s="142"/>
    </row>
    <row r="7279" spans="9:9" s="141" customFormat="1" x14ac:dyDescent="0.25">
      <c r="I7279" s="142"/>
    </row>
    <row r="7280" spans="9:9" s="141" customFormat="1" x14ac:dyDescent="0.25">
      <c r="I7280" s="142"/>
    </row>
    <row r="7281" spans="9:9" s="141" customFormat="1" x14ac:dyDescent="0.25">
      <c r="I7281" s="142"/>
    </row>
    <row r="7282" spans="9:9" s="141" customFormat="1" x14ac:dyDescent="0.25">
      <c r="I7282" s="142"/>
    </row>
    <row r="7283" spans="9:9" s="141" customFormat="1" x14ac:dyDescent="0.25">
      <c r="I7283" s="142"/>
    </row>
    <row r="7284" spans="9:9" s="141" customFormat="1" x14ac:dyDescent="0.25">
      <c r="I7284" s="142"/>
    </row>
    <row r="7285" spans="9:9" s="141" customFormat="1" x14ac:dyDescent="0.25">
      <c r="I7285" s="142"/>
    </row>
    <row r="7286" spans="9:9" s="141" customFormat="1" x14ac:dyDescent="0.25">
      <c r="I7286" s="142"/>
    </row>
    <row r="7287" spans="9:9" s="141" customFormat="1" x14ac:dyDescent="0.25">
      <c r="I7287" s="142"/>
    </row>
    <row r="7288" spans="9:9" s="141" customFormat="1" x14ac:dyDescent="0.25">
      <c r="I7288" s="142"/>
    </row>
    <row r="7289" spans="9:9" s="141" customFormat="1" x14ac:dyDescent="0.25">
      <c r="I7289" s="142"/>
    </row>
    <row r="7290" spans="9:9" s="141" customFormat="1" x14ac:dyDescent="0.25">
      <c r="I7290" s="142"/>
    </row>
    <row r="7291" spans="9:9" s="141" customFormat="1" x14ac:dyDescent="0.25">
      <c r="I7291" s="142"/>
    </row>
    <row r="7292" spans="9:9" s="141" customFormat="1" x14ac:dyDescent="0.25">
      <c r="I7292" s="142"/>
    </row>
    <row r="7293" spans="9:9" s="141" customFormat="1" x14ac:dyDescent="0.25">
      <c r="I7293" s="142"/>
    </row>
    <row r="7294" spans="9:9" s="141" customFormat="1" x14ac:dyDescent="0.25">
      <c r="I7294" s="142"/>
    </row>
    <row r="7295" spans="9:9" s="141" customFormat="1" x14ac:dyDescent="0.25">
      <c r="I7295" s="142"/>
    </row>
    <row r="7296" spans="9:9" s="141" customFormat="1" x14ac:dyDescent="0.25">
      <c r="I7296" s="142"/>
    </row>
    <row r="7297" spans="9:9" s="141" customFormat="1" x14ac:dyDescent="0.25">
      <c r="I7297" s="142"/>
    </row>
    <row r="7298" spans="9:9" s="141" customFormat="1" x14ac:dyDescent="0.25">
      <c r="I7298" s="142"/>
    </row>
    <row r="7299" spans="9:9" s="141" customFormat="1" x14ac:dyDescent="0.25">
      <c r="I7299" s="142"/>
    </row>
    <row r="7300" spans="9:9" s="141" customFormat="1" x14ac:dyDescent="0.25">
      <c r="I7300" s="142"/>
    </row>
    <row r="7301" spans="9:9" s="141" customFormat="1" x14ac:dyDescent="0.25">
      <c r="I7301" s="142"/>
    </row>
    <row r="7302" spans="9:9" s="141" customFormat="1" x14ac:dyDescent="0.25">
      <c r="I7302" s="142"/>
    </row>
    <row r="7303" spans="9:9" s="141" customFormat="1" x14ac:dyDescent="0.25">
      <c r="I7303" s="142"/>
    </row>
    <row r="7304" spans="9:9" s="141" customFormat="1" x14ac:dyDescent="0.25">
      <c r="I7304" s="142"/>
    </row>
    <row r="7305" spans="9:9" s="141" customFormat="1" x14ac:dyDescent="0.25">
      <c r="I7305" s="142"/>
    </row>
    <row r="7306" spans="9:9" s="141" customFormat="1" x14ac:dyDescent="0.25">
      <c r="I7306" s="142"/>
    </row>
    <row r="7307" spans="9:9" s="141" customFormat="1" x14ac:dyDescent="0.25">
      <c r="I7307" s="142"/>
    </row>
    <row r="7308" spans="9:9" s="141" customFormat="1" x14ac:dyDescent="0.25">
      <c r="I7308" s="142"/>
    </row>
    <row r="7309" spans="9:9" s="141" customFormat="1" x14ac:dyDescent="0.25">
      <c r="I7309" s="142"/>
    </row>
    <row r="7310" spans="9:9" s="141" customFormat="1" x14ac:dyDescent="0.25">
      <c r="I7310" s="142"/>
    </row>
    <row r="7311" spans="9:9" s="141" customFormat="1" x14ac:dyDescent="0.25">
      <c r="I7311" s="142"/>
    </row>
    <row r="7312" spans="9:9" s="141" customFormat="1" x14ac:dyDescent="0.25">
      <c r="I7312" s="142"/>
    </row>
    <row r="7313" spans="9:9" s="141" customFormat="1" x14ac:dyDescent="0.25">
      <c r="I7313" s="142"/>
    </row>
    <row r="7314" spans="9:9" s="141" customFormat="1" x14ac:dyDescent="0.25">
      <c r="I7314" s="142"/>
    </row>
    <row r="7315" spans="9:9" s="141" customFormat="1" x14ac:dyDescent="0.25">
      <c r="I7315" s="142"/>
    </row>
    <row r="7316" spans="9:9" s="141" customFormat="1" x14ac:dyDescent="0.25">
      <c r="I7316" s="142"/>
    </row>
    <row r="7317" spans="9:9" s="141" customFormat="1" x14ac:dyDescent="0.25">
      <c r="I7317" s="142"/>
    </row>
    <row r="7318" spans="9:9" s="141" customFormat="1" x14ac:dyDescent="0.25">
      <c r="I7318" s="142"/>
    </row>
    <row r="7319" spans="9:9" s="141" customFormat="1" x14ac:dyDescent="0.25">
      <c r="I7319" s="142"/>
    </row>
    <row r="7320" spans="9:9" s="141" customFormat="1" x14ac:dyDescent="0.25">
      <c r="I7320" s="142"/>
    </row>
    <row r="7321" spans="9:9" s="141" customFormat="1" x14ac:dyDescent="0.25">
      <c r="I7321" s="142"/>
    </row>
    <row r="7322" spans="9:9" s="141" customFormat="1" x14ac:dyDescent="0.25">
      <c r="I7322" s="142"/>
    </row>
    <row r="7323" spans="9:9" s="141" customFormat="1" x14ac:dyDescent="0.25">
      <c r="I7323" s="142"/>
    </row>
    <row r="7324" spans="9:9" s="141" customFormat="1" x14ac:dyDescent="0.25">
      <c r="I7324" s="142"/>
    </row>
    <row r="7325" spans="9:9" s="141" customFormat="1" x14ac:dyDescent="0.25">
      <c r="I7325" s="142"/>
    </row>
    <row r="7326" spans="9:9" s="141" customFormat="1" x14ac:dyDescent="0.25">
      <c r="I7326" s="142"/>
    </row>
    <row r="7327" spans="9:9" s="141" customFormat="1" x14ac:dyDescent="0.25">
      <c r="I7327" s="142"/>
    </row>
    <row r="7328" spans="9:9" s="141" customFormat="1" x14ac:dyDescent="0.25">
      <c r="I7328" s="142"/>
    </row>
    <row r="7329" spans="9:9" s="141" customFormat="1" x14ac:dyDescent="0.25">
      <c r="I7329" s="142"/>
    </row>
    <row r="7330" spans="9:9" s="141" customFormat="1" x14ac:dyDescent="0.25">
      <c r="I7330" s="142"/>
    </row>
    <row r="7331" spans="9:9" s="141" customFormat="1" x14ac:dyDescent="0.25">
      <c r="I7331" s="142"/>
    </row>
    <row r="7332" spans="9:9" s="141" customFormat="1" x14ac:dyDescent="0.25">
      <c r="I7332" s="142"/>
    </row>
    <row r="7333" spans="9:9" s="141" customFormat="1" x14ac:dyDescent="0.25">
      <c r="I7333" s="142"/>
    </row>
    <row r="7334" spans="9:9" s="141" customFormat="1" x14ac:dyDescent="0.25">
      <c r="I7334" s="142"/>
    </row>
    <row r="7335" spans="9:9" s="141" customFormat="1" x14ac:dyDescent="0.25">
      <c r="I7335" s="142"/>
    </row>
    <row r="7336" spans="9:9" s="141" customFormat="1" x14ac:dyDescent="0.25">
      <c r="I7336" s="142"/>
    </row>
    <row r="7337" spans="9:9" s="141" customFormat="1" x14ac:dyDescent="0.25">
      <c r="I7337" s="142"/>
    </row>
    <row r="7338" spans="9:9" s="141" customFormat="1" x14ac:dyDescent="0.25">
      <c r="I7338" s="142"/>
    </row>
    <row r="7339" spans="9:9" s="141" customFormat="1" x14ac:dyDescent="0.25">
      <c r="I7339" s="142"/>
    </row>
    <row r="7340" spans="9:9" s="141" customFormat="1" x14ac:dyDescent="0.25">
      <c r="I7340" s="142"/>
    </row>
    <row r="7341" spans="9:9" s="141" customFormat="1" x14ac:dyDescent="0.25">
      <c r="I7341" s="142"/>
    </row>
    <row r="7342" spans="9:9" s="141" customFormat="1" x14ac:dyDescent="0.25">
      <c r="I7342" s="142"/>
    </row>
    <row r="7343" spans="9:9" s="141" customFormat="1" x14ac:dyDescent="0.25">
      <c r="I7343" s="142"/>
    </row>
    <row r="7344" spans="9:9" s="141" customFormat="1" x14ac:dyDescent="0.25">
      <c r="I7344" s="142"/>
    </row>
    <row r="7345" spans="9:9" s="141" customFormat="1" x14ac:dyDescent="0.25">
      <c r="I7345" s="142"/>
    </row>
    <row r="7346" spans="9:9" s="141" customFormat="1" x14ac:dyDescent="0.25">
      <c r="I7346" s="142"/>
    </row>
    <row r="7347" spans="9:9" s="141" customFormat="1" x14ac:dyDescent="0.25">
      <c r="I7347" s="142"/>
    </row>
    <row r="7348" spans="9:9" s="141" customFormat="1" x14ac:dyDescent="0.25">
      <c r="I7348" s="142"/>
    </row>
    <row r="7349" spans="9:9" s="141" customFormat="1" x14ac:dyDescent="0.25">
      <c r="I7349" s="142"/>
    </row>
    <row r="7350" spans="9:9" s="141" customFormat="1" x14ac:dyDescent="0.25">
      <c r="I7350" s="142"/>
    </row>
    <row r="7351" spans="9:9" s="141" customFormat="1" x14ac:dyDescent="0.25">
      <c r="I7351" s="142"/>
    </row>
    <row r="7352" spans="9:9" s="141" customFormat="1" x14ac:dyDescent="0.25">
      <c r="I7352" s="142"/>
    </row>
    <row r="7353" spans="9:9" s="141" customFormat="1" x14ac:dyDescent="0.25">
      <c r="I7353" s="142"/>
    </row>
    <row r="7354" spans="9:9" s="141" customFormat="1" x14ac:dyDescent="0.25">
      <c r="I7354" s="142"/>
    </row>
    <row r="7355" spans="9:9" s="141" customFormat="1" x14ac:dyDescent="0.25">
      <c r="I7355" s="142"/>
    </row>
    <row r="7356" spans="9:9" s="141" customFormat="1" x14ac:dyDescent="0.25">
      <c r="I7356" s="142"/>
    </row>
    <row r="7357" spans="9:9" s="141" customFormat="1" x14ac:dyDescent="0.25">
      <c r="I7357" s="142"/>
    </row>
    <row r="7358" spans="9:9" s="141" customFormat="1" x14ac:dyDescent="0.25">
      <c r="I7358" s="142"/>
    </row>
    <row r="7359" spans="9:9" s="141" customFormat="1" x14ac:dyDescent="0.25">
      <c r="I7359" s="142"/>
    </row>
    <row r="7360" spans="9:9" s="141" customFormat="1" x14ac:dyDescent="0.25">
      <c r="I7360" s="142"/>
    </row>
    <row r="7361" spans="9:9" s="141" customFormat="1" x14ac:dyDescent="0.25">
      <c r="I7361" s="142"/>
    </row>
    <row r="7362" spans="9:9" s="141" customFormat="1" x14ac:dyDescent="0.25">
      <c r="I7362" s="142"/>
    </row>
    <row r="7363" spans="9:9" s="141" customFormat="1" x14ac:dyDescent="0.25">
      <c r="I7363" s="142"/>
    </row>
    <row r="7364" spans="9:9" s="141" customFormat="1" x14ac:dyDescent="0.25">
      <c r="I7364" s="142"/>
    </row>
    <row r="7365" spans="9:9" s="141" customFormat="1" x14ac:dyDescent="0.25">
      <c r="I7365" s="142"/>
    </row>
    <row r="7366" spans="9:9" s="141" customFormat="1" x14ac:dyDescent="0.25">
      <c r="I7366" s="142"/>
    </row>
    <row r="7367" spans="9:9" s="141" customFormat="1" x14ac:dyDescent="0.25">
      <c r="I7367" s="142"/>
    </row>
    <row r="7368" spans="9:9" s="141" customFormat="1" x14ac:dyDescent="0.25">
      <c r="I7368" s="142"/>
    </row>
    <row r="7369" spans="9:9" s="141" customFormat="1" x14ac:dyDescent="0.25">
      <c r="I7369" s="142"/>
    </row>
    <row r="7370" spans="9:9" s="141" customFormat="1" x14ac:dyDescent="0.25">
      <c r="I7370" s="142"/>
    </row>
    <row r="7371" spans="9:9" s="141" customFormat="1" x14ac:dyDescent="0.25">
      <c r="I7371" s="142"/>
    </row>
    <row r="7372" spans="9:9" s="141" customFormat="1" x14ac:dyDescent="0.25">
      <c r="I7372" s="142"/>
    </row>
    <row r="7373" spans="9:9" s="141" customFormat="1" x14ac:dyDescent="0.25">
      <c r="I7373" s="142"/>
    </row>
    <row r="7374" spans="9:9" s="141" customFormat="1" x14ac:dyDescent="0.25">
      <c r="I7374" s="142"/>
    </row>
    <row r="7375" spans="9:9" s="141" customFormat="1" x14ac:dyDescent="0.25">
      <c r="I7375" s="142"/>
    </row>
    <row r="7376" spans="9:9" s="141" customFormat="1" x14ac:dyDescent="0.25">
      <c r="I7376" s="142"/>
    </row>
    <row r="7377" spans="9:9" s="141" customFormat="1" x14ac:dyDescent="0.25">
      <c r="I7377" s="142"/>
    </row>
    <row r="7378" spans="9:9" s="141" customFormat="1" x14ac:dyDescent="0.25">
      <c r="I7378" s="142"/>
    </row>
    <row r="7379" spans="9:9" s="141" customFormat="1" x14ac:dyDescent="0.25">
      <c r="I7379" s="142"/>
    </row>
    <row r="7380" spans="9:9" s="141" customFormat="1" x14ac:dyDescent="0.25">
      <c r="I7380" s="142"/>
    </row>
    <row r="7381" spans="9:9" s="141" customFormat="1" x14ac:dyDescent="0.25">
      <c r="I7381" s="142"/>
    </row>
    <row r="7382" spans="9:9" s="141" customFormat="1" x14ac:dyDescent="0.25">
      <c r="I7382" s="142"/>
    </row>
    <row r="7383" spans="9:9" s="141" customFormat="1" x14ac:dyDescent="0.25">
      <c r="I7383" s="142"/>
    </row>
    <row r="7384" spans="9:9" s="141" customFormat="1" x14ac:dyDescent="0.25">
      <c r="I7384" s="142"/>
    </row>
    <row r="7385" spans="9:9" s="141" customFormat="1" x14ac:dyDescent="0.25">
      <c r="I7385" s="142"/>
    </row>
    <row r="7386" spans="9:9" s="141" customFormat="1" x14ac:dyDescent="0.25">
      <c r="I7386" s="142"/>
    </row>
    <row r="7387" spans="9:9" s="141" customFormat="1" x14ac:dyDescent="0.25">
      <c r="I7387" s="142"/>
    </row>
    <row r="7388" spans="9:9" s="141" customFormat="1" x14ac:dyDescent="0.25">
      <c r="I7388" s="142"/>
    </row>
    <row r="7389" spans="9:9" s="141" customFormat="1" x14ac:dyDescent="0.25">
      <c r="I7389" s="142"/>
    </row>
    <row r="7390" spans="9:9" s="141" customFormat="1" x14ac:dyDescent="0.25">
      <c r="I7390" s="142"/>
    </row>
    <row r="7391" spans="9:9" s="141" customFormat="1" x14ac:dyDescent="0.25">
      <c r="I7391" s="142"/>
    </row>
    <row r="7392" spans="9:9" s="141" customFormat="1" x14ac:dyDescent="0.25">
      <c r="I7392" s="142"/>
    </row>
    <row r="7393" spans="9:9" s="141" customFormat="1" x14ac:dyDescent="0.25">
      <c r="I7393" s="142"/>
    </row>
    <row r="7394" spans="9:9" s="141" customFormat="1" x14ac:dyDescent="0.25">
      <c r="I7394" s="142"/>
    </row>
    <row r="7395" spans="9:9" s="141" customFormat="1" x14ac:dyDescent="0.25">
      <c r="I7395" s="142"/>
    </row>
    <row r="7396" spans="9:9" s="141" customFormat="1" x14ac:dyDescent="0.25">
      <c r="I7396" s="142"/>
    </row>
    <row r="7397" spans="9:9" s="141" customFormat="1" x14ac:dyDescent="0.25">
      <c r="I7397" s="142"/>
    </row>
    <row r="7398" spans="9:9" s="141" customFormat="1" x14ac:dyDescent="0.25">
      <c r="I7398" s="142"/>
    </row>
    <row r="7399" spans="9:9" s="141" customFormat="1" x14ac:dyDescent="0.25">
      <c r="I7399" s="142"/>
    </row>
    <row r="7400" spans="9:9" s="141" customFormat="1" x14ac:dyDescent="0.25">
      <c r="I7400" s="142"/>
    </row>
    <row r="7401" spans="9:9" s="141" customFormat="1" x14ac:dyDescent="0.25">
      <c r="I7401" s="142"/>
    </row>
    <row r="7402" spans="9:9" s="141" customFormat="1" x14ac:dyDescent="0.25">
      <c r="I7402" s="142"/>
    </row>
    <row r="7403" spans="9:9" s="141" customFormat="1" x14ac:dyDescent="0.25">
      <c r="I7403" s="142"/>
    </row>
    <row r="7404" spans="9:9" s="141" customFormat="1" x14ac:dyDescent="0.25">
      <c r="I7404" s="142"/>
    </row>
    <row r="7405" spans="9:9" s="141" customFormat="1" x14ac:dyDescent="0.25">
      <c r="I7405" s="142"/>
    </row>
    <row r="7406" spans="9:9" s="141" customFormat="1" x14ac:dyDescent="0.25">
      <c r="I7406" s="142"/>
    </row>
    <row r="7407" spans="9:9" s="141" customFormat="1" x14ac:dyDescent="0.25">
      <c r="I7407" s="142"/>
    </row>
    <row r="7408" spans="9:9" s="141" customFormat="1" x14ac:dyDescent="0.25">
      <c r="I7408" s="142"/>
    </row>
    <row r="7409" spans="9:9" s="141" customFormat="1" x14ac:dyDescent="0.25">
      <c r="I7409" s="142"/>
    </row>
    <row r="7410" spans="9:9" s="141" customFormat="1" x14ac:dyDescent="0.25">
      <c r="I7410" s="142"/>
    </row>
    <row r="7411" spans="9:9" s="141" customFormat="1" x14ac:dyDescent="0.25">
      <c r="I7411" s="142"/>
    </row>
    <row r="7412" spans="9:9" s="141" customFormat="1" x14ac:dyDescent="0.25">
      <c r="I7412" s="142"/>
    </row>
    <row r="7413" spans="9:9" s="141" customFormat="1" x14ac:dyDescent="0.25">
      <c r="I7413" s="142"/>
    </row>
    <row r="7414" spans="9:9" s="141" customFormat="1" x14ac:dyDescent="0.25">
      <c r="I7414" s="142"/>
    </row>
    <row r="7415" spans="9:9" s="141" customFormat="1" x14ac:dyDescent="0.25">
      <c r="I7415" s="142"/>
    </row>
    <row r="7416" spans="9:9" s="141" customFormat="1" x14ac:dyDescent="0.25">
      <c r="I7416" s="142"/>
    </row>
    <row r="7417" spans="9:9" s="141" customFormat="1" x14ac:dyDescent="0.25">
      <c r="I7417" s="142"/>
    </row>
    <row r="7418" spans="9:9" s="141" customFormat="1" x14ac:dyDescent="0.25">
      <c r="I7418" s="142"/>
    </row>
    <row r="7419" spans="9:9" s="141" customFormat="1" x14ac:dyDescent="0.25">
      <c r="I7419" s="142"/>
    </row>
    <row r="7420" spans="9:9" s="141" customFormat="1" x14ac:dyDescent="0.25">
      <c r="I7420" s="142"/>
    </row>
    <row r="7421" spans="9:9" s="141" customFormat="1" x14ac:dyDescent="0.25">
      <c r="I7421" s="142"/>
    </row>
    <row r="7422" spans="9:9" s="141" customFormat="1" x14ac:dyDescent="0.25">
      <c r="I7422" s="142"/>
    </row>
    <row r="7423" spans="9:9" s="141" customFormat="1" x14ac:dyDescent="0.25">
      <c r="I7423" s="142"/>
    </row>
    <row r="7424" spans="9:9" s="141" customFormat="1" x14ac:dyDescent="0.25">
      <c r="I7424" s="142"/>
    </row>
    <row r="7425" spans="9:9" s="141" customFormat="1" x14ac:dyDescent="0.25">
      <c r="I7425" s="142"/>
    </row>
    <row r="7426" spans="9:9" s="141" customFormat="1" x14ac:dyDescent="0.25">
      <c r="I7426" s="142"/>
    </row>
    <row r="7427" spans="9:9" s="141" customFormat="1" x14ac:dyDescent="0.25">
      <c r="I7427" s="142"/>
    </row>
    <row r="7428" spans="9:9" s="141" customFormat="1" x14ac:dyDescent="0.25">
      <c r="I7428" s="142"/>
    </row>
    <row r="7429" spans="9:9" s="141" customFormat="1" x14ac:dyDescent="0.25">
      <c r="I7429" s="142"/>
    </row>
    <row r="7430" spans="9:9" s="141" customFormat="1" x14ac:dyDescent="0.25">
      <c r="I7430" s="142"/>
    </row>
    <row r="7431" spans="9:9" s="141" customFormat="1" x14ac:dyDescent="0.25">
      <c r="I7431" s="142"/>
    </row>
    <row r="7432" spans="9:9" s="141" customFormat="1" x14ac:dyDescent="0.25">
      <c r="I7432" s="142"/>
    </row>
    <row r="7433" spans="9:9" s="141" customFormat="1" x14ac:dyDescent="0.25">
      <c r="I7433" s="142"/>
    </row>
    <row r="7434" spans="9:9" s="141" customFormat="1" x14ac:dyDescent="0.25">
      <c r="I7434" s="142"/>
    </row>
    <row r="7435" spans="9:9" s="141" customFormat="1" x14ac:dyDescent="0.25">
      <c r="I7435" s="142"/>
    </row>
    <row r="7436" spans="9:9" s="141" customFormat="1" x14ac:dyDescent="0.25">
      <c r="I7436" s="142"/>
    </row>
    <row r="7437" spans="9:9" s="141" customFormat="1" x14ac:dyDescent="0.25">
      <c r="I7437" s="142"/>
    </row>
    <row r="7438" spans="9:9" s="141" customFormat="1" x14ac:dyDescent="0.25">
      <c r="I7438" s="142"/>
    </row>
    <row r="7439" spans="9:9" s="141" customFormat="1" x14ac:dyDescent="0.25">
      <c r="I7439" s="142"/>
    </row>
    <row r="7440" spans="9:9" s="141" customFormat="1" x14ac:dyDescent="0.25">
      <c r="I7440" s="142"/>
    </row>
    <row r="7441" spans="9:9" s="141" customFormat="1" x14ac:dyDescent="0.25">
      <c r="I7441" s="142"/>
    </row>
    <row r="7442" spans="9:9" s="141" customFormat="1" x14ac:dyDescent="0.25">
      <c r="I7442" s="142"/>
    </row>
    <row r="7443" spans="9:9" s="141" customFormat="1" x14ac:dyDescent="0.25">
      <c r="I7443" s="142"/>
    </row>
    <row r="7444" spans="9:9" s="141" customFormat="1" x14ac:dyDescent="0.25">
      <c r="I7444" s="142"/>
    </row>
    <row r="7445" spans="9:9" s="141" customFormat="1" x14ac:dyDescent="0.25">
      <c r="I7445" s="142"/>
    </row>
    <row r="7446" spans="9:9" s="141" customFormat="1" x14ac:dyDescent="0.25">
      <c r="I7446" s="142"/>
    </row>
    <row r="7447" spans="9:9" s="141" customFormat="1" x14ac:dyDescent="0.25">
      <c r="I7447" s="142"/>
    </row>
    <row r="7448" spans="9:9" s="141" customFormat="1" x14ac:dyDescent="0.25">
      <c r="I7448" s="142"/>
    </row>
    <row r="7449" spans="9:9" s="141" customFormat="1" x14ac:dyDescent="0.25">
      <c r="I7449" s="142"/>
    </row>
    <row r="7450" spans="9:9" s="141" customFormat="1" x14ac:dyDescent="0.25">
      <c r="I7450" s="142"/>
    </row>
    <row r="7451" spans="9:9" s="141" customFormat="1" x14ac:dyDescent="0.25">
      <c r="I7451" s="142"/>
    </row>
    <row r="7452" spans="9:9" s="141" customFormat="1" x14ac:dyDescent="0.25">
      <c r="I7452" s="142"/>
    </row>
    <row r="7453" spans="9:9" s="141" customFormat="1" x14ac:dyDescent="0.25">
      <c r="I7453" s="142"/>
    </row>
    <row r="7454" spans="9:9" s="141" customFormat="1" x14ac:dyDescent="0.25">
      <c r="I7454" s="142"/>
    </row>
    <row r="7455" spans="9:9" s="141" customFormat="1" x14ac:dyDescent="0.25">
      <c r="I7455" s="142"/>
    </row>
    <row r="7456" spans="9:9" s="141" customFormat="1" x14ac:dyDescent="0.25">
      <c r="I7456" s="142"/>
    </row>
    <row r="7457" spans="9:9" s="141" customFormat="1" x14ac:dyDescent="0.25">
      <c r="I7457" s="142"/>
    </row>
    <row r="7458" spans="9:9" s="141" customFormat="1" x14ac:dyDescent="0.25">
      <c r="I7458" s="142"/>
    </row>
    <row r="7459" spans="9:9" s="141" customFormat="1" x14ac:dyDescent="0.25">
      <c r="I7459" s="142"/>
    </row>
    <row r="7460" spans="9:9" s="141" customFormat="1" x14ac:dyDescent="0.25">
      <c r="I7460" s="142"/>
    </row>
    <row r="7461" spans="9:9" s="141" customFormat="1" x14ac:dyDescent="0.25">
      <c r="I7461" s="142"/>
    </row>
    <row r="7462" spans="9:9" s="141" customFormat="1" x14ac:dyDescent="0.25">
      <c r="I7462" s="142"/>
    </row>
    <row r="7463" spans="9:9" s="141" customFormat="1" x14ac:dyDescent="0.25">
      <c r="I7463" s="142"/>
    </row>
    <row r="7464" spans="9:9" s="141" customFormat="1" x14ac:dyDescent="0.25">
      <c r="I7464" s="142"/>
    </row>
    <row r="7465" spans="9:9" s="141" customFormat="1" x14ac:dyDescent="0.25">
      <c r="I7465" s="142"/>
    </row>
    <row r="7466" spans="9:9" s="141" customFormat="1" x14ac:dyDescent="0.25">
      <c r="I7466" s="142"/>
    </row>
    <row r="7467" spans="9:9" s="141" customFormat="1" x14ac:dyDescent="0.25">
      <c r="I7467" s="142"/>
    </row>
    <row r="7468" spans="9:9" s="141" customFormat="1" x14ac:dyDescent="0.25">
      <c r="I7468" s="142"/>
    </row>
    <row r="7469" spans="9:9" s="141" customFormat="1" x14ac:dyDescent="0.25">
      <c r="I7469" s="142"/>
    </row>
    <row r="7470" spans="9:9" s="141" customFormat="1" x14ac:dyDescent="0.25">
      <c r="I7470" s="142"/>
    </row>
    <row r="7471" spans="9:9" s="141" customFormat="1" x14ac:dyDescent="0.25">
      <c r="I7471" s="142"/>
    </row>
    <row r="7472" spans="9:9" s="141" customFormat="1" x14ac:dyDescent="0.25">
      <c r="I7472" s="142"/>
    </row>
    <row r="7473" spans="9:9" s="141" customFormat="1" x14ac:dyDescent="0.25">
      <c r="I7473" s="142"/>
    </row>
    <row r="7474" spans="9:9" s="141" customFormat="1" x14ac:dyDescent="0.25">
      <c r="I7474" s="142"/>
    </row>
    <row r="7475" spans="9:9" s="141" customFormat="1" x14ac:dyDescent="0.25">
      <c r="I7475" s="142"/>
    </row>
    <row r="7476" spans="9:9" s="141" customFormat="1" x14ac:dyDescent="0.25">
      <c r="I7476" s="142"/>
    </row>
    <row r="7477" spans="9:9" s="141" customFormat="1" x14ac:dyDescent="0.25">
      <c r="I7477" s="142"/>
    </row>
    <row r="7478" spans="9:9" s="141" customFormat="1" x14ac:dyDescent="0.25">
      <c r="I7478" s="142"/>
    </row>
    <row r="7479" spans="9:9" s="141" customFormat="1" x14ac:dyDescent="0.25">
      <c r="I7479" s="142"/>
    </row>
    <row r="7480" spans="9:9" s="141" customFormat="1" x14ac:dyDescent="0.25">
      <c r="I7480" s="142"/>
    </row>
    <row r="7481" spans="9:9" s="141" customFormat="1" x14ac:dyDescent="0.25">
      <c r="I7481" s="142"/>
    </row>
    <row r="7482" spans="9:9" s="141" customFormat="1" x14ac:dyDescent="0.25">
      <c r="I7482" s="142"/>
    </row>
    <row r="7483" spans="9:9" s="141" customFormat="1" x14ac:dyDescent="0.25">
      <c r="I7483" s="142"/>
    </row>
    <row r="7484" spans="9:9" s="141" customFormat="1" x14ac:dyDescent="0.25">
      <c r="I7484" s="142"/>
    </row>
    <row r="7485" spans="9:9" s="141" customFormat="1" x14ac:dyDescent="0.25">
      <c r="I7485" s="142"/>
    </row>
    <row r="7486" spans="9:9" s="141" customFormat="1" x14ac:dyDescent="0.25">
      <c r="I7486" s="142"/>
    </row>
    <row r="7487" spans="9:9" s="141" customFormat="1" x14ac:dyDescent="0.25">
      <c r="I7487" s="142"/>
    </row>
    <row r="7488" spans="9:9" s="141" customFormat="1" x14ac:dyDescent="0.25">
      <c r="I7488" s="142"/>
    </row>
    <row r="7489" spans="9:9" s="141" customFormat="1" x14ac:dyDescent="0.25">
      <c r="I7489" s="142"/>
    </row>
    <row r="7490" spans="9:9" s="141" customFormat="1" x14ac:dyDescent="0.25">
      <c r="I7490" s="142"/>
    </row>
    <row r="7491" spans="9:9" s="141" customFormat="1" x14ac:dyDescent="0.25">
      <c r="I7491" s="142"/>
    </row>
    <row r="7492" spans="9:9" s="141" customFormat="1" x14ac:dyDescent="0.25">
      <c r="I7492" s="142"/>
    </row>
    <row r="7493" spans="9:9" s="141" customFormat="1" x14ac:dyDescent="0.25">
      <c r="I7493" s="142"/>
    </row>
    <row r="7494" spans="9:9" s="141" customFormat="1" x14ac:dyDescent="0.25">
      <c r="I7494" s="142"/>
    </row>
    <row r="7495" spans="9:9" s="141" customFormat="1" x14ac:dyDescent="0.25">
      <c r="I7495" s="142"/>
    </row>
    <row r="7496" spans="9:9" s="141" customFormat="1" x14ac:dyDescent="0.25">
      <c r="I7496" s="142"/>
    </row>
    <row r="7497" spans="9:9" s="141" customFormat="1" x14ac:dyDescent="0.25">
      <c r="I7497" s="142"/>
    </row>
    <row r="7498" spans="9:9" s="141" customFormat="1" x14ac:dyDescent="0.25">
      <c r="I7498" s="142"/>
    </row>
    <row r="7499" spans="9:9" s="141" customFormat="1" x14ac:dyDescent="0.25">
      <c r="I7499" s="142"/>
    </row>
    <row r="7500" spans="9:9" s="141" customFormat="1" x14ac:dyDescent="0.25">
      <c r="I7500" s="142"/>
    </row>
    <row r="7501" spans="9:9" s="141" customFormat="1" x14ac:dyDescent="0.25">
      <c r="I7501" s="142"/>
    </row>
    <row r="7502" spans="9:9" s="141" customFormat="1" x14ac:dyDescent="0.25">
      <c r="I7502" s="142"/>
    </row>
    <row r="7503" spans="9:9" s="141" customFormat="1" x14ac:dyDescent="0.25">
      <c r="I7503" s="142"/>
    </row>
    <row r="7504" spans="9:9" s="141" customFormat="1" x14ac:dyDescent="0.25">
      <c r="I7504" s="142"/>
    </row>
    <row r="7505" spans="9:9" s="141" customFormat="1" x14ac:dyDescent="0.25">
      <c r="I7505" s="142"/>
    </row>
    <row r="7506" spans="9:9" s="141" customFormat="1" x14ac:dyDescent="0.25">
      <c r="I7506" s="142"/>
    </row>
    <row r="7507" spans="9:9" s="141" customFormat="1" x14ac:dyDescent="0.25">
      <c r="I7507" s="142"/>
    </row>
    <row r="7508" spans="9:9" s="141" customFormat="1" x14ac:dyDescent="0.25">
      <c r="I7508" s="142"/>
    </row>
    <row r="7509" spans="9:9" s="141" customFormat="1" x14ac:dyDescent="0.25">
      <c r="I7509" s="142"/>
    </row>
    <row r="7510" spans="9:9" s="141" customFormat="1" x14ac:dyDescent="0.25">
      <c r="I7510" s="142"/>
    </row>
    <row r="7511" spans="9:9" s="141" customFormat="1" x14ac:dyDescent="0.25">
      <c r="I7511" s="142"/>
    </row>
    <row r="7512" spans="9:9" s="141" customFormat="1" x14ac:dyDescent="0.25">
      <c r="I7512" s="142"/>
    </row>
    <row r="7513" spans="9:9" s="141" customFormat="1" x14ac:dyDescent="0.25">
      <c r="I7513" s="142"/>
    </row>
    <row r="7514" spans="9:9" s="141" customFormat="1" x14ac:dyDescent="0.25">
      <c r="I7514" s="142"/>
    </row>
    <row r="7515" spans="9:9" s="141" customFormat="1" x14ac:dyDescent="0.25">
      <c r="I7515" s="142"/>
    </row>
    <row r="7516" spans="9:9" s="141" customFormat="1" x14ac:dyDescent="0.25">
      <c r="I7516" s="142"/>
    </row>
    <row r="7517" spans="9:9" s="141" customFormat="1" x14ac:dyDescent="0.25">
      <c r="I7517" s="142"/>
    </row>
    <row r="7518" spans="9:9" s="141" customFormat="1" x14ac:dyDescent="0.25">
      <c r="I7518" s="142"/>
    </row>
    <row r="7519" spans="9:9" s="141" customFormat="1" x14ac:dyDescent="0.25">
      <c r="I7519" s="142"/>
    </row>
    <row r="7520" spans="9:9" s="141" customFormat="1" x14ac:dyDescent="0.25">
      <c r="I7520" s="142"/>
    </row>
    <row r="7521" spans="9:9" s="141" customFormat="1" x14ac:dyDescent="0.25">
      <c r="I7521" s="142"/>
    </row>
    <row r="7522" spans="9:9" s="141" customFormat="1" x14ac:dyDescent="0.25">
      <c r="I7522" s="142"/>
    </row>
    <row r="7523" spans="9:9" s="141" customFormat="1" x14ac:dyDescent="0.25">
      <c r="I7523" s="142"/>
    </row>
    <row r="7524" spans="9:9" s="141" customFormat="1" x14ac:dyDescent="0.25">
      <c r="I7524" s="142"/>
    </row>
    <row r="7525" spans="9:9" s="141" customFormat="1" x14ac:dyDescent="0.25">
      <c r="I7525" s="142"/>
    </row>
    <row r="7526" spans="9:9" s="141" customFormat="1" x14ac:dyDescent="0.25">
      <c r="I7526" s="142"/>
    </row>
    <row r="7527" spans="9:9" s="141" customFormat="1" x14ac:dyDescent="0.25">
      <c r="I7527" s="142"/>
    </row>
    <row r="7528" spans="9:9" s="141" customFormat="1" x14ac:dyDescent="0.25">
      <c r="I7528" s="142"/>
    </row>
    <row r="7529" spans="9:9" s="141" customFormat="1" x14ac:dyDescent="0.25">
      <c r="I7529" s="142"/>
    </row>
    <row r="7530" spans="9:9" s="141" customFormat="1" x14ac:dyDescent="0.25">
      <c r="I7530" s="142"/>
    </row>
    <row r="7531" spans="9:9" s="141" customFormat="1" x14ac:dyDescent="0.25">
      <c r="I7531" s="142"/>
    </row>
    <row r="7532" spans="9:9" s="141" customFormat="1" x14ac:dyDescent="0.25">
      <c r="I7532" s="142"/>
    </row>
    <row r="7533" spans="9:9" s="141" customFormat="1" x14ac:dyDescent="0.25">
      <c r="I7533" s="142"/>
    </row>
    <row r="7534" spans="9:9" s="141" customFormat="1" x14ac:dyDescent="0.25">
      <c r="I7534" s="142"/>
    </row>
    <row r="7535" spans="9:9" s="141" customFormat="1" x14ac:dyDescent="0.25">
      <c r="I7535" s="142"/>
    </row>
    <row r="7536" spans="9:9" s="141" customFormat="1" x14ac:dyDescent="0.25">
      <c r="I7536" s="142"/>
    </row>
    <row r="7537" spans="9:9" s="141" customFormat="1" x14ac:dyDescent="0.25">
      <c r="I7537" s="142"/>
    </row>
    <row r="7538" spans="9:9" s="141" customFormat="1" x14ac:dyDescent="0.25">
      <c r="I7538" s="142"/>
    </row>
    <row r="7539" spans="9:9" s="141" customFormat="1" x14ac:dyDescent="0.25">
      <c r="I7539" s="142"/>
    </row>
    <row r="7540" spans="9:9" s="141" customFormat="1" x14ac:dyDescent="0.25">
      <c r="I7540" s="142"/>
    </row>
    <row r="7541" spans="9:9" s="141" customFormat="1" x14ac:dyDescent="0.25">
      <c r="I7541" s="142"/>
    </row>
    <row r="7542" spans="9:9" s="141" customFormat="1" x14ac:dyDescent="0.25">
      <c r="I7542" s="142"/>
    </row>
    <row r="7543" spans="9:9" s="141" customFormat="1" x14ac:dyDescent="0.25">
      <c r="I7543" s="142"/>
    </row>
    <row r="7544" spans="9:9" s="141" customFormat="1" x14ac:dyDescent="0.25">
      <c r="I7544" s="142"/>
    </row>
    <row r="7545" spans="9:9" s="141" customFormat="1" x14ac:dyDescent="0.25">
      <c r="I7545" s="142"/>
    </row>
    <row r="7546" spans="9:9" s="141" customFormat="1" x14ac:dyDescent="0.25">
      <c r="I7546" s="142"/>
    </row>
    <row r="7547" spans="9:9" s="141" customFormat="1" x14ac:dyDescent="0.25">
      <c r="I7547" s="142"/>
    </row>
    <row r="7548" spans="9:9" s="141" customFormat="1" x14ac:dyDescent="0.25">
      <c r="I7548" s="142"/>
    </row>
    <row r="7549" spans="9:9" s="141" customFormat="1" x14ac:dyDescent="0.25">
      <c r="I7549" s="142"/>
    </row>
    <row r="7550" spans="9:9" s="141" customFormat="1" x14ac:dyDescent="0.25">
      <c r="I7550" s="142"/>
    </row>
    <row r="7551" spans="9:9" s="141" customFormat="1" x14ac:dyDescent="0.25">
      <c r="I7551" s="142"/>
    </row>
    <row r="7552" spans="9:9" s="141" customFormat="1" x14ac:dyDescent="0.25">
      <c r="I7552" s="142"/>
    </row>
    <row r="7553" spans="9:9" s="141" customFormat="1" x14ac:dyDescent="0.25">
      <c r="I7553" s="142"/>
    </row>
    <row r="7554" spans="9:9" s="141" customFormat="1" x14ac:dyDescent="0.25">
      <c r="I7554" s="142"/>
    </row>
    <row r="7555" spans="9:9" s="141" customFormat="1" x14ac:dyDescent="0.25">
      <c r="I7555" s="142"/>
    </row>
    <row r="7556" spans="9:9" s="141" customFormat="1" x14ac:dyDescent="0.25">
      <c r="I7556" s="142"/>
    </row>
    <row r="7557" spans="9:9" s="141" customFormat="1" x14ac:dyDescent="0.25">
      <c r="I7557" s="142"/>
    </row>
    <row r="7558" spans="9:9" s="141" customFormat="1" x14ac:dyDescent="0.25">
      <c r="I7558" s="142"/>
    </row>
    <row r="7559" spans="9:9" s="141" customFormat="1" x14ac:dyDescent="0.25">
      <c r="I7559" s="142"/>
    </row>
    <row r="7560" spans="9:9" s="141" customFormat="1" x14ac:dyDescent="0.25">
      <c r="I7560" s="142"/>
    </row>
    <row r="7561" spans="9:9" s="141" customFormat="1" x14ac:dyDescent="0.25">
      <c r="I7561" s="142"/>
    </row>
    <row r="7562" spans="9:9" s="141" customFormat="1" x14ac:dyDescent="0.25">
      <c r="I7562" s="142"/>
    </row>
    <row r="7563" spans="9:9" s="141" customFormat="1" x14ac:dyDescent="0.25">
      <c r="I7563" s="142"/>
    </row>
    <row r="7564" spans="9:9" s="141" customFormat="1" x14ac:dyDescent="0.25">
      <c r="I7564" s="142"/>
    </row>
    <row r="7565" spans="9:9" s="141" customFormat="1" x14ac:dyDescent="0.25">
      <c r="I7565" s="142"/>
    </row>
    <row r="7566" spans="9:9" s="141" customFormat="1" x14ac:dyDescent="0.25">
      <c r="I7566" s="142"/>
    </row>
    <row r="7567" spans="9:9" s="141" customFormat="1" x14ac:dyDescent="0.25">
      <c r="I7567" s="142"/>
    </row>
    <row r="7568" spans="9:9" s="141" customFormat="1" x14ac:dyDescent="0.25">
      <c r="I7568" s="142"/>
    </row>
    <row r="7569" spans="9:9" s="141" customFormat="1" x14ac:dyDescent="0.25">
      <c r="I7569" s="142"/>
    </row>
    <row r="7570" spans="9:9" s="141" customFormat="1" x14ac:dyDescent="0.25">
      <c r="I7570" s="142"/>
    </row>
    <row r="7571" spans="9:9" s="141" customFormat="1" x14ac:dyDescent="0.25">
      <c r="I7571" s="142"/>
    </row>
    <row r="7572" spans="9:9" s="141" customFormat="1" x14ac:dyDescent="0.25">
      <c r="I7572" s="142"/>
    </row>
    <row r="7573" spans="9:9" s="141" customFormat="1" x14ac:dyDescent="0.25">
      <c r="I7573" s="142"/>
    </row>
    <row r="7574" spans="9:9" s="141" customFormat="1" x14ac:dyDescent="0.25">
      <c r="I7574" s="142"/>
    </row>
    <row r="7575" spans="9:9" s="141" customFormat="1" x14ac:dyDescent="0.25">
      <c r="I7575" s="142"/>
    </row>
    <row r="7576" spans="9:9" s="141" customFormat="1" x14ac:dyDescent="0.25">
      <c r="I7576" s="142"/>
    </row>
    <row r="7577" spans="9:9" s="141" customFormat="1" x14ac:dyDescent="0.25">
      <c r="I7577" s="142"/>
    </row>
    <row r="7578" spans="9:9" s="141" customFormat="1" x14ac:dyDescent="0.25">
      <c r="I7578" s="142"/>
    </row>
    <row r="7579" spans="9:9" s="141" customFormat="1" x14ac:dyDescent="0.25">
      <c r="I7579" s="142"/>
    </row>
    <row r="7580" spans="9:9" s="141" customFormat="1" x14ac:dyDescent="0.25">
      <c r="I7580" s="142"/>
    </row>
    <row r="7581" spans="9:9" s="141" customFormat="1" x14ac:dyDescent="0.25">
      <c r="I7581" s="142"/>
    </row>
    <row r="7582" spans="9:9" s="141" customFormat="1" x14ac:dyDescent="0.25">
      <c r="I7582" s="142"/>
    </row>
    <row r="7583" spans="9:9" s="141" customFormat="1" x14ac:dyDescent="0.25">
      <c r="I7583" s="142"/>
    </row>
    <row r="7584" spans="9:9" s="141" customFormat="1" x14ac:dyDescent="0.25">
      <c r="I7584" s="142"/>
    </row>
    <row r="7585" spans="9:9" s="141" customFormat="1" x14ac:dyDescent="0.25">
      <c r="I7585" s="142"/>
    </row>
    <row r="7586" spans="9:9" s="141" customFormat="1" x14ac:dyDescent="0.25">
      <c r="I7586" s="142"/>
    </row>
    <row r="7587" spans="9:9" s="141" customFormat="1" x14ac:dyDescent="0.25">
      <c r="I7587" s="142"/>
    </row>
    <row r="7588" spans="9:9" s="141" customFormat="1" x14ac:dyDescent="0.25">
      <c r="I7588" s="142"/>
    </row>
    <row r="7589" spans="9:9" s="141" customFormat="1" x14ac:dyDescent="0.25">
      <c r="I7589" s="142"/>
    </row>
    <row r="7590" spans="9:9" s="141" customFormat="1" x14ac:dyDescent="0.25">
      <c r="I7590" s="142"/>
    </row>
    <row r="7591" spans="9:9" s="141" customFormat="1" x14ac:dyDescent="0.25">
      <c r="I7591" s="142"/>
    </row>
    <row r="7592" spans="9:9" s="141" customFormat="1" x14ac:dyDescent="0.25">
      <c r="I7592" s="142"/>
    </row>
    <row r="7593" spans="9:9" s="141" customFormat="1" x14ac:dyDescent="0.25">
      <c r="I7593" s="142"/>
    </row>
    <row r="7594" spans="9:9" s="141" customFormat="1" x14ac:dyDescent="0.25">
      <c r="I7594" s="142"/>
    </row>
    <row r="7595" spans="9:9" s="141" customFormat="1" x14ac:dyDescent="0.25">
      <c r="I7595" s="142"/>
    </row>
    <row r="7596" spans="9:9" s="141" customFormat="1" x14ac:dyDescent="0.25">
      <c r="I7596" s="142"/>
    </row>
    <row r="7597" spans="9:9" s="141" customFormat="1" x14ac:dyDescent="0.25">
      <c r="I7597" s="142"/>
    </row>
    <row r="7598" spans="9:9" s="141" customFormat="1" x14ac:dyDescent="0.25">
      <c r="I7598" s="142"/>
    </row>
    <row r="7599" spans="9:9" s="141" customFormat="1" x14ac:dyDescent="0.25">
      <c r="I7599" s="142"/>
    </row>
    <row r="7600" spans="9:9" s="141" customFormat="1" x14ac:dyDescent="0.25">
      <c r="I7600" s="142"/>
    </row>
    <row r="7601" spans="9:9" s="141" customFormat="1" x14ac:dyDescent="0.25">
      <c r="I7601" s="142"/>
    </row>
    <row r="7602" spans="9:9" s="141" customFormat="1" x14ac:dyDescent="0.25">
      <c r="I7602" s="142"/>
    </row>
    <row r="7603" spans="9:9" s="141" customFormat="1" x14ac:dyDescent="0.25">
      <c r="I7603" s="142"/>
    </row>
    <row r="7604" spans="9:9" s="141" customFormat="1" x14ac:dyDescent="0.25">
      <c r="I7604" s="142"/>
    </row>
    <row r="7605" spans="9:9" s="141" customFormat="1" x14ac:dyDescent="0.25">
      <c r="I7605" s="142"/>
    </row>
    <row r="7606" spans="9:9" s="141" customFormat="1" x14ac:dyDescent="0.25">
      <c r="I7606" s="142"/>
    </row>
    <row r="7607" spans="9:9" s="141" customFormat="1" x14ac:dyDescent="0.25">
      <c r="I7607" s="142"/>
    </row>
    <row r="7608" spans="9:9" s="141" customFormat="1" x14ac:dyDescent="0.25">
      <c r="I7608" s="142"/>
    </row>
    <row r="7609" spans="9:9" s="141" customFormat="1" x14ac:dyDescent="0.25">
      <c r="I7609" s="142"/>
    </row>
    <row r="7610" spans="9:9" s="141" customFormat="1" x14ac:dyDescent="0.25">
      <c r="I7610" s="142"/>
    </row>
    <row r="7611" spans="9:9" s="141" customFormat="1" x14ac:dyDescent="0.25">
      <c r="I7611" s="142"/>
    </row>
    <row r="7612" spans="9:9" s="141" customFormat="1" x14ac:dyDescent="0.25">
      <c r="I7612" s="142"/>
    </row>
    <row r="7613" spans="9:9" s="141" customFormat="1" x14ac:dyDescent="0.25">
      <c r="I7613" s="142"/>
    </row>
    <row r="7614" spans="9:9" s="141" customFormat="1" x14ac:dyDescent="0.25">
      <c r="I7614" s="142"/>
    </row>
    <row r="7615" spans="9:9" s="141" customFormat="1" x14ac:dyDescent="0.25">
      <c r="I7615" s="142"/>
    </row>
    <row r="7616" spans="9:9" s="141" customFormat="1" x14ac:dyDescent="0.25">
      <c r="I7616" s="142"/>
    </row>
    <row r="7617" spans="9:9" s="141" customFormat="1" x14ac:dyDescent="0.25">
      <c r="I7617" s="142"/>
    </row>
    <row r="7618" spans="9:9" s="141" customFormat="1" x14ac:dyDescent="0.25">
      <c r="I7618" s="142"/>
    </row>
    <row r="7619" spans="9:9" s="141" customFormat="1" x14ac:dyDescent="0.25">
      <c r="I7619" s="142"/>
    </row>
    <row r="7620" spans="9:9" s="141" customFormat="1" x14ac:dyDescent="0.25">
      <c r="I7620" s="142"/>
    </row>
    <row r="7621" spans="9:9" s="141" customFormat="1" x14ac:dyDescent="0.25">
      <c r="I7621" s="142"/>
    </row>
    <row r="7622" spans="9:9" s="141" customFormat="1" x14ac:dyDescent="0.25">
      <c r="I7622" s="142"/>
    </row>
    <row r="7623" spans="9:9" s="141" customFormat="1" x14ac:dyDescent="0.25">
      <c r="I7623" s="142"/>
    </row>
    <row r="7624" spans="9:9" s="141" customFormat="1" x14ac:dyDescent="0.25">
      <c r="I7624" s="142"/>
    </row>
    <row r="7625" spans="9:9" s="141" customFormat="1" x14ac:dyDescent="0.25">
      <c r="I7625" s="142"/>
    </row>
    <row r="7626" spans="9:9" s="141" customFormat="1" x14ac:dyDescent="0.25">
      <c r="I7626" s="142"/>
    </row>
    <row r="7627" spans="9:9" s="141" customFormat="1" x14ac:dyDescent="0.25">
      <c r="I7627" s="142"/>
    </row>
    <row r="7628" spans="9:9" s="141" customFormat="1" x14ac:dyDescent="0.25">
      <c r="I7628" s="142"/>
    </row>
    <row r="7629" spans="9:9" s="141" customFormat="1" x14ac:dyDescent="0.25">
      <c r="I7629" s="142"/>
    </row>
    <row r="7630" spans="9:9" s="141" customFormat="1" x14ac:dyDescent="0.25">
      <c r="I7630" s="142"/>
    </row>
    <row r="7631" spans="9:9" s="141" customFormat="1" x14ac:dyDescent="0.25">
      <c r="I7631" s="142"/>
    </row>
    <row r="7632" spans="9:9" s="141" customFormat="1" x14ac:dyDescent="0.25">
      <c r="I7632" s="142"/>
    </row>
    <row r="7633" spans="9:9" s="141" customFormat="1" x14ac:dyDescent="0.25">
      <c r="I7633" s="142"/>
    </row>
    <row r="7634" spans="9:9" s="141" customFormat="1" x14ac:dyDescent="0.25">
      <c r="I7634" s="142"/>
    </row>
    <row r="7635" spans="9:9" s="141" customFormat="1" x14ac:dyDescent="0.25">
      <c r="I7635" s="142"/>
    </row>
    <row r="7636" spans="9:9" s="141" customFormat="1" x14ac:dyDescent="0.25">
      <c r="I7636" s="142"/>
    </row>
    <row r="7637" spans="9:9" s="141" customFormat="1" x14ac:dyDescent="0.25">
      <c r="I7637" s="142"/>
    </row>
    <row r="7638" spans="9:9" s="141" customFormat="1" x14ac:dyDescent="0.25">
      <c r="I7638" s="142"/>
    </row>
    <row r="7639" spans="9:9" s="141" customFormat="1" x14ac:dyDescent="0.25">
      <c r="I7639" s="142"/>
    </row>
    <row r="7640" spans="9:9" s="141" customFormat="1" x14ac:dyDescent="0.25">
      <c r="I7640" s="142"/>
    </row>
    <row r="7641" spans="9:9" s="141" customFormat="1" x14ac:dyDescent="0.25">
      <c r="I7641" s="142"/>
    </row>
    <row r="7642" spans="9:9" s="141" customFormat="1" x14ac:dyDescent="0.25">
      <c r="I7642" s="142"/>
    </row>
    <row r="7643" spans="9:9" s="141" customFormat="1" x14ac:dyDescent="0.25">
      <c r="I7643" s="142"/>
    </row>
    <row r="7644" spans="9:9" s="141" customFormat="1" x14ac:dyDescent="0.25">
      <c r="I7644" s="142"/>
    </row>
    <row r="7645" spans="9:9" s="141" customFormat="1" x14ac:dyDescent="0.25">
      <c r="I7645" s="142"/>
    </row>
    <row r="7646" spans="9:9" s="141" customFormat="1" x14ac:dyDescent="0.25">
      <c r="I7646" s="142"/>
    </row>
    <row r="7647" spans="9:9" s="141" customFormat="1" x14ac:dyDescent="0.25">
      <c r="I7647" s="142"/>
    </row>
    <row r="7648" spans="9:9" s="141" customFormat="1" x14ac:dyDescent="0.25">
      <c r="I7648" s="142"/>
    </row>
    <row r="7649" spans="9:9" s="141" customFormat="1" x14ac:dyDescent="0.25">
      <c r="I7649" s="142"/>
    </row>
    <row r="7650" spans="9:9" s="141" customFormat="1" x14ac:dyDescent="0.25">
      <c r="I7650" s="142"/>
    </row>
    <row r="7651" spans="9:9" s="141" customFormat="1" x14ac:dyDescent="0.25">
      <c r="I7651" s="142"/>
    </row>
    <row r="7652" spans="9:9" s="141" customFormat="1" x14ac:dyDescent="0.25">
      <c r="I7652" s="142"/>
    </row>
    <row r="7653" spans="9:9" s="141" customFormat="1" x14ac:dyDescent="0.25">
      <c r="I7653" s="142"/>
    </row>
    <row r="7654" spans="9:9" s="141" customFormat="1" x14ac:dyDescent="0.25">
      <c r="I7654" s="142"/>
    </row>
    <row r="7655" spans="9:9" s="141" customFormat="1" x14ac:dyDescent="0.25">
      <c r="I7655" s="142"/>
    </row>
    <row r="7656" spans="9:9" s="141" customFormat="1" x14ac:dyDescent="0.25">
      <c r="I7656" s="142"/>
    </row>
    <row r="7657" spans="9:9" s="141" customFormat="1" x14ac:dyDescent="0.25">
      <c r="I7657" s="142"/>
    </row>
    <row r="7658" spans="9:9" s="141" customFormat="1" x14ac:dyDescent="0.25">
      <c r="I7658" s="142"/>
    </row>
    <row r="7659" spans="9:9" s="141" customFormat="1" x14ac:dyDescent="0.25">
      <c r="I7659" s="142"/>
    </row>
    <row r="7660" spans="9:9" s="141" customFormat="1" x14ac:dyDescent="0.25">
      <c r="I7660" s="142"/>
    </row>
    <row r="7661" spans="9:9" s="141" customFormat="1" x14ac:dyDescent="0.25">
      <c r="I7661" s="142"/>
    </row>
    <row r="7662" spans="9:9" s="141" customFormat="1" x14ac:dyDescent="0.25">
      <c r="I7662" s="142"/>
    </row>
    <row r="7663" spans="9:9" s="141" customFormat="1" x14ac:dyDescent="0.25">
      <c r="I7663" s="142"/>
    </row>
    <row r="7664" spans="9:9" s="141" customFormat="1" x14ac:dyDescent="0.25">
      <c r="I7664" s="142"/>
    </row>
    <row r="7665" spans="9:9" s="141" customFormat="1" x14ac:dyDescent="0.25">
      <c r="I7665" s="142"/>
    </row>
    <row r="7666" spans="9:9" s="141" customFormat="1" x14ac:dyDescent="0.25">
      <c r="I7666" s="142"/>
    </row>
    <row r="7667" spans="9:9" s="141" customFormat="1" x14ac:dyDescent="0.25">
      <c r="I7667" s="142"/>
    </row>
    <row r="7668" spans="9:9" s="141" customFormat="1" x14ac:dyDescent="0.25">
      <c r="I7668" s="142"/>
    </row>
    <row r="7669" spans="9:9" s="141" customFormat="1" x14ac:dyDescent="0.25">
      <c r="I7669" s="142"/>
    </row>
    <row r="7670" spans="9:9" s="141" customFormat="1" x14ac:dyDescent="0.25">
      <c r="I7670" s="142"/>
    </row>
    <row r="7671" spans="9:9" s="141" customFormat="1" x14ac:dyDescent="0.25">
      <c r="I7671" s="142"/>
    </row>
    <row r="7672" spans="9:9" s="141" customFormat="1" x14ac:dyDescent="0.25">
      <c r="I7672" s="142"/>
    </row>
    <row r="7673" spans="9:9" s="141" customFormat="1" x14ac:dyDescent="0.25">
      <c r="I7673" s="142"/>
    </row>
    <row r="7674" spans="9:9" s="141" customFormat="1" x14ac:dyDescent="0.25">
      <c r="I7674" s="142"/>
    </row>
    <row r="7675" spans="9:9" s="141" customFormat="1" x14ac:dyDescent="0.25">
      <c r="I7675" s="142"/>
    </row>
    <row r="7676" spans="9:9" s="141" customFormat="1" x14ac:dyDescent="0.25">
      <c r="I7676" s="142"/>
    </row>
    <row r="7677" spans="9:9" s="141" customFormat="1" x14ac:dyDescent="0.25">
      <c r="I7677" s="142"/>
    </row>
    <row r="7678" spans="9:9" s="141" customFormat="1" x14ac:dyDescent="0.25">
      <c r="I7678" s="142"/>
    </row>
    <row r="7679" spans="9:9" s="141" customFormat="1" x14ac:dyDescent="0.25">
      <c r="I7679" s="142"/>
    </row>
    <row r="7680" spans="9:9" s="141" customFormat="1" x14ac:dyDescent="0.25">
      <c r="I7680" s="142"/>
    </row>
    <row r="7681" spans="9:9" s="141" customFormat="1" x14ac:dyDescent="0.25">
      <c r="I7681" s="142"/>
    </row>
    <row r="7682" spans="9:9" s="141" customFormat="1" x14ac:dyDescent="0.25">
      <c r="I7682" s="142"/>
    </row>
    <row r="7683" spans="9:9" s="141" customFormat="1" x14ac:dyDescent="0.25">
      <c r="I7683" s="142"/>
    </row>
    <row r="7684" spans="9:9" s="141" customFormat="1" x14ac:dyDescent="0.25">
      <c r="I7684" s="142"/>
    </row>
    <row r="7685" spans="9:9" s="141" customFormat="1" x14ac:dyDescent="0.25">
      <c r="I7685" s="142"/>
    </row>
    <row r="7686" spans="9:9" s="141" customFormat="1" x14ac:dyDescent="0.25">
      <c r="I7686" s="142"/>
    </row>
    <row r="7687" spans="9:9" s="141" customFormat="1" x14ac:dyDescent="0.25">
      <c r="I7687" s="142"/>
    </row>
    <row r="7688" spans="9:9" s="141" customFormat="1" x14ac:dyDescent="0.25">
      <c r="I7688" s="142"/>
    </row>
    <row r="7689" spans="9:9" s="141" customFormat="1" x14ac:dyDescent="0.25">
      <c r="I7689" s="142"/>
    </row>
    <row r="7690" spans="9:9" s="141" customFormat="1" x14ac:dyDescent="0.25">
      <c r="I7690" s="142"/>
    </row>
    <row r="7691" spans="9:9" s="141" customFormat="1" x14ac:dyDescent="0.25">
      <c r="I7691" s="142"/>
    </row>
    <row r="7692" spans="9:9" s="141" customFormat="1" x14ac:dyDescent="0.25">
      <c r="I7692" s="142"/>
    </row>
    <row r="7693" spans="9:9" s="141" customFormat="1" x14ac:dyDescent="0.25">
      <c r="I7693" s="142"/>
    </row>
    <row r="7694" spans="9:9" s="141" customFormat="1" x14ac:dyDescent="0.25">
      <c r="I7694" s="142"/>
    </row>
    <row r="7695" spans="9:9" s="141" customFormat="1" x14ac:dyDescent="0.25">
      <c r="I7695" s="142"/>
    </row>
    <row r="7696" spans="9:9" s="141" customFormat="1" x14ac:dyDescent="0.25">
      <c r="I7696" s="142"/>
    </row>
    <row r="7697" spans="9:9" s="141" customFormat="1" x14ac:dyDescent="0.25">
      <c r="I7697" s="142"/>
    </row>
    <row r="7698" spans="9:9" s="141" customFormat="1" x14ac:dyDescent="0.25">
      <c r="I7698" s="142"/>
    </row>
    <row r="7699" spans="9:9" s="141" customFormat="1" x14ac:dyDescent="0.25">
      <c r="I7699" s="142"/>
    </row>
    <row r="7700" spans="9:9" s="141" customFormat="1" x14ac:dyDescent="0.25">
      <c r="I7700" s="142"/>
    </row>
    <row r="7701" spans="9:9" s="141" customFormat="1" x14ac:dyDescent="0.25">
      <c r="I7701" s="142"/>
    </row>
    <row r="7702" spans="9:9" s="141" customFormat="1" x14ac:dyDescent="0.25">
      <c r="I7702" s="142"/>
    </row>
    <row r="7703" spans="9:9" s="141" customFormat="1" x14ac:dyDescent="0.25">
      <c r="I7703" s="142"/>
    </row>
    <row r="7704" spans="9:9" s="141" customFormat="1" x14ac:dyDescent="0.25">
      <c r="I7704" s="142"/>
    </row>
    <row r="7705" spans="9:9" s="141" customFormat="1" x14ac:dyDescent="0.25">
      <c r="I7705" s="142"/>
    </row>
    <row r="7706" spans="9:9" s="141" customFormat="1" x14ac:dyDescent="0.25">
      <c r="I7706" s="142"/>
    </row>
    <row r="7707" spans="9:9" s="141" customFormat="1" x14ac:dyDescent="0.25">
      <c r="I7707" s="142"/>
    </row>
    <row r="7708" spans="9:9" s="141" customFormat="1" x14ac:dyDescent="0.25">
      <c r="I7708" s="142"/>
    </row>
    <row r="7709" spans="9:9" s="141" customFormat="1" x14ac:dyDescent="0.25">
      <c r="I7709" s="142"/>
    </row>
    <row r="7710" spans="9:9" s="141" customFormat="1" x14ac:dyDescent="0.25">
      <c r="I7710" s="142"/>
    </row>
    <row r="7711" spans="9:9" s="141" customFormat="1" x14ac:dyDescent="0.25">
      <c r="I7711" s="142"/>
    </row>
    <row r="7712" spans="9:9" s="141" customFormat="1" x14ac:dyDescent="0.25">
      <c r="I7712" s="142"/>
    </row>
    <row r="7713" spans="9:9" s="141" customFormat="1" x14ac:dyDescent="0.25">
      <c r="I7713" s="142"/>
    </row>
    <row r="7714" spans="9:9" s="141" customFormat="1" x14ac:dyDescent="0.25">
      <c r="I7714" s="142"/>
    </row>
    <row r="7715" spans="9:9" s="141" customFormat="1" x14ac:dyDescent="0.25">
      <c r="I7715" s="142"/>
    </row>
    <row r="7716" spans="9:9" s="141" customFormat="1" x14ac:dyDescent="0.25">
      <c r="I7716" s="142"/>
    </row>
    <row r="7717" spans="9:9" s="141" customFormat="1" x14ac:dyDescent="0.25">
      <c r="I7717" s="142"/>
    </row>
    <row r="7718" spans="9:9" s="141" customFormat="1" x14ac:dyDescent="0.25">
      <c r="I7718" s="142"/>
    </row>
    <row r="7719" spans="9:9" s="141" customFormat="1" x14ac:dyDescent="0.25">
      <c r="I7719" s="142"/>
    </row>
    <row r="7720" spans="9:9" s="141" customFormat="1" x14ac:dyDescent="0.25">
      <c r="I7720" s="142"/>
    </row>
    <row r="7721" spans="9:9" s="141" customFormat="1" x14ac:dyDescent="0.25">
      <c r="I7721" s="142"/>
    </row>
    <row r="7722" spans="9:9" s="141" customFormat="1" x14ac:dyDescent="0.25">
      <c r="I7722" s="142"/>
    </row>
    <row r="7723" spans="9:9" s="141" customFormat="1" x14ac:dyDescent="0.25">
      <c r="I7723" s="142"/>
    </row>
    <row r="7724" spans="9:9" s="141" customFormat="1" x14ac:dyDescent="0.25">
      <c r="I7724" s="142"/>
    </row>
    <row r="7725" spans="9:9" s="141" customFormat="1" x14ac:dyDescent="0.25">
      <c r="I7725" s="142"/>
    </row>
    <row r="7726" spans="9:9" s="141" customFormat="1" x14ac:dyDescent="0.25">
      <c r="I7726" s="142"/>
    </row>
    <row r="7727" spans="9:9" s="141" customFormat="1" x14ac:dyDescent="0.25">
      <c r="I7727" s="142"/>
    </row>
    <row r="7728" spans="9:9" s="141" customFormat="1" x14ac:dyDescent="0.25">
      <c r="I7728" s="142"/>
    </row>
    <row r="7729" spans="9:9" s="141" customFormat="1" x14ac:dyDescent="0.25">
      <c r="I7729" s="142"/>
    </row>
    <row r="7730" spans="9:9" s="141" customFormat="1" x14ac:dyDescent="0.25">
      <c r="I7730" s="142"/>
    </row>
    <row r="7731" spans="9:9" s="141" customFormat="1" x14ac:dyDescent="0.25">
      <c r="I7731" s="142"/>
    </row>
    <row r="7732" spans="9:9" s="141" customFormat="1" x14ac:dyDescent="0.25">
      <c r="I7732" s="142"/>
    </row>
    <row r="7733" spans="9:9" s="141" customFormat="1" x14ac:dyDescent="0.25">
      <c r="I7733" s="142"/>
    </row>
    <row r="7734" spans="9:9" s="141" customFormat="1" x14ac:dyDescent="0.25">
      <c r="I7734" s="142"/>
    </row>
    <row r="7735" spans="9:9" s="141" customFormat="1" x14ac:dyDescent="0.25">
      <c r="I7735" s="142"/>
    </row>
    <row r="7736" spans="9:9" s="141" customFormat="1" x14ac:dyDescent="0.25">
      <c r="I7736" s="142"/>
    </row>
    <row r="7737" spans="9:9" s="141" customFormat="1" x14ac:dyDescent="0.25">
      <c r="I7737" s="142"/>
    </row>
    <row r="7738" spans="9:9" s="141" customFormat="1" x14ac:dyDescent="0.25">
      <c r="I7738" s="142"/>
    </row>
    <row r="7739" spans="9:9" s="141" customFormat="1" x14ac:dyDescent="0.25">
      <c r="I7739" s="142"/>
    </row>
    <row r="7740" spans="9:9" s="141" customFormat="1" x14ac:dyDescent="0.25">
      <c r="I7740" s="142"/>
    </row>
    <row r="7741" spans="9:9" s="141" customFormat="1" x14ac:dyDescent="0.25">
      <c r="I7741" s="142"/>
    </row>
    <row r="7742" spans="9:9" s="141" customFormat="1" x14ac:dyDescent="0.25">
      <c r="I7742" s="142"/>
    </row>
    <row r="7743" spans="9:9" s="141" customFormat="1" x14ac:dyDescent="0.25">
      <c r="I7743" s="142"/>
    </row>
    <row r="7744" spans="9:9" s="141" customFormat="1" x14ac:dyDescent="0.25">
      <c r="I7744" s="142"/>
    </row>
    <row r="7745" spans="9:9" s="141" customFormat="1" x14ac:dyDescent="0.25">
      <c r="I7745" s="142"/>
    </row>
    <row r="7746" spans="9:9" s="141" customFormat="1" x14ac:dyDescent="0.25">
      <c r="I7746" s="142"/>
    </row>
    <row r="7747" spans="9:9" s="141" customFormat="1" x14ac:dyDescent="0.25">
      <c r="I7747" s="142"/>
    </row>
    <row r="7748" spans="9:9" s="141" customFormat="1" x14ac:dyDescent="0.25">
      <c r="I7748" s="142"/>
    </row>
    <row r="7749" spans="9:9" s="141" customFormat="1" x14ac:dyDescent="0.25">
      <c r="I7749" s="142"/>
    </row>
    <row r="7750" spans="9:9" s="141" customFormat="1" x14ac:dyDescent="0.25">
      <c r="I7750" s="142"/>
    </row>
    <row r="7751" spans="9:9" s="141" customFormat="1" x14ac:dyDescent="0.25">
      <c r="I7751" s="142"/>
    </row>
    <row r="7752" spans="9:9" s="141" customFormat="1" x14ac:dyDescent="0.25">
      <c r="I7752" s="142"/>
    </row>
    <row r="7753" spans="9:9" s="141" customFormat="1" x14ac:dyDescent="0.25">
      <c r="I7753" s="142"/>
    </row>
    <row r="7754" spans="9:9" s="141" customFormat="1" x14ac:dyDescent="0.25">
      <c r="I7754" s="142"/>
    </row>
    <row r="7755" spans="9:9" s="141" customFormat="1" x14ac:dyDescent="0.25">
      <c r="I7755" s="142"/>
    </row>
    <row r="7756" spans="9:9" s="141" customFormat="1" x14ac:dyDescent="0.25">
      <c r="I7756" s="142"/>
    </row>
    <row r="7757" spans="9:9" s="141" customFormat="1" x14ac:dyDescent="0.25">
      <c r="I7757" s="142"/>
    </row>
    <row r="7758" spans="9:9" s="141" customFormat="1" x14ac:dyDescent="0.25">
      <c r="I7758" s="142"/>
    </row>
    <row r="7759" spans="9:9" s="141" customFormat="1" x14ac:dyDescent="0.25">
      <c r="I7759" s="142"/>
    </row>
    <row r="7760" spans="9:9" s="141" customFormat="1" x14ac:dyDescent="0.25">
      <c r="I7760" s="142"/>
    </row>
    <row r="7761" spans="9:9" s="141" customFormat="1" x14ac:dyDescent="0.25">
      <c r="I7761" s="142"/>
    </row>
    <row r="7762" spans="9:9" s="141" customFormat="1" x14ac:dyDescent="0.25">
      <c r="I7762" s="142"/>
    </row>
    <row r="7763" spans="9:9" s="141" customFormat="1" x14ac:dyDescent="0.25">
      <c r="I7763" s="142"/>
    </row>
    <row r="7764" spans="9:9" s="141" customFormat="1" x14ac:dyDescent="0.25">
      <c r="I7764" s="142"/>
    </row>
    <row r="7765" spans="9:9" s="141" customFormat="1" x14ac:dyDescent="0.25">
      <c r="I7765" s="142"/>
    </row>
    <row r="7766" spans="9:9" s="141" customFormat="1" x14ac:dyDescent="0.25">
      <c r="I7766" s="142"/>
    </row>
    <row r="7767" spans="9:9" s="141" customFormat="1" x14ac:dyDescent="0.25">
      <c r="I7767" s="142"/>
    </row>
    <row r="7768" spans="9:9" s="141" customFormat="1" x14ac:dyDescent="0.25">
      <c r="I7768" s="142"/>
    </row>
    <row r="7769" spans="9:9" s="141" customFormat="1" x14ac:dyDescent="0.25">
      <c r="I7769" s="142"/>
    </row>
    <row r="7770" spans="9:9" s="141" customFormat="1" x14ac:dyDescent="0.25">
      <c r="I7770" s="142"/>
    </row>
    <row r="7771" spans="9:9" s="141" customFormat="1" x14ac:dyDescent="0.25">
      <c r="I7771" s="142"/>
    </row>
    <row r="7772" spans="9:9" s="141" customFormat="1" x14ac:dyDescent="0.25">
      <c r="I7772" s="142"/>
    </row>
    <row r="7773" spans="9:9" s="141" customFormat="1" x14ac:dyDescent="0.25">
      <c r="I7773" s="142"/>
    </row>
    <row r="7774" spans="9:9" s="141" customFormat="1" x14ac:dyDescent="0.25">
      <c r="I7774" s="142"/>
    </row>
    <row r="7775" spans="9:9" s="141" customFormat="1" x14ac:dyDescent="0.25">
      <c r="I7775" s="142"/>
    </row>
    <row r="7776" spans="9:9" s="141" customFormat="1" x14ac:dyDescent="0.25">
      <c r="I7776" s="142"/>
    </row>
    <row r="7777" spans="9:9" s="141" customFormat="1" x14ac:dyDescent="0.25">
      <c r="I7777" s="142"/>
    </row>
    <row r="7778" spans="9:9" s="141" customFormat="1" x14ac:dyDescent="0.25">
      <c r="I7778" s="142"/>
    </row>
    <row r="7779" spans="9:9" s="141" customFormat="1" x14ac:dyDescent="0.25">
      <c r="I7779" s="142"/>
    </row>
    <row r="7780" spans="9:9" s="141" customFormat="1" x14ac:dyDescent="0.25">
      <c r="I7780" s="142"/>
    </row>
    <row r="7781" spans="9:9" s="141" customFormat="1" x14ac:dyDescent="0.25">
      <c r="I7781" s="142"/>
    </row>
    <row r="7782" spans="9:9" s="141" customFormat="1" x14ac:dyDescent="0.25">
      <c r="I7782" s="142"/>
    </row>
    <row r="7783" spans="9:9" s="141" customFormat="1" x14ac:dyDescent="0.25">
      <c r="I7783" s="142"/>
    </row>
    <row r="7784" spans="9:9" s="141" customFormat="1" x14ac:dyDescent="0.25">
      <c r="I7784" s="142"/>
    </row>
    <row r="7785" spans="9:9" s="141" customFormat="1" x14ac:dyDescent="0.25">
      <c r="I7785" s="142"/>
    </row>
    <row r="7786" spans="9:9" s="141" customFormat="1" x14ac:dyDescent="0.25">
      <c r="I7786" s="142"/>
    </row>
    <row r="7787" spans="9:9" s="141" customFormat="1" x14ac:dyDescent="0.25">
      <c r="I7787" s="142"/>
    </row>
    <row r="7788" spans="9:9" s="141" customFormat="1" x14ac:dyDescent="0.25">
      <c r="I7788" s="142"/>
    </row>
    <row r="7789" spans="9:9" s="141" customFormat="1" x14ac:dyDescent="0.25">
      <c r="I7789" s="142"/>
    </row>
    <row r="7790" spans="9:9" s="141" customFormat="1" x14ac:dyDescent="0.25">
      <c r="I7790" s="142"/>
    </row>
    <row r="7791" spans="9:9" s="141" customFormat="1" x14ac:dyDescent="0.25">
      <c r="I7791" s="142"/>
    </row>
    <row r="7792" spans="9:9" s="141" customFormat="1" x14ac:dyDescent="0.25">
      <c r="I7792" s="142"/>
    </row>
    <row r="7793" spans="9:9" s="141" customFormat="1" x14ac:dyDescent="0.25">
      <c r="I7793" s="142"/>
    </row>
    <row r="7794" spans="9:9" s="141" customFormat="1" x14ac:dyDescent="0.25">
      <c r="I7794" s="142"/>
    </row>
    <row r="7795" spans="9:9" s="141" customFormat="1" x14ac:dyDescent="0.25">
      <c r="I7795" s="142"/>
    </row>
    <row r="7796" spans="9:9" s="141" customFormat="1" x14ac:dyDescent="0.25">
      <c r="I7796" s="142"/>
    </row>
    <row r="7797" spans="9:9" s="141" customFormat="1" x14ac:dyDescent="0.25">
      <c r="I7797" s="142"/>
    </row>
    <row r="7798" spans="9:9" s="141" customFormat="1" x14ac:dyDescent="0.25">
      <c r="I7798" s="142"/>
    </row>
    <row r="7799" spans="9:9" s="141" customFormat="1" x14ac:dyDescent="0.25">
      <c r="I7799" s="142"/>
    </row>
    <row r="7800" spans="9:9" s="141" customFormat="1" x14ac:dyDescent="0.25">
      <c r="I7800" s="142"/>
    </row>
    <row r="7801" spans="9:9" s="141" customFormat="1" x14ac:dyDescent="0.25">
      <c r="I7801" s="142"/>
    </row>
    <row r="7802" spans="9:9" s="141" customFormat="1" x14ac:dyDescent="0.25">
      <c r="I7802" s="142"/>
    </row>
    <row r="7803" spans="9:9" s="141" customFormat="1" x14ac:dyDescent="0.25">
      <c r="I7803" s="142"/>
    </row>
    <row r="7804" spans="9:9" s="141" customFormat="1" x14ac:dyDescent="0.25">
      <c r="I7804" s="142"/>
    </row>
    <row r="7805" spans="9:9" s="141" customFormat="1" x14ac:dyDescent="0.25">
      <c r="I7805" s="142"/>
    </row>
    <row r="7806" spans="9:9" s="141" customFormat="1" x14ac:dyDescent="0.25">
      <c r="I7806" s="142"/>
    </row>
    <row r="7807" spans="9:9" s="141" customFormat="1" x14ac:dyDescent="0.25">
      <c r="I7807" s="142"/>
    </row>
    <row r="7808" spans="9:9" s="141" customFormat="1" x14ac:dyDescent="0.25">
      <c r="I7808" s="142"/>
    </row>
    <row r="7809" spans="9:9" s="141" customFormat="1" x14ac:dyDescent="0.25">
      <c r="I7809" s="142"/>
    </row>
    <row r="7810" spans="9:9" s="141" customFormat="1" x14ac:dyDescent="0.25">
      <c r="I7810" s="142"/>
    </row>
    <row r="7811" spans="9:9" s="141" customFormat="1" x14ac:dyDescent="0.25">
      <c r="I7811" s="142"/>
    </row>
    <row r="7812" spans="9:9" s="141" customFormat="1" x14ac:dyDescent="0.25">
      <c r="I7812" s="142"/>
    </row>
    <row r="7813" spans="9:9" s="141" customFormat="1" x14ac:dyDescent="0.25">
      <c r="I7813" s="142"/>
    </row>
    <row r="7814" spans="9:9" s="141" customFormat="1" x14ac:dyDescent="0.25">
      <c r="I7814" s="142"/>
    </row>
    <row r="7815" spans="9:9" s="141" customFormat="1" x14ac:dyDescent="0.25">
      <c r="I7815" s="142"/>
    </row>
    <row r="7816" spans="9:9" s="141" customFormat="1" x14ac:dyDescent="0.25">
      <c r="I7816" s="142"/>
    </row>
    <row r="7817" spans="9:9" s="141" customFormat="1" x14ac:dyDescent="0.25">
      <c r="I7817" s="142"/>
    </row>
    <row r="7818" spans="9:9" s="141" customFormat="1" x14ac:dyDescent="0.25">
      <c r="I7818" s="142"/>
    </row>
    <row r="7819" spans="9:9" s="141" customFormat="1" x14ac:dyDescent="0.25">
      <c r="I7819" s="142"/>
    </row>
    <row r="7820" spans="9:9" s="141" customFormat="1" x14ac:dyDescent="0.25">
      <c r="I7820" s="142"/>
    </row>
    <row r="7821" spans="9:9" s="141" customFormat="1" x14ac:dyDescent="0.25">
      <c r="I7821" s="142"/>
    </row>
    <row r="7822" spans="9:9" s="141" customFormat="1" x14ac:dyDescent="0.25">
      <c r="I7822" s="142"/>
    </row>
    <row r="7823" spans="9:9" s="141" customFormat="1" x14ac:dyDescent="0.25">
      <c r="I7823" s="142"/>
    </row>
    <row r="7824" spans="9:9" s="141" customFormat="1" x14ac:dyDescent="0.25">
      <c r="I7824" s="142"/>
    </row>
    <row r="7825" spans="9:9" s="141" customFormat="1" x14ac:dyDescent="0.25">
      <c r="I7825" s="142"/>
    </row>
    <row r="7826" spans="9:9" s="141" customFormat="1" x14ac:dyDescent="0.25">
      <c r="I7826" s="142"/>
    </row>
    <row r="7827" spans="9:9" s="141" customFormat="1" x14ac:dyDescent="0.25">
      <c r="I7827" s="142"/>
    </row>
    <row r="7828" spans="9:9" s="141" customFormat="1" x14ac:dyDescent="0.25">
      <c r="I7828" s="142"/>
    </row>
    <row r="7829" spans="9:9" s="141" customFormat="1" x14ac:dyDescent="0.25">
      <c r="I7829" s="142"/>
    </row>
    <row r="7830" spans="9:9" s="141" customFormat="1" x14ac:dyDescent="0.25">
      <c r="I7830" s="142"/>
    </row>
    <row r="7831" spans="9:9" s="141" customFormat="1" x14ac:dyDescent="0.25">
      <c r="I7831" s="142"/>
    </row>
    <row r="7832" spans="9:9" s="141" customFormat="1" x14ac:dyDescent="0.25">
      <c r="I7832" s="142"/>
    </row>
    <row r="7833" spans="9:9" s="141" customFormat="1" x14ac:dyDescent="0.25">
      <c r="I7833" s="142"/>
    </row>
    <row r="7834" spans="9:9" s="141" customFormat="1" x14ac:dyDescent="0.25">
      <c r="I7834" s="142"/>
    </row>
    <row r="7835" spans="9:9" s="141" customFormat="1" x14ac:dyDescent="0.25">
      <c r="I7835" s="142"/>
    </row>
    <row r="7836" spans="9:9" s="141" customFormat="1" x14ac:dyDescent="0.25">
      <c r="I7836" s="142"/>
    </row>
    <row r="7837" spans="9:9" s="141" customFormat="1" x14ac:dyDescent="0.25">
      <c r="I7837" s="142"/>
    </row>
    <row r="7838" spans="9:9" s="141" customFormat="1" x14ac:dyDescent="0.25">
      <c r="I7838" s="142"/>
    </row>
    <row r="7839" spans="9:9" s="141" customFormat="1" x14ac:dyDescent="0.25">
      <c r="I7839" s="142"/>
    </row>
    <row r="7840" spans="9:9" s="141" customFormat="1" x14ac:dyDescent="0.25">
      <c r="I7840" s="142"/>
    </row>
    <row r="7841" spans="9:9" s="141" customFormat="1" x14ac:dyDescent="0.25">
      <c r="I7841" s="142"/>
    </row>
    <row r="7842" spans="9:9" s="141" customFormat="1" x14ac:dyDescent="0.25">
      <c r="I7842" s="142"/>
    </row>
    <row r="7843" spans="9:9" s="141" customFormat="1" x14ac:dyDescent="0.25">
      <c r="I7843" s="142"/>
    </row>
    <row r="7844" spans="9:9" s="141" customFormat="1" x14ac:dyDescent="0.25">
      <c r="I7844" s="142"/>
    </row>
    <row r="7845" spans="9:9" s="141" customFormat="1" x14ac:dyDescent="0.25">
      <c r="I7845" s="142"/>
    </row>
    <row r="7846" spans="9:9" s="141" customFormat="1" x14ac:dyDescent="0.25">
      <c r="I7846" s="142"/>
    </row>
    <row r="7847" spans="9:9" s="141" customFormat="1" x14ac:dyDescent="0.25">
      <c r="I7847" s="142"/>
    </row>
    <row r="7848" spans="9:9" s="141" customFormat="1" x14ac:dyDescent="0.25">
      <c r="I7848" s="142"/>
    </row>
    <row r="7849" spans="9:9" s="141" customFormat="1" x14ac:dyDescent="0.25">
      <c r="I7849" s="142"/>
    </row>
    <row r="7850" spans="9:9" s="141" customFormat="1" x14ac:dyDescent="0.25">
      <c r="I7850" s="142"/>
    </row>
    <row r="7851" spans="9:9" s="141" customFormat="1" x14ac:dyDescent="0.25">
      <c r="I7851" s="142"/>
    </row>
    <row r="7852" spans="9:9" s="141" customFormat="1" x14ac:dyDescent="0.25">
      <c r="I7852" s="142"/>
    </row>
    <row r="7853" spans="9:9" s="141" customFormat="1" x14ac:dyDescent="0.25">
      <c r="I7853" s="142"/>
    </row>
    <row r="7854" spans="9:9" s="141" customFormat="1" x14ac:dyDescent="0.25">
      <c r="I7854" s="142"/>
    </row>
    <row r="7855" spans="9:9" s="141" customFormat="1" x14ac:dyDescent="0.25">
      <c r="I7855" s="142"/>
    </row>
    <row r="7856" spans="9:9" s="141" customFormat="1" x14ac:dyDescent="0.25">
      <c r="I7856" s="142"/>
    </row>
    <row r="7857" spans="9:9" s="141" customFormat="1" x14ac:dyDescent="0.25">
      <c r="I7857" s="142"/>
    </row>
    <row r="7858" spans="9:9" s="141" customFormat="1" x14ac:dyDescent="0.25">
      <c r="I7858" s="142"/>
    </row>
    <row r="7859" spans="9:9" s="141" customFormat="1" x14ac:dyDescent="0.25">
      <c r="I7859" s="142"/>
    </row>
    <row r="7860" spans="9:9" s="141" customFormat="1" x14ac:dyDescent="0.25">
      <c r="I7860" s="142"/>
    </row>
    <row r="7861" spans="9:9" s="141" customFormat="1" x14ac:dyDescent="0.25">
      <c r="I7861" s="142"/>
    </row>
    <row r="7862" spans="9:9" s="141" customFormat="1" x14ac:dyDescent="0.25">
      <c r="I7862" s="142"/>
    </row>
    <row r="7863" spans="9:9" s="141" customFormat="1" x14ac:dyDescent="0.25">
      <c r="I7863" s="142"/>
    </row>
    <row r="7864" spans="9:9" s="141" customFormat="1" x14ac:dyDescent="0.25">
      <c r="I7864" s="142"/>
    </row>
    <row r="7865" spans="9:9" s="141" customFormat="1" x14ac:dyDescent="0.25">
      <c r="I7865" s="142"/>
    </row>
    <row r="7866" spans="9:9" s="141" customFormat="1" x14ac:dyDescent="0.25">
      <c r="I7866" s="142"/>
    </row>
    <row r="7867" spans="9:9" s="141" customFormat="1" x14ac:dyDescent="0.25">
      <c r="I7867" s="142"/>
    </row>
    <row r="7868" spans="9:9" s="141" customFormat="1" x14ac:dyDescent="0.25">
      <c r="I7868" s="142"/>
    </row>
    <row r="7869" spans="9:9" s="141" customFormat="1" x14ac:dyDescent="0.25">
      <c r="I7869" s="142"/>
    </row>
    <row r="7870" spans="9:9" s="141" customFormat="1" x14ac:dyDescent="0.25">
      <c r="I7870" s="142"/>
    </row>
    <row r="7871" spans="9:9" s="141" customFormat="1" x14ac:dyDescent="0.25">
      <c r="I7871" s="142"/>
    </row>
    <row r="7872" spans="9:9" s="141" customFormat="1" x14ac:dyDescent="0.25">
      <c r="I7872" s="142"/>
    </row>
    <row r="7873" spans="9:9" s="141" customFormat="1" x14ac:dyDescent="0.25">
      <c r="I7873" s="142"/>
    </row>
    <row r="7874" spans="9:9" s="141" customFormat="1" x14ac:dyDescent="0.25">
      <c r="I7874" s="142"/>
    </row>
    <row r="7875" spans="9:9" s="141" customFormat="1" x14ac:dyDescent="0.25">
      <c r="I7875" s="142"/>
    </row>
    <row r="7876" spans="9:9" s="141" customFormat="1" x14ac:dyDescent="0.25">
      <c r="I7876" s="142"/>
    </row>
    <row r="7877" spans="9:9" s="141" customFormat="1" x14ac:dyDescent="0.25">
      <c r="I7877" s="142"/>
    </row>
    <row r="7878" spans="9:9" s="141" customFormat="1" x14ac:dyDescent="0.25">
      <c r="I7878" s="142"/>
    </row>
    <row r="7879" spans="9:9" s="141" customFormat="1" x14ac:dyDescent="0.25">
      <c r="I7879" s="142"/>
    </row>
    <row r="7880" spans="9:9" s="141" customFormat="1" x14ac:dyDescent="0.25">
      <c r="I7880" s="142"/>
    </row>
    <row r="7881" spans="9:9" s="141" customFormat="1" x14ac:dyDescent="0.25">
      <c r="I7881" s="142"/>
    </row>
    <row r="7882" spans="9:9" s="141" customFormat="1" x14ac:dyDescent="0.25">
      <c r="I7882" s="142"/>
    </row>
    <row r="7883" spans="9:9" s="141" customFormat="1" x14ac:dyDescent="0.25">
      <c r="I7883" s="142"/>
    </row>
    <row r="7884" spans="9:9" s="141" customFormat="1" x14ac:dyDescent="0.25">
      <c r="I7884" s="142"/>
    </row>
    <row r="7885" spans="9:9" s="141" customFormat="1" x14ac:dyDescent="0.25">
      <c r="I7885" s="142"/>
    </row>
    <row r="7886" spans="9:9" s="141" customFormat="1" x14ac:dyDescent="0.25">
      <c r="I7886" s="142"/>
    </row>
    <row r="7887" spans="9:9" s="141" customFormat="1" x14ac:dyDescent="0.25">
      <c r="I7887" s="142"/>
    </row>
    <row r="7888" spans="9:9" s="141" customFormat="1" x14ac:dyDescent="0.25">
      <c r="I7888" s="142"/>
    </row>
    <row r="7889" spans="9:9" s="141" customFormat="1" x14ac:dyDescent="0.25">
      <c r="I7889" s="142"/>
    </row>
    <row r="7890" spans="9:9" s="141" customFormat="1" x14ac:dyDescent="0.25">
      <c r="I7890" s="142"/>
    </row>
    <row r="7891" spans="9:9" s="141" customFormat="1" x14ac:dyDescent="0.25">
      <c r="I7891" s="142"/>
    </row>
    <row r="7892" spans="9:9" s="141" customFormat="1" x14ac:dyDescent="0.25">
      <c r="I7892" s="142"/>
    </row>
    <row r="7893" spans="9:9" s="141" customFormat="1" x14ac:dyDescent="0.25">
      <c r="I7893" s="142"/>
    </row>
    <row r="7894" spans="9:9" s="141" customFormat="1" x14ac:dyDescent="0.25">
      <c r="I7894" s="142"/>
    </row>
    <row r="7895" spans="9:9" s="141" customFormat="1" x14ac:dyDescent="0.25">
      <c r="I7895" s="142"/>
    </row>
    <row r="7896" spans="9:9" s="141" customFormat="1" x14ac:dyDescent="0.25">
      <c r="I7896" s="142"/>
    </row>
    <row r="7897" spans="9:9" s="141" customFormat="1" x14ac:dyDescent="0.25">
      <c r="I7897" s="142"/>
    </row>
    <row r="7898" spans="9:9" s="141" customFormat="1" x14ac:dyDescent="0.25">
      <c r="I7898" s="142"/>
    </row>
    <row r="7899" spans="9:9" s="141" customFormat="1" x14ac:dyDescent="0.25">
      <c r="I7899" s="142"/>
    </row>
    <row r="7900" spans="9:9" s="141" customFormat="1" x14ac:dyDescent="0.25">
      <c r="I7900" s="142"/>
    </row>
    <row r="7901" spans="9:9" s="141" customFormat="1" x14ac:dyDescent="0.25">
      <c r="I7901" s="142"/>
    </row>
    <row r="7902" spans="9:9" s="141" customFormat="1" x14ac:dyDescent="0.25">
      <c r="I7902" s="142"/>
    </row>
    <row r="7903" spans="9:9" s="141" customFormat="1" x14ac:dyDescent="0.25">
      <c r="I7903" s="142"/>
    </row>
    <row r="7904" spans="9:9" s="141" customFormat="1" x14ac:dyDescent="0.25">
      <c r="I7904" s="142"/>
    </row>
    <row r="7905" spans="9:9" s="141" customFormat="1" x14ac:dyDescent="0.25">
      <c r="I7905" s="142"/>
    </row>
    <row r="7906" spans="9:9" s="141" customFormat="1" x14ac:dyDescent="0.25">
      <c r="I7906" s="142"/>
    </row>
    <row r="7907" spans="9:9" s="141" customFormat="1" x14ac:dyDescent="0.25">
      <c r="I7907" s="142"/>
    </row>
    <row r="7908" spans="9:9" s="141" customFormat="1" x14ac:dyDescent="0.25">
      <c r="I7908" s="142"/>
    </row>
    <row r="7909" spans="9:9" s="141" customFormat="1" x14ac:dyDescent="0.25">
      <c r="I7909" s="142"/>
    </row>
    <row r="7910" spans="9:9" s="141" customFormat="1" x14ac:dyDescent="0.25">
      <c r="I7910" s="142"/>
    </row>
    <row r="7911" spans="9:9" s="141" customFormat="1" x14ac:dyDescent="0.25">
      <c r="I7911" s="142"/>
    </row>
    <row r="7912" spans="9:9" s="141" customFormat="1" x14ac:dyDescent="0.25">
      <c r="I7912" s="142"/>
    </row>
    <row r="7913" spans="9:9" s="141" customFormat="1" x14ac:dyDescent="0.25">
      <c r="I7913" s="142"/>
    </row>
    <row r="7914" spans="9:9" s="141" customFormat="1" x14ac:dyDescent="0.25">
      <c r="I7914" s="142"/>
    </row>
    <row r="7915" spans="9:9" s="141" customFormat="1" x14ac:dyDescent="0.25">
      <c r="I7915" s="142"/>
    </row>
    <row r="7916" spans="9:9" s="141" customFormat="1" x14ac:dyDescent="0.25">
      <c r="I7916" s="142"/>
    </row>
    <row r="7917" spans="9:9" s="141" customFormat="1" x14ac:dyDescent="0.25">
      <c r="I7917" s="142"/>
    </row>
    <row r="7918" spans="9:9" s="141" customFormat="1" x14ac:dyDescent="0.25">
      <c r="I7918" s="142"/>
    </row>
    <row r="7919" spans="9:9" s="141" customFormat="1" x14ac:dyDescent="0.25">
      <c r="I7919" s="142"/>
    </row>
    <row r="7920" spans="9:9" s="141" customFormat="1" x14ac:dyDescent="0.25">
      <c r="I7920" s="142"/>
    </row>
    <row r="7921" spans="9:9" s="141" customFormat="1" x14ac:dyDescent="0.25">
      <c r="I7921" s="142"/>
    </row>
    <row r="7922" spans="9:9" s="141" customFormat="1" x14ac:dyDescent="0.25">
      <c r="I7922" s="142"/>
    </row>
    <row r="7923" spans="9:9" s="141" customFormat="1" x14ac:dyDescent="0.25">
      <c r="I7923" s="142"/>
    </row>
    <row r="7924" spans="9:9" s="141" customFormat="1" x14ac:dyDescent="0.25">
      <c r="I7924" s="142"/>
    </row>
    <row r="7925" spans="9:9" s="141" customFormat="1" x14ac:dyDescent="0.25">
      <c r="I7925" s="142"/>
    </row>
    <row r="7926" spans="9:9" s="141" customFormat="1" x14ac:dyDescent="0.25">
      <c r="I7926" s="142"/>
    </row>
    <row r="7927" spans="9:9" s="141" customFormat="1" x14ac:dyDescent="0.25">
      <c r="I7927" s="142"/>
    </row>
    <row r="7928" spans="9:9" s="141" customFormat="1" x14ac:dyDescent="0.25">
      <c r="I7928" s="142"/>
    </row>
    <row r="7929" spans="9:9" s="141" customFormat="1" x14ac:dyDescent="0.25">
      <c r="I7929" s="142"/>
    </row>
    <row r="7930" spans="9:9" s="141" customFormat="1" x14ac:dyDescent="0.25">
      <c r="I7930" s="142"/>
    </row>
    <row r="7931" spans="9:9" s="141" customFormat="1" x14ac:dyDescent="0.25">
      <c r="I7931" s="142"/>
    </row>
    <row r="7932" spans="9:9" s="141" customFormat="1" x14ac:dyDescent="0.25">
      <c r="I7932" s="142"/>
    </row>
    <row r="7933" spans="9:9" s="141" customFormat="1" x14ac:dyDescent="0.25">
      <c r="I7933" s="142"/>
    </row>
    <row r="7934" spans="9:9" s="141" customFormat="1" x14ac:dyDescent="0.25">
      <c r="I7934" s="142"/>
    </row>
    <row r="7935" spans="9:9" s="141" customFormat="1" x14ac:dyDescent="0.25">
      <c r="I7935" s="142"/>
    </row>
    <row r="7936" spans="9:9" s="141" customFormat="1" x14ac:dyDescent="0.25">
      <c r="I7936" s="142"/>
    </row>
    <row r="7937" spans="9:9" s="141" customFormat="1" x14ac:dyDescent="0.25">
      <c r="I7937" s="142"/>
    </row>
    <row r="7938" spans="9:9" s="141" customFormat="1" x14ac:dyDescent="0.25">
      <c r="I7938" s="142"/>
    </row>
    <row r="7939" spans="9:9" s="141" customFormat="1" x14ac:dyDescent="0.25">
      <c r="I7939" s="142"/>
    </row>
    <row r="7940" spans="9:9" s="141" customFormat="1" x14ac:dyDescent="0.25">
      <c r="I7940" s="142"/>
    </row>
    <row r="7941" spans="9:9" s="141" customFormat="1" x14ac:dyDescent="0.25">
      <c r="I7941" s="142"/>
    </row>
    <row r="7942" spans="9:9" s="141" customFormat="1" x14ac:dyDescent="0.25">
      <c r="I7942" s="142"/>
    </row>
    <row r="7943" spans="9:9" s="141" customFormat="1" x14ac:dyDescent="0.25">
      <c r="I7943" s="142"/>
    </row>
    <row r="7944" spans="9:9" s="141" customFormat="1" x14ac:dyDescent="0.25">
      <c r="I7944" s="142"/>
    </row>
    <row r="7945" spans="9:9" s="141" customFormat="1" x14ac:dyDescent="0.25">
      <c r="I7945" s="142"/>
    </row>
    <row r="7946" spans="9:9" s="141" customFormat="1" x14ac:dyDescent="0.25">
      <c r="I7946" s="142"/>
    </row>
    <row r="7947" spans="9:9" s="141" customFormat="1" x14ac:dyDescent="0.25">
      <c r="I7947" s="142"/>
    </row>
    <row r="7948" spans="9:9" s="141" customFormat="1" x14ac:dyDescent="0.25">
      <c r="I7948" s="142"/>
    </row>
    <row r="7949" spans="9:9" s="141" customFormat="1" x14ac:dyDescent="0.25">
      <c r="I7949" s="142"/>
    </row>
    <row r="7950" spans="9:9" s="141" customFormat="1" x14ac:dyDescent="0.25">
      <c r="I7950" s="142"/>
    </row>
    <row r="7951" spans="9:9" s="141" customFormat="1" x14ac:dyDescent="0.25">
      <c r="I7951" s="142"/>
    </row>
    <row r="7952" spans="9:9" s="141" customFormat="1" x14ac:dyDescent="0.25">
      <c r="I7952" s="142"/>
    </row>
    <row r="7953" spans="9:9" s="141" customFormat="1" x14ac:dyDescent="0.25">
      <c r="I7953" s="142"/>
    </row>
    <row r="7954" spans="9:9" s="141" customFormat="1" x14ac:dyDescent="0.25">
      <c r="I7954" s="142"/>
    </row>
    <row r="7955" spans="9:9" s="141" customFormat="1" x14ac:dyDescent="0.25">
      <c r="I7955" s="142"/>
    </row>
    <row r="7956" spans="9:9" s="141" customFormat="1" x14ac:dyDescent="0.25">
      <c r="I7956" s="142"/>
    </row>
    <row r="7957" spans="9:9" s="141" customFormat="1" x14ac:dyDescent="0.25">
      <c r="I7957" s="142"/>
    </row>
    <row r="7958" spans="9:9" s="141" customFormat="1" x14ac:dyDescent="0.25">
      <c r="I7958" s="142"/>
    </row>
    <row r="7959" spans="9:9" s="141" customFormat="1" x14ac:dyDescent="0.25">
      <c r="I7959" s="142"/>
    </row>
    <row r="7960" spans="9:9" s="141" customFormat="1" x14ac:dyDescent="0.25">
      <c r="I7960" s="142"/>
    </row>
    <row r="7961" spans="9:9" s="141" customFormat="1" x14ac:dyDescent="0.25">
      <c r="I7961" s="142"/>
    </row>
    <row r="7962" spans="9:9" s="141" customFormat="1" x14ac:dyDescent="0.25">
      <c r="I7962" s="142"/>
    </row>
    <row r="7963" spans="9:9" s="141" customFormat="1" x14ac:dyDescent="0.25">
      <c r="I7963" s="142"/>
    </row>
    <row r="7964" spans="9:9" s="141" customFormat="1" x14ac:dyDescent="0.25">
      <c r="I7964" s="142"/>
    </row>
    <row r="7965" spans="9:9" s="141" customFormat="1" x14ac:dyDescent="0.25">
      <c r="I7965" s="142"/>
    </row>
    <row r="7966" spans="9:9" s="141" customFormat="1" x14ac:dyDescent="0.25">
      <c r="I7966" s="142"/>
    </row>
    <row r="7967" spans="9:9" s="141" customFormat="1" x14ac:dyDescent="0.25">
      <c r="I7967" s="142"/>
    </row>
    <row r="7968" spans="9:9" s="141" customFormat="1" x14ac:dyDescent="0.25">
      <c r="I7968" s="142"/>
    </row>
    <row r="7969" spans="9:9" s="141" customFormat="1" x14ac:dyDescent="0.25">
      <c r="I7969" s="142"/>
    </row>
    <row r="7970" spans="9:9" s="141" customFormat="1" x14ac:dyDescent="0.25">
      <c r="I7970" s="142"/>
    </row>
    <row r="7971" spans="9:9" s="141" customFormat="1" x14ac:dyDescent="0.25">
      <c r="I7971" s="142"/>
    </row>
    <row r="7972" spans="9:9" s="141" customFormat="1" x14ac:dyDescent="0.25">
      <c r="I7972" s="142"/>
    </row>
    <row r="7973" spans="9:9" s="141" customFormat="1" x14ac:dyDescent="0.25">
      <c r="I7973" s="142"/>
    </row>
    <row r="7974" spans="9:9" s="141" customFormat="1" x14ac:dyDescent="0.25">
      <c r="I7974" s="142"/>
    </row>
    <row r="7975" spans="9:9" s="141" customFormat="1" x14ac:dyDescent="0.25">
      <c r="I7975" s="142"/>
    </row>
    <row r="7976" spans="9:9" s="141" customFormat="1" x14ac:dyDescent="0.25">
      <c r="I7976" s="142"/>
    </row>
    <row r="7977" spans="9:9" s="141" customFormat="1" x14ac:dyDescent="0.25">
      <c r="I7977" s="142"/>
    </row>
    <row r="7978" spans="9:9" s="141" customFormat="1" x14ac:dyDescent="0.25">
      <c r="I7978" s="142"/>
    </row>
    <row r="7979" spans="9:9" s="141" customFormat="1" x14ac:dyDescent="0.25">
      <c r="I7979" s="142"/>
    </row>
    <row r="7980" spans="9:9" s="141" customFormat="1" x14ac:dyDescent="0.25">
      <c r="I7980" s="142"/>
    </row>
    <row r="7981" spans="9:9" s="141" customFormat="1" x14ac:dyDescent="0.25">
      <c r="I7981" s="142"/>
    </row>
    <row r="7982" spans="9:9" s="141" customFormat="1" x14ac:dyDescent="0.25">
      <c r="I7982" s="142"/>
    </row>
    <row r="7983" spans="9:9" s="141" customFormat="1" x14ac:dyDescent="0.25">
      <c r="I7983" s="142"/>
    </row>
    <row r="7984" spans="9:9" s="141" customFormat="1" x14ac:dyDescent="0.25">
      <c r="I7984" s="142"/>
    </row>
    <row r="7985" spans="9:9" s="141" customFormat="1" x14ac:dyDescent="0.25">
      <c r="I7985" s="142"/>
    </row>
    <row r="7986" spans="9:9" s="141" customFormat="1" x14ac:dyDescent="0.25">
      <c r="I7986" s="142"/>
    </row>
    <row r="7987" spans="9:9" s="141" customFormat="1" x14ac:dyDescent="0.25">
      <c r="I7987" s="142"/>
    </row>
    <row r="7988" spans="9:9" s="141" customFormat="1" x14ac:dyDescent="0.25">
      <c r="I7988" s="142"/>
    </row>
    <row r="7989" spans="9:9" s="141" customFormat="1" x14ac:dyDescent="0.25">
      <c r="I7989" s="142"/>
    </row>
    <row r="7990" spans="9:9" s="141" customFormat="1" x14ac:dyDescent="0.25">
      <c r="I7990" s="142"/>
    </row>
    <row r="7991" spans="9:9" s="141" customFormat="1" x14ac:dyDescent="0.25">
      <c r="I7991" s="142"/>
    </row>
    <row r="7992" spans="9:9" s="141" customFormat="1" x14ac:dyDescent="0.25">
      <c r="I7992" s="142"/>
    </row>
    <row r="7993" spans="9:9" s="141" customFormat="1" x14ac:dyDescent="0.25">
      <c r="I7993" s="142"/>
    </row>
    <row r="7994" spans="9:9" s="141" customFormat="1" x14ac:dyDescent="0.25">
      <c r="I7994" s="142"/>
    </row>
    <row r="7995" spans="9:9" s="141" customFormat="1" x14ac:dyDescent="0.25">
      <c r="I7995" s="142"/>
    </row>
    <row r="7996" spans="9:9" s="141" customFormat="1" x14ac:dyDescent="0.25">
      <c r="I7996" s="142"/>
    </row>
    <row r="7997" spans="9:9" s="141" customFormat="1" x14ac:dyDescent="0.25">
      <c r="I7997" s="142"/>
    </row>
    <row r="7998" spans="9:9" s="141" customFormat="1" x14ac:dyDescent="0.25">
      <c r="I7998" s="142"/>
    </row>
    <row r="7999" spans="9:9" s="141" customFormat="1" x14ac:dyDescent="0.25">
      <c r="I7999" s="142"/>
    </row>
    <row r="8000" spans="9:9" s="141" customFormat="1" x14ac:dyDescent="0.25">
      <c r="I8000" s="142"/>
    </row>
    <row r="8001" spans="9:9" s="141" customFormat="1" x14ac:dyDescent="0.25">
      <c r="I8001" s="142"/>
    </row>
    <row r="8002" spans="9:9" s="141" customFormat="1" x14ac:dyDescent="0.25">
      <c r="I8002" s="142"/>
    </row>
    <row r="8003" spans="9:9" s="141" customFormat="1" x14ac:dyDescent="0.25">
      <c r="I8003" s="142"/>
    </row>
    <row r="8004" spans="9:9" s="141" customFormat="1" x14ac:dyDescent="0.25">
      <c r="I8004" s="142"/>
    </row>
    <row r="8005" spans="9:9" s="141" customFormat="1" x14ac:dyDescent="0.25">
      <c r="I8005" s="142"/>
    </row>
    <row r="8006" spans="9:9" s="141" customFormat="1" x14ac:dyDescent="0.25">
      <c r="I8006" s="142"/>
    </row>
    <row r="8007" spans="9:9" s="141" customFormat="1" x14ac:dyDescent="0.25">
      <c r="I8007" s="142"/>
    </row>
    <row r="8008" spans="9:9" s="141" customFormat="1" x14ac:dyDescent="0.25">
      <c r="I8008" s="142"/>
    </row>
    <row r="8009" spans="9:9" s="141" customFormat="1" x14ac:dyDescent="0.25">
      <c r="I8009" s="142"/>
    </row>
    <row r="8010" spans="9:9" s="141" customFormat="1" x14ac:dyDescent="0.25">
      <c r="I8010" s="142"/>
    </row>
    <row r="8011" spans="9:9" s="141" customFormat="1" x14ac:dyDescent="0.25">
      <c r="I8011" s="142"/>
    </row>
    <row r="8012" spans="9:9" s="141" customFormat="1" x14ac:dyDescent="0.25">
      <c r="I8012" s="142"/>
    </row>
    <row r="8013" spans="9:9" s="141" customFormat="1" x14ac:dyDescent="0.25">
      <c r="I8013" s="142"/>
    </row>
    <row r="8014" spans="9:9" s="141" customFormat="1" x14ac:dyDescent="0.25">
      <c r="I8014" s="142"/>
    </row>
    <row r="8015" spans="9:9" s="141" customFormat="1" x14ac:dyDescent="0.25">
      <c r="I8015" s="142"/>
    </row>
    <row r="8016" spans="9:9" s="141" customFormat="1" x14ac:dyDescent="0.25">
      <c r="I8016" s="142"/>
    </row>
    <row r="8017" spans="9:9" s="141" customFormat="1" x14ac:dyDescent="0.25">
      <c r="I8017" s="142"/>
    </row>
    <row r="8018" spans="9:9" s="141" customFormat="1" x14ac:dyDescent="0.25">
      <c r="I8018" s="142"/>
    </row>
    <row r="8019" spans="9:9" s="141" customFormat="1" x14ac:dyDescent="0.25">
      <c r="I8019" s="142"/>
    </row>
    <row r="8020" spans="9:9" s="141" customFormat="1" x14ac:dyDescent="0.25">
      <c r="I8020" s="142"/>
    </row>
    <row r="8021" spans="9:9" s="141" customFormat="1" x14ac:dyDescent="0.25">
      <c r="I8021" s="142"/>
    </row>
    <row r="8022" spans="9:9" s="141" customFormat="1" x14ac:dyDescent="0.25">
      <c r="I8022" s="142"/>
    </row>
    <row r="8023" spans="9:9" s="141" customFormat="1" x14ac:dyDescent="0.25">
      <c r="I8023" s="142"/>
    </row>
    <row r="8024" spans="9:9" s="141" customFormat="1" x14ac:dyDescent="0.25">
      <c r="I8024" s="142"/>
    </row>
    <row r="8025" spans="9:9" s="141" customFormat="1" x14ac:dyDescent="0.25">
      <c r="I8025" s="142"/>
    </row>
    <row r="8026" spans="9:9" s="141" customFormat="1" x14ac:dyDescent="0.25">
      <c r="I8026" s="142"/>
    </row>
    <row r="8027" spans="9:9" s="141" customFormat="1" x14ac:dyDescent="0.25">
      <c r="I8027" s="142"/>
    </row>
    <row r="8028" spans="9:9" s="141" customFormat="1" x14ac:dyDescent="0.25">
      <c r="I8028" s="142"/>
    </row>
    <row r="8029" spans="9:9" s="141" customFormat="1" x14ac:dyDescent="0.25">
      <c r="I8029" s="142"/>
    </row>
    <row r="8030" spans="9:9" s="141" customFormat="1" x14ac:dyDescent="0.25">
      <c r="I8030" s="142"/>
    </row>
    <row r="8031" spans="9:9" s="141" customFormat="1" x14ac:dyDescent="0.25">
      <c r="I8031" s="142"/>
    </row>
    <row r="8032" spans="9:9" s="141" customFormat="1" x14ac:dyDescent="0.25">
      <c r="I8032" s="142"/>
    </row>
    <row r="8033" spans="9:9" s="141" customFormat="1" x14ac:dyDescent="0.25">
      <c r="I8033" s="142"/>
    </row>
    <row r="8034" spans="9:9" s="141" customFormat="1" x14ac:dyDescent="0.25">
      <c r="I8034" s="142"/>
    </row>
    <row r="8035" spans="9:9" s="141" customFormat="1" x14ac:dyDescent="0.25">
      <c r="I8035" s="142"/>
    </row>
    <row r="8036" spans="9:9" s="141" customFormat="1" x14ac:dyDescent="0.25">
      <c r="I8036" s="142"/>
    </row>
    <row r="8037" spans="9:9" s="141" customFormat="1" x14ac:dyDescent="0.25">
      <c r="I8037" s="142"/>
    </row>
    <row r="8038" spans="9:9" s="141" customFormat="1" x14ac:dyDescent="0.25">
      <c r="I8038" s="142"/>
    </row>
    <row r="8039" spans="9:9" s="141" customFormat="1" x14ac:dyDescent="0.25">
      <c r="I8039" s="142"/>
    </row>
    <row r="8040" spans="9:9" s="141" customFormat="1" x14ac:dyDescent="0.25">
      <c r="I8040" s="142"/>
    </row>
    <row r="8041" spans="9:9" s="141" customFormat="1" x14ac:dyDescent="0.25">
      <c r="I8041" s="142"/>
    </row>
    <row r="8042" spans="9:9" s="141" customFormat="1" x14ac:dyDescent="0.25">
      <c r="I8042" s="142"/>
    </row>
    <row r="8043" spans="9:9" s="141" customFormat="1" x14ac:dyDescent="0.25">
      <c r="I8043" s="142"/>
    </row>
    <row r="8044" spans="9:9" s="141" customFormat="1" x14ac:dyDescent="0.25">
      <c r="I8044" s="142"/>
    </row>
    <row r="8045" spans="9:9" s="141" customFormat="1" x14ac:dyDescent="0.25">
      <c r="I8045" s="142"/>
    </row>
    <row r="8046" spans="9:9" s="141" customFormat="1" x14ac:dyDescent="0.25">
      <c r="I8046" s="142"/>
    </row>
    <row r="8047" spans="9:9" s="141" customFormat="1" x14ac:dyDescent="0.25">
      <c r="I8047" s="142"/>
    </row>
    <row r="8048" spans="9:9" s="141" customFormat="1" x14ac:dyDescent="0.25">
      <c r="I8048" s="142"/>
    </row>
    <row r="8049" spans="9:9" s="141" customFormat="1" x14ac:dyDescent="0.25">
      <c r="I8049" s="142"/>
    </row>
    <row r="8050" spans="9:9" s="141" customFormat="1" x14ac:dyDescent="0.25">
      <c r="I8050" s="142"/>
    </row>
    <row r="8051" spans="9:9" s="141" customFormat="1" x14ac:dyDescent="0.25">
      <c r="I8051" s="142"/>
    </row>
    <row r="8052" spans="9:9" s="141" customFormat="1" x14ac:dyDescent="0.25">
      <c r="I8052" s="142"/>
    </row>
    <row r="8053" spans="9:9" s="141" customFormat="1" x14ac:dyDescent="0.25">
      <c r="I8053" s="142"/>
    </row>
    <row r="8054" spans="9:9" s="141" customFormat="1" x14ac:dyDescent="0.25">
      <c r="I8054" s="142"/>
    </row>
    <row r="8055" spans="9:9" s="141" customFormat="1" x14ac:dyDescent="0.25">
      <c r="I8055" s="142"/>
    </row>
    <row r="8056" spans="9:9" s="141" customFormat="1" x14ac:dyDescent="0.25">
      <c r="I8056" s="142"/>
    </row>
    <row r="8057" spans="9:9" s="141" customFormat="1" x14ac:dyDescent="0.25">
      <c r="I8057" s="142"/>
    </row>
    <row r="8058" spans="9:9" s="141" customFormat="1" x14ac:dyDescent="0.25">
      <c r="I8058" s="142"/>
    </row>
    <row r="8059" spans="9:9" s="141" customFormat="1" x14ac:dyDescent="0.25">
      <c r="I8059" s="142"/>
    </row>
    <row r="8060" spans="9:9" s="141" customFormat="1" x14ac:dyDescent="0.25">
      <c r="I8060" s="142"/>
    </row>
    <row r="8061" spans="9:9" s="141" customFormat="1" x14ac:dyDescent="0.25">
      <c r="I8061" s="142"/>
    </row>
    <row r="8062" spans="9:9" s="141" customFormat="1" x14ac:dyDescent="0.25">
      <c r="I8062" s="142"/>
    </row>
    <row r="8063" spans="9:9" s="141" customFormat="1" x14ac:dyDescent="0.25">
      <c r="I8063" s="142"/>
    </row>
    <row r="8064" spans="9:9" s="141" customFormat="1" x14ac:dyDescent="0.25">
      <c r="I8064" s="142"/>
    </row>
    <row r="8065" spans="9:9" s="141" customFormat="1" x14ac:dyDescent="0.25">
      <c r="I8065" s="142"/>
    </row>
    <row r="8066" spans="9:9" s="141" customFormat="1" x14ac:dyDescent="0.25">
      <c r="I8066" s="142"/>
    </row>
    <row r="8067" spans="9:9" s="141" customFormat="1" x14ac:dyDescent="0.25">
      <c r="I8067" s="142"/>
    </row>
    <row r="8068" spans="9:9" s="141" customFormat="1" x14ac:dyDescent="0.25">
      <c r="I8068" s="142"/>
    </row>
    <row r="8069" spans="9:9" s="141" customFormat="1" x14ac:dyDescent="0.25">
      <c r="I8069" s="142"/>
    </row>
    <row r="8070" spans="9:9" s="141" customFormat="1" x14ac:dyDescent="0.25">
      <c r="I8070" s="142"/>
    </row>
    <row r="8071" spans="9:9" s="141" customFormat="1" x14ac:dyDescent="0.25">
      <c r="I8071" s="142"/>
    </row>
    <row r="8072" spans="9:9" s="141" customFormat="1" x14ac:dyDescent="0.25">
      <c r="I8072" s="142"/>
    </row>
    <row r="8073" spans="9:9" s="141" customFormat="1" x14ac:dyDescent="0.25">
      <c r="I8073" s="142"/>
    </row>
    <row r="8074" spans="9:9" s="141" customFormat="1" x14ac:dyDescent="0.25">
      <c r="I8074" s="142"/>
    </row>
    <row r="8075" spans="9:9" s="141" customFormat="1" x14ac:dyDescent="0.25">
      <c r="I8075" s="142"/>
    </row>
    <row r="8076" spans="9:9" s="141" customFormat="1" x14ac:dyDescent="0.25">
      <c r="I8076" s="142"/>
    </row>
    <row r="8077" spans="9:9" s="141" customFormat="1" x14ac:dyDescent="0.25">
      <c r="I8077" s="142"/>
    </row>
    <row r="8078" spans="9:9" s="141" customFormat="1" x14ac:dyDescent="0.25">
      <c r="I8078" s="142"/>
    </row>
    <row r="8079" spans="9:9" s="141" customFormat="1" x14ac:dyDescent="0.25">
      <c r="I8079" s="142"/>
    </row>
    <row r="8080" spans="9:9" s="141" customFormat="1" x14ac:dyDescent="0.25">
      <c r="I8080" s="142"/>
    </row>
    <row r="8081" spans="9:9" s="141" customFormat="1" x14ac:dyDescent="0.25">
      <c r="I8081" s="142"/>
    </row>
    <row r="8082" spans="9:9" s="141" customFormat="1" x14ac:dyDescent="0.25">
      <c r="I8082" s="142"/>
    </row>
    <row r="8083" spans="9:9" s="141" customFormat="1" x14ac:dyDescent="0.25">
      <c r="I8083" s="142"/>
    </row>
    <row r="8084" spans="9:9" s="141" customFormat="1" x14ac:dyDescent="0.25">
      <c r="I8084" s="142"/>
    </row>
    <row r="8085" spans="9:9" s="141" customFormat="1" x14ac:dyDescent="0.25">
      <c r="I8085" s="142"/>
    </row>
    <row r="8086" spans="9:9" s="141" customFormat="1" x14ac:dyDescent="0.25">
      <c r="I8086" s="142"/>
    </row>
    <row r="8087" spans="9:9" s="141" customFormat="1" x14ac:dyDescent="0.25">
      <c r="I8087" s="142"/>
    </row>
    <row r="8088" spans="9:9" s="141" customFormat="1" x14ac:dyDescent="0.25">
      <c r="I8088" s="142"/>
    </row>
    <row r="8089" spans="9:9" s="141" customFormat="1" x14ac:dyDescent="0.25">
      <c r="I8089" s="142"/>
    </row>
    <row r="8090" spans="9:9" s="141" customFormat="1" x14ac:dyDescent="0.25">
      <c r="I8090" s="142"/>
    </row>
    <row r="8091" spans="9:9" s="141" customFormat="1" x14ac:dyDescent="0.25">
      <c r="I8091" s="142"/>
    </row>
    <row r="8092" spans="9:9" s="141" customFormat="1" x14ac:dyDescent="0.25">
      <c r="I8092" s="142"/>
    </row>
    <row r="8093" spans="9:9" s="141" customFormat="1" x14ac:dyDescent="0.25">
      <c r="I8093" s="142"/>
    </row>
    <row r="8094" spans="9:9" s="141" customFormat="1" x14ac:dyDescent="0.25">
      <c r="I8094" s="142"/>
    </row>
    <row r="8095" spans="9:9" s="141" customFormat="1" x14ac:dyDescent="0.25">
      <c r="I8095" s="142"/>
    </row>
    <row r="8096" spans="9:9" s="141" customFormat="1" x14ac:dyDescent="0.25">
      <c r="I8096" s="142"/>
    </row>
    <row r="8097" spans="9:9" s="141" customFormat="1" x14ac:dyDescent="0.25">
      <c r="I8097" s="142"/>
    </row>
    <row r="8098" spans="9:9" s="141" customFormat="1" x14ac:dyDescent="0.25">
      <c r="I8098" s="142"/>
    </row>
    <row r="8099" spans="9:9" s="141" customFormat="1" x14ac:dyDescent="0.25">
      <c r="I8099" s="142"/>
    </row>
    <row r="8100" spans="9:9" s="141" customFormat="1" x14ac:dyDescent="0.25">
      <c r="I8100" s="142"/>
    </row>
    <row r="8101" spans="9:9" s="141" customFormat="1" x14ac:dyDescent="0.25">
      <c r="I8101" s="142"/>
    </row>
    <row r="8102" spans="9:9" s="141" customFormat="1" x14ac:dyDescent="0.25">
      <c r="I8102" s="142"/>
    </row>
    <row r="8103" spans="9:9" s="141" customFormat="1" x14ac:dyDescent="0.25">
      <c r="I8103" s="142"/>
    </row>
    <row r="8104" spans="9:9" s="141" customFormat="1" x14ac:dyDescent="0.25">
      <c r="I8104" s="142"/>
    </row>
    <row r="8105" spans="9:9" s="141" customFormat="1" x14ac:dyDescent="0.25">
      <c r="I8105" s="142"/>
    </row>
    <row r="8106" spans="9:9" s="141" customFormat="1" x14ac:dyDescent="0.25">
      <c r="I8106" s="142"/>
    </row>
    <row r="8107" spans="9:9" s="141" customFormat="1" x14ac:dyDescent="0.25">
      <c r="I8107" s="142"/>
    </row>
    <row r="8108" spans="9:9" s="141" customFormat="1" x14ac:dyDescent="0.25">
      <c r="I8108" s="142"/>
    </row>
    <row r="8109" spans="9:9" s="141" customFormat="1" x14ac:dyDescent="0.25">
      <c r="I8109" s="142"/>
    </row>
    <row r="8110" spans="9:9" s="141" customFormat="1" x14ac:dyDescent="0.25">
      <c r="I8110" s="142"/>
    </row>
    <row r="8111" spans="9:9" s="141" customFormat="1" x14ac:dyDescent="0.25">
      <c r="I8111" s="142"/>
    </row>
    <row r="8112" spans="9:9" s="141" customFormat="1" x14ac:dyDescent="0.25">
      <c r="I8112" s="142"/>
    </row>
    <row r="8113" spans="9:9" s="141" customFormat="1" x14ac:dyDescent="0.25">
      <c r="I8113" s="142"/>
    </row>
    <row r="8114" spans="9:9" s="141" customFormat="1" x14ac:dyDescent="0.25">
      <c r="I8114" s="142"/>
    </row>
    <row r="8115" spans="9:9" s="141" customFormat="1" x14ac:dyDescent="0.25">
      <c r="I8115" s="142"/>
    </row>
    <row r="8116" spans="9:9" s="141" customFormat="1" x14ac:dyDescent="0.25">
      <c r="I8116" s="142"/>
    </row>
    <row r="8117" spans="9:9" s="141" customFormat="1" x14ac:dyDescent="0.25">
      <c r="I8117" s="142"/>
    </row>
    <row r="8118" spans="9:9" s="141" customFormat="1" x14ac:dyDescent="0.25">
      <c r="I8118" s="142"/>
    </row>
    <row r="8119" spans="9:9" s="141" customFormat="1" x14ac:dyDescent="0.25">
      <c r="I8119" s="142"/>
    </row>
    <row r="8120" spans="9:9" s="141" customFormat="1" x14ac:dyDescent="0.25">
      <c r="I8120" s="142"/>
    </row>
    <row r="8121" spans="9:9" s="141" customFormat="1" x14ac:dyDescent="0.25">
      <c r="I8121" s="142"/>
    </row>
    <row r="8122" spans="9:9" s="141" customFormat="1" x14ac:dyDescent="0.25">
      <c r="I8122" s="142"/>
    </row>
    <row r="8123" spans="9:9" s="141" customFormat="1" x14ac:dyDescent="0.25">
      <c r="I8123" s="142"/>
    </row>
    <row r="8124" spans="9:9" s="141" customFormat="1" x14ac:dyDescent="0.25">
      <c r="I8124" s="142"/>
    </row>
    <row r="8125" spans="9:9" s="141" customFormat="1" x14ac:dyDescent="0.25">
      <c r="I8125" s="142"/>
    </row>
    <row r="8126" spans="9:9" s="141" customFormat="1" x14ac:dyDescent="0.25">
      <c r="I8126" s="142"/>
    </row>
    <row r="8127" spans="9:9" s="141" customFormat="1" x14ac:dyDescent="0.25">
      <c r="I8127" s="142"/>
    </row>
    <row r="8128" spans="9:9" s="141" customFormat="1" x14ac:dyDescent="0.25">
      <c r="I8128" s="142"/>
    </row>
    <row r="8129" spans="9:9" s="141" customFormat="1" x14ac:dyDescent="0.25">
      <c r="I8129" s="142"/>
    </row>
    <row r="8130" spans="9:9" s="141" customFormat="1" x14ac:dyDescent="0.25">
      <c r="I8130" s="142"/>
    </row>
    <row r="8131" spans="9:9" s="141" customFormat="1" x14ac:dyDescent="0.25">
      <c r="I8131" s="142"/>
    </row>
    <row r="8132" spans="9:9" s="141" customFormat="1" x14ac:dyDescent="0.25">
      <c r="I8132" s="142"/>
    </row>
    <row r="8133" spans="9:9" s="141" customFormat="1" x14ac:dyDescent="0.25">
      <c r="I8133" s="142"/>
    </row>
    <row r="8134" spans="9:9" s="141" customFormat="1" x14ac:dyDescent="0.25">
      <c r="I8134" s="142"/>
    </row>
    <row r="8135" spans="9:9" s="141" customFormat="1" x14ac:dyDescent="0.25">
      <c r="I8135" s="142"/>
    </row>
    <row r="8136" spans="9:9" s="141" customFormat="1" x14ac:dyDescent="0.25">
      <c r="I8136" s="142"/>
    </row>
    <row r="8137" spans="9:9" s="141" customFormat="1" x14ac:dyDescent="0.25">
      <c r="I8137" s="142"/>
    </row>
    <row r="8138" spans="9:9" s="141" customFormat="1" x14ac:dyDescent="0.25">
      <c r="I8138" s="142"/>
    </row>
    <row r="8139" spans="9:9" s="141" customFormat="1" x14ac:dyDescent="0.25">
      <c r="I8139" s="142"/>
    </row>
    <row r="8140" spans="9:9" s="141" customFormat="1" x14ac:dyDescent="0.25">
      <c r="I8140" s="142"/>
    </row>
    <row r="8141" spans="9:9" s="141" customFormat="1" x14ac:dyDescent="0.25">
      <c r="I8141" s="142"/>
    </row>
    <row r="8142" spans="9:9" s="141" customFormat="1" x14ac:dyDescent="0.25">
      <c r="I8142" s="142"/>
    </row>
    <row r="8143" spans="9:9" s="141" customFormat="1" x14ac:dyDescent="0.25">
      <c r="I8143" s="142"/>
    </row>
    <row r="8144" spans="9:9" s="141" customFormat="1" x14ac:dyDescent="0.25">
      <c r="I8144" s="142"/>
    </row>
    <row r="8145" spans="9:9" s="141" customFormat="1" x14ac:dyDescent="0.25">
      <c r="I8145" s="142"/>
    </row>
    <row r="8146" spans="9:9" s="141" customFormat="1" x14ac:dyDescent="0.25">
      <c r="I8146" s="142"/>
    </row>
    <row r="8147" spans="9:9" s="141" customFormat="1" x14ac:dyDescent="0.25">
      <c r="I8147" s="142"/>
    </row>
    <row r="8148" spans="9:9" s="141" customFormat="1" x14ac:dyDescent="0.25">
      <c r="I8148" s="142"/>
    </row>
    <row r="8149" spans="9:9" s="141" customFormat="1" x14ac:dyDescent="0.25">
      <c r="I8149" s="142"/>
    </row>
    <row r="8150" spans="9:9" s="141" customFormat="1" x14ac:dyDescent="0.25">
      <c r="I8150" s="142"/>
    </row>
    <row r="8151" spans="9:9" s="141" customFormat="1" x14ac:dyDescent="0.25">
      <c r="I8151" s="142"/>
    </row>
    <row r="8152" spans="9:9" s="141" customFormat="1" x14ac:dyDescent="0.25">
      <c r="I8152" s="142"/>
    </row>
    <row r="8153" spans="9:9" s="141" customFormat="1" x14ac:dyDescent="0.25">
      <c r="I8153" s="142"/>
    </row>
    <row r="8154" spans="9:9" s="141" customFormat="1" x14ac:dyDescent="0.25">
      <c r="I8154" s="142"/>
    </row>
    <row r="8155" spans="9:9" s="141" customFormat="1" x14ac:dyDescent="0.25">
      <c r="I8155" s="142"/>
    </row>
    <row r="8156" spans="9:9" s="141" customFormat="1" x14ac:dyDescent="0.25">
      <c r="I8156" s="142"/>
    </row>
    <row r="8157" spans="9:9" s="141" customFormat="1" x14ac:dyDescent="0.25">
      <c r="I8157" s="142"/>
    </row>
    <row r="8158" spans="9:9" s="141" customFormat="1" x14ac:dyDescent="0.25">
      <c r="I8158" s="142"/>
    </row>
    <row r="8159" spans="9:9" s="141" customFormat="1" x14ac:dyDescent="0.25">
      <c r="I8159" s="142"/>
    </row>
    <row r="8160" spans="9:9" s="141" customFormat="1" x14ac:dyDescent="0.25">
      <c r="I8160" s="142"/>
    </row>
    <row r="8161" spans="9:9" s="141" customFormat="1" x14ac:dyDescent="0.25">
      <c r="I8161" s="142"/>
    </row>
    <row r="8162" spans="9:9" s="141" customFormat="1" x14ac:dyDescent="0.25">
      <c r="I8162" s="142"/>
    </row>
    <row r="8163" spans="9:9" s="141" customFormat="1" x14ac:dyDescent="0.25">
      <c r="I8163" s="142"/>
    </row>
    <row r="8164" spans="9:9" s="141" customFormat="1" x14ac:dyDescent="0.25">
      <c r="I8164" s="142"/>
    </row>
    <row r="8165" spans="9:9" s="141" customFormat="1" x14ac:dyDescent="0.25">
      <c r="I8165" s="142"/>
    </row>
    <row r="8166" spans="9:9" s="141" customFormat="1" x14ac:dyDescent="0.25">
      <c r="I8166" s="142"/>
    </row>
    <row r="8167" spans="9:9" s="141" customFormat="1" x14ac:dyDescent="0.25">
      <c r="I8167" s="142"/>
    </row>
    <row r="8168" spans="9:9" s="141" customFormat="1" x14ac:dyDescent="0.25">
      <c r="I8168" s="142"/>
    </row>
    <row r="8169" spans="9:9" s="141" customFormat="1" x14ac:dyDescent="0.25">
      <c r="I8169" s="142"/>
    </row>
    <row r="8170" spans="9:9" s="141" customFormat="1" x14ac:dyDescent="0.25">
      <c r="I8170" s="142"/>
    </row>
    <row r="8171" spans="9:9" s="141" customFormat="1" x14ac:dyDescent="0.25">
      <c r="I8171" s="142"/>
    </row>
    <row r="8172" spans="9:9" s="141" customFormat="1" x14ac:dyDescent="0.25">
      <c r="I8172" s="142"/>
    </row>
    <row r="8173" spans="9:9" s="141" customFormat="1" x14ac:dyDescent="0.25">
      <c r="I8173" s="142"/>
    </row>
    <row r="8174" spans="9:9" s="141" customFormat="1" x14ac:dyDescent="0.25">
      <c r="I8174" s="142"/>
    </row>
    <row r="8175" spans="9:9" s="141" customFormat="1" x14ac:dyDescent="0.25">
      <c r="I8175" s="142"/>
    </row>
    <row r="8176" spans="9:9" s="141" customFormat="1" x14ac:dyDescent="0.25">
      <c r="I8176" s="142"/>
    </row>
    <row r="8177" spans="9:9" s="141" customFormat="1" x14ac:dyDescent="0.25">
      <c r="I8177" s="142"/>
    </row>
    <row r="8178" spans="9:9" s="141" customFormat="1" x14ac:dyDescent="0.25">
      <c r="I8178" s="142"/>
    </row>
    <row r="8179" spans="9:9" s="141" customFormat="1" x14ac:dyDescent="0.25">
      <c r="I8179" s="142"/>
    </row>
    <row r="8180" spans="9:9" s="141" customFormat="1" x14ac:dyDescent="0.25">
      <c r="I8180" s="142"/>
    </row>
    <row r="8181" spans="9:9" s="141" customFormat="1" x14ac:dyDescent="0.25">
      <c r="I8181" s="142"/>
    </row>
    <row r="8182" spans="9:9" s="141" customFormat="1" x14ac:dyDescent="0.25">
      <c r="I8182" s="142"/>
    </row>
    <row r="8183" spans="9:9" s="141" customFormat="1" x14ac:dyDescent="0.25">
      <c r="I8183" s="142"/>
    </row>
    <row r="8184" spans="9:9" s="141" customFormat="1" x14ac:dyDescent="0.25">
      <c r="I8184" s="142"/>
    </row>
    <row r="8185" spans="9:9" s="141" customFormat="1" x14ac:dyDescent="0.25">
      <c r="I8185" s="142"/>
    </row>
    <row r="8186" spans="9:9" s="141" customFormat="1" x14ac:dyDescent="0.25">
      <c r="I8186" s="142"/>
    </row>
    <row r="8187" spans="9:9" s="141" customFormat="1" x14ac:dyDescent="0.25">
      <c r="I8187" s="142"/>
    </row>
    <row r="8188" spans="9:9" s="141" customFormat="1" x14ac:dyDescent="0.25">
      <c r="I8188" s="142"/>
    </row>
    <row r="8189" spans="9:9" s="141" customFormat="1" x14ac:dyDescent="0.25">
      <c r="I8189" s="142"/>
    </row>
    <row r="8190" spans="9:9" s="141" customFormat="1" x14ac:dyDescent="0.25">
      <c r="I8190" s="142"/>
    </row>
    <row r="8191" spans="9:9" s="141" customFormat="1" x14ac:dyDescent="0.25">
      <c r="I8191" s="142"/>
    </row>
    <row r="8192" spans="9:9" s="141" customFormat="1" x14ac:dyDescent="0.25">
      <c r="I8192" s="142"/>
    </row>
    <row r="8193" spans="9:9" s="141" customFormat="1" x14ac:dyDescent="0.25">
      <c r="I8193" s="142"/>
    </row>
    <row r="8194" spans="9:9" s="141" customFormat="1" x14ac:dyDescent="0.25">
      <c r="I8194" s="142"/>
    </row>
    <row r="8195" spans="9:9" s="141" customFormat="1" x14ac:dyDescent="0.25">
      <c r="I8195" s="142"/>
    </row>
    <row r="8196" spans="9:9" s="141" customFormat="1" x14ac:dyDescent="0.25">
      <c r="I8196" s="142"/>
    </row>
    <row r="8197" spans="9:9" s="141" customFormat="1" x14ac:dyDescent="0.25">
      <c r="I8197" s="142"/>
    </row>
    <row r="8198" spans="9:9" s="141" customFormat="1" x14ac:dyDescent="0.25">
      <c r="I8198" s="142"/>
    </row>
    <row r="8199" spans="9:9" s="141" customFormat="1" x14ac:dyDescent="0.25">
      <c r="I8199" s="142"/>
    </row>
    <row r="8200" spans="9:9" s="141" customFormat="1" x14ac:dyDescent="0.25">
      <c r="I8200" s="142"/>
    </row>
    <row r="8201" spans="9:9" s="141" customFormat="1" x14ac:dyDescent="0.25">
      <c r="I8201" s="142"/>
    </row>
    <row r="8202" spans="9:9" s="141" customFormat="1" x14ac:dyDescent="0.25">
      <c r="I8202" s="142"/>
    </row>
    <row r="8203" spans="9:9" s="141" customFormat="1" x14ac:dyDescent="0.25">
      <c r="I8203" s="142"/>
    </row>
    <row r="8204" spans="9:9" s="141" customFormat="1" x14ac:dyDescent="0.25">
      <c r="I8204" s="142"/>
    </row>
    <row r="8205" spans="9:9" s="141" customFormat="1" x14ac:dyDescent="0.25">
      <c r="I8205" s="142"/>
    </row>
    <row r="8206" spans="9:9" s="141" customFormat="1" x14ac:dyDescent="0.25">
      <c r="I8206" s="142"/>
    </row>
    <row r="8207" spans="9:9" s="141" customFormat="1" x14ac:dyDescent="0.25">
      <c r="I8207" s="142"/>
    </row>
    <row r="8208" spans="9:9" s="141" customFormat="1" x14ac:dyDescent="0.25">
      <c r="I8208" s="142"/>
    </row>
    <row r="8209" spans="9:9" s="141" customFormat="1" x14ac:dyDescent="0.25">
      <c r="I8209" s="142"/>
    </row>
    <row r="8210" spans="9:9" s="141" customFormat="1" x14ac:dyDescent="0.25">
      <c r="I8210" s="142"/>
    </row>
    <row r="8211" spans="9:9" s="141" customFormat="1" x14ac:dyDescent="0.25">
      <c r="I8211" s="142"/>
    </row>
    <row r="8212" spans="9:9" s="141" customFormat="1" x14ac:dyDescent="0.25">
      <c r="I8212" s="142"/>
    </row>
    <row r="8213" spans="9:9" s="141" customFormat="1" x14ac:dyDescent="0.25">
      <c r="I8213" s="142"/>
    </row>
    <row r="8214" spans="9:9" s="141" customFormat="1" x14ac:dyDescent="0.25">
      <c r="I8214" s="142"/>
    </row>
    <row r="8215" spans="9:9" s="141" customFormat="1" x14ac:dyDescent="0.25">
      <c r="I8215" s="142"/>
    </row>
    <row r="8216" spans="9:9" s="141" customFormat="1" x14ac:dyDescent="0.25">
      <c r="I8216" s="142"/>
    </row>
    <row r="8217" spans="9:9" s="141" customFormat="1" x14ac:dyDescent="0.25">
      <c r="I8217" s="142"/>
    </row>
    <row r="8218" spans="9:9" s="141" customFormat="1" x14ac:dyDescent="0.25">
      <c r="I8218" s="142"/>
    </row>
    <row r="8219" spans="9:9" s="141" customFormat="1" x14ac:dyDescent="0.25">
      <c r="I8219" s="142"/>
    </row>
    <row r="8220" spans="9:9" s="141" customFormat="1" x14ac:dyDescent="0.25">
      <c r="I8220" s="142"/>
    </row>
    <row r="8221" spans="9:9" s="141" customFormat="1" x14ac:dyDescent="0.25">
      <c r="I8221" s="142"/>
    </row>
    <row r="8222" spans="9:9" s="141" customFormat="1" x14ac:dyDescent="0.25">
      <c r="I8222" s="142"/>
    </row>
    <row r="8223" spans="9:9" s="141" customFormat="1" x14ac:dyDescent="0.25">
      <c r="I8223" s="142"/>
    </row>
    <row r="8224" spans="9:9" s="141" customFormat="1" x14ac:dyDescent="0.25">
      <c r="I8224" s="142"/>
    </row>
    <row r="8225" spans="9:9" s="141" customFormat="1" x14ac:dyDescent="0.25">
      <c r="I8225" s="142"/>
    </row>
    <row r="8226" spans="9:9" s="141" customFormat="1" x14ac:dyDescent="0.25">
      <c r="I8226" s="142"/>
    </row>
    <row r="8227" spans="9:9" s="141" customFormat="1" x14ac:dyDescent="0.25">
      <c r="I8227" s="142"/>
    </row>
    <row r="8228" spans="9:9" s="141" customFormat="1" x14ac:dyDescent="0.25">
      <c r="I8228" s="142"/>
    </row>
    <row r="8229" spans="9:9" s="141" customFormat="1" x14ac:dyDescent="0.25">
      <c r="I8229" s="142"/>
    </row>
    <row r="8230" spans="9:9" s="141" customFormat="1" x14ac:dyDescent="0.25">
      <c r="I8230" s="142"/>
    </row>
    <row r="8231" spans="9:9" s="141" customFormat="1" x14ac:dyDescent="0.25">
      <c r="I8231" s="142"/>
    </row>
    <row r="8232" spans="9:9" s="141" customFormat="1" x14ac:dyDescent="0.25">
      <c r="I8232" s="142"/>
    </row>
    <row r="8233" spans="9:9" s="141" customFormat="1" x14ac:dyDescent="0.25">
      <c r="I8233" s="142"/>
    </row>
    <row r="8234" spans="9:9" s="141" customFormat="1" x14ac:dyDescent="0.25">
      <c r="I8234" s="142"/>
    </row>
    <row r="8235" spans="9:9" s="141" customFormat="1" x14ac:dyDescent="0.25">
      <c r="I8235" s="142"/>
    </row>
    <row r="8236" spans="9:9" s="141" customFormat="1" x14ac:dyDescent="0.25">
      <c r="I8236" s="142"/>
    </row>
    <row r="8237" spans="9:9" s="141" customFormat="1" x14ac:dyDescent="0.25">
      <c r="I8237" s="142"/>
    </row>
    <row r="8238" spans="9:9" s="141" customFormat="1" x14ac:dyDescent="0.25">
      <c r="I8238" s="142"/>
    </row>
    <row r="8239" spans="9:9" s="141" customFormat="1" x14ac:dyDescent="0.25">
      <c r="I8239" s="142"/>
    </row>
    <row r="8240" spans="9:9" s="141" customFormat="1" x14ac:dyDescent="0.25">
      <c r="I8240" s="142"/>
    </row>
    <row r="8241" spans="9:9" s="141" customFormat="1" x14ac:dyDescent="0.25">
      <c r="I8241" s="142"/>
    </row>
    <row r="8242" spans="9:9" s="141" customFormat="1" x14ac:dyDescent="0.25">
      <c r="I8242" s="142"/>
    </row>
    <row r="8243" spans="9:9" s="141" customFormat="1" x14ac:dyDescent="0.25">
      <c r="I8243" s="142"/>
    </row>
    <row r="8244" spans="9:9" s="141" customFormat="1" x14ac:dyDescent="0.25">
      <c r="I8244" s="142"/>
    </row>
    <row r="8245" spans="9:9" s="141" customFormat="1" x14ac:dyDescent="0.25">
      <c r="I8245" s="142"/>
    </row>
    <row r="8246" spans="9:9" s="141" customFormat="1" x14ac:dyDescent="0.25">
      <c r="I8246" s="142"/>
    </row>
    <row r="8247" spans="9:9" s="141" customFormat="1" x14ac:dyDescent="0.25">
      <c r="I8247" s="142"/>
    </row>
    <row r="8248" spans="9:9" s="141" customFormat="1" x14ac:dyDescent="0.25">
      <c r="I8248" s="142"/>
    </row>
    <row r="8249" spans="9:9" s="141" customFormat="1" x14ac:dyDescent="0.25">
      <c r="I8249" s="142"/>
    </row>
    <row r="8250" spans="9:9" s="141" customFormat="1" x14ac:dyDescent="0.25">
      <c r="I8250" s="142"/>
    </row>
    <row r="8251" spans="9:9" s="141" customFormat="1" x14ac:dyDescent="0.25">
      <c r="I8251" s="142"/>
    </row>
    <row r="8252" spans="9:9" s="141" customFormat="1" x14ac:dyDescent="0.25">
      <c r="I8252" s="142"/>
    </row>
    <row r="8253" spans="9:9" s="141" customFormat="1" x14ac:dyDescent="0.25">
      <c r="I8253" s="142"/>
    </row>
    <row r="8254" spans="9:9" s="141" customFormat="1" x14ac:dyDescent="0.25">
      <c r="I8254" s="142"/>
    </row>
    <row r="8255" spans="9:9" s="141" customFormat="1" x14ac:dyDescent="0.25">
      <c r="I8255" s="142"/>
    </row>
    <row r="8256" spans="9:9" s="141" customFormat="1" x14ac:dyDescent="0.25">
      <c r="I8256" s="142"/>
    </row>
    <row r="8257" spans="9:9" s="141" customFormat="1" x14ac:dyDescent="0.25">
      <c r="I8257" s="142"/>
    </row>
    <row r="8258" spans="9:9" s="141" customFormat="1" x14ac:dyDescent="0.25">
      <c r="I8258" s="142"/>
    </row>
    <row r="8259" spans="9:9" s="141" customFormat="1" x14ac:dyDescent="0.25">
      <c r="I8259" s="142"/>
    </row>
    <row r="8260" spans="9:9" s="141" customFormat="1" x14ac:dyDescent="0.25">
      <c r="I8260" s="142"/>
    </row>
    <row r="8261" spans="9:9" s="141" customFormat="1" x14ac:dyDescent="0.25">
      <c r="I8261" s="142"/>
    </row>
    <row r="8262" spans="9:9" s="141" customFormat="1" x14ac:dyDescent="0.25">
      <c r="I8262" s="142"/>
    </row>
    <row r="8263" spans="9:9" s="141" customFormat="1" x14ac:dyDescent="0.25">
      <c r="I8263" s="142"/>
    </row>
    <row r="8264" spans="9:9" s="141" customFormat="1" x14ac:dyDescent="0.25">
      <c r="I8264" s="142"/>
    </row>
    <row r="8265" spans="9:9" s="141" customFormat="1" x14ac:dyDescent="0.25">
      <c r="I8265" s="142"/>
    </row>
    <row r="8266" spans="9:9" s="141" customFormat="1" x14ac:dyDescent="0.25">
      <c r="I8266" s="142"/>
    </row>
    <row r="8267" spans="9:9" s="141" customFormat="1" x14ac:dyDescent="0.25">
      <c r="I8267" s="142"/>
    </row>
    <row r="8268" spans="9:9" s="141" customFormat="1" x14ac:dyDescent="0.25">
      <c r="I8268" s="142"/>
    </row>
    <row r="8269" spans="9:9" s="141" customFormat="1" x14ac:dyDescent="0.25">
      <c r="I8269" s="142"/>
    </row>
    <row r="8270" spans="9:9" s="141" customFormat="1" x14ac:dyDescent="0.25">
      <c r="I8270" s="142"/>
    </row>
    <row r="8271" spans="9:9" s="141" customFormat="1" x14ac:dyDescent="0.25">
      <c r="I8271" s="142"/>
    </row>
    <row r="8272" spans="9:9" s="141" customFormat="1" x14ac:dyDescent="0.25">
      <c r="I8272" s="142"/>
    </row>
    <row r="8273" spans="9:9" s="141" customFormat="1" x14ac:dyDescent="0.25">
      <c r="I8273" s="142"/>
    </row>
    <row r="8274" spans="9:9" s="141" customFormat="1" x14ac:dyDescent="0.25">
      <c r="I8274" s="142"/>
    </row>
    <row r="8275" spans="9:9" s="141" customFormat="1" x14ac:dyDescent="0.25">
      <c r="I8275" s="142"/>
    </row>
    <row r="8276" spans="9:9" s="141" customFormat="1" x14ac:dyDescent="0.25">
      <c r="I8276" s="142"/>
    </row>
    <row r="8277" spans="9:9" s="141" customFormat="1" x14ac:dyDescent="0.25">
      <c r="I8277" s="142"/>
    </row>
    <row r="8278" spans="9:9" s="141" customFormat="1" x14ac:dyDescent="0.25">
      <c r="I8278" s="142"/>
    </row>
    <row r="8279" spans="9:9" s="141" customFormat="1" x14ac:dyDescent="0.25">
      <c r="I8279" s="142"/>
    </row>
    <row r="8280" spans="9:9" s="141" customFormat="1" x14ac:dyDescent="0.25">
      <c r="I8280" s="142"/>
    </row>
    <row r="8281" spans="9:9" s="141" customFormat="1" x14ac:dyDescent="0.25">
      <c r="I8281" s="142"/>
    </row>
    <row r="8282" spans="9:9" s="141" customFormat="1" x14ac:dyDescent="0.25">
      <c r="I8282" s="142"/>
    </row>
    <row r="8283" spans="9:9" s="141" customFormat="1" x14ac:dyDescent="0.25">
      <c r="I8283" s="142"/>
    </row>
    <row r="8284" spans="9:9" s="141" customFormat="1" x14ac:dyDescent="0.25">
      <c r="I8284" s="142"/>
    </row>
    <row r="8285" spans="9:9" s="141" customFormat="1" x14ac:dyDescent="0.25">
      <c r="I8285" s="142"/>
    </row>
    <row r="8286" spans="9:9" s="141" customFormat="1" x14ac:dyDescent="0.25">
      <c r="I8286" s="142"/>
    </row>
    <row r="8287" spans="9:9" s="141" customFormat="1" x14ac:dyDescent="0.25">
      <c r="I8287" s="142"/>
    </row>
    <row r="8288" spans="9:9" s="141" customFormat="1" x14ac:dyDescent="0.25">
      <c r="I8288" s="142"/>
    </row>
    <row r="8289" spans="9:9" s="141" customFormat="1" x14ac:dyDescent="0.25">
      <c r="I8289" s="142"/>
    </row>
    <row r="8290" spans="9:9" s="141" customFormat="1" x14ac:dyDescent="0.25">
      <c r="I8290" s="142"/>
    </row>
    <row r="8291" spans="9:9" s="141" customFormat="1" x14ac:dyDescent="0.25">
      <c r="I8291" s="142"/>
    </row>
    <row r="8292" spans="9:9" s="141" customFormat="1" x14ac:dyDescent="0.25">
      <c r="I8292" s="142"/>
    </row>
    <row r="8293" spans="9:9" s="141" customFormat="1" x14ac:dyDescent="0.25">
      <c r="I8293" s="142"/>
    </row>
    <row r="8294" spans="9:9" s="141" customFormat="1" x14ac:dyDescent="0.25">
      <c r="I8294" s="142"/>
    </row>
    <row r="8295" spans="9:9" s="141" customFormat="1" x14ac:dyDescent="0.25">
      <c r="I8295" s="142"/>
    </row>
    <row r="8296" spans="9:9" s="141" customFormat="1" x14ac:dyDescent="0.25">
      <c r="I8296" s="142"/>
    </row>
    <row r="8297" spans="9:9" s="141" customFormat="1" x14ac:dyDescent="0.25">
      <c r="I8297" s="142"/>
    </row>
    <row r="8298" spans="9:9" s="141" customFormat="1" x14ac:dyDescent="0.25">
      <c r="I8298" s="142"/>
    </row>
    <row r="8299" spans="9:9" s="141" customFormat="1" x14ac:dyDescent="0.25">
      <c r="I8299" s="142"/>
    </row>
    <row r="8300" spans="9:9" s="141" customFormat="1" x14ac:dyDescent="0.25">
      <c r="I8300" s="142"/>
    </row>
    <row r="8301" spans="9:9" s="141" customFormat="1" x14ac:dyDescent="0.25">
      <c r="I8301" s="142"/>
    </row>
    <row r="8302" spans="9:9" s="141" customFormat="1" x14ac:dyDescent="0.25">
      <c r="I8302" s="142"/>
    </row>
    <row r="8303" spans="9:9" s="141" customFormat="1" x14ac:dyDescent="0.25">
      <c r="I8303" s="142"/>
    </row>
    <row r="8304" spans="9:9" s="141" customFormat="1" x14ac:dyDescent="0.25">
      <c r="I8304" s="142"/>
    </row>
    <row r="8305" spans="9:9" s="141" customFormat="1" x14ac:dyDescent="0.25">
      <c r="I8305" s="142"/>
    </row>
    <row r="8306" spans="9:9" s="141" customFormat="1" x14ac:dyDescent="0.25">
      <c r="I8306" s="142"/>
    </row>
    <row r="8307" spans="9:9" s="141" customFormat="1" x14ac:dyDescent="0.25">
      <c r="I8307" s="142"/>
    </row>
    <row r="8308" spans="9:9" s="141" customFormat="1" x14ac:dyDescent="0.25">
      <c r="I8308" s="142"/>
    </row>
    <row r="8309" spans="9:9" s="141" customFormat="1" x14ac:dyDescent="0.25">
      <c r="I8309" s="142"/>
    </row>
    <row r="8310" spans="9:9" s="141" customFormat="1" x14ac:dyDescent="0.25">
      <c r="I8310" s="142"/>
    </row>
    <row r="8311" spans="9:9" s="141" customFormat="1" x14ac:dyDescent="0.25">
      <c r="I8311" s="142"/>
    </row>
    <row r="8312" spans="9:9" s="141" customFormat="1" x14ac:dyDescent="0.25">
      <c r="I8312" s="142"/>
    </row>
    <row r="8313" spans="9:9" s="141" customFormat="1" x14ac:dyDescent="0.25">
      <c r="I8313" s="142"/>
    </row>
    <row r="8314" spans="9:9" s="141" customFormat="1" x14ac:dyDescent="0.25">
      <c r="I8314" s="142"/>
    </row>
    <row r="8315" spans="9:9" s="141" customFormat="1" x14ac:dyDescent="0.25">
      <c r="I8315" s="142"/>
    </row>
    <row r="8316" spans="9:9" s="141" customFormat="1" x14ac:dyDescent="0.25">
      <c r="I8316" s="142"/>
    </row>
    <row r="8317" spans="9:9" s="141" customFormat="1" x14ac:dyDescent="0.25">
      <c r="I8317" s="142"/>
    </row>
    <row r="8318" spans="9:9" s="141" customFormat="1" x14ac:dyDescent="0.25">
      <c r="I8318" s="142"/>
    </row>
    <row r="8319" spans="9:9" s="141" customFormat="1" x14ac:dyDescent="0.25">
      <c r="I8319" s="142"/>
    </row>
    <row r="8320" spans="9:9" s="141" customFormat="1" x14ac:dyDescent="0.25">
      <c r="I8320" s="142"/>
    </row>
    <row r="8321" spans="9:9" s="141" customFormat="1" x14ac:dyDescent="0.25">
      <c r="I8321" s="142"/>
    </row>
    <row r="8322" spans="9:9" s="141" customFormat="1" x14ac:dyDescent="0.25">
      <c r="I8322" s="142"/>
    </row>
    <row r="8323" spans="9:9" s="141" customFormat="1" x14ac:dyDescent="0.25">
      <c r="I8323" s="142"/>
    </row>
    <row r="8324" spans="9:9" s="141" customFormat="1" x14ac:dyDescent="0.25">
      <c r="I8324" s="142"/>
    </row>
    <row r="8325" spans="9:9" s="141" customFormat="1" x14ac:dyDescent="0.25">
      <c r="I8325" s="142"/>
    </row>
    <row r="8326" spans="9:9" s="141" customFormat="1" x14ac:dyDescent="0.25">
      <c r="I8326" s="142"/>
    </row>
    <row r="8327" spans="9:9" s="141" customFormat="1" x14ac:dyDescent="0.25">
      <c r="I8327" s="142"/>
    </row>
    <row r="8328" spans="9:9" s="141" customFormat="1" x14ac:dyDescent="0.25">
      <c r="I8328" s="142"/>
    </row>
    <row r="8329" spans="9:9" s="141" customFormat="1" x14ac:dyDescent="0.25">
      <c r="I8329" s="142"/>
    </row>
    <row r="8330" spans="9:9" s="141" customFormat="1" x14ac:dyDescent="0.25">
      <c r="I8330" s="142"/>
    </row>
    <row r="8331" spans="9:9" s="141" customFormat="1" x14ac:dyDescent="0.25">
      <c r="I8331" s="142"/>
    </row>
    <row r="8332" spans="9:9" s="141" customFormat="1" x14ac:dyDescent="0.25">
      <c r="I8332" s="142"/>
    </row>
    <row r="8333" spans="9:9" s="141" customFormat="1" x14ac:dyDescent="0.25">
      <c r="I8333" s="142"/>
    </row>
    <row r="8334" spans="9:9" s="141" customFormat="1" x14ac:dyDescent="0.25">
      <c r="I8334" s="142"/>
    </row>
    <row r="8335" spans="9:9" s="141" customFormat="1" x14ac:dyDescent="0.25">
      <c r="I8335" s="142"/>
    </row>
    <row r="8336" spans="9:9" s="141" customFormat="1" x14ac:dyDescent="0.25">
      <c r="I8336" s="142"/>
    </row>
    <row r="8337" spans="9:9" s="141" customFormat="1" x14ac:dyDescent="0.25">
      <c r="I8337" s="142"/>
    </row>
    <row r="8338" spans="9:9" s="141" customFormat="1" x14ac:dyDescent="0.25">
      <c r="I8338" s="142"/>
    </row>
    <row r="8339" spans="9:9" s="141" customFormat="1" x14ac:dyDescent="0.25">
      <c r="I8339" s="142"/>
    </row>
    <row r="8340" spans="9:9" s="141" customFormat="1" x14ac:dyDescent="0.25">
      <c r="I8340" s="142"/>
    </row>
    <row r="8341" spans="9:9" s="141" customFormat="1" x14ac:dyDescent="0.25">
      <c r="I8341" s="142"/>
    </row>
    <row r="8342" spans="9:9" s="141" customFormat="1" x14ac:dyDescent="0.25">
      <c r="I8342" s="142"/>
    </row>
    <row r="8343" spans="9:9" s="141" customFormat="1" x14ac:dyDescent="0.25">
      <c r="I8343" s="142"/>
    </row>
    <row r="8344" spans="9:9" s="141" customFormat="1" x14ac:dyDescent="0.25">
      <c r="I8344" s="142"/>
    </row>
    <row r="8345" spans="9:9" s="141" customFormat="1" x14ac:dyDescent="0.25">
      <c r="I8345" s="142"/>
    </row>
    <row r="8346" spans="9:9" s="141" customFormat="1" x14ac:dyDescent="0.25">
      <c r="I8346" s="142"/>
    </row>
    <row r="8347" spans="9:9" s="141" customFormat="1" x14ac:dyDescent="0.25">
      <c r="I8347" s="142"/>
    </row>
    <row r="8348" spans="9:9" s="141" customFormat="1" x14ac:dyDescent="0.25">
      <c r="I8348" s="142"/>
    </row>
    <row r="8349" spans="9:9" s="141" customFormat="1" x14ac:dyDescent="0.25">
      <c r="I8349" s="142"/>
    </row>
    <row r="8350" spans="9:9" s="141" customFormat="1" x14ac:dyDescent="0.25">
      <c r="I8350" s="142"/>
    </row>
    <row r="8351" spans="9:9" s="141" customFormat="1" x14ac:dyDescent="0.25">
      <c r="I8351" s="142"/>
    </row>
    <row r="8352" spans="9:9" s="141" customFormat="1" x14ac:dyDescent="0.25">
      <c r="I8352" s="142"/>
    </row>
    <row r="8353" spans="9:9" s="141" customFormat="1" x14ac:dyDescent="0.25">
      <c r="I8353" s="142"/>
    </row>
    <row r="8354" spans="9:9" s="141" customFormat="1" x14ac:dyDescent="0.25">
      <c r="I8354" s="142"/>
    </row>
    <row r="8355" spans="9:9" s="141" customFormat="1" x14ac:dyDescent="0.25">
      <c r="I8355" s="142"/>
    </row>
    <row r="8356" spans="9:9" s="141" customFormat="1" x14ac:dyDescent="0.25">
      <c r="I8356" s="142"/>
    </row>
    <row r="8357" spans="9:9" s="141" customFormat="1" x14ac:dyDescent="0.25">
      <c r="I8357" s="142"/>
    </row>
    <row r="8358" spans="9:9" s="141" customFormat="1" x14ac:dyDescent="0.25">
      <c r="I8358" s="142"/>
    </row>
    <row r="8359" spans="9:9" s="141" customFormat="1" x14ac:dyDescent="0.25">
      <c r="I8359" s="142"/>
    </row>
    <row r="8360" spans="9:9" s="141" customFormat="1" x14ac:dyDescent="0.25">
      <c r="I8360" s="142"/>
    </row>
    <row r="8361" spans="9:9" s="141" customFormat="1" x14ac:dyDescent="0.25">
      <c r="I8361" s="142"/>
    </row>
    <row r="8362" spans="9:9" s="141" customFormat="1" x14ac:dyDescent="0.25">
      <c r="I8362" s="142"/>
    </row>
    <row r="8363" spans="9:9" s="141" customFormat="1" x14ac:dyDescent="0.25">
      <c r="I8363" s="142"/>
    </row>
    <row r="8364" spans="9:9" s="141" customFormat="1" x14ac:dyDescent="0.25">
      <c r="I8364" s="142"/>
    </row>
    <row r="8365" spans="9:9" s="141" customFormat="1" x14ac:dyDescent="0.25">
      <c r="I8365" s="142"/>
    </row>
    <row r="8366" spans="9:9" s="141" customFormat="1" x14ac:dyDescent="0.25">
      <c r="I8366" s="142"/>
    </row>
    <row r="8367" spans="9:9" s="141" customFormat="1" x14ac:dyDescent="0.25">
      <c r="I8367" s="142"/>
    </row>
    <row r="8368" spans="9:9" s="141" customFormat="1" x14ac:dyDescent="0.25">
      <c r="I8368" s="142"/>
    </row>
    <row r="8369" spans="9:9" s="141" customFormat="1" x14ac:dyDescent="0.25">
      <c r="I8369" s="142"/>
    </row>
    <row r="8370" spans="9:9" s="141" customFormat="1" x14ac:dyDescent="0.25">
      <c r="I8370" s="142"/>
    </row>
    <row r="8371" spans="9:9" s="141" customFormat="1" x14ac:dyDescent="0.25">
      <c r="I8371" s="142"/>
    </row>
    <row r="8372" spans="9:9" s="141" customFormat="1" x14ac:dyDescent="0.25">
      <c r="I8372" s="142"/>
    </row>
    <row r="8373" spans="9:9" s="141" customFormat="1" x14ac:dyDescent="0.25">
      <c r="I8373" s="142"/>
    </row>
    <row r="8374" spans="9:9" s="141" customFormat="1" x14ac:dyDescent="0.25">
      <c r="I8374" s="142"/>
    </row>
    <row r="8375" spans="9:9" s="141" customFormat="1" x14ac:dyDescent="0.25">
      <c r="I8375" s="142"/>
    </row>
    <row r="8376" spans="9:9" s="141" customFormat="1" x14ac:dyDescent="0.25">
      <c r="I8376" s="142"/>
    </row>
    <row r="8377" spans="9:9" s="141" customFormat="1" x14ac:dyDescent="0.25">
      <c r="I8377" s="142"/>
    </row>
    <row r="8378" spans="9:9" s="141" customFormat="1" x14ac:dyDescent="0.25">
      <c r="I8378" s="142"/>
    </row>
    <row r="8379" spans="9:9" s="141" customFormat="1" x14ac:dyDescent="0.25">
      <c r="I8379" s="142"/>
    </row>
    <row r="8380" spans="9:9" s="141" customFormat="1" x14ac:dyDescent="0.25">
      <c r="I8380" s="142"/>
    </row>
    <row r="8381" spans="9:9" s="141" customFormat="1" x14ac:dyDescent="0.25">
      <c r="I8381" s="142"/>
    </row>
    <row r="8382" spans="9:9" s="141" customFormat="1" x14ac:dyDescent="0.25">
      <c r="I8382" s="142"/>
    </row>
    <row r="8383" spans="9:9" s="141" customFormat="1" x14ac:dyDescent="0.25">
      <c r="I8383" s="142"/>
    </row>
    <row r="8384" spans="9:9" s="141" customFormat="1" x14ac:dyDescent="0.25">
      <c r="I8384" s="142"/>
    </row>
    <row r="8385" spans="9:9" s="141" customFormat="1" x14ac:dyDescent="0.25">
      <c r="I8385" s="142"/>
    </row>
    <row r="8386" spans="9:9" s="141" customFormat="1" x14ac:dyDescent="0.25">
      <c r="I8386" s="142"/>
    </row>
    <row r="8387" spans="9:9" s="141" customFormat="1" x14ac:dyDescent="0.25">
      <c r="I8387" s="142"/>
    </row>
    <row r="8388" spans="9:9" s="141" customFormat="1" x14ac:dyDescent="0.25">
      <c r="I8388" s="142"/>
    </row>
    <row r="8389" spans="9:9" s="141" customFormat="1" x14ac:dyDescent="0.25">
      <c r="I8389" s="142"/>
    </row>
    <row r="8390" spans="9:9" s="141" customFormat="1" x14ac:dyDescent="0.25">
      <c r="I8390" s="142"/>
    </row>
    <row r="8391" spans="9:9" s="141" customFormat="1" x14ac:dyDescent="0.25">
      <c r="I8391" s="142"/>
    </row>
    <row r="8392" spans="9:9" s="141" customFormat="1" x14ac:dyDescent="0.25">
      <c r="I8392" s="142"/>
    </row>
    <row r="8393" spans="9:9" s="141" customFormat="1" x14ac:dyDescent="0.25">
      <c r="I8393" s="142"/>
    </row>
    <row r="8394" spans="9:9" s="141" customFormat="1" x14ac:dyDescent="0.25">
      <c r="I8394" s="142"/>
    </row>
    <row r="8395" spans="9:9" s="141" customFormat="1" x14ac:dyDescent="0.25">
      <c r="I8395" s="142"/>
    </row>
    <row r="8396" spans="9:9" s="141" customFormat="1" x14ac:dyDescent="0.25">
      <c r="I8396" s="142"/>
    </row>
    <row r="8397" spans="9:9" s="141" customFormat="1" x14ac:dyDescent="0.25">
      <c r="I8397" s="142"/>
    </row>
    <row r="8398" spans="9:9" s="141" customFormat="1" x14ac:dyDescent="0.25">
      <c r="I8398" s="142"/>
    </row>
    <row r="8399" spans="9:9" s="141" customFormat="1" x14ac:dyDescent="0.25">
      <c r="I8399" s="142"/>
    </row>
    <row r="8400" spans="9:9" s="141" customFormat="1" x14ac:dyDescent="0.25">
      <c r="I8400" s="142"/>
    </row>
    <row r="8401" spans="9:9" s="141" customFormat="1" x14ac:dyDescent="0.25">
      <c r="I8401" s="142"/>
    </row>
    <row r="8402" spans="9:9" s="141" customFormat="1" x14ac:dyDescent="0.25">
      <c r="I8402" s="142"/>
    </row>
    <row r="8403" spans="9:9" s="141" customFormat="1" x14ac:dyDescent="0.25">
      <c r="I8403" s="142"/>
    </row>
    <row r="8404" spans="9:9" s="141" customFormat="1" x14ac:dyDescent="0.25">
      <c r="I8404" s="142"/>
    </row>
    <row r="8405" spans="9:9" s="141" customFormat="1" x14ac:dyDescent="0.25">
      <c r="I8405" s="142"/>
    </row>
    <row r="8406" spans="9:9" s="141" customFormat="1" x14ac:dyDescent="0.25">
      <c r="I8406" s="142"/>
    </row>
    <row r="8407" spans="9:9" s="141" customFormat="1" x14ac:dyDescent="0.25">
      <c r="I8407" s="142"/>
    </row>
    <row r="8408" spans="9:9" s="141" customFormat="1" x14ac:dyDescent="0.25">
      <c r="I8408" s="142"/>
    </row>
    <row r="8409" spans="9:9" s="141" customFormat="1" x14ac:dyDescent="0.25">
      <c r="I8409" s="142"/>
    </row>
    <row r="8410" spans="9:9" s="141" customFormat="1" x14ac:dyDescent="0.25">
      <c r="I8410" s="142"/>
    </row>
    <row r="8411" spans="9:9" s="141" customFormat="1" x14ac:dyDescent="0.25">
      <c r="I8411" s="142"/>
    </row>
    <row r="8412" spans="9:9" s="141" customFormat="1" x14ac:dyDescent="0.25">
      <c r="I8412" s="142"/>
    </row>
    <row r="8413" spans="9:9" s="141" customFormat="1" x14ac:dyDescent="0.25">
      <c r="I8413" s="142"/>
    </row>
    <row r="8414" spans="9:9" s="141" customFormat="1" x14ac:dyDescent="0.25">
      <c r="I8414" s="142"/>
    </row>
    <row r="8415" spans="9:9" s="141" customFormat="1" x14ac:dyDescent="0.25">
      <c r="I8415" s="142"/>
    </row>
    <row r="8416" spans="9:9" s="141" customFormat="1" x14ac:dyDescent="0.25">
      <c r="I8416" s="142"/>
    </row>
    <row r="8417" spans="9:9" s="141" customFormat="1" x14ac:dyDescent="0.25">
      <c r="I8417" s="142"/>
    </row>
    <row r="8418" spans="9:9" s="141" customFormat="1" x14ac:dyDescent="0.25">
      <c r="I8418" s="142"/>
    </row>
    <row r="8419" spans="9:9" s="141" customFormat="1" x14ac:dyDescent="0.25">
      <c r="I8419" s="142"/>
    </row>
    <row r="8420" spans="9:9" s="141" customFormat="1" x14ac:dyDescent="0.25">
      <c r="I8420" s="142"/>
    </row>
    <row r="8421" spans="9:9" s="141" customFormat="1" x14ac:dyDescent="0.25">
      <c r="I8421" s="142"/>
    </row>
    <row r="8422" spans="9:9" s="141" customFormat="1" x14ac:dyDescent="0.25">
      <c r="I8422" s="142"/>
    </row>
    <row r="8423" spans="9:9" s="141" customFormat="1" x14ac:dyDescent="0.25">
      <c r="I8423" s="142"/>
    </row>
    <row r="8424" spans="9:9" s="141" customFormat="1" x14ac:dyDescent="0.25">
      <c r="I8424" s="142"/>
    </row>
    <row r="8425" spans="9:9" s="141" customFormat="1" x14ac:dyDescent="0.25">
      <c r="I8425" s="142"/>
    </row>
    <row r="8426" spans="9:9" s="141" customFormat="1" x14ac:dyDescent="0.25">
      <c r="I8426" s="142"/>
    </row>
    <row r="8427" spans="9:9" s="141" customFormat="1" x14ac:dyDescent="0.25">
      <c r="I8427" s="142"/>
    </row>
    <row r="8428" spans="9:9" s="141" customFormat="1" x14ac:dyDescent="0.25">
      <c r="I8428" s="142"/>
    </row>
    <row r="8429" spans="9:9" s="141" customFormat="1" x14ac:dyDescent="0.25">
      <c r="I8429" s="142"/>
    </row>
    <row r="8430" spans="9:9" s="141" customFormat="1" x14ac:dyDescent="0.25">
      <c r="I8430" s="142"/>
    </row>
    <row r="8431" spans="9:9" s="141" customFormat="1" x14ac:dyDescent="0.25">
      <c r="I8431" s="142"/>
    </row>
    <row r="8432" spans="9:9" s="141" customFormat="1" x14ac:dyDescent="0.25">
      <c r="I8432" s="142"/>
    </row>
    <row r="8433" spans="9:9" s="141" customFormat="1" x14ac:dyDescent="0.25">
      <c r="I8433" s="142"/>
    </row>
    <row r="8434" spans="9:9" s="141" customFormat="1" x14ac:dyDescent="0.25">
      <c r="I8434" s="142"/>
    </row>
    <row r="8435" spans="9:9" s="141" customFormat="1" x14ac:dyDescent="0.25">
      <c r="I8435" s="142"/>
    </row>
    <row r="8436" spans="9:9" s="141" customFormat="1" x14ac:dyDescent="0.25">
      <c r="I8436" s="142"/>
    </row>
    <row r="8437" spans="9:9" s="141" customFormat="1" x14ac:dyDescent="0.25">
      <c r="I8437" s="142"/>
    </row>
    <row r="8438" spans="9:9" s="141" customFormat="1" x14ac:dyDescent="0.25">
      <c r="I8438" s="142"/>
    </row>
    <row r="8439" spans="9:9" s="141" customFormat="1" x14ac:dyDescent="0.25">
      <c r="I8439" s="142"/>
    </row>
    <row r="8440" spans="9:9" s="141" customFormat="1" x14ac:dyDescent="0.25">
      <c r="I8440" s="142"/>
    </row>
    <row r="8441" spans="9:9" s="141" customFormat="1" x14ac:dyDescent="0.25">
      <c r="I8441" s="142"/>
    </row>
    <row r="8442" spans="9:9" s="141" customFormat="1" x14ac:dyDescent="0.25">
      <c r="I8442" s="142"/>
    </row>
    <row r="8443" spans="9:9" s="141" customFormat="1" x14ac:dyDescent="0.25">
      <c r="I8443" s="142"/>
    </row>
    <row r="8444" spans="9:9" s="141" customFormat="1" x14ac:dyDescent="0.25">
      <c r="I8444" s="142"/>
    </row>
    <row r="8445" spans="9:9" s="141" customFormat="1" x14ac:dyDescent="0.25">
      <c r="I8445" s="142"/>
    </row>
    <row r="8446" spans="9:9" s="141" customFormat="1" x14ac:dyDescent="0.25">
      <c r="I8446" s="142"/>
    </row>
    <row r="8447" spans="9:9" s="141" customFormat="1" x14ac:dyDescent="0.25">
      <c r="I8447" s="142"/>
    </row>
    <row r="8448" spans="9:9" s="141" customFormat="1" x14ac:dyDescent="0.25">
      <c r="I8448" s="142"/>
    </row>
    <row r="8449" spans="9:9" s="141" customFormat="1" x14ac:dyDescent="0.25">
      <c r="I8449" s="142"/>
    </row>
    <row r="8450" spans="9:9" s="141" customFormat="1" x14ac:dyDescent="0.25">
      <c r="I8450" s="142"/>
    </row>
    <row r="8451" spans="9:9" s="141" customFormat="1" x14ac:dyDescent="0.25">
      <c r="I8451" s="142"/>
    </row>
    <row r="8452" spans="9:9" s="141" customFormat="1" x14ac:dyDescent="0.25">
      <c r="I8452" s="142"/>
    </row>
    <row r="8453" spans="9:9" s="141" customFormat="1" x14ac:dyDescent="0.25">
      <c r="I8453" s="142"/>
    </row>
    <row r="8454" spans="9:9" s="141" customFormat="1" x14ac:dyDescent="0.25">
      <c r="I8454" s="142"/>
    </row>
    <row r="8455" spans="9:9" s="141" customFormat="1" x14ac:dyDescent="0.25">
      <c r="I8455" s="142"/>
    </row>
    <row r="8456" spans="9:9" s="141" customFormat="1" x14ac:dyDescent="0.25">
      <c r="I8456" s="142"/>
    </row>
    <row r="8457" spans="9:9" s="141" customFormat="1" x14ac:dyDescent="0.25">
      <c r="I8457" s="142"/>
    </row>
    <row r="8458" spans="9:9" s="141" customFormat="1" x14ac:dyDescent="0.25">
      <c r="I8458" s="142"/>
    </row>
    <row r="8459" spans="9:9" s="141" customFormat="1" x14ac:dyDescent="0.25">
      <c r="I8459" s="142"/>
    </row>
    <row r="8460" spans="9:9" s="141" customFormat="1" x14ac:dyDescent="0.25">
      <c r="I8460" s="142"/>
    </row>
    <row r="8461" spans="9:9" s="141" customFormat="1" x14ac:dyDescent="0.25">
      <c r="I8461" s="142"/>
    </row>
    <row r="8462" spans="9:9" s="141" customFormat="1" x14ac:dyDescent="0.25">
      <c r="I8462" s="142"/>
    </row>
    <row r="8463" spans="9:9" s="141" customFormat="1" x14ac:dyDescent="0.25">
      <c r="I8463" s="142"/>
    </row>
    <row r="8464" spans="9:9" s="141" customFormat="1" x14ac:dyDescent="0.25">
      <c r="I8464" s="142"/>
    </row>
    <row r="8465" spans="9:9" s="141" customFormat="1" x14ac:dyDescent="0.25">
      <c r="I8465" s="142"/>
    </row>
    <row r="8466" spans="9:9" s="141" customFormat="1" x14ac:dyDescent="0.25">
      <c r="I8466" s="142"/>
    </row>
    <row r="8467" spans="9:9" s="141" customFormat="1" x14ac:dyDescent="0.25">
      <c r="I8467" s="142"/>
    </row>
    <row r="8468" spans="9:9" s="141" customFormat="1" x14ac:dyDescent="0.25">
      <c r="I8468" s="142"/>
    </row>
    <row r="8469" spans="9:9" s="141" customFormat="1" x14ac:dyDescent="0.25">
      <c r="I8469" s="142"/>
    </row>
    <row r="8470" spans="9:9" s="141" customFormat="1" x14ac:dyDescent="0.25">
      <c r="I8470" s="142"/>
    </row>
    <row r="8471" spans="9:9" s="141" customFormat="1" x14ac:dyDescent="0.25">
      <c r="I8471" s="142"/>
    </row>
    <row r="8472" spans="9:9" s="141" customFormat="1" x14ac:dyDescent="0.25">
      <c r="I8472" s="142"/>
    </row>
    <row r="8473" spans="9:9" s="141" customFormat="1" x14ac:dyDescent="0.25">
      <c r="I8473" s="142"/>
    </row>
    <row r="8474" spans="9:9" s="141" customFormat="1" x14ac:dyDescent="0.25">
      <c r="I8474" s="142"/>
    </row>
    <row r="8475" spans="9:9" s="141" customFormat="1" x14ac:dyDescent="0.25">
      <c r="I8475" s="142"/>
    </row>
    <row r="8476" spans="9:9" s="141" customFormat="1" x14ac:dyDescent="0.25">
      <c r="I8476" s="142"/>
    </row>
    <row r="8477" spans="9:9" s="141" customFormat="1" x14ac:dyDescent="0.25">
      <c r="I8477" s="142"/>
    </row>
    <row r="8478" spans="9:9" s="141" customFormat="1" x14ac:dyDescent="0.25">
      <c r="I8478" s="142"/>
    </row>
    <row r="8479" spans="9:9" s="141" customFormat="1" x14ac:dyDescent="0.25">
      <c r="I8479" s="142"/>
    </row>
    <row r="8480" spans="9:9" s="141" customFormat="1" x14ac:dyDescent="0.25">
      <c r="I8480" s="142"/>
    </row>
    <row r="8481" spans="9:9" s="141" customFormat="1" x14ac:dyDescent="0.25">
      <c r="I8481" s="142"/>
    </row>
    <row r="8482" spans="9:9" s="141" customFormat="1" x14ac:dyDescent="0.25">
      <c r="I8482" s="142"/>
    </row>
    <row r="8483" spans="9:9" s="141" customFormat="1" x14ac:dyDescent="0.25">
      <c r="I8483" s="142"/>
    </row>
    <row r="8484" spans="9:9" s="141" customFormat="1" x14ac:dyDescent="0.25">
      <c r="I8484" s="142"/>
    </row>
    <row r="8485" spans="9:9" s="141" customFormat="1" x14ac:dyDescent="0.25">
      <c r="I8485" s="142"/>
    </row>
    <row r="8486" spans="9:9" s="141" customFormat="1" x14ac:dyDescent="0.25">
      <c r="I8486" s="142"/>
    </row>
    <row r="8487" spans="9:9" s="141" customFormat="1" x14ac:dyDescent="0.25">
      <c r="I8487" s="142"/>
    </row>
    <row r="8488" spans="9:9" s="141" customFormat="1" x14ac:dyDescent="0.25">
      <c r="I8488" s="142"/>
    </row>
    <row r="8489" spans="9:9" s="141" customFormat="1" x14ac:dyDescent="0.25">
      <c r="I8489" s="142"/>
    </row>
    <row r="8490" spans="9:9" s="141" customFormat="1" x14ac:dyDescent="0.25">
      <c r="I8490" s="142"/>
    </row>
    <row r="8491" spans="9:9" s="141" customFormat="1" x14ac:dyDescent="0.25">
      <c r="I8491" s="142"/>
    </row>
    <row r="8492" spans="9:9" s="141" customFormat="1" x14ac:dyDescent="0.25">
      <c r="I8492" s="142"/>
    </row>
    <row r="8493" spans="9:9" s="141" customFormat="1" x14ac:dyDescent="0.25">
      <c r="I8493" s="142"/>
    </row>
    <row r="8494" spans="9:9" s="141" customFormat="1" x14ac:dyDescent="0.25">
      <c r="I8494" s="142"/>
    </row>
    <row r="8495" spans="9:9" s="141" customFormat="1" x14ac:dyDescent="0.25">
      <c r="I8495" s="142"/>
    </row>
    <row r="8496" spans="9:9" s="141" customFormat="1" x14ac:dyDescent="0.25">
      <c r="I8496" s="142"/>
    </row>
    <row r="8497" spans="9:9" s="141" customFormat="1" x14ac:dyDescent="0.25">
      <c r="I8497" s="142"/>
    </row>
    <row r="8498" spans="9:9" s="141" customFormat="1" x14ac:dyDescent="0.25">
      <c r="I8498" s="142"/>
    </row>
    <row r="8499" spans="9:9" s="141" customFormat="1" x14ac:dyDescent="0.25">
      <c r="I8499" s="142"/>
    </row>
    <row r="8500" spans="9:9" s="141" customFormat="1" x14ac:dyDescent="0.25">
      <c r="I8500" s="142"/>
    </row>
    <row r="8501" spans="9:9" s="141" customFormat="1" x14ac:dyDescent="0.25">
      <c r="I8501" s="142"/>
    </row>
    <row r="8502" spans="9:9" s="141" customFormat="1" x14ac:dyDescent="0.25">
      <c r="I8502" s="142"/>
    </row>
    <row r="8503" spans="9:9" s="141" customFormat="1" x14ac:dyDescent="0.25">
      <c r="I8503" s="142"/>
    </row>
    <row r="8504" spans="9:9" s="141" customFormat="1" x14ac:dyDescent="0.25">
      <c r="I8504" s="142"/>
    </row>
    <row r="8505" spans="9:9" s="141" customFormat="1" x14ac:dyDescent="0.25">
      <c r="I8505" s="142"/>
    </row>
    <row r="8506" spans="9:9" s="141" customFormat="1" x14ac:dyDescent="0.25">
      <c r="I8506" s="142"/>
    </row>
    <row r="8507" spans="9:9" s="141" customFormat="1" x14ac:dyDescent="0.25">
      <c r="I8507" s="142"/>
    </row>
    <row r="8508" spans="9:9" s="141" customFormat="1" x14ac:dyDescent="0.25">
      <c r="I8508" s="142"/>
    </row>
    <row r="8509" spans="9:9" s="141" customFormat="1" x14ac:dyDescent="0.25">
      <c r="I8509" s="142"/>
    </row>
    <row r="8510" spans="9:9" s="141" customFormat="1" x14ac:dyDescent="0.25">
      <c r="I8510" s="142"/>
    </row>
    <row r="8511" spans="9:9" s="141" customFormat="1" x14ac:dyDescent="0.25">
      <c r="I8511" s="142"/>
    </row>
    <row r="8512" spans="9:9" s="141" customFormat="1" x14ac:dyDescent="0.25">
      <c r="I8512" s="142"/>
    </row>
    <row r="8513" spans="9:9" s="141" customFormat="1" x14ac:dyDescent="0.25">
      <c r="I8513" s="142"/>
    </row>
    <row r="8514" spans="9:9" s="141" customFormat="1" x14ac:dyDescent="0.25">
      <c r="I8514" s="142"/>
    </row>
    <row r="8515" spans="9:9" s="141" customFormat="1" x14ac:dyDescent="0.25">
      <c r="I8515" s="142"/>
    </row>
    <row r="8516" spans="9:9" s="141" customFormat="1" x14ac:dyDescent="0.25">
      <c r="I8516" s="142"/>
    </row>
    <row r="8517" spans="9:9" s="141" customFormat="1" x14ac:dyDescent="0.25">
      <c r="I8517" s="142"/>
    </row>
    <row r="8518" spans="9:9" s="141" customFormat="1" x14ac:dyDescent="0.25">
      <c r="I8518" s="142"/>
    </row>
    <row r="8519" spans="9:9" s="141" customFormat="1" x14ac:dyDescent="0.25">
      <c r="I8519" s="142"/>
    </row>
    <row r="8520" spans="9:9" s="141" customFormat="1" x14ac:dyDescent="0.25">
      <c r="I8520" s="142"/>
    </row>
    <row r="8521" spans="9:9" s="141" customFormat="1" x14ac:dyDescent="0.25">
      <c r="I8521" s="142"/>
    </row>
    <row r="8522" spans="9:9" s="141" customFormat="1" x14ac:dyDescent="0.25">
      <c r="I8522" s="142"/>
    </row>
    <row r="8523" spans="9:9" s="141" customFormat="1" x14ac:dyDescent="0.25">
      <c r="I8523" s="142"/>
    </row>
    <row r="8524" spans="9:9" s="141" customFormat="1" x14ac:dyDescent="0.25">
      <c r="I8524" s="142"/>
    </row>
    <row r="8525" spans="9:9" s="141" customFormat="1" x14ac:dyDescent="0.25">
      <c r="I8525" s="142"/>
    </row>
    <row r="8526" spans="9:9" s="141" customFormat="1" x14ac:dyDescent="0.25">
      <c r="I8526" s="142"/>
    </row>
    <row r="8527" spans="9:9" s="141" customFormat="1" x14ac:dyDescent="0.25">
      <c r="I8527" s="142"/>
    </row>
    <row r="8528" spans="9:9" s="141" customFormat="1" x14ac:dyDescent="0.25">
      <c r="I8528" s="142"/>
    </row>
    <row r="8529" spans="9:9" s="141" customFormat="1" x14ac:dyDescent="0.25">
      <c r="I8529" s="142"/>
    </row>
    <row r="8530" spans="9:9" s="141" customFormat="1" x14ac:dyDescent="0.25">
      <c r="I8530" s="142"/>
    </row>
    <row r="8531" spans="9:9" s="141" customFormat="1" x14ac:dyDescent="0.25">
      <c r="I8531" s="142"/>
    </row>
    <row r="8532" spans="9:9" s="141" customFormat="1" x14ac:dyDescent="0.25">
      <c r="I8532" s="142"/>
    </row>
    <row r="8533" spans="9:9" s="141" customFormat="1" x14ac:dyDescent="0.25">
      <c r="I8533" s="142"/>
    </row>
    <row r="8534" spans="9:9" s="141" customFormat="1" x14ac:dyDescent="0.25">
      <c r="I8534" s="142"/>
    </row>
    <row r="8535" spans="9:9" s="141" customFormat="1" x14ac:dyDescent="0.25">
      <c r="I8535" s="142"/>
    </row>
    <row r="8536" spans="9:9" s="141" customFormat="1" x14ac:dyDescent="0.25">
      <c r="I8536" s="142"/>
    </row>
    <row r="8537" spans="9:9" s="141" customFormat="1" x14ac:dyDescent="0.25">
      <c r="I8537" s="142"/>
    </row>
    <row r="8538" spans="9:9" s="141" customFormat="1" x14ac:dyDescent="0.25">
      <c r="I8538" s="142"/>
    </row>
    <row r="8539" spans="9:9" s="141" customFormat="1" x14ac:dyDescent="0.25">
      <c r="I8539" s="142"/>
    </row>
    <row r="8540" spans="9:9" s="141" customFormat="1" x14ac:dyDescent="0.25">
      <c r="I8540" s="142"/>
    </row>
    <row r="8541" spans="9:9" s="141" customFormat="1" x14ac:dyDescent="0.25">
      <c r="I8541" s="142"/>
    </row>
    <row r="8542" spans="9:9" s="141" customFormat="1" x14ac:dyDescent="0.25">
      <c r="I8542" s="142"/>
    </row>
    <row r="8543" spans="9:9" s="141" customFormat="1" x14ac:dyDescent="0.25">
      <c r="I8543" s="142"/>
    </row>
    <row r="8544" spans="9:9" s="141" customFormat="1" x14ac:dyDescent="0.25">
      <c r="I8544" s="142"/>
    </row>
    <row r="8545" spans="9:9" s="141" customFormat="1" x14ac:dyDescent="0.25">
      <c r="I8545" s="142"/>
    </row>
    <row r="8546" spans="9:9" s="141" customFormat="1" x14ac:dyDescent="0.25">
      <c r="I8546" s="142"/>
    </row>
    <row r="8547" spans="9:9" s="141" customFormat="1" x14ac:dyDescent="0.25">
      <c r="I8547" s="142"/>
    </row>
    <row r="8548" spans="9:9" s="141" customFormat="1" x14ac:dyDescent="0.25">
      <c r="I8548" s="142"/>
    </row>
    <row r="8549" spans="9:9" s="141" customFormat="1" x14ac:dyDescent="0.25">
      <c r="I8549" s="142"/>
    </row>
    <row r="8550" spans="9:9" s="141" customFormat="1" x14ac:dyDescent="0.25">
      <c r="I8550" s="142"/>
    </row>
    <row r="8551" spans="9:9" s="141" customFormat="1" x14ac:dyDescent="0.25">
      <c r="I8551" s="142"/>
    </row>
    <row r="8552" spans="9:9" s="141" customFormat="1" x14ac:dyDescent="0.25">
      <c r="I8552" s="142"/>
    </row>
    <row r="8553" spans="9:9" s="141" customFormat="1" x14ac:dyDescent="0.25">
      <c r="I8553" s="142"/>
    </row>
    <row r="8554" spans="9:9" s="141" customFormat="1" x14ac:dyDescent="0.25">
      <c r="I8554" s="142"/>
    </row>
    <row r="8555" spans="9:9" s="141" customFormat="1" x14ac:dyDescent="0.25">
      <c r="I8555" s="142"/>
    </row>
    <row r="8556" spans="9:9" s="141" customFormat="1" x14ac:dyDescent="0.25">
      <c r="I8556" s="142"/>
    </row>
    <row r="8557" spans="9:9" s="141" customFormat="1" x14ac:dyDescent="0.25">
      <c r="I8557" s="142"/>
    </row>
    <row r="8558" spans="9:9" s="141" customFormat="1" x14ac:dyDescent="0.25">
      <c r="I8558" s="142"/>
    </row>
    <row r="8559" spans="9:9" s="141" customFormat="1" x14ac:dyDescent="0.25">
      <c r="I8559" s="142"/>
    </row>
    <row r="8560" spans="9:9" s="141" customFormat="1" x14ac:dyDescent="0.25">
      <c r="I8560" s="142"/>
    </row>
    <row r="8561" spans="9:9" s="141" customFormat="1" x14ac:dyDescent="0.25">
      <c r="I8561" s="142"/>
    </row>
    <row r="8562" spans="9:9" s="141" customFormat="1" x14ac:dyDescent="0.25">
      <c r="I8562" s="142"/>
    </row>
    <row r="8563" spans="9:9" s="141" customFormat="1" x14ac:dyDescent="0.25">
      <c r="I8563" s="142"/>
    </row>
    <row r="8564" spans="9:9" s="141" customFormat="1" x14ac:dyDescent="0.25">
      <c r="I8564" s="142"/>
    </row>
    <row r="8565" spans="9:9" s="141" customFormat="1" x14ac:dyDescent="0.25">
      <c r="I8565" s="142"/>
    </row>
    <row r="8566" spans="9:9" s="141" customFormat="1" x14ac:dyDescent="0.25">
      <c r="I8566" s="142"/>
    </row>
    <row r="8567" spans="9:9" s="141" customFormat="1" x14ac:dyDescent="0.25">
      <c r="I8567" s="142"/>
    </row>
    <row r="8568" spans="9:9" s="141" customFormat="1" x14ac:dyDescent="0.25">
      <c r="I8568" s="142"/>
    </row>
    <row r="8569" spans="9:9" s="141" customFormat="1" x14ac:dyDescent="0.25">
      <c r="I8569" s="142"/>
    </row>
    <row r="8570" spans="9:9" s="141" customFormat="1" x14ac:dyDescent="0.25">
      <c r="I8570" s="142"/>
    </row>
    <row r="8571" spans="9:9" s="141" customFormat="1" x14ac:dyDescent="0.25">
      <c r="I8571" s="142"/>
    </row>
    <row r="8572" spans="9:9" s="141" customFormat="1" x14ac:dyDescent="0.25">
      <c r="I8572" s="142"/>
    </row>
    <row r="8573" spans="9:9" s="141" customFormat="1" x14ac:dyDescent="0.25">
      <c r="I8573" s="142"/>
    </row>
    <row r="8574" spans="9:9" s="141" customFormat="1" x14ac:dyDescent="0.25">
      <c r="I8574" s="142"/>
    </row>
    <row r="8575" spans="9:9" s="141" customFormat="1" x14ac:dyDescent="0.25">
      <c r="I8575" s="142"/>
    </row>
    <row r="8576" spans="9:9" s="141" customFormat="1" x14ac:dyDescent="0.25">
      <c r="I8576" s="142"/>
    </row>
    <row r="8577" spans="9:9" s="141" customFormat="1" x14ac:dyDescent="0.25">
      <c r="I8577" s="142"/>
    </row>
    <row r="8578" spans="9:9" s="141" customFormat="1" x14ac:dyDescent="0.25">
      <c r="I8578" s="142"/>
    </row>
    <row r="8579" spans="9:9" s="141" customFormat="1" x14ac:dyDescent="0.25">
      <c r="I8579" s="142"/>
    </row>
    <row r="8580" spans="9:9" s="141" customFormat="1" x14ac:dyDescent="0.25">
      <c r="I8580" s="142"/>
    </row>
    <row r="8581" spans="9:9" s="141" customFormat="1" x14ac:dyDescent="0.25">
      <c r="I8581" s="142"/>
    </row>
    <row r="8582" spans="9:9" s="141" customFormat="1" x14ac:dyDescent="0.25">
      <c r="I8582" s="142"/>
    </row>
    <row r="8583" spans="9:9" s="141" customFormat="1" x14ac:dyDescent="0.25">
      <c r="I8583" s="142"/>
    </row>
    <row r="8584" spans="9:9" s="141" customFormat="1" x14ac:dyDescent="0.25">
      <c r="I8584" s="142"/>
    </row>
    <row r="8585" spans="9:9" s="141" customFormat="1" x14ac:dyDescent="0.25">
      <c r="I8585" s="142"/>
    </row>
    <row r="8586" spans="9:9" s="141" customFormat="1" x14ac:dyDescent="0.25">
      <c r="I8586" s="142"/>
    </row>
    <row r="8587" spans="9:9" s="141" customFormat="1" x14ac:dyDescent="0.25">
      <c r="I8587" s="142"/>
    </row>
    <row r="8588" spans="9:9" s="141" customFormat="1" x14ac:dyDescent="0.25">
      <c r="I8588" s="142"/>
    </row>
    <row r="8589" spans="9:9" s="141" customFormat="1" x14ac:dyDescent="0.25">
      <c r="I8589" s="142"/>
    </row>
    <row r="8590" spans="9:9" s="141" customFormat="1" x14ac:dyDescent="0.25">
      <c r="I8590" s="142"/>
    </row>
    <row r="8591" spans="9:9" s="141" customFormat="1" x14ac:dyDescent="0.25">
      <c r="I8591" s="142"/>
    </row>
    <row r="8592" spans="9:9" s="141" customFormat="1" x14ac:dyDescent="0.25">
      <c r="I8592" s="142"/>
    </row>
    <row r="8593" spans="9:9" s="141" customFormat="1" x14ac:dyDescent="0.25">
      <c r="I8593" s="142"/>
    </row>
    <row r="8594" spans="9:9" s="141" customFormat="1" x14ac:dyDescent="0.25">
      <c r="I8594" s="142"/>
    </row>
    <row r="8595" spans="9:9" s="141" customFormat="1" x14ac:dyDescent="0.25">
      <c r="I8595" s="142"/>
    </row>
    <row r="8596" spans="9:9" s="141" customFormat="1" x14ac:dyDescent="0.25">
      <c r="I8596" s="142"/>
    </row>
    <row r="8597" spans="9:9" s="141" customFormat="1" x14ac:dyDescent="0.25">
      <c r="I8597" s="142"/>
    </row>
    <row r="8598" spans="9:9" s="141" customFormat="1" x14ac:dyDescent="0.25">
      <c r="I8598" s="142"/>
    </row>
    <row r="8599" spans="9:9" s="141" customFormat="1" x14ac:dyDescent="0.25">
      <c r="I8599" s="142"/>
    </row>
    <row r="8600" spans="9:9" s="141" customFormat="1" x14ac:dyDescent="0.25">
      <c r="I8600" s="142"/>
    </row>
    <row r="8601" spans="9:9" s="141" customFormat="1" x14ac:dyDescent="0.25">
      <c r="I8601" s="142"/>
    </row>
    <row r="8602" spans="9:9" s="141" customFormat="1" x14ac:dyDescent="0.25">
      <c r="I8602" s="142"/>
    </row>
    <row r="8603" spans="9:9" s="141" customFormat="1" x14ac:dyDescent="0.25">
      <c r="I8603" s="142"/>
    </row>
    <row r="8604" spans="9:9" s="141" customFormat="1" x14ac:dyDescent="0.25">
      <c r="I8604" s="142"/>
    </row>
    <row r="8605" spans="9:9" s="141" customFormat="1" x14ac:dyDescent="0.25">
      <c r="I8605" s="142"/>
    </row>
    <row r="8606" spans="9:9" s="141" customFormat="1" x14ac:dyDescent="0.25">
      <c r="I8606" s="142"/>
    </row>
    <row r="8607" spans="9:9" s="141" customFormat="1" x14ac:dyDescent="0.25">
      <c r="I8607" s="142"/>
    </row>
    <row r="8608" spans="9:9" s="141" customFormat="1" x14ac:dyDescent="0.25">
      <c r="I8608" s="142"/>
    </row>
    <row r="8609" spans="9:9" s="141" customFormat="1" x14ac:dyDescent="0.25">
      <c r="I8609" s="142"/>
    </row>
    <row r="8610" spans="9:9" s="141" customFormat="1" x14ac:dyDescent="0.25">
      <c r="I8610" s="142"/>
    </row>
    <row r="8611" spans="9:9" s="141" customFormat="1" x14ac:dyDescent="0.25">
      <c r="I8611" s="142"/>
    </row>
    <row r="8612" spans="9:9" s="141" customFormat="1" x14ac:dyDescent="0.25">
      <c r="I8612" s="142"/>
    </row>
    <row r="8613" spans="9:9" s="141" customFormat="1" x14ac:dyDescent="0.25">
      <c r="I8613" s="142"/>
    </row>
    <row r="8614" spans="9:9" s="141" customFormat="1" x14ac:dyDescent="0.25">
      <c r="I8614" s="142"/>
    </row>
    <row r="8615" spans="9:9" s="141" customFormat="1" x14ac:dyDescent="0.25">
      <c r="I8615" s="142"/>
    </row>
    <row r="8616" spans="9:9" s="141" customFormat="1" x14ac:dyDescent="0.25">
      <c r="I8616" s="142"/>
    </row>
    <row r="8617" spans="9:9" s="141" customFormat="1" x14ac:dyDescent="0.25">
      <c r="I8617" s="142"/>
    </row>
    <row r="8618" spans="9:9" s="141" customFormat="1" x14ac:dyDescent="0.25">
      <c r="I8618" s="142"/>
    </row>
    <row r="8619" spans="9:9" s="141" customFormat="1" x14ac:dyDescent="0.25">
      <c r="I8619" s="142"/>
    </row>
    <row r="8620" spans="9:9" s="141" customFormat="1" x14ac:dyDescent="0.25">
      <c r="I8620" s="142"/>
    </row>
    <row r="8621" spans="9:9" s="141" customFormat="1" x14ac:dyDescent="0.25">
      <c r="I8621" s="142"/>
    </row>
    <row r="8622" spans="9:9" s="141" customFormat="1" x14ac:dyDescent="0.25">
      <c r="I8622" s="142"/>
    </row>
    <row r="8623" spans="9:9" s="141" customFormat="1" x14ac:dyDescent="0.25">
      <c r="I8623" s="142"/>
    </row>
    <row r="8624" spans="9:9" s="141" customFormat="1" x14ac:dyDescent="0.25">
      <c r="I8624" s="142"/>
    </row>
    <row r="8625" spans="9:9" s="141" customFormat="1" x14ac:dyDescent="0.25">
      <c r="I8625" s="142"/>
    </row>
    <row r="8626" spans="9:9" s="141" customFormat="1" x14ac:dyDescent="0.25">
      <c r="I8626" s="142"/>
    </row>
    <row r="8627" spans="9:9" s="141" customFormat="1" x14ac:dyDescent="0.25">
      <c r="I8627" s="142"/>
    </row>
    <row r="8628" spans="9:9" s="141" customFormat="1" x14ac:dyDescent="0.25">
      <c r="I8628" s="142"/>
    </row>
    <row r="8629" spans="9:9" s="141" customFormat="1" x14ac:dyDescent="0.25">
      <c r="I8629" s="142"/>
    </row>
    <row r="8630" spans="9:9" s="141" customFormat="1" x14ac:dyDescent="0.25">
      <c r="I8630" s="142"/>
    </row>
    <row r="8631" spans="9:9" s="141" customFormat="1" x14ac:dyDescent="0.25">
      <c r="I8631" s="142"/>
    </row>
    <row r="8632" spans="9:9" s="141" customFormat="1" x14ac:dyDescent="0.25">
      <c r="I8632" s="142"/>
    </row>
    <row r="8633" spans="9:9" s="141" customFormat="1" x14ac:dyDescent="0.25">
      <c r="I8633" s="142"/>
    </row>
    <row r="8634" spans="9:9" s="141" customFormat="1" x14ac:dyDescent="0.25">
      <c r="I8634" s="142"/>
    </row>
    <row r="8635" spans="9:9" s="141" customFormat="1" x14ac:dyDescent="0.25">
      <c r="I8635" s="142"/>
    </row>
    <row r="8636" spans="9:9" s="141" customFormat="1" x14ac:dyDescent="0.25">
      <c r="I8636" s="142"/>
    </row>
    <row r="8637" spans="9:9" s="141" customFormat="1" x14ac:dyDescent="0.25">
      <c r="I8637" s="142"/>
    </row>
    <row r="8638" spans="9:9" s="141" customFormat="1" x14ac:dyDescent="0.25">
      <c r="I8638" s="142"/>
    </row>
    <row r="8639" spans="9:9" s="141" customFormat="1" x14ac:dyDescent="0.25">
      <c r="I8639" s="142"/>
    </row>
    <row r="8640" spans="9:9" s="141" customFormat="1" x14ac:dyDescent="0.25">
      <c r="I8640" s="142"/>
    </row>
    <row r="8641" spans="9:9" s="141" customFormat="1" x14ac:dyDescent="0.25">
      <c r="I8641" s="142"/>
    </row>
    <row r="8642" spans="9:9" s="141" customFormat="1" x14ac:dyDescent="0.25">
      <c r="I8642" s="142"/>
    </row>
    <row r="8643" spans="9:9" s="141" customFormat="1" x14ac:dyDescent="0.25">
      <c r="I8643" s="142"/>
    </row>
    <row r="8644" spans="9:9" s="141" customFormat="1" x14ac:dyDescent="0.25">
      <c r="I8644" s="142"/>
    </row>
    <row r="8645" spans="9:9" s="141" customFormat="1" x14ac:dyDescent="0.25">
      <c r="I8645" s="142"/>
    </row>
    <row r="8646" spans="9:9" s="141" customFormat="1" x14ac:dyDescent="0.25">
      <c r="I8646" s="142"/>
    </row>
    <row r="8647" spans="9:9" s="141" customFormat="1" x14ac:dyDescent="0.25">
      <c r="I8647" s="142"/>
    </row>
    <row r="8648" spans="9:9" s="141" customFormat="1" x14ac:dyDescent="0.25">
      <c r="I8648" s="142"/>
    </row>
    <row r="8649" spans="9:9" s="141" customFormat="1" x14ac:dyDescent="0.25">
      <c r="I8649" s="142"/>
    </row>
    <row r="8650" spans="9:9" s="141" customFormat="1" x14ac:dyDescent="0.25">
      <c r="I8650" s="142"/>
    </row>
    <row r="8651" spans="9:9" s="141" customFormat="1" x14ac:dyDescent="0.25">
      <c r="I8651" s="142"/>
    </row>
    <row r="8652" spans="9:9" s="141" customFormat="1" x14ac:dyDescent="0.25">
      <c r="I8652" s="142"/>
    </row>
    <row r="8653" spans="9:9" s="141" customFormat="1" x14ac:dyDescent="0.25">
      <c r="I8653" s="142"/>
    </row>
    <row r="8654" spans="9:9" s="141" customFormat="1" x14ac:dyDescent="0.25">
      <c r="I8654" s="142"/>
    </row>
    <row r="8655" spans="9:9" s="141" customFormat="1" x14ac:dyDescent="0.25">
      <c r="I8655" s="142"/>
    </row>
    <row r="8656" spans="9:9" s="141" customFormat="1" x14ac:dyDescent="0.25">
      <c r="I8656" s="142"/>
    </row>
    <row r="8657" spans="9:9" s="141" customFormat="1" x14ac:dyDescent="0.25">
      <c r="I8657" s="142"/>
    </row>
    <row r="8658" spans="9:9" s="141" customFormat="1" x14ac:dyDescent="0.25">
      <c r="I8658" s="142"/>
    </row>
    <row r="8659" spans="9:9" s="141" customFormat="1" x14ac:dyDescent="0.25">
      <c r="I8659" s="142"/>
    </row>
    <row r="8660" spans="9:9" s="141" customFormat="1" x14ac:dyDescent="0.25">
      <c r="I8660" s="142"/>
    </row>
    <row r="8661" spans="9:9" s="141" customFormat="1" x14ac:dyDescent="0.25">
      <c r="I8661" s="142"/>
    </row>
    <row r="8662" spans="9:9" s="141" customFormat="1" x14ac:dyDescent="0.25">
      <c r="I8662" s="142"/>
    </row>
    <row r="8663" spans="9:9" s="141" customFormat="1" x14ac:dyDescent="0.25">
      <c r="I8663" s="142"/>
    </row>
    <row r="8664" spans="9:9" s="141" customFormat="1" x14ac:dyDescent="0.25">
      <c r="I8664" s="142"/>
    </row>
    <row r="8665" spans="9:9" s="141" customFormat="1" x14ac:dyDescent="0.25">
      <c r="I8665" s="142"/>
    </row>
    <row r="8666" spans="9:9" s="141" customFormat="1" x14ac:dyDescent="0.25">
      <c r="I8666" s="142"/>
    </row>
    <row r="8667" spans="9:9" s="141" customFormat="1" x14ac:dyDescent="0.25">
      <c r="I8667" s="142"/>
    </row>
    <row r="8668" spans="9:9" s="141" customFormat="1" x14ac:dyDescent="0.25">
      <c r="I8668" s="142"/>
    </row>
    <row r="8669" spans="9:9" s="141" customFormat="1" x14ac:dyDescent="0.25">
      <c r="I8669" s="142"/>
    </row>
    <row r="8670" spans="9:9" s="141" customFormat="1" x14ac:dyDescent="0.25">
      <c r="I8670" s="142"/>
    </row>
    <row r="8671" spans="9:9" s="141" customFormat="1" x14ac:dyDescent="0.25">
      <c r="I8671" s="142"/>
    </row>
    <row r="8672" spans="9:9" s="141" customFormat="1" x14ac:dyDescent="0.25">
      <c r="I8672" s="142"/>
    </row>
    <row r="8673" spans="9:9" s="141" customFormat="1" x14ac:dyDescent="0.25">
      <c r="I8673" s="142"/>
    </row>
    <row r="8674" spans="9:9" s="141" customFormat="1" x14ac:dyDescent="0.25">
      <c r="I8674" s="142"/>
    </row>
    <row r="8675" spans="9:9" s="141" customFormat="1" x14ac:dyDescent="0.25">
      <c r="I8675" s="142"/>
    </row>
    <row r="8676" spans="9:9" s="141" customFormat="1" x14ac:dyDescent="0.25">
      <c r="I8676" s="142"/>
    </row>
    <row r="8677" spans="9:9" s="141" customFormat="1" x14ac:dyDescent="0.25">
      <c r="I8677" s="142"/>
    </row>
    <row r="8678" spans="9:9" s="141" customFormat="1" x14ac:dyDescent="0.25">
      <c r="I8678" s="142"/>
    </row>
    <row r="8679" spans="9:9" s="141" customFormat="1" x14ac:dyDescent="0.25">
      <c r="I8679" s="142"/>
    </row>
    <row r="8680" spans="9:9" s="141" customFormat="1" x14ac:dyDescent="0.25">
      <c r="I8680" s="142"/>
    </row>
    <row r="8681" spans="9:9" s="141" customFormat="1" x14ac:dyDescent="0.25">
      <c r="I8681" s="142"/>
    </row>
    <row r="8682" spans="9:9" s="141" customFormat="1" x14ac:dyDescent="0.25">
      <c r="I8682" s="142"/>
    </row>
    <row r="8683" spans="9:9" s="141" customFormat="1" x14ac:dyDescent="0.25">
      <c r="I8683" s="142"/>
    </row>
    <row r="8684" spans="9:9" s="141" customFormat="1" x14ac:dyDescent="0.25">
      <c r="I8684" s="142"/>
    </row>
    <row r="8685" spans="9:9" s="141" customFormat="1" x14ac:dyDescent="0.25">
      <c r="I8685" s="142"/>
    </row>
    <row r="8686" spans="9:9" s="141" customFormat="1" x14ac:dyDescent="0.25">
      <c r="I8686" s="142"/>
    </row>
    <row r="8687" spans="9:9" s="141" customFormat="1" x14ac:dyDescent="0.25">
      <c r="I8687" s="142"/>
    </row>
    <row r="8688" spans="9:9" s="141" customFormat="1" x14ac:dyDescent="0.25">
      <c r="I8688" s="142"/>
    </row>
    <row r="8689" spans="9:9" s="141" customFormat="1" x14ac:dyDescent="0.25">
      <c r="I8689" s="142"/>
    </row>
    <row r="8690" spans="9:9" s="141" customFormat="1" x14ac:dyDescent="0.25">
      <c r="I8690" s="142"/>
    </row>
    <row r="8691" spans="9:9" s="141" customFormat="1" x14ac:dyDescent="0.25">
      <c r="I8691" s="142"/>
    </row>
    <row r="8692" spans="9:9" s="141" customFormat="1" x14ac:dyDescent="0.25">
      <c r="I8692" s="142"/>
    </row>
    <row r="8693" spans="9:9" s="141" customFormat="1" x14ac:dyDescent="0.25">
      <c r="I8693" s="142"/>
    </row>
    <row r="8694" spans="9:9" s="141" customFormat="1" x14ac:dyDescent="0.25">
      <c r="I8694" s="142"/>
    </row>
    <row r="8695" spans="9:9" s="141" customFormat="1" x14ac:dyDescent="0.25">
      <c r="I8695" s="142"/>
    </row>
    <row r="8696" spans="9:9" s="141" customFormat="1" x14ac:dyDescent="0.25">
      <c r="I8696" s="142"/>
    </row>
    <row r="8697" spans="9:9" s="141" customFormat="1" x14ac:dyDescent="0.25">
      <c r="I8697" s="142"/>
    </row>
    <row r="8698" spans="9:9" s="141" customFormat="1" x14ac:dyDescent="0.25">
      <c r="I8698" s="142"/>
    </row>
    <row r="8699" spans="9:9" s="141" customFormat="1" x14ac:dyDescent="0.25">
      <c r="I8699" s="142"/>
    </row>
    <row r="8700" spans="9:9" s="141" customFormat="1" x14ac:dyDescent="0.25">
      <c r="I8700" s="142"/>
    </row>
    <row r="8701" spans="9:9" s="141" customFormat="1" x14ac:dyDescent="0.25">
      <c r="I8701" s="142"/>
    </row>
    <row r="8702" spans="9:9" s="141" customFormat="1" x14ac:dyDescent="0.25">
      <c r="I8702" s="142"/>
    </row>
    <row r="8703" spans="9:9" s="141" customFormat="1" x14ac:dyDescent="0.25">
      <c r="I8703" s="142"/>
    </row>
    <row r="8704" spans="9:9" s="141" customFormat="1" x14ac:dyDescent="0.25">
      <c r="I8704" s="142"/>
    </row>
    <row r="8705" spans="9:9" s="141" customFormat="1" x14ac:dyDescent="0.25">
      <c r="I8705" s="142"/>
    </row>
    <row r="8706" spans="9:9" s="141" customFormat="1" x14ac:dyDescent="0.25">
      <c r="I8706" s="142"/>
    </row>
    <row r="8707" spans="9:9" s="141" customFormat="1" x14ac:dyDescent="0.25">
      <c r="I8707" s="142"/>
    </row>
    <row r="8708" spans="9:9" s="141" customFormat="1" x14ac:dyDescent="0.25">
      <c r="I8708" s="142"/>
    </row>
    <row r="8709" spans="9:9" s="141" customFormat="1" x14ac:dyDescent="0.25">
      <c r="I8709" s="142"/>
    </row>
    <row r="8710" spans="9:9" s="141" customFormat="1" x14ac:dyDescent="0.25">
      <c r="I8710" s="142"/>
    </row>
    <row r="8711" spans="9:9" s="141" customFormat="1" x14ac:dyDescent="0.25">
      <c r="I8711" s="142"/>
    </row>
    <row r="8712" spans="9:9" s="141" customFormat="1" x14ac:dyDescent="0.25">
      <c r="I8712" s="142"/>
    </row>
    <row r="8713" spans="9:9" s="141" customFormat="1" x14ac:dyDescent="0.25">
      <c r="I8713" s="142"/>
    </row>
    <row r="8714" spans="9:9" s="141" customFormat="1" x14ac:dyDescent="0.25">
      <c r="I8714" s="142"/>
    </row>
    <row r="8715" spans="9:9" s="141" customFormat="1" x14ac:dyDescent="0.25">
      <c r="I8715" s="142"/>
    </row>
    <row r="8716" spans="9:9" s="141" customFormat="1" x14ac:dyDescent="0.25">
      <c r="I8716" s="142"/>
    </row>
    <row r="8717" spans="9:9" s="141" customFormat="1" x14ac:dyDescent="0.25">
      <c r="I8717" s="142"/>
    </row>
    <row r="8718" spans="9:9" s="141" customFormat="1" x14ac:dyDescent="0.25">
      <c r="I8718" s="142"/>
    </row>
    <row r="8719" spans="9:9" s="141" customFormat="1" x14ac:dyDescent="0.25">
      <c r="I8719" s="142"/>
    </row>
    <row r="8720" spans="9:9" s="141" customFormat="1" x14ac:dyDescent="0.25">
      <c r="I8720" s="142"/>
    </row>
    <row r="8721" spans="9:9" s="141" customFormat="1" x14ac:dyDescent="0.25">
      <c r="I8721" s="142"/>
    </row>
    <row r="8722" spans="9:9" s="141" customFormat="1" x14ac:dyDescent="0.25">
      <c r="I8722" s="142"/>
    </row>
    <row r="8723" spans="9:9" s="141" customFormat="1" x14ac:dyDescent="0.25">
      <c r="I8723" s="142"/>
    </row>
    <row r="8724" spans="9:9" s="141" customFormat="1" x14ac:dyDescent="0.25">
      <c r="I8724" s="142"/>
    </row>
    <row r="8725" spans="9:9" s="141" customFormat="1" x14ac:dyDescent="0.25">
      <c r="I8725" s="142"/>
    </row>
    <row r="8726" spans="9:9" s="141" customFormat="1" x14ac:dyDescent="0.25">
      <c r="I8726" s="142"/>
    </row>
    <row r="8727" spans="9:9" s="141" customFormat="1" x14ac:dyDescent="0.25">
      <c r="I8727" s="142"/>
    </row>
    <row r="8728" spans="9:9" s="141" customFormat="1" x14ac:dyDescent="0.25">
      <c r="I8728" s="142"/>
    </row>
    <row r="8729" spans="9:9" s="141" customFormat="1" x14ac:dyDescent="0.25">
      <c r="I8729" s="142"/>
    </row>
    <row r="8730" spans="9:9" s="141" customFormat="1" x14ac:dyDescent="0.25">
      <c r="I8730" s="142"/>
    </row>
    <row r="8731" spans="9:9" s="141" customFormat="1" x14ac:dyDescent="0.25">
      <c r="I8731" s="142"/>
    </row>
    <row r="8732" spans="9:9" s="141" customFormat="1" x14ac:dyDescent="0.25">
      <c r="I8732" s="142"/>
    </row>
    <row r="8733" spans="9:9" s="141" customFormat="1" x14ac:dyDescent="0.25">
      <c r="I8733" s="142"/>
    </row>
    <row r="8734" spans="9:9" s="141" customFormat="1" x14ac:dyDescent="0.25">
      <c r="I8734" s="142"/>
    </row>
    <row r="8735" spans="9:9" s="141" customFormat="1" x14ac:dyDescent="0.25">
      <c r="I8735" s="142"/>
    </row>
    <row r="8736" spans="9:9" s="141" customFormat="1" x14ac:dyDescent="0.25">
      <c r="I8736" s="142"/>
    </row>
    <row r="8737" spans="9:9" s="141" customFormat="1" x14ac:dyDescent="0.25">
      <c r="I8737" s="142"/>
    </row>
    <row r="8738" spans="9:9" s="141" customFormat="1" x14ac:dyDescent="0.25">
      <c r="I8738" s="142"/>
    </row>
    <row r="8739" spans="9:9" s="141" customFormat="1" x14ac:dyDescent="0.25">
      <c r="I8739" s="142"/>
    </row>
    <row r="8740" spans="9:9" s="141" customFormat="1" x14ac:dyDescent="0.25">
      <c r="I8740" s="142"/>
    </row>
    <row r="8741" spans="9:9" s="141" customFormat="1" x14ac:dyDescent="0.25">
      <c r="I8741" s="142"/>
    </row>
    <row r="8742" spans="9:9" s="141" customFormat="1" x14ac:dyDescent="0.25">
      <c r="I8742" s="142"/>
    </row>
    <row r="8743" spans="9:9" s="141" customFormat="1" x14ac:dyDescent="0.25">
      <c r="I8743" s="142"/>
    </row>
    <row r="8744" spans="9:9" s="141" customFormat="1" x14ac:dyDescent="0.25">
      <c r="I8744" s="142"/>
    </row>
    <row r="8745" spans="9:9" s="141" customFormat="1" x14ac:dyDescent="0.25">
      <c r="I8745" s="142"/>
    </row>
    <row r="8746" spans="9:9" s="141" customFormat="1" x14ac:dyDescent="0.25">
      <c r="I8746" s="142"/>
    </row>
    <row r="8747" spans="9:9" s="141" customFormat="1" x14ac:dyDescent="0.25">
      <c r="I8747" s="142"/>
    </row>
    <row r="8748" spans="9:9" s="141" customFormat="1" x14ac:dyDescent="0.25">
      <c r="I8748" s="142"/>
    </row>
    <row r="8749" spans="9:9" s="141" customFormat="1" x14ac:dyDescent="0.25">
      <c r="I8749" s="142"/>
    </row>
    <row r="8750" spans="9:9" s="141" customFormat="1" x14ac:dyDescent="0.25">
      <c r="I8750" s="142"/>
    </row>
    <row r="8751" spans="9:9" s="141" customFormat="1" x14ac:dyDescent="0.25">
      <c r="I8751" s="142"/>
    </row>
    <row r="8752" spans="9:9" s="141" customFormat="1" x14ac:dyDescent="0.25">
      <c r="I8752" s="142"/>
    </row>
    <row r="8753" spans="9:9" s="141" customFormat="1" x14ac:dyDescent="0.25">
      <c r="I8753" s="142"/>
    </row>
    <row r="8754" spans="9:9" s="141" customFormat="1" x14ac:dyDescent="0.25">
      <c r="I8754" s="142"/>
    </row>
    <row r="8755" spans="9:9" s="141" customFormat="1" x14ac:dyDescent="0.25">
      <c r="I8755" s="142"/>
    </row>
    <row r="8756" spans="9:9" s="141" customFormat="1" x14ac:dyDescent="0.25">
      <c r="I8756" s="142"/>
    </row>
    <row r="8757" spans="9:9" s="141" customFormat="1" x14ac:dyDescent="0.25">
      <c r="I8757" s="142"/>
    </row>
    <row r="8758" spans="9:9" s="141" customFormat="1" x14ac:dyDescent="0.25">
      <c r="I8758" s="142"/>
    </row>
    <row r="8759" spans="9:9" s="141" customFormat="1" x14ac:dyDescent="0.25">
      <c r="I8759" s="142"/>
    </row>
    <row r="8760" spans="9:9" s="141" customFormat="1" x14ac:dyDescent="0.25">
      <c r="I8760" s="142"/>
    </row>
    <row r="8761" spans="9:9" s="141" customFormat="1" x14ac:dyDescent="0.25">
      <c r="I8761" s="142"/>
    </row>
    <row r="8762" spans="9:9" s="141" customFormat="1" x14ac:dyDescent="0.25">
      <c r="I8762" s="142"/>
    </row>
    <row r="8763" spans="9:9" s="141" customFormat="1" x14ac:dyDescent="0.25">
      <c r="I8763" s="142"/>
    </row>
    <row r="8764" spans="9:9" s="141" customFormat="1" x14ac:dyDescent="0.25">
      <c r="I8764" s="142"/>
    </row>
    <row r="8765" spans="9:9" s="141" customFormat="1" x14ac:dyDescent="0.25">
      <c r="I8765" s="142"/>
    </row>
    <row r="8766" spans="9:9" s="141" customFormat="1" x14ac:dyDescent="0.25">
      <c r="I8766" s="142"/>
    </row>
    <row r="8767" spans="9:9" s="141" customFormat="1" x14ac:dyDescent="0.25">
      <c r="I8767" s="142"/>
    </row>
    <row r="8768" spans="9:9" s="141" customFormat="1" x14ac:dyDescent="0.25">
      <c r="I8768" s="142"/>
    </row>
    <row r="8769" spans="9:9" s="141" customFormat="1" x14ac:dyDescent="0.25">
      <c r="I8769" s="142"/>
    </row>
    <row r="8770" spans="9:9" s="141" customFormat="1" x14ac:dyDescent="0.25">
      <c r="I8770" s="142"/>
    </row>
    <row r="8771" spans="9:9" s="141" customFormat="1" x14ac:dyDescent="0.25">
      <c r="I8771" s="142"/>
    </row>
    <row r="8772" spans="9:9" s="141" customFormat="1" x14ac:dyDescent="0.25">
      <c r="I8772" s="142"/>
    </row>
    <row r="8773" spans="9:9" s="141" customFormat="1" x14ac:dyDescent="0.25">
      <c r="I8773" s="142"/>
    </row>
    <row r="8774" spans="9:9" s="141" customFormat="1" x14ac:dyDescent="0.25">
      <c r="I8774" s="142"/>
    </row>
    <row r="8775" spans="9:9" s="141" customFormat="1" x14ac:dyDescent="0.25">
      <c r="I8775" s="142"/>
    </row>
    <row r="8776" spans="9:9" s="141" customFormat="1" x14ac:dyDescent="0.25">
      <c r="I8776" s="142"/>
    </row>
    <row r="8777" spans="9:9" s="141" customFormat="1" x14ac:dyDescent="0.25">
      <c r="I8777" s="142"/>
    </row>
    <row r="8778" spans="9:9" s="141" customFormat="1" x14ac:dyDescent="0.25">
      <c r="I8778" s="142"/>
    </row>
    <row r="8779" spans="9:9" s="141" customFormat="1" x14ac:dyDescent="0.25">
      <c r="I8779" s="142"/>
    </row>
    <row r="8780" spans="9:9" s="141" customFormat="1" x14ac:dyDescent="0.25">
      <c r="I8780" s="142"/>
    </row>
    <row r="8781" spans="9:9" s="141" customFormat="1" x14ac:dyDescent="0.25">
      <c r="I8781" s="142"/>
    </row>
    <row r="8782" spans="9:9" s="141" customFormat="1" x14ac:dyDescent="0.25">
      <c r="I8782" s="142"/>
    </row>
    <row r="8783" spans="9:9" s="141" customFormat="1" x14ac:dyDescent="0.25">
      <c r="I8783" s="142"/>
    </row>
    <row r="8784" spans="9:9" s="141" customFormat="1" x14ac:dyDescent="0.25">
      <c r="I8784" s="142"/>
    </row>
    <row r="8785" spans="9:9" s="141" customFormat="1" x14ac:dyDescent="0.25">
      <c r="I8785" s="142"/>
    </row>
    <row r="8786" spans="9:9" s="141" customFormat="1" x14ac:dyDescent="0.25">
      <c r="I8786" s="142"/>
    </row>
    <row r="8787" spans="9:9" s="141" customFormat="1" x14ac:dyDescent="0.25">
      <c r="I8787" s="142"/>
    </row>
    <row r="8788" spans="9:9" s="141" customFormat="1" x14ac:dyDescent="0.25">
      <c r="I8788" s="142"/>
    </row>
    <row r="8789" spans="9:9" s="141" customFormat="1" x14ac:dyDescent="0.25">
      <c r="I8789" s="142"/>
    </row>
    <row r="8790" spans="9:9" s="141" customFormat="1" x14ac:dyDescent="0.25">
      <c r="I8790" s="142"/>
    </row>
    <row r="8791" spans="9:9" s="141" customFormat="1" x14ac:dyDescent="0.25">
      <c r="I8791" s="142"/>
    </row>
    <row r="8792" spans="9:9" s="141" customFormat="1" x14ac:dyDescent="0.25">
      <c r="I8792" s="142"/>
    </row>
    <row r="8793" spans="9:9" s="141" customFormat="1" x14ac:dyDescent="0.25">
      <c r="I8793" s="142"/>
    </row>
    <row r="8794" spans="9:9" s="141" customFormat="1" x14ac:dyDescent="0.25">
      <c r="I8794" s="142"/>
    </row>
    <row r="8795" spans="9:9" s="141" customFormat="1" x14ac:dyDescent="0.25">
      <c r="I8795" s="142"/>
    </row>
    <row r="8796" spans="9:9" s="141" customFormat="1" x14ac:dyDescent="0.25">
      <c r="I8796" s="142"/>
    </row>
    <row r="8797" spans="9:9" s="141" customFormat="1" x14ac:dyDescent="0.25">
      <c r="I8797" s="142"/>
    </row>
    <row r="8798" spans="9:9" s="141" customFormat="1" x14ac:dyDescent="0.25">
      <c r="I8798" s="142"/>
    </row>
    <row r="8799" spans="9:9" s="141" customFormat="1" x14ac:dyDescent="0.25">
      <c r="I8799" s="142"/>
    </row>
    <row r="8800" spans="9:9" s="141" customFormat="1" x14ac:dyDescent="0.25">
      <c r="I8800" s="142"/>
    </row>
    <row r="8801" spans="9:9" s="141" customFormat="1" x14ac:dyDescent="0.25">
      <c r="I8801" s="142"/>
    </row>
    <row r="8802" spans="9:9" s="141" customFormat="1" x14ac:dyDescent="0.25">
      <c r="I8802" s="142"/>
    </row>
    <row r="8803" spans="9:9" s="141" customFormat="1" x14ac:dyDescent="0.25">
      <c r="I8803" s="142"/>
    </row>
    <row r="8804" spans="9:9" s="141" customFormat="1" x14ac:dyDescent="0.25">
      <c r="I8804" s="142"/>
    </row>
    <row r="8805" spans="9:9" s="141" customFormat="1" x14ac:dyDescent="0.25">
      <c r="I8805" s="142"/>
    </row>
    <row r="8806" spans="9:9" s="141" customFormat="1" x14ac:dyDescent="0.25">
      <c r="I8806" s="142"/>
    </row>
    <row r="8807" spans="9:9" s="141" customFormat="1" x14ac:dyDescent="0.25">
      <c r="I8807" s="142"/>
    </row>
    <row r="8808" spans="9:9" s="141" customFormat="1" x14ac:dyDescent="0.25">
      <c r="I8808" s="142"/>
    </row>
    <row r="8809" spans="9:9" s="141" customFormat="1" x14ac:dyDescent="0.25">
      <c r="I8809" s="142"/>
    </row>
    <row r="8810" spans="9:9" s="141" customFormat="1" x14ac:dyDescent="0.25">
      <c r="I8810" s="142"/>
    </row>
    <row r="8811" spans="9:9" s="141" customFormat="1" x14ac:dyDescent="0.25">
      <c r="I8811" s="142"/>
    </row>
    <row r="8812" spans="9:9" s="141" customFormat="1" x14ac:dyDescent="0.25">
      <c r="I8812" s="142"/>
    </row>
    <row r="8813" spans="9:9" s="141" customFormat="1" x14ac:dyDescent="0.25">
      <c r="I8813" s="142"/>
    </row>
    <row r="8814" spans="9:9" s="141" customFormat="1" x14ac:dyDescent="0.25">
      <c r="I8814" s="142"/>
    </row>
    <row r="8815" spans="9:9" s="141" customFormat="1" x14ac:dyDescent="0.25">
      <c r="I8815" s="142"/>
    </row>
    <row r="8816" spans="9:9" s="141" customFormat="1" x14ac:dyDescent="0.25">
      <c r="I8816" s="142"/>
    </row>
    <row r="8817" spans="9:9" s="141" customFormat="1" x14ac:dyDescent="0.25">
      <c r="I8817" s="142"/>
    </row>
    <row r="8818" spans="9:9" s="141" customFormat="1" x14ac:dyDescent="0.25">
      <c r="I8818" s="142"/>
    </row>
    <row r="8819" spans="9:9" s="141" customFormat="1" x14ac:dyDescent="0.25">
      <c r="I8819" s="142"/>
    </row>
    <row r="8820" spans="9:9" s="141" customFormat="1" x14ac:dyDescent="0.25">
      <c r="I8820" s="142"/>
    </row>
    <row r="8821" spans="9:9" s="141" customFormat="1" x14ac:dyDescent="0.25">
      <c r="I8821" s="142"/>
    </row>
    <row r="8822" spans="9:9" s="141" customFormat="1" x14ac:dyDescent="0.25">
      <c r="I8822" s="142"/>
    </row>
    <row r="8823" spans="9:9" s="141" customFormat="1" x14ac:dyDescent="0.25">
      <c r="I8823" s="142"/>
    </row>
    <row r="8824" spans="9:9" s="141" customFormat="1" x14ac:dyDescent="0.25">
      <c r="I8824" s="142"/>
    </row>
    <row r="8825" spans="9:9" s="141" customFormat="1" x14ac:dyDescent="0.25">
      <c r="I8825" s="142"/>
    </row>
    <row r="8826" spans="9:9" s="141" customFormat="1" x14ac:dyDescent="0.25">
      <c r="I8826" s="142"/>
    </row>
    <row r="8827" spans="9:9" s="141" customFormat="1" x14ac:dyDescent="0.25">
      <c r="I8827" s="142"/>
    </row>
    <row r="8828" spans="9:9" s="141" customFormat="1" x14ac:dyDescent="0.25">
      <c r="I8828" s="142"/>
    </row>
    <row r="8829" spans="9:9" s="141" customFormat="1" x14ac:dyDescent="0.25">
      <c r="I8829" s="142"/>
    </row>
    <row r="8830" spans="9:9" s="141" customFormat="1" x14ac:dyDescent="0.25">
      <c r="I8830" s="142"/>
    </row>
    <row r="8831" spans="9:9" s="141" customFormat="1" x14ac:dyDescent="0.25">
      <c r="I8831" s="142"/>
    </row>
    <row r="8832" spans="9:9" s="141" customFormat="1" x14ac:dyDescent="0.25">
      <c r="I8832" s="142"/>
    </row>
    <row r="8833" spans="9:9" s="141" customFormat="1" x14ac:dyDescent="0.25">
      <c r="I8833" s="142"/>
    </row>
    <row r="8834" spans="9:9" s="141" customFormat="1" x14ac:dyDescent="0.25">
      <c r="I8834" s="142"/>
    </row>
    <row r="8835" spans="9:9" s="141" customFormat="1" x14ac:dyDescent="0.25">
      <c r="I8835" s="142"/>
    </row>
    <row r="8836" spans="9:9" s="141" customFormat="1" x14ac:dyDescent="0.25">
      <c r="I8836" s="142"/>
    </row>
    <row r="8837" spans="9:9" s="141" customFormat="1" x14ac:dyDescent="0.25">
      <c r="I8837" s="142"/>
    </row>
    <row r="8838" spans="9:9" s="141" customFormat="1" x14ac:dyDescent="0.25">
      <c r="I8838" s="142"/>
    </row>
    <row r="8839" spans="9:9" s="141" customFormat="1" x14ac:dyDescent="0.25">
      <c r="I8839" s="142"/>
    </row>
    <row r="8840" spans="9:9" s="141" customFormat="1" x14ac:dyDescent="0.25">
      <c r="I8840" s="142"/>
    </row>
    <row r="8841" spans="9:9" s="141" customFormat="1" x14ac:dyDescent="0.25">
      <c r="I8841" s="142"/>
    </row>
    <row r="8842" spans="9:9" s="141" customFormat="1" x14ac:dyDescent="0.25">
      <c r="I8842" s="142"/>
    </row>
    <row r="8843" spans="9:9" s="141" customFormat="1" x14ac:dyDescent="0.25">
      <c r="I8843" s="142"/>
    </row>
    <row r="8844" spans="9:9" s="141" customFormat="1" x14ac:dyDescent="0.25">
      <c r="I8844" s="142"/>
    </row>
    <row r="8845" spans="9:9" s="141" customFormat="1" x14ac:dyDescent="0.25">
      <c r="I8845" s="142"/>
    </row>
    <row r="8846" spans="9:9" s="141" customFormat="1" x14ac:dyDescent="0.25">
      <c r="I8846" s="142"/>
    </row>
    <row r="8847" spans="9:9" s="141" customFormat="1" x14ac:dyDescent="0.25">
      <c r="I8847" s="142"/>
    </row>
    <row r="8848" spans="9:9" s="141" customFormat="1" x14ac:dyDescent="0.25">
      <c r="I8848" s="142"/>
    </row>
    <row r="8849" spans="9:9" s="141" customFormat="1" x14ac:dyDescent="0.25">
      <c r="I8849" s="142"/>
    </row>
    <row r="8850" spans="9:9" s="141" customFormat="1" x14ac:dyDescent="0.25">
      <c r="I8850" s="142"/>
    </row>
    <row r="8851" spans="9:9" s="141" customFormat="1" x14ac:dyDescent="0.25">
      <c r="I8851" s="142"/>
    </row>
    <row r="8852" spans="9:9" s="141" customFormat="1" x14ac:dyDescent="0.25">
      <c r="I8852" s="142"/>
    </row>
    <row r="8853" spans="9:9" s="141" customFormat="1" x14ac:dyDescent="0.25">
      <c r="I8853" s="142"/>
    </row>
    <row r="8854" spans="9:9" s="141" customFormat="1" x14ac:dyDescent="0.25">
      <c r="I8854" s="142"/>
    </row>
    <row r="8855" spans="9:9" s="141" customFormat="1" x14ac:dyDescent="0.25">
      <c r="I8855" s="142"/>
    </row>
    <row r="8856" spans="9:9" s="141" customFormat="1" x14ac:dyDescent="0.25">
      <c r="I8856" s="142"/>
    </row>
    <row r="8857" spans="9:9" s="141" customFormat="1" x14ac:dyDescent="0.25">
      <c r="I8857" s="142"/>
    </row>
    <row r="8858" spans="9:9" s="141" customFormat="1" x14ac:dyDescent="0.25">
      <c r="I8858" s="142"/>
    </row>
    <row r="8859" spans="9:9" s="141" customFormat="1" x14ac:dyDescent="0.25">
      <c r="I8859" s="142"/>
    </row>
    <row r="8860" spans="9:9" s="141" customFormat="1" x14ac:dyDescent="0.25">
      <c r="I8860" s="142"/>
    </row>
    <row r="8861" spans="9:9" s="141" customFormat="1" x14ac:dyDescent="0.25">
      <c r="I8861" s="142"/>
    </row>
    <row r="8862" spans="9:9" s="141" customFormat="1" x14ac:dyDescent="0.25">
      <c r="I8862" s="142"/>
    </row>
    <row r="8863" spans="9:9" s="141" customFormat="1" x14ac:dyDescent="0.25">
      <c r="I8863" s="142"/>
    </row>
    <row r="8864" spans="9:9" s="141" customFormat="1" x14ac:dyDescent="0.25">
      <c r="I8864" s="142"/>
    </row>
    <row r="8865" spans="9:9" s="141" customFormat="1" x14ac:dyDescent="0.25">
      <c r="I8865" s="142"/>
    </row>
    <row r="8866" spans="9:9" s="141" customFormat="1" x14ac:dyDescent="0.25">
      <c r="I8866" s="142"/>
    </row>
    <row r="8867" spans="9:9" s="141" customFormat="1" x14ac:dyDescent="0.25">
      <c r="I8867" s="142"/>
    </row>
    <row r="8868" spans="9:9" s="141" customFormat="1" x14ac:dyDescent="0.25">
      <c r="I8868" s="142"/>
    </row>
    <row r="8869" spans="9:9" s="141" customFormat="1" x14ac:dyDescent="0.25">
      <c r="I8869" s="142"/>
    </row>
    <row r="8870" spans="9:9" s="141" customFormat="1" x14ac:dyDescent="0.25">
      <c r="I8870" s="142"/>
    </row>
    <row r="8871" spans="9:9" s="141" customFormat="1" x14ac:dyDescent="0.25">
      <c r="I8871" s="142"/>
    </row>
    <row r="8872" spans="9:9" s="141" customFormat="1" x14ac:dyDescent="0.25">
      <c r="I8872" s="142"/>
    </row>
    <row r="8873" spans="9:9" s="141" customFormat="1" x14ac:dyDescent="0.25">
      <c r="I8873" s="142"/>
    </row>
    <row r="8874" spans="9:9" s="141" customFormat="1" x14ac:dyDescent="0.25">
      <c r="I8874" s="142"/>
    </row>
    <row r="8875" spans="9:9" s="141" customFormat="1" x14ac:dyDescent="0.25">
      <c r="I8875" s="142"/>
    </row>
    <row r="8876" spans="9:9" s="141" customFormat="1" x14ac:dyDescent="0.25">
      <c r="I8876" s="142"/>
    </row>
    <row r="8877" spans="9:9" s="141" customFormat="1" x14ac:dyDescent="0.25">
      <c r="I8877" s="142"/>
    </row>
    <row r="8878" spans="9:9" s="141" customFormat="1" x14ac:dyDescent="0.25">
      <c r="I8878" s="142"/>
    </row>
    <row r="8879" spans="9:9" s="141" customFormat="1" x14ac:dyDescent="0.25">
      <c r="I8879" s="142"/>
    </row>
    <row r="8880" spans="9:9" s="141" customFormat="1" x14ac:dyDescent="0.25">
      <c r="I8880" s="142"/>
    </row>
    <row r="8881" spans="9:9" s="141" customFormat="1" x14ac:dyDescent="0.25">
      <c r="I8881" s="142"/>
    </row>
    <row r="8882" spans="9:9" s="141" customFormat="1" x14ac:dyDescent="0.25">
      <c r="I8882" s="142"/>
    </row>
    <row r="8883" spans="9:9" s="141" customFormat="1" x14ac:dyDescent="0.25">
      <c r="I8883" s="142"/>
    </row>
    <row r="8884" spans="9:9" s="141" customFormat="1" x14ac:dyDescent="0.25">
      <c r="I8884" s="142"/>
    </row>
    <row r="8885" spans="9:9" s="141" customFormat="1" x14ac:dyDescent="0.25">
      <c r="I8885" s="142"/>
    </row>
    <row r="8886" spans="9:9" s="141" customFormat="1" x14ac:dyDescent="0.25">
      <c r="I8886" s="142"/>
    </row>
    <row r="8887" spans="9:9" s="141" customFormat="1" x14ac:dyDescent="0.25">
      <c r="I8887" s="142"/>
    </row>
    <row r="8888" spans="9:9" s="141" customFormat="1" x14ac:dyDescent="0.25">
      <c r="I8888" s="142"/>
    </row>
    <row r="8889" spans="9:9" s="141" customFormat="1" x14ac:dyDescent="0.25">
      <c r="I8889" s="142"/>
    </row>
    <row r="8890" spans="9:9" s="141" customFormat="1" x14ac:dyDescent="0.25">
      <c r="I8890" s="142"/>
    </row>
    <row r="8891" spans="9:9" s="141" customFormat="1" x14ac:dyDescent="0.25">
      <c r="I8891" s="142"/>
    </row>
    <row r="8892" spans="9:9" s="141" customFormat="1" x14ac:dyDescent="0.25">
      <c r="I8892" s="142"/>
    </row>
    <row r="8893" spans="9:9" s="141" customFormat="1" x14ac:dyDescent="0.25">
      <c r="I8893" s="142"/>
    </row>
    <row r="8894" spans="9:9" s="141" customFormat="1" x14ac:dyDescent="0.25">
      <c r="I8894" s="142"/>
    </row>
    <row r="8895" spans="9:9" s="141" customFormat="1" x14ac:dyDescent="0.25">
      <c r="I8895" s="142"/>
    </row>
    <row r="8896" spans="9:9" s="141" customFormat="1" x14ac:dyDescent="0.25">
      <c r="I8896" s="142"/>
    </row>
    <row r="8897" spans="9:9" s="141" customFormat="1" x14ac:dyDescent="0.25">
      <c r="I8897" s="142"/>
    </row>
    <row r="8898" spans="9:9" s="141" customFormat="1" x14ac:dyDescent="0.25">
      <c r="I8898" s="142"/>
    </row>
    <row r="8899" spans="9:9" s="141" customFormat="1" x14ac:dyDescent="0.25">
      <c r="I8899" s="142"/>
    </row>
    <row r="8900" spans="9:9" s="141" customFormat="1" x14ac:dyDescent="0.25">
      <c r="I8900" s="142"/>
    </row>
    <row r="8901" spans="9:9" s="141" customFormat="1" x14ac:dyDescent="0.25">
      <c r="I8901" s="142"/>
    </row>
    <row r="8902" spans="9:9" s="141" customFormat="1" x14ac:dyDescent="0.25">
      <c r="I8902" s="142"/>
    </row>
    <row r="8903" spans="9:9" s="141" customFormat="1" x14ac:dyDescent="0.25">
      <c r="I8903" s="142"/>
    </row>
    <row r="8904" spans="9:9" s="141" customFormat="1" x14ac:dyDescent="0.25">
      <c r="I8904" s="142"/>
    </row>
    <row r="8905" spans="9:9" s="141" customFormat="1" x14ac:dyDescent="0.25">
      <c r="I8905" s="142"/>
    </row>
    <row r="8906" spans="9:9" s="141" customFormat="1" x14ac:dyDescent="0.25">
      <c r="I8906" s="142"/>
    </row>
    <row r="8907" spans="9:9" s="141" customFormat="1" x14ac:dyDescent="0.25">
      <c r="I8907" s="142"/>
    </row>
    <row r="8908" spans="9:9" s="141" customFormat="1" x14ac:dyDescent="0.25">
      <c r="I8908" s="142"/>
    </row>
    <row r="8909" spans="9:9" s="141" customFormat="1" x14ac:dyDescent="0.25">
      <c r="I8909" s="142"/>
    </row>
    <row r="8910" spans="9:9" s="141" customFormat="1" x14ac:dyDescent="0.25">
      <c r="I8910" s="142"/>
    </row>
    <row r="8911" spans="9:9" s="141" customFormat="1" x14ac:dyDescent="0.25">
      <c r="I8911" s="142"/>
    </row>
    <row r="8912" spans="9:9" s="141" customFormat="1" x14ac:dyDescent="0.25">
      <c r="I8912" s="142"/>
    </row>
    <row r="8913" spans="9:9" s="141" customFormat="1" x14ac:dyDescent="0.25">
      <c r="I8913" s="142"/>
    </row>
    <row r="8914" spans="9:9" s="141" customFormat="1" x14ac:dyDescent="0.25">
      <c r="I8914" s="142"/>
    </row>
    <row r="8915" spans="9:9" s="141" customFormat="1" x14ac:dyDescent="0.25">
      <c r="I8915" s="142"/>
    </row>
    <row r="8916" spans="9:9" s="141" customFormat="1" x14ac:dyDescent="0.25">
      <c r="I8916" s="142"/>
    </row>
    <row r="8917" spans="9:9" s="141" customFormat="1" x14ac:dyDescent="0.25">
      <c r="I8917" s="142"/>
    </row>
    <row r="8918" spans="9:9" s="141" customFormat="1" x14ac:dyDescent="0.25">
      <c r="I8918" s="142"/>
    </row>
    <row r="8919" spans="9:9" s="141" customFormat="1" x14ac:dyDescent="0.25">
      <c r="I8919" s="142"/>
    </row>
    <row r="8920" spans="9:9" s="141" customFormat="1" x14ac:dyDescent="0.25">
      <c r="I8920" s="142"/>
    </row>
    <row r="8921" spans="9:9" s="141" customFormat="1" x14ac:dyDescent="0.25">
      <c r="I8921" s="142"/>
    </row>
    <row r="8922" spans="9:9" s="141" customFormat="1" x14ac:dyDescent="0.25">
      <c r="I8922" s="142"/>
    </row>
    <row r="8923" spans="9:9" s="141" customFormat="1" x14ac:dyDescent="0.25">
      <c r="I8923" s="142"/>
    </row>
    <row r="8924" spans="9:9" s="141" customFormat="1" x14ac:dyDescent="0.25">
      <c r="I8924" s="142"/>
    </row>
    <row r="8925" spans="9:9" s="141" customFormat="1" x14ac:dyDescent="0.25">
      <c r="I8925" s="142"/>
    </row>
    <row r="8926" spans="9:9" s="141" customFormat="1" x14ac:dyDescent="0.25">
      <c r="I8926" s="142"/>
    </row>
    <row r="8927" spans="9:9" s="141" customFormat="1" x14ac:dyDescent="0.25">
      <c r="I8927" s="142"/>
    </row>
    <row r="8928" spans="9:9" s="141" customFormat="1" x14ac:dyDescent="0.25">
      <c r="I8928" s="142"/>
    </row>
    <row r="8929" spans="9:9" s="141" customFormat="1" x14ac:dyDescent="0.25">
      <c r="I8929" s="142"/>
    </row>
    <row r="8930" spans="9:9" s="141" customFormat="1" x14ac:dyDescent="0.25">
      <c r="I8930" s="142"/>
    </row>
    <row r="8931" spans="9:9" s="141" customFormat="1" x14ac:dyDescent="0.25">
      <c r="I8931" s="142"/>
    </row>
    <row r="8932" spans="9:9" s="141" customFormat="1" x14ac:dyDescent="0.25">
      <c r="I8932" s="142"/>
    </row>
    <row r="8933" spans="9:9" s="141" customFormat="1" x14ac:dyDescent="0.25">
      <c r="I8933" s="142"/>
    </row>
    <row r="8934" spans="9:9" s="141" customFormat="1" x14ac:dyDescent="0.25">
      <c r="I8934" s="142"/>
    </row>
    <row r="8935" spans="9:9" s="141" customFormat="1" x14ac:dyDescent="0.25">
      <c r="I8935" s="142"/>
    </row>
    <row r="8936" spans="9:9" s="141" customFormat="1" x14ac:dyDescent="0.25">
      <c r="I8936" s="142"/>
    </row>
    <row r="8937" spans="9:9" s="141" customFormat="1" x14ac:dyDescent="0.25">
      <c r="I8937" s="142"/>
    </row>
    <row r="8938" spans="9:9" s="141" customFormat="1" x14ac:dyDescent="0.25">
      <c r="I8938" s="142"/>
    </row>
    <row r="8939" spans="9:9" s="141" customFormat="1" x14ac:dyDescent="0.25">
      <c r="I8939" s="142"/>
    </row>
    <row r="8940" spans="9:9" s="141" customFormat="1" x14ac:dyDescent="0.25">
      <c r="I8940" s="142"/>
    </row>
    <row r="8941" spans="9:9" s="141" customFormat="1" x14ac:dyDescent="0.25">
      <c r="I8941" s="142"/>
    </row>
    <row r="8942" spans="9:9" s="141" customFormat="1" x14ac:dyDescent="0.25">
      <c r="I8942" s="142"/>
    </row>
    <row r="8943" spans="9:9" s="141" customFormat="1" x14ac:dyDescent="0.25">
      <c r="I8943" s="142"/>
    </row>
    <row r="8944" spans="9:9" s="141" customFormat="1" x14ac:dyDescent="0.25">
      <c r="I8944" s="142"/>
    </row>
    <row r="8945" spans="9:9" s="141" customFormat="1" x14ac:dyDescent="0.25">
      <c r="I8945" s="142"/>
    </row>
    <row r="8946" spans="9:9" s="141" customFormat="1" x14ac:dyDescent="0.25">
      <c r="I8946" s="142"/>
    </row>
    <row r="8947" spans="9:9" s="141" customFormat="1" x14ac:dyDescent="0.25">
      <c r="I8947" s="142"/>
    </row>
    <row r="8948" spans="9:9" s="141" customFormat="1" x14ac:dyDescent="0.25">
      <c r="I8948" s="142"/>
    </row>
    <row r="8949" spans="9:9" s="141" customFormat="1" x14ac:dyDescent="0.25">
      <c r="I8949" s="142"/>
    </row>
    <row r="8950" spans="9:9" s="141" customFormat="1" x14ac:dyDescent="0.25">
      <c r="I8950" s="142"/>
    </row>
    <row r="8951" spans="9:9" s="141" customFormat="1" x14ac:dyDescent="0.25">
      <c r="I8951" s="142"/>
    </row>
    <row r="8952" spans="9:9" s="141" customFormat="1" x14ac:dyDescent="0.25">
      <c r="I8952" s="142"/>
    </row>
    <row r="8953" spans="9:9" s="141" customFormat="1" x14ac:dyDescent="0.25">
      <c r="I8953" s="142"/>
    </row>
    <row r="8954" spans="9:9" s="141" customFormat="1" x14ac:dyDescent="0.25">
      <c r="I8954" s="142"/>
    </row>
    <row r="8955" spans="9:9" s="141" customFormat="1" x14ac:dyDescent="0.25">
      <c r="I8955" s="142"/>
    </row>
    <row r="8956" spans="9:9" s="141" customFormat="1" x14ac:dyDescent="0.25">
      <c r="I8956" s="142"/>
    </row>
    <row r="8957" spans="9:9" s="141" customFormat="1" x14ac:dyDescent="0.25">
      <c r="I8957" s="142"/>
    </row>
    <row r="8958" spans="9:9" s="141" customFormat="1" x14ac:dyDescent="0.25">
      <c r="I8958" s="142"/>
    </row>
    <row r="8959" spans="9:9" s="141" customFormat="1" x14ac:dyDescent="0.25">
      <c r="I8959" s="142"/>
    </row>
    <row r="8960" spans="9:9" s="141" customFormat="1" x14ac:dyDescent="0.25">
      <c r="I8960" s="142"/>
    </row>
    <row r="8961" spans="9:9" s="141" customFormat="1" x14ac:dyDescent="0.25">
      <c r="I8961" s="142"/>
    </row>
    <row r="8962" spans="9:9" s="141" customFormat="1" x14ac:dyDescent="0.25">
      <c r="I8962" s="142"/>
    </row>
    <row r="8963" spans="9:9" s="141" customFormat="1" x14ac:dyDescent="0.25">
      <c r="I8963" s="142"/>
    </row>
    <row r="8964" spans="9:9" s="141" customFormat="1" x14ac:dyDescent="0.25">
      <c r="I8964" s="142"/>
    </row>
    <row r="8965" spans="9:9" s="141" customFormat="1" x14ac:dyDescent="0.25">
      <c r="I8965" s="142"/>
    </row>
    <row r="8966" spans="9:9" s="141" customFormat="1" x14ac:dyDescent="0.25">
      <c r="I8966" s="142"/>
    </row>
    <row r="8967" spans="9:9" s="141" customFormat="1" x14ac:dyDescent="0.25">
      <c r="I8967" s="142"/>
    </row>
    <row r="8968" spans="9:9" s="141" customFormat="1" x14ac:dyDescent="0.25">
      <c r="I8968" s="142"/>
    </row>
    <row r="8969" spans="9:9" s="141" customFormat="1" x14ac:dyDescent="0.25">
      <c r="I8969" s="142"/>
    </row>
    <row r="8970" spans="9:9" s="141" customFormat="1" x14ac:dyDescent="0.25">
      <c r="I8970" s="142"/>
    </row>
    <row r="8971" spans="9:9" s="141" customFormat="1" x14ac:dyDescent="0.25">
      <c r="I8971" s="142"/>
    </row>
    <row r="8972" spans="9:9" s="141" customFormat="1" x14ac:dyDescent="0.25">
      <c r="I8972" s="142"/>
    </row>
    <row r="8973" spans="9:9" s="141" customFormat="1" x14ac:dyDescent="0.25">
      <c r="I8973" s="142"/>
    </row>
    <row r="8974" spans="9:9" s="141" customFormat="1" x14ac:dyDescent="0.25">
      <c r="I8974" s="142"/>
    </row>
    <row r="8975" spans="9:9" s="141" customFormat="1" x14ac:dyDescent="0.25">
      <c r="I8975" s="142"/>
    </row>
    <row r="8976" spans="9:9" s="141" customFormat="1" x14ac:dyDescent="0.25">
      <c r="I8976" s="142"/>
    </row>
    <row r="8977" spans="9:9" s="141" customFormat="1" x14ac:dyDescent="0.25">
      <c r="I8977" s="142"/>
    </row>
    <row r="8978" spans="9:9" s="141" customFormat="1" x14ac:dyDescent="0.25">
      <c r="I8978" s="142"/>
    </row>
    <row r="8979" spans="9:9" s="141" customFormat="1" x14ac:dyDescent="0.25">
      <c r="I8979" s="142"/>
    </row>
    <row r="8980" spans="9:9" s="141" customFormat="1" x14ac:dyDescent="0.25">
      <c r="I8980" s="142"/>
    </row>
    <row r="8981" spans="9:9" s="141" customFormat="1" x14ac:dyDescent="0.25">
      <c r="I8981" s="142"/>
    </row>
    <row r="8982" spans="9:9" s="141" customFormat="1" x14ac:dyDescent="0.25">
      <c r="I8982" s="142"/>
    </row>
    <row r="8983" spans="9:9" s="141" customFormat="1" x14ac:dyDescent="0.25">
      <c r="I8983" s="142"/>
    </row>
    <row r="8984" spans="9:9" s="141" customFormat="1" x14ac:dyDescent="0.25">
      <c r="I8984" s="142"/>
    </row>
    <row r="8985" spans="9:9" s="141" customFormat="1" x14ac:dyDescent="0.25">
      <c r="I8985" s="142"/>
    </row>
    <row r="8986" spans="9:9" s="141" customFormat="1" x14ac:dyDescent="0.25">
      <c r="I8986" s="142"/>
    </row>
    <row r="8987" spans="9:9" s="141" customFormat="1" x14ac:dyDescent="0.25">
      <c r="I8987" s="142"/>
    </row>
    <row r="8988" spans="9:9" s="141" customFormat="1" x14ac:dyDescent="0.25">
      <c r="I8988" s="142"/>
    </row>
    <row r="8989" spans="9:9" s="141" customFormat="1" x14ac:dyDescent="0.25">
      <c r="I8989" s="142"/>
    </row>
    <row r="8990" spans="9:9" s="141" customFormat="1" x14ac:dyDescent="0.25">
      <c r="I8990" s="142"/>
    </row>
    <row r="8991" spans="9:9" s="141" customFormat="1" x14ac:dyDescent="0.25">
      <c r="I8991" s="142"/>
    </row>
    <row r="8992" spans="9:9" s="141" customFormat="1" x14ac:dyDescent="0.25">
      <c r="I8992" s="142"/>
    </row>
    <row r="8993" spans="9:9" s="141" customFormat="1" x14ac:dyDescent="0.25">
      <c r="I8993" s="142"/>
    </row>
    <row r="8994" spans="9:9" s="141" customFormat="1" x14ac:dyDescent="0.25">
      <c r="I8994" s="142"/>
    </row>
    <row r="8995" spans="9:9" s="141" customFormat="1" x14ac:dyDescent="0.25">
      <c r="I8995" s="142"/>
    </row>
    <row r="8996" spans="9:9" s="141" customFormat="1" x14ac:dyDescent="0.25">
      <c r="I8996" s="142"/>
    </row>
    <row r="8997" spans="9:9" s="141" customFormat="1" x14ac:dyDescent="0.25">
      <c r="I8997" s="142"/>
    </row>
    <row r="8998" spans="9:9" s="141" customFormat="1" x14ac:dyDescent="0.25">
      <c r="I8998" s="142"/>
    </row>
    <row r="8999" spans="9:9" s="141" customFormat="1" x14ac:dyDescent="0.25">
      <c r="I8999" s="142"/>
    </row>
    <row r="9000" spans="9:9" s="141" customFormat="1" x14ac:dyDescent="0.25">
      <c r="I9000" s="142"/>
    </row>
    <row r="9001" spans="9:9" s="141" customFormat="1" x14ac:dyDescent="0.25">
      <c r="I9001" s="142"/>
    </row>
    <row r="9002" spans="9:9" s="141" customFormat="1" x14ac:dyDescent="0.25">
      <c r="I9002" s="142"/>
    </row>
    <row r="9003" spans="9:9" s="141" customFormat="1" x14ac:dyDescent="0.25">
      <c r="I9003" s="142"/>
    </row>
    <row r="9004" spans="9:9" s="141" customFormat="1" x14ac:dyDescent="0.25">
      <c r="I9004" s="142"/>
    </row>
    <row r="9005" spans="9:9" s="141" customFormat="1" x14ac:dyDescent="0.25">
      <c r="I9005" s="142"/>
    </row>
    <row r="9006" spans="9:9" s="141" customFormat="1" x14ac:dyDescent="0.25">
      <c r="I9006" s="142"/>
    </row>
    <row r="9007" spans="9:9" s="141" customFormat="1" x14ac:dyDescent="0.25">
      <c r="I9007" s="142"/>
    </row>
    <row r="9008" spans="9:9" s="141" customFormat="1" x14ac:dyDescent="0.25">
      <c r="I9008" s="142"/>
    </row>
    <row r="9009" spans="9:9" s="141" customFormat="1" x14ac:dyDescent="0.25">
      <c r="I9009" s="142"/>
    </row>
    <row r="9010" spans="9:9" s="141" customFormat="1" x14ac:dyDescent="0.25">
      <c r="I9010" s="142"/>
    </row>
    <row r="9011" spans="9:9" s="141" customFormat="1" x14ac:dyDescent="0.25">
      <c r="I9011" s="142"/>
    </row>
    <row r="9012" spans="9:9" s="141" customFormat="1" x14ac:dyDescent="0.25">
      <c r="I9012" s="142"/>
    </row>
    <row r="9013" spans="9:9" s="141" customFormat="1" x14ac:dyDescent="0.25">
      <c r="I9013" s="142"/>
    </row>
    <row r="9014" spans="9:9" s="141" customFormat="1" x14ac:dyDescent="0.25">
      <c r="I9014" s="142"/>
    </row>
    <row r="9015" spans="9:9" s="141" customFormat="1" x14ac:dyDescent="0.25">
      <c r="I9015" s="142"/>
    </row>
    <row r="9016" spans="9:9" s="141" customFormat="1" x14ac:dyDescent="0.25">
      <c r="I9016" s="142"/>
    </row>
    <row r="9017" spans="9:9" s="141" customFormat="1" x14ac:dyDescent="0.25">
      <c r="I9017" s="142"/>
    </row>
    <row r="9018" spans="9:9" s="141" customFormat="1" x14ac:dyDescent="0.25">
      <c r="I9018" s="142"/>
    </row>
    <row r="9019" spans="9:9" s="141" customFormat="1" x14ac:dyDescent="0.25">
      <c r="I9019" s="142"/>
    </row>
    <row r="9020" spans="9:9" s="141" customFormat="1" x14ac:dyDescent="0.25">
      <c r="I9020" s="142"/>
    </row>
    <row r="9021" spans="9:9" s="141" customFormat="1" x14ac:dyDescent="0.25">
      <c r="I9021" s="142"/>
    </row>
    <row r="9022" spans="9:9" s="141" customFormat="1" x14ac:dyDescent="0.25">
      <c r="I9022" s="142"/>
    </row>
    <row r="9023" spans="9:9" s="141" customFormat="1" x14ac:dyDescent="0.25">
      <c r="I9023" s="142"/>
    </row>
    <row r="9024" spans="9:9" s="141" customFormat="1" x14ac:dyDescent="0.25">
      <c r="I9024" s="142"/>
    </row>
    <row r="9025" spans="9:9" s="141" customFormat="1" x14ac:dyDescent="0.25">
      <c r="I9025" s="142"/>
    </row>
    <row r="9026" spans="9:9" s="141" customFormat="1" x14ac:dyDescent="0.25">
      <c r="I9026" s="142"/>
    </row>
    <row r="9027" spans="9:9" s="141" customFormat="1" x14ac:dyDescent="0.25">
      <c r="I9027" s="142"/>
    </row>
    <row r="9028" spans="9:9" s="141" customFormat="1" x14ac:dyDescent="0.25">
      <c r="I9028" s="142"/>
    </row>
    <row r="9029" spans="9:9" s="141" customFormat="1" x14ac:dyDescent="0.25">
      <c r="I9029" s="142"/>
    </row>
    <row r="9030" spans="9:9" s="141" customFormat="1" x14ac:dyDescent="0.25">
      <c r="I9030" s="142"/>
    </row>
    <row r="9031" spans="9:9" s="141" customFormat="1" x14ac:dyDescent="0.25">
      <c r="I9031" s="142"/>
    </row>
    <row r="9032" spans="9:9" s="141" customFormat="1" x14ac:dyDescent="0.25">
      <c r="I9032" s="142"/>
    </row>
    <row r="9033" spans="9:9" s="141" customFormat="1" x14ac:dyDescent="0.25">
      <c r="I9033" s="142"/>
    </row>
    <row r="9034" spans="9:9" s="141" customFormat="1" x14ac:dyDescent="0.25">
      <c r="I9034" s="142"/>
    </row>
    <row r="9035" spans="9:9" s="141" customFormat="1" x14ac:dyDescent="0.25">
      <c r="I9035" s="142"/>
    </row>
    <row r="9036" spans="9:9" s="141" customFormat="1" x14ac:dyDescent="0.25">
      <c r="I9036" s="142"/>
    </row>
    <row r="9037" spans="9:9" s="141" customFormat="1" x14ac:dyDescent="0.25">
      <c r="I9037" s="142"/>
    </row>
    <row r="9038" spans="9:9" s="141" customFormat="1" x14ac:dyDescent="0.25">
      <c r="I9038" s="142"/>
    </row>
    <row r="9039" spans="9:9" s="141" customFormat="1" x14ac:dyDescent="0.25">
      <c r="I9039" s="142"/>
    </row>
    <row r="9040" spans="9:9" s="141" customFormat="1" x14ac:dyDescent="0.25">
      <c r="I9040" s="142"/>
    </row>
    <row r="9041" spans="9:9" s="141" customFormat="1" x14ac:dyDescent="0.25">
      <c r="I9041" s="142"/>
    </row>
    <row r="9042" spans="9:9" s="141" customFormat="1" x14ac:dyDescent="0.25">
      <c r="I9042" s="142"/>
    </row>
    <row r="9043" spans="9:9" s="141" customFormat="1" x14ac:dyDescent="0.25">
      <c r="I9043" s="142"/>
    </row>
    <row r="9044" spans="9:9" s="141" customFormat="1" x14ac:dyDescent="0.25">
      <c r="I9044" s="142"/>
    </row>
    <row r="9045" spans="9:9" s="141" customFormat="1" x14ac:dyDescent="0.25">
      <c r="I9045" s="142"/>
    </row>
    <row r="9046" spans="9:9" s="141" customFormat="1" x14ac:dyDescent="0.25">
      <c r="I9046" s="142"/>
    </row>
    <row r="9047" spans="9:9" s="141" customFormat="1" x14ac:dyDescent="0.25">
      <c r="I9047" s="142"/>
    </row>
    <row r="9048" spans="9:9" s="141" customFormat="1" x14ac:dyDescent="0.25">
      <c r="I9048" s="142"/>
    </row>
    <row r="9049" spans="9:9" s="141" customFormat="1" x14ac:dyDescent="0.25">
      <c r="I9049" s="142"/>
    </row>
    <row r="9050" spans="9:9" s="141" customFormat="1" x14ac:dyDescent="0.25">
      <c r="I9050" s="142"/>
    </row>
    <row r="9051" spans="9:9" s="141" customFormat="1" x14ac:dyDescent="0.25">
      <c r="I9051" s="142"/>
    </row>
    <row r="9052" spans="9:9" s="141" customFormat="1" x14ac:dyDescent="0.25">
      <c r="I9052" s="142"/>
    </row>
    <row r="9053" spans="9:9" s="141" customFormat="1" x14ac:dyDescent="0.25">
      <c r="I9053" s="142"/>
    </row>
    <row r="9054" spans="9:9" s="141" customFormat="1" x14ac:dyDescent="0.25">
      <c r="I9054" s="142"/>
    </row>
    <row r="9055" spans="9:9" s="141" customFormat="1" x14ac:dyDescent="0.25">
      <c r="I9055" s="142"/>
    </row>
    <row r="9056" spans="9:9" s="141" customFormat="1" x14ac:dyDescent="0.25">
      <c r="I9056" s="142"/>
    </row>
    <row r="9057" spans="9:9" s="141" customFormat="1" x14ac:dyDescent="0.25">
      <c r="I9057" s="142"/>
    </row>
    <row r="9058" spans="9:9" s="141" customFormat="1" x14ac:dyDescent="0.25">
      <c r="I9058" s="142"/>
    </row>
    <row r="9059" spans="9:9" s="141" customFormat="1" x14ac:dyDescent="0.25">
      <c r="I9059" s="142"/>
    </row>
    <row r="9060" spans="9:9" s="141" customFormat="1" x14ac:dyDescent="0.25">
      <c r="I9060" s="142"/>
    </row>
    <row r="9061" spans="9:9" s="141" customFormat="1" x14ac:dyDescent="0.25">
      <c r="I9061" s="142"/>
    </row>
    <row r="9062" spans="9:9" s="141" customFormat="1" x14ac:dyDescent="0.25">
      <c r="I9062" s="142"/>
    </row>
    <row r="9063" spans="9:9" s="141" customFormat="1" x14ac:dyDescent="0.25">
      <c r="I9063" s="142"/>
    </row>
    <row r="9064" spans="9:9" s="141" customFormat="1" x14ac:dyDescent="0.25">
      <c r="I9064" s="142"/>
    </row>
    <row r="9065" spans="9:9" s="141" customFormat="1" x14ac:dyDescent="0.25">
      <c r="I9065" s="142"/>
    </row>
    <row r="9066" spans="9:9" s="141" customFormat="1" x14ac:dyDescent="0.25">
      <c r="I9066" s="142"/>
    </row>
    <row r="9067" spans="9:9" s="141" customFormat="1" x14ac:dyDescent="0.25">
      <c r="I9067" s="142"/>
    </row>
    <row r="9068" spans="9:9" s="141" customFormat="1" x14ac:dyDescent="0.25">
      <c r="I9068" s="142"/>
    </row>
    <row r="9069" spans="9:9" s="141" customFormat="1" x14ac:dyDescent="0.25">
      <c r="I9069" s="142"/>
    </row>
    <row r="9070" spans="9:9" s="141" customFormat="1" x14ac:dyDescent="0.25">
      <c r="I9070" s="142"/>
    </row>
    <row r="9071" spans="9:9" s="141" customFormat="1" x14ac:dyDescent="0.25">
      <c r="I9071" s="142"/>
    </row>
    <row r="9072" spans="9:9" s="141" customFormat="1" x14ac:dyDescent="0.25">
      <c r="I9072" s="142"/>
    </row>
    <row r="9073" spans="9:9" s="141" customFormat="1" x14ac:dyDescent="0.25">
      <c r="I9073" s="142"/>
    </row>
    <row r="9074" spans="9:9" s="141" customFormat="1" x14ac:dyDescent="0.25">
      <c r="I9074" s="142"/>
    </row>
    <row r="9075" spans="9:9" s="141" customFormat="1" x14ac:dyDescent="0.25">
      <c r="I9075" s="142"/>
    </row>
    <row r="9076" spans="9:9" s="141" customFormat="1" x14ac:dyDescent="0.25">
      <c r="I9076" s="142"/>
    </row>
    <row r="9077" spans="9:9" s="141" customFormat="1" x14ac:dyDescent="0.25">
      <c r="I9077" s="142"/>
    </row>
    <row r="9078" spans="9:9" s="141" customFormat="1" x14ac:dyDescent="0.25">
      <c r="I9078" s="142"/>
    </row>
    <row r="9079" spans="9:9" s="141" customFormat="1" x14ac:dyDescent="0.25">
      <c r="I9079" s="142"/>
    </row>
    <row r="9080" spans="9:9" s="141" customFormat="1" x14ac:dyDescent="0.25">
      <c r="I9080" s="142"/>
    </row>
    <row r="9081" spans="9:9" s="141" customFormat="1" x14ac:dyDescent="0.25">
      <c r="I9081" s="142"/>
    </row>
    <row r="9082" spans="9:9" s="141" customFormat="1" x14ac:dyDescent="0.25">
      <c r="I9082" s="142"/>
    </row>
    <row r="9083" spans="9:9" s="141" customFormat="1" x14ac:dyDescent="0.25">
      <c r="I9083" s="142"/>
    </row>
    <row r="9084" spans="9:9" s="141" customFormat="1" x14ac:dyDescent="0.25">
      <c r="I9084" s="142"/>
    </row>
    <row r="9085" spans="9:9" s="141" customFormat="1" x14ac:dyDescent="0.25">
      <c r="I9085" s="142"/>
    </row>
    <row r="9086" spans="9:9" s="141" customFormat="1" x14ac:dyDescent="0.25">
      <c r="I9086" s="142"/>
    </row>
    <row r="9087" spans="9:9" s="141" customFormat="1" x14ac:dyDescent="0.25">
      <c r="I9087" s="142"/>
    </row>
    <row r="9088" spans="9:9" s="141" customFormat="1" x14ac:dyDescent="0.25">
      <c r="I9088" s="142"/>
    </row>
    <row r="9089" spans="9:9" s="141" customFormat="1" x14ac:dyDescent="0.25">
      <c r="I9089" s="142"/>
    </row>
    <row r="9090" spans="9:9" s="141" customFormat="1" x14ac:dyDescent="0.25">
      <c r="I9090" s="142"/>
    </row>
    <row r="9091" spans="9:9" s="141" customFormat="1" x14ac:dyDescent="0.25">
      <c r="I9091" s="142"/>
    </row>
    <row r="9092" spans="9:9" s="141" customFormat="1" x14ac:dyDescent="0.25">
      <c r="I9092" s="142"/>
    </row>
    <row r="9093" spans="9:9" s="141" customFormat="1" x14ac:dyDescent="0.25">
      <c r="I9093" s="142"/>
    </row>
    <row r="9094" spans="9:9" s="141" customFormat="1" x14ac:dyDescent="0.25">
      <c r="I9094" s="142"/>
    </row>
    <row r="9095" spans="9:9" s="141" customFormat="1" x14ac:dyDescent="0.25">
      <c r="I9095" s="142"/>
    </row>
    <row r="9096" spans="9:9" s="141" customFormat="1" x14ac:dyDescent="0.25">
      <c r="I9096" s="142"/>
    </row>
    <row r="9097" spans="9:9" s="141" customFormat="1" x14ac:dyDescent="0.25">
      <c r="I9097" s="142"/>
    </row>
    <row r="9098" spans="9:9" s="141" customFormat="1" x14ac:dyDescent="0.25">
      <c r="I9098" s="142"/>
    </row>
    <row r="9099" spans="9:9" s="141" customFormat="1" x14ac:dyDescent="0.25">
      <c r="I9099" s="142"/>
    </row>
    <row r="9100" spans="9:9" s="141" customFormat="1" x14ac:dyDescent="0.25">
      <c r="I9100" s="142"/>
    </row>
    <row r="9101" spans="9:9" s="141" customFormat="1" x14ac:dyDescent="0.25">
      <c r="I9101" s="142"/>
    </row>
    <row r="9102" spans="9:9" s="141" customFormat="1" x14ac:dyDescent="0.25">
      <c r="I9102" s="142"/>
    </row>
    <row r="9103" spans="9:9" s="141" customFormat="1" x14ac:dyDescent="0.25">
      <c r="I9103" s="142"/>
    </row>
    <row r="9104" spans="9:9" s="141" customFormat="1" x14ac:dyDescent="0.25">
      <c r="I9104" s="142"/>
    </row>
    <row r="9105" spans="9:9" s="141" customFormat="1" x14ac:dyDescent="0.25">
      <c r="I9105" s="142"/>
    </row>
    <row r="9106" spans="9:9" s="141" customFormat="1" x14ac:dyDescent="0.25">
      <c r="I9106" s="142"/>
    </row>
    <row r="9107" spans="9:9" s="141" customFormat="1" x14ac:dyDescent="0.25">
      <c r="I9107" s="142"/>
    </row>
    <row r="9108" spans="9:9" s="141" customFormat="1" x14ac:dyDescent="0.25">
      <c r="I9108" s="142"/>
    </row>
    <row r="9109" spans="9:9" s="141" customFormat="1" x14ac:dyDescent="0.25">
      <c r="I9109" s="142"/>
    </row>
    <row r="9110" spans="9:9" s="141" customFormat="1" x14ac:dyDescent="0.25">
      <c r="I9110" s="142"/>
    </row>
    <row r="9111" spans="9:9" s="141" customFormat="1" x14ac:dyDescent="0.25">
      <c r="I9111" s="142"/>
    </row>
    <row r="9112" spans="9:9" s="141" customFormat="1" x14ac:dyDescent="0.25">
      <c r="I9112" s="142"/>
    </row>
    <row r="9113" spans="9:9" s="141" customFormat="1" x14ac:dyDescent="0.25">
      <c r="I9113" s="142"/>
    </row>
    <row r="9114" spans="9:9" s="141" customFormat="1" x14ac:dyDescent="0.25">
      <c r="I9114" s="142"/>
    </row>
    <row r="9115" spans="9:9" s="141" customFormat="1" x14ac:dyDescent="0.25">
      <c r="I9115" s="142"/>
    </row>
    <row r="9116" spans="9:9" s="141" customFormat="1" x14ac:dyDescent="0.25">
      <c r="I9116" s="142"/>
    </row>
    <row r="9117" spans="9:9" s="141" customFormat="1" x14ac:dyDescent="0.25">
      <c r="I9117" s="142"/>
    </row>
    <row r="9118" spans="9:9" s="141" customFormat="1" x14ac:dyDescent="0.25">
      <c r="I9118" s="142"/>
    </row>
    <row r="9119" spans="9:9" s="141" customFormat="1" x14ac:dyDescent="0.25">
      <c r="I9119" s="142"/>
    </row>
    <row r="9120" spans="9:9" s="141" customFormat="1" x14ac:dyDescent="0.25">
      <c r="I9120" s="142"/>
    </row>
    <row r="9121" spans="9:9" s="141" customFormat="1" x14ac:dyDescent="0.25">
      <c r="I9121" s="142"/>
    </row>
    <row r="9122" spans="9:9" s="141" customFormat="1" x14ac:dyDescent="0.25">
      <c r="I9122" s="142"/>
    </row>
    <row r="9123" spans="9:9" s="141" customFormat="1" x14ac:dyDescent="0.25">
      <c r="I9123" s="142"/>
    </row>
    <row r="9124" spans="9:9" s="141" customFormat="1" x14ac:dyDescent="0.25">
      <c r="I9124" s="142"/>
    </row>
    <row r="9125" spans="9:9" s="141" customFormat="1" x14ac:dyDescent="0.25">
      <c r="I9125" s="142"/>
    </row>
    <row r="9126" spans="9:9" s="141" customFormat="1" x14ac:dyDescent="0.25">
      <c r="I9126" s="142"/>
    </row>
    <row r="9127" spans="9:9" s="141" customFormat="1" x14ac:dyDescent="0.25">
      <c r="I9127" s="142"/>
    </row>
    <row r="9128" spans="9:9" s="141" customFormat="1" x14ac:dyDescent="0.25">
      <c r="I9128" s="142"/>
    </row>
    <row r="9129" spans="9:9" s="141" customFormat="1" x14ac:dyDescent="0.25">
      <c r="I9129" s="142"/>
    </row>
    <row r="9130" spans="9:9" s="141" customFormat="1" x14ac:dyDescent="0.25">
      <c r="I9130" s="142"/>
    </row>
    <row r="9131" spans="9:9" s="141" customFormat="1" x14ac:dyDescent="0.25">
      <c r="I9131" s="142"/>
    </row>
    <row r="9132" spans="9:9" s="141" customFormat="1" x14ac:dyDescent="0.25">
      <c r="I9132" s="142"/>
    </row>
    <row r="9133" spans="9:9" s="141" customFormat="1" x14ac:dyDescent="0.25">
      <c r="I9133" s="142"/>
    </row>
    <row r="9134" spans="9:9" s="141" customFormat="1" x14ac:dyDescent="0.25">
      <c r="I9134" s="142"/>
    </row>
    <row r="9135" spans="9:9" s="141" customFormat="1" x14ac:dyDescent="0.25">
      <c r="I9135" s="142"/>
    </row>
    <row r="9136" spans="9:9" s="141" customFormat="1" x14ac:dyDescent="0.25">
      <c r="I9136" s="142"/>
    </row>
    <row r="9137" spans="9:9" s="141" customFormat="1" x14ac:dyDescent="0.25">
      <c r="I9137" s="142"/>
    </row>
    <row r="9138" spans="9:9" s="141" customFormat="1" x14ac:dyDescent="0.25">
      <c r="I9138" s="142"/>
    </row>
    <row r="9139" spans="9:9" s="141" customFormat="1" x14ac:dyDescent="0.25">
      <c r="I9139" s="142"/>
    </row>
    <row r="9140" spans="9:9" s="141" customFormat="1" x14ac:dyDescent="0.25">
      <c r="I9140" s="142"/>
    </row>
    <row r="9141" spans="9:9" s="141" customFormat="1" x14ac:dyDescent="0.25">
      <c r="I9141" s="142"/>
    </row>
    <row r="9142" spans="9:9" s="141" customFormat="1" x14ac:dyDescent="0.25">
      <c r="I9142" s="142"/>
    </row>
    <row r="9143" spans="9:9" s="141" customFormat="1" x14ac:dyDescent="0.25">
      <c r="I9143" s="142"/>
    </row>
    <row r="9144" spans="9:9" s="141" customFormat="1" x14ac:dyDescent="0.25">
      <c r="I9144" s="142"/>
    </row>
    <row r="9145" spans="9:9" s="141" customFormat="1" x14ac:dyDescent="0.25">
      <c r="I9145" s="142"/>
    </row>
    <row r="9146" spans="9:9" s="141" customFormat="1" x14ac:dyDescent="0.25">
      <c r="I9146" s="142"/>
    </row>
    <row r="9147" spans="9:9" s="141" customFormat="1" x14ac:dyDescent="0.25">
      <c r="I9147" s="142"/>
    </row>
    <row r="9148" spans="9:9" s="141" customFormat="1" x14ac:dyDescent="0.25">
      <c r="I9148" s="142"/>
    </row>
    <row r="9149" spans="9:9" s="141" customFormat="1" x14ac:dyDescent="0.25">
      <c r="I9149" s="142"/>
    </row>
    <row r="9150" spans="9:9" s="141" customFormat="1" x14ac:dyDescent="0.25">
      <c r="I9150" s="142"/>
    </row>
    <row r="9151" spans="9:9" s="141" customFormat="1" x14ac:dyDescent="0.25">
      <c r="I9151" s="142"/>
    </row>
    <row r="9152" spans="9:9" s="141" customFormat="1" x14ac:dyDescent="0.25">
      <c r="I9152" s="142"/>
    </row>
    <row r="9153" spans="9:9" s="141" customFormat="1" x14ac:dyDescent="0.25">
      <c r="I9153" s="142"/>
    </row>
    <row r="9154" spans="9:9" s="141" customFormat="1" x14ac:dyDescent="0.25">
      <c r="I9154" s="142"/>
    </row>
    <row r="9155" spans="9:9" s="141" customFormat="1" x14ac:dyDescent="0.25">
      <c r="I9155" s="142"/>
    </row>
    <row r="9156" spans="9:9" s="141" customFormat="1" x14ac:dyDescent="0.25">
      <c r="I9156" s="142"/>
    </row>
    <row r="9157" spans="9:9" s="141" customFormat="1" x14ac:dyDescent="0.25">
      <c r="I9157" s="142"/>
    </row>
    <row r="9158" spans="9:9" s="141" customFormat="1" x14ac:dyDescent="0.25">
      <c r="I9158" s="142"/>
    </row>
    <row r="9159" spans="9:9" s="141" customFormat="1" x14ac:dyDescent="0.25">
      <c r="I9159" s="142"/>
    </row>
    <row r="9160" spans="9:9" s="141" customFormat="1" x14ac:dyDescent="0.25">
      <c r="I9160" s="142"/>
    </row>
    <row r="9161" spans="9:9" s="141" customFormat="1" x14ac:dyDescent="0.25">
      <c r="I9161" s="142"/>
    </row>
    <row r="9162" spans="9:9" s="141" customFormat="1" x14ac:dyDescent="0.25">
      <c r="I9162" s="142"/>
    </row>
    <row r="9163" spans="9:9" s="141" customFormat="1" x14ac:dyDescent="0.25">
      <c r="I9163" s="142"/>
    </row>
    <row r="9164" spans="9:9" s="141" customFormat="1" x14ac:dyDescent="0.25">
      <c r="I9164" s="142"/>
    </row>
    <row r="9165" spans="9:9" s="141" customFormat="1" x14ac:dyDescent="0.25">
      <c r="I9165" s="142"/>
    </row>
    <row r="9166" spans="9:9" s="141" customFormat="1" x14ac:dyDescent="0.25">
      <c r="I9166" s="142"/>
    </row>
    <row r="9167" spans="9:9" s="141" customFormat="1" x14ac:dyDescent="0.25">
      <c r="I9167" s="142"/>
    </row>
    <row r="9168" spans="9:9" s="141" customFormat="1" x14ac:dyDescent="0.25">
      <c r="I9168" s="142"/>
    </row>
    <row r="9169" spans="9:9" s="141" customFormat="1" x14ac:dyDescent="0.25">
      <c r="I9169" s="142"/>
    </row>
    <row r="9170" spans="9:9" s="141" customFormat="1" x14ac:dyDescent="0.25">
      <c r="I9170" s="142"/>
    </row>
    <row r="9171" spans="9:9" s="141" customFormat="1" x14ac:dyDescent="0.25">
      <c r="I9171" s="142"/>
    </row>
    <row r="9172" spans="9:9" s="141" customFormat="1" x14ac:dyDescent="0.25">
      <c r="I9172" s="142"/>
    </row>
    <row r="9173" spans="9:9" s="141" customFormat="1" x14ac:dyDescent="0.25">
      <c r="I9173" s="142"/>
    </row>
    <row r="9174" spans="9:9" s="141" customFormat="1" x14ac:dyDescent="0.25">
      <c r="I9174" s="142"/>
    </row>
    <row r="9175" spans="9:9" s="141" customFormat="1" x14ac:dyDescent="0.25">
      <c r="I9175" s="142"/>
    </row>
    <row r="9176" spans="9:9" s="141" customFormat="1" x14ac:dyDescent="0.25">
      <c r="I9176" s="142"/>
    </row>
    <row r="9177" spans="9:9" s="141" customFormat="1" x14ac:dyDescent="0.25">
      <c r="I9177" s="142"/>
    </row>
    <row r="9178" spans="9:9" s="141" customFormat="1" x14ac:dyDescent="0.25">
      <c r="I9178" s="142"/>
    </row>
    <row r="9179" spans="9:9" s="141" customFormat="1" x14ac:dyDescent="0.25">
      <c r="I9179" s="142"/>
    </row>
    <row r="9180" spans="9:9" s="141" customFormat="1" x14ac:dyDescent="0.25">
      <c r="I9180" s="142"/>
    </row>
    <row r="9181" spans="9:9" s="141" customFormat="1" x14ac:dyDescent="0.25">
      <c r="I9181" s="142"/>
    </row>
    <row r="9182" spans="9:9" s="141" customFormat="1" x14ac:dyDescent="0.25">
      <c r="I9182" s="142"/>
    </row>
    <row r="9183" spans="9:9" s="141" customFormat="1" x14ac:dyDescent="0.25">
      <c r="I9183" s="142"/>
    </row>
    <row r="9184" spans="9:9" s="141" customFormat="1" x14ac:dyDescent="0.25">
      <c r="I9184" s="142"/>
    </row>
    <row r="9185" spans="9:9" s="141" customFormat="1" x14ac:dyDescent="0.25">
      <c r="I9185" s="142"/>
    </row>
    <row r="9186" spans="9:9" s="141" customFormat="1" x14ac:dyDescent="0.25">
      <c r="I9186" s="142"/>
    </row>
    <row r="9187" spans="9:9" s="141" customFormat="1" x14ac:dyDescent="0.25">
      <c r="I9187" s="142"/>
    </row>
    <row r="9188" spans="9:9" s="141" customFormat="1" x14ac:dyDescent="0.25">
      <c r="I9188" s="142"/>
    </row>
    <row r="9189" spans="9:9" s="141" customFormat="1" x14ac:dyDescent="0.25">
      <c r="I9189" s="142"/>
    </row>
    <row r="9190" spans="9:9" s="141" customFormat="1" x14ac:dyDescent="0.25">
      <c r="I9190" s="142"/>
    </row>
    <row r="9191" spans="9:9" s="141" customFormat="1" x14ac:dyDescent="0.25">
      <c r="I9191" s="142"/>
    </row>
    <row r="9192" spans="9:9" s="141" customFormat="1" x14ac:dyDescent="0.25">
      <c r="I9192" s="142"/>
    </row>
    <row r="9193" spans="9:9" s="141" customFormat="1" x14ac:dyDescent="0.25">
      <c r="I9193" s="142"/>
    </row>
    <row r="9194" spans="9:9" s="141" customFormat="1" x14ac:dyDescent="0.25">
      <c r="I9194" s="142"/>
    </row>
    <row r="9195" spans="9:9" s="141" customFormat="1" x14ac:dyDescent="0.25">
      <c r="I9195" s="142"/>
    </row>
    <row r="9196" spans="9:9" s="141" customFormat="1" x14ac:dyDescent="0.25">
      <c r="I9196" s="142"/>
    </row>
    <row r="9197" spans="9:9" s="141" customFormat="1" x14ac:dyDescent="0.25">
      <c r="I9197" s="142"/>
    </row>
    <row r="9198" spans="9:9" s="141" customFormat="1" x14ac:dyDescent="0.25">
      <c r="I9198" s="142"/>
    </row>
    <row r="9199" spans="9:9" s="141" customFormat="1" x14ac:dyDescent="0.25">
      <c r="I9199" s="142"/>
    </row>
    <row r="9200" spans="9:9" s="141" customFormat="1" x14ac:dyDescent="0.25">
      <c r="I9200" s="142"/>
    </row>
    <row r="9201" spans="9:9" s="141" customFormat="1" x14ac:dyDescent="0.25">
      <c r="I9201" s="142"/>
    </row>
    <row r="9202" spans="9:9" s="141" customFormat="1" x14ac:dyDescent="0.25">
      <c r="I9202" s="142"/>
    </row>
    <row r="9203" spans="9:9" s="141" customFormat="1" x14ac:dyDescent="0.25">
      <c r="I9203" s="142"/>
    </row>
    <row r="9204" spans="9:9" s="141" customFormat="1" x14ac:dyDescent="0.25">
      <c r="I9204" s="142"/>
    </row>
    <row r="9205" spans="9:9" s="141" customFormat="1" x14ac:dyDescent="0.25">
      <c r="I9205" s="142"/>
    </row>
    <row r="9206" spans="9:9" s="141" customFormat="1" x14ac:dyDescent="0.25">
      <c r="I9206" s="142"/>
    </row>
    <row r="9207" spans="9:9" s="141" customFormat="1" x14ac:dyDescent="0.25">
      <c r="I9207" s="142"/>
    </row>
    <row r="9208" spans="9:9" s="141" customFormat="1" x14ac:dyDescent="0.25">
      <c r="I9208" s="142"/>
    </row>
    <row r="9209" spans="9:9" s="141" customFormat="1" x14ac:dyDescent="0.25">
      <c r="I9209" s="142"/>
    </row>
    <row r="9210" spans="9:9" s="141" customFormat="1" x14ac:dyDescent="0.25">
      <c r="I9210" s="142"/>
    </row>
    <row r="9211" spans="9:9" s="141" customFormat="1" x14ac:dyDescent="0.25">
      <c r="I9211" s="142"/>
    </row>
    <row r="9212" spans="9:9" s="141" customFormat="1" x14ac:dyDescent="0.25">
      <c r="I9212" s="142"/>
    </row>
    <row r="9213" spans="9:9" s="141" customFormat="1" x14ac:dyDescent="0.25">
      <c r="I9213" s="142"/>
    </row>
    <row r="9214" spans="9:9" s="141" customFormat="1" x14ac:dyDescent="0.25">
      <c r="I9214" s="142"/>
    </row>
    <row r="9215" spans="9:9" s="141" customFormat="1" x14ac:dyDescent="0.25">
      <c r="I9215" s="142"/>
    </row>
    <row r="9216" spans="9:9" s="141" customFormat="1" x14ac:dyDescent="0.25">
      <c r="I9216" s="142"/>
    </row>
    <row r="9217" spans="9:9" s="141" customFormat="1" x14ac:dyDescent="0.25">
      <c r="I9217" s="142"/>
    </row>
    <row r="9218" spans="9:9" s="141" customFormat="1" x14ac:dyDescent="0.25">
      <c r="I9218" s="142"/>
    </row>
    <row r="9219" spans="9:9" s="141" customFormat="1" x14ac:dyDescent="0.25">
      <c r="I9219" s="142"/>
    </row>
    <row r="9220" spans="9:9" s="141" customFormat="1" x14ac:dyDescent="0.25">
      <c r="I9220" s="142"/>
    </row>
    <row r="9221" spans="9:9" s="141" customFormat="1" x14ac:dyDescent="0.25">
      <c r="I9221" s="142"/>
    </row>
    <row r="9222" spans="9:9" s="141" customFormat="1" x14ac:dyDescent="0.25">
      <c r="I9222" s="142"/>
    </row>
    <row r="9223" spans="9:9" s="141" customFormat="1" x14ac:dyDescent="0.25">
      <c r="I9223" s="142"/>
    </row>
    <row r="9224" spans="9:9" s="141" customFormat="1" x14ac:dyDescent="0.25">
      <c r="I9224" s="142"/>
    </row>
    <row r="9225" spans="9:9" s="141" customFormat="1" x14ac:dyDescent="0.25">
      <c r="I9225" s="142"/>
    </row>
    <row r="9226" spans="9:9" s="141" customFormat="1" x14ac:dyDescent="0.25">
      <c r="I9226" s="142"/>
    </row>
    <row r="9227" spans="9:9" s="141" customFormat="1" x14ac:dyDescent="0.25">
      <c r="I9227" s="142"/>
    </row>
    <row r="9228" spans="9:9" s="141" customFormat="1" x14ac:dyDescent="0.25">
      <c r="I9228" s="142"/>
    </row>
    <row r="9229" spans="9:9" s="141" customFormat="1" x14ac:dyDescent="0.25">
      <c r="I9229" s="142"/>
    </row>
    <row r="9230" spans="9:9" s="141" customFormat="1" x14ac:dyDescent="0.25">
      <c r="I9230" s="142"/>
    </row>
    <row r="9231" spans="9:9" s="141" customFormat="1" x14ac:dyDescent="0.25">
      <c r="I9231" s="142"/>
    </row>
    <row r="9232" spans="9:9" s="141" customFormat="1" x14ac:dyDescent="0.25">
      <c r="I9232" s="142"/>
    </row>
    <row r="9233" spans="9:9" s="141" customFormat="1" x14ac:dyDescent="0.25">
      <c r="I9233" s="142"/>
    </row>
    <row r="9234" spans="9:9" s="141" customFormat="1" x14ac:dyDescent="0.25">
      <c r="I9234" s="142"/>
    </row>
    <row r="9235" spans="9:9" s="141" customFormat="1" x14ac:dyDescent="0.25">
      <c r="I9235" s="142"/>
    </row>
    <row r="9236" spans="9:9" s="141" customFormat="1" x14ac:dyDescent="0.25">
      <c r="I9236" s="142"/>
    </row>
    <row r="9237" spans="9:9" s="141" customFormat="1" x14ac:dyDescent="0.25">
      <c r="I9237" s="142"/>
    </row>
    <row r="9238" spans="9:9" s="141" customFormat="1" x14ac:dyDescent="0.25">
      <c r="I9238" s="142"/>
    </row>
    <row r="9239" spans="9:9" s="141" customFormat="1" x14ac:dyDescent="0.25">
      <c r="I9239" s="142"/>
    </row>
    <row r="9240" spans="9:9" s="141" customFormat="1" x14ac:dyDescent="0.25">
      <c r="I9240" s="142"/>
    </row>
    <row r="9241" spans="9:9" s="141" customFormat="1" x14ac:dyDescent="0.25">
      <c r="I9241" s="142"/>
    </row>
    <row r="9242" spans="9:9" s="141" customFormat="1" x14ac:dyDescent="0.25">
      <c r="I9242" s="142"/>
    </row>
    <row r="9243" spans="9:9" s="141" customFormat="1" x14ac:dyDescent="0.25">
      <c r="I9243" s="142"/>
    </row>
    <row r="9244" spans="9:9" s="141" customFormat="1" x14ac:dyDescent="0.25">
      <c r="I9244" s="142"/>
    </row>
    <row r="9245" spans="9:9" s="141" customFormat="1" x14ac:dyDescent="0.25">
      <c r="I9245" s="142"/>
    </row>
    <row r="9246" spans="9:9" s="141" customFormat="1" x14ac:dyDescent="0.25">
      <c r="I9246" s="142"/>
    </row>
    <row r="9247" spans="9:9" s="141" customFormat="1" x14ac:dyDescent="0.25">
      <c r="I9247" s="142"/>
    </row>
    <row r="9248" spans="9:9" s="141" customFormat="1" x14ac:dyDescent="0.25">
      <c r="I9248" s="142"/>
    </row>
    <row r="9249" spans="9:9" s="141" customFormat="1" x14ac:dyDescent="0.25">
      <c r="I9249" s="142"/>
    </row>
    <row r="9250" spans="9:9" s="141" customFormat="1" x14ac:dyDescent="0.25">
      <c r="I9250" s="142"/>
    </row>
    <row r="9251" spans="9:9" s="141" customFormat="1" x14ac:dyDescent="0.25">
      <c r="I9251" s="142"/>
    </row>
    <row r="9252" spans="9:9" s="141" customFormat="1" x14ac:dyDescent="0.25">
      <c r="I9252" s="142"/>
    </row>
    <row r="9253" spans="9:9" s="141" customFormat="1" x14ac:dyDescent="0.25">
      <c r="I9253" s="142"/>
    </row>
    <row r="9254" spans="9:9" s="141" customFormat="1" x14ac:dyDescent="0.25">
      <c r="I9254" s="142"/>
    </row>
    <row r="9255" spans="9:9" s="141" customFormat="1" x14ac:dyDescent="0.25">
      <c r="I9255" s="142"/>
    </row>
    <row r="9256" spans="9:9" s="141" customFormat="1" x14ac:dyDescent="0.25">
      <c r="I9256" s="142"/>
    </row>
    <row r="9257" spans="9:9" s="141" customFormat="1" x14ac:dyDescent="0.25">
      <c r="I9257" s="142"/>
    </row>
    <row r="9258" spans="9:9" s="141" customFormat="1" x14ac:dyDescent="0.25">
      <c r="I9258" s="142"/>
    </row>
    <row r="9259" spans="9:9" s="141" customFormat="1" x14ac:dyDescent="0.25">
      <c r="I9259" s="142"/>
    </row>
    <row r="9260" spans="9:9" s="141" customFormat="1" x14ac:dyDescent="0.25">
      <c r="I9260" s="142"/>
    </row>
    <row r="9261" spans="9:9" s="141" customFormat="1" x14ac:dyDescent="0.25">
      <c r="I9261" s="142"/>
    </row>
    <row r="9262" spans="9:9" s="141" customFormat="1" x14ac:dyDescent="0.25">
      <c r="I9262" s="142"/>
    </row>
    <row r="9263" spans="9:9" s="141" customFormat="1" x14ac:dyDescent="0.25">
      <c r="I9263" s="142"/>
    </row>
    <row r="9264" spans="9:9" s="141" customFormat="1" x14ac:dyDescent="0.25">
      <c r="I9264" s="142"/>
    </row>
    <row r="9265" spans="9:9" s="141" customFormat="1" x14ac:dyDescent="0.25">
      <c r="I9265" s="142"/>
    </row>
    <row r="9266" spans="9:9" s="141" customFormat="1" x14ac:dyDescent="0.25">
      <c r="I9266" s="142"/>
    </row>
    <row r="9267" spans="9:9" s="141" customFormat="1" x14ac:dyDescent="0.25">
      <c r="I9267" s="142"/>
    </row>
    <row r="9268" spans="9:9" s="141" customFormat="1" x14ac:dyDescent="0.25">
      <c r="I9268" s="142"/>
    </row>
    <row r="9269" spans="9:9" s="141" customFormat="1" x14ac:dyDescent="0.25">
      <c r="I9269" s="142"/>
    </row>
    <row r="9270" spans="9:9" s="141" customFormat="1" x14ac:dyDescent="0.25">
      <c r="I9270" s="142"/>
    </row>
    <row r="9271" spans="9:9" s="141" customFormat="1" x14ac:dyDescent="0.25">
      <c r="I9271" s="142"/>
    </row>
    <row r="9272" spans="9:9" s="141" customFormat="1" x14ac:dyDescent="0.25">
      <c r="I9272" s="142"/>
    </row>
    <row r="9273" spans="9:9" s="141" customFormat="1" x14ac:dyDescent="0.25">
      <c r="I9273" s="142"/>
    </row>
    <row r="9274" spans="9:9" s="141" customFormat="1" x14ac:dyDescent="0.25">
      <c r="I9274" s="142"/>
    </row>
    <row r="9275" spans="9:9" s="141" customFormat="1" x14ac:dyDescent="0.25">
      <c r="I9275" s="142"/>
    </row>
    <row r="9276" spans="9:9" s="141" customFormat="1" x14ac:dyDescent="0.25">
      <c r="I9276" s="142"/>
    </row>
    <row r="9277" spans="9:9" s="141" customFormat="1" x14ac:dyDescent="0.25">
      <c r="I9277" s="142"/>
    </row>
    <row r="9278" spans="9:9" s="141" customFormat="1" x14ac:dyDescent="0.25">
      <c r="I9278" s="142"/>
    </row>
    <row r="9279" spans="9:9" s="141" customFormat="1" x14ac:dyDescent="0.25">
      <c r="I9279" s="142"/>
    </row>
    <row r="9280" spans="9:9" s="141" customFormat="1" x14ac:dyDescent="0.25">
      <c r="I9280" s="142"/>
    </row>
    <row r="9281" spans="9:9" s="141" customFormat="1" x14ac:dyDescent="0.25">
      <c r="I9281" s="142"/>
    </row>
    <row r="9282" spans="9:9" s="141" customFormat="1" x14ac:dyDescent="0.25">
      <c r="I9282" s="142"/>
    </row>
    <row r="9283" spans="9:9" s="141" customFormat="1" x14ac:dyDescent="0.25">
      <c r="I9283" s="142"/>
    </row>
    <row r="9284" spans="9:9" s="141" customFormat="1" x14ac:dyDescent="0.25">
      <c r="I9284" s="142"/>
    </row>
    <row r="9285" spans="9:9" s="141" customFormat="1" x14ac:dyDescent="0.25">
      <c r="I9285" s="142"/>
    </row>
    <row r="9286" spans="9:9" s="141" customFormat="1" x14ac:dyDescent="0.25">
      <c r="I9286" s="142"/>
    </row>
    <row r="9287" spans="9:9" s="141" customFormat="1" x14ac:dyDescent="0.25">
      <c r="I9287" s="142"/>
    </row>
    <row r="9288" spans="9:9" s="141" customFormat="1" x14ac:dyDescent="0.25">
      <c r="I9288" s="142"/>
    </row>
    <row r="9289" spans="9:9" s="141" customFormat="1" x14ac:dyDescent="0.25">
      <c r="I9289" s="142"/>
    </row>
    <row r="9290" spans="9:9" s="141" customFormat="1" x14ac:dyDescent="0.25">
      <c r="I9290" s="142"/>
    </row>
    <row r="9291" spans="9:9" s="141" customFormat="1" x14ac:dyDescent="0.25">
      <c r="I9291" s="142"/>
    </row>
    <row r="9292" spans="9:9" s="141" customFormat="1" x14ac:dyDescent="0.25">
      <c r="I9292" s="142"/>
    </row>
    <row r="9293" spans="9:9" s="141" customFormat="1" x14ac:dyDescent="0.25">
      <c r="I9293" s="142"/>
    </row>
    <row r="9294" spans="9:9" s="141" customFormat="1" x14ac:dyDescent="0.25">
      <c r="I9294" s="142"/>
    </row>
    <row r="9295" spans="9:9" s="141" customFormat="1" x14ac:dyDescent="0.25">
      <c r="I9295" s="142"/>
    </row>
    <row r="9296" spans="9:9" s="141" customFormat="1" x14ac:dyDescent="0.25">
      <c r="I9296" s="142"/>
    </row>
    <row r="9297" spans="9:9" s="141" customFormat="1" x14ac:dyDescent="0.25">
      <c r="I9297" s="142"/>
    </row>
    <row r="9298" spans="9:9" s="141" customFormat="1" x14ac:dyDescent="0.25">
      <c r="I9298" s="142"/>
    </row>
    <row r="9299" spans="9:9" s="141" customFormat="1" x14ac:dyDescent="0.25">
      <c r="I9299" s="142"/>
    </row>
    <row r="9300" spans="9:9" s="141" customFormat="1" x14ac:dyDescent="0.25">
      <c r="I9300" s="142"/>
    </row>
    <row r="9301" spans="9:9" s="141" customFormat="1" x14ac:dyDescent="0.25">
      <c r="I9301" s="142"/>
    </row>
    <row r="9302" spans="9:9" s="141" customFormat="1" x14ac:dyDescent="0.25">
      <c r="I9302" s="142"/>
    </row>
    <row r="9303" spans="9:9" s="141" customFormat="1" x14ac:dyDescent="0.25">
      <c r="I9303" s="142"/>
    </row>
    <row r="9304" spans="9:9" s="141" customFormat="1" x14ac:dyDescent="0.25">
      <c r="I9304" s="142"/>
    </row>
    <row r="9305" spans="9:9" s="141" customFormat="1" x14ac:dyDescent="0.25">
      <c r="I9305" s="142"/>
    </row>
    <row r="9306" spans="9:9" s="141" customFormat="1" x14ac:dyDescent="0.25">
      <c r="I9306" s="142"/>
    </row>
    <row r="9307" spans="9:9" s="141" customFormat="1" x14ac:dyDescent="0.25">
      <c r="I9307" s="142"/>
    </row>
    <row r="9308" spans="9:9" s="141" customFormat="1" x14ac:dyDescent="0.25">
      <c r="I9308" s="142"/>
    </row>
    <row r="9309" spans="9:9" s="141" customFormat="1" x14ac:dyDescent="0.25">
      <c r="I9309" s="142"/>
    </row>
    <row r="9310" spans="9:9" s="141" customFormat="1" x14ac:dyDescent="0.25">
      <c r="I9310" s="142"/>
    </row>
    <row r="9311" spans="9:9" s="141" customFormat="1" x14ac:dyDescent="0.25">
      <c r="I9311" s="142"/>
    </row>
    <row r="9312" spans="9:9" s="141" customFormat="1" x14ac:dyDescent="0.25">
      <c r="I9312" s="142"/>
    </row>
    <row r="9313" spans="9:9" s="141" customFormat="1" x14ac:dyDescent="0.25">
      <c r="I9313" s="142"/>
    </row>
    <row r="9314" spans="9:9" s="141" customFormat="1" x14ac:dyDescent="0.25">
      <c r="I9314" s="142"/>
    </row>
    <row r="9315" spans="9:9" s="141" customFormat="1" x14ac:dyDescent="0.25">
      <c r="I9315" s="142"/>
    </row>
    <row r="9316" spans="9:9" s="141" customFormat="1" x14ac:dyDescent="0.25">
      <c r="I9316" s="142"/>
    </row>
    <row r="9317" spans="9:9" s="141" customFormat="1" x14ac:dyDescent="0.25">
      <c r="I9317" s="142"/>
    </row>
    <row r="9318" spans="9:9" s="141" customFormat="1" x14ac:dyDescent="0.25">
      <c r="I9318" s="142"/>
    </row>
    <row r="9319" spans="9:9" s="141" customFormat="1" x14ac:dyDescent="0.25">
      <c r="I9319" s="142"/>
    </row>
    <row r="9320" spans="9:9" s="141" customFormat="1" x14ac:dyDescent="0.25">
      <c r="I9320" s="142"/>
    </row>
    <row r="9321" spans="9:9" s="141" customFormat="1" x14ac:dyDescent="0.25">
      <c r="I9321" s="142"/>
    </row>
    <row r="9322" spans="9:9" s="141" customFormat="1" x14ac:dyDescent="0.25">
      <c r="I9322" s="142"/>
    </row>
    <row r="9323" spans="9:9" s="141" customFormat="1" x14ac:dyDescent="0.25">
      <c r="I9323" s="142"/>
    </row>
    <row r="9324" spans="9:9" s="141" customFormat="1" x14ac:dyDescent="0.25">
      <c r="I9324" s="142"/>
    </row>
    <row r="9325" spans="9:9" s="141" customFormat="1" x14ac:dyDescent="0.25">
      <c r="I9325" s="142"/>
    </row>
    <row r="9326" spans="9:9" s="141" customFormat="1" x14ac:dyDescent="0.25">
      <c r="I9326" s="142"/>
    </row>
    <row r="9327" spans="9:9" s="141" customFormat="1" x14ac:dyDescent="0.25">
      <c r="I9327" s="142"/>
    </row>
    <row r="9328" spans="9:9" s="141" customFormat="1" x14ac:dyDescent="0.25">
      <c r="I9328" s="142"/>
    </row>
    <row r="9329" spans="9:9" s="141" customFormat="1" x14ac:dyDescent="0.25">
      <c r="I9329" s="142"/>
    </row>
    <row r="9330" spans="9:9" s="141" customFormat="1" x14ac:dyDescent="0.25">
      <c r="I9330" s="142"/>
    </row>
    <row r="9331" spans="9:9" s="141" customFormat="1" x14ac:dyDescent="0.25">
      <c r="I9331" s="142"/>
    </row>
    <row r="9332" spans="9:9" s="141" customFormat="1" x14ac:dyDescent="0.25">
      <c r="I9332" s="142"/>
    </row>
    <row r="9333" spans="9:9" s="141" customFormat="1" x14ac:dyDescent="0.25">
      <c r="I9333" s="142"/>
    </row>
    <row r="9334" spans="9:9" s="141" customFormat="1" x14ac:dyDescent="0.25">
      <c r="I9334" s="142"/>
    </row>
    <row r="9335" spans="9:9" s="141" customFormat="1" x14ac:dyDescent="0.25">
      <c r="I9335" s="142"/>
    </row>
    <row r="9336" spans="9:9" s="141" customFormat="1" x14ac:dyDescent="0.25">
      <c r="I9336" s="142"/>
    </row>
    <row r="9337" spans="9:9" s="141" customFormat="1" x14ac:dyDescent="0.25">
      <c r="I9337" s="142"/>
    </row>
    <row r="9338" spans="9:9" s="141" customFormat="1" x14ac:dyDescent="0.25">
      <c r="I9338" s="142"/>
    </row>
    <row r="9339" spans="9:9" s="141" customFormat="1" x14ac:dyDescent="0.25">
      <c r="I9339" s="142"/>
    </row>
    <row r="9340" spans="9:9" s="141" customFormat="1" x14ac:dyDescent="0.25">
      <c r="I9340" s="142"/>
    </row>
    <row r="9341" spans="9:9" s="141" customFormat="1" x14ac:dyDescent="0.25">
      <c r="I9341" s="142"/>
    </row>
    <row r="9342" spans="9:9" s="141" customFormat="1" x14ac:dyDescent="0.25">
      <c r="I9342" s="142"/>
    </row>
    <row r="9343" spans="9:9" s="141" customFormat="1" x14ac:dyDescent="0.25">
      <c r="I9343" s="142"/>
    </row>
    <row r="9344" spans="9:9" s="141" customFormat="1" x14ac:dyDescent="0.25">
      <c r="I9344" s="142"/>
    </row>
    <row r="9345" spans="9:9" s="141" customFormat="1" x14ac:dyDescent="0.25">
      <c r="I9345" s="142"/>
    </row>
    <row r="9346" spans="9:9" s="141" customFormat="1" x14ac:dyDescent="0.25">
      <c r="I9346" s="142"/>
    </row>
    <row r="9347" spans="9:9" s="141" customFormat="1" x14ac:dyDescent="0.25">
      <c r="I9347" s="142"/>
    </row>
    <row r="9348" spans="9:9" s="141" customFormat="1" x14ac:dyDescent="0.25">
      <c r="I9348" s="142"/>
    </row>
    <row r="9349" spans="9:9" s="141" customFormat="1" x14ac:dyDescent="0.25">
      <c r="I9349" s="142"/>
    </row>
    <row r="9350" spans="9:9" s="141" customFormat="1" x14ac:dyDescent="0.25">
      <c r="I9350" s="142"/>
    </row>
    <row r="9351" spans="9:9" s="141" customFormat="1" x14ac:dyDescent="0.25">
      <c r="I9351" s="142"/>
    </row>
    <row r="9352" spans="9:9" s="141" customFormat="1" x14ac:dyDescent="0.25">
      <c r="I9352" s="142"/>
    </row>
    <row r="9353" spans="9:9" s="141" customFormat="1" x14ac:dyDescent="0.25">
      <c r="I9353" s="142"/>
    </row>
    <row r="9354" spans="9:9" s="141" customFormat="1" x14ac:dyDescent="0.25">
      <c r="I9354" s="142"/>
    </row>
    <row r="9355" spans="9:9" s="141" customFormat="1" x14ac:dyDescent="0.25">
      <c r="I9355" s="142"/>
    </row>
    <row r="9356" spans="9:9" s="141" customFormat="1" x14ac:dyDescent="0.25">
      <c r="I9356" s="142"/>
    </row>
    <row r="9357" spans="9:9" s="141" customFormat="1" x14ac:dyDescent="0.25">
      <c r="I9357" s="142"/>
    </row>
    <row r="9358" spans="9:9" s="141" customFormat="1" x14ac:dyDescent="0.25">
      <c r="I9358" s="142"/>
    </row>
    <row r="9359" spans="9:9" s="141" customFormat="1" x14ac:dyDescent="0.25">
      <c r="I9359" s="142"/>
    </row>
    <row r="9360" spans="9:9" s="141" customFormat="1" x14ac:dyDescent="0.25">
      <c r="I9360" s="142"/>
    </row>
    <row r="9361" spans="9:9" s="141" customFormat="1" x14ac:dyDescent="0.25">
      <c r="I9361" s="142"/>
    </row>
    <row r="9362" spans="9:9" s="141" customFormat="1" x14ac:dyDescent="0.25">
      <c r="I9362" s="142"/>
    </row>
    <row r="9363" spans="9:9" s="141" customFormat="1" x14ac:dyDescent="0.25">
      <c r="I9363" s="142"/>
    </row>
    <row r="9364" spans="9:9" s="141" customFormat="1" x14ac:dyDescent="0.25">
      <c r="I9364" s="142"/>
    </row>
    <row r="9365" spans="9:9" s="141" customFormat="1" x14ac:dyDescent="0.25">
      <c r="I9365" s="142"/>
    </row>
    <row r="9366" spans="9:9" s="141" customFormat="1" x14ac:dyDescent="0.25">
      <c r="I9366" s="142"/>
    </row>
    <row r="9367" spans="9:9" s="141" customFormat="1" x14ac:dyDescent="0.25">
      <c r="I9367" s="142"/>
    </row>
    <row r="9368" spans="9:9" s="141" customFormat="1" x14ac:dyDescent="0.25">
      <c r="I9368" s="142"/>
    </row>
    <row r="9369" spans="9:9" s="141" customFormat="1" x14ac:dyDescent="0.25">
      <c r="I9369" s="142"/>
    </row>
    <row r="9370" spans="9:9" s="141" customFormat="1" x14ac:dyDescent="0.25">
      <c r="I9370" s="142"/>
    </row>
    <row r="9371" spans="9:9" s="141" customFormat="1" x14ac:dyDescent="0.25">
      <c r="I9371" s="142"/>
    </row>
    <row r="9372" spans="9:9" s="141" customFormat="1" x14ac:dyDescent="0.25">
      <c r="I9372" s="142"/>
    </row>
    <row r="9373" spans="9:9" s="141" customFormat="1" x14ac:dyDescent="0.25">
      <c r="I9373" s="142"/>
    </row>
    <row r="9374" spans="9:9" s="141" customFormat="1" x14ac:dyDescent="0.25">
      <c r="I9374" s="142"/>
    </row>
    <row r="9375" spans="9:9" s="141" customFormat="1" x14ac:dyDescent="0.25">
      <c r="I9375" s="142"/>
    </row>
    <row r="9376" spans="9:9" s="141" customFormat="1" x14ac:dyDescent="0.25">
      <c r="I9376" s="142"/>
    </row>
    <row r="9377" spans="9:9" s="141" customFormat="1" x14ac:dyDescent="0.25">
      <c r="I9377" s="142"/>
    </row>
    <row r="9378" spans="9:9" s="141" customFormat="1" x14ac:dyDescent="0.25">
      <c r="I9378" s="142"/>
    </row>
    <row r="9379" spans="9:9" s="141" customFormat="1" x14ac:dyDescent="0.25">
      <c r="I9379" s="142"/>
    </row>
    <row r="9380" spans="9:9" s="141" customFormat="1" x14ac:dyDescent="0.25">
      <c r="I9380" s="142"/>
    </row>
    <row r="9381" spans="9:9" s="141" customFormat="1" x14ac:dyDescent="0.25">
      <c r="I9381" s="142"/>
    </row>
    <row r="9382" spans="9:9" s="141" customFormat="1" x14ac:dyDescent="0.25">
      <c r="I9382" s="142"/>
    </row>
    <row r="9383" spans="9:9" s="141" customFormat="1" x14ac:dyDescent="0.25">
      <c r="I9383" s="142"/>
    </row>
    <row r="9384" spans="9:9" s="141" customFormat="1" x14ac:dyDescent="0.25">
      <c r="I9384" s="142"/>
    </row>
    <row r="9385" spans="9:9" s="141" customFormat="1" x14ac:dyDescent="0.25">
      <c r="I9385" s="142"/>
    </row>
    <row r="9386" spans="9:9" s="141" customFormat="1" x14ac:dyDescent="0.25">
      <c r="I9386" s="142"/>
    </row>
    <row r="9387" spans="9:9" s="141" customFormat="1" x14ac:dyDescent="0.25">
      <c r="I9387" s="142"/>
    </row>
    <row r="9388" spans="9:9" s="141" customFormat="1" x14ac:dyDescent="0.25">
      <c r="I9388" s="142"/>
    </row>
    <row r="9389" spans="9:9" s="141" customFormat="1" x14ac:dyDescent="0.25">
      <c r="I9389" s="142"/>
    </row>
    <row r="9390" spans="9:9" s="141" customFormat="1" x14ac:dyDescent="0.25">
      <c r="I9390" s="142"/>
    </row>
    <row r="9391" spans="9:9" s="141" customFormat="1" x14ac:dyDescent="0.25">
      <c r="I9391" s="142"/>
    </row>
    <row r="9392" spans="9:9" s="141" customFormat="1" x14ac:dyDescent="0.25">
      <c r="I9392" s="142"/>
    </row>
    <row r="9393" spans="9:9" s="141" customFormat="1" x14ac:dyDescent="0.25">
      <c r="I9393" s="142"/>
    </row>
    <row r="9394" spans="9:9" s="141" customFormat="1" x14ac:dyDescent="0.25">
      <c r="I9394" s="142"/>
    </row>
    <row r="9395" spans="9:9" s="141" customFormat="1" x14ac:dyDescent="0.25">
      <c r="I9395" s="142"/>
    </row>
    <row r="9396" spans="9:9" s="141" customFormat="1" x14ac:dyDescent="0.25">
      <c r="I9396" s="142"/>
    </row>
    <row r="9397" spans="9:9" s="141" customFormat="1" x14ac:dyDescent="0.25">
      <c r="I9397" s="142"/>
    </row>
    <row r="9398" spans="9:9" s="141" customFormat="1" x14ac:dyDescent="0.25">
      <c r="I9398" s="142"/>
    </row>
    <row r="9399" spans="9:9" s="141" customFormat="1" x14ac:dyDescent="0.25">
      <c r="I9399" s="142"/>
    </row>
    <row r="9400" spans="9:9" s="141" customFormat="1" x14ac:dyDescent="0.25">
      <c r="I9400" s="142"/>
    </row>
    <row r="9401" spans="9:9" s="141" customFormat="1" x14ac:dyDescent="0.25">
      <c r="I9401" s="142"/>
    </row>
    <row r="9402" spans="9:9" s="141" customFormat="1" x14ac:dyDescent="0.25">
      <c r="I9402" s="142"/>
    </row>
    <row r="9403" spans="9:9" s="141" customFormat="1" x14ac:dyDescent="0.25">
      <c r="I9403" s="142"/>
    </row>
    <row r="9404" spans="9:9" s="141" customFormat="1" x14ac:dyDescent="0.25">
      <c r="I9404" s="142"/>
    </row>
    <row r="9405" spans="9:9" s="141" customFormat="1" x14ac:dyDescent="0.25">
      <c r="I9405" s="142"/>
    </row>
    <row r="9406" spans="9:9" s="141" customFormat="1" x14ac:dyDescent="0.25">
      <c r="I9406" s="142"/>
    </row>
    <row r="9407" spans="9:9" s="141" customFormat="1" x14ac:dyDescent="0.25">
      <c r="I9407" s="142"/>
    </row>
    <row r="9408" spans="9:9" s="141" customFormat="1" x14ac:dyDescent="0.25">
      <c r="I9408" s="142"/>
    </row>
    <row r="9409" spans="9:9" s="141" customFormat="1" x14ac:dyDescent="0.25">
      <c r="I9409" s="142"/>
    </row>
    <row r="9410" spans="9:9" s="141" customFormat="1" x14ac:dyDescent="0.25">
      <c r="I9410" s="142"/>
    </row>
    <row r="9411" spans="9:9" s="141" customFormat="1" x14ac:dyDescent="0.25">
      <c r="I9411" s="142"/>
    </row>
    <row r="9412" spans="9:9" s="141" customFormat="1" x14ac:dyDescent="0.25">
      <c r="I9412" s="142"/>
    </row>
    <row r="9413" spans="9:9" s="141" customFormat="1" x14ac:dyDescent="0.25">
      <c r="I9413" s="142"/>
    </row>
    <row r="9414" spans="9:9" s="141" customFormat="1" x14ac:dyDescent="0.25">
      <c r="I9414" s="142"/>
    </row>
    <row r="9415" spans="9:9" s="141" customFormat="1" x14ac:dyDescent="0.25">
      <c r="I9415" s="142"/>
    </row>
    <row r="9416" spans="9:9" s="141" customFormat="1" x14ac:dyDescent="0.25">
      <c r="I9416" s="142"/>
    </row>
    <row r="9417" spans="9:9" s="141" customFormat="1" x14ac:dyDescent="0.25">
      <c r="I9417" s="142"/>
    </row>
    <row r="9418" spans="9:9" s="141" customFormat="1" x14ac:dyDescent="0.25">
      <c r="I9418" s="142"/>
    </row>
    <row r="9419" spans="9:9" s="141" customFormat="1" x14ac:dyDescent="0.25">
      <c r="I9419" s="142"/>
    </row>
    <row r="9420" spans="9:9" s="141" customFormat="1" x14ac:dyDescent="0.25">
      <c r="I9420" s="142"/>
    </row>
    <row r="9421" spans="9:9" s="141" customFormat="1" x14ac:dyDescent="0.25">
      <c r="I9421" s="142"/>
    </row>
    <row r="9422" spans="9:9" s="141" customFormat="1" x14ac:dyDescent="0.25">
      <c r="I9422" s="142"/>
    </row>
    <row r="9423" spans="9:9" s="141" customFormat="1" x14ac:dyDescent="0.25">
      <c r="I9423" s="142"/>
    </row>
    <row r="9424" spans="9:9" s="141" customFormat="1" x14ac:dyDescent="0.25">
      <c r="I9424" s="142"/>
    </row>
    <row r="9425" spans="9:9" s="141" customFormat="1" x14ac:dyDescent="0.25">
      <c r="I9425" s="142"/>
    </row>
    <row r="9426" spans="9:9" s="141" customFormat="1" x14ac:dyDescent="0.25">
      <c r="I9426" s="142"/>
    </row>
    <row r="9427" spans="9:9" s="141" customFormat="1" x14ac:dyDescent="0.25">
      <c r="I9427" s="142"/>
    </row>
    <row r="9428" spans="9:9" s="141" customFormat="1" x14ac:dyDescent="0.25">
      <c r="I9428" s="142"/>
    </row>
    <row r="9429" spans="9:9" s="141" customFormat="1" x14ac:dyDescent="0.25">
      <c r="I9429" s="142"/>
    </row>
    <row r="9430" spans="9:9" s="141" customFormat="1" x14ac:dyDescent="0.25">
      <c r="I9430" s="142"/>
    </row>
    <row r="9431" spans="9:9" s="141" customFormat="1" x14ac:dyDescent="0.25">
      <c r="I9431" s="142"/>
    </row>
    <row r="9432" spans="9:9" s="141" customFormat="1" x14ac:dyDescent="0.25">
      <c r="I9432" s="142"/>
    </row>
    <row r="9433" spans="9:9" s="141" customFormat="1" x14ac:dyDescent="0.25">
      <c r="I9433" s="142"/>
    </row>
    <row r="9434" spans="9:9" s="141" customFormat="1" x14ac:dyDescent="0.25">
      <c r="I9434" s="142"/>
    </row>
    <row r="9435" spans="9:9" s="141" customFormat="1" x14ac:dyDescent="0.25">
      <c r="I9435" s="142"/>
    </row>
    <row r="9436" spans="9:9" s="141" customFormat="1" x14ac:dyDescent="0.25">
      <c r="I9436" s="142"/>
    </row>
    <row r="9437" spans="9:9" s="141" customFormat="1" x14ac:dyDescent="0.25">
      <c r="I9437" s="142"/>
    </row>
    <row r="9438" spans="9:9" s="141" customFormat="1" x14ac:dyDescent="0.25">
      <c r="I9438" s="142"/>
    </row>
    <row r="9439" spans="9:9" s="141" customFormat="1" x14ac:dyDescent="0.25">
      <c r="I9439" s="142"/>
    </row>
    <row r="9440" spans="9:9" s="141" customFormat="1" x14ac:dyDescent="0.25">
      <c r="I9440" s="142"/>
    </row>
    <row r="9441" spans="9:9" s="141" customFormat="1" x14ac:dyDescent="0.25">
      <c r="I9441" s="142"/>
    </row>
    <row r="9442" spans="9:9" s="141" customFormat="1" x14ac:dyDescent="0.25">
      <c r="I9442" s="142"/>
    </row>
    <row r="9443" spans="9:9" s="141" customFormat="1" x14ac:dyDescent="0.25">
      <c r="I9443" s="142"/>
    </row>
    <row r="9444" spans="9:9" s="141" customFormat="1" x14ac:dyDescent="0.25">
      <c r="I9444" s="142"/>
    </row>
    <row r="9445" spans="9:9" s="141" customFormat="1" x14ac:dyDescent="0.25">
      <c r="I9445" s="142"/>
    </row>
    <row r="9446" spans="9:9" s="141" customFormat="1" x14ac:dyDescent="0.25">
      <c r="I9446" s="142"/>
    </row>
    <row r="9447" spans="9:9" s="141" customFormat="1" x14ac:dyDescent="0.25">
      <c r="I9447" s="142"/>
    </row>
    <row r="9448" spans="9:9" s="141" customFormat="1" x14ac:dyDescent="0.25">
      <c r="I9448" s="142"/>
    </row>
    <row r="9449" spans="9:9" s="141" customFormat="1" x14ac:dyDescent="0.25">
      <c r="I9449" s="142"/>
    </row>
    <row r="9450" spans="9:9" s="141" customFormat="1" x14ac:dyDescent="0.25">
      <c r="I9450" s="142"/>
    </row>
    <row r="9451" spans="9:9" s="141" customFormat="1" x14ac:dyDescent="0.25">
      <c r="I9451" s="142"/>
    </row>
    <row r="9452" spans="9:9" s="141" customFormat="1" x14ac:dyDescent="0.25">
      <c r="I9452" s="142"/>
    </row>
    <row r="9453" spans="9:9" s="141" customFormat="1" x14ac:dyDescent="0.25">
      <c r="I9453" s="142"/>
    </row>
    <row r="9454" spans="9:9" s="141" customFormat="1" x14ac:dyDescent="0.25">
      <c r="I9454" s="142"/>
    </row>
    <row r="9455" spans="9:9" s="141" customFormat="1" x14ac:dyDescent="0.25">
      <c r="I9455" s="142"/>
    </row>
    <row r="9456" spans="9:9" s="141" customFormat="1" x14ac:dyDescent="0.25">
      <c r="I9456" s="142"/>
    </row>
    <row r="9457" spans="9:9" s="141" customFormat="1" x14ac:dyDescent="0.25">
      <c r="I9457" s="142"/>
    </row>
    <row r="9458" spans="9:9" s="141" customFormat="1" x14ac:dyDescent="0.25">
      <c r="I9458" s="142"/>
    </row>
    <row r="9459" spans="9:9" s="141" customFormat="1" x14ac:dyDescent="0.25">
      <c r="I9459" s="142"/>
    </row>
    <row r="9460" spans="9:9" s="141" customFormat="1" x14ac:dyDescent="0.25">
      <c r="I9460" s="142"/>
    </row>
    <row r="9461" spans="9:9" s="141" customFormat="1" x14ac:dyDescent="0.25">
      <c r="I9461" s="142"/>
    </row>
    <row r="9462" spans="9:9" s="141" customFormat="1" x14ac:dyDescent="0.25">
      <c r="I9462" s="142"/>
    </row>
    <row r="9463" spans="9:9" s="141" customFormat="1" x14ac:dyDescent="0.25">
      <c r="I9463" s="142"/>
    </row>
    <row r="9464" spans="9:9" s="141" customFormat="1" x14ac:dyDescent="0.25">
      <c r="I9464" s="142"/>
    </row>
    <row r="9465" spans="9:9" s="141" customFormat="1" x14ac:dyDescent="0.25">
      <c r="I9465" s="142"/>
    </row>
    <row r="9466" spans="9:9" s="141" customFormat="1" x14ac:dyDescent="0.25">
      <c r="I9466" s="142"/>
    </row>
    <row r="9467" spans="9:9" s="141" customFormat="1" x14ac:dyDescent="0.25">
      <c r="I9467" s="142"/>
    </row>
    <row r="9468" spans="9:9" s="141" customFormat="1" x14ac:dyDescent="0.25">
      <c r="I9468" s="142"/>
    </row>
    <row r="9469" spans="9:9" s="141" customFormat="1" x14ac:dyDescent="0.25">
      <c r="I9469" s="142"/>
    </row>
    <row r="9470" spans="9:9" s="141" customFormat="1" x14ac:dyDescent="0.25">
      <c r="I9470" s="142"/>
    </row>
    <row r="9471" spans="9:9" s="141" customFormat="1" x14ac:dyDescent="0.25">
      <c r="I9471" s="142"/>
    </row>
    <row r="9472" spans="9:9" s="141" customFormat="1" x14ac:dyDescent="0.25">
      <c r="I9472" s="142"/>
    </row>
    <row r="9473" spans="9:9" s="141" customFormat="1" x14ac:dyDescent="0.25">
      <c r="I9473" s="142"/>
    </row>
    <row r="9474" spans="9:9" s="141" customFormat="1" x14ac:dyDescent="0.25">
      <c r="I9474" s="142"/>
    </row>
    <row r="9475" spans="9:9" s="141" customFormat="1" x14ac:dyDescent="0.25">
      <c r="I9475" s="142"/>
    </row>
    <row r="9476" spans="9:9" s="141" customFormat="1" x14ac:dyDescent="0.25">
      <c r="I9476" s="142"/>
    </row>
    <row r="9477" spans="9:9" s="141" customFormat="1" x14ac:dyDescent="0.25">
      <c r="I9477" s="142"/>
    </row>
    <row r="9478" spans="9:9" s="141" customFormat="1" x14ac:dyDescent="0.25">
      <c r="I9478" s="142"/>
    </row>
    <row r="9479" spans="9:9" s="141" customFormat="1" x14ac:dyDescent="0.25">
      <c r="I9479" s="142"/>
    </row>
    <row r="9480" spans="9:9" s="141" customFormat="1" x14ac:dyDescent="0.25">
      <c r="I9480" s="142"/>
    </row>
    <row r="9481" spans="9:9" s="141" customFormat="1" x14ac:dyDescent="0.25">
      <c r="I9481" s="142"/>
    </row>
    <row r="9482" spans="9:9" s="141" customFormat="1" x14ac:dyDescent="0.25">
      <c r="I9482" s="142"/>
    </row>
    <row r="9483" spans="9:9" s="141" customFormat="1" x14ac:dyDescent="0.25">
      <c r="I9483" s="142"/>
    </row>
    <row r="9484" spans="9:9" s="141" customFormat="1" x14ac:dyDescent="0.25">
      <c r="I9484" s="142"/>
    </row>
    <row r="9485" spans="9:9" s="141" customFormat="1" x14ac:dyDescent="0.25">
      <c r="I9485" s="142"/>
    </row>
    <row r="9486" spans="9:9" s="141" customFormat="1" x14ac:dyDescent="0.25">
      <c r="I9486" s="142"/>
    </row>
    <row r="9487" spans="9:9" s="141" customFormat="1" x14ac:dyDescent="0.25">
      <c r="I9487" s="142"/>
    </row>
    <row r="9488" spans="9:9" s="141" customFormat="1" x14ac:dyDescent="0.25">
      <c r="I9488" s="142"/>
    </row>
    <row r="9489" spans="9:9" s="141" customFormat="1" x14ac:dyDescent="0.25">
      <c r="I9489" s="142"/>
    </row>
    <row r="9490" spans="9:9" s="141" customFormat="1" x14ac:dyDescent="0.25">
      <c r="I9490" s="142"/>
    </row>
    <row r="9491" spans="9:9" s="141" customFormat="1" x14ac:dyDescent="0.25">
      <c r="I9491" s="142"/>
    </row>
    <row r="9492" spans="9:9" s="141" customFormat="1" x14ac:dyDescent="0.25">
      <c r="I9492" s="142"/>
    </row>
    <row r="9493" spans="9:9" s="141" customFormat="1" x14ac:dyDescent="0.25">
      <c r="I9493" s="142"/>
    </row>
    <row r="9494" spans="9:9" s="141" customFormat="1" x14ac:dyDescent="0.25">
      <c r="I9494" s="142"/>
    </row>
    <row r="9495" spans="9:9" s="141" customFormat="1" x14ac:dyDescent="0.25">
      <c r="I9495" s="142"/>
    </row>
    <row r="9496" spans="9:9" s="141" customFormat="1" x14ac:dyDescent="0.25">
      <c r="I9496" s="142"/>
    </row>
    <row r="9497" spans="9:9" s="141" customFormat="1" x14ac:dyDescent="0.25">
      <c r="I9497" s="142"/>
    </row>
    <row r="9498" spans="9:9" s="141" customFormat="1" x14ac:dyDescent="0.25">
      <c r="I9498" s="142"/>
    </row>
    <row r="9499" spans="9:9" s="141" customFormat="1" x14ac:dyDescent="0.25">
      <c r="I9499" s="142"/>
    </row>
    <row r="9500" spans="9:9" s="141" customFormat="1" x14ac:dyDescent="0.25">
      <c r="I9500" s="142"/>
    </row>
    <row r="9501" spans="9:9" s="141" customFormat="1" x14ac:dyDescent="0.25">
      <c r="I9501" s="142"/>
    </row>
    <row r="9502" spans="9:9" s="141" customFormat="1" x14ac:dyDescent="0.25">
      <c r="I9502" s="142"/>
    </row>
    <row r="9503" spans="9:9" s="141" customFormat="1" x14ac:dyDescent="0.25">
      <c r="I9503" s="142"/>
    </row>
    <row r="9504" spans="9:9" s="141" customFormat="1" x14ac:dyDescent="0.25">
      <c r="I9504" s="142"/>
    </row>
    <row r="9505" spans="9:9" s="141" customFormat="1" x14ac:dyDescent="0.25">
      <c r="I9505" s="142"/>
    </row>
    <row r="9506" spans="9:9" s="141" customFormat="1" x14ac:dyDescent="0.25">
      <c r="I9506" s="142"/>
    </row>
    <row r="9507" spans="9:9" s="141" customFormat="1" x14ac:dyDescent="0.25">
      <c r="I9507" s="142"/>
    </row>
    <row r="9508" spans="9:9" s="141" customFormat="1" x14ac:dyDescent="0.25">
      <c r="I9508" s="142"/>
    </row>
    <row r="9509" spans="9:9" s="141" customFormat="1" x14ac:dyDescent="0.25">
      <c r="I9509" s="142"/>
    </row>
    <row r="9510" spans="9:9" s="141" customFormat="1" x14ac:dyDescent="0.25">
      <c r="I9510" s="142"/>
    </row>
    <row r="9511" spans="9:9" s="141" customFormat="1" x14ac:dyDescent="0.25">
      <c r="I9511" s="142"/>
    </row>
    <row r="9512" spans="9:9" s="141" customFormat="1" x14ac:dyDescent="0.25">
      <c r="I9512" s="142"/>
    </row>
    <row r="9513" spans="9:9" s="141" customFormat="1" x14ac:dyDescent="0.25">
      <c r="I9513" s="142"/>
    </row>
    <row r="9514" spans="9:9" s="141" customFormat="1" x14ac:dyDescent="0.25">
      <c r="I9514" s="142"/>
    </row>
    <row r="9515" spans="9:9" s="141" customFormat="1" x14ac:dyDescent="0.25">
      <c r="I9515" s="142"/>
    </row>
    <row r="9516" spans="9:9" s="141" customFormat="1" x14ac:dyDescent="0.25">
      <c r="I9516" s="142"/>
    </row>
    <row r="9517" spans="9:9" s="141" customFormat="1" x14ac:dyDescent="0.25">
      <c r="I9517" s="142"/>
    </row>
    <row r="9518" spans="9:9" s="141" customFormat="1" x14ac:dyDescent="0.25">
      <c r="I9518" s="142"/>
    </row>
    <row r="9519" spans="9:9" s="141" customFormat="1" x14ac:dyDescent="0.25">
      <c r="I9519" s="142"/>
    </row>
    <row r="9520" spans="9:9" s="141" customFormat="1" x14ac:dyDescent="0.25">
      <c r="I9520" s="142"/>
    </row>
    <row r="9521" spans="9:9" s="141" customFormat="1" x14ac:dyDescent="0.25">
      <c r="I9521" s="142"/>
    </row>
    <row r="9522" spans="9:9" s="141" customFormat="1" x14ac:dyDescent="0.25">
      <c r="I9522" s="142"/>
    </row>
    <row r="9523" spans="9:9" s="141" customFormat="1" x14ac:dyDescent="0.25">
      <c r="I9523" s="142"/>
    </row>
    <row r="9524" spans="9:9" s="141" customFormat="1" x14ac:dyDescent="0.25">
      <c r="I9524" s="142"/>
    </row>
    <row r="9525" spans="9:9" s="141" customFormat="1" x14ac:dyDescent="0.25">
      <c r="I9525" s="142"/>
    </row>
    <row r="9526" spans="9:9" s="141" customFormat="1" x14ac:dyDescent="0.25">
      <c r="I9526" s="142"/>
    </row>
    <row r="9527" spans="9:9" s="141" customFormat="1" x14ac:dyDescent="0.25">
      <c r="I9527" s="142"/>
    </row>
    <row r="9528" spans="9:9" s="141" customFormat="1" x14ac:dyDescent="0.25">
      <c r="I9528" s="142"/>
    </row>
    <row r="9529" spans="9:9" s="141" customFormat="1" x14ac:dyDescent="0.25">
      <c r="I9529" s="142"/>
    </row>
    <row r="9530" spans="9:9" s="141" customFormat="1" x14ac:dyDescent="0.25">
      <c r="I9530" s="142"/>
    </row>
    <row r="9531" spans="9:9" s="141" customFormat="1" x14ac:dyDescent="0.25">
      <c r="I9531" s="142"/>
    </row>
    <row r="9532" spans="9:9" s="141" customFormat="1" x14ac:dyDescent="0.25">
      <c r="I9532" s="142"/>
    </row>
    <row r="9533" spans="9:9" s="141" customFormat="1" x14ac:dyDescent="0.25">
      <c r="I9533" s="142"/>
    </row>
    <row r="9534" spans="9:9" s="141" customFormat="1" x14ac:dyDescent="0.25">
      <c r="I9534" s="142"/>
    </row>
    <row r="9535" spans="9:9" s="141" customFormat="1" x14ac:dyDescent="0.25">
      <c r="I9535" s="142"/>
    </row>
    <row r="9536" spans="9:9" s="141" customFormat="1" x14ac:dyDescent="0.25">
      <c r="I9536" s="142"/>
    </row>
    <row r="9537" spans="9:9" s="141" customFormat="1" x14ac:dyDescent="0.25">
      <c r="I9537" s="142"/>
    </row>
    <row r="9538" spans="9:9" s="141" customFormat="1" x14ac:dyDescent="0.25">
      <c r="I9538" s="142"/>
    </row>
    <row r="9539" spans="9:9" s="141" customFormat="1" x14ac:dyDescent="0.25">
      <c r="I9539" s="142"/>
    </row>
    <row r="9540" spans="9:9" s="141" customFormat="1" x14ac:dyDescent="0.25">
      <c r="I9540" s="142"/>
    </row>
    <row r="9541" spans="9:9" s="141" customFormat="1" x14ac:dyDescent="0.25">
      <c r="I9541" s="142"/>
    </row>
    <row r="9542" spans="9:9" s="141" customFormat="1" x14ac:dyDescent="0.25">
      <c r="I9542" s="142"/>
    </row>
    <row r="9543" spans="9:9" s="141" customFormat="1" x14ac:dyDescent="0.25">
      <c r="I9543" s="142"/>
    </row>
    <row r="9544" spans="9:9" s="141" customFormat="1" x14ac:dyDescent="0.25">
      <c r="I9544" s="142"/>
    </row>
    <row r="9545" spans="9:9" s="141" customFormat="1" x14ac:dyDescent="0.25">
      <c r="I9545" s="142"/>
    </row>
    <row r="9546" spans="9:9" s="141" customFormat="1" x14ac:dyDescent="0.25">
      <c r="I9546" s="142"/>
    </row>
    <row r="9547" spans="9:9" s="141" customFormat="1" x14ac:dyDescent="0.25">
      <c r="I9547" s="142"/>
    </row>
    <row r="9548" spans="9:9" s="141" customFormat="1" x14ac:dyDescent="0.25">
      <c r="I9548" s="142"/>
    </row>
    <row r="9549" spans="9:9" s="141" customFormat="1" x14ac:dyDescent="0.25">
      <c r="I9549" s="142"/>
    </row>
    <row r="9550" spans="9:9" s="141" customFormat="1" x14ac:dyDescent="0.25">
      <c r="I9550" s="142"/>
    </row>
    <row r="9551" spans="9:9" s="141" customFormat="1" x14ac:dyDescent="0.25">
      <c r="I9551" s="142"/>
    </row>
    <row r="9552" spans="9:9" s="141" customFormat="1" x14ac:dyDescent="0.25">
      <c r="I9552" s="142"/>
    </row>
    <row r="9553" spans="9:9" s="141" customFormat="1" x14ac:dyDescent="0.25">
      <c r="I9553" s="142"/>
    </row>
    <row r="9554" spans="9:9" s="141" customFormat="1" x14ac:dyDescent="0.25">
      <c r="I9554" s="142"/>
    </row>
    <row r="9555" spans="9:9" s="141" customFormat="1" x14ac:dyDescent="0.25">
      <c r="I9555" s="142"/>
    </row>
    <row r="9556" spans="9:9" s="141" customFormat="1" x14ac:dyDescent="0.25">
      <c r="I9556" s="142"/>
    </row>
    <row r="9557" spans="9:9" s="141" customFormat="1" x14ac:dyDescent="0.25">
      <c r="I9557" s="142"/>
    </row>
    <row r="9558" spans="9:9" s="141" customFormat="1" x14ac:dyDescent="0.25">
      <c r="I9558" s="142"/>
    </row>
    <row r="9559" spans="9:9" s="141" customFormat="1" x14ac:dyDescent="0.25">
      <c r="I9559" s="142"/>
    </row>
    <row r="9560" spans="9:9" s="141" customFormat="1" x14ac:dyDescent="0.25">
      <c r="I9560" s="142"/>
    </row>
    <row r="9561" spans="9:9" s="141" customFormat="1" x14ac:dyDescent="0.25">
      <c r="I9561" s="142"/>
    </row>
    <row r="9562" spans="9:9" s="141" customFormat="1" x14ac:dyDescent="0.25">
      <c r="I9562" s="142"/>
    </row>
    <row r="9563" spans="9:9" s="141" customFormat="1" x14ac:dyDescent="0.25">
      <c r="I9563" s="142"/>
    </row>
    <row r="9564" spans="9:9" s="141" customFormat="1" x14ac:dyDescent="0.25">
      <c r="I9564" s="142"/>
    </row>
    <row r="9565" spans="9:9" s="141" customFormat="1" x14ac:dyDescent="0.25">
      <c r="I9565" s="142"/>
    </row>
    <row r="9566" spans="9:9" s="141" customFormat="1" x14ac:dyDescent="0.25">
      <c r="I9566" s="142"/>
    </row>
    <row r="9567" spans="9:9" s="141" customFormat="1" x14ac:dyDescent="0.25">
      <c r="I9567" s="142"/>
    </row>
    <row r="9568" spans="9:9" s="141" customFormat="1" x14ac:dyDescent="0.25">
      <c r="I9568" s="142"/>
    </row>
    <row r="9569" spans="9:9" s="141" customFormat="1" x14ac:dyDescent="0.25">
      <c r="I9569" s="142"/>
    </row>
    <row r="9570" spans="9:9" s="141" customFormat="1" x14ac:dyDescent="0.25">
      <c r="I9570" s="142"/>
    </row>
    <row r="9571" spans="9:9" s="141" customFormat="1" x14ac:dyDescent="0.25">
      <c r="I9571" s="142"/>
    </row>
    <row r="9572" spans="9:9" s="141" customFormat="1" x14ac:dyDescent="0.25">
      <c r="I9572" s="142"/>
    </row>
    <row r="9573" spans="9:9" s="141" customFormat="1" x14ac:dyDescent="0.25">
      <c r="I9573" s="142"/>
    </row>
    <row r="9574" spans="9:9" s="141" customFormat="1" x14ac:dyDescent="0.25">
      <c r="I9574" s="142"/>
    </row>
    <row r="9575" spans="9:9" s="141" customFormat="1" x14ac:dyDescent="0.25">
      <c r="I9575" s="142"/>
    </row>
    <row r="9576" spans="9:9" s="141" customFormat="1" x14ac:dyDescent="0.25">
      <c r="I9576" s="142"/>
    </row>
    <row r="9577" spans="9:9" s="141" customFormat="1" x14ac:dyDescent="0.25">
      <c r="I9577" s="142"/>
    </row>
    <row r="9578" spans="9:9" s="141" customFormat="1" x14ac:dyDescent="0.25">
      <c r="I9578" s="142"/>
    </row>
    <row r="9579" spans="9:9" s="141" customFormat="1" x14ac:dyDescent="0.25">
      <c r="I9579" s="142"/>
    </row>
    <row r="9580" spans="9:9" s="141" customFormat="1" x14ac:dyDescent="0.25">
      <c r="I9580" s="142"/>
    </row>
    <row r="9581" spans="9:9" s="141" customFormat="1" x14ac:dyDescent="0.25">
      <c r="I9581" s="142"/>
    </row>
    <row r="9582" spans="9:9" s="141" customFormat="1" x14ac:dyDescent="0.25">
      <c r="I9582" s="142"/>
    </row>
    <row r="9583" spans="9:9" s="141" customFormat="1" x14ac:dyDescent="0.25">
      <c r="I9583" s="142"/>
    </row>
    <row r="9584" spans="9:9" s="141" customFormat="1" x14ac:dyDescent="0.25">
      <c r="I9584" s="142"/>
    </row>
    <row r="9585" spans="9:9" s="141" customFormat="1" x14ac:dyDescent="0.25">
      <c r="I9585" s="142"/>
    </row>
    <row r="9586" spans="9:9" s="141" customFormat="1" x14ac:dyDescent="0.25">
      <c r="I9586" s="142"/>
    </row>
    <row r="9587" spans="9:9" s="141" customFormat="1" x14ac:dyDescent="0.25">
      <c r="I9587" s="142"/>
    </row>
    <row r="9588" spans="9:9" s="141" customFormat="1" x14ac:dyDescent="0.25">
      <c r="I9588" s="142"/>
    </row>
    <row r="9589" spans="9:9" s="141" customFormat="1" x14ac:dyDescent="0.25">
      <c r="I9589" s="142"/>
    </row>
    <row r="9590" spans="9:9" s="141" customFormat="1" x14ac:dyDescent="0.25">
      <c r="I9590" s="142"/>
    </row>
    <row r="9591" spans="9:9" s="141" customFormat="1" x14ac:dyDescent="0.25">
      <c r="I9591" s="142"/>
    </row>
    <row r="9592" spans="9:9" s="141" customFormat="1" x14ac:dyDescent="0.25">
      <c r="I9592" s="142"/>
    </row>
    <row r="9593" spans="9:9" s="141" customFormat="1" x14ac:dyDescent="0.25">
      <c r="I9593" s="142"/>
    </row>
    <row r="9594" spans="9:9" s="141" customFormat="1" x14ac:dyDescent="0.25">
      <c r="I9594" s="142"/>
    </row>
    <row r="9595" spans="9:9" s="141" customFormat="1" x14ac:dyDescent="0.25">
      <c r="I9595" s="142"/>
    </row>
    <row r="9596" spans="9:9" s="141" customFormat="1" x14ac:dyDescent="0.25">
      <c r="I9596" s="142"/>
    </row>
    <row r="9597" spans="9:9" s="141" customFormat="1" x14ac:dyDescent="0.25">
      <c r="I9597" s="142"/>
    </row>
    <row r="9598" spans="9:9" s="141" customFormat="1" x14ac:dyDescent="0.25">
      <c r="I9598" s="142"/>
    </row>
    <row r="9599" spans="9:9" s="141" customFormat="1" x14ac:dyDescent="0.25">
      <c r="I9599" s="142"/>
    </row>
    <row r="9600" spans="9:9" s="141" customFormat="1" x14ac:dyDescent="0.25">
      <c r="I9600" s="142"/>
    </row>
    <row r="9601" spans="9:9" s="141" customFormat="1" x14ac:dyDescent="0.25">
      <c r="I9601" s="142"/>
    </row>
    <row r="9602" spans="9:9" s="141" customFormat="1" x14ac:dyDescent="0.25">
      <c r="I9602" s="142"/>
    </row>
    <row r="9603" spans="9:9" s="141" customFormat="1" x14ac:dyDescent="0.25">
      <c r="I9603" s="142"/>
    </row>
    <row r="9604" spans="9:9" s="141" customFormat="1" x14ac:dyDescent="0.25">
      <c r="I9604" s="142"/>
    </row>
    <row r="9605" spans="9:9" s="141" customFormat="1" x14ac:dyDescent="0.25">
      <c r="I9605" s="142"/>
    </row>
    <row r="9606" spans="9:9" s="141" customFormat="1" x14ac:dyDescent="0.25">
      <c r="I9606" s="142"/>
    </row>
    <row r="9607" spans="9:9" s="141" customFormat="1" x14ac:dyDescent="0.25">
      <c r="I9607" s="142"/>
    </row>
    <row r="9608" spans="9:9" s="141" customFormat="1" x14ac:dyDescent="0.25">
      <c r="I9608" s="142"/>
    </row>
    <row r="9609" spans="9:9" s="141" customFormat="1" x14ac:dyDescent="0.25">
      <c r="I9609" s="142"/>
    </row>
    <row r="9610" spans="9:9" s="141" customFormat="1" x14ac:dyDescent="0.25">
      <c r="I9610" s="142"/>
    </row>
    <row r="9611" spans="9:9" s="141" customFormat="1" x14ac:dyDescent="0.25">
      <c r="I9611" s="142"/>
    </row>
    <row r="9612" spans="9:9" s="141" customFormat="1" x14ac:dyDescent="0.25">
      <c r="I9612" s="142"/>
    </row>
    <row r="9613" spans="9:9" s="141" customFormat="1" x14ac:dyDescent="0.25">
      <c r="I9613" s="142"/>
    </row>
    <row r="9614" spans="9:9" s="141" customFormat="1" x14ac:dyDescent="0.25">
      <c r="I9614" s="142"/>
    </row>
    <row r="9615" spans="9:9" s="141" customFormat="1" x14ac:dyDescent="0.25">
      <c r="I9615" s="142"/>
    </row>
    <row r="9616" spans="9:9" s="141" customFormat="1" x14ac:dyDescent="0.25">
      <c r="I9616" s="142"/>
    </row>
    <row r="9617" spans="9:9" s="141" customFormat="1" x14ac:dyDescent="0.25">
      <c r="I9617" s="142"/>
    </row>
    <row r="9618" spans="9:9" s="141" customFormat="1" x14ac:dyDescent="0.25">
      <c r="I9618" s="142"/>
    </row>
    <row r="9619" spans="9:9" s="141" customFormat="1" x14ac:dyDescent="0.25">
      <c r="I9619" s="142"/>
    </row>
    <row r="9620" spans="9:9" s="141" customFormat="1" x14ac:dyDescent="0.25">
      <c r="I9620" s="142"/>
    </row>
    <row r="9621" spans="9:9" s="141" customFormat="1" x14ac:dyDescent="0.25">
      <c r="I9621" s="142"/>
    </row>
    <row r="9622" spans="9:9" s="141" customFormat="1" x14ac:dyDescent="0.25">
      <c r="I9622" s="142"/>
    </row>
    <row r="9623" spans="9:9" s="141" customFormat="1" x14ac:dyDescent="0.25">
      <c r="I9623" s="142"/>
    </row>
    <row r="9624" spans="9:9" s="141" customFormat="1" x14ac:dyDescent="0.25">
      <c r="I9624" s="142"/>
    </row>
    <row r="9625" spans="9:9" s="141" customFormat="1" x14ac:dyDescent="0.25">
      <c r="I9625" s="142"/>
    </row>
    <row r="9626" spans="9:9" s="141" customFormat="1" x14ac:dyDescent="0.25">
      <c r="I9626" s="142"/>
    </row>
    <row r="9627" spans="9:9" s="141" customFormat="1" x14ac:dyDescent="0.25">
      <c r="I9627" s="142"/>
    </row>
    <row r="9628" spans="9:9" s="141" customFormat="1" x14ac:dyDescent="0.25">
      <c r="I9628" s="142"/>
    </row>
    <row r="9629" spans="9:9" s="141" customFormat="1" x14ac:dyDescent="0.25">
      <c r="I9629" s="142"/>
    </row>
    <row r="9630" spans="9:9" s="141" customFormat="1" x14ac:dyDescent="0.25">
      <c r="I9630" s="142"/>
    </row>
    <row r="9631" spans="9:9" s="141" customFormat="1" x14ac:dyDescent="0.25">
      <c r="I9631" s="142"/>
    </row>
    <row r="9632" spans="9:9" s="141" customFormat="1" x14ac:dyDescent="0.25">
      <c r="I9632" s="142"/>
    </row>
    <row r="9633" spans="9:9" s="141" customFormat="1" x14ac:dyDescent="0.25">
      <c r="I9633" s="142"/>
    </row>
    <row r="9634" spans="9:9" s="141" customFormat="1" x14ac:dyDescent="0.25">
      <c r="I9634" s="142"/>
    </row>
    <row r="9635" spans="9:9" s="141" customFormat="1" x14ac:dyDescent="0.25">
      <c r="I9635" s="142"/>
    </row>
    <row r="9636" spans="9:9" s="141" customFormat="1" x14ac:dyDescent="0.25">
      <c r="I9636" s="142"/>
    </row>
    <row r="9637" spans="9:9" s="141" customFormat="1" x14ac:dyDescent="0.25">
      <c r="I9637" s="142"/>
    </row>
    <row r="9638" spans="9:9" s="141" customFormat="1" x14ac:dyDescent="0.25">
      <c r="I9638" s="142"/>
    </row>
    <row r="9639" spans="9:9" s="141" customFormat="1" x14ac:dyDescent="0.25">
      <c r="I9639" s="142"/>
    </row>
    <row r="9640" spans="9:9" s="141" customFormat="1" x14ac:dyDescent="0.25">
      <c r="I9640" s="142"/>
    </row>
    <row r="9641" spans="9:9" s="141" customFormat="1" x14ac:dyDescent="0.25">
      <c r="I9641" s="142"/>
    </row>
    <row r="9642" spans="9:9" s="141" customFormat="1" x14ac:dyDescent="0.25">
      <c r="I9642" s="142"/>
    </row>
    <row r="9643" spans="9:9" s="141" customFormat="1" x14ac:dyDescent="0.25">
      <c r="I9643" s="142"/>
    </row>
    <row r="9644" spans="9:9" s="141" customFormat="1" x14ac:dyDescent="0.25">
      <c r="I9644" s="142"/>
    </row>
    <row r="9645" spans="9:9" s="141" customFormat="1" x14ac:dyDescent="0.25">
      <c r="I9645" s="142"/>
    </row>
    <row r="9646" spans="9:9" s="141" customFormat="1" x14ac:dyDescent="0.25">
      <c r="I9646" s="142"/>
    </row>
    <row r="9647" spans="9:9" s="141" customFormat="1" x14ac:dyDescent="0.25">
      <c r="I9647" s="142"/>
    </row>
    <row r="9648" spans="9:9" s="141" customFormat="1" x14ac:dyDescent="0.25">
      <c r="I9648" s="142"/>
    </row>
    <row r="9649" spans="9:9" s="141" customFormat="1" x14ac:dyDescent="0.25">
      <c r="I9649" s="142"/>
    </row>
    <row r="9650" spans="9:9" s="141" customFormat="1" x14ac:dyDescent="0.25">
      <c r="I9650" s="142"/>
    </row>
    <row r="9651" spans="9:9" s="141" customFormat="1" x14ac:dyDescent="0.25">
      <c r="I9651" s="142"/>
    </row>
    <row r="9652" spans="9:9" s="141" customFormat="1" x14ac:dyDescent="0.25">
      <c r="I9652" s="142"/>
    </row>
    <row r="9653" spans="9:9" s="141" customFormat="1" x14ac:dyDescent="0.25">
      <c r="I9653" s="142"/>
    </row>
    <row r="9654" spans="9:9" s="141" customFormat="1" x14ac:dyDescent="0.25">
      <c r="I9654" s="142"/>
    </row>
    <row r="9655" spans="9:9" s="141" customFormat="1" x14ac:dyDescent="0.25">
      <c r="I9655" s="142"/>
    </row>
    <row r="9656" spans="9:9" s="141" customFormat="1" x14ac:dyDescent="0.25">
      <c r="I9656" s="142"/>
    </row>
    <row r="9657" spans="9:9" s="141" customFormat="1" x14ac:dyDescent="0.25">
      <c r="I9657" s="142"/>
    </row>
    <row r="9658" spans="9:9" s="141" customFormat="1" x14ac:dyDescent="0.25">
      <c r="I9658" s="142"/>
    </row>
    <row r="9659" spans="9:9" s="141" customFormat="1" x14ac:dyDescent="0.25">
      <c r="I9659" s="142"/>
    </row>
    <row r="9660" spans="9:9" s="141" customFormat="1" x14ac:dyDescent="0.25">
      <c r="I9660" s="142"/>
    </row>
    <row r="9661" spans="9:9" s="141" customFormat="1" x14ac:dyDescent="0.25">
      <c r="I9661" s="142"/>
    </row>
    <row r="9662" spans="9:9" s="141" customFormat="1" x14ac:dyDescent="0.25">
      <c r="I9662" s="142"/>
    </row>
    <row r="9663" spans="9:9" s="141" customFormat="1" x14ac:dyDescent="0.25">
      <c r="I9663" s="142"/>
    </row>
    <row r="9664" spans="9:9" s="141" customFormat="1" x14ac:dyDescent="0.25">
      <c r="I9664" s="142"/>
    </row>
    <row r="9665" spans="9:9" s="141" customFormat="1" x14ac:dyDescent="0.25">
      <c r="I9665" s="142"/>
    </row>
    <row r="9666" spans="9:9" s="141" customFormat="1" x14ac:dyDescent="0.25">
      <c r="I9666" s="142"/>
    </row>
    <row r="9667" spans="9:9" s="141" customFormat="1" x14ac:dyDescent="0.25">
      <c r="I9667" s="142"/>
    </row>
    <row r="9668" spans="9:9" s="141" customFormat="1" x14ac:dyDescent="0.25">
      <c r="I9668" s="142"/>
    </row>
    <row r="9669" spans="9:9" s="141" customFormat="1" x14ac:dyDescent="0.25">
      <c r="I9669" s="142"/>
    </row>
    <row r="9670" spans="9:9" s="141" customFormat="1" x14ac:dyDescent="0.25">
      <c r="I9670" s="142"/>
    </row>
    <row r="9671" spans="9:9" s="141" customFormat="1" x14ac:dyDescent="0.25">
      <c r="I9671" s="142"/>
    </row>
    <row r="9672" spans="9:9" s="141" customFormat="1" x14ac:dyDescent="0.25">
      <c r="I9672" s="142"/>
    </row>
    <row r="9673" spans="9:9" s="141" customFormat="1" x14ac:dyDescent="0.25">
      <c r="I9673" s="142"/>
    </row>
    <row r="9674" spans="9:9" s="141" customFormat="1" x14ac:dyDescent="0.25">
      <c r="I9674" s="142"/>
    </row>
    <row r="9675" spans="9:9" s="141" customFormat="1" x14ac:dyDescent="0.25">
      <c r="I9675" s="142"/>
    </row>
    <row r="9676" spans="9:9" s="141" customFormat="1" x14ac:dyDescent="0.25">
      <c r="I9676" s="142"/>
    </row>
    <row r="9677" spans="9:9" s="141" customFormat="1" x14ac:dyDescent="0.25">
      <c r="I9677" s="142"/>
    </row>
    <row r="9678" spans="9:9" s="141" customFormat="1" x14ac:dyDescent="0.25">
      <c r="I9678" s="142"/>
    </row>
    <row r="9679" spans="9:9" s="141" customFormat="1" x14ac:dyDescent="0.25">
      <c r="I9679" s="142"/>
    </row>
    <row r="9680" spans="9:9" s="141" customFormat="1" x14ac:dyDescent="0.25">
      <c r="I9680" s="142"/>
    </row>
    <row r="9681" spans="9:9" s="141" customFormat="1" x14ac:dyDescent="0.25">
      <c r="I9681" s="142"/>
    </row>
    <row r="9682" spans="9:9" s="141" customFormat="1" x14ac:dyDescent="0.25">
      <c r="I9682" s="142"/>
    </row>
    <row r="9683" spans="9:9" s="141" customFormat="1" x14ac:dyDescent="0.25">
      <c r="I9683" s="142"/>
    </row>
    <row r="9684" spans="9:9" s="141" customFormat="1" x14ac:dyDescent="0.25">
      <c r="I9684" s="142"/>
    </row>
    <row r="9685" spans="9:9" s="141" customFormat="1" x14ac:dyDescent="0.25">
      <c r="I9685" s="142"/>
    </row>
    <row r="9686" spans="9:9" s="141" customFormat="1" x14ac:dyDescent="0.25">
      <c r="I9686" s="142"/>
    </row>
    <row r="9687" spans="9:9" s="141" customFormat="1" x14ac:dyDescent="0.25">
      <c r="I9687" s="142"/>
    </row>
    <row r="9688" spans="9:9" s="141" customFormat="1" x14ac:dyDescent="0.25">
      <c r="I9688" s="142"/>
    </row>
    <row r="9689" spans="9:9" s="141" customFormat="1" x14ac:dyDescent="0.25">
      <c r="I9689" s="142"/>
    </row>
    <row r="9690" spans="9:9" s="141" customFormat="1" x14ac:dyDescent="0.25">
      <c r="I9690" s="142"/>
    </row>
    <row r="9691" spans="9:9" s="141" customFormat="1" x14ac:dyDescent="0.25">
      <c r="I9691" s="142"/>
    </row>
    <row r="9692" spans="9:9" s="141" customFormat="1" x14ac:dyDescent="0.25">
      <c r="I9692" s="142"/>
    </row>
    <row r="9693" spans="9:9" s="141" customFormat="1" x14ac:dyDescent="0.25">
      <c r="I9693" s="142"/>
    </row>
    <row r="9694" spans="9:9" s="141" customFormat="1" x14ac:dyDescent="0.25">
      <c r="I9694" s="142"/>
    </row>
    <row r="9695" spans="9:9" s="141" customFormat="1" x14ac:dyDescent="0.25">
      <c r="I9695" s="142"/>
    </row>
    <row r="9696" spans="9:9" s="141" customFormat="1" x14ac:dyDescent="0.25">
      <c r="I9696" s="142"/>
    </row>
    <row r="9697" spans="9:9" s="141" customFormat="1" x14ac:dyDescent="0.25">
      <c r="I9697" s="142"/>
    </row>
    <row r="9698" spans="9:9" s="141" customFormat="1" x14ac:dyDescent="0.25">
      <c r="I9698" s="142"/>
    </row>
    <row r="9699" spans="9:9" s="141" customFormat="1" x14ac:dyDescent="0.25">
      <c r="I9699" s="142"/>
    </row>
    <row r="9700" spans="9:9" s="141" customFormat="1" x14ac:dyDescent="0.25">
      <c r="I9700" s="142"/>
    </row>
    <row r="9701" spans="9:9" s="141" customFormat="1" x14ac:dyDescent="0.25">
      <c r="I9701" s="142"/>
    </row>
    <row r="9702" spans="9:9" s="141" customFormat="1" x14ac:dyDescent="0.25">
      <c r="I9702" s="142"/>
    </row>
    <row r="9703" spans="9:9" s="141" customFormat="1" x14ac:dyDescent="0.25">
      <c r="I9703" s="142"/>
    </row>
    <row r="9704" spans="9:9" s="141" customFormat="1" x14ac:dyDescent="0.25">
      <c r="I9704" s="142"/>
    </row>
    <row r="9705" spans="9:9" s="141" customFormat="1" x14ac:dyDescent="0.25">
      <c r="I9705" s="142"/>
    </row>
    <row r="9706" spans="9:9" s="141" customFormat="1" x14ac:dyDescent="0.25">
      <c r="I9706" s="142"/>
    </row>
    <row r="9707" spans="9:9" s="141" customFormat="1" x14ac:dyDescent="0.25">
      <c r="I9707" s="142"/>
    </row>
    <row r="9708" spans="9:9" s="141" customFormat="1" x14ac:dyDescent="0.25">
      <c r="I9708" s="142"/>
    </row>
    <row r="9709" spans="9:9" s="141" customFormat="1" x14ac:dyDescent="0.25">
      <c r="I9709" s="142"/>
    </row>
    <row r="9710" spans="9:9" s="141" customFormat="1" x14ac:dyDescent="0.25">
      <c r="I9710" s="142"/>
    </row>
    <row r="9711" spans="9:9" s="141" customFormat="1" x14ac:dyDescent="0.25">
      <c r="I9711" s="142"/>
    </row>
    <row r="9712" spans="9:9" s="141" customFormat="1" x14ac:dyDescent="0.25">
      <c r="I9712" s="142"/>
    </row>
    <row r="9713" spans="9:9" s="141" customFormat="1" x14ac:dyDescent="0.25">
      <c r="I9713" s="142"/>
    </row>
    <row r="9714" spans="9:9" s="141" customFormat="1" x14ac:dyDescent="0.25">
      <c r="I9714" s="142"/>
    </row>
    <row r="9715" spans="9:9" s="141" customFormat="1" x14ac:dyDescent="0.25">
      <c r="I9715" s="142"/>
    </row>
    <row r="9716" spans="9:9" s="141" customFormat="1" x14ac:dyDescent="0.25">
      <c r="I9716" s="142"/>
    </row>
    <row r="9717" spans="9:9" s="141" customFormat="1" x14ac:dyDescent="0.25">
      <c r="I9717" s="142"/>
    </row>
    <row r="9718" spans="9:9" s="141" customFormat="1" x14ac:dyDescent="0.25">
      <c r="I9718" s="142"/>
    </row>
    <row r="9719" spans="9:9" s="141" customFormat="1" x14ac:dyDescent="0.25">
      <c r="I9719" s="142"/>
    </row>
    <row r="9720" spans="9:9" s="141" customFormat="1" x14ac:dyDescent="0.25">
      <c r="I9720" s="142"/>
    </row>
    <row r="9721" spans="9:9" s="141" customFormat="1" x14ac:dyDescent="0.25">
      <c r="I9721" s="142"/>
    </row>
    <row r="9722" spans="9:9" s="141" customFormat="1" x14ac:dyDescent="0.25">
      <c r="I9722" s="142"/>
    </row>
    <row r="9723" spans="9:9" s="141" customFormat="1" x14ac:dyDescent="0.25">
      <c r="I9723" s="142"/>
    </row>
    <row r="9724" spans="9:9" s="141" customFormat="1" x14ac:dyDescent="0.25">
      <c r="I9724" s="142"/>
    </row>
    <row r="9725" spans="9:9" s="141" customFormat="1" x14ac:dyDescent="0.25">
      <c r="I9725" s="142"/>
    </row>
    <row r="9726" spans="9:9" s="141" customFormat="1" x14ac:dyDescent="0.25">
      <c r="I9726" s="142"/>
    </row>
    <row r="9727" spans="9:9" s="141" customFormat="1" x14ac:dyDescent="0.25">
      <c r="I9727" s="142"/>
    </row>
    <row r="9728" spans="9:9" s="141" customFormat="1" x14ac:dyDescent="0.25">
      <c r="I9728" s="142"/>
    </row>
    <row r="9729" spans="9:9" s="141" customFormat="1" x14ac:dyDescent="0.25">
      <c r="I9729" s="142"/>
    </row>
    <row r="9730" spans="9:9" s="141" customFormat="1" x14ac:dyDescent="0.25">
      <c r="I9730" s="142"/>
    </row>
    <row r="9731" spans="9:9" s="141" customFormat="1" x14ac:dyDescent="0.25">
      <c r="I9731" s="142"/>
    </row>
    <row r="9732" spans="9:9" s="141" customFormat="1" x14ac:dyDescent="0.25">
      <c r="I9732" s="142"/>
    </row>
    <row r="9733" spans="9:9" s="141" customFormat="1" x14ac:dyDescent="0.25">
      <c r="I9733" s="142"/>
    </row>
    <row r="9734" spans="9:9" s="141" customFormat="1" x14ac:dyDescent="0.25">
      <c r="I9734" s="142"/>
    </row>
    <row r="9735" spans="9:9" s="141" customFormat="1" x14ac:dyDescent="0.25">
      <c r="I9735" s="142"/>
    </row>
    <row r="9736" spans="9:9" s="141" customFormat="1" x14ac:dyDescent="0.25">
      <c r="I9736" s="142"/>
    </row>
    <row r="9737" spans="9:9" s="141" customFormat="1" x14ac:dyDescent="0.25">
      <c r="I9737" s="142"/>
    </row>
    <row r="9738" spans="9:9" s="141" customFormat="1" x14ac:dyDescent="0.25">
      <c r="I9738" s="142"/>
    </row>
    <row r="9739" spans="9:9" s="141" customFormat="1" x14ac:dyDescent="0.25">
      <c r="I9739" s="142"/>
    </row>
    <row r="9740" spans="9:9" s="141" customFormat="1" x14ac:dyDescent="0.25">
      <c r="I9740" s="142"/>
    </row>
    <row r="9741" spans="9:9" s="141" customFormat="1" x14ac:dyDescent="0.25">
      <c r="I9741" s="142"/>
    </row>
    <row r="9742" spans="9:9" s="141" customFormat="1" x14ac:dyDescent="0.25">
      <c r="I9742" s="142"/>
    </row>
    <row r="9743" spans="9:9" s="141" customFormat="1" x14ac:dyDescent="0.25">
      <c r="I9743" s="142"/>
    </row>
    <row r="9744" spans="9:9" s="141" customFormat="1" x14ac:dyDescent="0.25">
      <c r="I9744" s="142"/>
    </row>
    <row r="9745" spans="9:9" s="141" customFormat="1" x14ac:dyDescent="0.25">
      <c r="I9745" s="142"/>
    </row>
    <row r="9746" spans="9:9" s="141" customFormat="1" x14ac:dyDescent="0.25">
      <c r="I9746" s="142"/>
    </row>
    <row r="9747" spans="9:9" s="141" customFormat="1" x14ac:dyDescent="0.25">
      <c r="I9747" s="142"/>
    </row>
    <row r="9748" spans="9:9" s="141" customFormat="1" x14ac:dyDescent="0.25">
      <c r="I9748" s="142"/>
    </row>
    <row r="9749" spans="9:9" s="141" customFormat="1" x14ac:dyDescent="0.25">
      <c r="I9749" s="142"/>
    </row>
    <row r="9750" spans="9:9" s="141" customFormat="1" x14ac:dyDescent="0.25">
      <c r="I9750" s="142"/>
    </row>
    <row r="9751" spans="9:9" s="141" customFormat="1" x14ac:dyDescent="0.25">
      <c r="I9751" s="142"/>
    </row>
    <row r="9752" spans="9:9" s="141" customFormat="1" x14ac:dyDescent="0.25">
      <c r="I9752" s="142"/>
    </row>
    <row r="9753" spans="9:9" s="141" customFormat="1" x14ac:dyDescent="0.25">
      <c r="I9753" s="142"/>
    </row>
    <row r="9754" spans="9:9" s="141" customFormat="1" x14ac:dyDescent="0.25">
      <c r="I9754" s="142"/>
    </row>
    <row r="9755" spans="9:9" s="141" customFormat="1" x14ac:dyDescent="0.25">
      <c r="I9755" s="142"/>
    </row>
    <row r="9756" spans="9:9" s="141" customFormat="1" x14ac:dyDescent="0.25">
      <c r="I9756" s="142"/>
    </row>
    <row r="9757" spans="9:9" s="141" customFormat="1" x14ac:dyDescent="0.25">
      <c r="I9757" s="142"/>
    </row>
    <row r="9758" spans="9:9" s="141" customFormat="1" x14ac:dyDescent="0.25">
      <c r="I9758" s="142"/>
    </row>
    <row r="9759" spans="9:9" s="141" customFormat="1" x14ac:dyDescent="0.25">
      <c r="I9759" s="142"/>
    </row>
    <row r="9760" spans="9:9" s="141" customFormat="1" x14ac:dyDescent="0.25">
      <c r="I9760" s="142"/>
    </row>
    <row r="9761" spans="9:9" s="141" customFormat="1" x14ac:dyDescent="0.25">
      <c r="I9761" s="142"/>
    </row>
    <row r="9762" spans="9:9" s="141" customFormat="1" x14ac:dyDescent="0.25">
      <c r="I9762" s="142"/>
    </row>
    <row r="9763" spans="9:9" s="141" customFormat="1" x14ac:dyDescent="0.25">
      <c r="I9763" s="142"/>
    </row>
    <row r="9764" spans="9:9" s="141" customFormat="1" x14ac:dyDescent="0.25">
      <c r="I9764" s="142"/>
    </row>
    <row r="9765" spans="9:9" s="141" customFormat="1" x14ac:dyDescent="0.25">
      <c r="I9765" s="142"/>
    </row>
    <row r="9766" spans="9:9" s="141" customFormat="1" x14ac:dyDescent="0.25">
      <c r="I9766" s="142"/>
    </row>
    <row r="9767" spans="9:9" s="141" customFormat="1" x14ac:dyDescent="0.25">
      <c r="I9767" s="142"/>
    </row>
    <row r="9768" spans="9:9" s="141" customFormat="1" x14ac:dyDescent="0.25">
      <c r="I9768" s="142"/>
    </row>
    <row r="9769" spans="9:9" s="141" customFormat="1" x14ac:dyDescent="0.25">
      <c r="I9769" s="142"/>
    </row>
    <row r="9770" spans="9:9" s="141" customFormat="1" x14ac:dyDescent="0.25">
      <c r="I9770" s="142"/>
    </row>
    <row r="9771" spans="9:9" s="141" customFormat="1" x14ac:dyDescent="0.25">
      <c r="I9771" s="142"/>
    </row>
    <row r="9772" spans="9:9" s="141" customFormat="1" x14ac:dyDescent="0.25">
      <c r="I9772" s="142"/>
    </row>
    <row r="9773" spans="9:9" s="141" customFormat="1" x14ac:dyDescent="0.25">
      <c r="I9773" s="142"/>
    </row>
    <row r="9774" spans="9:9" s="141" customFormat="1" x14ac:dyDescent="0.25">
      <c r="I9774" s="142"/>
    </row>
    <row r="9775" spans="9:9" s="141" customFormat="1" x14ac:dyDescent="0.25">
      <c r="I9775" s="142"/>
    </row>
    <row r="9776" spans="9:9" s="141" customFormat="1" x14ac:dyDescent="0.25">
      <c r="I9776" s="142"/>
    </row>
    <row r="9777" spans="9:9" s="141" customFormat="1" x14ac:dyDescent="0.25">
      <c r="I9777" s="142"/>
    </row>
    <row r="9778" spans="9:9" s="141" customFormat="1" x14ac:dyDescent="0.25">
      <c r="I9778" s="142"/>
    </row>
    <row r="9779" spans="9:9" s="141" customFormat="1" x14ac:dyDescent="0.25">
      <c r="I9779" s="142"/>
    </row>
    <row r="9780" spans="9:9" s="141" customFormat="1" x14ac:dyDescent="0.25">
      <c r="I9780" s="142"/>
    </row>
    <row r="9781" spans="9:9" s="141" customFormat="1" x14ac:dyDescent="0.25">
      <c r="I9781" s="142"/>
    </row>
    <row r="9782" spans="9:9" s="141" customFormat="1" x14ac:dyDescent="0.25">
      <c r="I9782" s="142"/>
    </row>
    <row r="9783" spans="9:9" s="141" customFormat="1" x14ac:dyDescent="0.25">
      <c r="I9783" s="142"/>
    </row>
    <row r="9784" spans="9:9" s="141" customFormat="1" x14ac:dyDescent="0.25">
      <c r="I9784" s="142"/>
    </row>
    <row r="9785" spans="9:9" s="141" customFormat="1" x14ac:dyDescent="0.25">
      <c r="I9785" s="142"/>
    </row>
    <row r="9786" spans="9:9" s="141" customFormat="1" x14ac:dyDescent="0.25">
      <c r="I9786" s="142"/>
    </row>
    <row r="9787" spans="9:9" s="141" customFormat="1" x14ac:dyDescent="0.25">
      <c r="I9787" s="142"/>
    </row>
    <row r="9788" spans="9:9" s="141" customFormat="1" x14ac:dyDescent="0.25">
      <c r="I9788" s="142"/>
    </row>
    <row r="9789" spans="9:9" s="141" customFormat="1" x14ac:dyDescent="0.25">
      <c r="I9789" s="142"/>
    </row>
    <row r="9790" spans="9:9" s="141" customFormat="1" x14ac:dyDescent="0.25">
      <c r="I9790" s="142"/>
    </row>
    <row r="9791" spans="9:9" s="141" customFormat="1" x14ac:dyDescent="0.25">
      <c r="I9791" s="142"/>
    </row>
    <row r="9792" spans="9:9" s="141" customFormat="1" x14ac:dyDescent="0.25">
      <c r="I9792" s="142"/>
    </row>
    <row r="9793" spans="9:9" s="141" customFormat="1" x14ac:dyDescent="0.25">
      <c r="I9793" s="142"/>
    </row>
    <row r="9794" spans="9:9" s="141" customFormat="1" x14ac:dyDescent="0.25">
      <c r="I9794" s="142"/>
    </row>
    <row r="9795" spans="9:9" s="141" customFormat="1" x14ac:dyDescent="0.25">
      <c r="I9795" s="142"/>
    </row>
    <row r="9796" spans="9:9" s="141" customFormat="1" x14ac:dyDescent="0.25">
      <c r="I9796" s="142"/>
    </row>
    <row r="9797" spans="9:9" s="141" customFormat="1" x14ac:dyDescent="0.25">
      <c r="I9797" s="142"/>
    </row>
    <row r="9798" spans="9:9" s="141" customFormat="1" x14ac:dyDescent="0.25">
      <c r="I9798" s="142"/>
    </row>
    <row r="9799" spans="9:9" s="141" customFormat="1" x14ac:dyDescent="0.25">
      <c r="I9799" s="142"/>
    </row>
    <row r="9800" spans="9:9" s="141" customFormat="1" x14ac:dyDescent="0.25">
      <c r="I9800" s="142"/>
    </row>
    <row r="9801" spans="9:9" s="141" customFormat="1" x14ac:dyDescent="0.25">
      <c r="I9801" s="142"/>
    </row>
    <row r="9802" spans="9:9" s="141" customFormat="1" x14ac:dyDescent="0.25">
      <c r="I9802" s="142"/>
    </row>
    <row r="9803" spans="9:9" s="141" customFormat="1" x14ac:dyDescent="0.25">
      <c r="I9803" s="142"/>
    </row>
    <row r="9804" spans="9:9" s="141" customFormat="1" x14ac:dyDescent="0.25">
      <c r="I9804" s="142"/>
    </row>
    <row r="9805" spans="9:9" s="141" customFormat="1" x14ac:dyDescent="0.25">
      <c r="I9805" s="142"/>
    </row>
    <row r="9806" spans="9:9" s="141" customFormat="1" x14ac:dyDescent="0.25">
      <c r="I9806" s="142"/>
    </row>
    <row r="9807" spans="9:9" s="141" customFormat="1" x14ac:dyDescent="0.25">
      <c r="I9807" s="142"/>
    </row>
    <row r="9808" spans="9:9" s="141" customFormat="1" x14ac:dyDescent="0.25">
      <c r="I9808" s="142"/>
    </row>
    <row r="9809" spans="9:9" s="141" customFormat="1" x14ac:dyDescent="0.25">
      <c r="I9809" s="142"/>
    </row>
    <row r="9810" spans="9:9" s="141" customFormat="1" x14ac:dyDescent="0.25">
      <c r="I9810" s="142"/>
    </row>
    <row r="9811" spans="9:9" s="141" customFormat="1" x14ac:dyDescent="0.25">
      <c r="I9811" s="142"/>
    </row>
    <row r="9812" spans="9:9" s="141" customFormat="1" x14ac:dyDescent="0.25">
      <c r="I9812" s="142"/>
    </row>
    <row r="9813" spans="9:9" s="141" customFormat="1" x14ac:dyDescent="0.25">
      <c r="I9813" s="142"/>
    </row>
    <row r="9814" spans="9:9" s="141" customFormat="1" x14ac:dyDescent="0.25">
      <c r="I9814" s="142"/>
    </row>
    <row r="9815" spans="9:9" s="141" customFormat="1" x14ac:dyDescent="0.25">
      <c r="I9815" s="142"/>
    </row>
    <row r="9816" spans="9:9" s="141" customFormat="1" x14ac:dyDescent="0.25">
      <c r="I9816" s="142"/>
    </row>
    <row r="9817" spans="9:9" s="141" customFormat="1" x14ac:dyDescent="0.25">
      <c r="I9817" s="142"/>
    </row>
    <row r="9818" spans="9:9" s="141" customFormat="1" x14ac:dyDescent="0.25">
      <c r="I9818" s="142"/>
    </row>
    <row r="9819" spans="9:9" s="141" customFormat="1" x14ac:dyDescent="0.25">
      <c r="I9819" s="142"/>
    </row>
    <row r="9820" spans="9:9" s="141" customFormat="1" x14ac:dyDescent="0.25">
      <c r="I9820" s="142"/>
    </row>
    <row r="9821" spans="9:9" s="141" customFormat="1" x14ac:dyDescent="0.25">
      <c r="I9821" s="142"/>
    </row>
    <row r="9822" spans="9:9" s="141" customFormat="1" x14ac:dyDescent="0.25">
      <c r="I9822" s="142"/>
    </row>
    <row r="9823" spans="9:9" s="141" customFormat="1" x14ac:dyDescent="0.25">
      <c r="I9823" s="142"/>
    </row>
    <row r="9824" spans="9:9" s="141" customFormat="1" x14ac:dyDescent="0.25">
      <c r="I9824" s="142"/>
    </row>
    <row r="9825" spans="9:9" s="141" customFormat="1" x14ac:dyDescent="0.25">
      <c r="I9825" s="142"/>
    </row>
    <row r="9826" spans="9:9" s="141" customFormat="1" x14ac:dyDescent="0.25">
      <c r="I9826" s="142"/>
    </row>
    <row r="9827" spans="9:9" s="141" customFormat="1" x14ac:dyDescent="0.25">
      <c r="I9827" s="142"/>
    </row>
    <row r="9828" spans="9:9" s="141" customFormat="1" x14ac:dyDescent="0.25">
      <c r="I9828" s="142"/>
    </row>
    <row r="9829" spans="9:9" s="141" customFormat="1" x14ac:dyDescent="0.25">
      <c r="I9829" s="142"/>
    </row>
    <row r="9830" spans="9:9" s="141" customFormat="1" x14ac:dyDescent="0.25">
      <c r="I9830" s="142"/>
    </row>
    <row r="9831" spans="9:9" s="141" customFormat="1" x14ac:dyDescent="0.25">
      <c r="I9831" s="142"/>
    </row>
    <row r="9832" spans="9:9" s="141" customFormat="1" x14ac:dyDescent="0.25">
      <c r="I9832" s="142"/>
    </row>
    <row r="9833" spans="9:9" s="141" customFormat="1" x14ac:dyDescent="0.25">
      <c r="I9833" s="142"/>
    </row>
    <row r="9834" spans="9:9" s="141" customFormat="1" x14ac:dyDescent="0.25">
      <c r="I9834" s="142"/>
    </row>
    <row r="9835" spans="9:9" s="141" customFormat="1" x14ac:dyDescent="0.25">
      <c r="I9835" s="142"/>
    </row>
    <row r="9836" spans="9:9" s="141" customFormat="1" x14ac:dyDescent="0.25">
      <c r="I9836" s="142"/>
    </row>
    <row r="9837" spans="9:9" s="141" customFormat="1" x14ac:dyDescent="0.25">
      <c r="I9837" s="142"/>
    </row>
    <row r="9838" spans="9:9" s="141" customFormat="1" x14ac:dyDescent="0.25">
      <c r="I9838" s="142"/>
    </row>
    <row r="9839" spans="9:9" s="141" customFormat="1" x14ac:dyDescent="0.25">
      <c r="I9839" s="142"/>
    </row>
    <row r="9840" spans="9:9" s="141" customFormat="1" x14ac:dyDescent="0.25">
      <c r="I9840" s="142"/>
    </row>
    <row r="9841" spans="9:9" s="141" customFormat="1" x14ac:dyDescent="0.25">
      <c r="I9841" s="142"/>
    </row>
    <row r="9842" spans="9:9" s="141" customFormat="1" x14ac:dyDescent="0.25">
      <c r="I9842" s="142"/>
    </row>
    <row r="9843" spans="9:9" s="141" customFormat="1" x14ac:dyDescent="0.25">
      <c r="I9843" s="142"/>
    </row>
    <row r="9844" spans="9:9" s="141" customFormat="1" x14ac:dyDescent="0.25">
      <c r="I9844" s="142"/>
    </row>
    <row r="9845" spans="9:9" s="141" customFormat="1" x14ac:dyDescent="0.25">
      <c r="I9845" s="142"/>
    </row>
    <row r="9846" spans="9:9" s="141" customFormat="1" x14ac:dyDescent="0.25">
      <c r="I9846" s="142"/>
    </row>
    <row r="9847" spans="9:9" s="141" customFormat="1" x14ac:dyDescent="0.25">
      <c r="I9847" s="142"/>
    </row>
    <row r="9848" spans="9:9" s="141" customFormat="1" x14ac:dyDescent="0.25">
      <c r="I9848" s="142"/>
    </row>
    <row r="9849" spans="9:9" s="141" customFormat="1" x14ac:dyDescent="0.25">
      <c r="I9849" s="142"/>
    </row>
    <row r="9850" spans="9:9" s="141" customFormat="1" x14ac:dyDescent="0.25">
      <c r="I9850" s="142"/>
    </row>
    <row r="9851" spans="9:9" s="141" customFormat="1" x14ac:dyDescent="0.25">
      <c r="I9851" s="142"/>
    </row>
    <row r="9852" spans="9:9" s="141" customFormat="1" x14ac:dyDescent="0.25">
      <c r="I9852" s="142"/>
    </row>
    <row r="9853" spans="9:9" s="141" customFormat="1" x14ac:dyDescent="0.25">
      <c r="I9853" s="142"/>
    </row>
    <row r="9854" spans="9:9" s="141" customFormat="1" x14ac:dyDescent="0.25">
      <c r="I9854" s="142"/>
    </row>
    <row r="9855" spans="9:9" s="141" customFormat="1" x14ac:dyDescent="0.25">
      <c r="I9855" s="142"/>
    </row>
    <row r="9856" spans="9:9" s="141" customFormat="1" x14ac:dyDescent="0.25">
      <c r="I9856" s="142"/>
    </row>
    <row r="9857" spans="9:9" s="141" customFormat="1" x14ac:dyDescent="0.25">
      <c r="I9857" s="142"/>
    </row>
    <row r="9858" spans="9:9" s="141" customFormat="1" x14ac:dyDescent="0.25">
      <c r="I9858" s="142"/>
    </row>
    <row r="9859" spans="9:9" s="141" customFormat="1" x14ac:dyDescent="0.25">
      <c r="I9859" s="142"/>
    </row>
    <row r="9860" spans="9:9" s="141" customFormat="1" x14ac:dyDescent="0.25">
      <c r="I9860" s="142"/>
    </row>
    <row r="9861" spans="9:9" s="141" customFormat="1" x14ac:dyDescent="0.25">
      <c r="I9861" s="142"/>
    </row>
    <row r="9862" spans="9:9" s="141" customFormat="1" x14ac:dyDescent="0.25">
      <c r="I9862" s="142"/>
    </row>
    <row r="9863" spans="9:9" s="141" customFormat="1" x14ac:dyDescent="0.25">
      <c r="I9863" s="142"/>
    </row>
    <row r="9864" spans="9:9" s="141" customFormat="1" x14ac:dyDescent="0.25">
      <c r="I9864" s="142"/>
    </row>
    <row r="9865" spans="9:9" s="141" customFormat="1" x14ac:dyDescent="0.25">
      <c r="I9865" s="142"/>
    </row>
    <row r="9866" spans="9:9" s="141" customFormat="1" x14ac:dyDescent="0.25">
      <c r="I9866" s="142"/>
    </row>
    <row r="9867" spans="9:9" s="141" customFormat="1" x14ac:dyDescent="0.25">
      <c r="I9867" s="142"/>
    </row>
    <row r="9868" spans="9:9" s="141" customFormat="1" x14ac:dyDescent="0.25">
      <c r="I9868" s="142"/>
    </row>
    <row r="9869" spans="9:9" s="141" customFormat="1" x14ac:dyDescent="0.25">
      <c r="I9869" s="142"/>
    </row>
    <row r="9870" spans="9:9" s="141" customFormat="1" x14ac:dyDescent="0.25">
      <c r="I9870" s="142"/>
    </row>
    <row r="9871" spans="9:9" s="141" customFormat="1" x14ac:dyDescent="0.25">
      <c r="I9871" s="142"/>
    </row>
    <row r="9872" spans="9:9" s="141" customFormat="1" x14ac:dyDescent="0.25">
      <c r="I9872" s="142"/>
    </row>
    <row r="9873" spans="9:9" s="141" customFormat="1" x14ac:dyDescent="0.25">
      <c r="I9873" s="142"/>
    </row>
    <row r="9874" spans="9:9" s="141" customFormat="1" x14ac:dyDescent="0.25">
      <c r="I9874" s="142"/>
    </row>
    <row r="9875" spans="9:9" s="141" customFormat="1" x14ac:dyDescent="0.25">
      <c r="I9875" s="142"/>
    </row>
    <row r="9876" spans="9:9" s="141" customFormat="1" x14ac:dyDescent="0.25">
      <c r="I9876" s="142"/>
    </row>
    <row r="9877" spans="9:9" s="141" customFormat="1" x14ac:dyDescent="0.25">
      <c r="I9877" s="142"/>
    </row>
    <row r="9878" spans="9:9" s="141" customFormat="1" x14ac:dyDescent="0.25">
      <c r="I9878" s="142"/>
    </row>
    <row r="9879" spans="9:9" s="141" customFormat="1" x14ac:dyDescent="0.25">
      <c r="I9879" s="142"/>
    </row>
    <row r="9880" spans="9:9" s="141" customFormat="1" x14ac:dyDescent="0.25">
      <c r="I9880" s="142"/>
    </row>
    <row r="9881" spans="9:9" s="141" customFormat="1" x14ac:dyDescent="0.25">
      <c r="I9881" s="142"/>
    </row>
    <row r="9882" spans="9:9" s="141" customFormat="1" x14ac:dyDescent="0.25">
      <c r="I9882" s="142"/>
    </row>
    <row r="9883" spans="9:9" s="141" customFormat="1" x14ac:dyDescent="0.25">
      <c r="I9883" s="142"/>
    </row>
    <row r="9884" spans="9:9" s="141" customFormat="1" x14ac:dyDescent="0.25">
      <c r="I9884" s="142"/>
    </row>
    <row r="9885" spans="9:9" s="141" customFormat="1" x14ac:dyDescent="0.25">
      <c r="I9885" s="142"/>
    </row>
    <row r="9886" spans="9:9" s="141" customFormat="1" x14ac:dyDescent="0.25">
      <c r="I9886" s="142"/>
    </row>
    <row r="9887" spans="9:9" s="141" customFormat="1" x14ac:dyDescent="0.25">
      <c r="I9887" s="142"/>
    </row>
    <row r="9888" spans="9:9" s="141" customFormat="1" x14ac:dyDescent="0.25">
      <c r="I9888" s="142"/>
    </row>
    <row r="9889" spans="9:9" s="141" customFormat="1" x14ac:dyDescent="0.25">
      <c r="I9889" s="142"/>
    </row>
    <row r="9890" spans="9:9" s="141" customFormat="1" x14ac:dyDescent="0.25">
      <c r="I9890" s="142"/>
    </row>
    <row r="9891" spans="9:9" s="141" customFormat="1" x14ac:dyDescent="0.25">
      <c r="I9891" s="142"/>
    </row>
    <row r="9892" spans="9:9" s="141" customFormat="1" x14ac:dyDescent="0.25">
      <c r="I9892" s="142"/>
    </row>
    <row r="9893" spans="9:9" s="141" customFormat="1" x14ac:dyDescent="0.25">
      <c r="I9893" s="142"/>
    </row>
    <row r="9894" spans="9:9" s="141" customFormat="1" x14ac:dyDescent="0.25">
      <c r="I9894" s="142"/>
    </row>
    <row r="9895" spans="9:9" s="141" customFormat="1" x14ac:dyDescent="0.25">
      <c r="I9895" s="142"/>
    </row>
    <row r="9896" spans="9:9" s="141" customFormat="1" x14ac:dyDescent="0.25">
      <c r="I9896" s="142"/>
    </row>
    <row r="9897" spans="9:9" s="141" customFormat="1" x14ac:dyDescent="0.25">
      <c r="I9897" s="142"/>
    </row>
    <row r="9898" spans="9:9" s="141" customFormat="1" x14ac:dyDescent="0.25">
      <c r="I9898" s="142"/>
    </row>
    <row r="9899" spans="9:9" s="141" customFormat="1" x14ac:dyDescent="0.25">
      <c r="I9899" s="142"/>
    </row>
    <row r="9900" spans="9:9" s="141" customFormat="1" x14ac:dyDescent="0.25">
      <c r="I9900" s="142"/>
    </row>
    <row r="9901" spans="9:9" s="141" customFormat="1" x14ac:dyDescent="0.25">
      <c r="I9901" s="142"/>
    </row>
    <row r="9902" spans="9:9" s="141" customFormat="1" x14ac:dyDescent="0.25">
      <c r="I9902" s="142"/>
    </row>
    <row r="9903" spans="9:9" s="141" customFormat="1" x14ac:dyDescent="0.25">
      <c r="I9903" s="142"/>
    </row>
    <row r="9904" spans="9:9" s="141" customFormat="1" x14ac:dyDescent="0.25">
      <c r="I9904" s="142"/>
    </row>
    <row r="9905" spans="9:9" s="141" customFormat="1" x14ac:dyDescent="0.25">
      <c r="I9905" s="142"/>
    </row>
    <row r="9906" spans="9:9" s="141" customFormat="1" x14ac:dyDescent="0.25">
      <c r="I9906" s="142"/>
    </row>
    <row r="9907" spans="9:9" s="141" customFormat="1" x14ac:dyDescent="0.25">
      <c r="I9907" s="142"/>
    </row>
    <row r="9908" spans="9:9" s="141" customFormat="1" x14ac:dyDescent="0.25">
      <c r="I9908" s="142"/>
    </row>
    <row r="9909" spans="9:9" s="141" customFormat="1" x14ac:dyDescent="0.25">
      <c r="I9909" s="142"/>
    </row>
    <row r="9910" spans="9:9" s="141" customFormat="1" x14ac:dyDescent="0.25">
      <c r="I9910" s="142"/>
    </row>
    <row r="9911" spans="9:9" s="141" customFormat="1" x14ac:dyDescent="0.25">
      <c r="I9911" s="142"/>
    </row>
    <row r="9912" spans="9:9" s="141" customFormat="1" x14ac:dyDescent="0.25">
      <c r="I9912" s="142"/>
    </row>
    <row r="9913" spans="9:9" s="141" customFormat="1" x14ac:dyDescent="0.25">
      <c r="I9913" s="142"/>
    </row>
    <row r="9914" spans="9:9" s="141" customFormat="1" x14ac:dyDescent="0.25">
      <c r="I9914" s="142"/>
    </row>
    <row r="9915" spans="9:9" s="141" customFormat="1" x14ac:dyDescent="0.25">
      <c r="I9915" s="142"/>
    </row>
    <row r="9916" spans="9:9" s="141" customFormat="1" x14ac:dyDescent="0.25">
      <c r="I9916" s="142"/>
    </row>
    <row r="9917" spans="9:9" s="141" customFormat="1" x14ac:dyDescent="0.25">
      <c r="I9917" s="142"/>
    </row>
    <row r="9918" spans="9:9" s="141" customFormat="1" x14ac:dyDescent="0.25">
      <c r="I9918" s="142"/>
    </row>
    <row r="9919" spans="9:9" s="141" customFormat="1" x14ac:dyDescent="0.25">
      <c r="I9919" s="142"/>
    </row>
    <row r="9920" spans="9:9" s="141" customFormat="1" x14ac:dyDescent="0.25">
      <c r="I9920" s="142"/>
    </row>
    <row r="9921" spans="9:9" s="141" customFormat="1" x14ac:dyDescent="0.25">
      <c r="I9921" s="142"/>
    </row>
    <row r="9922" spans="9:9" s="141" customFormat="1" x14ac:dyDescent="0.25">
      <c r="I9922" s="142"/>
    </row>
    <row r="9923" spans="9:9" s="141" customFormat="1" x14ac:dyDescent="0.25">
      <c r="I9923" s="142"/>
    </row>
    <row r="9924" spans="9:9" s="141" customFormat="1" x14ac:dyDescent="0.25">
      <c r="I9924" s="142"/>
    </row>
    <row r="9925" spans="9:9" s="141" customFormat="1" x14ac:dyDescent="0.25">
      <c r="I9925" s="142"/>
    </row>
    <row r="9926" spans="9:9" s="141" customFormat="1" x14ac:dyDescent="0.25">
      <c r="I9926" s="142"/>
    </row>
    <row r="9927" spans="9:9" s="141" customFormat="1" x14ac:dyDescent="0.25">
      <c r="I9927" s="142"/>
    </row>
    <row r="9928" spans="9:9" s="141" customFormat="1" x14ac:dyDescent="0.25">
      <c r="I9928" s="142"/>
    </row>
    <row r="9929" spans="9:9" s="141" customFormat="1" x14ac:dyDescent="0.25">
      <c r="I9929" s="142"/>
    </row>
    <row r="9930" spans="9:9" s="141" customFormat="1" x14ac:dyDescent="0.25">
      <c r="I9930" s="142"/>
    </row>
    <row r="9931" spans="9:9" s="141" customFormat="1" x14ac:dyDescent="0.25">
      <c r="I9931" s="142"/>
    </row>
    <row r="9932" spans="9:9" s="141" customFormat="1" x14ac:dyDescent="0.25">
      <c r="I9932" s="142"/>
    </row>
    <row r="9933" spans="9:9" s="141" customFormat="1" x14ac:dyDescent="0.25">
      <c r="I9933" s="142"/>
    </row>
    <row r="9934" spans="9:9" s="141" customFormat="1" x14ac:dyDescent="0.25">
      <c r="I9934" s="142"/>
    </row>
    <row r="9935" spans="9:9" s="141" customFormat="1" x14ac:dyDescent="0.25">
      <c r="I9935" s="142"/>
    </row>
    <row r="9936" spans="9:9" s="141" customFormat="1" x14ac:dyDescent="0.25">
      <c r="I9936" s="142"/>
    </row>
    <row r="9937" spans="9:9" s="141" customFormat="1" x14ac:dyDescent="0.25">
      <c r="I9937" s="142"/>
    </row>
    <row r="9938" spans="9:9" s="141" customFormat="1" x14ac:dyDescent="0.25">
      <c r="I9938" s="142"/>
    </row>
    <row r="9939" spans="9:9" s="141" customFormat="1" x14ac:dyDescent="0.25">
      <c r="I9939" s="142"/>
    </row>
    <row r="9940" spans="9:9" s="141" customFormat="1" x14ac:dyDescent="0.25">
      <c r="I9940" s="142"/>
    </row>
    <row r="9941" spans="9:9" s="141" customFormat="1" x14ac:dyDescent="0.25">
      <c r="I9941" s="142"/>
    </row>
    <row r="9942" spans="9:9" s="141" customFormat="1" x14ac:dyDescent="0.25">
      <c r="I9942" s="142"/>
    </row>
    <row r="9943" spans="9:9" s="141" customFormat="1" x14ac:dyDescent="0.25">
      <c r="I9943" s="142"/>
    </row>
    <row r="9944" spans="9:9" s="141" customFormat="1" x14ac:dyDescent="0.25">
      <c r="I9944" s="142"/>
    </row>
    <row r="9945" spans="9:9" s="141" customFormat="1" x14ac:dyDescent="0.25">
      <c r="I9945" s="142"/>
    </row>
    <row r="9946" spans="9:9" s="141" customFormat="1" x14ac:dyDescent="0.25">
      <c r="I9946" s="142"/>
    </row>
    <row r="9947" spans="9:9" s="141" customFormat="1" x14ac:dyDescent="0.25">
      <c r="I9947" s="142"/>
    </row>
    <row r="9948" spans="9:9" s="141" customFormat="1" x14ac:dyDescent="0.25">
      <c r="I9948" s="142"/>
    </row>
    <row r="9949" spans="9:9" s="141" customFormat="1" x14ac:dyDescent="0.25">
      <c r="I9949" s="142"/>
    </row>
    <row r="9950" spans="9:9" s="141" customFormat="1" x14ac:dyDescent="0.25">
      <c r="I9950" s="142"/>
    </row>
    <row r="9951" spans="9:9" s="141" customFormat="1" x14ac:dyDescent="0.25">
      <c r="I9951" s="142"/>
    </row>
    <row r="9952" spans="9:9" s="141" customFormat="1" x14ac:dyDescent="0.25">
      <c r="I9952" s="142"/>
    </row>
    <row r="9953" spans="9:9" s="141" customFormat="1" x14ac:dyDescent="0.25">
      <c r="I9953" s="142"/>
    </row>
    <row r="9954" spans="9:9" s="141" customFormat="1" x14ac:dyDescent="0.25">
      <c r="I9954" s="142"/>
    </row>
    <row r="9955" spans="9:9" s="141" customFormat="1" x14ac:dyDescent="0.25">
      <c r="I9955" s="142"/>
    </row>
    <row r="9956" spans="9:9" s="141" customFormat="1" x14ac:dyDescent="0.25">
      <c r="I9956" s="142"/>
    </row>
    <row r="9957" spans="9:9" s="141" customFormat="1" x14ac:dyDescent="0.25">
      <c r="I9957" s="142"/>
    </row>
    <row r="9958" spans="9:9" s="141" customFormat="1" x14ac:dyDescent="0.25">
      <c r="I9958" s="142"/>
    </row>
    <row r="9959" spans="9:9" s="141" customFormat="1" x14ac:dyDescent="0.25">
      <c r="I9959" s="142"/>
    </row>
    <row r="9960" spans="9:9" s="141" customFormat="1" x14ac:dyDescent="0.25">
      <c r="I9960" s="142"/>
    </row>
    <row r="9961" spans="9:9" s="141" customFormat="1" x14ac:dyDescent="0.25">
      <c r="I9961" s="142"/>
    </row>
    <row r="9962" spans="9:9" s="141" customFormat="1" x14ac:dyDescent="0.25">
      <c r="I9962" s="142"/>
    </row>
    <row r="9963" spans="9:9" s="141" customFormat="1" x14ac:dyDescent="0.25">
      <c r="I9963" s="142"/>
    </row>
    <row r="9964" spans="9:9" s="141" customFormat="1" x14ac:dyDescent="0.25">
      <c r="I9964" s="142"/>
    </row>
    <row r="9965" spans="9:9" s="141" customFormat="1" x14ac:dyDescent="0.25">
      <c r="I9965" s="142"/>
    </row>
    <row r="9966" spans="9:9" s="141" customFormat="1" x14ac:dyDescent="0.25">
      <c r="I9966" s="142"/>
    </row>
    <row r="9967" spans="9:9" s="141" customFormat="1" x14ac:dyDescent="0.25">
      <c r="I9967" s="142"/>
    </row>
    <row r="9968" spans="9:9" s="141" customFormat="1" x14ac:dyDescent="0.25">
      <c r="I9968" s="142"/>
    </row>
    <row r="9969" spans="9:9" s="141" customFormat="1" x14ac:dyDescent="0.25">
      <c r="I9969" s="142"/>
    </row>
    <row r="9970" spans="9:9" s="141" customFormat="1" x14ac:dyDescent="0.25">
      <c r="I9970" s="142"/>
    </row>
    <row r="9971" spans="9:9" s="141" customFormat="1" x14ac:dyDescent="0.25">
      <c r="I9971" s="142"/>
    </row>
    <row r="9972" spans="9:9" s="141" customFormat="1" x14ac:dyDescent="0.25">
      <c r="I9972" s="142"/>
    </row>
    <row r="9973" spans="9:9" s="141" customFormat="1" x14ac:dyDescent="0.25">
      <c r="I9973" s="142"/>
    </row>
    <row r="9974" spans="9:9" s="141" customFormat="1" x14ac:dyDescent="0.25">
      <c r="I9974" s="142"/>
    </row>
    <row r="9975" spans="9:9" s="141" customFormat="1" x14ac:dyDescent="0.25">
      <c r="I9975" s="142"/>
    </row>
    <row r="9976" spans="9:9" s="141" customFormat="1" x14ac:dyDescent="0.25">
      <c r="I9976" s="142"/>
    </row>
    <row r="9977" spans="9:9" s="141" customFormat="1" x14ac:dyDescent="0.25">
      <c r="I9977" s="142"/>
    </row>
    <row r="9978" spans="9:9" s="141" customFormat="1" x14ac:dyDescent="0.25">
      <c r="I9978" s="142"/>
    </row>
    <row r="9979" spans="9:9" s="141" customFormat="1" x14ac:dyDescent="0.25">
      <c r="I9979" s="142"/>
    </row>
    <row r="9980" spans="9:9" s="141" customFormat="1" x14ac:dyDescent="0.25">
      <c r="I9980" s="142"/>
    </row>
    <row r="9981" spans="9:9" s="141" customFormat="1" x14ac:dyDescent="0.25">
      <c r="I9981" s="142"/>
    </row>
    <row r="9982" spans="9:9" s="141" customFormat="1" x14ac:dyDescent="0.25">
      <c r="I9982" s="142"/>
    </row>
    <row r="9983" spans="9:9" s="141" customFormat="1" x14ac:dyDescent="0.25">
      <c r="I9983" s="142"/>
    </row>
    <row r="9984" spans="9:9" s="141" customFormat="1" x14ac:dyDescent="0.25">
      <c r="I9984" s="142"/>
    </row>
    <row r="9985" spans="9:9" s="141" customFormat="1" x14ac:dyDescent="0.25">
      <c r="I9985" s="142"/>
    </row>
    <row r="9986" spans="9:9" s="141" customFormat="1" x14ac:dyDescent="0.25">
      <c r="I9986" s="142"/>
    </row>
    <row r="9987" spans="9:9" s="141" customFormat="1" x14ac:dyDescent="0.25">
      <c r="I9987" s="142"/>
    </row>
    <row r="9988" spans="9:9" s="141" customFormat="1" x14ac:dyDescent="0.25">
      <c r="I9988" s="142"/>
    </row>
    <row r="9989" spans="9:9" s="141" customFormat="1" x14ac:dyDescent="0.25">
      <c r="I9989" s="142"/>
    </row>
    <row r="9990" spans="9:9" s="141" customFormat="1" x14ac:dyDescent="0.25">
      <c r="I9990" s="142"/>
    </row>
    <row r="9991" spans="9:9" s="141" customFormat="1" x14ac:dyDescent="0.25">
      <c r="I9991" s="142"/>
    </row>
    <row r="9992" spans="9:9" s="141" customFormat="1" x14ac:dyDescent="0.25">
      <c r="I9992" s="142"/>
    </row>
    <row r="9993" spans="9:9" s="141" customFormat="1" x14ac:dyDescent="0.25">
      <c r="I9993" s="142"/>
    </row>
    <row r="9994" spans="9:9" s="141" customFormat="1" x14ac:dyDescent="0.25">
      <c r="I9994" s="142"/>
    </row>
    <row r="9995" spans="9:9" s="141" customFormat="1" x14ac:dyDescent="0.25">
      <c r="I9995" s="142"/>
    </row>
    <row r="9996" spans="9:9" s="141" customFormat="1" x14ac:dyDescent="0.25">
      <c r="I9996" s="142"/>
    </row>
    <row r="9997" spans="9:9" s="141" customFormat="1" x14ac:dyDescent="0.25">
      <c r="I9997" s="142"/>
    </row>
    <row r="9998" spans="9:9" s="141" customFormat="1" x14ac:dyDescent="0.25">
      <c r="I9998" s="142"/>
    </row>
    <row r="9999" spans="9:9" s="141" customFormat="1" x14ac:dyDescent="0.25">
      <c r="I9999" s="142"/>
    </row>
    <row r="10000" spans="9:9" s="141" customFormat="1" x14ac:dyDescent="0.25">
      <c r="I10000" s="142"/>
    </row>
    <row r="10001" spans="9:9" s="141" customFormat="1" x14ac:dyDescent="0.25">
      <c r="I10001" s="142"/>
    </row>
    <row r="10002" spans="9:9" s="141" customFormat="1" x14ac:dyDescent="0.25">
      <c r="I10002" s="142"/>
    </row>
    <row r="10003" spans="9:9" s="141" customFormat="1" x14ac:dyDescent="0.25">
      <c r="I10003" s="142"/>
    </row>
    <row r="10004" spans="9:9" s="141" customFormat="1" x14ac:dyDescent="0.25">
      <c r="I10004" s="142"/>
    </row>
    <row r="10005" spans="9:9" s="141" customFormat="1" x14ac:dyDescent="0.25">
      <c r="I10005" s="142"/>
    </row>
    <row r="10006" spans="9:9" s="141" customFormat="1" x14ac:dyDescent="0.25">
      <c r="I10006" s="142"/>
    </row>
    <row r="10007" spans="9:9" s="141" customFormat="1" x14ac:dyDescent="0.25">
      <c r="I10007" s="142"/>
    </row>
    <row r="10008" spans="9:9" s="141" customFormat="1" x14ac:dyDescent="0.25">
      <c r="I10008" s="142"/>
    </row>
    <row r="10009" spans="9:9" s="141" customFormat="1" x14ac:dyDescent="0.25">
      <c r="I10009" s="142"/>
    </row>
    <row r="10010" spans="9:9" s="141" customFormat="1" x14ac:dyDescent="0.25">
      <c r="I10010" s="142"/>
    </row>
    <row r="10011" spans="9:9" s="141" customFormat="1" x14ac:dyDescent="0.25">
      <c r="I10011" s="142"/>
    </row>
    <row r="10012" spans="9:9" s="141" customFormat="1" x14ac:dyDescent="0.25">
      <c r="I10012" s="142"/>
    </row>
    <row r="10013" spans="9:9" s="141" customFormat="1" x14ac:dyDescent="0.25">
      <c r="I10013" s="142"/>
    </row>
    <row r="10014" spans="9:9" s="141" customFormat="1" x14ac:dyDescent="0.25">
      <c r="I10014" s="142"/>
    </row>
    <row r="10015" spans="9:9" s="141" customFormat="1" x14ac:dyDescent="0.25">
      <c r="I10015" s="142"/>
    </row>
    <row r="10016" spans="9:9" s="141" customFormat="1" x14ac:dyDescent="0.25">
      <c r="I10016" s="142"/>
    </row>
    <row r="10017" spans="9:9" s="141" customFormat="1" x14ac:dyDescent="0.25">
      <c r="I10017" s="142"/>
    </row>
    <row r="10018" spans="9:9" s="141" customFormat="1" x14ac:dyDescent="0.25">
      <c r="I10018" s="142"/>
    </row>
    <row r="10019" spans="9:9" s="141" customFormat="1" x14ac:dyDescent="0.25">
      <c r="I10019" s="142"/>
    </row>
    <row r="10020" spans="9:9" s="141" customFormat="1" x14ac:dyDescent="0.25">
      <c r="I10020" s="142"/>
    </row>
    <row r="10021" spans="9:9" s="141" customFormat="1" x14ac:dyDescent="0.25">
      <c r="I10021" s="142"/>
    </row>
    <row r="10022" spans="9:9" s="141" customFormat="1" x14ac:dyDescent="0.25">
      <c r="I10022" s="142"/>
    </row>
    <row r="10023" spans="9:9" s="141" customFormat="1" x14ac:dyDescent="0.25">
      <c r="I10023" s="142"/>
    </row>
    <row r="10024" spans="9:9" s="141" customFormat="1" x14ac:dyDescent="0.25">
      <c r="I10024" s="142"/>
    </row>
    <row r="10025" spans="9:9" s="141" customFormat="1" x14ac:dyDescent="0.25">
      <c r="I10025" s="142"/>
    </row>
    <row r="10026" spans="9:9" s="141" customFormat="1" x14ac:dyDescent="0.25">
      <c r="I10026" s="142"/>
    </row>
    <row r="10027" spans="9:9" s="141" customFormat="1" x14ac:dyDescent="0.25">
      <c r="I10027" s="142"/>
    </row>
    <row r="10028" spans="9:9" s="141" customFormat="1" x14ac:dyDescent="0.25">
      <c r="I10028" s="142"/>
    </row>
    <row r="10029" spans="9:9" s="141" customFormat="1" x14ac:dyDescent="0.25">
      <c r="I10029" s="142"/>
    </row>
    <row r="10030" spans="9:9" s="141" customFormat="1" x14ac:dyDescent="0.25">
      <c r="I10030" s="142"/>
    </row>
    <row r="10031" spans="9:9" s="141" customFormat="1" x14ac:dyDescent="0.25">
      <c r="I10031" s="142"/>
    </row>
    <row r="10032" spans="9:9" s="141" customFormat="1" x14ac:dyDescent="0.25">
      <c r="I10032" s="142"/>
    </row>
    <row r="10033" spans="9:9" s="141" customFormat="1" x14ac:dyDescent="0.25">
      <c r="I10033" s="142"/>
    </row>
    <row r="10034" spans="9:9" s="141" customFormat="1" x14ac:dyDescent="0.25">
      <c r="I10034" s="142"/>
    </row>
    <row r="10035" spans="9:9" s="141" customFormat="1" x14ac:dyDescent="0.25">
      <c r="I10035" s="142"/>
    </row>
    <row r="10036" spans="9:9" s="141" customFormat="1" x14ac:dyDescent="0.25">
      <c r="I10036" s="142"/>
    </row>
    <row r="10037" spans="9:9" s="141" customFormat="1" x14ac:dyDescent="0.25">
      <c r="I10037" s="142"/>
    </row>
    <row r="10038" spans="9:9" s="141" customFormat="1" x14ac:dyDescent="0.25">
      <c r="I10038" s="142"/>
    </row>
    <row r="10039" spans="9:9" s="141" customFormat="1" x14ac:dyDescent="0.25">
      <c r="I10039" s="142"/>
    </row>
    <row r="10040" spans="9:9" s="141" customFormat="1" x14ac:dyDescent="0.25">
      <c r="I10040" s="142"/>
    </row>
    <row r="10041" spans="9:9" s="141" customFormat="1" x14ac:dyDescent="0.25">
      <c r="I10041" s="142"/>
    </row>
    <row r="10042" spans="9:9" s="141" customFormat="1" x14ac:dyDescent="0.25">
      <c r="I10042" s="142"/>
    </row>
    <row r="10043" spans="9:9" s="141" customFormat="1" x14ac:dyDescent="0.25">
      <c r="I10043" s="142"/>
    </row>
    <row r="10044" spans="9:9" s="141" customFormat="1" x14ac:dyDescent="0.25">
      <c r="I10044" s="142"/>
    </row>
    <row r="10045" spans="9:9" s="141" customFormat="1" x14ac:dyDescent="0.25">
      <c r="I10045" s="142"/>
    </row>
    <row r="10046" spans="9:9" s="141" customFormat="1" x14ac:dyDescent="0.25">
      <c r="I10046" s="142"/>
    </row>
    <row r="10047" spans="9:9" s="141" customFormat="1" x14ac:dyDescent="0.25">
      <c r="I10047" s="142"/>
    </row>
    <row r="10048" spans="9:9" s="141" customFormat="1" x14ac:dyDescent="0.25">
      <c r="I10048" s="142"/>
    </row>
    <row r="10049" spans="9:9" s="141" customFormat="1" x14ac:dyDescent="0.25">
      <c r="I10049" s="142"/>
    </row>
    <row r="10050" spans="9:9" s="141" customFormat="1" x14ac:dyDescent="0.25">
      <c r="I10050" s="142"/>
    </row>
    <row r="10051" spans="9:9" s="141" customFormat="1" x14ac:dyDescent="0.25">
      <c r="I10051" s="142"/>
    </row>
    <row r="10052" spans="9:9" s="141" customFormat="1" x14ac:dyDescent="0.25">
      <c r="I10052" s="142"/>
    </row>
    <row r="10053" spans="9:9" s="141" customFormat="1" x14ac:dyDescent="0.25">
      <c r="I10053" s="142"/>
    </row>
    <row r="10054" spans="9:9" s="141" customFormat="1" x14ac:dyDescent="0.25">
      <c r="I10054" s="142"/>
    </row>
    <row r="10055" spans="9:9" s="141" customFormat="1" x14ac:dyDescent="0.25">
      <c r="I10055" s="142"/>
    </row>
    <row r="10056" spans="9:9" s="141" customFormat="1" x14ac:dyDescent="0.25">
      <c r="I10056" s="142"/>
    </row>
    <row r="10057" spans="9:9" s="141" customFormat="1" x14ac:dyDescent="0.25">
      <c r="I10057" s="142"/>
    </row>
    <row r="10058" spans="9:9" s="141" customFormat="1" x14ac:dyDescent="0.25">
      <c r="I10058" s="142"/>
    </row>
    <row r="10059" spans="9:9" s="141" customFormat="1" x14ac:dyDescent="0.25">
      <c r="I10059" s="142"/>
    </row>
    <row r="10060" spans="9:9" s="141" customFormat="1" x14ac:dyDescent="0.25">
      <c r="I10060" s="142"/>
    </row>
    <row r="10061" spans="9:9" s="141" customFormat="1" x14ac:dyDescent="0.25">
      <c r="I10061" s="142"/>
    </row>
    <row r="10062" spans="9:9" s="141" customFormat="1" x14ac:dyDescent="0.25">
      <c r="I10062" s="142"/>
    </row>
    <row r="10063" spans="9:9" s="141" customFormat="1" x14ac:dyDescent="0.25">
      <c r="I10063" s="142"/>
    </row>
    <row r="10064" spans="9:9" s="141" customFormat="1" x14ac:dyDescent="0.25">
      <c r="I10064" s="142"/>
    </row>
    <row r="10065" spans="9:9" s="141" customFormat="1" x14ac:dyDescent="0.25">
      <c r="I10065" s="142"/>
    </row>
    <row r="10066" spans="9:9" s="141" customFormat="1" x14ac:dyDescent="0.25">
      <c r="I10066" s="142"/>
    </row>
    <row r="10067" spans="9:9" s="141" customFormat="1" x14ac:dyDescent="0.25">
      <c r="I10067" s="142"/>
    </row>
    <row r="10068" spans="9:9" s="141" customFormat="1" x14ac:dyDescent="0.25">
      <c r="I10068" s="142"/>
    </row>
    <row r="10069" spans="9:9" s="141" customFormat="1" x14ac:dyDescent="0.25">
      <c r="I10069" s="142"/>
    </row>
    <row r="10070" spans="9:9" s="141" customFormat="1" x14ac:dyDescent="0.25">
      <c r="I10070" s="142"/>
    </row>
    <row r="10071" spans="9:9" s="141" customFormat="1" x14ac:dyDescent="0.25">
      <c r="I10071" s="142"/>
    </row>
    <row r="10072" spans="9:9" s="141" customFormat="1" x14ac:dyDescent="0.25">
      <c r="I10072" s="142"/>
    </row>
    <row r="10073" spans="9:9" s="141" customFormat="1" x14ac:dyDescent="0.25">
      <c r="I10073" s="142"/>
    </row>
    <row r="10074" spans="9:9" s="141" customFormat="1" x14ac:dyDescent="0.25">
      <c r="I10074" s="142"/>
    </row>
    <row r="10075" spans="9:9" s="141" customFormat="1" x14ac:dyDescent="0.25">
      <c r="I10075" s="142"/>
    </row>
    <row r="10076" spans="9:9" s="141" customFormat="1" x14ac:dyDescent="0.25">
      <c r="I10076" s="142"/>
    </row>
    <row r="10077" spans="9:9" s="141" customFormat="1" x14ac:dyDescent="0.25">
      <c r="I10077" s="142"/>
    </row>
    <row r="10078" spans="9:9" s="141" customFormat="1" x14ac:dyDescent="0.25">
      <c r="I10078" s="142"/>
    </row>
    <row r="10079" spans="9:9" s="141" customFormat="1" x14ac:dyDescent="0.25">
      <c r="I10079" s="142"/>
    </row>
    <row r="10080" spans="9:9" s="141" customFormat="1" x14ac:dyDescent="0.25">
      <c r="I10080" s="142"/>
    </row>
    <row r="10081" spans="9:9" s="141" customFormat="1" x14ac:dyDescent="0.25">
      <c r="I10081" s="142"/>
    </row>
    <row r="10082" spans="9:9" s="141" customFormat="1" x14ac:dyDescent="0.25">
      <c r="I10082" s="142"/>
    </row>
    <row r="10083" spans="9:9" s="141" customFormat="1" x14ac:dyDescent="0.25">
      <c r="I10083" s="142"/>
    </row>
    <row r="10084" spans="9:9" s="141" customFormat="1" x14ac:dyDescent="0.25">
      <c r="I10084" s="142"/>
    </row>
    <row r="10085" spans="9:9" s="141" customFormat="1" x14ac:dyDescent="0.25">
      <c r="I10085" s="142"/>
    </row>
    <row r="10086" spans="9:9" s="141" customFormat="1" x14ac:dyDescent="0.25">
      <c r="I10086" s="142"/>
    </row>
    <row r="10087" spans="9:9" s="141" customFormat="1" x14ac:dyDescent="0.25">
      <c r="I10087" s="142"/>
    </row>
    <row r="10088" spans="9:9" s="141" customFormat="1" x14ac:dyDescent="0.25">
      <c r="I10088" s="142"/>
    </row>
    <row r="10089" spans="9:9" s="141" customFormat="1" x14ac:dyDescent="0.25">
      <c r="I10089" s="142"/>
    </row>
    <row r="10090" spans="9:9" s="141" customFormat="1" x14ac:dyDescent="0.25">
      <c r="I10090" s="142"/>
    </row>
    <row r="10091" spans="9:9" s="141" customFormat="1" x14ac:dyDescent="0.25">
      <c r="I10091" s="142"/>
    </row>
    <row r="10092" spans="9:9" s="141" customFormat="1" x14ac:dyDescent="0.25">
      <c r="I10092" s="142"/>
    </row>
    <row r="10093" spans="9:9" s="141" customFormat="1" x14ac:dyDescent="0.25">
      <c r="I10093" s="142"/>
    </row>
    <row r="10094" spans="9:9" s="141" customFormat="1" x14ac:dyDescent="0.25">
      <c r="I10094" s="142"/>
    </row>
    <row r="10095" spans="9:9" s="141" customFormat="1" x14ac:dyDescent="0.25">
      <c r="I10095" s="142"/>
    </row>
    <row r="10096" spans="9:9" s="141" customFormat="1" x14ac:dyDescent="0.25">
      <c r="I10096" s="142"/>
    </row>
    <row r="10097" spans="9:9" s="141" customFormat="1" x14ac:dyDescent="0.25">
      <c r="I10097" s="142"/>
    </row>
    <row r="10098" spans="9:9" s="141" customFormat="1" x14ac:dyDescent="0.25">
      <c r="I10098" s="142"/>
    </row>
    <row r="10099" spans="9:9" s="141" customFormat="1" x14ac:dyDescent="0.25">
      <c r="I10099" s="142"/>
    </row>
    <row r="10100" spans="9:9" s="141" customFormat="1" x14ac:dyDescent="0.25">
      <c r="I10100" s="142"/>
    </row>
    <row r="10101" spans="9:9" s="141" customFormat="1" x14ac:dyDescent="0.25">
      <c r="I10101" s="142"/>
    </row>
    <row r="10102" spans="9:9" s="141" customFormat="1" x14ac:dyDescent="0.25">
      <c r="I10102" s="142"/>
    </row>
    <row r="10103" spans="9:9" s="141" customFormat="1" x14ac:dyDescent="0.25">
      <c r="I10103" s="142"/>
    </row>
    <row r="10104" spans="9:9" s="141" customFormat="1" x14ac:dyDescent="0.25">
      <c r="I10104" s="142"/>
    </row>
    <row r="10105" spans="9:9" s="141" customFormat="1" x14ac:dyDescent="0.25">
      <c r="I10105" s="142"/>
    </row>
    <row r="10106" spans="9:9" s="141" customFormat="1" x14ac:dyDescent="0.25">
      <c r="I10106" s="142"/>
    </row>
    <row r="10107" spans="9:9" s="141" customFormat="1" x14ac:dyDescent="0.25">
      <c r="I10107" s="142"/>
    </row>
    <row r="10108" spans="9:9" s="141" customFormat="1" x14ac:dyDescent="0.25">
      <c r="I10108" s="142"/>
    </row>
    <row r="10109" spans="9:9" s="141" customFormat="1" x14ac:dyDescent="0.25">
      <c r="I10109" s="142"/>
    </row>
    <row r="10110" spans="9:9" s="141" customFormat="1" x14ac:dyDescent="0.25">
      <c r="I10110" s="142"/>
    </row>
    <row r="10111" spans="9:9" s="141" customFormat="1" x14ac:dyDescent="0.25">
      <c r="I10111" s="142"/>
    </row>
    <row r="10112" spans="9:9" s="141" customFormat="1" x14ac:dyDescent="0.25">
      <c r="I10112" s="142"/>
    </row>
    <row r="10113" spans="9:9" s="141" customFormat="1" x14ac:dyDescent="0.25">
      <c r="I10113" s="142"/>
    </row>
    <row r="10114" spans="9:9" s="141" customFormat="1" x14ac:dyDescent="0.25">
      <c r="I10114" s="142"/>
    </row>
    <row r="10115" spans="9:9" s="141" customFormat="1" x14ac:dyDescent="0.25">
      <c r="I10115" s="142"/>
    </row>
    <row r="10116" spans="9:9" s="141" customFormat="1" x14ac:dyDescent="0.25">
      <c r="I10116" s="142"/>
    </row>
    <row r="10117" spans="9:9" s="141" customFormat="1" x14ac:dyDescent="0.25">
      <c r="I10117" s="142"/>
    </row>
    <row r="10118" spans="9:9" s="141" customFormat="1" x14ac:dyDescent="0.25">
      <c r="I10118" s="142"/>
    </row>
    <row r="10119" spans="9:9" s="141" customFormat="1" x14ac:dyDescent="0.25">
      <c r="I10119" s="142"/>
    </row>
    <row r="10120" spans="9:9" s="141" customFormat="1" x14ac:dyDescent="0.25">
      <c r="I10120" s="142"/>
    </row>
    <row r="10121" spans="9:9" s="141" customFormat="1" x14ac:dyDescent="0.25">
      <c r="I10121" s="142"/>
    </row>
    <row r="10122" spans="9:9" s="141" customFormat="1" x14ac:dyDescent="0.25">
      <c r="I10122" s="142"/>
    </row>
    <row r="10123" spans="9:9" s="141" customFormat="1" x14ac:dyDescent="0.25">
      <c r="I10123" s="142"/>
    </row>
    <row r="10124" spans="9:9" s="141" customFormat="1" x14ac:dyDescent="0.25">
      <c r="I10124" s="142"/>
    </row>
    <row r="10125" spans="9:9" s="141" customFormat="1" x14ac:dyDescent="0.25">
      <c r="I10125" s="142"/>
    </row>
    <row r="10126" spans="9:9" s="141" customFormat="1" x14ac:dyDescent="0.25">
      <c r="I10126" s="142"/>
    </row>
    <row r="10127" spans="9:9" s="141" customFormat="1" x14ac:dyDescent="0.25">
      <c r="I10127" s="142"/>
    </row>
    <row r="10128" spans="9:9" s="141" customFormat="1" x14ac:dyDescent="0.25">
      <c r="I10128" s="142"/>
    </row>
    <row r="10129" spans="9:9" s="141" customFormat="1" x14ac:dyDescent="0.25">
      <c r="I10129" s="142"/>
    </row>
    <row r="10130" spans="9:9" s="141" customFormat="1" x14ac:dyDescent="0.25">
      <c r="I10130" s="142"/>
    </row>
    <row r="10131" spans="9:9" s="141" customFormat="1" x14ac:dyDescent="0.25">
      <c r="I10131" s="142"/>
    </row>
    <row r="10132" spans="9:9" s="141" customFormat="1" x14ac:dyDescent="0.25">
      <c r="I10132" s="142"/>
    </row>
    <row r="10133" spans="9:9" s="141" customFormat="1" x14ac:dyDescent="0.25">
      <c r="I10133" s="142"/>
    </row>
    <row r="10134" spans="9:9" s="141" customFormat="1" x14ac:dyDescent="0.25">
      <c r="I10134" s="142"/>
    </row>
    <row r="10135" spans="9:9" s="141" customFormat="1" x14ac:dyDescent="0.25">
      <c r="I10135" s="142"/>
    </row>
    <row r="10136" spans="9:9" s="141" customFormat="1" x14ac:dyDescent="0.25">
      <c r="I10136" s="142"/>
    </row>
    <row r="10137" spans="9:9" s="141" customFormat="1" x14ac:dyDescent="0.25">
      <c r="I10137" s="142"/>
    </row>
    <row r="10138" spans="9:9" s="141" customFormat="1" x14ac:dyDescent="0.25">
      <c r="I10138" s="142"/>
    </row>
    <row r="10139" spans="9:9" s="141" customFormat="1" x14ac:dyDescent="0.25">
      <c r="I10139" s="142"/>
    </row>
    <row r="10140" spans="9:9" s="141" customFormat="1" x14ac:dyDescent="0.25">
      <c r="I10140" s="142"/>
    </row>
    <row r="10141" spans="9:9" s="141" customFormat="1" x14ac:dyDescent="0.25">
      <c r="I10141" s="142"/>
    </row>
    <row r="10142" spans="9:9" s="141" customFormat="1" x14ac:dyDescent="0.25">
      <c r="I10142" s="142"/>
    </row>
    <row r="10143" spans="9:9" s="141" customFormat="1" x14ac:dyDescent="0.25">
      <c r="I10143" s="142"/>
    </row>
    <row r="10144" spans="9:9" s="141" customFormat="1" x14ac:dyDescent="0.25">
      <c r="I10144" s="142"/>
    </row>
    <row r="10145" spans="9:9" s="141" customFormat="1" x14ac:dyDescent="0.25">
      <c r="I10145" s="142"/>
    </row>
    <row r="10146" spans="9:9" s="141" customFormat="1" x14ac:dyDescent="0.25">
      <c r="I10146" s="142"/>
    </row>
    <row r="10147" spans="9:9" s="141" customFormat="1" x14ac:dyDescent="0.25">
      <c r="I10147" s="142"/>
    </row>
    <row r="10148" spans="9:9" s="141" customFormat="1" x14ac:dyDescent="0.25">
      <c r="I10148" s="142"/>
    </row>
    <row r="10149" spans="9:9" s="141" customFormat="1" x14ac:dyDescent="0.25">
      <c r="I10149" s="142"/>
    </row>
    <row r="10150" spans="9:9" s="141" customFormat="1" x14ac:dyDescent="0.25">
      <c r="I10150" s="142"/>
    </row>
    <row r="10151" spans="9:9" s="141" customFormat="1" x14ac:dyDescent="0.25">
      <c r="I10151" s="142"/>
    </row>
    <row r="10152" spans="9:9" s="141" customFormat="1" x14ac:dyDescent="0.25">
      <c r="I10152" s="142"/>
    </row>
    <row r="10153" spans="9:9" s="141" customFormat="1" x14ac:dyDescent="0.25">
      <c r="I10153" s="142"/>
    </row>
    <row r="10154" spans="9:9" s="141" customFormat="1" x14ac:dyDescent="0.25">
      <c r="I10154" s="142"/>
    </row>
    <row r="10155" spans="9:9" s="141" customFormat="1" x14ac:dyDescent="0.25">
      <c r="I10155" s="142"/>
    </row>
    <row r="10156" spans="9:9" s="141" customFormat="1" x14ac:dyDescent="0.25">
      <c r="I10156" s="142"/>
    </row>
    <row r="10157" spans="9:9" s="141" customFormat="1" x14ac:dyDescent="0.25">
      <c r="I10157" s="142"/>
    </row>
    <row r="10158" spans="9:9" s="141" customFormat="1" x14ac:dyDescent="0.25">
      <c r="I10158" s="142"/>
    </row>
    <row r="10159" spans="9:9" s="141" customFormat="1" x14ac:dyDescent="0.25">
      <c r="I10159" s="142"/>
    </row>
    <row r="10160" spans="9:9" s="141" customFormat="1" x14ac:dyDescent="0.25">
      <c r="I10160" s="142"/>
    </row>
    <row r="10161" spans="9:9" s="141" customFormat="1" x14ac:dyDescent="0.25">
      <c r="I10161" s="142"/>
    </row>
    <row r="10162" spans="9:9" s="141" customFormat="1" x14ac:dyDescent="0.25">
      <c r="I10162" s="142"/>
    </row>
    <row r="10163" spans="9:9" s="141" customFormat="1" x14ac:dyDescent="0.25">
      <c r="I10163" s="142"/>
    </row>
    <row r="10164" spans="9:9" s="141" customFormat="1" x14ac:dyDescent="0.25">
      <c r="I10164" s="142"/>
    </row>
    <row r="10165" spans="9:9" s="141" customFormat="1" x14ac:dyDescent="0.25">
      <c r="I10165" s="142"/>
    </row>
    <row r="10166" spans="9:9" s="141" customFormat="1" x14ac:dyDescent="0.25">
      <c r="I10166" s="142"/>
    </row>
    <row r="10167" spans="9:9" s="141" customFormat="1" x14ac:dyDescent="0.25">
      <c r="I10167" s="142"/>
    </row>
    <row r="10168" spans="9:9" s="141" customFormat="1" x14ac:dyDescent="0.25">
      <c r="I10168" s="142"/>
    </row>
    <row r="10169" spans="9:9" s="141" customFormat="1" x14ac:dyDescent="0.25">
      <c r="I10169" s="142"/>
    </row>
    <row r="10170" spans="9:9" s="141" customFormat="1" x14ac:dyDescent="0.25">
      <c r="I10170" s="142"/>
    </row>
    <row r="10171" spans="9:9" s="141" customFormat="1" x14ac:dyDescent="0.25">
      <c r="I10171" s="142"/>
    </row>
    <row r="10172" spans="9:9" s="141" customFormat="1" x14ac:dyDescent="0.25">
      <c r="I10172" s="142"/>
    </row>
    <row r="10173" spans="9:9" s="141" customFormat="1" x14ac:dyDescent="0.25">
      <c r="I10173" s="142"/>
    </row>
    <row r="10174" spans="9:9" s="141" customFormat="1" x14ac:dyDescent="0.25">
      <c r="I10174" s="142"/>
    </row>
    <row r="10175" spans="9:9" s="141" customFormat="1" x14ac:dyDescent="0.25">
      <c r="I10175" s="142"/>
    </row>
    <row r="10176" spans="9:9" s="141" customFormat="1" x14ac:dyDescent="0.25">
      <c r="I10176" s="142"/>
    </row>
    <row r="10177" spans="9:9" s="141" customFormat="1" x14ac:dyDescent="0.25">
      <c r="I10177" s="142"/>
    </row>
    <row r="10178" spans="9:9" s="141" customFormat="1" x14ac:dyDescent="0.25">
      <c r="I10178" s="142"/>
    </row>
    <row r="10179" spans="9:9" s="141" customFormat="1" x14ac:dyDescent="0.25">
      <c r="I10179" s="142"/>
    </row>
    <row r="10180" spans="9:9" s="141" customFormat="1" x14ac:dyDescent="0.25">
      <c r="I10180" s="142"/>
    </row>
    <row r="10181" spans="9:9" s="141" customFormat="1" x14ac:dyDescent="0.25">
      <c r="I10181" s="142"/>
    </row>
    <row r="10182" spans="9:9" s="141" customFormat="1" x14ac:dyDescent="0.25">
      <c r="I10182" s="142"/>
    </row>
    <row r="10183" spans="9:9" s="141" customFormat="1" x14ac:dyDescent="0.25">
      <c r="I10183" s="142"/>
    </row>
    <row r="10184" spans="9:9" s="141" customFormat="1" x14ac:dyDescent="0.25">
      <c r="I10184" s="142"/>
    </row>
    <row r="10185" spans="9:9" s="141" customFormat="1" x14ac:dyDescent="0.25">
      <c r="I10185" s="142"/>
    </row>
    <row r="10186" spans="9:9" s="141" customFormat="1" x14ac:dyDescent="0.25">
      <c r="I10186" s="142"/>
    </row>
    <row r="10187" spans="9:9" s="141" customFormat="1" x14ac:dyDescent="0.25">
      <c r="I10187" s="142"/>
    </row>
    <row r="10188" spans="9:9" s="141" customFormat="1" x14ac:dyDescent="0.25">
      <c r="I10188" s="142"/>
    </row>
    <row r="10189" spans="9:9" s="141" customFormat="1" x14ac:dyDescent="0.25">
      <c r="I10189" s="142"/>
    </row>
    <row r="10190" spans="9:9" s="141" customFormat="1" x14ac:dyDescent="0.25">
      <c r="I10190" s="142"/>
    </row>
    <row r="10191" spans="9:9" s="141" customFormat="1" x14ac:dyDescent="0.25">
      <c r="I10191" s="142"/>
    </row>
    <row r="10192" spans="9:9" s="141" customFormat="1" x14ac:dyDescent="0.25">
      <c r="I10192" s="142"/>
    </row>
    <row r="10193" spans="9:9" s="141" customFormat="1" x14ac:dyDescent="0.25">
      <c r="I10193" s="142"/>
    </row>
    <row r="10194" spans="9:9" s="141" customFormat="1" x14ac:dyDescent="0.25">
      <c r="I10194" s="142"/>
    </row>
    <row r="10195" spans="9:9" s="141" customFormat="1" x14ac:dyDescent="0.25">
      <c r="I10195" s="142"/>
    </row>
    <row r="10196" spans="9:9" s="141" customFormat="1" x14ac:dyDescent="0.25">
      <c r="I10196" s="142"/>
    </row>
    <row r="10197" spans="9:9" s="141" customFormat="1" x14ac:dyDescent="0.25">
      <c r="I10197" s="142"/>
    </row>
    <row r="10198" spans="9:9" s="141" customFormat="1" x14ac:dyDescent="0.25">
      <c r="I10198" s="142"/>
    </row>
    <row r="10199" spans="9:9" s="141" customFormat="1" x14ac:dyDescent="0.25">
      <c r="I10199" s="142"/>
    </row>
    <row r="10200" spans="9:9" s="141" customFormat="1" x14ac:dyDescent="0.25">
      <c r="I10200" s="142"/>
    </row>
    <row r="10201" spans="9:9" s="141" customFormat="1" x14ac:dyDescent="0.25">
      <c r="I10201" s="142"/>
    </row>
    <row r="10202" spans="9:9" s="141" customFormat="1" x14ac:dyDescent="0.25">
      <c r="I10202" s="142"/>
    </row>
    <row r="10203" spans="9:9" s="141" customFormat="1" x14ac:dyDescent="0.25">
      <c r="I10203" s="142"/>
    </row>
    <row r="10204" spans="9:9" s="141" customFormat="1" x14ac:dyDescent="0.25">
      <c r="I10204" s="142"/>
    </row>
    <row r="10205" spans="9:9" s="141" customFormat="1" x14ac:dyDescent="0.25">
      <c r="I10205" s="142"/>
    </row>
    <row r="10206" spans="9:9" s="141" customFormat="1" x14ac:dyDescent="0.25">
      <c r="I10206" s="142"/>
    </row>
    <row r="10207" spans="9:9" s="141" customFormat="1" x14ac:dyDescent="0.25">
      <c r="I10207" s="142"/>
    </row>
    <row r="10208" spans="9:9" s="141" customFormat="1" x14ac:dyDescent="0.25">
      <c r="I10208" s="142"/>
    </row>
    <row r="10209" spans="9:9" s="141" customFormat="1" x14ac:dyDescent="0.25">
      <c r="I10209" s="142"/>
    </row>
    <row r="10210" spans="9:9" s="141" customFormat="1" x14ac:dyDescent="0.25">
      <c r="I10210" s="142"/>
    </row>
    <row r="10211" spans="9:9" s="141" customFormat="1" x14ac:dyDescent="0.25">
      <c r="I10211" s="142"/>
    </row>
    <row r="10212" spans="9:9" s="141" customFormat="1" x14ac:dyDescent="0.25">
      <c r="I10212" s="142"/>
    </row>
    <row r="10213" spans="9:9" s="141" customFormat="1" x14ac:dyDescent="0.25">
      <c r="I10213" s="142"/>
    </row>
    <row r="10214" spans="9:9" s="141" customFormat="1" x14ac:dyDescent="0.25">
      <c r="I10214" s="142"/>
    </row>
    <row r="10215" spans="9:9" s="141" customFormat="1" x14ac:dyDescent="0.25">
      <c r="I10215" s="142"/>
    </row>
    <row r="10216" spans="9:9" s="141" customFormat="1" x14ac:dyDescent="0.25">
      <c r="I10216" s="142"/>
    </row>
    <row r="10217" spans="9:9" s="141" customFormat="1" x14ac:dyDescent="0.25">
      <c r="I10217" s="142"/>
    </row>
    <row r="10218" spans="9:9" s="141" customFormat="1" x14ac:dyDescent="0.25">
      <c r="I10218" s="142"/>
    </row>
    <row r="10219" spans="9:9" s="141" customFormat="1" x14ac:dyDescent="0.25">
      <c r="I10219" s="142"/>
    </row>
    <row r="10220" spans="9:9" s="141" customFormat="1" x14ac:dyDescent="0.25">
      <c r="I10220" s="142"/>
    </row>
    <row r="10221" spans="9:9" s="141" customFormat="1" x14ac:dyDescent="0.25">
      <c r="I10221" s="142"/>
    </row>
    <row r="10222" spans="9:9" s="141" customFormat="1" x14ac:dyDescent="0.25">
      <c r="I10222" s="142"/>
    </row>
    <row r="10223" spans="9:9" s="141" customFormat="1" x14ac:dyDescent="0.25">
      <c r="I10223" s="142"/>
    </row>
    <row r="10224" spans="9:9" s="141" customFormat="1" x14ac:dyDescent="0.25">
      <c r="I10224" s="142"/>
    </row>
    <row r="10225" spans="9:9" s="141" customFormat="1" x14ac:dyDescent="0.25">
      <c r="I10225" s="142"/>
    </row>
    <row r="10226" spans="9:9" s="141" customFormat="1" x14ac:dyDescent="0.25">
      <c r="I10226" s="142"/>
    </row>
    <row r="10227" spans="9:9" s="141" customFormat="1" x14ac:dyDescent="0.25">
      <c r="I10227" s="142"/>
    </row>
    <row r="10228" spans="9:9" s="141" customFormat="1" x14ac:dyDescent="0.25">
      <c r="I10228" s="142"/>
    </row>
    <row r="10229" spans="9:9" s="141" customFormat="1" x14ac:dyDescent="0.25">
      <c r="I10229" s="142"/>
    </row>
    <row r="10230" spans="9:9" s="141" customFormat="1" x14ac:dyDescent="0.25">
      <c r="I10230" s="142"/>
    </row>
    <row r="10231" spans="9:9" s="141" customFormat="1" x14ac:dyDescent="0.25">
      <c r="I10231" s="142"/>
    </row>
    <row r="10232" spans="9:9" s="141" customFormat="1" x14ac:dyDescent="0.25">
      <c r="I10232" s="142"/>
    </row>
    <row r="10233" spans="9:9" s="141" customFormat="1" x14ac:dyDescent="0.25">
      <c r="I10233" s="142"/>
    </row>
    <row r="10234" spans="9:9" s="141" customFormat="1" x14ac:dyDescent="0.25">
      <c r="I10234" s="142"/>
    </row>
    <row r="10235" spans="9:9" s="141" customFormat="1" x14ac:dyDescent="0.25">
      <c r="I10235" s="142"/>
    </row>
    <row r="10236" spans="9:9" s="141" customFormat="1" x14ac:dyDescent="0.25">
      <c r="I10236" s="142"/>
    </row>
    <row r="10237" spans="9:9" s="141" customFormat="1" x14ac:dyDescent="0.25">
      <c r="I10237" s="142"/>
    </row>
    <row r="10238" spans="9:9" s="141" customFormat="1" x14ac:dyDescent="0.25">
      <c r="I10238" s="142"/>
    </row>
    <row r="10239" spans="9:9" s="141" customFormat="1" x14ac:dyDescent="0.25">
      <c r="I10239" s="142"/>
    </row>
    <row r="10240" spans="9:9" s="141" customFormat="1" x14ac:dyDescent="0.25">
      <c r="I10240" s="142"/>
    </row>
    <row r="10241" spans="9:9" s="141" customFormat="1" x14ac:dyDescent="0.25">
      <c r="I10241" s="142"/>
    </row>
    <row r="10242" spans="9:9" s="141" customFormat="1" x14ac:dyDescent="0.25">
      <c r="I10242" s="142"/>
    </row>
    <row r="10243" spans="9:9" s="141" customFormat="1" x14ac:dyDescent="0.25">
      <c r="I10243" s="142"/>
    </row>
    <row r="10244" spans="9:9" s="141" customFormat="1" x14ac:dyDescent="0.25">
      <c r="I10244" s="142"/>
    </row>
    <row r="10245" spans="9:9" s="141" customFormat="1" x14ac:dyDescent="0.25">
      <c r="I10245" s="142"/>
    </row>
    <row r="10246" spans="9:9" s="141" customFormat="1" x14ac:dyDescent="0.25">
      <c r="I10246" s="142"/>
    </row>
    <row r="10247" spans="9:9" s="141" customFormat="1" x14ac:dyDescent="0.25">
      <c r="I10247" s="142"/>
    </row>
    <row r="10248" spans="9:9" s="141" customFormat="1" x14ac:dyDescent="0.25">
      <c r="I10248" s="142"/>
    </row>
    <row r="10249" spans="9:9" s="141" customFormat="1" x14ac:dyDescent="0.25">
      <c r="I10249" s="142"/>
    </row>
    <row r="10250" spans="9:9" s="141" customFormat="1" x14ac:dyDescent="0.25">
      <c r="I10250" s="142"/>
    </row>
    <row r="10251" spans="9:9" s="141" customFormat="1" x14ac:dyDescent="0.25">
      <c r="I10251" s="142"/>
    </row>
    <row r="10252" spans="9:9" s="141" customFormat="1" x14ac:dyDescent="0.25">
      <c r="I10252" s="142"/>
    </row>
    <row r="10253" spans="9:9" s="141" customFormat="1" x14ac:dyDescent="0.25">
      <c r="I10253" s="142"/>
    </row>
    <row r="10254" spans="9:9" s="141" customFormat="1" x14ac:dyDescent="0.25">
      <c r="I10254" s="142"/>
    </row>
    <row r="10255" spans="9:9" s="141" customFormat="1" x14ac:dyDescent="0.25">
      <c r="I10255" s="142"/>
    </row>
    <row r="10256" spans="9:9" s="141" customFormat="1" x14ac:dyDescent="0.25">
      <c r="I10256" s="142"/>
    </row>
    <row r="10257" spans="9:9" s="141" customFormat="1" x14ac:dyDescent="0.25">
      <c r="I10257" s="142"/>
    </row>
    <row r="10258" spans="9:9" s="141" customFormat="1" x14ac:dyDescent="0.25">
      <c r="I10258" s="142"/>
    </row>
    <row r="10259" spans="9:9" s="141" customFormat="1" x14ac:dyDescent="0.25">
      <c r="I10259" s="142"/>
    </row>
    <row r="10260" spans="9:9" s="141" customFormat="1" x14ac:dyDescent="0.25">
      <c r="I10260" s="142"/>
    </row>
    <row r="10261" spans="9:9" s="141" customFormat="1" x14ac:dyDescent="0.25">
      <c r="I10261" s="142"/>
    </row>
    <row r="10262" spans="9:9" s="141" customFormat="1" x14ac:dyDescent="0.25">
      <c r="I10262" s="142"/>
    </row>
    <row r="10263" spans="9:9" s="141" customFormat="1" x14ac:dyDescent="0.25">
      <c r="I10263" s="142"/>
    </row>
    <row r="10264" spans="9:9" s="141" customFormat="1" x14ac:dyDescent="0.25">
      <c r="I10264" s="142"/>
    </row>
    <row r="10265" spans="9:9" s="141" customFormat="1" x14ac:dyDescent="0.25">
      <c r="I10265" s="142"/>
    </row>
    <row r="10266" spans="9:9" s="141" customFormat="1" x14ac:dyDescent="0.25">
      <c r="I10266" s="142"/>
    </row>
    <row r="10267" spans="9:9" s="141" customFormat="1" x14ac:dyDescent="0.25">
      <c r="I10267" s="142"/>
    </row>
    <row r="10268" spans="9:9" s="141" customFormat="1" x14ac:dyDescent="0.25">
      <c r="I10268" s="142"/>
    </row>
    <row r="10269" spans="9:9" s="141" customFormat="1" x14ac:dyDescent="0.25">
      <c r="I10269" s="142"/>
    </row>
    <row r="10270" spans="9:9" s="141" customFormat="1" x14ac:dyDescent="0.25">
      <c r="I10270" s="142"/>
    </row>
    <row r="10271" spans="9:9" s="141" customFormat="1" x14ac:dyDescent="0.25">
      <c r="I10271" s="142"/>
    </row>
    <row r="10272" spans="9:9" s="141" customFormat="1" x14ac:dyDescent="0.25">
      <c r="I10272" s="142"/>
    </row>
    <row r="10273" spans="9:9" s="141" customFormat="1" x14ac:dyDescent="0.25">
      <c r="I10273" s="142"/>
    </row>
    <row r="10274" spans="9:9" s="141" customFormat="1" x14ac:dyDescent="0.25">
      <c r="I10274" s="142"/>
    </row>
    <row r="10275" spans="9:9" s="141" customFormat="1" x14ac:dyDescent="0.25">
      <c r="I10275" s="142"/>
    </row>
    <row r="10276" spans="9:9" s="141" customFormat="1" x14ac:dyDescent="0.25">
      <c r="I10276" s="142"/>
    </row>
    <row r="10277" spans="9:9" s="141" customFormat="1" x14ac:dyDescent="0.25">
      <c r="I10277" s="142"/>
    </row>
    <row r="10278" spans="9:9" s="141" customFormat="1" x14ac:dyDescent="0.25">
      <c r="I10278" s="142"/>
    </row>
    <row r="10279" spans="9:9" s="141" customFormat="1" x14ac:dyDescent="0.25">
      <c r="I10279" s="142"/>
    </row>
    <row r="10280" spans="9:9" s="141" customFormat="1" x14ac:dyDescent="0.25">
      <c r="I10280" s="142"/>
    </row>
    <row r="10281" spans="9:9" s="141" customFormat="1" x14ac:dyDescent="0.25">
      <c r="I10281" s="142"/>
    </row>
    <row r="10282" spans="9:9" s="141" customFormat="1" x14ac:dyDescent="0.25">
      <c r="I10282" s="142"/>
    </row>
    <row r="10283" spans="9:9" s="141" customFormat="1" x14ac:dyDescent="0.25">
      <c r="I10283" s="142"/>
    </row>
    <row r="10284" spans="9:9" s="141" customFormat="1" x14ac:dyDescent="0.25">
      <c r="I10284" s="142"/>
    </row>
    <row r="10285" spans="9:9" s="141" customFormat="1" x14ac:dyDescent="0.25">
      <c r="I10285" s="142"/>
    </row>
    <row r="10286" spans="9:9" s="141" customFormat="1" x14ac:dyDescent="0.25">
      <c r="I10286" s="142"/>
    </row>
    <row r="10287" spans="9:9" s="141" customFormat="1" x14ac:dyDescent="0.25">
      <c r="I10287" s="142"/>
    </row>
    <row r="10288" spans="9:9" s="141" customFormat="1" x14ac:dyDescent="0.25">
      <c r="I10288" s="142"/>
    </row>
    <row r="10289" spans="9:9" s="141" customFormat="1" x14ac:dyDescent="0.25">
      <c r="I10289" s="142"/>
    </row>
    <row r="10290" spans="9:9" s="141" customFormat="1" x14ac:dyDescent="0.25">
      <c r="I10290" s="142"/>
    </row>
    <row r="10291" spans="9:9" s="141" customFormat="1" x14ac:dyDescent="0.25">
      <c r="I10291" s="142"/>
    </row>
    <row r="10292" spans="9:9" s="141" customFormat="1" x14ac:dyDescent="0.25">
      <c r="I10292" s="142"/>
    </row>
    <row r="10293" spans="9:9" s="141" customFormat="1" x14ac:dyDescent="0.25">
      <c r="I10293" s="142"/>
    </row>
    <row r="10294" spans="9:9" s="141" customFormat="1" x14ac:dyDescent="0.25">
      <c r="I10294" s="142"/>
    </row>
    <row r="10295" spans="9:9" s="141" customFormat="1" x14ac:dyDescent="0.25">
      <c r="I10295" s="142"/>
    </row>
    <row r="10296" spans="9:9" s="141" customFormat="1" x14ac:dyDescent="0.25">
      <c r="I10296" s="142"/>
    </row>
    <row r="10297" spans="9:9" s="141" customFormat="1" x14ac:dyDescent="0.25">
      <c r="I10297" s="142"/>
    </row>
    <row r="10298" spans="9:9" s="141" customFormat="1" x14ac:dyDescent="0.25">
      <c r="I10298" s="142"/>
    </row>
    <row r="10299" spans="9:9" s="141" customFormat="1" x14ac:dyDescent="0.25">
      <c r="I10299" s="142"/>
    </row>
    <row r="10300" spans="9:9" s="141" customFormat="1" x14ac:dyDescent="0.25">
      <c r="I10300" s="142"/>
    </row>
    <row r="10301" spans="9:9" s="141" customFormat="1" x14ac:dyDescent="0.25">
      <c r="I10301" s="142"/>
    </row>
    <row r="10302" spans="9:9" s="141" customFormat="1" x14ac:dyDescent="0.25">
      <c r="I10302" s="142"/>
    </row>
    <row r="10303" spans="9:9" s="141" customFormat="1" x14ac:dyDescent="0.25">
      <c r="I10303" s="142"/>
    </row>
    <row r="10304" spans="9:9" s="141" customFormat="1" x14ac:dyDescent="0.25">
      <c r="I10304" s="142"/>
    </row>
    <row r="10305" spans="9:9" s="141" customFormat="1" x14ac:dyDescent="0.25">
      <c r="I10305" s="142"/>
    </row>
    <row r="10306" spans="9:9" s="141" customFormat="1" x14ac:dyDescent="0.25">
      <c r="I10306" s="142"/>
    </row>
    <row r="10307" spans="9:9" s="141" customFormat="1" x14ac:dyDescent="0.25">
      <c r="I10307" s="142"/>
    </row>
    <row r="10308" spans="9:9" s="141" customFormat="1" x14ac:dyDescent="0.25">
      <c r="I10308" s="142"/>
    </row>
    <row r="10309" spans="9:9" s="141" customFormat="1" x14ac:dyDescent="0.25">
      <c r="I10309" s="142"/>
    </row>
    <row r="10310" spans="9:9" s="141" customFormat="1" x14ac:dyDescent="0.25">
      <c r="I10310" s="142"/>
    </row>
    <row r="10311" spans="9:9" s="141" customFormat="1" x14ac:dyDescent="0.25">
      <c r="I10311" s="142"/>
    </row>
    <row r="10312" spans="9:9" s="141" customFormat="1" x14ac:dyDescent="0.25">
      <c r="I10312" s="142"/>
    </row>
    <row r="10313" spans="9:9" s="141" customFormat="1" x14ac:dyDescent="0.25">
      <c r="I10313" s="142"/>
    </row>
    <row r="10314" spans="9:9" s="141" customFormat="1" x14ac:dyDescent="0.25">
      <c r="I10314" s="142"/>
    </row>
    <row r="10315" spans="9:9" s="141" customFormat="1" x14ac:dyDescent="0.25">
      <c r="I10315" s="142"/>
    </row>
    <row r="10316" spans="9:9" s="141" customFormat="1" x14ac:dyDescent="0.25">
      <c r="I10316" s="142"/>
    </row>
    <row r="10317" spans="9:9" s="141" customFormat="1" x14ac:dyDescent="0.25">
      <c r="I10317" s="142"/>
    </row>
    <row r="10318" spans="9:9" s="141" customFormat="1" x14ac:dyDescent="0.25">
      <c r="I10318" s="142"/>
    </row>
    <row r="10319" spans="9:9" s="141" customFormat="1" x14ac:dyDescent="0.25">
      <c r="I10319" s="142"/>
    </row>
    <row r="10320" spans="9:9" s="141" customFormat="1" x14ac:dyDescent="0.25">
      <c r="I10320" s="142"/>
    </row>
    <row r="10321" spans="9:9" s="141" customFormat="1" x14ac:dyDescent="0.25">
      <c r="I10321" s="142"/>
    </row>
    <row r="10322" spans="9:9" s="141" customFormat="1" x14ac:dyDescent="0.25">
      <c r="I10322" s="142"/>
    </row>
    <row r="10323" spans="9:9" s="141" customFormat="1" x14ac:dyDescent="0.25">
      <c r="I10323" s="142"/>
    </row>
    <row r="10324" spans="9:9" s="141" customFormat="1" x14ac:dyDescent="0.25">
      <c r="I10324" s="142"/>
    </row>
    <row r="10325" spans="9:9" s="141" customFormat="1" x14ac:dyDescent="0.25">
      <c r="I10325" s="142"/>
    </row>
    <row r="10326" spans="9:9" s="141" customFormat="1" x14ac:dyDescent="0.25">
      <c r="I10326" s="142"/>
    </row>
    <row r="10327" spans="9:9" s="141" customFormat="1" x14ac:dyDescent="0.25">
      <c r="I10327" s="142"/>
    </row>
    <row r="10328" spans="9:9" s="141" customFormat="1" x14ac:dyDescent="0.25">
      <c r="I10328" s="142"/>
    </row>
    <row r="10329" spans="9:9" s="141" customFormat="1" x14ac:dyDescent="0.25">
      <c r="I10329" s="142"/>
    </row>
    <row r="10330" spans="9:9" s="141" customFormat="1" x14ac:dyDescent="0.25">
      <c r="I10330" s="142"/>
    </row>
    <row r="10331" spans="9:9" s="141" customFormat="1" x14ac:dyDescent="0.25">
      <c r="I10331" s="142"/>
    </row>
    <row r="10332" spans="9:9" s="141" customFormat="1" x14ac:dyDescent="0.25">
      <c r="I10332" s="142"/>
    </row>
    <row r="10333" spans="9:9" s="141" customFormat="1" x14ac:dyDescent="0.25">
      <c r="I10333" s="142"/>
    </row>
    <row r="10334" spans="9:9" s="141" customFormat="1" x14ac:dyDescent="0.25">
      <c r="I10334" s="142"/>
    </row>
    <row r="10335" spans="9:9" s="141" customFormat="1" x14ac:dyDescent="0.25">
      <c r="I10335" s="142"/>
    </row>
    <row r="10336" spans="9:9" s="141" customFormat="1" x14ac:dyDescent="0.25">
      <c r="I10336" s="142"/>
    </row>
    <row r="10337" spans="9:9" s="141" customFormat="1" x14ac:dyDescent="0.25">
      <c r="I10337" s="142"/>
    </row>
    <row r="10338" spans="9:9" s="141" customFormat="1" x14ac:dyDescent="0.25">
      <c r="I10338" s="142"/>
    </row>
    <row r="10339" spans="9:9" s="141" customFormat="1" x14ac:dyDescent="0.25">
      <c r="I10339" s="142"/>
    </row>
    <row r="10340" spans="9:9" s="141" customFormat="1" x14ac:dyDescent="0.25">
      <c r="I10340" s="142"/>
    </row>
    <row r="10341" spans="9:9" s="141" customFormat="1" x14ac:dyDescent="0.25">
      <c r="I10341" s="142"/>
    </row>
    <row r="10342" spans="9:9" s="141" customFormat="1" x14ac:dyDescent="0.25">
      <c r="I10342" s="142"/>
    </row>
    <row r="10343" spans="9:9" s="141" customFormat="1" x14ac:dyDescent="0.25">
      <c r="I10343" s="142"/>
    </row>
    <row r="10344" spans="9:9" s="141" customFormat="1" x14ac:dyDescent="0.25">
      <c r="I10344" s="142"/>
    </row>
    <row r="10345" spans="9:9" s="141" customFormat="1" x14ac:dyDescent="0.25">
      <c r="I10345" s="142"/>
    </row>
    <row r="10346" spans="9:9" s="141" customFormat="1" x14ac:dyDescent="0.25">
      <c r="I10346" s="142"/>
    </row>
    <row r="10347" spans="9:9" s="141" customFormat="1" x14ac:dyDescent="0.25">
      <c r="I10347" s="142"/>
    </row>
    <row r="10348" spans="9:9" s="141" customFormat="1" x14ac:dyDescent="0.25">
      <c r="I10348" s="142"/>
    </row>
    <row r="10349" spans="9:9" s="141" customFormat="1" x14ac:dyDescent="0.25">
      <c r="I10349" s="142"/>
    </row>
    <row r="10350" spans="9:9" s="141" customFormat="1" x14ac:dyDescent="0.25">
      <c r="I10350" s="142"/>
    </row>
    <row r="10351" spans="9:9" s="141" customFormat="1" x14ac:dyDescent="0.25">
      <c r="I10351" s="142"/>
    </row>
    <row r="10352" spans="9:9" s="141" customFormat="1" x14ac:dyDescent="0.25">
      <c r="I10352" s="142"/>
    </row>
    <row r="10353" spans="9:9" s="141" customFormat="1" x14ac:dyDescent="0.25">
      <c r="I10353" s="142"/>
    </row>
    <row r="10354" spans="9:9" s="141" customFormat="1" x14ac:dyDescent="0.25">
      <c r="I10354" s="142"/>
    </row>
    <row r="10355" spans="9:9" s="141" customFormat="1" x14ac:dyDescent="0.25">
      <c r="I10355" s="142"/>
    </row>
    <row r="10356" spans="9:9" s="141" customFormat="1" x14ac:dyDescent="0.25">
      <c r="I10356" s="142"/>
    </row>
    <row r="10357" spans="9:9" s="141" customFormat="1" x14ac:dyDescent="0.25">
      <c r="I10357" s="142"/>
    </row>
    <row r="10358" spans="9:9" s="141" customFormat="1" x14ac:dyDescent="0.25">
      <c r="I10358" s="142"/>
    </row>
    <row r="10359" spans="9:9" s="141" customFormat="1" x14ac:dyDescent="0.25">
      <c r="I10359" s="142"/>
    </row>
    <row r="10360" spans="9:9" s="141" customFormat="1" x14ac:dyDescent="0.25">
      <c r="I10360" s="142"/>
    </row>
    <row r="10361" spans="9:9" s="141" customFormat="1" x14ac:dyDescent="0.25">
      <c r="I10361" s="142"/>
    </row>
    <row r="10362" spans="9:9" s="141" customFormat="1" x14ac:dyDescent="0.25">
      <c r="I10362" s="142"/>
    </row>
    <row r="10363" spans="9:9" s="141" customFormat="1" x14ac:dyDescent="0.25">
      <c r="I10363" s="142"/>
    </row>
    <row r="10364" spans="9:9" s="141" customFormat="1" x14ac:dyDescent="0.25">
      <c r="I10364" s="142"/>
    </row>
    <row r="10365" spans="9:9" s="141" customFormat="1" x14ac:dyDescent="0.25">
      <c r="I10365" s="142"/>
    </row>
    <row r="10366" spans="9:9" s="141" customFormat="1" x14ac:dyDescent="0.25">
      <c r="I10366" s="142"/>
    </row>
    <row r="10367" spans="9:9" s="141" customFormat="1" x14ac:dyDescent="0.25">
      <c r="I10367" s="142"/>
    </row>
    <row r="10368" spans="9:9" s="141" customFormat="1" x14ac:dyDescent="0.25">
      <c r="I10368" s="142"/>
    </row>
    <row r="10369" spans="9:9" s="141" customFormat="1" x14ac:dyDescent="0.25">
      <c r="I10369" s="142"/>
    </row>
    <row r="10370" spans="9:9" s="141" customFormat="1" x14ac:dyDescent="0.25">
      <c r="I10370" s="142"/>
    </row>
    <row r="10371" spans="9:9" s="141" customFormat="1" x14ac:dyDescent="0.25">
      <c r="I10371" s="142"/>
    </row>
    <row r="10372" spans="9:9" s="141" customFormat="1" x14ac:dyDescent="0.25">
      <c r="I10372" s="142"/>
    </row>
    <row r="10373" spans="9:9" s="141" customFormat="1" x14ac:dyDescent="0.25">
      <c r="I10373" s="142"/>
    </row>
    <row r="10374" spans="9:9" s="141" customFormat="1" x14ac:dyDescent="0.25">
      <c r="I10374" s="142"/>
    </row>
    <row r="10375" spans="9:9" s="141" customFormat="1" x14ac:dyDescent="0.25">
      <c r="I10375" s="142"/>
    </row>
    <row r="10376" spans="9:9" s="141" customFormat="1" x14ac:dyDescent="0.25">
      <c r="I10376" s="142"/>
    </row>
    <row r="10377" spans="9:9" s="141" customFormat="1" x14ac:dyDescent="0.25">
      <c r="I10377" s="142"/>
    </row>
    <row r="10378" spans="9:9" s="141" customFormat="1" x14ac:dyDescent="0.25">
      <c r="I10378" s="142"/>
    </row>
    <row r="10379" spans="9:9" s="141" customFormat="1" x14ac:dyDescent="0.25">
      <c r="I10379" s="142"/>
    </row>
    <row r="10380" spans="9:9" s="141" customFormat="1" x14ac:dyDescent="0.25">
      <c r="I10380" s="142"/>
    </row>
    <row r="10381" spans="9:9" s="141" customFormat="1" x14ac:dyDescent="0.25">
      <c r="I10381" s="142"/>
    </row>
    <row r="10382" spans="9:9" s="141" customFormat="1" x14ac:dyDescent="0.25">
      <c r="I10382" s="142"/>
    </row>
    <row r="10383" spans="9:9" s="141" customFormat="1" x14ac:dyDescent="0.25">
      <c r="I10383" s="142"/>
    </row>
    <row r="10384" spans="9:9" s="141" customFormat="1" x14ac:dyDescent="0.25">
      <c r="I10384" s="142"/>
    </row>
    <row r="10385" spans="9:9" s="141" customFormat="1" x14ac:dyDescent="0.25">
      <c r="I10385" s="142"/>
    </row>
    <row r="10386" spans="9:9" s="141" customFormat="1" x14ac:dyDescent="0.25">
      <c r="I10386" s="142"/>
    </row>
    <row r="10387" spans="9:9" s="141" customFormat="1" x14ac:dyDescent="0.25">
      <c r="I10387" s="142"/>
    </row>
    <row r="10388" spans="9:9" s="141" customFormat="1" x14ac:dyDescent="0.25">
      <c r="I10388" s="142"/>
    </row>
    <row r="10389" spans="9:9" s="141" customFormat="1" x14ac:dyDescent="0.25">
      <c r="I10389" s="142"/>
    </row>
    <row r="10390" spans="9:9" s="141" customFormat="1" x14ac:dyDescent="0.25">
      <c r="I10390" s="142"/>
    </row>
    <row r="10391" spans="9:9" s="141" customFormat="1" x14ac:dyDescent="0.25">
      <c r="I10391" s="142"/>
    </row>
    <row r="10392" spans="9:9" s="141" customFormat="1" x14ac:dyDescent="0.25">
      <c r="I10392" s="142"/>
    </row>
    <row r="10393" spans="9:9" s="141" customFormat="1" x14ac:dyDescent="0.25">
      <c r="I10393" s="142"/>
    </row>
    <row r="10394" spans="9:9" s="141" customFormat="1" x14ac:dyDescent="0.25">
      <c r="I10394" s="142"/>
    </row>
    <row r="10395" spans="9:9" s="141" customFormat="1" x14ac:dyDescent="0.25">
      <c r="I10395" s="142"/>
    </row>
    <row r="10396" spans="9:9" s="141" customFormat="1" x14ac:dyDescent="0.25">
      <c r="I10396" s="142"/>
    </row>
    <row r="10397" spans="9:9" s="141" customFormat="1" x14ac:dyDescent="0.25">
      <c r="I10397" s="142"/>
    </row>
    <row r="10398" spans="9:9" s="141" customFormat="1" x14ac:dyDescent="0.25">
      <c r="I10398" s="142"/>
    </row>
    <row r="10399" spans="9:9" s="141" customFormat="1" x14ac:dyDescent="0.25">
      <c r="I10399" s="142"/>
    </row>
    <row r="10400" spans="9:9" s="141" customFormat="1" x14ac:dyDescent="0.25">
      <c r="I10400" s="142"/>
    </row>
    <row r="10401" spans="9:9" s="141" customFormat="1" x14ac:dyDescent="0.25">
      <c r="I10401" s="142"/>
    </row>
    <row r="10402" spans="9:9" s="141" customFormat="1" x14ac:dyDescent="0.25">
      <c r="I10402" s="142"/>
    </row>
    <row r="10403" spans="9:9" s="141" customFormat="1" x14ac:dyDescent="0.25">
      <c r="I10403" s="142"/>
    </row>
    <row r="10404" spans="9:9" s="141" customFormat="1" x14ac:dyDescent="0.25">
      <c r="I10404" s="142"/>
    </row>
    <row r="10405" spans="9:9" s="141" customFormat="1" x14ac:dyDescent="0.25">
      <c r="I10405" s="142"/>
    </row>
    <row r="10406" spans="9:9" s="141" customFormat="1" x14ac:dyDescent="0.25">
      <c r="I10406" s="142"/>
    </row>
    <row r="10407" spans="9:9" s="141" customFormat="1" x14ac:dyDescent="0.25">
      <c r="I10407" s="142"/>
    </row>
    <row r="10408" spans="9:9" s="141" customFormat="1" x14ac:dyDescent="0.25">
      <c r="I10408" s="142"/>
    </row>
    <row r="10409" spans="9:9" s="141" customFormat="1" x14ac:dyDescent="0.25">
      <c r="I10409" s="142"/>
    </row>
    <row r="10410" spans="9:9" s="141" customFormat="1" x14ac:dyDescent="0.25">
      <c r="I10410" s="142"/>
    </row>
    <row r="10411" spans="9:9" s="141" customFormat="1" x14ac:dyDescent="0.25">
      <c r="I10411" s="142"/>
    </row>
    <row r="10412" spans="9:9" s="141" customFormat="1" x14ac:dyDescent="0.25">
      <c r="I10412" s="142"/>
    </row>
    <row r="10413" spans="9:9" s="141" customFormat="1" x14ac:dyDescent="0.25">
      <c r="I10413" s="142"/>
    </row>
    <row r="10414" spans="9:9" s="141" customFormat="1" x14ac:dyDescent="0.25">
      <c r="I10414" s="142"/>
    </row>
    <row r="10415" spans="9:9" s="141" customFormat="1" x14ac:dyDescent="0.25">
      <c r="I10415" s="142"/>
    </row>
    <row r="10416" spans="9:9" s="141" customFormat="1" x14ac:dyDescent="0.25">
      <c r="I10416" s="142"/>
    </row>
    <row r="10417" spans="9:9" s="141" customFormat="1" x14ac:dyDescent="0.25">
      <c r="I10417" s="142"/>
    </row>
    <row r="10418" spans="9:9" s="141" customFormat="1" x14ac:dyDescent="0.25">
      <c r="I10418" s="142"/>
    </row>
    <row r="10419" spans="9:9" s="141" customFormat="1" x14ac:dyDescent="0.25">
      <c r="I10419" s="142"/>
    </row>
    <row r="10420" spans="9:9" s="141" customFormat="1" x14ac:dyDescent="0.25">
      <c r="I10420" s="142"/>
    </row>
    <row r="10421" spans="9:9" s="141" customFormat="1" x14ac:dyDescent="0.25">
      <c r="I10421" s="142"/>
    </row>
    <row r="10422" spans="9:9" s="141" customFormat="1" x14ac:dyDescent="0.25">
      <c r="I10422" s="142"/>
    </row>
    <row r="10423" spans="9:9" s="141" customFormat="1" x14ac:dyDescent="0.25">
      <c r="I10423" s="142"/>
    </row>
    <row r="10424" spans="9:9" s="141" customFormat="1" x14ac:dyDescent="0.25">
      <c r="I10424" s="142"/>
    </row>
    <row r="10425" spans="9:9" s="141" customFormat="1" x14ac:dyDescent="0.25">
      <c r="I10425" s="142"/>
    </row>
    <row r="10426" spans="9:9" s="141" customFormat="1" x14ac:dyDescent="0.25">
      <c r="I10426" s="142"/>
    </row>
    <row r="10427" spans="9:9" s="141" customFormat="1" x14ac:dyDescent="0.25">
      <c r="I10427" s="142"/>
    </row>
    <row r="10428" spans="9:9" s="141" customFormat="1" x14ac:dyDescent="0.25">
      <c r="I10428" s="142"/>
    </row>
    <row r="10429" spans="9:9" s="141" customFormat="1" x14ac:dyDescent="0.25">
      <c r="I10429" s="142"/>
    </row>
    <row r="10430" spans="9:9" s="141" customFormat="1" x14ac:dyDescent="0.25">
      <c r="I10430" s="142"/>
    </row>
    <row r="10431" spans="9:9" s="141" customFormat="1" x14ac:dyDescent="0.25">
      <c r="I10431" s="142"/>
    </row>
    <row r="10432" spans="9:9" s="141" customFormat="1" x14ac:dyDescent="0.25">
      <c r="I10432" s="142"/>
    </row>
    <row r="10433" spans="9:9" s="141" customFormat="1" x14ac:dyDescent="0.25">
      <c r="I10433" s="142"/>
    </row>
    <row r="10434" spans="9:9" s="141" customFormat="1" x14ac:dyDescent="0.25">
      <c r="I10434" s="142"/>
    </row>
    <row r="10435" spans="9:9" s="141" customFormat="1" x14ac:dyDescent="0.25">
      <c r="I10435" s="142"/>
    </row>
    <row r="10436" spans="9:9" s="141" customFormat="1" x14ac:dyDescent="0.25">
      <c r="I10436" s="142"/>
    </row>
    <row r="10437" spans="9:9" s="141" customFormat="1" x14ac:dyDescent="0.25">
      <c r="I10437" s="142"/>
    </row>
    <row r="10438" spans="9:9" s="141" customFormat="1" x14ac:dyDescent="0.25">
      <c r="I10438" s="142"/>
    </row>
    <row r="10439" spans="9:9" s="141" customFormat="1" x14ac:dyDescent="0.25">
      <c r="I10439" s="142"/>
    </row>
    <row r="10440" spans="9:9" s="141" customFormat="1" x14ac:dyDescent="0.25">
      <c r="I10440" s="142"/>
    </row>
    <row r="10441" spans="9:9" s="141" customFormat="1" x14ac:dyDescent="0.25">
      <c r="I10441" s="142"/>
    </row>
    <row r="10442" spans="9:9" s="141" customFormat="1" x14ac:dyDescent="0.25">
      <c r="I10442" s="142"/>
    </row>
    <row r="10443" spans="9:9" s="141" customFormat="1" x14ac:dyDescent="0.25">
      <c r="I10443" s="142"/>
    </row>
    <row r="10444" spans="9:9" s="141" customFormat="1" x14ac:dyDescent="0.25">
      <c r="I10444" s="142"/>
    </row>
    <row r="10445" spans="9:9" s="141" customFormat="1" x14ac:dyDescent="0.25">
      <c r="I10445" s="142"/>
    </row>
    <row r="10446" spans="9:9" s="141" customFormat="1" x14ac:dyDescent="0.25">
      <c r="I10446" s="142"/>
    </row>
    <row r="10447" spans="9:9" s="141" customFormat="1" x14ac:dyDescent="0.25">
      <c r="I10447" s="142"/>
    </row>
    <row r="10448" spans="9:9" s="141" customFormat="1" x14ac:dyDescent="0.25">
      <c r="I10448" s="142"/>
    </row>
    <row r="10449" spans="9:9" s="141" customFormat="1" x14ac:dyDescent="0.25">
      <c r="I10449" s="142"/>
    </row>
    <row r="10450" spans="9:9" s="141" customFormat="1" x14ac:dyDescent="0.25">
      <c r="I10450" s="142"/>
    </row>
    <row r="10451" spans="9:9" s="141" customFormat="1" x14ac:dyDescent="0.25">
      <c r="I10451" s="142"/>
    </row>
    <row r="10452" spans="9:9" s="141" customFormat="1" x14ac:dyDescent="0.25">
      <c r="I10452" s="142"/>
    </row>
    <row r="10453" spans="9:9" s="141" customFormat="1" x14ac:dyDescent="0.25">
      <c r="I10453" s="142"/>
    </row>
    <row r="10454" spans="9:9" s="141" customFormat="1" x14ac:dyDescent="0.25">
      <c r="I10454" s="142"/>
    </row>
    <row r="10455" spans="9:9" s="141" customFormat="1" x14ac:dyDescent="0.25">
      <c r="I10455" s="142"/>
    </row>
    <row r="10456" spans="9:9" s="141" customFormat="1" x14ac:dyDescent="0.25">
      <c r="I10456" s="142"/>
    </row>
    <row r="10457" spans="9:9" s="141" customFormat="1" x14ac:dyDescent="0.25">
      <c r="I10457" s="142"/>
    </row>
    <row r="10458" spans="9:9" s="141" customFormat="1" x14ac:dyDescent="0.25">
      <c r="I10458" s="142"/>
    </row>
    <row r="10459" spans="9:9" s="141" customFormat="1" x14ac:dyDescent="0.25">
      <c r="I10459" s="142"/>
    </row>
    <row r="10460" spans="9:9" s="141" customFormat="1" x14ac:dyDescent="0.25">
      <c r="I10460" s="142"/>
    </row>
    <row r="10461" spans="9:9" s="141" customFormat="1" x14ac:dyDescent="0.25">
      <c r="I10461" s="142"/>
    </row>
    <row r="10462" spans="9:9" s="141" customFormat="1" x14ac:dyDescent="0.25">
      <c r="I10462" s="142"/>
    </row>
    <row r="10463" spans="9:9" s="141" customFormat="1" x14ac:dyDescent="0.25">
      <c r="I10463" s="142"/>
    </row>
    <row r="10464" spans="9:9" s="141" customFormat="1" x14ac:dyDescent="0.25">
      <c r="I10464" s="142"/>
    </row>
    <row r="10465" spans="9:9" s="141" customFormat="1" x14ac:dyDescent="0.25">
      <c r="I10465" s="142"/>
    </row>
    <row r="10466" spans="9:9" s="141" customFormat="1" x14ac:dyDescent="0.25">
      <c r="I10466" s="142"/>
    </row>
    <row r="10467" spans="9:9" s="141" customFormat="1" x14ac:dyDescent="0.25">
      <c r="I10467" s="142"/>
    </row>
    <row r="10468" spans="9:9" s="141" customFormat="1" x14ac:dyDescent="0.25">
      <c r="I10468" s="142"/>
    </row>
    <row r="10469" spans="9:9" s="141" customFormat="1" x14ac:dyDescent="0.25">
      <c r="I10469" s="142"/>
    </row>
    <row r="10470" spans="9:9" s="141" customFormat="1" x14ac:dyDescent="0.25">
      <c r="I10470" s="142"/>
    </row>
    <row r="10471" spans="9:9" s="141" customFormat="1" x14ac:dyDescent="0.25">
      <c r="I10471" s="142"/>
    </row>
    <row r="10472" spans="9:9" s="141" customFormat="1" x14ac:dyDescent="0.25">
      <c r="I10472" s="142"/>
    </row>
    <row r="10473" spans="9:9" s="141" customFormat="1" x14ac:dyDescent="0.25">
      <c r="I10473" s="142"/>
    </row>
    <row r="10474" spans="9:9" s="141" customFormat="1" x14ac:dyDescent="0.25">
      <c r="I10474" s="142"/>
    </row>
    <row r="10475" spans="9:9" s="141" customFormat="1" x14ac:dyDescent="0.25">
      <c r="I10475" s="142"/>
    </row>
    <row r="10476" spans="9:9" s="141" customFormat="1" x14ac:dyDescent="0.25">
      <c r="I10476" s="142"/>
    </row>
    <row r="10477" spans="9:9" s="141" customFormat="1" x14ac:dyDescent="0.25">
      <c r="I10477" s="142"/>
    </row>
    <row r="10478" spans="9:9" s="141" customFormat="1" x14ac:dyDescent="0.25">
      <c r="I10478" s="142"/>
    </row>
    <row r="10479" spans="9:9" s="141" customFormat="1" x14ac:dyDescent="0.25">
      <c r="I10479" s="142"/>
    </row>
    <row r="10480" spans="9:9" s="141" customFormat="1" x14ac:dyDescent="0.25">
      <c r="I10480" s="142"/>
    </row>
    <row r="10481" spans="9:9" s="141" customFormat="1" x14ac:dyDescent="0.25">
      <c r="I10481" s="142"/>
    </row>
    <row r="10482" spans="9:9" s="141" customFormat="1" x14ac:dyDescent="0.25">
      <c r="I10482" s="142"/>
    </row>
    <row r="10483" spans="9:9" s="141" customFormat="1" x14ac:dyDescent="0.25">
      <c r="I10483" s="142"/>
    </row>
    <row r="10484" spans="9:9" s="141" customFormat="1" x14ac:dyDescent="0.25">
      <c r="I10484" s="142"/>
    </row>
    <row r="10485" spans="9:9" s="141" customFormat="1" x14ac:dyDescent="0.25">
      <c r="I10485" s="142"/>
    </row>
    <row r="10486" spans="9:9" s="141" customFormat="1" x14ac:dyDescent="0.25">
      <c r="I10486" s="142"/>
    </row>
    <row r="10487" spans="9:9" s="141" customFormat="1" x14ac:dyDescent="0.25">
      <c r="I10487" s="142"/>
    </row>
    <row r="10488" spans="9:9" s="141" customFormat="1" x14ac:dyDescent="0.25">
      <c r="I10488" s="142"/>
    </row>
    <row r="10489" spans="9:9" s="141" customFormat="1" x14ac:dyDescent="0.25">
      <c r="I10489" s="142"/>
    </row>
    <row r="10490" spans="9:9" s="141" customFormat="1" x14ac:dyDescent="0.25">
      <c r="I10490" s="142"/>
    </row>
    <row r="10491" spans="9:9" s="141" customFormat="1" x14ac:dyDescent="0.25">
      <c r="I10491" s="142"/>
    </row>
    <row r="10492" spans="9:9" s="141" customFormat="1" x14ac:dyDescent="0.25">
      <c r="I10492" s="142"/>
    </row>
    <row r="10493" spans="9:9" s="141" customFormat="1" x14ac:dyDescent="0.25">
      <c r="I10493" s="142"/>
    </row>
    <row r="10494" spans="9:9" s="141" customFormat="1" x14ac:dyDescent="0.25">
      <c r="I10494" s="142"/>
    </row>
    <row r="10495" spans="9:9" s="141" customFormat="1" x14ac:dyDescent="0.25">
      <c r="I10495" s="142"/>
    </row>
    <row r="10496" spans="9:9" s="141" customFormat="1" x14ac:dyDescent="0.25">
      <c r="I10496" s="142"/>
    </row>
    <row r="10497" spans="9:9" s="141" customFormat="1" x14ac:dyDescent="0.25">
      <c r="I10497" s="142"/>
    </row>
    <row r="10498" spans="9:9" s="141" customFormat="1" x14ac:dyDescent="0.25">
      <c r="I10498" s="142"/>
    </row>
    <row r="10499" spans="9:9" s="141" customFormat="1" x14ac:dyDescent="0.25">
      <c r="I10499" s="142"/>
    </row>
    <row r="10500" spans="9:9" s="141" customFormat="1" x14ac:dyDescent="0.25">
      <c r="I10500" s="142"/>
    </row>
    <row r="10501" spans="9:9" s="141" customFormat="1" x14ac:dyDescent="0.25">
      <c r="I10501" s="142"/>
    </row>
    <row r="10502" spans="9:9" s="141" customFormat="1" x14ac:dyDescent="0.25">
      <c r="I10502" s="142"/>
    </row>
    <row r="10503" spans="9:9" s="141" customFormat="1" x14ac:dyDescent="0.25">
      <c r="I10503" s="142"/>
    </row>
    <row r="10504" spans="9:9" s="141" customFormat="1" x14ac:dyDescent="0.25">
      <c r="I10504" s="142"/>
    </row>
    <row r="10505" spans="9:9" s="141" customFormat="1" x14ac:dyDescent="0.25">
      <c r="I10505" s="142"/>
    </row>
    <row r="10506" spans="9:9" s="141" customFormat="1" x14ac:dyDescent="0.25">
      <c r="I10506" s="142"/>
    </row>
    <row r="10507" spans="9:9" s="141" customFormat="1" x14ac:dyDescent="0.25">
      <c r="I10507" s="142"/>
    </row>
    <row r="10508" spans="9:9" s="141" customFormat="1" x14ac:dyDescent="0.25">
      <c r="I10508" s="142"/>
    </row>
    <row r="10509" spans="9:9" s="141" customFormat="1" x14ac:dyDescent="0.25">
      <c r="I10509" s="142"/>
    </row>
    <row r="10510" spans="9:9" s="141" customFormat="1" x14ac:dyDescent="0.25">
      <c r="I10510" s="142"/>
    </row>
    <row r="10511" spans="9:9" s="141" customFormat="1" x14ac:dyDescent="0.25">
      <c r="I10511" s="142"/>
    </row>
    <row r="10512" spans="9:9" s="141" customFormat="1" x14ac:dyDescent="0.25">
      <c r="I10512" s="142"/>
    </row>
    <row r="10513" spans="9:9" s="141" customFormat="1" x14ac:dyDescent="0.25">
      <c r="I10513" s="142"/>
    </row>
    <row r="10514" spans="9:9" s="141" customFormat="1" x14ac:dyDescent="0.25">
      <c r="I10514" s="142"/>
    </row>
    <row r="10515" spans="9:9" s="141" customFormat="1" x14ac:dyDescent="0.25">
      <c r="I10515" s="142"/>
    </row>
    <row r="10516" spans="9:9" s="141" customFormat="1" x14ac:dyDescent="0.25">
      <c r="I10516" s="142"/>
    </row>
    <row r="10517" spans="9:9" s="141" customFormat="1" x14ac:dyDescent="0.25">
      <c r="I10517" s="142"/>
    </row>
    <row r="10518" spans="9:9" s="141" customFormat="1" x14ac:dyDescent="0.25">
      <c r="I10518" s="142"/>
    </row>
    <row r="10519" spans="9:9" s="141" customFormat="1" x14ac:dyDescent="0.25">
      <c r="I10519" s="142"/>
    </row>
    <row r="10520" spans="9:9" s="141" customFormat="1" x14ac:dyDescent="0.25">
      <c r="I10520" s="142"/>
    </row>
    <row r="10521" spans="9:9" s="141" customFormat="1" x14ac:dyDescent="0.25">
      <c r="I10521" s="142"/>
    </row>
    <row r="10522" spans="9:9" s="141" customFormat="1" x14ac:dyDescent="0.25">
      <c r="I10522" s="142"/>
    </row>
    <row r="10523" spans="9:9" s="141" customFormat="1" x14ac:dyDescent="0.25">
      <c r="I10523" s="142"/>
    </row>
    <row r="10524" spans="9:9" s="141" customFormat="1" x14ac:dyDescent="0.25">
      <c r="I10524" s="142"/>
    </row>
    <row r="10525" spans="9:9" s="141" customFormat="1" x14ac:dyDescent="0.25">
      <c r="I10525" s="142"/>
    </row>
    <row r="10526" spans="9:9" s="141" customFormat="1" x14ac:dyDescent="0.25">
      <c r="I10526" s="142"/>
    </row>
    <row r="10527" spans="9:9" s="141" customFormat="1" x14ac:dyDescent="0.25">
      <c r="I10527" s="142"/>
    </row>
    <row r="10528" spans="9:9" s="141" customFormat="1" x14ac:dyDescent="0.25">
      <c r="I10528" s="142"/>
    </row>
    <row r="10529" spans="9:9" s="141" customFormat="1" x14ac:dyDescent="0.25">
      <c r="I10529" s="142"/>
    </row>
    <row r="10530" spans="9:9" s="141" customFormat="1" x14ac:dyDescent="0.25">
      <c r="I10530" s="142"/>
    </row>
    <row r="10531" spans="9:9" s="141" customFormat="1" x14ac:dyDescent="0.25">
      <c r="I10531" s="142"/>
    </row>
    <row r="10532" spans="9:9" s="141" customFormat="1" x14ac:dyDescent="0.25">
      <c r="I10532" s="142"/>
    </row>
    <row r="10533" spans="9:9" s="141" customFormat="1" x14ac:dyDescent="0.25">
      <c r="I10533" s="142"/>
    </row>
    <row r="10534" spans="9:9" s="141" customFormat="1" x14ac:dyDescent="0.25">
      <c r="I10534" s="142"/>
    </row>
    <row r="10535" spans="9:9" s="141" customFormat="1" x14ac:dyDescent="0.25">
      <c r="I10535" s="142"/>
    </row>
    <row r="10536" spans="9:9" s="141" customFormat="1" x14ac:dyDescent="0.25">
      <c r="I10536" s="142"/>
    </row>
    <row r="10537" spans="9:9" s="141" customFormat="1" x14ac:dyDescent="0.25">
      <c r="I10537" s="142"/>
    </row>
    <row r="10538" spans="9:9" s="141" customFormat="1" x14ac:dyDescent="0.25">
      <c r="I10538" s="142"/>
    </row>
    <row r="10539" spans="9:9" s="141" customFormat="1" x14ac:dyDescent="0.25">
      <c r="I10539" s="142"/>
    </row>
    <row r="10540" spans="9:9" s="141" customFormat="1" x14ac:dyDescent="0.25">
      <c r="I10540" s="142"/>
    </row>
    <row r="10541" spans="9:9" s="141" customFormat="1" x14ac:dyDescent="0.25">
      <c r="I10541" s="142"/>
    </row>
    <row r="10542" spans="9:9" s="141" customFormat="1" x14ac:dyDescent="0.25">
      <c r="I10542" s="142"/>
    </row>
    <row r="10543" spans="9:9" s="141" customFormat="1" x14ac:dyDescent="0.25">
      <c r="I10543" s="142"/>
    </row>
    <row r="10544" spans="9:9" s="141" customFormat="1" x14ac:dyDescent="0.25">
      <c r="I10544" s="142"/>
    </row>
    <row r="10545" spans="9:9" s="141" customFormat="1" x14ac:dyDescent="0.25">
      <c r="I10545" s="142"/>
    </row>
    <row r="10546" spans="9:9" s="141" customFormat="1" x14ac:dyDescent="0.25">
      <c r="I10546" s="142"/>
    </row>
    <row r="10547" spans="9:9" s="141" customFormat="1" x14ac:dyDescent="0.25">
      <c r="I10547" s="142"/>
    </row>
    <row r="10548" spans="9:9" s="141" customFormat="1" x14ac:dyDescent="0.25">
      <c r="I10548" s="142"/>
    </row>
    <row r="10549" spans="9:9" s="141" customFormat="1" x14ac:dyDescent="0.25">
      <c r="I10549" s="142"/>
    </row>
    <row r="10550" spans="9:9" s="141" customFormat="1" x14ac:dyDescent="0.25">
      <c r="I10550" s="142"/>
    </row>
    <row r="10551" spans="9:9" s="141" customFormat="1" x14ac:dyDescent="0.25">
      <c r="I10551" s="142"/>
    </row>
    <row r="10552" spans="9:9" s="141" customFormat="1" x14ac:dyDescent="0.25">
      <c r="I10552" s="142"/>
    </row>
    <row r="10553" spans="9:9" s="141" customFormat="1" x14ac:dyDescent="0.25">
      <c r="I10553" s="142"/>
    </row>
    <row r="10554" spans="9:9" s="141" customFormat="1" x14ac:dyDescent="0.25">
      <c r="I10554" s="142"/>
    </row>
    <row r="10555" spans="9:9" s="141" customFormat="1" x14ac:dyDescent="0.25">
      <c r="I10555" s="142"/>
    </row>
    <row r="10556" spans="9:9" s="141" customFormat="1" x14ac:dyDescent="0.25">
      <c r="I10556" s="142"/>
    </row>
    <row r="10557" spans="9:9" s="141" customFormat="1" x14ac:dyDescent="0.25">
      <c r="I10557" s="142"/>
    </row>
    <row r="10558" spans="9:9" s="141" customFormat="1" x14ac:dyDescent="0.25">
      <c r="I10558" s="142"/>
    </row>
    <row r="10559" spans="9:9" s="141" customFormat="1" x14ac:dyDescent="0.25">
      <c r="I10559" s="142"/>
    </row>
    <row r="10560" spans="9:9" s="141" customFormat="1" x14ac:dyDescent="0.25">
      <c r="I10560" s="142"/>
    </row>
    <row r="10561" spans="9:9" s="141" customFormat="1" x14ac:dyDescent="0.25">
      <c r="I10561" s="142"/>
    </row>
    <row r="10562" spans="9:9" s="141" customFormat="1" x14ac:dyDescent="0.25">
      <c r="I10562" s="142"/>
    </row>
    <row r="10563" spans="9:9" s="141" customFormat="1" x14ac:dyDescent="0.25">
      <c r="I10563" s="142"/>
    </row>
    <row r="10564" spans="9:9" s="141" customFormat="1" x14ac:dyDescent="0.25">
      <c r="I10564" s="142"/>
    </row>
    <row r="10565" spans="9:9" s="141" customFormat="1" x14ac:dyDescent="0.25">
      <c r="I10565" s="142"/>
    </row>
    <row r="10566" spans="9:9" s="141" customFormat="1" x14ac:dyDescent="0.25">
      <c r="I10566" s="142"/>
    </row>
    <row r="10567" spans="9:9" s="141" customFormat="1" x14ac:dyDescent="0.25">
      <c r="I10567" s="142"/>
    </row>
    <row r="10568" spans="9:9" s="141" customFormat="1" x14ac:dyDescent="0.25">
      <c r="I10568" s="142"/>
    </row>
    <row r="10569" spans="9:9" s="141" customFormat="1" x14ac:dyDescent="0.25">
      <c r="I10569" s="142"/>
    </row>
    <row r="10570" spans="9:9" s="141" customFormat="1" x14ac:dyDescent="0.25">
      <c r="I10570" s="142"/>
    </row>
    <row r="10571" spans="9:9" s="141" customFormat="1" x14ac:dyDescent="0.25">
      <c r="I10571" s="142"/>
    </row>
    <row r="10572" spans="9:9" s="141" customFormat="1" x14ac:dyDescent="0.25">
      <c r="I10572" s="142"/>
    </row>
    <row r="10573" spans="9:9" s="141" customFormat="1" x14ac:dyDescent="0.25">
      <c r="I10573" s="142"/>
    </row>
    <row r="10574" spans="9:9" s="141" customFormat="1" x14ac:dyDescent="0.25">
      <c r="I10574" s="142"/>
    </row>
    <row r="10575" spans="9:9" s="141" customFormat="1" x14ac:dyDescent="0.25">
      <c r="I10575" s="142"/>
    </row>
    <row r="10576" spans="9:9" s="141" customFormat="1" x14ac:dyDescent="0.25">
      <c r="I10576" s="142"/>
    </row>
    <row r="10577" spans="9:9" s="141" customFormat="1" x14ac:dyDescent="0.25">
      <c r="I10577" s="142"/>
    </row>
    <row r="10578" spans="9:9" s="141" customFormat="1" x14ac:dyDescent="0.25">
      <c r="I10578" s="142"/>
    </row>
    <row r="10579" spans="9:9" s="141" customFormat="1" x14ac:dyDescent="0.25">
      <c r="I10579" s="142"/>
    </row>
    <row r="10580" spans="9:9" s="141" customFormat="1" x14ac:dyDescent="0.25">
      <c r="I10580" s="142"/>
    </row>
    <row r="10581" spans="9:9" s="141" customFormat="1" x14ac:dyDescent="0.25">
      <c r="I10581" s="142"/>
    </row>
    <row r="10582" spans="9:9" s="141" customFormat="1" x14ac:dyDescent="0.25">
      <c r="I10582" s="142"/>
    </row>
    <row r="10583" spans="9:9" s="141" customFormat="1" x14ac:dyDescent="0.25">
      <c r="I10583" s="142"/>
    </row>
    <row r="10584" spans="9:9" s="141" customFormat="1" x14ac:dyDescent="0.25">
      <c r="I10584" s="142"/>
    </row>
    <row r="10585" spans="9:9" s="141" customFormat="1" x14ac:dyDescent="0.25">
      <c r="I10585" s="142"/>
    </row>
    <row r="10586" spans="9:9" s="141" customFormat="1" x14ac:dyDescent="0.25">
      <c r="I10586" s="142"/>
    </row>
    <row r="10587" spans="9:9" s="141" customFormat="1" x14ac:dyDescent="0.25">
      <c r="I10587" s="142"/>
    </row>
    <row r="10588" spans="9:9" s="141" customFormat="1" x14ac:dyDescent="0.25">
      <c r="I10588" s="142"/>
    </row>
    <row r="10589" spans="9:9" s="141" customFormat="1" x14ac:dyDescent="0.25">
      <c r="I10589" s="142"/>
    </row>
    <row r="10590" spans="9:9" s="141" customFormat="1" x14ac:dyDescent="0.25">
      <c r="I10590" s="142"/>
    </row>
    <row r="10591" spans="9:9" s="141" customFormat="1" x14ac:dyDescent="0.25">
      <c r="I10591" s="142"/>
    </row>
    <row r="10592" spans="9:9" s="141" customFormat="1" x14ac:dyDescent="0.25">
      <c r="I10592" s="142"/>
    </row>
    <row r="10593" spans="9:9" s="141" customFormat="1" x14ac:dyDescent="0.25">
      <c r="I10593" s="142"/>
    </row>
    <row r="10594" spans="9:9" s="141" customFormat="1" x14ac:dyDescent="0.25">
      <c r="I10594" s="142"/>
    </row>
    <row r="10595" spans="9:9" s="141" customFormat="1" x14ac:dyDescent="0.25">
      <c r="I10595" s="142"/>
    </row>
    <row r="10596" spans="9:9" s="141" customFormat="1" x14ac:dyDescent="0.25">
      <c r="I10596" s="142"/>
    </row>
    <row r="10597" spans="9:9" s="141" customFormat="1" x14ac:dyDescent="0.25">
      <c r="I10597" s="142"/>
    </row>
    <row r="10598" spans="9:9" s="141" customFormat="1" x14ac:dyDescent="0.25">
      <c r="I10598" s="142"/>
    </row>
    <row r="10599" spans="9:9" s="141" customFormat="1" x14ac:dyDescent="0.25">
      <c r="I10599" s="142"/>
    </row>
    <row r="10600" spans="9:9" s="141" customFormat="1" x14ac:dyDescent="0.25">
      <c r="I10600" s="142"/>
    </row>
    <row r="10601" spans="9:9" s="141" customFormat="1" x14ac:dyDescent="0.25">
      <c r="I10601" s="142"/>
    </row>
    <row r="10602" spans="9:9" s="141" customFormat="1" x14ac:dyDescent="0.25">
      <c r="I10602" s="142"/>
    </row>
    <row r="10603" spans="9:9" s="141" customFormat="1" x14ac:dyDescent="0.25">
      <c r="I10603" s="142"/>
    </row>
    <row r="10604" spans="9:9" s="141" customFormat="1" x14ac:dyDescent="0.25">
      <c r="I10604" s="142"/>
    </row>
    <row r="10605" spans="9:9" s="141" customFormat="1" x14ac:dyDescent="0.25">
      <c r="I10605" s="142"/>
    </row>
    <row r="10606" spans="9:9" s="141" customFormat="1" x14ac:dyDescent="0.25">
      <c r="I10606" s="142"/>
    </row>
    <row r="10607" spans="9:9" s="141" customFormat="1" x14ac:dyDescent="0.25">
      <c r="I10607" s="142"/>
    </row>
    <row r="10608" spans="9:9" s="141" customFormat="1" x14ac:dyDescent="0.25">
      <c r="I10608" s="142"/>
    </row>
    <row r="10609" spans="9:9" s="141" customFormat="1" x14ac:dyDescent="0.25">
      <c r="I10609" s="142"/>
    </row>
    <row r="10610" spans="9:9" s="141" customFormat="1" x14ac:dyDescent="0.25">
      <c r="I10610" s="142"/>
    </row>
    <row r="10611" spans="9:9" s="141" customFormat="1" x14ac:dyDescent="0.25">
      <c r="I10611" s="142"/>
    </row>
    <row r="10612" spans="9:9" s="141" customFormat="1" x14ac:dyDescent="0.25">
      <c r="I10612" s="142"/>
    </row>
    <row r="10613" spans="9:9" s="141" customFormat="1" x14ac:dyDescent="0.25">
      <c r="I10613" s="142"/>
    </row>
    <row r="10614" spans="9:9" s="141" customFormat="1" x14ac:dyDescent="0.25">
      <c r="I10614" s="142"/>
    </row>
    <row r="10615" spans="9:9" s="141" customFormat="1" x14ac:dyDescent="0.25">
      <c r="I10615" s="142"/>
    </row>
    <row r="10616" spans="9:9" s="141" customFormat="1" x14ac:dyDescent="0.25">
      <c r="I10616" s="142"/>
    </row>
    <row r="10617" spans="9:9" s="141" customFormat="1" x14ac:dyDescent="0.25">
      <c r="I10617" s="142"/>
    </row>
    <row r="10618" spans="9:9" s="141" customFormat="1" x14ac:dyDescent="0.25">
      <c r="I10618" s="142"/>
    </row>
    <row r="10619" spans="9:9" s="141" customFormat="1" x14ac:dyDescent="0.25">
      <c r="I10619" s="142"/>
    </row>
    <row r="10620" spans="9:9" s="141" customFormat="1" x14ac:dyDescent="0.25">
      <c r="I10620" s="142"/>
    </row>
    <row r="10621" spans="9:9" s="141" customFormat="1" x14ac:dyDescent="0.25">
      <c r="I10621" s="142"/>
    </row>
    <row r="10622" spans="9:9" s="141" customFormat="1" x14ac:dyDescent="0.25">
      <c r="I10622" s="142"/>
    </row>
    <row r="10623" spans="9:9" s="141" customFormat="1" x14ac:dyDescent="0.25">
      <c r="I10623" s="142"/>
    </row>
    <row r="10624" spans="9:9" s="141" customFormat="1" x14ac:dyDescent="0.25">
      <c r="I10624" s="142"/>
    </row>
    <row r="10625" spans="9:9" s="141" customFormat="1" x14ac:dyDescent="0.25">
      <c r="I10625" s="142"/>
    </row>
    <row r="10626" spans="9:9" s="141" customFormat="1" x14ac:dyDescent="0.25">
      <c r="I10626" s="142"/>
    </row>
    <row r="10627" spans="9:9" s="141" customFormat="1" x14ac:dyDescent="0.25">
      <c r="I10627" s="142"/>
    </row>
    <row r="10628" spans="9:9" s="141" customFormat="1" x14ac:dyDescent="0.25">
      <c r="I10628" s="142"/>
    </row>
    <row r="10629" spans="9:9" s="141" customFormat="1" x14ac:dyDescent="0.25">
      <c r="I10629" s="142"/>
    </row>
    <row r="10630" spans="9:9" s="141" customFormat="1" x14ac:dyDescent="0.25">
      <c r="I10630" s="142"/>
    </row>
    <row r="10631" spans="9:9" s="141" customFormat="1" x14ac:dyDescent="0.25">
      <c r="I10631" s="142"/>
    </row>
    <row r="10632" spans="9:9" s="141" customFormat="1" x14ac:dyDescent="0.25">
      <c r="I10632" s="142"/>
    </row>
    <row r="10633" spans="9:9" s="141" customFormat="1" x14ac:dyDescent="0.25">
      <c r="I10633" s="142"/>
    </row>
    <row r="10634" spans="9:9" s="141" customFormat="1" x14ac:dyDescent="0.25">
      <c r="I10634" s="142"/>
    </row>
    <row r="10635" spans="9:9" s="141" customFormat="1" x14ac:dyDescent="0.25">
      <c r="I10635" s="142"/>
    </row>
    <row r="10636" spans="9:9" s="141" customFormat="1" x14ac:dyDescent="0.25">
      <c r="I10636" s="142"/>
    </row>
    <row r="10637" spans="9:9" s="141" customFormat="1" x14ac:dyDescent="0.25">
      <c r="I10637" s="142"/>
    </row>
    <row r="10638" spans="9:9" s="141" customFormat="1" x14ac:dyDescent="0.25">
      <c r="I10638" s="142"/>
    </row>
    <row r="10639" spans="9:9" s="141" customFormat="1" x14ac:dyDescent="0.25">
      <c r="I10639" s="142"/>
    </row>
    <row r="10640" spans="9:9" s="141" customFormat="1" x14ac:dyDescent="0.25">
      <c r="I10640" s="142"/>
    </row>
    <row r="10641" spans="9:9" s="141" customFormat="1" x14ac:dyDescent="0.25">
      <c r="I10641" s="142"/>
    </row>
    <row r="10642" spans="9:9" s="141" customFormat="1" x14ac:dyDescent="0.25">
      <c r="I10642" s="142"/>
    </row>
    <row r="10643" spans="9:9" s="141" customFormat="1" x14ac:dyDescent="0.25">
      <c r="I10643" s="142"/>
    </row>
    <row r="10644" spans="9:9" s="141" customFormat="1" x14ac:dyDescent="0.25">
      <c r="I10644" s="142"/>
    </row>
    <row r="10645" spans="9:9" s="141" customFormat="1" x14ac:dyDescent="0.25">
      <c r="I10645" s="142"/>
    </row>
    <row r="10646" spans="9:9" s="141" customFormat="1" x14ac:dyDescent="0.25">
      <c r="I10646" s="142"/>
    </row>
    <row r="10647" spans="9:9" s="141" customFormat="1" x14ac:dyDescent="0.25">
      <c r="I10647" s="142"/>
    </row>
    <row r="10648" spans="9:9" s="141" customFormat="1" x14ac:dyDescent="0.25">
      <c r="I10648" s="142"/>
    </row>
    <row r="10649" spans="9:9" s="141" customFormat="1" x14ac:dyDescent="0.25">
      <c r="I10649" s="142"/>
    </row>
    <row r="10650" spans="9:9" s="141" customFormat="1" x14ac:dyDescent="0.25">
      <c r="I10650" s="142"/>
    </row>
    <row r="10651" spans="9:9" s="141" customFormat="1" x14ac:dyDescent="0.25">
      <c r="I10651" s="142"/>
    </row>
    <row r="10652" spans="9:9" s="141" customFormat="1" x14ac:dyDescent="0.25">
      <c r="I10652" s="142"/>
    </row>
    <row r="10653" spans="9:9" s="141" customFormat="1" x14ac:dyDescent="0.25">
      <c r="I10653" s="142"/>
    </row>
    <row r="10654" spans="9:9" s="141" customFormat="1" x14ac:dyDescent="0.25">
      <c r="I10654" s="142"/>
    </row>
    <row r="10655" spans="9:9" s="141" customFormat="1" x14ac:dyDescent="0.25">
      <c r="I10655" s="142"/>
    </row>
    <row r="10656" spans="9:9" s="141" customFormat="1" x14ac:dyDescent="0.25">
      <c r="I10656" s="142"/>
    </row>
    <row r="10657" spans="9:9" s="141" customFormat="1" x14ac:dyDescent="0.25">
      <c r="I10657" s="142"/>
    </row>
    <row r="10658" spans="9:9" s="141" customFormat="1" x14ac:dyDescent="0.25">
      <c r="I10658" s="142"/>
    </row>
    <row r="10659" spans="9:9" s="141" customFormat="1" x14ac:dyDescent="0.25">
      <c r="I10659" s="142"/>
    </row>
    <row r="10660" spans="9:9" s="141" customFormat="1" x14ac:dyDescent="0.25">
      <c r="I10660" s="142"/>
    </row>
    <row r="10661" spans="9:9" s="141" customFormat="1" x14ac:dyDescent="0.25">
      <c r="I10661" s="142"/>
    </row>
    <row r="10662" spans="9:9" s="141" customFormat="1" x14ac:dyDescent="0.25">
      <c r="I10662" s="142"/>
    </row>
    <row r="10663" spans="9:9" s="141" customFormat="1" x14ac:dyDescent="0.25">
      <c r="I10663" s="142"/>
    </row>
    <row r="10664" spans="9:9" s="141" customFormat="1" x14ac:dyDescent="0.25">
      <c r="I10664" s="142"/>
    </row>
    <row r="10665" spans="9:9" s="141" customFormat="1" x14ac:dyDescent="0.25">
      <c r="I10665" s="142"/>
    </row>
    <row r="10666" spans="9:9" s="141" customFormat="1" x14ac:dyDescent="0.25">
      <c r="I10666" s="142"/>
    </row>
    <row r="10667" spans="9:9" s="141" customFormat="1" x14ac:dyDescent="0.25">
      <c r="I10667" s="142"/>
    </row>
    <row r="10668" spans="9:9" s="141" customFormat="1" x14ac:dyDescent="0.25">
      <c r="I10668" s="142"/>
    </row>
    <row r="10669" spans="9:9" s="141" customFormat="1" x14ac:dyDescent="0.25">
      <c r="I10669" s="142"/>
    </row>
    <row r="10670" spans="9:9" s="141" customFormat="1" x14ac:dyDescent="0.25">
      <c r="I10670" s="142"/>
    </row>
    <row r="10671" spans="9:9" s="141" customFormat="1" x14ac:dyDescent="0.25">
      <c r="I10671" s="142"/>
    </row>
    <row r="10672" spans="9:9" s="141" customFormat="1" x14ac:dyDescent="0.25">
      <c r="I10672" s="142"/>
    </row>
    <row r="10673" spans="9:9" s="141" customFormat="1" x14ac:dyDescent="0.25">
      <c r="I10673" s="142"/>
    </row>
    <row r="10674" spans="9:9" s="141" customFormat="1" x14ac:dyDescent="0.25">
      <c r="I10674" s="142"/>
    </row>
    <row r="10675" spans="9:9" s="141" customFormat="1" x14ac:dyDescent="0.25">
      <c r="I10675" s="142"/>
    </row>
    <row r="10676" spans="9:9" s="141" customFormat="1" x14ac:dyDescent="0.25">
      <c r="I10676" s="142"/>
    </row>
    <row r="10677" spans="9:9" s="141" customFormat="1" x14ac:dyDescent="0.25">
      <c r="I10677" s="142"/>
    </row>
    <row r="10678" spans="9:9" s="141" customFormat="1" x14ac:dyDescent="0.25">
      <c r="I10678" s="142"/>
    </row>
    <row r="10679" spans="9:9" s="141" customFormat="1" x14ac:dyDescent="0.25">
      <c r="I10679" s="142"/>
    </row>
    <row r="10680" spans="9:9" s="141" customFormat="1" x14ac:dyDescent="0.25">
      <c r="I10680" s="142"/>
    </row>
    <row r="10681" spans="9:9" s="141" customFormat="1" x14ac:dyDescent="0.25">
      <c r="I10681" s="142"/>
    </row>
    <row r="10682" spans="9:9" s="141" customFormat="1" x14ac:dyDescent="0.25">
      <c r="I10682" s="142"/>
    </row>
    <row r="10683" spans="9:9" s="141" customFormat="1" x14ac:dyDescent="0.25">
      <c r="I10683" s="142"/>
    </row>
    <row r="10684" spans="9:9" s="141" customFormat="1" x14ac:dyDescent="0.25">
      <c r="I10684" s="142"/>
    </row>
    <row r="10685" spans="9:9" s="141" customFormat="1" x14ac:dyDescent="0.25">
      <c r="I10685" s="142"/>
    </row>
    <row r="10686" spans="9:9" s="141" customFormat="1" x14ac:dyDescent="0.25">
      <c r="I10686" s="142"/>
    </row>
    <row r="10687" spans="9:9" s="141" customFormat="1" x14ac:dyDescent="0.25">
      <c r="I10687" s="142"/>
    </row>
    <row r="10688" spans="9:9" s="141" customFormat="1" x14ac:dyDescent="0.25">
      <c r="I10688" s="142"/>
    </row>
    <row r="10689" spans="9:9" s="141" customFormat="1" x14ac:dyDescent="0.25">
      <c r="I10689" s="142"/>
    </row>
    <row r="10690" spans="9:9" s="141" customFormat="1" x14ac:dyDescent="0.25">
      <c r="I10690" s="142"/>
    </row>
    <row r="10691" spans="9:9" s="141" customFormat="1" x14ac:dyDescent="0.25">
      <c r="I10691" s="142"/>
    </row>
    <row r="10692" spans="9:9" s="141" customFormat="1" x14ac:dyDescent="0.25">
      <c r="I10692" s="142"/>
    </row>
    <row r="10693" spans="9:9" s="141" customFormat="1" x14ac:dyDescent="0.25">
      <c r="I10693" s="142"/>
    </row>
    <row r="10694" spans="9:9" s="141" customFormat="1" x14ac:dyDescent="0.25">
      <c r="I10694" s="142"/>
    </row>
    <row r="10695" spans="9:9" s="141" customFormat="1" x14ac:dyDescent="0.25">
      <c r="I10695" s="142"/>
    </row>
    <row r="10696" spans="9:9" s="141" customFormat="1" x14ac:dyDescent="0.25">
      <c r="I10696" s="142"/>
    </row>
    <row r="10697" spans="9:9" s="141" customFormat="1" x14ac:dyDescent="0.25">
      <c r="I10697" s="142"/>
    </row>
    <row r="10698" spans="9:9" s="141" customFormat="1" x14ac:dyDescent="0.25">
      <c r="I10698" s="142"/>
    </row>
    <row r="10699" spans="9:9" s="141" customFormat="1" x14ac:dyDescent="0.25">
      <c r="I10699" s="142"/>
    </row>
    <row r="10700" spans="9:9" s="141" customFormat="1" x14ac:dyDescent="0.25">
      <c r="I10700" s="142"/>
    </row>
    <row r="10701" spans="9:9" s="141" customFormat="1" x14ac:dyDescent="0.25">
      <c r="I10701" s="142"/>
    </row>
    <row r="10702" spans="9:9" s="141" customFormat="1" x14ac:dyDescent="0.25">
      <c r="I10702" s="142"/>
    </row>
    <row r="10703" spans="9:9" s="141" customFormat="1" x14ac:dyDescent="0.25">
      <c r="I10703" s="142"/>
    </row>
    <row r="10704" spans="9:9" s="141" customFormat="1" x14ac:dyDescent="0.25">
      <c r="I10704" s="142"/>
    </row>
    <row r="10705" spans="9:9" s="141" customFormat="1" x14ac:dyDescent="0.25">
      <c r="I10705" s="142"/>
    </row>
    <row r="10706" spans="9:9" s="141" customFormat="1" x14ac:dyDescent="0.25">
      <c r="I10706" s="142"/>
    </row>
    <row r="10707" spans="9:9" s="141" customFormat="1" x14ac:dyDescent="0.25">
      <c r="I10707" s="142"/>
    </row>
    <row r="10708" spans="9:9" s="141" customFormat="1" x14ac:dyDescent="0.25">
      <c r="I10708" s="142"/>
    </row>
    <row r="10709" spans="9:9" s="141" customFormat="1" x14ac:dyDescent="0.25">
      <c r="I10709" s="142"/>
    </row>
    <row r="10710" spans="9:9" s="141" customFormat="1" x14ac:dyDescent="0.25">
      <c r="I10710" s="142"/>
    </row>
    <row r="10711" spans="9:9" s="141" customFormat="1" x14ac:dyDescent="0.25">
      <c r="I10711" s="142"/>
    </row>
    <row r="10712" spans="9:9" s="141" customFormat="1" x14ac:dyDescent="0.25">
      <c r="I10712" s="142"/>
    </row>
    <row r="10713" spans="9:9" s="141" customFormat="1" x14ac:dyDescent="0.25">
      <c r="I10713" s="142"/>
    </row>
    <row r="10714" spans="9:9" s="141" customFormat="1" x14ac:dyDescent="0.25">
      <c r="I10714" s="142"/>
    </row>
    <row r="10715" spans="9:9" s="141" customFormat="1" x14ac:dyDescent="0.25">
      <c r="I10715" s="142"/>
    </row>
    <row r="10716" spans="9:9" s="141" customFormat="1" x14ac:dyDescent="0.25">
      <c r="I10716" s="142"/>
    </row>
    <row r="10717" spans="9:9" s="141" customFormat="1" x14ac:dyDescent="0.25">
      <c r="I10717" s="142"/>
    </row>
    <row r="10718" spans="9:9" s="141" customFormat="1" x14ac:dyDescent="0.25">
      <c r="I10718" s="142"/>
    </row>
    <row r="10719" spans="9:9" s="141" customFormat="1" x14ac:dyDescent="0.25">
      <c r="I10719" s="142"/>
    </row>
    <row r="10720" spans="9:9" s="141" customFormat="1" x14ac:dyDescent="0.25">
      <c r="I10720" s="142"/>
    </row>
    <row r="10721" spans="9:9" s="141" customFormat="1" x14ac:dyDescent="0.25">
      <c r="I10721" s="142"/>
    </row>
    <row r="10722" spans="9:9" s="141" customFormat="1" x14ac:dyDescent="0.25">
      <c r="I10722" s="142"/>
    </row>
    <row r="10723" spans="9:9" s="141" customFormat="1" x14ac:dyDescent="0.25">
      <c r="I10723" s="142"/>
    </row>
    <row r="10724" spans="9:9" s="141" customFormat="1" x14ac:dyDescent="0.25">
      <c r="I10724" s="142"/>
    </row>
    <row r="10725" spans="9:9" s="141" customFormat="1" x14ac:dyDescent="0.25">
      <c r="I10725" s="142"/>
    </row>
    <row r="10726" spans="9:9" s="141" customFormat="1" x14ac:dyDescent="0.25">
      <c r="I10726" s="142"/>
    </row>
    <row r="10727" spans="9:9" s="141" customFormat="1" x14ac:dyDescent="0.25">
      <c r="I10727" s="142"/>
    </row>
    <row r="10728" spans="9:9" s="141" customFormat="1" x14ac:dyDescent="0.25">
      <c r="I10728" s="142"/>
    </row>
    <row r="10729" spans="9:9" s="141" customFormat="1" x14ac:dyDescent="0.25">
      <c r="I10729" s="142"/>
    </row>
    <row r="10730" spans="9:9" s="141" customFormat="1" x14ac:dyDescent="0.25">
      <c r="I10730" s="142"/>
    </row>
    <row r="10731" spans="9:9" s="141" customFormat="1" x14ac:dyDescent="0.25">
      <c r="I10731" s="142"/>
    </row>
    <row r="10732" spans="9:9" s="141" customFormat="1" x14ac:dyDescent="0.25">
      <c r="I10732" s="142"/>
    </row>
    <row r="10733" spans="9:9" s="141" customFormat="1" x14ac:dyDescent="0.25">
      <c r="I10733" s="142"/>
    </row>
    <row r="10734" spans="9:9" s="141" customFormat="1" x14ac:dyDescent="0.25">
      <c r="I10734" s="142"/>
    </row>
    <row r="10735" spans="9:9" s="141" customFormat="1" x14ac:dyDescent="0.25">
      <c r="I10735" s="142"/>
    </row>
    <row r="10736" spans="9:9" s="141" customFormat="1" x14ac:dyDescent="0.25">
      <c r="I10736" s="142"/>
    </row>
    <row r="10737" spans="9:9" s="141" customFormat="1" x14ac:dyDescent="0.25">
      <c r="I10737" s="142"/>
    </row>
    <row r="10738" spans="9:9" s="141" customFormat="1" x14ac:dyDescent="0.25">
      <c r="I10738" s="142"/>
    </row>
    <row r="10739" spans="9:9" s="141" customFormat="1" x14ac:dyDescent="0.25">
      <c r="I10739" s="142"/>
    </row>
    <row r="10740" spans="9:9" s="141" customFormat="1" x14ac:dyDescent="0.25">
      <c r="I10740" s="142"/>
    </row>
    <row r="10741" spans="9:9" s="141" customFormat="1" x14ac:dyDescent="0.25">
      <c r="I10741" s="142"/>
    </row>
    <row r="10742" spans="9:9" s="141" customFormat="1" x14ac:dyDescent="0.25">
      <c r="I10742" s="142"/>
    </row>
    <row r="10743" spans="9:9" s="141" customFormat="1" x14ac:dyDescent="0.25">
      <c r="I10743" s="142"/>
    </row>
    <row r="10744" spans="9:9" s="141" customFormat="1" x14ac:dyDescent="0.25">
      <c r="I10744" s="142"/>
    </row>
    <row r="10745" spans="9:9" s="141" customFormat="1" x14ac:dyDescent="0.25">
      <c r="I10745" s="142"/>
    </row>
    <row r="10746" spans="9:9" s="141" customFormat="1" x14ac:dyDescent="0.25">
      <c r="I10746" s="142"/>
    </row>
    <row r="10747" spans="9:9" s="141" customFormat="1" x14ac:dyDescent="0.25">
      <c r="I10747" s="142"/>
    </row>
    <row r="10748" spans="9:9" s="141" customFormat="1" x14ac:dyDescent="0.25">
      <c r="I10748" s="142"/>
    </row>
    <row r="10749" spans="9:9" s="141" customFormat="1" x14ac:dyDescent="0.25">
      <c r="I10749" s="142"/>
    </row>
    <row r="10750" spans="9:9" s="141" customFormat="1" x14ac:dyDescent="0.25">
      <c r="I10750" s="142"/>
    </row>
    <row r="10751" spans="9:9" s="141" customFormat="1" x14ac:dyDescent="0.25">
      <c r="I10751" s="142"/>
    </row>
    <row r="10752" spans="9:9" s="141" customFormat="1" x14ac:dyDescent="0.25">
      <c r="I10752" s="142"/>
    </row>
    <row r="10753" spans="9:9" s="141" customFormat="1" x14ac:dyDescent="0.25">
      <c r="I10753" s="142"/>
    </row>
    <row r="10754" spans="9:9" s="141" customFormat="1" x14ac:dyDescent="0.25">
      <c r="I10754" s="142"/>
    </row>
    <row r="10755" spans="9:9" s="141" customFormat="1" x14ac:dyDescent="0.25">
      <c r="I10755" s="142"/>
    </row>
    <row r="10756" spans="9:9" s="141" customFormat="1" x14ac:dyDescent="0.25">
      <c r="I10756" s="142"/>
    </row>
    <row r="10757" spans="9:9" s="141" customFormat="1" x14ac:dyDescent="0.25">
      <c r="I10757" s="142"/>
    </row>
    <row r="10758" spans="9:9" s="141" customFormat="1" x14ac:dyDescent="0.25">
      <c r="I10758" s="142"/>
    </row>
    <row r="10759" spans="9:9" s="141" customFormat="1" x14ac:dyDescent="0.25">
      <c r="I10759" s="142"/>
    </row>
    <row r="10760" spans="9:9" s="141" customFormat="1" x14ac:dyDescent="0.25">
      <c r="I10760" s="142"/>
    </row>
    <row r="10761" spans="9:9" s="141" customFormat="1" x14ac:dyDescent="0.25">
      <c r="I10761" s="142"/>
    </row>
    <row r="10762" spans="9:9" s="141" customFormat="1" x14ac:dyDescent="0.25">
      <c r="I10762" s="142"/>
    </row>
    <row r="10763" spans="9:9" s="141" customFormat="1" x14ac:dyDescent="0.25">
      <c r="I10763" s="142"/>
    </row>
    <row r="10764" spans="9:9" s="141" customFormat="1" x14ac:dyDescent="0.25">
      <c r="I10764" s="142"/>
    </row>
    <row r="10765" spans="9:9" s="141" customFormat="1" x14ac:dyDescent="0.25">
      <c r="I10765" s="142"/>
    </row>
    <row r="10766" spans="9:9" s="141" customFormat="1" x14ac:dyDescent="0.25">
      <c r="I10766" s="142"/>
    </row>
    <row r="10767" spans="9:9" s="141" customFormat="1" x14ac:dyDescent="0.25">
      <c r="I10767" s="142"/>
    </row>
    <row r="10768" spans="9:9" s="141" customFormat="1" x14ac:dyDescent="0.25">
      <c r="I10768" s="142"/>
    </row>
    <row r="10769" spans="9:9" s="141" customFormat="1" x14ac:dyDescent="0.25">
      <c r="I10769" s="142"/>
    </row>
    <row r="10770" spans="9:9" s="141" customFormat="1" x14ac:dyDescent="0.25">
      <c r="I10770" s="142"/>
    </row>
    <row r="10771" spans="9:9" s="141" customFormat="1" x14ac:dyDescent="0.25">
      <c r="I10771" s="142"/>
    </row>
    <row r="10772" spans="9:9" s="141" customFormat="1" x14ac:dyDescent="0.25">
      <c r="I10772" s="142"/>
    </row>
    <row r="10773" spans="9:9" s="141" customFormat="1" x14ac:dyDescent="0.25">
      <c r="I10773" s="142"/>
    </row>
    <row r="10774" spans="9:9" s="141" customFormat="1" x14ac:dyDescent="0.25">
      <c r="I10774" s="142"/>
    </row>
    <row r="10775" spans="9:9" s="141" customFormat="1" x14ac:dyDescent="0.25">
      <c r="I10775" s="142"/>
    </row>
    <row r="10776" spans="9:9" s="141" customFormat="1" x14ac:dyDescent="0.25">
      <c r="I10776" s="142"/>
    </row>
    <row r="10777" spans="9:9" s="141" customFormat="1" x14ac:dyDescent="0.25">
      <c r="I10777" s="142"/>
    </row>
    <row r="10778" spans="9:9" s="141" customFormat="1" x14ac:dyDescent="0.25">
      <c r="I10778" s="142"/>
    </row>
    <row r="10779" spans="9:9" s="141" customFormat="1" x14ac:dyDescent="0.25">
      <c r="I10779" s="142"/>
    </row>
    <row r="10780" spans="9:9" s="141" customFormat="1" x14ac:dyDescent="0.25">
      <c r="I10780" s="142"/>
    </row>
    <row r="10781" spans="9:9" s="141" customFormat="1" x14ac:dyDescent="0.25">
      <c r="I10781" s="142"/>
    </row>
    <row r="10782" spans="9:9" s="141" customFormat="1" x14ac:dyDescent="0.25">
      <c r="I10782" s="142"/>
    </row>
    <row r="10783" spans="9:9" s="141" customFormat="1" x14ac:dyDescent="0.25">
      <c r="I10783" s="142"/>
    </row>
    <row r="10784" spans="9:9" s="141" customFormat="1" x14ac:dyDescent="0.25">
      <c r="I10784" s="142"/>
    </row>
    <row r="10785" spans="9:9" s="141" customFormat="1" x14ac:dyDescent="0.25">
      <c r="I10785" s="142"/>
    </row>
    <row r="10786" spans="9:9" s="141" customFormat="1" x14ac:dyDescent="0.25">
      <c r="I10786" s="142"/>
    </row>
    <row r="10787" spans="9:9" s="141" customFormat="1" x14ac:dyDescent="0.25">
      <c r="I10787" s="142"/>
    </row>
    <row r="10788" spans="9:9" s="141" customFormat="1" x14ac:dyDescent="0.25">
      <c r="I10788" s="142"/>
    </row>
    <row r="10789" spans="9:9" s="141" customFormat="1" x14ac:dyDescent="0.25">
      <c r="I10789" s="142"/>
    </row>
    <row r="10790" spans="9:9" s="141" customFormat="1" x14ac:dyDescent="0.25">
      <c r="I10790" s="142"/>
    </row>
    <row r="10791" spans="9:9" s="141" customFormat="1" x14ac:dyDescent="0.25">
      <c r="I10791" s="142"/>
    </row>
    <row r="10792" spans="9:9" s="141" customFormat="1" x14ac:dyDescent="0.25">
      <c r="I10792" s="142"/>
    </row>
    <row r="10793" spans="9:9" s="141" customFormat="1" x14ac:dyDescent="0.25">
      <c r="I10793" s="142"/>
    </row>
    <row r="10794" spans="9:9" s="141" customFormat="1" x14ac:dyDescent="0.25">
      <c r="I10794" s="142"/>
    </row>
    <row r="10795" spans="9:9" s="141" customFormat="1" x14ac:dyDescent="0.25">
      <c r="I10795" s="142"/>
    </row>
    <row r="10796" spans="9:9" s="141" customFormat="1" x14ac:dyDescent="0.25">
      <c r="I10796" s="142"/>
    </row>
    <row r="10797" spans="9:9" s="141" customFormat="1" x14ac:dyDescent="0.25">
      <c r="I10797" s="142"/>
    </row>
    <row r="10798" spans="9:9" s="141" customFormat="1" x14ac:dyDescent="0.25">
      <c r="I10798" s="142"/>
    </row>
    <row r="10799" spans="9:9" s="141" customFormat="1" x14ac:dyDescent="0.25">
      <c r="I10799" s="142"/>
    </row>
    <row r="10800" spans="9:9" s="141" customFormat="1" x14ac:dyDescent="0.25">
      <c r="I10800" s="142"/>
    </row>
    <row r="10801" spans="9:9" s="141" customFormat="1" x14ac:dyDescent="0.25">
      <c r="I10801" s="142"/>
    </row>
    <row r="10802" spans="9:9" s="141" customFormat="1" x14ac:dyDescent="0.25">
      <c r="I10802" s="142"/>
    </row>
    <row r="10803" spans="9:9" s="141" customFormat="1" x14ac:dyDescent="0.25">
      <c r="I10803" s="142"/>
    </row>
    <row r="10804" spans="9:9" s="141" customFormat="1" x14ac:dyDescent="0.25">
      <c r="I10804" s="142"/>
    </row>
    <row r="10805" spans="9:9" s="141" customFormat="1" x14ac:dyDescent="0.25">
      <c r="I10805" s="142"/>
    </row>
    <row r="10806" spans="9:9" s="141" customFormat="1" x14ac:dyDescent="0.25">
      <c r="I10806" s="142"/>
    </row>
    <row r="10807" spans="9:9" s="141" customFormat="1" x14ac:dyDescent="0.25">
      <c r="I10807" s="142"/>
    </row>
    <row r="10808" spans="9:9" s="141" customFormat="1" x14ac:dyDescent="0.25">
      <c r="I10808" s="142"/>
    </row>
    <row r="10809" spans="9:9" s="141" customFormat="1" x14ac:dyDescent="0.25">
      <c r="I10809" s="142"/>
    </row>
    <row r="10810" spans="9:9" s="141" customFormat="1" x14ac:dyDescent="0.25">
      <c r="I10810" s="142"/>
    </row>
    <row r="10811" spans="9:9" s="141" customFormat="1" x14ac:dyDescent="0.25">
      <c r="I10811" s="142"/>
    </row>
    <row r="10812" spans="9:9" s="141" customFormat="1" x14ac:dyDescent="0.25">
      <c r="I10812" s="142"/>
    </row>
    <row r="10813" spans="9:9" s="141" customFormat="1" x14ac:dyDescent="0.25">
      <c r="I10813" s="142"/>
    </row>
    <row r="10814" spans="9:9" s="141" customFormat="1" x14ac:dyDescent="0.25">
      <c r="I10814" s="142"/>
    </row>
    <row r="10815" spans="9:9" s="141" customFormat="1" x14ac:dyDescent="0.25">
      <c r="I10815" s="142"/>
    </row>
    <row r="10816" spans="9:9" s="141" customFormat="1" x14ac:dyDescent="0.25">
      <c r="I10816" s="142"/>
    </row>
    <row r="10817" spans="9:9" s="141" customFormat="1" x14ac:dyDescent="0.25">
      <c r="I10817" s="142"/>
    </row>
    <row r="10818" spans="9:9" s="141" customFormat="1" x14ac:dyDescent="0.25">
      <c r="I10818" s="142"/>
    </row>
    <row r="10819" spans="9:9" s="141" customFormat="1" x14ac:dyDescent="0.25">
      <c r="I10819" s="142"/>
    </row>
    <row r="10820" spans="9:9" s="141" customFormat="1" x14ac:dyDescent="0.25">
      <c r="I10820" s="142"/>
    </row>
    <row r="10821" spans="9:9" s="141" customFormat="1" x14ac:dyDescent="0.25">
      <c r="I10821" s="142"/>
    </row>
    <row r="10822" spans="9:9" s="141" customFormat="1" x14ac:dyDescent="0.25">
      <c r="I10822" s="142"/>
    </row>
    <row r="10823" spans="9:9" s="141" customFormat="1" x14ac:dyDescent="0.25">
      <c r="I10823" s="142"/>
    </row>
    <row r="10824" spans="9:9" s="141" customFormat="1" x14ac:dyDescent="0.25">
      <c r="I10824" s="142"/>
    </row>
    <row r="10825" spans="9:9" s="141" customFormat="1" x14ac:dyDescent="0.25">
      <c r="I10825" s="142"/>
    </row>
    <row r="10826" spans="9:9" s="141" customFormat="1" x14ac:dyDescent="0.25">
      <c r="I10826" s="142"/>
    </row>
    <row r="10827" spans="9:9" s="141" customFormat="1" x14ac:dyDescent="0.25">
      <c r="I10827" s="142"/>
    </row>
    <row r="10828" spans="9:9" s="141" customFormat="1" x14ac:dyDescent="0.25">
      <c r="I10828" s="142"/>
    </row>
    <row r="10829" spans="9:9" s="141" customFormat="1" x14ac:dyDescent="0.25">
      <c r="I10829" s="142"/>
    </row>
    <row r="10830" spans="9:9" s="141" customFormat="1" x14ac:dyDescent="0.25">
      <c r="I10830" s="142"/>
    </row>
    <row r="10831" spans="9:9" s="141" customFormat="1" x14ac:dyDescent="0.25">
      <c r="I10831" s="142"/>
    </row>
    <row r="10832" spans="9:9" s="141" customFormat="1" x14ac:dyDescent="0.25">
      <c r="I10832" s="142"/>
    </row>
    <row r="10833" spans="9:9" s="141" customFormat="1" x14ac:dyDescent="0.25">
      <c r="I10833" s="142"/>
    </row>
    <row r="10834" spans="9:9" s="141" customFormat="1" x14ac:dyDescent="0.25">
      <c r="I10834" s="142"/>
    </row>
    <row r="10835" spans="9:9" s="141" customFormat="1" x14ac:dyDescent="0.25">
      <c r="I10835" s="142"/>
    </row>
    <row r="10836" spans="9:9" s="141" customFormat="1" x14ac:dyDescent="0.25">
      <c r="I10836" s="142"/>
    </row>
    <row r="10837" spans="9:9" s="141" customFormat="1" x14ac:dyDescent="0.25">
      <c r="I10837" s="142"/>
    </row>
    <row r="10838" spans="9:9" s="141" customFormat="1" x14ac:dyDescent="0.25">
      <c r="I10838" s="142"/>
    </row>
    <row r="10839" spans="9:9" s="141" customFormat="1" x14ac:dyDescent="0.25">
      <c r="I10839" s="142"/>
    </row>
    <row r="10840" spans="9:9" s="141" customFormat="1" x14ac:dyDescent="0.25">
      <c r="I10840" s="142"/>
    </row>
    <row r="10841" spans="9:9" s="141" customFormat="1" x14ac:dyDescent="0.25">
      <c r="I10841" s="142"/>
    </row>
    <row r="10842" spans="9:9" s="141" customFormat="1" x14ac:dyDescent="0.25">
      <c r="I10842" s="142"/>
    </row>
    <row r="10843" spans="9:9" s="141" customFormat="1" x14ac:dyDescent="0.25">
      <c r="I10843" s="142"/>
    </row>
    <row r="10844" spans="9:9" s="141" customFormat="1" x14ac:dyDescent="0.25">
      <c r="I10844" s="142"/>
    </row>
    <row r="10845" spans="9:9" s="141" customFormat="1" x14ac:dyDescent="0.25">
      <c r="I10845" s="142"/>
    </row>
    <row r="10846" spans="9:9" s="141" customFormat="1" x14ac:dyDescent="0.25">
      <c r="I10846" s="142"/>
    </row>
    <row r="10847" spans="9:9" s="141" customFormat="1" x14ac:dyDescent="0.25">
      <c r="I10847" s="142"/>
    </row>
    <row r="10848" spans="9:9" s="141" customFormat="1" x14ac:dyDescent="0.25">
      <c r="I10848" s="142"/>
    </row>
    <row r="10849" spans="9:9" s="141" customFormat="1" x14ac:dyDescent="0.25">
      <c r="I10849" s="142"/>
    </row>
    <row r="10850" spans="9:9" s="141" customFormat="1" x14ac:dyDescent="0.25">
      <c r="I10850" s="142"/>
    </row>
    <row r="10851" spans="9:9" s="141" customFormat="1" x14ac:dyDescent="0.25">
      <c r="I10851" s="142"/>
    </row>
    <row r="10852" spans="9:9" s="141" customFormat="1" x14ac:dyDescent="0.25">
      <c r="I10852" s="142"/>
    </row>
    <row r="10853" spans="9:9" s="141" customFormat="1" x14ac:dyDescent="0.25">
      <c r="I10853" s="142"/>
    </row>
    <row r="10854" spans="9:9" s="141" customFormat="1" x14ac:dyDescent="0.25">
      <c r="I10854" s="142"/>
    </row>
    <row r="10855" spans="9:9" s="141" customFormat="1" x14ac:dyDescent="0.25">
      <c r="I10855" s="142"/>
    </row>
    <row r="10856" spans="9:9" s="141" customFormat="1" x14ac:dyDescent="0.25">
      <c r="I10856" s="142"/>
    </row>
    <row r="10857" spans="9:9" s="141" customFormat="1" x14ac:dyDescent="0.25">
      <c r="I10857" s="142"/>
    </row>
    <row r="10858" spans="9:9" s="141" customFormat="1" x14ac:dyDescent="0.25">
      <c r="I10858" s="142"/>
    </row>
    <row r="10859" spans="9:9" s="141" customFormat="1" x14ac:dyDescent="0.25">
      <c r="I10859" s="142"/>
    </row>
    <row r="10860" spans="9:9" s="141" customFormat="1" x14ac:dyDescent="0.25">
      <c r="I10860" s="142"/>
    </row>
    <row r="10861" spans="9:9" s="141" customFormat="1" x14ac:dyDescent="0.25">
      <c r="I10861" s="142"/>
    </row>
    <row r="10862" spans="9:9" s="141" customFormat="1" x14ac:dyDescent="0.25">
      <c r="I10862" s="142"/>
    </row>
    <row r="10863" spans="9:9" s="141" customFormat="1" x14ac:dyDescent="0.25">
      <c r="I10863" s="142"/>
    </row>
    <row r="10864" spans="9:9" s="141" customFormat="1" x14ac:dyDescent="0.25">
      <c r="I10864" s="142"/>
    </row>
    <row r="10865" spans="9:9" s="141" customFormat="1" x14ac:dyDescent="0.25">
      <c r="I10865" s="142"/>
    </row>
    <row r="10866" spans="9:9" s="141" customFormat="1" x14ac:dyDescent="0.25">
      <c r="I10866" s="142"/>
    </row>
    <row r="10867" spans="9:9" s="141" customFormat="1" x14ac:dyDescent="0.25">
      <c r="I10867" s="142"/>
    </row>
    <row r="10868" spans="9:9" s="141" customFormat="1" x14ac:dyDescent="0.25">
      <c r="I10868" s="142"/>
    </row>
    <row r="10869" spans="9:9" s="141" customFormat="1" x14ac:dyDescent="0.25">
      <c r="I10869" s="142"/>
    </row>
    <row r="10870" spans="9:9" s="141" customFormat="1" x14ac:dyDescent="0.25">
      <c r="I10870" s="142"/>
    </row>
    <row r="10871" spans="9:9" s="141" customFormat="1" x14ac:dyDescent="0.25">
      <c r="I10871" s="142"/>
    </row>
    <row r="10872" spans="9:9" s="141" customFormat="1" x14ac:dyDescent="0.25">
      <c r="I10872" s="142"/>
    </row>
    <row r="10873" spans="9:9" s="141" customFormat="1" x14ac:dyDescent="0.25">
      <c r="I10873" s="142"/>
    </row>
    <row r="10874" spans="9:9" s="141" customFormat="1" x14ac:dyDescent="0.25">
      <c r="I10874" s="142"/>
    </row>
    <row r="10875" spans="9:9" s="141" customFormat="1" x14ac:dyDescent="0.25">
      <c r="I10875" s="142"/>
    </row>
    <row r="10876" spans="9:9" s="141" customFormat="1" x14ac:dyDescent="0.25">
      <c r="I10876" s="142"/>
    </row>
    <row r="10877" spans="9:9" s="141" customFormat="1" x14ac:dyDescent="0.25">
      <c r="I10877" s="142"/>
    </row>
    <row r="10878" spans="9:9" s="141" customFormat="1" x14ac:dyDescent="0.25">
      <c r="I10878" s="142"/>
    </row>
    <row r="10879" spans="9:9" s="141" customFormat="1" x14ac:dyDescent="0.25">
      <c r="I10879" s="142"/>
    </row>
    <row r="10880" spans="9:9" s="141" customFormat="1" x14ac:dyDescent="0.25">
      <c r="I10880" s="142"/>
    </row>
    <row r="10881" spans="9:9" s="141" customFormat="1" x14ac:dyDescent="0.25">
      <c r="I10881" s="142"/>
    </row>
    <row r="10882" spans="9:9" s="141" customFormat="1" x14ac:dyDescent="0.25">
      <c r="I10882" s="142"/>
    </row>
    <row r="10883" spans="9:9" s="141" customFormat="1" x14ac:dyDescent="0.25">
      <c r="I10883" s="142"/>
    </row>
    <row r="10884" spans="9:9" s="141" customFormat="1" x14ac:dyDescent="0.25">
      <c r="I10884" s="142"/>
    </row>
    <row r="10885" spans="9:9" s="141" customFormat="1" x14ac:dyDescent="0.25">
      <c r="I10885" s="142"/>
    </row>
    <row r="10886" spans="9:9" s="141" customFormat="1" x14ac:dyDescent="0.25">
      <c r="I10886" s="142"/>
    </row>
    <row r="10887" spans="9:9" s="141" customFormat="1" x14ac:dyDescent="0.25">
      <c r="I10887" s="142"/>
    </row>
    <row r="10888" spans="9:9" s="141" customFormat="1" x14ac:dyDescent="0.25">
      <c r="I10888" s="142"/>
    </row>
    <row r="10889" spans="9:9" s="141" customFormat="1" x14ac:dyDescent="0.25">
      <c r="I10889" s="142"/>
    </row>
    <row r="10890" spans="9:9" s="141" customFormat="1" x14ac:dyDescent="0.25">
      <c r="I10890" s="142"/>
    </row>
    <row r="10891" spans="9:9" s="141" customFormat="1" x14ac:dyDescent="0.25">
      <c r="I10891" s="142"/>
    </row>
    <row r="10892" spans="9:9" s="141" customFormat="1" x14ac:dyDescent="0.25">
      <c r="I10892" s="142"/>
    </row>
    <row r="10893" spans="9:9" s="141" customFormat="1" x14ac:dyDescent="0.25">
      <c r="I10893" s="142"/>
    </row>
    <row r="10894" spans="9:9" s="141" customFormat="1" x14ac:dyDescent="0.25">
      <c r="I10894" s="142"/>
    </row>
    <row r="10895" spans="9:9" s="141" customFormat="1" x14ac:dyDescent="0.25">
      <c r="I10895" s="142"/>
    </row>
    <row r="10896" spans="9:9" s="141" customFormat="1" x14ac:dyDescent="0.25">
      <c r="I10896" s="142"/>
    </row>
    <row r="10897" spans="9:9" s="141" customFormat="1" x14ac:dyDescent="0.25">
      <c r="I10897" s="142"/>
    </row>
    <row r="10898" spans="9:9" s="141" customFormat="1" x14ac:dyDescent="0.25">
      <c r="I10898" s="142"/>
    </row>
    <row r="10899" spans="9:9" s="141" customFormat="1" x14ac:dyDescent="0.25">
      <c r="I10899" s="142"/>
    </row>
    <row r="10900" spans="9:9" s="141" customFormat="1" x14ac:dyDescent="0.25">
      <c r="I10900" s="142"/>
    </row>
    <row r="10901" spans="9:9" s="141" customFormat="1" x14ac:dyDescent="0.25">
      <c r="I10901" s="142"/>
    </row>
    <row r="10902" spans="9:9" s="141" customFormat="1" x14ac:dyDescent="0.25">
      <c r="I10902" s="142"/>
    </row>
    <row r="10903" spans="9:9" s="141" customFormat="1" x14ac:dyDescent="0.25">
      <c r="I10903" s="142"/>
    </row>
    <row r="10904" spans="9:9" s="141" customFormat="1" x14ac:dyDescent="0.25">
      <c r="I10904" s="142"/>
    </row>
    <row r="10905" spans="9:9" s="141" customFormat="1" x14ac:dyDescent="0.25">
      <c r="I10905" s="142"/>
    </row>
    <row r="10906" spans="9:9" s="141" customFormat="1" x14ac:dyDescent="0.25">
      <c r="I10906" s="142"/>
    </row>
    <row r="10907" spans="9:9" s="141" customFormat="1" x14ac:dyDescent="0.25">
      <c r="I10907" s="142"/>
    </row>
    <row r="10908" spans="9:9" s="141" customFormat="1" x14ac:dyDescent="0.25">
      <c r="I10908" s="142"/>
    </row>
    <row r="10909" spans="9:9" s="141" customFormat="1" x14ac:dyDescent="0.25">
      <c r="I10909" s="142"/>
    </row>
    <row r="10910" spans="9:9" s="141" customFormat="1" x14ac:dyDescent="0.25">
      <c r="I10910" s="142"/>
    </row>
    <row r="10911" spans="9:9" s="141" customFormat="1" x14ac:dyDescent="0.25">
      <c r="I10911" s="142"/>
    </row>
    <row r="10912" spans="9:9" s="141" customFormat="1" x14ac:dyDescent="0.25">
      <c r="I10912" s="142"/>
    </row>
    <row r="10913" spans="9:9" s="141" customFormat="1" x14ac:dyDescent="0.25">
      <c r="I10913" s="142"/>
    </row>
    <row r="10914" spans="9:9" s="141" customFormat="1" x14ac:dyDescent="0.25">
      <c r="I10914" s="142"/>
    </row>
    <row r="10915" spans="9:9" s="141" customFormat="1" x14ac:dyDescent="0.25">
      <c r="I10915" s="142"/>
    </row>
    <row r="10916" spans="9:9" s="141" customFormat="1" x14ac:dyDescent="0.25">
      <c r="I10916" s="142"/>
    </row>
    <row r="10917" spans="9:9" s="141" customFormat="1" x14ac:dyDescent="0.25">
      <c r="I10917" s="142"/>
    </row>
    <row r="10918" spans="9:9" s="141" customFormat="1" x14ac:dyDescent="0.25">
      <c r="I10918" s="142"/>
    </row>
    <row r="10919" spans="9:9" s="141" customFormat="1" x14ac:dyDescent="0.25">
      <c r="I10919" s="142"/>
    </row>
    <row r="10920" spans="9:9" s="141" customFormat="1" x14ac:dyDescent="0.25">
      <c r="I10920" s="142"/>
    </row>
    <row r="10921" spans="9:9" s="141" customFormat="1" x14ac:dyDescent="0.25">
      <c r="I10921" s="142"/>
    </row>
    <row r="10922" spans="9:9" s="141" customFormat="1" x14ac:dyDescent="0.25">
      <c r="I10922" s="142"/>
    </row>
    <row r="10923" spans="9:9" s="141" customFormat="1" x14ac:dyDescent="0.25">
      <c r="I10923" s="142"/>
    </row>
    <row r="10924" spans="9:9" s="141" customFormat="1" x14ac:dyDescent="0.25">
      <c r="I10924" s="142"/>
    </row>
    <row r="10925" spans="9:9" s="141" customFormat="1" x14ac:dyDescent="0.25">
      <c r="I10925" s="142"/>
    </row>
    <row r="10926" spans="9:9" s="141" customFormat="1" x14ac:dyDescent="0.25">
      <c r="I10926" s="142"/>
    </row>
    <row r="10927" spans="9:9" s="141" customFormat="1" x14ac:dyDescent="0.25">
      <c r="I10927" s="142"/>
    </row>
    <row r="10928" spans="9:9" s="141" customFormat="1" x14ac:dyDescent="0.25">
      <c r="I10928" s="142"/>
    </row>
    <row r="10929" spans="9:9" s="141" customFormat="1" x14ac:dyDescent="0.25">
      <c r="I10929" s="142"/>
    </row>
    <row r="10930" spans="9:9" s="141" customFormat="1" x14ac:dyDescent="0.25">
      <c r="I10930" s="142"/>
    </row>
    <row r="10931" spans="9:9" s="141" customFormat="1" x14ac:dyDescent="0.25">
      <c r="I10931" s="142"/>
    </row>
    <row r="10932" spans="9:9" s="141" customFormat="1" x14ac:dyDescent="0.25">
      <c r="I10932" s="142"/>
    </row>
    <row r="10933" spans="9:9" s="141" customFormat="1" x14ac:dyDescent="0.25">
      <c r="I10933" s="142"/>
    </row>
    <row r="10934" spans="9:9" s="141" customFormat="1" x14ac:dyDescent="0.25">
      <c r="I10934" s="142"/>
    </row>
    <row r="10935" spans="9:9" s="141" customFormat="1" x14ac:dyDescent="0.25">
      <c r="I10935" s="142"/>
    </row>
    <row r="10936" spans="9:9" s="141" customFormat="1" x14ac:dyDescent="0.25">
      <c r="I10936" s="142"/>
    </row>
    <row r="10937" spans="9:9" s="141" customFormat="1" x14ac:dyDescent="0.25">
      <c r="I10937" s="142"/>
    </row>
    <row r="10938" spans="9:9" s="141" customFormat="1" x14ac:dyDescent="0.25">
      <c r="I10938" s="142"/>
    </row>
    <row r="10939" spans="9:9" s="141" customFormat="1" x14ac:dyDescent="0.25">
      <c r="I10939" s="142"/>
    </row>
    <row r="10940" spans="9:9" s="141" customFormat="1" x14ac:dyDescent="0.25">
      <c r="I10940" s="142"/>
    </row>
    <row r="10941" spans="9:9" s="141" customFormat="1" x14ac:dyDescent="0.25">
      <c r="I10941" s="142"/>
    </row>
    <row r="10942" spans="9:9" s="141" customFormat="1" x14ac:dyDescent="0.25">
      <c r="I10942" s="142"/>
    </row>
    <row r="10943" spans="9:9" s="141" customFormat="1" x14ac:dyDescent="0.25">
      <c r="I10943" s="142"/>
    </row>
    <row r="10944" spans="9:9" s="141" customFormat="1" x14ac:dyDescent="0.25">
      <c r="I10944" s="142"/>
    </row>
    <row r="10945" spans="9:9" s="141" customFormat="1" x14ac:dyDescent="0.25">
      <c r="I10945" s="142"/>
    </row>
    <row r="10946" spans="9:9" s="141" customFormat="1" x14ac:dyDescent="0.25">
      <c r="I10946" s="142"/>
    </row>
    <row r="10947" spans="9:9" s="141" customFormat="1" x14ac:dyDescent="0.25">
      <c r="I10947" s="142"/>
    </row>
    <row r="10948" spans="9:9" s="141" customFormat="1" x14ac:dyDescent="0.25">
      <c r="I10948" s="142"/>
    </row>
    <row r="10949" spans="9:9" s="141" customFormat="1" x14ac:dyDescent="0.25">
      <c r="I10949" s="142"/>
    </row>
    <row r="10950" spans="9:9" s="141" customFormat="1" x14ac:dyDescent="0.25">
      <c r="I10950" s="142"/>
    </row>
    <row r="10951" spans="9:9" s="141" customFormat="1" x14ac:dyDescent="0.25">
      <c r="I10951" s="142"/>
    </row>
    <row r="10952" spans="9:9" s="141" customFormat="1" x14ac:dyDescent="0.25">
      <c r="I10952" s="142"/>
    </row>
    <row r="10953" spans="9:9" s="141" customFormat="1" x14ac:dyDescent="0.25">
      <c r="I10953" s="142"/>
    </row>
    <row r="10954" spans="9:9" s="141" customFormat="1" x14ac:dyDescent="0.25">
      <c r="I10954" s="142"/>
    </row>
    <row r="10955" spans="9:9" s="141" customFormat="1" x14ac:dyDescent="0.25">
      <c r="I10955" s="142"/>
    </row>
    <row r="10956" spans="9:9" s="141" customFormat="1" x14ac:dyDescent="0.25">
      <c r="I10956" s="142"/>
    </row>
    <row r="10957" spans="9:9" s="141" customFormat="1" x14ac:dyDescent="0.25">
      <c r="I10957" s="142"/>
    </row>
    <row r="10958" spans="9:9" s="141" customFormat="1" x14ac:dyDescent="0.25">
      <c r="I10958" s="142"/>
    </row>
    <row r="10959" spans="9:9" s="141" customFormat="1" x14ac:dyDescent="0.25">
      <c r="I10959" s="142"/>
    </row>
    <row r="10960" spans="9:9" s="141" customFormat="1" x14ac:dyDescent="0.25">
      <c r="I10960" s="142"/>
    </row>
    <row r="10961" spans="9:9" s="141" customFormat="1" x14ac:dyDescent="0.25">
      <c r="I10961" s="142"/>
    </row>
    <row r="10962" spans="9:9" s="141" customFormat="1" x14ac:dyDescent="0.25">
      <c r="I10962" s="142"/>
    </row>
    <row r="10963" spans="9:9" s="141" customFormat="1" x14ac:dyDescent="0.25">
      <c r="I10963" s="142"/>
    </row>
    <row r="10964" spans="9:9" s="141" customFormat="1" x14ac:dyDescent="0.25">
      <c r="I10964" s="142"/>
    </row>
    <row r="10965" spans="9:9" s="141" customFormat="1" x14ac:dyDescent="0.25">
      <c r="I10965" s="142"/>
    </row>
    <row r="10966" spans="9:9" s="141" customFormat="1" x14ac:dyDescent="0.25">
      <c r="I10966" s="142"/>
    </row>
    <row r="10967" spans="9:9" s="141" customFormat="1" x14ac:dyDescent="0.25">
      <c r="I10967" s="142"/>
    </row>
    <row r="10968" spans="9:9" s="141" customFormat="1" x14ac:dyDescent="0.25">
      <c r="I10968" s="142"/>
    </row>
    <row r="10969" spans="9:9" s="141" customFormat="1" x14ac:dyDescent="0.25">
      <c r="I10969" s="142"/>
    </row>
    <row r="10970" spans="9:9" s="141" customFormat="1" x14ac:dyDescent="0.25">
      <c r="I10970" s="142"/>
    </row>
    <row r="10971" spans="9:9" s="141" customFormat="1" x14ac:dyDescent="0.25">
      <c r="I10971" s="142"/>
    </row>
    <row r="10972" spans="9:9" s="141" customFormat="1" x14ac:dyDescent="0.25">
      <c r="I10972" s="142"/>
    </row>
    <row r="10973" spans="9:9" s="141" customFormat="1" x14ac:dyDescent="0.25">
      <c r="I10973" s="142"/>
    </row>
    <row r="10974" spans="9:9" s="141" customFormat="1" x14ac:dyDescent="0.25">
      <c r="I10974" s="142"/>
    </row>
    <row r="10975" spans="9:9" s="141" customFormat="1" x14ac:dyDescent="0.25">
      <c r="I10975" s="142"/>
    </row>
    <row r="10976" spans="9:9" s="141" customFormat="1" x14ac:dyDescent="0.25">
      <c r="I10976" s="142"/>
    </row>
    <row r="10977" spans="9:9" s="141" customFormat="1" x14ac:dyDescent="0.25">
      <c r="I10977" s="142"/>
    </row>
    <row r="10978" spans="9:9" s="141" customFormat="1" x14ac:dyDescent="0.25">
      <c r="I10978" s="142"/>
    </row>
    <row r="10979" spans="9:9" s="141" customFormat="1" x14ac:dyDescent="0.25">
      <c r="I10979" s="142"/>
    </row>
    <row r="10980" spans="9:9" s="141" customFormat="1" x14ac:dyDescent="0.25">
      <c r="I10980" s="142"/>
    </row>
    <row r="10981" spans="9:9" s="141" customFormat="1" x14ac:dyDescent="0.25">
      <c r="I10981" s="142"/>
    </row>
    <row r="10982" spans="9:9" s="141" customFormat="1" x14ac:dyDescent="0.25">
      <c r="I10982" s="142"/>
    </row>
    <row r="10983" spans="9:9" s="141" customFormat="1" x14ac:dyDescent="0.25">
      <c r="I10983" s="142"/>
    </row>
    <row r="10984" spans="9:9" s="141" customFormat="1" x14ac:dyDescent="0.25">
      <c r="I10984" s="142"/>
    </row>
    <row r="10985" spans="9:9" s="141" customFormat="1" x14ac:dyDescent="0.25">
      <c r="I10985" s="142"/>
    </row>
    <row r="10986" spans="9:9" s="141" customFormat="1" x14ac:dyDescent="0.25">
      <c r="I10986" s="142"/>
    </row>
    <row r="10987" spans="9:9" s="141" customFormat="1" x14ac:dyDescent="0.25">
      <c r="I10987" s="142"/>
    </row>
    <row r="10988" spans="9:9" s="141" customFormat="1" x14ac:dyDescent="0.25">
      <c r="I10988" s="142"/>
    </row>
    <row r="10989" spans="9:9" s="141" customFormat="1" x14ac:dyDescent="0.25">
      <c r="I10989" s="142"/>
    </row>
    <row r="10990" spans="9:9" s="141" customFormat="1" x14ac:dyDescent="0.25">
      <c r="I10990" s="142"/>
    </row>
    <row r="10991" spans="9:9" s="141" customFormat="1" x14ac:dyDescent="0.25">
      <c r="I10991" s="142"/>
    </row>
    <row r="10992" spans="9:9" s="141" customFormat="1" x14ac:dyDescent="0.25">
      <c r="I10992" s="142"/>
    </row>
    <row r="10993" spans="9:9" s="141" customFormat="1" x14ac:dyDescent="0.25">
      <c r="I10993" s="142"/>
    </row>
    <row r="10994" spans="9:9" s="141" customFormat="1" x14ac:dyDescent="0.25">
      <c r="I10994" s="142"/>
    </row>
    <row r="10995" spans="9:9" s="141" customFormat="1" x14ac:dyDescent="0.25">
      <c r="I10995" s="142"/>
    </row>
    <row r="10996" spans="9:9" s="141" customFormat="1" x14ac:dyDescent="0.25">
      <c r="I10996" s="142"/>
    </row>
    <row r="10997" spans="9:9" s="141" customFormat="1" x14ac:dyDescent="0.25">
      <c r="I10997" s="142"/>
    </row>
    <row r="10998" spans="9:9" s="141" customFormat="1" x14ac:dyDescent="0.25">
      <c r="I10998" s="142"/>
    </row>
    <row r="10999" spans="9:9" s="141" customFormat="1" x14ac:dyDescent="0.25">
      <c r="I10999" s="142"/>
    </row>
    <row r="11000" spans="9:9" s="141" customFormat="1" x14ac:dyDescent="0.25">
      <c r="I11000" s="142"/>
    </row>
    <row r="11001" spans="9:9" s="141" customFormat="1" x14ac:dyDescent="0.25">
      <c r="I11001" s="142"/>
    </row>
    <row r="11002" spans="9:9" s="141" customFormat="1" x14ac:dyDescent="0.25">
      <c r="I11002" s="142"/>
    </row>
    <row r="11003" spans="9:9" s="141" customFormat="1" x14ac:dyDescent="0.25">
      <c r="I11003" s="142"/>
    </row>
    <row r="11004" spans="9:9" s="141" customFormat="1" x14ac:dyDescent="0.25">
      <c r="I11004" s="142"/>
    </row>
    <row r="11005" spans="9:9" s="141" customFormat="1" x14ac:dyDescent="0.25">
      <c r="I11005" s="142"/>
    </row>
    <row r="11006" spans="9:9" s="141" customFormat="1" x14ac:dyDescent="0.25">
      <c r="I11006" s="142"/>
    </row>
    <row r="11007" spans="9:9" s="141" customFormat="1" x14ac:dyDescent="0.25">
      <c r="I11007" s="142"/>
    </row>
    <row r="11008" spans="9:9" s="141" customFormat="1" x14ac:dyDescent="0.25">
      <c r="I11008" s="142"/>
    </row>
    <row r="11009" spans="9:9" s="141" customFormat="1" x14ac:dyDescent="0.25">
      <c r="I11009" s="142"/>
    </row>
    <row r="11010" spans="9:9" s="141" customFormat="1" x14ac:dyDescent="0.25">
      <c r="I11010" s="142"/>
    </row>
    <row r="11011" spans="9:9" s="141" customFormat="1" x14ac:dyDescent="0.25">
      <c r="I11011" s="142"/>
    </row>
    <row r="11012" spans="9:9" s="141" customFormat="1" x14ac:dyDescent="0.25">
      <c r="I11012" s="142"/>
    </row>
    <row r="11013" spans="9:9" s="141" customFormat="1" x14ac:dyDescent="0.25">
      <c r="I11013" s="142"/>
    </row>
    <row r="11014" spans="9:9" s="141" customFormat="1" x14ac:dyDescent="0.25">
      <c r="I11014" s="142"/>
    </row>
    <row r="11015" spans="9:9" s="141" customFormat="1" x14ac:dyDescent="0.25">
      <c r="I11015" s="142"/>
    </row>
    <row r="11016" spans="9:9" s="141" customFormat="1" x14ac:dyDescent="0.25">
      <c r="I11016" s="142"/>
    </row>
    <row r="11017" spans="9:9" s="141" customFormat="1" x14ac:dyDescent="0.25">
      <c r="I11017" s="142"/>
    </row>
    <row r="11018" spans="9:9" s="141" customFormat="1" x14ac:dyDescent="0.25">
      <c r="I11018" s="142"/>
    </row>
    <row r="11019" spans="9:9" s="141" customFormat="1" x14ac:dyDescent="0.25">
      <c r="I11019" s="142"/>
    </row>
    <row r="11020" spans="9:9" s="141" customFormat="1" x14ac:dyDescent="0.25">
      <c r="I11020" s="142"/>
    </row>
    <row r="11021" spans="9:9" s="141" customFormat="1" x14ac:dyDescent="0.25">
      <c r="I11021" s="142"/>
    </row>
    <row r="11022" spans="9:9" s="141" customFormat="1" x14ac:dyDescent="0.25">
      <c r="I11022" s="142"/>
    </row>
    <row r="11023" spans="9:9" s="141" customFormat="1" x14ac:dyDescent="0.25">
      <c r="I11023" s="142"/>
    </row>
    <row r="11024" spans="9:9" s="141" customFormat="1" x14ac:dyDescent="0.25">
      <c r="I11024" s="142"/>
    </row>
    <row r="11025" spans="9:9" s="141" customFormat="1" x14ac:dyDescent="0.25">
      <c r="I11025" s="142"/>
    </row>
    <row r="11026" spans="9:9" s="141" customFormat="1" x14ac:dyDescent="0.25">
      <c r="I11026" s="142"/>
    </row>
    <row r="11027" spans="9:9" s="141" customFormat="1" x14ac:dyDescent="0.25">
      <c r="I11027" s="142"/>
    </row>
    <row r="11028" spans="9:9" s="141" customFormat="1" x14ac:dyDescent="0.25">
      <c r="I11028" s="142"/>
    </row>
    <row r="11029" spans="9:9" s="141" customFormat="1" x14ac:dyDescent="0.25">
      <c r="I11029" s="142"/>
    </row>
    <row r="11030" spans="9:9" s="141" customFormat="1" x14ac:dyDescent="0.25">
      <c r="I11030" s="142"/>
    </row>
    <row r="11031" spans="9:9" s="141" customFormat="1" x14ac:dyDescent="0.25">
      <c r="I11031" s="142"/>
    </row>
    <row r="11032" spans="9:9" s="141" customFormat="1" x14ac:dyDescent="0.25">
      <c r="I11032" s="142"/>
    </row>
    <row r="11033" spans="9:9" s="141" customFormat="1" x14ac:dyDescent="0.25">
      <c r="I11033" s="142"/>
    </row>
    <row r="11034" spans="9:9" s="141" customFormat="1" x14ac:dyDescent="0.25">
      <c r="I11034" s="142"/>
    </row>
    <row r="11035" spans="9:9" s="141" customFormat="1" x14ac:dyDescent="0.25">
      <c r="I11035" s="142"/>
    </row>
    <row r="11036" spans="9:9" s="141" customFormat="1" x14ac:dyDescent="0.25">
      <c r="I11036" s="142"/>
    </row>
    <row r="11037" spans="9:9" s="141" customFormat="1" x14ac:dyDescent="0.25">
      <c r="I11037" s="142"/>
    </row>
    <row r="11038" spans="9:9" s="141" customFormat="1" x14ac:dyDescent="0.25">
      <c r="I11038" s="142"/>
    </row>
    <row r="11039" spans="9:9" s="141" customFormat="1" x14ac:dyDescent="0.25">
      <c r="I11039" s="142"/>
    </row>
    <row r="11040" spans="9:9" s="141" customFormat="1" x14ac:dyDescent="0.25">
      <c r="I11040" s="142"/>
    </row>
    <row r="11041" spans="9:9" s="141" customFormat="1" x14ac:dyDescent="0.25">
      <c r="I11041" s="142"/>
    </row>
    <row r="11042" spans="9:9" s="141" customFormat="1" x14ac:dyDescent="0.25">
      <c r="I11042" s="142"/>
    </row>
    <row r="11043" spans="9:9" s="141" customFormat="1" x14ac:dyDescent="0.25">
      <c r="I11043" s="142"/>
    </row>
    <row r="11044" spans="9:9" s="141" customFormat="1" x14ac:dyDescent="0.25">
      <c r="I11044" s="142"/>
    </row>
    <row r="11045" spans="9:9" s="141" customFormat="1" x14ac:dyDescent="0.25">
      <c r="I11045" s="142"/>
    </row>
    <row r="11046" spans="9:9" s="141" customFormat="1" x14ac:dyDescent="0.25">
      <c r="I11046" s="142"/>
    </row>
    <row r="11047" spans="9:9" s="141" customFormat="1" x14ac:dyDescent="0.25">
      <c r="I11047" s="142"/>
    </row>
    <row r="11048" spans="9:9" s="141" customFormat="1" x14ac:dyDescent="0.25">
      <c r="I11048" s="142"/>
    </row>
    <row r="11049" spans="9:9" s="141" customFormat="1" x14ac:dyDescent="0.25">
      <c r="I11049" s="142"/>
    </row>
    <row r="11050" spans="9:9" s="141" customFormat="1" x14ac:dyDescent="0.25">
      <c r="I11050" s="142"/>
    </row>
    <row r="11051" spans="9:9" s="141" customFormat="1" x14ac:dyDescent="0.25">
      <c r="I11051" s="142"/>
    </row>
    <row r="11052" spans="9:9" s="141" customFormat="1" x14ac:dyDescent="0.25">
      <c r="I11052" s="142"/>
    </row>
    <row r="11053" spans="9:9" s="141" customFormat="1" x14ac:dyDescent="0.25">
      <c r="I11053" s="142"/>
    </row>
    <row r="11054" spans="9:9" s="141" customFormat="1" x14ac:dyDescent="0.25">
      <c r="I11054" s="142"/>
    </row>
    <row r="11055" spans="9:9" s="141" customFormat="1" x14ac:dyDescent="0.25">
      <c r="I11055" s="142"/>
    </row>
    <row r="11056" spans="9:9" s="141" customFormat="1" x14ac:dyDescent="0.25">
      <c r="I11056" s="142"/>
    </row>
    <row r="11057" spans="9:9" s="141" customFormat="1" x14ac:dyDescent="0.25">
      <c r="I11057" s="142"/>
    </row>
    <row r="11058" spans="9:9" s="141" customFormat="1" x14ac:dyDescent="0.25">
      <c r="I11058" s="142"/>
    </row>
    <row r="11059" spans="9:9" s="141" customFormat="1" x14ac:dyDescent="0.25">
      <c r="I11059" s="142"/>
    </row>
    <row r="11060" spans="9:9" s="141" customFormat="1" x14ac:dyDescent="0.25">
      <c r="I11060" s="142"/>
    </row>
    <row r="11061" spans="9:9" s="141" customFormat="1" x14ac:dyDescent="0.25">
      <c r="I11061" s="142"/>
    </row>
    <row r="11062" spans="9:9" s="141" customFormat="1" x14ac:dyDescent="0.25">
      <c r="I11062" s="142"/>
    </row>
    <row r="11063" spans="9:9" s="141" customFormat="1" x14ac:dyDescent="0.25">
      <c r="I11063" s="142"/>
    </row>
    <row r="11064" spans="9:9" s="141" customFormat="1" x14ac:dyDescent="0.25">
      <c r="I11064" s="142"/>
    </row>
    <row r="11065" spans="9:9" s="141" customFormat="1" x14ac:dyDescent="0.25">
      <c r="I11065" s="142"/>
    </row>
    <row r="11066" spans="9:9" s="141" customFormat="1" x14ac:dyDescent="0.25">
      <c r="I11066" s="142"/>
    </row>
    <row r="11067" spans="9:9" s="141" customFormat="1" x14ac:dyDescent="0.25">
      <c r="I11067" s="142"/>
    </row>
    <row r="11068" spans="9:9" s="141" customFormat="1" x14ac:dyDescent="0.25">
      <c r="I11068" s="142"/>
    </row>
    <row r="11069" spans="9:9" s="141" customFormat="1" x14ac:dyDescent="0.25">
      <c r="I11069" s="142"/>
    </row>
    <row r="11070" spans="9:9" s="141" customFormat="1" x14ac:dyDescent="0.25">
      <c r="I11070" s="142"/>
    </row>
    <row r="11071" spans="9:9" s="141" customFormat="1" x14ac:dyDescent="0.25">
      <c r="I11071" s="142"/>
    </row>
    <row r="11072" spans="9:9" s="141" customFormat="1" x14ac:dyDescent="0.25">
      <c r="I11072" s="142"/>
    </row>
    <row r="11073" spans="9:9" s="141" customFormat="1" x14ac:dyDescent="0.25">
      <c r="I11073" s="142"/>
    </row>
    <row r="11074" spans="9:9" s="141" customFormat="1" x14ac:dyDescent="0.25">
      <c r="I11074" s="142"/>
    </row>
    <row r="11075" spans="9:9" s="141" customFormat="1" x14ac:dyDescent="0.25">
      <c r="I11075" s="142"/>
    </row>
    <row r="11076" spans="9:9" s="141" customFormat="1" x14ac:dyDescent="0.25">
      <c r="I11076" s="142"/>
    </row>
    <row r="11077" spans="9:9" s="141" customFormat="1" x14ac:dyDescent="0.25">
      <c r="I11077" s="142"/>
    </row>
    <row r="11078" spans="9:9" s="141" customFormat="1" x14ac:dyDescent="0.25">
      <c r="I11078" s="142"/>
    </row>
    <row r="11079" spans="9:9" s="141" customFormat="1" x14ac:dyDescent="0.25">
      <c r="I11079" s="142"/>
    </row>
    <row r="11080" spans="9:9" s="141" customFormat="1" x14ac:dyDescent="0.25">
      <c r="I11080" s="142"/>
    </row>
    <row r="11081" spans="9:9" s="141" customFormat="1" x14ac:dyDescent="0.25">
      <c r="I11081" s="142"/>
    </row>
    <row r="11082" spans="9:9" s="141" customFormat="1" x14ac:dyDescent="0.25">
      <c r="I11082" s="142"/>
    </row>
    <row r="11083" spans="9:9" s="141" customFormat="1" x14ac:dyDescent="0.25">
      <c r="I11083" s="142"/>
    </row>
    <row r="11084" spans="9:9" s="141" customFormat="1" x14ac:dyDescent="0.25">
      <c r="I11084" s="142"/>
    </row>
    <row r="11085" spans="9:9" s="141" customFormat="1" x14ac:dyDescent="0.25">
      <c r="I11085" s="142"/>
    </row>
    <row r="11086" spans="9:9" s="141" customFormat="1" x14ac:dyDescent="0.25">
      <c r="I11086" s="142"/>
    </row>
    <row r="11087" spans="9:9" s="141" customFormat="1" x14ac:dyDescent="0.25">
      <c r="I11087" s="142"/>
    </row>
    <row r="11088" spans="9:9" s="141" customFormat="1" x14ac:dyDescent="0.25">
      <c r="I11088" s="142"/>
    </row>
    <row r="11089" spans="9:9" s="141" customFormat="1" x14ac:dyDescent="0.25">
      <c r="I11089" s="142"/>
    </row>
    <row r="11090" spans="9:9" s="141" customFormat="1" x14ac:dyDescent="0.25">
      <c r="I11090" s="142"/>
    </row>
    <row r="11091" spans="9:9" s="141" customFormat="1" x14ac:dyDescent="0.25">
      <c r="I11091" s="142"/>
    </row>
    <row r="11092" spans="9:9" s="141" customFormat="1" x14ac:dyDescent="0.25">
      <c r="I11092" s="142"/>
    </row>
    <row r="11093" spans="9:9" s="141" customFormat="1" x14ac:dyDescent="0.25">
      <c r="I11093" s="142"/>
    </row>
    <row r="11094" spans="9:9" s="141" customFormat="1" x14ac:dyDescent="0.25">
      <c r="I11094" s="142"/>
    </row>
    <row r="11095" spans="9:9" s="141" customFormat="1" x14ac:dyDescent="0.25">
      <c r="I11095" s="142"/>
    </row>
    <row r="11096" spans="9:9" s="141" customFormat="1" x14ac:dyDescent="0.25">
      <c r="I11096" s="142"/>
    </row>
    <row r="11097" spans="9:9" s="141" customFormat="1" x14ac:dyDescent="0.25">
      <c r="I11097" s="142"/>
    </row>
    <row r="11098" spans="9:9" s="141" customFormat="1" x14ac:dyDescent="0.25">
      <c r="I11098" s="142"/>
    </row>
    <row r="11099" spans="9:9" s="141" customFormat="1" x14ac:dyDescent="0.25">
      <c r="I11099" s="142"/>
    </row>
    <row r="11100" spans="9:9" s="141" customFormat="1" x14ac:dyDescent="0.25">
      <c r="I11100" s="142"/>
    </row>
    <row r="11101" spans="9:9" s="141" customFormat="1" x14ac:dyDescent="0.25">
      <c r="I11101" s="142"/>
    </row>
    <row r="11102" spans="9:9" s="141" customFormat="1" x14ac:dyDescent="0.25">
      <c r="I11102" s="142"/>
    </row>
    <row r="11103" spans="9:9" s="141" customFormat="1" x14ac:dyDescent="0.25">
      <c r="I11103" s="142"/>
    </row>
    <row r="11104" spans="9:9" s="141" customFormat="1" x14ac:dyDescent="0.25">
      <c r="I11104" s="142"/>
    </row>
    <row r="11105" spans="9:9" s="141" customFormat="1" x14ac:dyDescent="0.25">
      <c r="I11105" s="142"/>
    </row>
    <row r="11106" spans="9:9" s="141" customFormat="1" x14ac:dyDescent="0.25">
      <c r="I11106" s="142"/>
    </row>
    <row r="11107" spans="9:9" s="141" customFormat="1" x14ac:dyDescent="0.25">
      <c r="I11107" s="142"/>
    </row>
    <row r="11108" spans="9:9" s="141" customFormat="1" x14ac:dyDescent="0.25">
      <c r="I11108" s="142"/>
    </row>
    <row r="11109" spans="9:9" s="141" customFormat="1" x14ac:dyDescent="0.25">
      <c r="I11109" s="142"/>
    </row>
    <row r="11110" spans="9:9" s="141" customFormat="1" x14ac:dyDescent="0.25">
      <c r="I11110" s="142"/>
    </row>
    <row r="11111" spans="9:9" s="141" customFormat="1" x14ac:dyDescent="0.25">
      <c r="I11111" s="142"/>
    </row>
    <row r="11112" spans="9:9" s="141" customFormat="1" x14ac:dyDescent="0.25">
      <c r="I11112" s="142"/>
    </row>
    <row r="11113" spans="9:9" s="141" customFormat="1" x14ac:dyDescent="0.25">
      <c r="I11113" s="142"/>
    </row>
    <row r="11114" spans="9:9" s="141" customFormat="1" x14ac:dyDescent="0.25">
      <c r="I11114" s="142"/>
    </row>
    <row r="11115" spans="9:9" s="141" customFormat="1" x14ac:dyDescent="0.25">
      <c r="I11115" s="142"/>
    </row>
    <row r="11116" spans="9:9" s="141" customFormat="1" x14ac:dyDescent="0.25">
      <c r="I11116" s="142"/>
    </row>
    <row r="11117" spans="9:9" s="141" customFormat="1" x14ac:dyDescent="0.25">
      <c r="I11117" s="142"/>
    </row>
    <row r="11118" spans="9:9" s="141" customFormat="1" x14ac:dyDescent="0.25">
      <c r="I11118" s="142"/>
    </row>
    <row r="11119" spans="9:9" s="141" customFormat="1" x14ac:dyDescent="0.25">
      <c r="I11119" s="142"/>
    </row>
    <row r="11120" spans="9:9" s="141" customFormat="1" x14ac:dyDescent="0.25">
      <c r="I11120" s="142"/>
    </row>
    <row r="11121" spans="9:9" s="141" customFormat="1" x14ac:dyDescent="0.25">
      <c r="I11121" s="142"/>
    </row>
    <row r="11122" spans="9:9" s="141" customFormat="1" x14ac:dyDescent="0.25">
      <c r="I11122" s="142"/>
    </row>
    <row r="11123" spans="9:9" s="141" customFormat="1" x14ac:dyDescent="0.25">
      <c r="I11123" s="142"/>
    </row>
    <row r="11124" spans="9:9" s="141" customFormat="1" x14ac:dyDescent="0.25">
      <c r="I11124" s="142"/>
    </row>
    <row r="11125" spans="9:9" s="141" customFormat="1" x14ac:dyDescent="0.25">
      <c r="I11125" s="142"/>
    </row>
    <row r="11126" spans="9:9" s="141" customFormat="1" x14ac:dyDescent="0.25">
      <c r="I11126" s="142"/>
    </row>
    <row r="11127" spans="9:9" s="141" customFormat="1" x14ac:dyDescent="0.25">
      <c r="I11127" s="142"/>
    </row>
    <row r="11128" spans="9:9" s="141" customFormat="1" x14ac:dyDescent="0.25">
      <c r="I11128" s="142"/>
    </row>
    <row r="11129" spans="9:9" s="141" customFormat="1" x14ac:dyDescent="0.25">
      <c r="I11129" s="142"/>
    </row>
    <row r="11130" spans="9:9" s="141" customFormat="1" x14ac:dyDescent="0.25">
      <c r="I11130" s="142"/>
    </row>
    <row r="11131" spans="9:9" s="141" customFormat="1" x14ac:dyDescent="0.25">
      <c r="I11131" s="142"/>
    </row>
    <row r="11132" spans="9:9" s="141" customFormat="1" x14ac:dyDescent="0.25">
      <c r="I11132" s="142"/>
    </row>
    <row r="11133" spans="9:9" s="141" customFormat="1" x14ac:dyDescent="0.25">
      <c r="I11133" s="142"/>
    </row>
    <row r="11134" spans="9:9" s="141" customFormat="1" x14ac:dyDescent="0.25">
      <c r="I11134" s="142"/>
    </row>
    <row r="11135" spans="9:9" s="141" customFormat="1" x14ac:dyDescent="0.25">
      <c r="I11135" s="142"/>
    </row>
    <row r="11136" spans="9:9" s="141" customFormat="1" x14ac:dyDescent="0.25">
      <c r="I11136" s="142"/>
    </row>
    <row r="11137" spans="9:9" s="141" customFormat="1" x14ac:dyDescent="0.25">
      <c r="I11137" s="142"/>
    </row>
    <row r="11138" spans="9:9" s="141" customFormat="1" x14ac:dyDescent="0.25">
      <c r="I11138" s="142"/>
    </row>
    <row r="11139" spans="9:9" s="141" customFormat="1" x14ac:dyDescent="0.25">
      <c r="I11139" s="142"/>
    </row>
    <row r="11140" spans="9:9" s="141" customFormat="1" x14ac:dyDescent="0.25">
      <c r="I11140" s="142"/>
    </row>
    <row r="11141" spans="9:9" s="141" customFormat="1" x14ac:dyDescent="0.25">
      <c r="I11141" s="142"/>
    </row>
    <row r="11142" spans="9:9" s="141" customFormat="1" x14ac:dyDescent="0.25">
      <c r="I11142" s="142"/>
    </row>
    <row r="11143" spans="9:9" s="141" customFormat="1" x14ac:dyDescent="0.25">
      <c r="I11143" s="142"/>
    </row>
    <row r="11144" spans="9:9" s="141" customFormat="1" x14ac:dyDescent="0.25">
      <c r="I11144" s="142"/>
    </row>
    <row r="11145" spans="9:9" s="141" customFormat="1" x14ac:dyDescent="0.25">
      <c r="I11145" s="142"/>
    </row>
    <row r="11146" spans="9:9" s="141" customFormat="1" x14ac:dyDescent="0.25">
      <c r="I11146" s="142"/>
    </row>
    <row r="11147" spans="9:9" s="141" customFormat="1" x14ac:dyDescent="0.25">
      <c r="I11147" s="142"/>
    </row>
    <row r="11148" spans="9:9" s="141" customFormat="1" x14ac:dyDescent="0.25">
      <c r="I11148" s="142"/>
    </row>
    <row r="11149" spans="9:9" s="141" customFormat="1" x14ac:dyDescent="0.25">
      <c r="I11149" s="142"/>
    </row>
    <row r="11150" spans="9:9" s="141" customFormat="1" x14ac:dyDescent="0.25">
      <c r="I11150" s="142"/>
    </row>
    <row r="11151" spans="9:9" s="141" customFormat="1" x14ac:dyDescent="0.25">
      <c r="I11151" s="142"/>
    </row>
    <row r="11152" spans="9:9" s="141" customFormat="1" x14ac:dyDescent="0.25">
      <c r="I11152" s="142"/>
    </row>
    <row r="11153" spans="9:9" s="141" customFormat="1" x14ac:dyDescent="0.25">
      <c r="I11153" s="142"/>
    </row>
    <row r="11154" spans="9:9" s="141" customFormat="1" x14ac:dyDescent="0.25">
      <c r="I11154" s="142"/>
    </row>
    <row r="11155" spans="9:9" s="141" customFormat="1" x14ac:dyDescent="0.25">
      <c r="I11155" s="142"/>
    </row>
    <row r="11156" spans="9:9" s="141" customFormat="1" x14ac:dyDescent="0.25">
      <c r="I11156" s="142"/>
    </row>
    <row r="11157" spans="9:9" s="141" customFormat="1" x14ac:dyDescent="0.25">
      <c r="I11157" s="142"/>
    </row>
    <row r="11158" spans="9:9" s="141" customFormat="1" x14ac:dyDescent="0.25">
      <c r="I11158" s="142"/>
    </row>
    <row r="11159" spans="9:9" s="141" customFormat="1" x14ac:dyDescent="0.25">
      <c r="I11159" s="142"/>
    </row>
    <row r="11160" spans="9:9" s="141" customFormat="1" x14ac:dyDescent="0.25">
      <c r="I11160" s="142"/>
    </row>
    <row r="11161" spans="9:9" s="141" customFormat="1" x14ac:dyDescent="0.25">
      <c r="I11161" s="142"/>
    </row>
    <row r="11162" spans="9:9" s="141" customFormat="1" x14ac:dyDescent="0.25">
      <c r="I11162" s="142"/>
    </row>
    <row r="11163" spans="9:9" s="141" customFormat="1" x14ac:dyDescent="0.25">
      <c r="I11163" s="142"/>
    </row>
    <row r="11164" spans="9:9" s="141" customFormat="1" x14ac:dyDescent="0.25">
      <c r="I11164" s="142"/>
    </row>
    <row r="11165" spans="9:9" s="141" customFormat="1" x14ac:dyDescent="0.25">
      <c r="I11165" s="142"/>
    </row>
    <row r="11166" spans="9:9" s="141" customFormat="1" x14ac:dyDescent="0.25">
      <c r="I11166" s="142"/>
    </row>
    <row r="11167" spans="9:9" s="141" customFormat="1" x14ac:dyDescent="0.25">
      <c r="I11167" s="142"/>
    </row>
    <row r="11168" spans="9:9" s="141" customFormat="1" x14ac:dyDescent="0.25">
      <c r="I11168" s="142"/>
    </row>
    <row r="11169" spans="9:9" s="141" customFormat="1" x14ac:dyDescent="0.25">
      <c r="I11169" s="142"/>
    </row>
    <row r="11170" spans="9:9" s="141" customFormat="1" x14ac:dyDescent="0.25">
      <c r="I11170" s="142"/>
    </row>
    <row r="11171" spans="9:9" s="141" customFormat="1" x14ac:dyDescent="0.25">
      <c r="I11171" s="142"/>
    </row>
    <row r="11172" spans="9:9" s="141" customFormat="1" x14ac:dyDescent="0.25">
      <c r="I11172" s="142"/>
    </row>
    <row r="11173" spans="9:9" s="141" customFormat="1" x14ac:dyDescent="0.25">
      <c r="I11173" s="142"/>
    </row>
    <row r="11174" spans="9:9" s="141" customFormat="1" x14ac:dyDescent="0.25">
      <c r="I11174" s="142"/>
    </row>
    <row r="11175" spans="9:9" s="141" customFormat="1" x14ac:dyDescent="0.25">
      <c r="I11175" s="142"/>
    </row>
    <row r="11176" spans="9:9" s="141" customFormat="1" x14ac:dyDescent="0.25">
      <c r="I11176" s="142"/>
    </row>
    <row r="11177" spans="9:9" s="141" customFormat="1" x14ac:dyDescent="0.25">
      <c r="I11177" s="142"/>
    </row>
    <row r="11178" spans="9:9" s="141" customFormat="1" x14ac:dyDescent="0.25">
      <c r="I11178" s="142"/>
    </row>
    <row r="11179" spans="9:9" s="141" customFormat="1" x14ac:dyDescent="0.25">
      <c r="I11179" s="142"/>
    </row>
    <row r="11180" spans="9:9" s="141" customFormat="1" x14ac:dyDescent="0.25">
      <c r="I11180" s="142"/>
    </row>
    <row r="11181" spans="9:9" s="141" customFormat="1" x14ac:dyDescent="0.25">
      <c r="I11181" s="142"/>
    </row>
    <row r="11182" spans="9:9" s="141" customFormat="1" x14ac:dyDescent="0.25">
      <c r="I11182" s="142"/>
    </row>
    <row r="11183" spans="9:9" s="141" customFormat="1" x14ac:dyDescent="0.25">
      <c r="I11183" s="142"/>
    </row>
    <row r="11184" spans="9:9" s="141" customFormat="1" x14ac:dyDescent="0.25">
      <c r="I11184" s="142"/>
    </row>
    <row r="11185" spans="9:9" s="141" customFormat="1" x14ac:dyDescent="0.25">
      <c r="I11185" s="142"/>
    </row>
    <row r="11186" spans="9:9" s="141" customFormat="1" x14ac:dyDescent="0.25">
      <c r="I11186" s="142"/>
    </row>
    <row r="11187" spans="9:9" s="141" customFormat="1" x14ac:dyDescent="0.25">
      <c r="I11187" s="142"/>
    </row>
    <row r="11188" spans="9:9" s="141" customFormat="1" x14ac:dyDescent="0.25">
      <c r="I11188" s="142"/>
    </row>
    <row r="11189" spans="9:9" s="141" customFormat="1" x14ac:dyDescent="0.25">
      <c r="I11189" s="142"/>
    </row>
    <row r="11190" spans="9:9" s="141" customFormat="1" x14ac:dyDescent="0.25">
      <c r="I11190" s="142"/>
    </row>
    <row r="11191" spans="9:9" s="141" customFormat="1" x14ac:dyDescent="0.25">
      <c r="I11191" s="142"/>
    </row>
    <row r="11192" spans="9:9" s="141" customFormat="1" x14ac:dyDescent="0.25">
      <c r="I11192" s="142"/>
    </row>
    <row r="11193" spans="9:9" s="141" customFormat="1" x14ac:dyDescent="0.25">
      <c r="I11193" s="142"/>
    </row>
    <row r="11194" spans="9:9" s="141" customFormat="1" x14ac:dyDescent="0.25">
      <c r="I11194" s="142"/>
    </row>
    <row r="11195" spans="9:9" s="141" customFormat="1" x14ac:dyDescent="0.25">
      <c r="I11195" s="142"/>
    </row>
    <row r="11196" spans="9:9" s="141" customFormat="1" x14ac:dyDescent="0.25">
      <c r="I11196" s="142"/>
    </row>
    <row r="11197" spans="9:9" s="141" customFormat="1" x14ac:dyDescent="0.25">
      <c r="I11197" s="142"/>
    </row>
    <row r="11198" spans="9:9" s="141" customFormat="1" x14ac:dyDescent="0.25">
      <c r="I11198" s="142"/>
    </row>
    <row r="11199" spans="9:9" s="141" customFormat="1" x14ac:dyDescent="0.25">
      <c r="I11199" s="142"/>
    </row>
    <row r="11200" spans="9:9" s="141" customFormat="1" x14ac:dyDescent="0.25">
      <c r="I11200" s="142"/>
    </row>
    <row r="11201" spans="9:9" s="141" customFormat="1" x14ac:dyDescent="0.25">
      <c r="I11201" s="142"/>
    </row>
    <row r="11202" spans="9:9" s="141" customFormat="1" x14ac:dyDescent="0.25">
      <c r="I11202" s="142"/>
    </row>
    <row r="11203" spans="9:9" s="141" customFormat="1" x14ac:dyDescent="0.25">
      <c r="I11203" s="142"/>
    </row>
    <row r="11204" spans="9:9" s="141" customFormat="1" x14ac:dyDescent="0.25">
      <c r="I11204" s="142"/>
    </row>
    <row r="11205" spans="9:9" s="141" customFormat="1" x14ac:dyDescent="0.25">
      <c r="I11205" s="142"/>
    </row>
    <row r="11206" spans="9:9" s="141" customFormat="1" x14ac:dyDescent="0.25">
      <c r="I11206" s="142"/>
    </row>
    <row r="11207" spans="9:9" s="141" customFormat="1" x14ac:dyDescent="0.25">
      <c r="I11207" s="142"/>
    </row>
    <row r="11208" spans="9:9" s="141" customFormat="1" x14ac:dyDescent="0.25">
      <c r="I11208" s="142"/>
    </row>
    <row r="11209" spans="9:9" s="141" customFormat="1" x14ac:dyDescent="0.25">
      <c r="I11209" s="142"/>
    </row>
    <row r="11210" spans="9:9" s="141" customFormat="1" x14ac:dyDescent="0.25">
      <c r="I11210" s="142"/>
    </row>
    <row r="11211" spans="9:9" s="141" customFormat="1" x14ac:dyDescent="0.25">
      <c r="I11211" s="142"/>
    </row>
    <row r="11212" spans="9:9" s="141" customFormat="1" x14ac:dyDescent="0.25">
      <c r="I11212" s="142"/>
    </row>
    <row r="11213" spans="9:9" s="141" customFormat="1" x14ac:dyDescent="0.25">
      <c r="I11213" s="142"/>
    </row>
    <row r="11214" spans="9:9" s="141" customFormat="1" x14ac:dyDescent="0.25">
      <c r="I11214" s="142"/>
    </row>
    <row r="11215" spans="9:9" s="141" customFormat="1" x14ac:dyDescent="0.25">
      <c r="I11215" s="142"/>
    </row>
    <row r="11216" spans="9:9" s="141" customFormat="1" x14ac:dyDescent="0.25">
      <c r="I11216" s="142"/>
    </row>
    <row r="11217" spans="9:9" s="141" customFormat="1" x14ac:dyDescent="0.25">
      <c r="I11217" s="142"/>
    </row>
    <row r="11218" spans="9:9" s="141" customFormat="1" x14ac:dyDescent="0.25">
      <c r="I11218" s="142"/>
    </row>
    <row r="11219" spans="9:9" s="141" customFormat="1" x14ac:dyDescent="0.25">
      <c r="I11219" s="142"/>
    </row>
    <row r="11220" spans="9:9" s="141" customFormat="1" x14ac:dyDescent="0.25">
      <c r="I11220" s="142"/>
    </row>
    <row r="11221" spans="9:9" s="141" customFormat="1" x14ac:dyDescent="0.25">
      <c r="I11221" s="142"/>
    </row>
    <row r="11222" spans="9:9" s="141" customFormat="1" x14ac:dyDescent="0.25">
      <c r="I11222" s="142"/>
    </row>
    <row r="11223" spans="9:9" s="141" customFormat="1" x14ac:dyDescent="0.25">
      <c r="I11223" s="142"/>
    </row>
    <row r="11224" spans="9:9" s="141" customFormat="1" x14ac:dyDescent="0.25">
      <c r="I11224" s="142"/>
    </row>
    <row r="11225" spans="9:9" s="141" customFormat="1" x14ac:dyDescent="0.25">
      <c r="I11225" s="142"/>
    </row>
    <row r="11226" spans="9:9" s="141" customFormat="1" x14ac:dyDescent="0.25">
      <c r="I11226" s="142"/>
    </row>
    <row r="11227" spans="9:9" s="141" customFormat="1" x14ac:dyDescent="0.25">
      <c r="I11227" s="142"/>
    </row>
    <row r="11228" spans="9:9" s="141" customFormat="1" x14ac:dyDescent="0.25">
      <c r="I11228" s="142"/>
    </row>
    <row r="11229" spans="9:9" s="141" customFormat="1" x14ac:dyDescent="0.25">
      <c r="I11229" s="142"/>
    </row>
    <row r="11230" spans="9:9" s="141" customFormat="1" x14ac:dyDescent="0.25">
      <c r="I11230" s="142"/>
    </row>
    <row r="11231" spans="9:9" s="141" customFormat="1" x14ac:dyDescent="0.25">
      <c r="I11231" s="142"/>
    </row>
    <row r="11232" spans="9:9" s="141" customFormat="1" x14ac:dyDescent="0.25">
      <c r="I11232" s="142"/>
    </row>
    <row r="11233" spans="9:9" s="141" customFormat="1" x14ac:dyDescent="0.25">
      <c r="I11233" s="142"/>
    </row>
    <row r="11234" spans="9:9" s="141" customFormat="1" x14ac:dyDescent="0.25">
      <c r="I11234" s="142"/>
    </row>
    <row r="11235" spans="9:9" s="141" customFormat="1" x14ac:dyDescent="0.25">
      <c r="I11235" s="142"/>
    </row>
    <row r="11236" spans="9:9" s="141" customFormat="1" x14ac:dyDescent="0.25">
      <c r="I11236" s="142"/>
    </row>
    <row r="11237" spans="9:9" s="141" customFormat="1" x14ac:dyDescent="0.25">
      <c r="I11237" s="142"/>
    </row>
    <row r="11238" spans="9:9" s="141" customFormat="1" x14ac:dyDescent="0.25">
      <c r="I11238" s="142"/>
    </row>
    <row r="11239" spans="9:9" s="141" customFormat="1" x14ac:dyDescent="0.25">
      <c r="I11239" s="142"/>
    </row>
    <row r="11240" spans="9:9" s="141" customFormat="1" x14ac:dyDescent="0.25">
      <c r="I11240" s="142"/>
    </row>
    <row r="11241" spans="9:9" s="141" customFormat="1" x14ac:dyDescent="0.25">
      <c r="I11241" s="142"/>
    </row>
    <row r="11242" spans="9:9" s="141" customFormat="1" x14ac:dyDescent="0.25">
      <c r="I11242" s="142"/>
    </row>
    <row r="11243" spans="9:9" s="141" customFormat="1" x14ac:dyDescent="0.25">
      <c r="I11243" s="142"/>
    </row>
    <row r="11244" spans="9:9" s="141" customFormat="1" x14ac:dyDescent="0.25">
      <c r="I11244" s="142"/>
    </row>
    <row r="11245" spans="9:9" s="141" customFormat="1" x14ac:dyDescent="0.25">
      <c r="I11245" s="142"/>
    </row>
    <row r="11246" spans="9:9" s="141" customFormat="1" x14ac:dyDescent="0.25">
      <c r="I11246" s="142"/>
    </row>
    <row r="11247" spans="9:9" s="141" customFormat="1" x14ac:dyDescent="0.25">
      <c r="I11247" s="142"/>
    </row>
    <row r="11248" spans="9:9" s="141" customFormat="1" x14ac:dyDescent="0.25">
      <c r="I11248" s="142"/>
    </row>
    <row r="11249" spans="9:9" s="141" customFormat="1" x14ac:dyDescent="0.25">
      <c r="I11249" s="142"/>
    </row>
    <row r="11250" spans="9:9" s="141" customFormat="1" x14ac:dyDescent="0.25">
      <c r="I11250" s="142"/>
    </row>
    <row r="11251" spans="9:9" s="141" customFormat="1" x14ac:dyDescent="0.25">
      <c r="I11251" s="142"/>
    </row>
    <row r="11252" spans="9:9" s="141" customFormat="1" x14ac:dyDescent="0.25">
      <c r="I11252" s="142"/>
    </row>
    <row r="11253" spans="9:9" s="141" customFormat="1" x14ac:dyDescent="0.25">
      <c r="I11253" s="142"/>
    </row>
    <row r="11254" spans="9:9" s="141" customFormat="1" x14ac:dyDescent="0.25">
      <c r="I11254" s="142"/>
    </row>
    <row r="11255" spans="9:9" s="141" customFormat="1" x14ac:dyDescent="0.25">
      <c r="I11255" s="142"/>
    </row>
    <row r="11256" spans="9:9" s="141" customFormat="1" x14ac:dyDescent="0.25">
      <c r="I11256" s="142"/>
    </row>
    <row r="11257" spans="9:9" s="141" customFormat="1" x14ac:dyDescent="0.25">
      <c r="I11257" s="142"/>
    </row>
    <row r="11258" spans="9:9" s="141" customFormat="1" x14ac:dyDescent="0.25">
      <c r="I11258" s="142"/>
    </row>
    <row r="11259" spans="9:9" s="141" customFormat="1" x14ac:dyDescent="0.25">
      <c r="I11259" s="142"/>
    </row>
    <row r="11260" spans="9:9" s="141" customFormat="1" x14ac:dyDescent="0.25">
      <c r="I11260" s="142"/>
    </row>
    <row r="11261" spans="9:9" s="141" customFormat="1" x14ac:dyDescent="0.25">
      <c r="I11261" s="142"/>
    </row>
    <row r="11262" spans="9:9" s="141" customFormat="1" x14ac:dyDescent="0.25">
      <c r="I11262" s="142"/>
    </row>
    <row r="11263" spans="9:9" s="141" customFormat="1" x14ac:dyDescent="0.25">
      <c r="I11263" s="142"/>
    </row>
    <row r="11264" spans="9:9" s="141" customFormat="1" x14ac:dyDescent="0.25">
      <c r="I11264" s="142"/>
    </row>
    <row r="11265" spans="9:9" s="141" customFormat="1" x14ac:dyDescent="0.25">
      <c r="I11265" s="142"/>
    </row>
    <row r="11266" spans="9:9" s="141" customFormat="1" x14ac:dyDescent="0.25">
      <c r="I11266" s="142"/>
    </row>
    <row r="11267" spans="9:9" s="141" customFormat="1" x14ac:dyDescent="0.25">
      <c r="I11267" s="142"/>
    </row>
    <row r="11268" spans="9:9" s="141" customFormat="1" x14ac:dyDescent="0.25">
      <c r="I11268" s="142"/>
    </row>
    <row r="11269" spans="9:9" s="141" customFormat="1" x14ac:dyDescent="0.25">
      <c r="I11269" s="142"/>
    </row>
    <row r="11270" spans="9:9" s="141" customFormat="1" x14ac:dyDescent="0.25">
      <c r="I11270" s="142"/>
    </row>
    <row r="11271" spans="9:9" s="141" customFormat="1" x14ac:dyDescent="0.25">
      <c r="I11271" s="142"/>
    </row>
    <row r="11272" spans="9:9" s="141" customFormat="1" x14ac:dyDescent="0.25">
      <c r="I11272" s="142"/>
    </row>
    <row r="11273" spans="9:9" s="141" customFormat="1" x14ac:dyDescent="0.25">
      <c r="I11273" s="142"/>
    </row>
    <row r="11274" spans="9:9" s="141" customFormat="1" x14ac:dyDescent="0.25">
      <c r="I11274" s="142"/>
    </row>
    <row r="11275" spans="9:9" s="141" customFormat="1" x14ac:dyDescent="0.25">
      <c r="I11275" s="142"/>
    </row>
    <row r="11276" spans="9:9" s="141" customFormat="1" x14ac:dyDescent="0.25">
      <c r="I11276" s="142"/>
    </row>
    <row r="11277" spans="9:9" s="141" customFormat="1" x14ac:dyDescent="0.25">
      <c r="I11277" s="142"/>
    </row>
    <row r="11278" spans="9:9" s="141" customFormat="1" x14ac:dyDescent="0.25">
      <c r="I11278" s="142"/>
    </row>
    <row r="11279" spans="9:9" s="141" customFormat="1" x14ac:dyDescent="0.25">
      <c r="I11279" s="142"/>
    </row>
    <row r="11280" spans="9:9" s="141" customFormat="1" x14ac:dyDescent="0.25">
      <c r="I11280" s="142"/>
    </row>
    <row r="11281" spans="9:9" s="141" customFormat="1" x14ac:dyDescent="0.25">
      <c r="I11281" s="142"/>
    </row>
    <row r="11282" spans="9:9" s="141" customFormat="1" x14ac:dyDescent="0.25">
      <c r="I11282" s="142"/>
    </row>
    <row r="11283" spans="9:9" s="141" customFormat="1" x14ac:dyDescent="0.25">
      <c r="I11283" s="142"/>
    </row>
    <row r="11284" spans="9:9" s="141" customFormat="1" x14ac:dyDescent="0.25">
      <c r="I11284" s="142"/>
    </row>
    <row r="11285" spans="9:9" s="141" customFormat="1" x14ac:dyDescent="0.25">
      <c r="I11285" s="142"/>
    </row>
    <row r="11286" spans="9:9" s="141" customFormat="1" x14ac:dyDescent="0.25">
      <c r="I11286" s="142"/>
    </row>
    <row r="11287" spans="9:9" s="141" customFormat="1" x14ac:dyDescent="0.25">
      <c r="I11287" s="142"/>
    </row>
    <row r="11288" spans="9:9" s="141" customFormat="1" x14ac:dyDescent="0.25">
      <c r="I11288" s="142"/>
    </row>
    <row r="11289" spans="9:9" s="141" customFormat="1" x14ac:dyDescent="0.25">
      <c r="I11289" s="142"/>
    </row>
    <row r="11290" spans="9:9" s="141" customFormat="1" x14ac:dyDescent="0.25">
      <c r="I11290" s="142"/>
    </row>
    <row r="11291" spans="9:9" s="141" customFormat="1" x14ac:dyDescent="0.25">
      <c r="I11291" s="142"/>
    </row>
    <row r="11292" spans="9:9" s="141" customFormat="1" x14ac:dyDescent="0.25">
      <c r="I11292" s="142"/>
    </row>
    <row r="11293" spans="9:9" s="141" customFormat="1" x14ac:dyDescent="0.25">
      <c r="I11293" s="142"/>
    </row>
    <row r="11294" spans="9:9" s="141" customFormat="1" x14ac:dyDescent="0.25">
      <c r="I11294" s="142"/>
    </row>
    <row r="11295" spans="9:9" s="141" customFormat="1" x14ac:dyDescent="0.25">
      <c r="I11295" s="142"/>
    </row>
    <row r="11296" spans="9:9" s="141" customFormat="1" x14ac:dyDescent="0.25">
      <c r="I11296" s="142"/>
    </row>
    <row r="11297" spans="9:9" s="141" customFormat="1" x14ac:dyDescent="0.25">
      <c r="I11297" s="142"/>
    </row>
    <row r="11298" spans="9:9" s="141" customFormat="1" x14ac:dyDescent="0.25">
      <c r="I11298" s="142"/>
    </row>
    <row r="11299" spans="9:9" s="141" customFormat="1" x14ac:dyDescent="0.25">
      <c r="I11299" s="142"/>
    </row>
    <row r="11300" spans="9:9" s="141" customFormat="1" x14ac:dyDescent="0.25">
      <c r="I11300" s="142"/>
    </row>
    <row r="11301" spans="9:9" s="141" customFormat="1" x14ac:dyDescent="0.25">
      <c r="I11301" s="142"/>
    </row>
    <row r="11302" spans="9:9" s="141" customFormat="1" x14ac:dyDescent="0.25">
      <c r="I11302" s="142"/>
    </row>
    <row r="11303" spans="9:9" s="141" customFormat="1" x14ac:dyDescent="0.25">
      <c r="I11303" s="142"/>
    </row>
    <row r="11304" spans="9:9" s="141" customFormat="1" x14ac:dyDescent="0.25">
      <c r="I11304" s="142"/>
    </row>
    <row r="11305" spans="9:9" s="141" customFormat="1" x14ac:dyDescent="0.25">
      <c r="I11305" s="142"/>
    </row>
    <row r="11306" spans="9:9" s="141" customFormat="1" x14ac:dyDescent="0.25">
      <c r="I11306" s="142"/>
    </row>
    <row r="11307" spans="9:9" s="141" customFormat="1" x14ac:dyDescent="0.25">
      <c r="I11307" s="142"/>
    </row>
    <row r="11308" spans="9:9" s="141" customFormat="1" x14ac:dyDescent="0.25">
      <c r="I11308" s="142"/>
    </row>
    <row r="11309" spans="9:9" s="141" customFormat="1" x14ac:dyDescent="0.25">
      <c r="I11309" s="142"/>
    </row>
    <row r="11310" spans="9:9" s="141" customFormat="1" x14ac:dyDescent="0.25">
      <c r="I11310" s="142"/>
    </row>
    <row r="11311" spans="9:9" s="141" customFormat="1" x14ac:dyDescent="0.25">
      <c r="I11311" s="142"/>
    </row>
    <row r="11312" spans="9:9" s="141" customFormat="1" x14ac:dyDescent="0.25">
      <c r="I11312" s="142"/>
    </row>
    <row r="11313" spans="9:9" s="141" customFormat="1" x14ac:dyDescent="0.25">
      <c r="I11313" s="142"/>
    </row>
    <row r="11314" spans="9:9" s="141" customFormat="1" x14ac:dyDescent="0.25">
      <c r="I11314" s="142"/>
    </row>
    <row r="11315" spans="9:9" s="141" customFormat="1" x14ac:dyDescent="0.25">
      <c r="I11315" s="142"/>
    </row>
    <row r="11316" spans="9:9" s="141" customFormat="1" x14ac:dyDescent="0.25">
      <c r="I11316" s="142"/>
    </row>
    <row r="11317" spans="9:9" s="141" customFormat="1" x14ac:dyDescent="0.25">
      <c r="I11317" s="142"/>
    </row>
    <row r="11318" spans="9:9" s="141" customFormat="1" x14ac:dyDescent="0.25">
      <c r="I11318" s="142"/>
    </row>
    <row r="11319" spans="9:9" s="141" customFormat="1" x14ac:dyDescent="0.25">
      <c r="I11319" s="142"/>
    </row>
    <row r="11320" spans="9:9" s="141" customFormat="1" x14ac:dyDescent="0.25">
      <c r="I11320" s="142"/>
    </row>
    <row r="11321" spans="9:9" s="141" customFormat="1" x14ac:dyDescent="0.25">
      <c r="I11321" s="142"/>
    </row>
    <row r="11322" spans="9:9" s="141" customFormat="1" x14ac:dyDescent="0.25">
      <c r="I11322" s="142"/>
    </row>
    <row r="11323" spans="9:9" s="141" customFormat="1" x14ac:dyDescent="0.25">
      <c r="I11323" s="142"/>
    </row>
    <row r="11324" spans="9:9" s="141" customFormat="1" x14ac:dyDescent="0.25">
      <c r="I11324" s="142"/>
    </row>
    <row r="11325" spans="9:9" s="141" customFormat="1" x14ac:dyDescent="0.25">
      <c r="I11325" s="142"/>
    </row>
    <row r="11326" spans="9:9" s="141" customFormat="1" x14ac:dyDescent="0.25">
      <c r="I11326" s="142"/>
    </row>
    <row r="11327" spans="9:9" s="141" customFormat="1" x14ac:dyDescent="0.25">
      <c r="I11327" s="142"/>
    </row>
    <row r="11328" spans="9:9" s="141" customFormat="1" x14ac:dyDescent="0.25">
      <c r="I11328" s="142"/>
    </row>
    <row r="11329" spans="9:9" s="141" customFormat="1" x14ac:dyDescent="0.25">
      <c r="I11329" s="142"/>
    </row>
    <row r="11330" spans="9:9" s="141" customFormat="1" x14ac:dyDescent="0.25">
      <c r="I11330" s="142"/>
    </row>
    <row r="11331" spans="9:9" s="141" customFormat="1" x14ac:dyDescent="0.25">
      <c r="I11331" s="142"/>
    </row>
    <row r="11332" spans="9:9" s="141" customFormat="1" x14ac:dyDescent="0.25">
      <c r="I11332" s="142"/>
    </row>
    <row r="11333" spans="9:9" s="141" customFormat="1" x14ac:dyDescent="0.25">
      <c r="I11333" s="142"/>
    </row>
    <row r="11334" spans="9:9" s="141" customFormat="1" x14ac:dyDescent="0.25">
      <c r="I11334" s="142"/>
    </row>
    <row r="11335" spans="9:9" s="141" customFormat="1" x14ac:dyDescent="0.25">
      <c r="I11335" s="142"/>
    </row>
    <row r="11336" spans="9:9" s="141" customFormat="1" x14ac:dyDescent="0.25">
      <c r="I11336" s="142"/>
    </row>
    <row r="11337" spans="9:9" s="141" customFormat="1" x14ac:dyDescent="0.25">
      <c r="I11337" s="142"/>
    </row>
    <row r="11338" spans="9:9" s="141" customFormat="1" x14ac:dyDescent="0.25">
      <c r="I11338" s="142"/>
    </row>
    <row r="11339" spans="9:9" s="141" customFormat="1" x14ac:dyDescent="0.25">
      <c r="I11339" s="142"/>
    </row>
    <row r="11340" spans="9:9" s="141" customFormat="1" x14ac:dyDescent="0.25">
      <c r="I11340" s="142"/>
    </row>
    <row r="11341" spans="9:9" s="141" customFormat="1" x14ac:dyDescent="0.25">
      <c r="I11341" s="142"/>
    </row>
    <row r="11342" spans="9:9" s="141" customFormat="1" x14ac:dyDescent="0.25">
      <c r="I11342" s="142"/>
    </row>
    <row r="11343" spans="9:9" s="141" customFormat="1" x14ac:dyDescent="0.25">
      <c r="I11343" s="142"/>
    </row>
    <row r="11344" spans="9:9" s="141" customFormat="1" x14ac:dyDescent="0.25">
      <c r="I11344" s="142"/>
    </row>
    <row r="11345" spans="9:9" s="141" customFormat="1" x14ac:dyDescent="0.25">
      <c r="I11345" s="142"/>
    </row>
    <row r="11346" spans="9:9" s="141" customFormat="1" x14ac:dyDescent="0.25">
      <c r="I11346" s="142"/>
    </row>
    <row r="11347" spans="9:9" s="141" customFormat="1" x14ac:dyDescent="0.25">
      <c r="I11347" s="142"/>
    </row>
    <row r="11348" spans="9:9" s="141" customFormat="1" x14ac:dyDescent="0.25">
      <c r="I11348" s="142"/>
    </row>
    <row r="11349" spans="9:9" s="141" customFormat="1" x14ac:dyDescent="0.25">
      <c r="I11349" s="142"/>
    </row>
    <row r="11350" spans="9:9" s="141" customFormat="1" x14ac:dyDescent="0.25">
      <c r="I11350" s="142"/>
    </row>
    <row r="11351" spans="9:9" s="141" customFormat="1" x14ac:dyDescent="0.25">
      <c r="I11351" s="142"/>
    </row>
    <row r="11352" spans="9:9" s="141" customFormat="1" x14ac:dyDescent="0.25">
      <c r="I11352" s="142"/>
    </row>
    <row r="11353" spans="9:9" s="141" customFormat="1" x14ac:dyDescent="0.25">
      <c r="I11353" s="142"/>
    </row>
    <row r="11354" spans="9:9" s="141" customFormat="1" x14ac:dyDescent="0.25">
      <c r="I11354" s="142"/>
    </row>
    <row r="11355" spans="9:9" s="141" customFormat="1" x14ac:dyDescent="0.25">
      <c r="I11355" s="142"/>
    </row>
    <row r="11356" spans="9:9" s="141" customFormat="1" x14ac:dyDescent="0.25">
      <c r="I11356" s="142"/>
    </row>
    <row r="11357" spans="9:9" s="141" customFormat="1" x14ac:dyDescent="0.25">
      <c r="I11357" s="142"/>
    </row>
    <row r="11358" spans="9:9" s="141" customFormat="1" x14ac:dyDescent="0.25">
      <c r="I11358" s="142"/>
    </row>
    <row r="11359" spans="9:9" s="141" customFormat="1" x14ac:dyDescent="0.25">
      <c r="I11359" s="142"/>
    </row>
    <row r="11360" spans="9:9" s="141" customFormat="1" x14ac:dyDescent="0.25">
      <c r="I11360" s="142"/>
    </row>
    <row r="11361" spans="9:9" s="141" customFormat="1" x14ac:dyDescent="0.25">
      <c r="I11361" s="142"/>
    </row>
    <row r="11362" spans="9:9" s="141" customFormat="1" x14ac:dyDescent="0.25">
      <c r="I11362" s="142"/>
    </row>
    <row r="11363" spans="9:9" s="141" customFormat="1" x14ac:dyDescent="0.25">
      <c r="I11363" s="142"/>
    </row>
    <row r="11364" spans="9:9" s="141" customFormat="1" x14ac:dyDescent="0.25">
      <c r="I11364" s="142"/>
    </row>
    <row r="11365" spans="9:9" s="141" customFormat="1" x14ac:dyDescent="0.25">
      <c r="I11365" s="142"/>
    </row>
    <row r="11366" spans="9:9" s="141" customFormat="1" x14ac:dyDescent="0.25">
      <c r="I11366" s="142"/>
    </row>
    <row r="11367" spans="9:9" s="141" customFormat="1" x14ac:dyDescent="0.25">
      <c r="I11367" s="142"/>
    </row>
    <row r="11368" spans="9:9" s="141" customFormat="1" x14ac:dyDescent="0.25">
      <c r="I11368" s="142"/>
    </row>
    <row r="11369" spans="9:9" s="141" customFormat="1" x14ac:dyDescent="0.25">
      <c r="I11369" s="142"/>
    </row>
    <row r="11370" spans="9:9" s="141" customFormat="1" x14ac:dyDescent="0.25">
      <c r="I11370" s="142"/>
    </row>
    <row r="11371" spans="9:9" s="141" customFormat="1" x14ac:dyDescent="0.25">
      <c r="I11371" s="142"/>
    </row>
    <row r="11372" spans="9:9" s="141" customFormat="1" x14ac:dyDescent="0.25">
      <c r="I11372" s="142"/>
    </row>
    <row r="11373" spans="9:9" s="141" customFormat="1" x14ac:dyDescent="0.25">
      <c r="I11373" s="142"/>
    </row>
    <row r="11374" spans="9:9" s="141" customFormat="1" x14ac:dyDescent="0.25">
      <c r="I11374" s="142"/>
    </row>
    <row r="11375" spans="9:9" s="141" customFormat="1" x14ac:dyDescent="0.25">
      <c r="I11375" s="142"/>
    </row>
    <row r="11376" spans="9:9" s="141" customFormat="1" x14ac:dyDescent="0.25">
      <c r="I11376" s="142"/>
    </row>
    <row r="11377" spans="9:9" s="141" customFormat="1" x14ac:dyDescent="0.25">
      <c r="I11377" s="142"/>
    </row>
    <row r="11378" spans="9:9" s="141" customFormat="1" x14ac:dyDescent="0.25">
      <c r="I11378" s="142"/>
    </row>
    <row r="11379" spans="9:9" s="141" customFormat="1" x14ac:dyDescent="0.25">
      <c r="I11379" s="142"/>
    </row>
    <row r="11380" spans="9:9" s="141" customFormat="1" x14ac:dyDescent="0.25">
      <c r="I11380" s="142"/>
    </row>
    <row r="11381" spans="9:9" s="141" customFormat="1" x14ac:dyDescent="0.25">
      <c r="I11381" s="142"/>
    </row>
    <row r="11382" spans="9:9" s="141" customFormat="1" x14ac:dyDescent="0.25">
      <c r="I11382" s="142"/>
    </row>
    <row r="11383" spans="9:9" s="141" customFormat="1" x14ac:dyDescent="0.25">
      <c r="I11383" s="142"/>
    </row>
    <row r="11384" spans="9:9" s="141" customFormat="1" x14ac:dyDescent="0.25">
      <c r="I11384" s="142"/>
    </row>
    <row r="11385" spans="9:9" s="141" customFormat="1" x14ac:dyDescent="0.25">
      <c r="I11385" s="142"/>
    </row>
    <row r="11386" spans="9:9" s="141" customFormat="1" x14ac:dyDescent="0.25">
      <c r="I11386" s="142"/>
    </row>
    <row r="11387" spans="9:9" s="141" customFormat="1" x14ac:dyDescent="0.25">
      <c r="I11387" s="142"/>
    </row>
    <row r="11388" spans="9:9" s="141" customFormat="1" x14ac:dyDescent="0.25">
      <c r="I11388" s="142"/>
    </row>
    <row r="11389" spans="9:9" s="141" customFormat="1" x14ac:dyDescent="0.25">
      <c r="I11389" s="142"/>
    </row>
    <row r="11390" spans="9:9" s="141" customFormat="1" x14ac:dyDescent="0.25">
      <c r="I11390" s="142"/>
    </row>
    <row r="11391" spans="9:9" s="141" customFormat="1" x14ac:dyDescent="0.25">
      <c r="I11391" s="142"/>
    </row>
    <row r="11392" spans="9:9" s="141" customFormat="1" x14ac:dyDescent="0.25">
      <c r="I11392" s="142"/>
    </row>
    <row r="11393" spans="9:9" s="141" customFormat="1" x14ac:dyDescent="0.25">
      <c r="I11393" s="142"/>
    </row>
    <row r="11394" spans="9:9" s="141" customFormat="1" x14ac:dyDescent="0.25">
      <c r="I11394" s="142"/>
    </row>
    <row r="11395" spans="9:9" s="141" customFormat="1" x14ac:dyDescent="0.25">
      <c r="I11395" s="142"/>
    </row>
    <row r="11396" spans="9:9" s="141" customFormat="1" x14ac:dyDescent="0.25">
      <c r="I11396" s="142"/>
    </row>
    <row r="11397" spans="9:9" s="141" customFormat="1" x14ac:dyDescent="0.25">
      <c r="I11397" s="142"/>
    </row>
    <row r="11398" spans="9:9" s="141" customFormat="1" x14ac:dyDescent="0.25">
      <c r="I11398" s="142"/>
    </row>
    <row r="11399" spans="9:9" s="141" customFormat="1" x14ac:dyDescent="0.25">
      <c r="I11399" s="142"/>
    </row>
    <row r="11400" spans="9:9" s="141" customFormat="1" x14ac:dyDescent="0.25">
      <c r="I11400" s="142"/>
    </row>
    <row r="11401" spans="9:9" s="141" customFormat="1" x14ac:dyDescent="0.25">
      <c r="I11401" s="142"/>
    </row>
    <row r="11402" spans="9:9" s="141" customFormat="1" x14ac:dyDescent="0.25">
      <c r="I11402" s="142"/>
    </row>
    <row r="11403" spans="9:9" s="141" customFormat="1" x14ac:dyDescent="0.25">
      <c r="I11403" s="142"/>
    </row>
    <row r="11404" spans="9:9" s="141" customFormat="1" x14ac:dyDescent="0.25">
      <c r="I11404" s="142"/>
    </row>
    <row r="11405" spans="9:9" s="141" customFormat="1" x14ac:dyDescent="0.25">
      <c r="I11405" s="142"/>
    </row>
    <row r="11406" spans="9:9" s="141" customFormat="1" x14ac:dyDescent="0.25">
      <c r="I11406" s="142"/>
    </row>
    <row r="11407" spans="9:9" s="141" customFormat="1" x14ac:dyDescent="0.25">
      <c r="I11407" s="142"/>
    </row>
    <row r="11408" spans="9:9" s="141" customFormat="1" x14ac:dyDescent="0.25">
      <c r="I11408" s="142"/>
    </row>
    <row r="11409" spans="9:9" s="141" customFormat="1" x14ac:dyDescent="0.25">
      <c r="I11409" s="142"/>
    </row>
    <row r="11410" spans="9:9" s="141" customFormat="1" x14ac:dyDescent="0.25">
      <c r="I11410" s="142"/>
    </row>
    <row r="11411" spans="9:9" s="141" customFormat="1" x14ac:dyDescent="0.25">
      <c r="I11411" s="142"/>
    </row>
    <row r="11412" spans="9:9" s="141" customFormat="1" x14ac:dyDescent="0.25">
      <c r="I11412" s="142"/>
    </row>
    <row r="11413" spans="9:9" s="141" customFormat="1" x14ac:dyDescent="0.25">
      <c r="I11413" s="142"/>
    </row>
    <row r="11414" spans="9:9" s="141" customFormat="1" x14ac:dyDescent="0.25">
      <c r="I11414" s="142"/>
    </row>
    <row r="11415" spans="9:9" s="141" customFormat="1" x14ac:dyDescent="0.25">
      <c r="I11415" s="142"/>
    </row>
    <row r="11416" spans="9:9" s="141" customFormat="1" x14ac:dyDescent="0.25">
      <c r="I11416" s="142"/>
    </row>
    <row r="11417" spans="9:9" s="141" customFormat="1" x14ac:dyDescent="0.25">
      <c r="I11417" s="142"/>
    </row>
    <row r="11418" spans="9:9" s="141" customFormat="1" x14ac:dyDescent="0.25">
      <c r="I11418" s="142"/>
    </row>
    <row r="11419" spans="9:9" s="141" customFormat="1" x14ac:dyDescent="0.25">
      <c r="I11419" s="142"/>
    </row>
    <row r="11420" spans="9:9" s="141" customFormat="1" x14ac:dyDescent="0.25">
      <c r="I11420" s="142"/>
    </row>
    <row r="11421" spans="9:9" s="141" customFormat="1" x14ac:dyDescent="0.25">
      <c r="I11421" s="142"/>
    </row>
    <row r="11422" spans="9:9" s="141" customFormat="1" x14ac:dyDescent="0.25">
      <c r="I11422" s="142"/>
    </row>
    <row r="11423" spans="9:9" s="141" customFormat="1" x14ac:dyDescent="0.25">
      <c r="I11423" s="142"/>
    </row>
    <row r="11424" spans="9:9" s="141" customFormat="1" x14ac:dyDescent="0.25">
      <c r="I11424" s="142"/>
    </row>
    <row r="11425" spans="9:9" s="141" customFormat="1" x14ac:dyDescent="0.25">
      <c r="I11425" s="142"/>
    </row>
    <row r="11426" spans="9:9" s="141" customFormat="1" x14ac:dyDescent="0.25">
      <c r="I11426" s="142"/>
    </row>
    <row r="11427" spans="9:9" s="141" customFormat="1" x14ac:dyDescent="0.25">
      <c r="I11427" s="142"/>
    </row>
    <row r="11428" spans="9:9" s="141" customFormat="1" x14ac:dyDescent="0.25">
      <c r="I11428" s="142"/>
    </row>
    <row r="11429" spans="9:9" s="141" customFormat="1" x14ac:dyDescent="0.25">
      <c r="I11429" s="142"/>
    </row>
    <row r="11430" spans="9:9" s="141" customFormat="1" x14ac:dyDescent="0.25">
      <c r="I11430" s="142"/>
    </row>
    <row r="11431" spans="9:9" s="141" customFormat="1" x14ac:dyDescent="0.25">
      <c r="I11431" s="142"/>
    </row>
    <row r="11432" spans="9:9" s="141" customFormat="1" x14ac:dyDescent="0.25">
      <c r="I11432" s="142"/>
    </row>
    <row r="11433" spans="9:9" s="141" customFormat="1" x14ac:dyDescent="0.25">
      <c r="I11433" s="142"/>
    </row>
    <row r="11434" spans="9:9" s="141" customFormat="1" x14ac:dyDescent="0.25">
      <c r="I11434" s="142"/>
    </row>
    <row r="11435" spans="9:9" s="141" customFormat="1" x14ac:dyDescent="0.25">
      <c r="I11435" s="142"/>
    </row>
    <row r="11436" spans="9:9" s="141" customFormat="1" x14ac:dyDescent="0.25">
      <c r="I11436" s="142"/>
    </row>
    <row r="11437" spans="9:9" s="141" customFormat="1" x14ac:dyDescent="0.25">
      <c r="I11437" s="142"/>
    </row>
    <row r="11438" spans="9:9" s="141" customFormat="1" x14ac:dyDescent="0.25">
      <c r="I11438" s="142"/>
    </row>
    <row r="11439" spans="9:9" s="141" customFormat="1" x14ac:dyDescent="0.25">
      <c r="I11439" s="142"/>
    </row>
    <row r="11440" spans="9:9" s="141" customFormat="1" x14ac:dyDescent="0.25">
      <c r="I11440" s="142"/>
    </row>
    <row r="11441" spans="9:9" s="141" customFormat="1" x14ac:dyDescent="0.25">
      <c r="I11441" s="142"/>
    </row>
    <row r="11442" spans="9:9" s="141" customFormat="1" x14ac:dyDescent="0.25">
      <c r="I11442" s="142"/>
    </row>
    <row r="11443" spans="9:9" s="141" customFormat="1" x14ac:dyDescent="0.25">
      <c r="I11443" s="142"/>
    </row>
    <row r="11444" spans="9:9" s="141" customFormat="1" x14ac:dyDescent="0.25">
      <c r="I11444" s="142"/>
    </row>
    <row r="11445" spans="9:9" s="141" customFormat="1" x14ac:dyDescent="0.25">
      <c r="I11445" s="142"/>
    </row>
    <row r="11446" spans="9:9" s="141" customFormat="1" x14ac:dyDescent="0.25">
      <c r="I11446" s="142"/>
    </row>
    <row r="11447" spans="9:9" s="141" customFormat="1" x14ac:dyDescent="0.25">
      <c r="I11447" s="142"/>
    </row>
    <row r="11448" spans="9:9" s="141" customFormat="1" x14ac:dyDescent="0.25">
      <c r="I11448" s="142"/>
    </row>
    <row r="11449" spans="9:9" s="141" customFormat="1" x14ac:dyDescent="0.25">
      <c r="I11449" s="142"/>
    </row>
    <row r="11450" spans="9:9" s="141" customFormat="1" x14ac:dyDescent="0.25">
      <c r="I11450" s="142"/>
    </row>
    <row r="11451" spans="9:9" s="141" customFormat="1" x14ac:dyDescent="0.25">
      <c r="I11451" s="142"/>
    </row>
    <row r="11452" spans="9:9" s="141" customFormat="1" x14ac:dyDescent="0.25">
      <c r="I11452" s="142"/>
    </row>
    <row r="11453" spans="9:9" s="141" customFormat="1" x14ac:dyDescent="0.25">
      <c r="I11453" s="142"/>
    </row>
    <row r="11454" spans="9:9" s="141" customFormat="1" x14ac:dyDescent="0.25">
      <c r="I11454" s="142"/>
    </row>
    <row r="11455" spans="9:9" s="141" customFormat="1" x14ac:dyDescent="0.25">
      <c r="I11455" s="142"/>
    </row>
    <row r="11456" spans="9:9" s="141" customFormat="1" x14ac:dyDescent="0.25">
      <c r="I11456" s="142"/>
    </row>
    <row r="11457" spans="9:9" s="141" customFormat="1" x14ac:dyDescent="0.25">
      <c r="I11457" s="142"/>
    </row>
    <row r="11458" spans="9:9" s="141" customFormat="1" x14ac:dyDescent="0.25">
      <c r="I11458" s="142"/>
    </row>
    <row r="11459" spans="9:9" s="141" customFormat="1" x14ac:dyDescent="0.25">
      <c r="I11459" s="142"/>
    </row>
    <row r="11460" spans="9:9" s="141" customFormat="1" x14ac:dyDescent="0.25">
      <c r="I11460" s="142"/>
    </row>
    <row r="11461" spans="9:9" s="141" customFormat="1" x14ac:dyDescent="0.25">
      <c r="I11461" s="142"/>
    </row>
    <row r="11462" spans="9:9" s="141" customFormat="1" x14ac:dyDescent="0.25">
      <c r="I11462" s="142"/>
    </row>
    <row r="11463" spans="9:9" s="141" customFormat="1" x14ac:dyDescent="0.25">
      <c r="I11463" s="142"/>
    </row>
    <row r="11464" spans="9:9" s="141" customFormat="1" x14ac:dyDescent="0.25">
      <c r="I11464" s="142"/>
    </row>
    <row r="11465" spans="9:9" s="141" customFormat="1" x14ac:dyDescent="0.25">
      <c r="I11465" s="142"/>
    </row>
    <row r="11466" spans="9:9" s="141" customFormat="1" x14ac:dyDescent="0.25">
      <c r="I11466" s="142"/>
    </row>
    <row r="11467" spans="9:9" s="141" customFormat="1" x14ac:dyDescent="0.25">
      <c r="I11467" s="142"/>
    </row>
    <row r="11468" spans="9:9" s="141" customFormat="1" x14ac:dyDescent="0.25">
      <c r="I11468" s="142"/>
    </row>
    <row r="11469" spans="9:9" s="141" customFormat="1" x14ac:dyDescent="0.25">
      <c r="I11469" s="142"/>
    </row>
    <row r="11470" spans="9:9" s="141" customFormat="1" x14ac:dyDescent="0.25">
      <c r="I11470" s="142"/>
    </row>
    <row r="11471" spans="9:9" s="141" customFormat="1" x14ac:dyDescent="0.25">
      <c r="I11471" s="142"/>
    </row>
    <row r="11472" spans="9:9" s="141" customFormat="1" x14ac:dyDescent="0.25">
      <c r="I11472" s="142"/>
    </row>
    <row r="11473" spans="9:9" s="141" customFormat="1" x14ac:dyDescent="0.25">
      <c r="I11473" s="142"/>
    </row>
    <row r="11474" spans="9:9" s="141" customFormat="1" x14ac:dyDescent="0.25">
      <c r="I11474" s="142"/>
    </row>
    <row r="11475" spans="9:9" s="141" customFormat="1" x14ac:dyDescent="0.25">
      <c r="I11475" s="142"/>
    </row>
    <row r="11476" spans="9:9" s="141" customFormat="1" x14ac:dyDescent="0.25">
      <c r="I11476" s="142"/>
    </row>
    <row r="11477" spans="9:9" s="141" customFormat="1" x14ac:dyDescent="0.25">
      <c r="I11477" s="142"/>
    </row>
    <row r="11478" spans="9:9" s="141" customFormat="1" x14ac:dyDescent="0.25">
      <c r="I11478" s="142"/>
    </row>
    <row r="11479" spans="9:9" s="141" customFormat="1" x14ac:dyDescent="0.25">
      <c r="I11479" s="142"/>
    </row>
    <row r="11480" spans="9:9" s="141" customFormat="1" x14ac:dyDescent="0.25">
      <c r="I11480" s="142"/>
    </row>
    <row r="11481" spans="9:9" s="141" customFormat="1" x14ac:dyDescent="0.25">
      <c r="I11481" s="142"/>
    </row>
    <row r="11482" spans="9:9" s="141" customFormat="1" x14ac:dyDescent="0.25">
      <c r="I11482" s="142"/>
    </row>
    <row r="11483" spans="9:9" s="141" customFormat="1" x14ac:dyDescent="0.25">
      <c r="I11483" s="142"/>
    </row>
    <row r="11484" spans="9:9" s="141" customFormat="1" x14ac:dyDescent="0.25">
      <c r="I11484" s="142"/>
    </row>
    <row r="11485" spans="9:9" s="141" customFormat="1" x14ac:dyDescent="0.25">
      <c r="I11485" s="142"/>
    </row>
    <row r="11486" spans="9:9" s="141" customFormat="1" x14ac:dyDescent="0.25">
      <c r="I11486" s="142"/>
    </row>
    <row r="11487" spans="9:9" s="141" customFormat="1" x14ac:dyDescent="0.25">
      <c r="I11487" s="142"/>
    </row>
    <row r="11488" spans="9:9" s="141" customFormat="1" x14ac:dyDescent="0.25">
      <c r="I11488" s="142"/>
    </row>
    <row r="11489" spans="9:9" s="141" customFormat="1" x14ac:dyDescent="0.25">
      <c r="I11489" s="142"/>
    </row>
    <row r="11490" spans="9:9" s="141" customFormat="1" x14ac:dyDescent="0.25">
      <c r="I11490" s="142"/>
    </row>
    <row r="11491" spans="9:9" s="141" customFormat="1" x14ac:dyDescent="0.25">
      <c r="I11491" s="142"/>
    </row>
    <row r="11492" spans="9:9" s="141" customFormat="1" x14ac:dyDescent="0.25">
      <c r="I11492" s="142"/>
    </row>
    <row r="11493" spans="9:9" s="141" customFormat="1" x14ac:dyDescent="0.25">
      <c r="I11493" s="142"/>
    </row>
    <row r="11494" spans="9:9" s="141" customFormat="1" x14ac:dyDescent="0.25">
      <c r="I11494" s="142"/>
    </row>
    <row r="11495" spans="9:9" s="141" customFormat="1" x14ac:dyDescent="0.25">
      <c r="I11495" s="142"/>
    </row>
    <row r="11496" spans="9:9" s="141" customFormat="1" x14ac:dyDescent="0.25">
      <c r="I11496" s="142"/>
    </row>
    <row r="11497" spans="9:9" s="141" customFormat="1" x14ac:dyDescent="0.25">
      <c r="I11497" s="142"/>
    </row>
    <row r="11498" spans="9:9" s="141" customFormat="1" x14ac:dyDescent="0.25">
      <c r="I11498" s="142"/>
    </row>
    <row r="11499" spans="9:9" s="141" customFormat="1" x14ac:dyDescent="0.25">
      <c r="I11499" s="142"/>
    </row>
    <row r="11500" spans="9:9" s="141" customFormat="1" x14ac:dyDescent="0.25">
      <c r="I11500" s="142"/>
    </row>
    <row r="11501" spans="9:9" s="141" customFormat="1" x14ac:dyDescent="0.25">
      <c r="I11501" s="142"/>
    </row>
    <row r="11502" spans="9:9" s="141" customFormat="1" x14ac:dyDescent="0.25">
      <c r="I11502" s="142"/>
    </row>
    <row r="11503" spans="9:9" s="141" customFormat="1" x14ac:dyDescent="0.25">
      <c r="I11503" s="142"/>
    </row>
    <row r="11504" spans="9:9" s="141" customFormat="1" x14ac:dyDescent="0.25">
      <c r="I11504" s="142"/>
    </row>
    <row r="11505" spans="9:9" s="141" customFormat="1" x14ac:dyDescent="0.25">
      <c r="I11505" s="142"/>
    </row>
    <row r="11506" spans="9:9" s="141" customFormat="1" x14ac:dyDescent="0.25">
      <c r="I11506" s="142"/>
    </row>
    <row r="11507" spans="9:9" s="141" customFormat="1" x14ac:dyDescent="0.25">
      <c r="I11507" s="142"/>
    </row>
    <row r="11508" spans="9:9" s="141" customFormat="1" x14ac:dyDescent="0.25">
      <c r="I11508" s="142"/>
    </row>
    <row r="11509" spans="9:9" s="141" customFormat="1" x14ac:dyDescent="0.25">
      <c r="I11509" s="142"/>
    </row>
    <row r="11510" spans="9:9" s="141" customFormat="1" x14ac:dyDescent="0.25">
      <c r="I11510" s="142"/>
    </row>
    <row r="11511" spans="9:9" s="141" customFormat="1" x14ac:dyDescent="0.25">
      <c r="I11511" s="142"/>
    </row>
    <row r="11512" spans="9:9" s="141" customFormat="1" x14ac:dyDescent="0.25">
      <c r="I11512" s="142"/>
    </row>
    <row r="11513" spans="9:9" s="141" customFormat="1" x14ac:dyDescent="0.25">
      <c r="I11513" s="142"/>
    </row>
    <row r="11514" spans="9:9" s="141" customFormat="1" x14ac:dyDescent="0.25">
      <c r="I11514" s="142"/>
    </row>
    <row r="11515" spans="9:9" s="141" customFormat="1" x14ac:dyDescent="0.25">
      <c r="I11515" s="142"/>
    </row>
    <row r="11516" spans="9:9" s="141" customFormat="1" x14ac:dyDescent="0.25">
      <c r="I11516" s="142"/>
    </row>
    <row r="11517" spans="9:9" s="141" customFormat="1" x14ac:dyDescent="0.25">
      <c r="I11517" s="142"/>
    </row>
    <row r="11518" spans="9:9" s="141" customFormat="1" x14ac:dyDescent="0.25">
      <c r="I11518" s="142"/>
    </row>
    <row r="11519" spans="9:9" s="141" customFormat="1" x14ac:dyDescent="0.25">
      <c r="I11519" s="142"/>
    </row>
    <row r="11520" spans="9:9" s="141" customFormat="1" x14ac:dyDescent="0.25">
      <c r="I11520" s="142"/>
    </row>
    <row r="11521" spans="9:9" s="141" customFormat="1" x14ac:dyDescent="0.25">
      <c r="I11521" s="142"/>
    </row>
    <row r="11522" spans="9:9" s="141" customFormat="1" x14ac:dyDescent="0.25">
      <c r="I11522" s="142"/>
    </row>
    <row r="11523" spans="9:9" s="141" customFormat="1" x14ac:dyDescent="0.25">
      <c r="I11523" s="142"/>
    </row>
    <row r="11524" spans="9:9" s="141" customFormat="1" x14ac:dyDescent="0.25">
      <c r="I11524" s="142"/>
    </row>
    <row r="11525" spans="9:9" s="141" customFormat="1" x14ac:dyDescent="0.25">
      <c r="I11525" s="142"/>
    </row>
    <row r="11526" spans="9:9" s="141" customFormat="1" x14ac:dyDescent="0.25">
      <c r="I11526" s="142"/>
    </row>
    <row r="11527" spans="9:9" s="141" customFormat="1" x14ac:dyDescent="0.25">
      <c r="I11527" s="142"/>
    </row>
    <row r="11528" spans="9:9" s="141" customFormat="1" x14ac:dyDescent="0.25">
      <c r="I11528" s="142"/>
    </row>
    <row r="11529" spans="9:9" s="141" customFormat="1" x14ac:dyDescent="0.25">
      <c r="I11529" s="142"/>
    </row>
    <row r="11530" spans="9:9" s="141" customFormat="1" x14ac:dyDescent="0.25">
      <c r="I11530" s="142"/>
    </row>
    <row r="11531" spans="9:9" s="141" customFormat="1" x14ac:dyDescent="0.25">
      <c r="I11531" s="142"/>
    </row>
    <row r="11532" spans="9:9" s="141" customFormat="1" x14ac:dyDescent="0.25">
      <c r="I11532" s="142"/>
    </row>
    <row r="11533" spans="9:9" s="141" customFormat="1" x14ac:dyDescent="0.25">
      <c r="I11533" s="142"/>
    </row>
    <row r="11534" spans="9:9" s="141" customFormat="1" x14ac:dyDescent="0.25">
      <c r="I11534" s="142"/>
    </row>
    <row r="11535" spans="9:9" s="141" customFormat="1" x14ac:dyDescent="0.25">
      <c r="I11535" s="142"/>
    </row>
    <row r="11536" spans="9:9" s="141" customFormat="1" x14ac:dyDescent="0.25">
      <c r="I11536" s="142"/>
    </row>
    <row r="11537" spans="9:9" s="141" customFormat="1" x14ac:dyDescent="0.25">
      <c r="I11537" s="142"/>
    </row>
    <row r="11538" spans="9:9" s="141" customFormat="1" x14ac:dyDescent="0.25">
      <c r="I11538" s="142"/>
    </row>
    <row r="11539" spans="9:9" s="141" customFormat="1" x14ac:dyDescent="0.25">
      <c r="I11539" s="142"/>
    </row>
    <row r="11540" spans="9:9" s="141" customFormat="1" x14ac:dyDescent="0.25">
      <c r="I11540" s="142"/>
    </row>
    <row r="11541" spans="9:9" s="141" customFormat="1" x14ac:dyDescent="0.25">
      <c r="I11541" s="142"/>
    </row>
    <row r="11542" spans="9:9" s="141" customFormat="1" x14ac:dyDescent="0.25">
      <c r="I11542" s="142"/>
    </row>
    <row r="11543" spans="9:9" s="141" customFormat="1" x14ac:dyDescent="0.25">
      <c r="I11543" s="142"/>
    </row>
    <row r="11544" spans="9:9" s="141" customFormat="1" x14ac:dyDescent="0.25">
      <c r="I11544" s="142"/>
    </row>
    <row r="11545" spans="9:9" s="141" customFormat="1" x14ac:dyDescent="0.25">
      <c r="I11545" s="142"/>
    </row>
    <row r="11546" spans="9:9" s="141" customFormat="1" x14ac:dyDescent="0.25">
      <c r="I11546" s="142"/>
    </row>
    <row r="11547" spans="9:9" s="141" customFormat="1" x14ac:dyDescent="0.25">
      <c r="I11547" s="142"/>
    </row>
    <row r="11548" spans="9:9" s="141" customFormat="1" x14ac:dyDescent="0.25">
      <c r="I11548" s="142"/>
    </row>
    <row r="11549" spans="9:9" s="141" customFormat="1" x14ac:dyDescent="0.25">
      <c r="I11549" s="142"/>
    </row>
    <row r="11550" spans="9:9" s="141" customFormat="1" x14ac:dyDescent="0.25">
      <c r="I11550" s="142"/>
    </row>
    <row r="11551" spans="9:9" s="141" customFormat="1" x14ac:dyDescent="0.25">
      <c r="I11551" s="142"/>
    </row>
    <row r="11552" spans="9:9" s="141" customFormat="1" x14ac:dyDescent="0.25">
      <c r="I11552" s="142"/>
    </row>
    <row r="11553" spans="9:9" s="141" customFormat="1" x14ac:dyDescent="0.25">
      <c r="I11553" s="142"/>
    </row>
    <row r="11554" spans="9:9" s="141" customFormat="1" x14ac:dyDescent="0.25">
      <c r="I11554" s="142"/>
    </row>
    <row r="11555" spans="9:9" s="141" customFormat="1" x14ac:dyDescent="0.25">
      <c r="I11555" s="142"/>
    </row>
    <row r="11556" spans="9:9" s="141" customFormat="1" x14ac:dyDescent="0.25">
      <c r="I11556" s="142"/>
    </row>
    <row r="11557" spans="9:9" s="141" customFormat="1" x14ac:dyDescent="0.25">
      <c r="I11557" s="142"/>
    </row>
    <row r="11558" spans="9:9" s="141" customFormat="1" x14ac:dyDescent="0.25">
      <c r="I11558" s="142"/>
    </row>
    <row r="11559" spans="9:9" s="141" customFormat="1" x14ac:dyDescent="0.25">
      <c r="I11559" s="142"/>
    </row>
    <row r="11560" spans="9:9" s="141" customFormat="1" x14ac:dyDescent="0.25">
      <c r="I11560" s="142"/>
    </row>
    <row r="11561" spans="9:9" s="141" customFormat="1" x14ac:dyDescent="0.25">
      <c r="I11561" s="142"/>
    </row>
    <row r="11562" spans="9:9" s="141" customFormat="1" x14ac:dyDescent="0.25">
      <c r="I11562" s="142"/>
    </row>
    <row r="11563" spans="9:9" s="141" customFormat="1" x14ac:dyDescent="0.25">
      <c r="I11563" s="142"/>
    </row>
    <row r="11564" spans="9:9" s="141" customFormat="1" x14ac:dyDescent="0.25">
      <c r="I11564" s="142"/>
    </row>
    <row r="11565" spans="9:9" s="141" customFormat="1" x14ac:dyDescent="0.25">
      <c r="I11565" s="142"/>
    </row>
    <row r="11566" spans="9:9" s="141" customFormat="1" x14ac:dyDescent="0.25">
      <c r="I11566" s="142"/>
    </row>
    <row r="11567" spans="9:9" s="141" customFormat="1" x14ac:dyDescent="0.25">
      <c r="I11567" s="142"/>
    </row>
    <row r="11568" spans="9:9" s="141" customFormat="1" x14ac:dyDescent="0.25">
      <c r="I11568" s="142"/>
    </row>
    <row r="11569" spans="9:9" s="141" customFormat="1" x14ac:dyDescent="0.25">
      <c r="I11569" s="142"/>
    </row>
    <row r="11570" spans="9:9" s="141" customFormat="1" x14ac:dyDescent="0.25">
      <c r="I11570" s="142"/>
    </row>
    <row r="11571" spans="9:9" s="141" customFormat="1" x14ac:dyDescent="0.25">
      <c r="I11571" s="142"/>
    </row>
    <row r="11572" spans="9:9" s="141" customFormat="1" x14ac:dyDescent="0.25">
      <c r="I11572" s="142"/>
    </row>
    <row r="11573" spans="9:9" s="141" customFormat="1" x14ac:dyDescent="0.25">
      <c r="I11573" s="142"/>
    </row>
    <row r="11574" spans="9:9" s="141" customFormat="1" x14ac:dyDescent="0.25">
      <c r="I11574" s="142"/>
    </row>
    <row r="11575" spans="9:9" s="141" customFormat="1" x14ac:dyDescent="0.25">
      <c r="I11575" s="142"/>
    </row>
    <row r="11576" spans="9:9" s="141" customFormat="1" x14ac:dyDescent="0.25">
      <c r="I11576" s="142"/>
    </row>
    <row r="11577" spans="9:9" s="141" customFormat="1" x14ac:dyDescent="0.25">
      <c r="I11577" s="142"/>
    </row>
    <row r="11578" spans="9:9" s="141" customFormat="1" x14ac:dyDescent="0.25">
      <c r="I11578" s="142"/>
    </row>
    <row r="11579" spans="9:9" s="141" customFormat="1" x14ac:dyDescent="0.25">
      <c r="I11579" s="142"/>
    </row>
    <row r="11580" spans="9:9" s="141" customFormat="1" x14ac:dyDescent="0.25">
      <c r="I11580" s="142"/>
    </row>
    <row r="11581" spans="9:9" s="141" customFormat="1" x14ac:dyDescent="0.25">
      <c r="I11581" s="142"/>
    </row>
    <row r="11582" spans="9:9" s="141" customFormat="1" x14ac:dyDescent="0.25">
      <c r="I11582" s="142"/>
    </row>
    <row r="11583" spans="9:9" s="141" customFormat="1" x14ac:dyDescent="0.25">
      <c r="I11583" s="142"/>
    </row>
    <row r="11584" spans="9:9" s="141" customFormat="1" x14ac:dyDescent="0.25">
      <c r="I11584" s="142"/>
    </row>
    <row r="11585" spans="9:9" s="141" customFormat="1" x14ac:dyDescent="0.25">
      <c r="I11585" s="142"/>
    </row>
    <row r="11586" spans="9:9" s="141" customFormat="1" x14ac:dyDescent="0.25">
      <c r="I11586" s="142"/>
    </row>
    <row r="11587" spans="9:9" s="141" customFormat="1" x14ac:dyDescent="0.25">
      <c r="I11587" s="142"/>
    </row>
    <row r="11588" spans="9:9" s="141" customFormat="1" x14ac:dyDescent="0.25">
      <c r="I11588" s="142"/>
    </row>
    <row r="11589" spans="9:9" s="141" customFormat="1" x14ac:dyDescent="0.25">
      <c r="I11589" s="142"/>
    </row>
    <row r="11590" spans="9:9" s="141" customFormat="1" x14ac:dyDescent="0.25">
      <c r="I11590" s="142"/>
    </row>
    <row r="11591" spans="9:9" s="141" customFormat="1" x14ac:dyDescent="0.25">
      <c r="I11591" s="142"/>
    </row>
    <row r="11592" spans="9:9" s="141" customFormat="1" x14ac:dyDescent="0.25">
      <c r="I11592" s="142"/>
    </row>
    <row r="11593" spans="9:9" s="141" customFormat="1" x14ac:dyDescent="0.25">
      <c r="I11593" s="142"/>
    </row>
    <row r="11594" spans="9:9" s="141" customFormat="1" x14ac:dyDescent="0.25">
      <c r="I11594" s="142"/>
    </row>
    <row r="11595" spans="9:9" s="141" customFormat="1" x14ac:dyDescent="0.25">
      <c r="I11595" s="142"/>
    </row>
    <row r="11596" spans="9:9" s="141" customFormat="1" x14ac:dyDescent="0.25">
      <c r="I11596" s="142"/>
    </row>
    <row r="11597" spans="9:9" s="141" customFormat="1" x14ac:dyDescent="0.25">
      <c r="I11597" s="142"/>
    </row>
    <row r="11598" spans="9:9" s="141" customFormat="1" x14ac:dyDescent="0.25">
      <c r="I11598" s="142"/>
    </row>
    <row r="11599" spans="9:9" s="141" customFormat="1" x14ac:dyDescent="0.25">
      <c r="I11599" s="142"/>
    </row>
    <row r="11600" spans="9:9" s="141" customFormat="1" x14ac:dyDescent="0.25">
      <c r="I11600" s="142"/>
    </row>
    <row r="11601" spans="9:9" s="141" customFormat="1" x14ac:dyDescent="0.25">
      <c r="I11601" s="142"/>
    </row>
    <row r="11602" spans="9:9" s="141" customFormat="1" x14ac:dyDescent="0.25">
      <c r="I11602" s="142"/>
    </row>
    <row r="11603" spans="9:9" s="141" customFormat="1" x14ac:dyDescent="0.25">
      <c r="I11603" s="142"/>
    </row>
    <row r="11604" spans="9:9" s="141" customFormat="1" x14ac:dyDescent="0.25">
      <c r="I11604" s="142"/>
    </row>
    <row r="11605" spans="9:9" s="141" customFormat="1" x14ac:dyDescent="0.25">
      <c r="I11605" s="142"/>
    </row>
    <row r="11606" spans="9:9" s="141" customFormat="1" x14ac:dyDescent="0.25">
      <c r="I11606" s="142"/>
    </row>
    <row r="11607" spans="9:9" s="141" customFormat="1" x14ac:dyDescent="0.25">
      <c r="I11607" s="142"/>
    </row>
    <row r="11608" spans="9:9" s="141" customFormat="1" x14ac:dyDescent="0.25">
      <c r="I11608" s="142"/>
    </row>
    <row r="11609" spans="9:9" s="141" customFormat="1" x14ac:dyDescent="0.25">
      <c r="I11609" s="142"/>
    </row>
    <row r="11610" spans="9:9" s="141" customFormat="1" x14ac:dyDescent="0.25">
      <c r="I11610" s="142"/>
    </row>
    <row r="11611" spans="9:9" s="141" customFormat="1" x14ac:dyDescent="0.25">
      <c r="I11611" s="142"/>
    </row>
    <row r="11612" spans="9:9" s="141" customFormat="1" x14ac:dyDescent="0.25">
      <c r="I11612" s="142"/>
    </row>
    <row r="11613" spans="9:9" s="141" customFormat="1" x14ac:dyDescent="0.25">
      <c r="I11613" s="142"/>
    </row>
    <row r="11614" spans="9:9" s="141" customFormat="1" x14ac:dyDescent="0.25">
      <c r="I11614" s="142"/>
    </row>
    <row r="11615" spans="9:9" s="141" customFormat="1" x14ac:dyDescent="0.25">
      <c r="I11615" s="142"/>
    </row>
    <row r="11616" spans="9:9" s="141" customFormat="1" x14ac:dyDescent="0.25">
      <c r="I11616" s="142"/>
    </row>
    <row r="11617" spans="9:9" s="141" customFormat="1" x14ac:dyDescent="0.25">
      <c r="I11617" s="142"/>
    </row>
    <row r="11618" spans="9:9" s="141" customFormat="1" x14ac:dyDescent="0.25">
      <c r="I11618" s="142"/>
    </row>
    <row r="11619" spans="9:9" s="141" customFormat="1" x14ac:dyDescent="0.25">
      <c r="I11619" s="142"/>
    </row>
    <row r="11620" spans="9:9" s="141" customFormat="1" x14ac:dyDescent="0.25">
      <c r="I11620" s="142"/>
    </row>
    <row r="11621" spans="9:9" s="141" customFormat="1" x14ac:dyDescent="0.25">
      <c r="I11621" s="142"/>
    </row>
    <row r="11622" spans="9:9" s="141" customFormat="1" x14ac:dyDescent="0.25">
      <c r="I11622" s="142"/>
    </row>
    <row r="11623" spans="9:9" s="141" customFormat="1" x14ac:dyDescent="0.25">
      <c r="I11623" s="142"/>
    </row>
    <row r="11624" spans="9:9" s="141" customFormat="1" x14ac:dyDescent="0.25">
      <c r="I11624" s="142"/>
    </row>
    <row r="11625" spans="9:9" s="141" customFormat="1" x14ac:dyDescent="0.25">
      <c r="I11625" s="142"/>
    </row>
    <row r="11626" spans="9:9" s="141" customFormat="1" x14ac:dyDescent="0.25">
      <c r="I11626" s="142"/>
    </row>
    <row r="11627" spans="9:9" s="141" customFormat="1" x14ac:dyDescent="0.25">
      <c r="I11627" s="142"/>
    </row>
    <row r="11628" spans="9:9" s="141" customFormat="1" x14ac:dyDescent="0.25">
      <c r="I11628" s="142"/>
    </row>
    <row r="11629" spans="9:9" s="141" customFormat="1" x14ac:dyDescent="0.25">
      <c r="I11629" s="142"/>
    </row>
    <row r="11630" spans="9:9" s="141" customFormat="1" x14ac:dyDescent="0.25">
      <c r="I11630" s="142"/>
    </row>
    <row r="11631" spans="9:9" s="141" customFormat="1" x14ac:dyDescent="0.25">
      <c r="I11631" s="142"/>
    </row>
    <row r="11632" spans="9:9" s="141" customFormat="1" x14ac:dyDescent="0.25">
      <c r="I11632" s="142"/>
    </row>
    <row r="11633" spans="9:9" s="141" customFormat="1" x14ac:dyDescent="0.25">
      <c r="I11633" s="142"/>
    </row>
    <row r="11634" spans="9:9" s="141" customFormat="1" x14ac:dyDescent="0.25">
      <c r="I11634" s="142"/>
    </row>
    <row r="11635" spans="9:9" s="141" customFormat="1" x14ac:dyDescent="0.25">
      <c r="I11635" s="142"/>
    </row>
    <row r="11636" spans="9:9" s="141" customFormat="1" x14ac:dyDescent="0.25">
      <c r="I11636" s="142"/>
    </row>
    <row r="11637" spans="9:9" s="141" customFormat="1" x14ac:dyDescent="0.25">
      <c r="I11637" s="142"/>
    </row>
    <row r="11638" spans="9:9" s="141" customFormat="1" x14ac:dyDescent="0.25">
      <c r="I11638" s="142"/>
    </row>
    <row r="11639" spans="9:9" s="141" customFormat="1" x14ac:dyDescent="0.25">
      <c r="I11639" s="142"/>
    </row>
    <row r="11640" spans="9:9" s="141" customFormat="1" x14ac:dyDescent="0.25">
      <c r="I11640" s="142"/>
    </row>
    <row r="11641" spans="9:9" s="141" customFormat="1" x14ac:dyDescent="0.25">
      <c r="I11641" s="142"/>
    </row>
    <row r="11642" spans="9:9" s="141" customFormat="1" x14ac:dyDescent="0.25">
      <c r="I11642" s="142"/>
    </row>
    <row r="11643" spans="9:9" s="141" customFormat="1" x14ac:dyDescent="0.25">
      <c r="I11643" s="142"/>
    </row>
    <row r="11644" spans="9:9" s="141" customFormat="1" x14ac:dyDescent="0.25">
      <c r="I11644" s="142"/>
    </row>
    <row r="11645" spans="9:9" s="141" customFormat="1" x14ac:dyDescent="0.25">
      <c r="I11645" s="142"/>
    </row>
    <row r="11646" spans="9:9" s="141" customFormat="1" x14ac:dyDescent="0.25">
      <c r="I11646" s="142"/>
    </row>
    <row r="11647" spans="9:9" s="141" customFormat="1" x14ac:dyDescent="0.25">
      <c r="I11647" s="142"/>
    </row>
    <row r="11648" spans="9:9" s="141" customFormat="1" x14ac:dyDescent="0.25">
      <c r="I11648" s="142"/>
    </row>
    <row r="11649" spans="9:9" s="141" customFormat="1" x14ac:dyDescent="0.25">
      <c r="I11649" s="142"/>
    </row>
    <row r="11650" spans="9:9" s="141" customFormat="1" x14ac:dyDescent="0.25">
      <c r="I11650" s="142"/>
    </row>
    <row r="11651" spans="9:9" s="141" customFormat="1" x14ac:dyDescent="0.25">
      <c r="I11651" s="142"/>
    </row>
    <row r="11652" spans="9:9" s="141" customFormat="1" x14ac:dyDescent="0.25">
      <c r="I11652" s="142"/>
    </row>
    <row r="11653" spans="9:9" s="141" customFormat="1" x14ac:dyDescent="0.25">
      <c r="I11653" s="142"/>
    </row>
    <row r="11654" spans="9:9" s="141" customFormat="1" x14ac:dyDescent="0.25">
      <c r="I11654" s="142"/>
    </row>
    <row r="11655" spans="9:9" s="141" customFormat="1" x14ac:dyDescent="0.25">
      <c r="I11655" s="142"/>
    </row>
    <row r="11656" spans="9:9" s="141" customFormat="1" x14ac:dyDescent="0.25">
      <c r="I11656" s="142"/>
    </row>
    <row r="11657" spans="9:9" s="141" customFormat="1" x14ac:dyDescent="0.25">
      <c r="I11657" s="142"/>
    </row>
    <row r="11658" spans="9:9" s="141" customFormat="1" x14ac:dyDescent="0.25">
      <c r="I11658" s="142"/>
    </row>
    <row r="11659" spans="9:9" s="141" customFormat="1" x14ac:dyDescent="0.25">
      <c r="I11659" s="142"/>
    </row>
    <row r="11660" spans="9:9" s="141" customFormat="1" x14ac:dyDescent="0.25">
      <c r="I11660" s="142"/>
    </row>
    <row r="11661" spans="9:9" s="141" customFormat="1" x14ac:dyDescent="0.25">
      <c r="I11661" s="142"/>
    </row>
    <row r="11662" spans="9:9" s="141" customFormat="1" x14ac:dyDescent="0.25">
      <c r="I11662" s="142"/>
    </row>
    <row r="11663" spans="9:9" s="141" customFormat="1" x14ac:dyDescent="0.25">
      <c r="I11663" s="142"/>
    </row>
    <row r="11664" spans="9:9" s="141" customFormat="1" x14ac:dyDescent="0.25">
      <c r="I11664" s="142"/>
    </row>
    <row r="11665" spans="9:9" s="141" customFormat="1" x14ac:dyDescent="0.25">
      <c r="I11665" s="142"/>
    </row>
    <row r="11666" spans="9:9" s="141" customFormat="1" x14ac:dyDescent="0.25">
      <c r="I11666" s="142"/>
    </row>
    <row r="11667" spans="9:9" s="141" customFormat="1" x14ac:dyDescent="0.25">
      <c r="I11667" s="142"/>
    </row>
    <row r="11668" spans="9:9" s="141" customFormat="1" x14ac:dyDescent="0.25">
      <c r="I11668" s="142"/>
    </row>
    <row r="11669" spans="9:9" s="141" customFormat="1" x14ac:dyDescent="0.25">
      <c r="I11669" s="142"/>
    </row>
    <row r="11670" spans="9:9" s="141" customFormat="1" x14ac:dyDescent="0.25">
      <c r="I11670" s="142"/>
    </row>
    <row r="11671" spans="9:9" s="141" customFormat="1" x14ac:dyDescent="0.25">
      <c r="I11671" s="142"/>
    </row>
    <row r="11672" spans="9:9" s="141" customFormat="1" x14ac:dyDescent="0.25">
      <c r="I11672" s="142"/>
    </row>
    <row r="11673" spans="9:9" s="141" customFormat="1" x14ac:dyDescent="0.25">
      <c r="I11673" s="142"/>
    </row>
    <row r="11674" spans="9:9" s="141" customFormat="1" x14ac:dyDescent="0.25">
      <c r="I11674" s="142"/>
    </row>
    <row r="11675" spans="9:9" s="141" customFormat="1" x14ac:dyDescent="0.25">
      <c r="I11675" s="142"/>
    </row>
    <row r="11676" spans="9:9" s="141" customFormat="1" x14ac:dyDescent="0.25">
      <c r="I11676" s="142"/>
    </row>
    <row r="11677" spans="9:9" s="141" customFormat="1" x14ac:dyDescent="0.25">
      <c r="I11677" s="142"/>
    </row>
    <row r="11678" spans="9:9" s="141" customFormat="1" x14ac:dyDescent="0.25">
      <c r="I11678" s="142"/>
    </row>
    <row r="11679" spans="9:9" s="141" customFormat="1" x14ac:dyDescent="0.25">
      <c r="I11679" s="142"/>
    </row>
    <row r="11680" spans="9:9" s="141" customFormat="1" x14ac:dyDescent="0.25">
      <c r="I11680" s="142"/>
    </row>
    <row r="11681" spans="9:9" s="141" customFormat="1" x14ac:dyDescent="0.25">
      <c r="I11681" s="142"/>
    </row>
    <row r="11682" spans="9:9" s="141" customFormat="1" x14ac:dyDescent="0.25">
      <c r="I11682" s="142"/>
    </row>
    <row r="11683" spans="9:9" s="141" customFormat="1" x14ac:dyDescent="0.25">
      <c r="I11683" s="142"/>
    </row>
    <row r="11684" spans="9:9" s="141" customFormat="1" x14ac:dyDescent="0.25">
      <c r="I11684" s="142"/>
    </row>
    <row r="11685" spans="9:9" s="141" customFormat="1" x14ac:dyDescent="0.25">
      <c r="I11685" s="142"/>
    </row>
    <row r="11686" spans="9:9" s="141" customFormat="1" x14ac:dyDescent="0.25">
      <c r="I11686" s="142"/>
    </row>
    <row r="11687" spans="9:9" s="141" customFormat="1" x14ac:dyDescent="0.25">
      <c r="I11687" s="142"/>
    </row>
    <row r="11688" spans="9:9" s="141" customFormat="1" x14ac:dyDescent="0.25">
      <c r="I11688" s="142"/>
    </row>
    <row r="11689" spans="9:9" s="141" customFormat="1" x14ac:dyDescent="0.25">
      <c r="I11689" s="142"/>
    </row>
    <row r="11690" spans="9:9" s="141" customFormat="1" x14ac:dyDescent="0.25">
      <c r="I11690" s="142"/>
    </row>
    <row r="11691" spans="9:9" s="141" customFormat="1" x14ac:dyDescent="0.25">
      <c r="I11691" s="142"/>
    </row>
    <row r="11692" spans="9:9" s="141" customFormat="1" x14ac:dyDescent="0.25">
      <c r="I11692" s="142"/>
    </row>
    <row r="11693" spans="9:9" s="141" customFormat="1" x14ac:dyDescent="0.25">
      <c r="I11693" s="142"/>
    </row>
    <row r="11694" spans="9:9" s="141" customFormat="1" x14ac:dyDescent="0.25">
      <c r="I11694" s="142"/>
    </row>
    <row r="11695" spans="9:9" s="141" customFormat="1" x14ac:dyDescent="0.25">
      <c r="I11695" s="142"/>
    </row>
    <row r="11696" spans="9:9" s="141" customFormat="1" x14ac:dyDescent="0.25">
      <c r="I11696" s="142"/>
    </row>
    <row r="11697" spans="9:9" s="141" customFormat="1" x14ac:dyDescent="0.25">
      <c r="I11697" s="142"/>
    </row>
    <row r="11698" spans="9:9" s="141" customFormat="1" x14ac:dyDescent="0.25">
      <c r="I11698" s="142"/>
    </row>
    <row r="11699" spans="9:9" s="141" customFormat="1" x14ac:dyDescent="0.25">
      <c r="I11699" s="142"/>
    </row>
    <row r="11700" spans="9:9" s="141" customFormat="1" x14ac:dyDescent="0.25">
      <c r="I11700" s="142"/>
    </row>
    <row r="11701" spans="9:9" s="141" customFormat="1" x14ac:dyDescent="0.25">
      <c r="I11701" s="142"/>
    </row>
    <row r="11702" spans="9:9" s="141" customFormat="1" x14ac:dyDescent="0.25">
      <c r="I11702" s="142"/>
    </row>
    <row r="11703" spans="9:9" s="141" customFormat="1" x14ac:dyDescent="0.25">
      <c r="I11703" s="142"/>
    </row>
    <row r="11704" spans="9:9" s="141" customFormat="1" x14ac:dyDescent="0.25">
      <c r="I11704" s="142"/>
    </row>
    <row r="11705" spans="9:9" s="141" customFormat="1" x14ac:dyDescent="0.25">
      <c r="I11705" s="142"/>
    </row>
    <row r="11706" spans="9:9" s="141" customFormat="1" x14ac:dyDescent="0.25">
      <c r="I11706" s="142"/>
    </row>
  </sheetData>
  <autoFilter ref="A1:R3888"/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113"/>
  <sheetViews>
    <sheetView zoomScale="80" zoomScaleNormal="80" zoomScalePageLayoutView="80" workbookViewId="0">
      <selection activeCell="G2" sqref="G2"/>
    </sheetView>
  </sheetViews>
  <sheetFormatPr baseColWidth="10" defaultRowHeight="15" outlineLevelRow="1" outlineLevelCol="1" x14ac:dyDescent="0.25"/>
  <cols>
    <col min="1" max="1" width="4" customWidth="1" outlineLevel="1"/>
    <col min="2" max="3" width="3.42578125" customWidth="1" outlineLevel="1"/>
    <col min="4" max="4" width="4" customWidth="1"/>
    <col min="5" max="5" width="50.42578125" customWidth="1"/>
    <col min="7" max="7" width="12.85546875" bestFit="1" customWidth="1"/>
    <col min="17" max="17" width="12.7109375" customWidth="1"/>
    <col min="18" max="18" width="14" customWidth="1"/>
  </cols>
  <sheetData>
    <row r="1" spans="1:26" ht="16.5" thickBot="1" x14ac:dyDescent="0.3">
      <c r="E1" s="25" t="s">
        <v>176</v>
      </c>
      <c r="F1" s="26" t="s">
        <v>177</v>
      </c>
      <c r="G1" s="78">
        <v>43161</v>
      </c>
      <c r="H1" s="130">
        <f>+MONTH(G1)</f>
        <v>3</v>
      </c>
      <c r="I1" s="129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26" ht="15.75" x14ac:dyDescent="0.25">
      <c r="E2" s="38"/>
      <c r="F2" s="39"/>
      <c r="G2" s="39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2"/>
    </row>
    <row r="3" spans="1:26" ht="15.75" outlineLevel="1" thickBot="1" x14ac:dyDescent="0.3">
      <c r="E3" s="24"/>
      <c r="F3" s="27">
        <v>100000000</v>
      </c>
      <c r="G3" s="27">
        <v>100000000</v>
      </c>
      <c r="H3" s="27">
        <v>200000000</v>
      </c>
      <c r="I3" s="27">
        <v>200000000</v>
      </c>
      <c r="J3" s="27">
        <v>300000000</v>
      </c>
      <c r="K3" s="27">
        <v>300000000</v>
      </c>
      <c r="L3" s="27">
        <v>400000000</v>
      </c>
      <c r="M3" s="27">
        <v>400000000</v>
      </c>
      <c r="N3" s="27">
        <v>980000000</v>
      </c>
      <c r="O3" s="27">
        <v>980000000</v>
      </c>
      <c r="P3" s="28"/>
      <c r="Q3" s="24"/>
      <c r="R3" s="28"/>
      <c r="S3" s="24"/>
    </row>
    <row r="4" spans="1:26" ht="15.75" thickBot="1" x14ac:dyDescent="0.3">
      <c r="E4" s="46" t="s">
        <v>176</v>
      </c>
      <c r="F4" s="205" t="s">
        <v>191</v>
      </c>
      <c r="G4" s="206"/>
      <c r="H4" s="205" t="s">
        <v>192</v>
      </c>
      <c r="I4" s="206"/>
      <c r="J4" s="207" t="s">
        <v>178</v>
      </c>
      <c r="K4" s="207"/>
      <c r="L4" s="208" t="s">
        <v>193</v>
      </c>
      <c r="M4" s="207"/>
      <c r="N4" s="208" t="s">
        <v>194</v>
      </c>
      <c r="O4" s="209"/>
      <c r="P4" s="202" t="s">
        <v>179</v>
      </c>
      <c r="Q4" s="203"/>
      <c r="R4" s="203"/>
      <c r="S4" s="204"/>
      <c r="T4" s="22" t="s">
        <v>702</v>
      </c>
      <c r="U4" s="27"/>
      <c r="V4" s="27"/>
      <c r="W4" s="27"/>
      <c r="X4" s="27"/>
    </row>
    <row r="5" spans="1:26" ht="15.75" thickBot="1" x14ac:dyDescent="0.3">
      <c r="E5" s="29"/>
      <c r="F5" s="44" t="s">
        <v>180</v>
      </c>
      <c r="G5" s="45" t="s">
        <v>195</v>
      </c>
      <c r="H5" s="44" t="s">
        <v>180</v>
      </c>
      <c r="I5" s="45" t="s">
        <v>195</v>
      </c>
      <c r="J5" s="44" t="s">
        <v>180</v>
      </c>
      <c r="K5" s="45" t="s">
        <v>195</v>
      </c>
      <c r="L5" s="44" t="s">
        <v>180</v>
      </c>
      <c r="M5" s="45" t="s">
        <v>195</v>
      </c>
      <c r="N5" s="44" t="s">
        <v>180</v>
      </c>
      <c r="O5" s="45" t="s">
        <v>195</v>
      </c>
      <c r="P5" s="79" t="s">
        <v>180</v>
      </c>
      <c r="Q5" s="80" t="s">
        <v>195</v>
      </c>
      <c r="R5" s="80" t="s">
        <v>200</v>
      </c>
      <c r="S5" s="81" t="s">
        <v>201</v>
      </c>
      <c r="T5" s="27">
        <v>100000000</v>
      </c>
      <c r="U5" s="27">
        <v>200000000</v>
      </c>
      <c r="V5" s="27">
        <v>300000000</v>
      </c>
      <c r="W5" s="27">
        <v>400000000</v>
      </c>
      <c r="X5" s="27">
        <v>980000000</v>
      </c>
      <c r="Y5" s="22" t="s">
        <v>703</v>
      </c>
      <c r="Z5" s="22" t="s">
        <v>704</v>
      </c>
    </row>
    <row r="6" spans="1:26" outlineLevel="1" x14ac:dyDescent="0.25">
      <c r="E6" s="51" t="s">
        <v>189</v>
      </c>
      <c r="F6" s="58"/>
      <c r="G6" s="59"/>
      <c r="H6" s="58"/>
      <c r="I6" s="59"/>
      <c r="J6" s="58"/>
      <c r="K6" s="59"/>
      <c r="L6" s="60"/>
      <c r="M6" s="61"/>
      <c r="N6" s="58"/>
      <c r="O6" s="59"/>
      <c r="P6" s="82"/>
      <c r="Q6" s="83"/>
      <c r="R6" s="83"/>
      <c r="S6" s="104"/>
    </row>
    <row r="7" spans="1:26" outlineLevel="1" x14ac:dyDescent="0.25">
      <c r="D7" t="s">
        <v>119</v>
      </c>
      <c r="E7" s="49" t="s">
        <v>120</v>
      </c>
      <c r="F7" s="62"/>
      <c r="G7" s="63">
        <f ca="1">+SUMIFS(OFFSET('FEUILLE 1'!$BP:$BP,0,MATCH(G$3&amp;$H$1,'FEUILLE 1'!$BP$1:$DW$1,0)-1),'FEUILLE 1'!$J:$J,$D7)</f>
        <v>2115110.2850696943</v>
      </c>
      <c r="H7" s="62"/>
      <c r="I7" s="63">
        <f ca="1">+SUMIFS(OFFSET('FEUILLE 1'!$BP:$BP,0,MATCH(I$3&amp;$H$1,'FEUILLE 1'!$BP$1:$DW$1,0)-1),'FEUILLE 1'!$J:$J,$D7)</f>
        <v>0</v>
      </c>
      <c r="J7" s="62"/>
      <c r="K7" s="63">
        <f ca="1">+SUMIFS(OFFSET('FEUILLE 1'!$BP:$BP,0,MATCH(K$3&amp;$H$1,'FEUILLE 1'!$BP$1:$DW$1,0)-1),'FEUILLE 1'!$J:$J,$D7)</f>
        <v>0</v>
      </c>
      <c r="L7" s="62"/>
      <c r="M7" s="64">
        <f ca="1">+SUMIFS(OFFSET('FEUILLE 1'!$BP:$BP,0,MATCH(M$3&amp;$H$1,'FEUILLE 1'!$BP$1:$DW$1,0)-1),'FEUILLE 1'!$J:$J,$D7)</f>
        <v>0</v>
      </c>
      <c r="N7" s="62"/>
      <c r="O7" s="63">
        <f ca="1">+SUMIFS(OFFSET('FEUILLE 1'!$BP:$BP,0,MATCH(O$3&amp;$H$1,'FEUILLE 1'!$BP$1:$DW$1,0)-1),'FEUILLE 1'!$J:$J,$D7)</f>
        <v>0</v>
      </c>
      <c r="P7" s="84">
        <f>+SUMIFS($F7:$O7,$F$5:$O$5,$P$5)</f>
        <v>0</v>
      </c>
      <c r="Q7" s="85">
        <f t="shared" ref="Q7:Q9" ca="1" si="0">+SUMIFS($F7:$O7,$F$5:$O$5,$Q$5)</f>
        <v>2115110.2850696943</v>
      </c>
      <c r="R7" s="85">
        <f t="shared" ref="R7:R10" ca="1" si="1">+P7-Q7</f>
        <v>-2115110.2850696943</v>
      </c>
      <c r="S7" s="106">
        <f t="shared" ref="S7:S72" ca="1" si="2">+IFERROR(R7/Q7,0)</f>
        <v>-1</v>
      </c>
    </row>
    <row r="8" spans="1:26" outlineLevel="1" x14ac:dyDescent="0.25">
      <c r="D8" t="s">
        <v>122</v>
      </c>
      <c r="E8" s="49" t="s">
        <v>123</v>
      </c>
      <c r="F8" s="62"/>
      <c r="G8" s="63">
        <f ca="1">+SUMIFS(OFFSET('FEUILLE 1'!$BP:$BP,0,MATCH(G$3&amp;$H$1,'FEUILLE 1'!$BP$1:$DW$1,0)-1),'FEUILLE 1'!$J:$J,$D8)</f>
        <v>0</v>
      </c>
      <c r="H8" s="62"/>
      <c r="I8" s="63">
        <f ca="1">+SUMIFS(OFFSET('FEUILLE 1'!$BP:$BP,0,MATCH(I$3&amp;$H$1,'FEUILLE 1'!$BP$1:$DW$1,0)-1),'FEUILLE 1'!$J:$J,$D8)</f>
        <v>0</v>
      </c>
      <c r="J8" s="62"/>
      <c r="K8" s="63">
        <f ca="1">+SUMIFS(OFFSET('FEUILLE 1'!$BP:$BP,0,MATCH(K$3&amp;$H$1,'FEUILLE 1'!$BP$1:$DW$1,0)-1),'FEUILLE 1'!$J:$J,$D8)</f>
        <v>0</v>
      </c>
      <c r="L8" s="62"/>
      <c r="M8" s="64">
        <f ca="1">+SUMIFS(OFFSET('FEUILLE 1'!$BP:$BP,0,MATCH(M$3&amp;$H$1,'FEUILLE 1'!$BP$1:$DW$1,0)-1),'FEUILLE 1'!$J:$J,$D8)</f>
        <v>0</v>
      </c>
      <c r="N8" s="62"/>
      <c r="O8" s="63">
        <f ca="1">+SUMIFS(OFFSET('FEUILLE 1'!$BP:$BP,0,MATCH(O$3&amp;$H$1,'FEUILLE 1'!$BP$1:$DW$1,0)-1),'FEUILLE 1'!$J:$J,$D8)</f>
        <v>0</v>
      </c>
      <c r="P8" s="84">
        <f t="shared" ref="P8:P9" si="3">+SUMIFS($F8:$O8,$F$5:$O$5,$P$5)</f>
        <v>0</v>
      </c>
      <c r="Q8" s="85">
        <f t="shared" ca="1" si="0"/>
        <v>0</v>
      </c>
      <c r="R8" s="85">
        <f t="shared" ca="1" si="1"/>
        <v>0</v>
      </c>
      <c r="S8" s="106">
        <f t="shared" ca="1" si="2"/>
        <v>0</v>
      </c>
    </row>
    <row r="9" spans="1:26" outlineLevel="1" x14ac:dyDescent="0.25">
      <c r="C9" t="s">
        <v>831</v>
      </c>
      <c r="D9" t="s">
        <v>831</v>
      </c>
      <c r="E9" s="49" t="s">
        <v>188</v>
      </c>
      <c r="F9" s="62"/>
      <c r="G9" s="63"/>
      <c r="H9" s="62">
        <f>+SUMIFS('FEUILLE 2'!$P:$P,'FEUILLE 2'!$K:$K,$C$9)+SUMIFS('FEUILLE 2'!$P:$P,'FEUILLE 2'!$K:$K,$C$10)</f>
        <v>0</v>
      </c>
      <c r="I9" s="63">
        <f ca="1">+SUMIFS(OFFSET('FEUILLE 1'!$BP:$BP,0,MATCH(I$3&amp;$H$1,'FEUILLE 1'!$BP$1:$DW$1,0)-1),'FEUILLE 1'!$J:$J,$D9)</f>
        <v>0</v>
      </c>
      <c r="J9" s="62"/>
      <c r="K9" s="63"/>
      <c r="L9" s="62"/>
      <c r="M9" s="64"/>
      <c r="N9" s="62"/>
      <c r="O9" s="63"/>
      <c r="P9" s="84">
        <f t="shared" si="3"/>
        <v>0</v>
      </c>
      <c r="Q9" s="85">
        <f t="shared" ca="1" si="0"/>
        <v>0</v>
      </c>
      <c r="R9" s="85">
        <f t="shared" ca="1" si="1"/>
        <v>0</v>
      </c>
      <c r="S9" s="106">
        <f t="shared" ca="1" si="2"/>
        <v>0</v>
      </c>
    </row>
    <row r="10" spans="1:26" ht="11.25" customHeight="1" outlineLevel="1" x14ac:dyDescent="0.25">
      <c r="C10" t="s">
        <v>832</v>
      </c>
      <c r="E10" s="49"/>
      <c r="F10" s="62"/>
      <c r="G10" s="63"/>
      <c r="H10" s="62"/>
      <c r="I10" s="63"/>
      <c r="J10" s="62"/>
      <c r="K10" s="63"/>
      <c r="L10" s="62"/>
      <c r="M10" s="64"/>
      <c r="N10" s="62"/>
      <c r="O10" s="63"/>
      <c r="P10" s="84"/>
      <c r="Q10" s="85"/>
      <c r="R10" s="85">
        <f t="shared" si="1"/>
        <v>0</v>
      </c>
      <c r="S10" s="106">
        <f t="shared" si="2"/>
        <v>0</v>
      </c>
    </row>
    <row r="11" spans="1:26" x14ac:dyDescent="0.25">
      <c r="E11" s="30" t="s">
        <v>181</v>
      </c>
      <c r="F11" s="32">
        <f>+SUM(F6:F9)</f>
        <v>0</v>
      </c>
      <c r="G11" s="40">
        <f t="shared" ref="G11:Q11" ca="1" si="4">+SUM(G6:G9)</f>
        <v>2115110.2850696943</v>
      </c>
      <c r="H11" s="32">
        <f t="shared" si="4"/>
        <v>0</v>
      </c>
      <c r="I11" s="40">
        <f t="shared" ref="I11" ca="1" si="5">+SUM(I6:I9)</f>
        <v>0</v>
      </c>
      <c r="J11" s="32">
        <f t="shared" si="4"/>
        <v>0</v>
      </c>
      <c r="K11" s="40">
        <f t="shared" ref="K11" ca="1" si="6">+SUM(K6:K9)</f>
        <v>0</v>
      </c>
      <c r="L11" s="32">
        <f t="shared" si="4"/>
        <v>0</v>
      </c>
      <c r="M11" s="31">
        <f t="shared" ref="M11" ca="1" si="7">+SUM(M6:M9)</f>
        <v>0</v>
      </c>
      <c r="N11" s="32">
        <f t="shared" si="4"/>
        <v>0</v>
      </c>
      <c r="O11" s="40">
        <f t="shared" ref="O11" ca="1" si="8">+SUM(O6:O9)</f>
        <v>0</v>
      </c>
      <c r="P11" s="86">
        <f t="shared" si="4"/>
        <v>0</v>
      </c>
      <c r="Q11" s="87">
        <f t="shared" ca="1" si="4"/>
        <v>2115110.2850696943</v>
      </c>
      <c r="R11" s="87">
        <f ca="1">+P11-Q11</f>
        <v>-2115110.2850696943</v>
      </c>
      <c r="S11" s="107">
        <f t="shared" ca="1" si="2"/>
        <v>-1</v>
      </c>
    </row>
    <row r="12" spans="1:26" outlineLevel="1" x14ac:dyDescent="0.25">
      <c r="E12" s="50" t="s">
        <v>190</v>
      </c>
      <c r="F12" s="62"/>
      <c r="G12" s="63"/>
      <c r="H12" s="62"/>
      <c r="I12" s="63"/>
      <c r="J12" s="62"/>
      <c r="K12" s="63"/>
      <c r="L12" s="62"/>
      <c r="M12" s="64"/>
      <c r="N12" s="62"/>
      <c r="O12" s="63"/>
      <c r="P12" s="84"/>
      <c r="Q12" s="85"/>
      <c r="R12" s="85">
        <f t="shared" ref="R12:R77" si="9">+P12-Q12</f>
        <v>0</v>
      </c>
      <c r="S12" s="106">
        <f t="shared" si="2"/>
        <v>0</v>
      </c>
    </row>
    <row r="13" spans="1:26" outlineLevel="1" x14ac:dyDescent="0.25">
      <c r="A13" t="s">
        <v>708</v>
      </c>
      <c r="B13" t="s">
        <v>728</v>
      </c>
      <c r="C13" t="s">
        <v>730</v>
      </c>
      <c r="D13" s="22" t="s">
        <v>116</v>
      </c>
      <c r="E13" s="47" t="s">
        <v>117</v>
      </c>
      <c r="F13" s="62">
        <f ca="1">+SUMIFS(OFFSET('FEUILLE 2'!$A:$A,0,MATCH('Ecarts de marge'!$A13,'FEUILLE 2'!$1:$1,0)-1),'FEUILLE 2'!$H:$H,TEXT(F$3,"000000000"),'FEUILLE 2'!$A:$A,"X",'FEUILLE 2'!$C:$C,'Ecarts de marge'!$B13,'FEUILLE 2'!$K:$K,$D13)+SUMIFS(OFFSET('FEUILLE 2'!$A:$A,0,MATCH('Ecarts de marge'!$A13,'FEUILLE 2'!$1:$1,0)-1),'FEUILLE 2'!$H:$H,TEXT(F$3,"000000000"),'FEUILLE 2'!$A:$A,"X",'FEUILLE 2'!$C:$C,$C13,'FEUILLE 2'!$K:$K,$D1)</f>
        <v>0</v>
      </c>
      <c r="G13" s="63">
        <f ca="1">+SUMIFS(OFFSET('FEUILLE 1'!$BP:$BP,0,MATCH(G$3&amp;$H$1,'FEUILLE 1'!$BP$1:$DW$1,0)-1),'FEUILLE 1'!$J:$J,$D13,'FEUILLE 1'!$BI:$BI,"&gt;="&amp;70000000)</f>
        <v>0</v>
      </c>
      <c r="H13" s="62">
        <f ca="1">+SUMIFS(OFFSET('FEUILLE 2'!$A:$A,0,MATCH('Ecarts de marge'!$A13,'FEUILLE 2'!$1:$1,0)-1),'FEUILLE 2'!$H:$H,TEXT(H$3,"000000000"),'FEUILLE 2'!$A:$A,"X",'FEUILLE 2'!$C:$C,'Ecarts de marge'!$B13,'FEUILLE 2'!$K:$K,$D13)+SUMIFS(OFFSET('FEUILLE 2'!$A:$A,0,MATCH('Ecarts de marge'!$A13,'FEUILLE 2'!$1:$1,0)-1),'FEUILLE 2'!$H:$H,TEXT(H$3,"000000000"),'FEUILLE 2'!$A:$A,"X",'FEUILLE 2'!$C:$C,$C13,'FEUILLE 2'!$K:$K,$D1)</f>
        <v>0</v>
      </c>
      <c r="I13" s="63">
        <f ca="1">+SUMIFS(OFFSET('FEUILLE 1'!$BP:$BP,0,MATCH(I$3&amp;$H$1,'FEUILLE 1'!$BP$1:$DW$1,0)-1),'FEUILLE 1'!$J:$J,$D13,'FEUILLE 1'!$BI:$BI,"&gt;="&amp;70000000)</f>
        <v>0</v>
      </c>
      <c r="J13" s="62">
        <f ca="1">+SUMIFS(OFFSET('FEUILLE 2'!$A:$A,0,MATCH('Ecarts de marge'!$A13,'FEUILLE 2'!$1:$1,0)-1),'FEUILLE 2'!$H:$H,TEXT(J$3,"000000000"),'FEUILLE 2'!$A:$A,"X",'FEUILLE 2'!$C:$C,'Ecarts de marge'!$B13,'FEUILLE 2'!$K:$K,$D13)+SUMIFS(OFFSET('FEUILLE 2'!$A:$A,0,MATCH('Ecarts de marge'!$A13,'FEUILLE 2'!$1:$1,0)-1),'FEUILLE 2'!$H:$H,TEXT(J$3,"000000000"),'FEUILLE 2'!$A:$A,"X",'FEUILLE 2'!$C:$C,$C13,'FEUILLE 2'!$K:$K,$D1)</f>
        <v>0</v>
      </c>
      <c r="K13" s="63">
        <f ca="1">+SUMIFS(OFFSET('FEUILLE 1'!$BP:$BP,0,MATCH(K$3&amp;$H$1,'FEUILLE 1'!$BP$1:$DW$1,0)-1),'FEUILLE 1'!$J:$J,$D13,'FEUILLE 1'!$BI:$BI,"&gt;="&amp;70000000)</f>
        <v>0</v>
      </c>
      <c r="L13" s="62">
        <f ca="1">+SUMIFS(OFFSET('FEUILLE 2'!$A:$A,0,MATCH('Ecarts de marge'!$A13,'FEUILLE 2'!$1:$1,0)-1),'FEUILLE 2'!$H:$H,TEXT(L$3,"000000000"),'FEUILLE 2'!$A:$A,"X",'FEUILLE 2'!$C:$C,'Ecarts de marge'!$B13,'FEUILLE 2'!$K:$K,$D13)+SUMIFS(OFFSET('FEUILLE 2'!$A:$A,0,MATCH('Ecarts de marge'!$A13,'FEUILLE 2'!$1:$1,0)-1),'FEUILLE 2'!$H:$H,TEXT(L$3,"000000000"),'FEUILLE 2'!$A:$A,"X",'FEUILLE 2'!$C:$C,$C13,'FEUILLE 2'!$K:$K,$D13)</f>
        <v>0</v>
      </c>
      <c r="M13" s="63">
        <f ca="1">+SUMIFS(OFFSET('FEUILLE 1'!$BP:$BP,0,MATCH(M$3&amp;$H$1,'FEUILLE 1'!$BP$1:$DW$1,0)-1),'FEUILLE 1'!$J:$J,$D13,'FEUILLE 1'!$BI:$BI,"&gt;="&amp;70000000)</f>
        <v>0</v>
      </c>
      <c r="N13" s="62">
        <f ca="1">+SUMIFS(OFFSET('FEUILLE 2'!$A:$A,0,MATCH('Ecarts de marge'!$A13,'FEUILLE 2'!$1:$1,0)-1),'FEUILLE 2'!$H:$H,TEXT(N$3,"000000000"),'FEUILLE 2'!$A:$A,"X",'FEUILLE 2'!$C:$C,'Ecarts de marge'!$B13,'FEUILLE 2'!$K:$K,$D13)+SUMIFS(OFFSET('FEUILLE 2'!$A:$A,0,MATCH('Ecarts de marge'!$A13,'FEUILLE 2'!$1:$1,0)-1),'FEUILLE 2'!$H:$H,TEXT(N$3,"000000000"),'FEUILLE 2'!$A:$A,"X",'FEUILLE 2'!$C:$C,$C13,'FEUILLE 2'!$K:$K,$D1)</f>
        <v>0</v>
      </c>
      <c r="O13" s="63">
        <f ca="1">+SUMIFS(OFFSET('FEUILLE 1'!$BP:$BP,0,MATCH(O$3&amp;$H$1,'FEUILLE 1'!$BP$1:$DW$1,0)-1),'FEUILLE 1'!$J:$J,$D13,'FEUILLE 1'!$BI:$BI,"&gt;="&amp;70000000)</f>
        <v>0</v>
      </c>
      <c r="P13" s="84">
        <f t="shared" ref="P13:P39" ca="1" si="10">+SUMIFS($F13:$O13,$F$5:$O$5,$P$5)</f>
        <v>0</v>
      </c>
      <c r="Q13" s="85">
        <f t="shared" ref="Q13:Q38" ca="1" si="11">+SUMIFS($F13:$O13,$F$5:$O$5,$Q$5)</f>
        <v>0</v>
      </c>
      <c r="R13" s="85">
        <f t="shared" ca="1" si="9"/>
        <v>0</v>
      </c>
      <c r="S13" s="106">
        <f t="shared" ca="1" si="2"/>
        <v>0</v>
      </c>
    </row>
    <row r="14" spans="1:26" outlineLevel="1" x14ac:dyDescent="0.25">
      <c r="A14" t="s">
        <v>708</v>
      </c>
      <c r="B14" t="s">
        <v>728</v>
      </c>
      <c r="C14" t="s">
        <v>730</v>
      </c>
      <c r="D14" s="22" t="s">
        <v>113</v>
      </c>
      <c r="E14" s="47" t="s">
        <v>114</v>
      </c>
      <c r="F14" s="62">
        <f ca="1">+SUMIFS(OFFSET('FEUILLE 2'!$A:$A,0,MATCH('Ecarts de marge'!$A14,'FEUILLE 2'!$1:$1,0)-1),'FEUILLE 2'!$H:$H,TEXT(F$3,"000000000"),'FEUILLE 2'!$A:$A,"X",'FEUILLE 2'!$C:$C,'Ecarts de marge'!$B14,'FEUILLE 2'!$K:$K,$D14)+SUMIFS(OFFSET('FEUILLE 2'!$A:$A,0,MATCH('Ecarts de marge'!$A14,'FEUILLE 2'!$1:$1,0)-1),'FEUILLE 2'!$H:$H,TEXT(F$3,"000000000"),'FEUILLE 2'!$A:$A,"X",'FEUILLE 2'!$C:$C,$C14,'FEUILLE 2'!$K:$K,$D2)</f>
        <v>0</v>
      </c>
      <c r="G14" s="63">
        <f ca="1">+SUMIFS(OFFSET('FEUILLE 1'!$BP:$BP,0,MATCH(G$3&amp;$H$1,'FEUILLE 1'!$BP$1:$DW$1,0)-1),'FEUILLE 1'!$J:$J,$D14,'FEUILLE 1'!$BI:$BI,"&gt;="&amp;70000000)</f>
        <v>0</v>
      </c>
      <c r="H14" s="62">
        <f ca="1">+SUMIFS(OFFSET('FEUILLE 2'!$A:$A,0,MATCH('Ecarts de marge'!$A14,'FEUILLE 2'!$1:$1,0)-1),'FEUILLE 2'!$H:$H,TEXT(H$3,"000000000"),'FEUILLE 2'!$A:$A,"X",'FEUILLE 2'!$C:$C,'Ecarts de marge'!$B14,'FEUILLE 2'!$K:$K,$D14)+SUMIFS(OFFSET('FEUILLE 2'!$A:$A,0,MATCH('Ecarts de marge'!$A14,'FEUILLE 2'!$1:$1,0)-1),'FEUILLE 2'!$H:$H,TEXT(H$3,"000000000"),'FEUILLE 2'!$A:$A,"X",'FEUILLE 2'!$C:$C,$C14,'FEUILLE 2'!$K:$K,$D2)</f>
        <v>0</v>
      </c>
      <c r="I14" s="63">
        <f ca="1">+SUMIFS(OFFSET('FEUILLE 1'!$BP:$BP,0,MATCH(I$3&amp;$H$1,'FEUILLE 1'!$BP$1:$DW$1,0)-1),'FEUILLE 1'!$J:$J,$D14,'FEUILLE 1'!$BI:$BI,"&gt;="&amp;70000000)</f>
        <v>0</v>
      </c>
      <c r="J14" s="62">
        <f ca="1">+SUMIFS(OFFSET('FEUILLE 2'!$A:$A,0,MATCH('Ecarts de marge'!$A14,'FEUILLE 2'!$1:$1,0)-1),'FEUILLE 2'!$H:$H,TEXT(J$3,"000000000"),'FEUILLE 2'!$A:$A,"X",'FEUILLE 2'!$C:$C,'Ecarts de marge'!$B14,'FEUILLE 2'!$K:$K,$D14)+SUMIFS(OFFSET('FEUILLE 2'!$A:$A,0,MATCH('Ecarts de marge'!$A14,'FEUILLE 2'!$1:$1,0)-1),'FEUILLE 2'!$H:$H,TEXT(J$3,"000000000"),'FEUILLE 2'!$A:$A,"X",'FEUILLE 2'!$C:$C,$C14,'FEUILLE 2'!$K:$K,$D2)</f>
        <v>0</v>
      </c>
      <c r="K14" s="63">
        <f ca="1">+SUMIFS(OFFSET('FEUILLE 1'!$BP:$BP,0,MATCH(K$3&amp;$H$1,'FEUILLE 1'!$BP$1:$DW$1,0)-1),'FEUILLE 1'!$J:$J,$D14,'FEUILLE 1'!$BI:$BI,"&gt;="&amp;70000000)</f>
        <v>0</v>
      </c>
      <c r="L14" s="62">
        <f ca="1">+SUMIFS(OFFSET('FEUILLE 2'!$A:$A,0,MATCH('Ecarts de marge'!$A14,'FEUILLE 2'!$1:$1,0)-1),'FEUILLE 2'!$H:$H,TEXT(L$3,"000000000"),'FEUILLE 2'!$A:$A,"X",'FEUILLE 2'!$C:$C,'Ecarts de marge'!$B14,'FEUILLE 2'!$K:$K,$D14)+SUMIFS(OFFSET('FEUILLE 2'!$A:$A,0,MATCH('Ecarts de marge'!$A14,'FEUILLE 2'!$1:$1,0)-1),'FEUILLE 2'!$H:$H,TEXT(L$3,"000000000"),'FEUILLE 2'!$A:$A,"X",'FEUILLE 2'!$C:$C,$C14,'FEUILLE 2'!$K:$K,$D14)</f>
        <v>0</v>
      </c>
      <c r="M14" s="63">
        <f ca="1">+SUMIFS(OFFSET('FEUILLE 1'!$BP:$BP,0,MATCH(M$3&amp;$H$1,'FEUILLE 1'!$BP$1:$DW$1,0)-1),'FEUILLE 1'!$J:$J,$D14,'FEUILLE 1'!$BI:$BI,"&gt;="&amp;70000000)</f>
        <v>0</v>
      </c>
      <c r="N14" s="62">
        <f ca="1">+SUMIFS(OFFSET('FEUILLE 2'!$A:$A,0,MATCH('Ecarts de marge'!$A14,'FEUILLE 2'!$1:$1,0)-1),'FEUILLE 2'!$H:$H,TEXT(N$3,"000000000"),'FEUILLE 2'!$A:$A,"X",'FEUILLE 2'!$C:$C,'Ecarts de marge'!$B14,'FEUILLE 2'!$K:$K,$D14)+SUMIFS(OFFSET('FEUILLE 2'!$A:$A,0,MATCH('Ecarts de marge'!$A14,'FEUILLE 2'!$1:$1,0)-1),'FEUILLE 2'!$H:$H,TEXT(N$3,"000000000"),'FEUILLE 2'!$A:$A,"X",'FEUILLE 2'!$C:$C,$C14,'FEUILLE 2'!$K:$K,$D2)</f>
        <v>0</v>
      </c>
      <c r="O14" s="63">
        <f ca="1">+SUMIFS(OFFSET('FEUILLE 1'!$BP:$BP,0,MATCH(O$3&amp;$H$1,'FEUILLE 1'!$BP$1:$DW$1,0)-1),'FEUILLE 1'!$J:$J,$D14,'FEUILLE 1'!$BI:$BI,"&gt;="&amp;70000000)</f>
        <v>0</v>
      </c>
      <c r="P14" s="84">
        <f t="shared" ca="1" si="10"/>
        <v>0</v>
      </c>
      <c r="Q14" s="85">
        <f t="shared" ca="1" si="11"/>
        <v>0</v>
      </c>
      <c r="R14" s="85">
        <f t="shared" ca="1" si="9"/>
        <v>0</v>
      </c>
      <c r="S14" s="106">
        <f t="shared" ca="1" si="2"/>
        <v>0</v>
      </c>
    </row>
    <row r="15" spans="1:26" outlineLevel="1" x14ac:dyDescent="0.25">
      <c r="A15" t="s">
        <v>708</v>
      </c>
      <c r="B15" t="s">
        <v>728</v>
      </c>
      <c r="C15" t="s">
        <v>730</v>
      </c>
      <c r="D15" s="22" t="s">
        <v>63</v>
      </c>
      <c r="E15" s="47" t="s">
        <v>63</v>
      </c>
      <c r="F15" s="62">
        <f ca="1">+SUMIFS(OFFSET('FEUILLE 2'!$A:$A,0,MATCH('Ecarts de marge'!$A15,'FEUILLE 2'!$1:$1,0)-1),'FEUILLE 2'!$H:$H,TEXT(F$3,"000000000"),'FEUILLE 2'!$A:$A,"X",'FEUILLE 2'!$C:$C,'Ecarts de marge'!$B15,'FEUILLE 2'!$K:$K,$D15)+SUMIFS(OFFSET('FEUILLE 2'!$A:$A,0,MATCH('Ecarts de marge'!$A15,'FEUILLE 2'!$1:$1,0)-1),'FEUILLE 2'!$H:$H,TEXT(F$3,"000000000"),'FEUILLE 2'!$A:$A,"X",'FEUILLE 2'!$C:$C,$C15,'FEUILLE 2'!$K:$K,$D3)</f>
        <v>0</v>
      </c>
      <c r="G15" s="63">
        <f ca="1">+SUMIFS(OFFSET('FEUILLE 1'!$BP:$BP,0,MATCH(G$3&amp;$H$1,'FEUILLE 1'!$BP$1:$DW$1,0)-1),'FEUILLE 1'!$J:$J,$D15,'FEUILLE 1'!$BI:$BI,"&gt;="&amp;70000000)</f>
        <v>0</v>
      </c>
      <c r="H15" s="62">
        <f ca="1">+SUMIFS(OFFSET('FEUILLE 2'!$A:$A,0,MATCH('Ecarts de marge'!$A15,'FEUILLE 2'!$1:$1,0)-1),'FEUILLE 2'!$H:$H,TEXT(H$3,"000000000"),'FEUILLE 2'!$A:$A,"X",'FEUILLE 2'!$C:$C,'Ecarts de marge'!$B15,'FEUILLE 2'!$K:$K,$D15)+SUMIFS(OFFSET('FEUILLE 2'!$A:$A,0,MATCH('Ecarts de marge'!$A15,'FEUILLE 2'!$1:$1,0)-1),'FEUILLE 2'!$H:$H,TEXT(H$3,"000000000"),'FEUILLE 2'!$A:$A,"X",'FEUILLE 2'!$C:$C,$C15,'FEUILLE 2'!$K:$K,$D3)</f>
        <v>0</v>
      </c>
      <c r="I15" s="63">
        <f ca="1">+SUMIFS(OFFSET('FEUILLE 1'!$BP:$BP,0,MATCH(I$3&amp;$H$1,'FEUILLE 1'!$BP$1:$DW$1,0)-1),'FEUILLE 1'!$J:$J,$D15,'FEUILLE 1'!$BI:$BI,"&gt;="&amp;70000000)</f>
        <v>0</v>
      </c>
      <c r="J15" s="62">
        <f ca="1">+SUMIFS(OFFSET('FEUILLE 2'!$A:$A,0,MATCH('Ecarts de marge'!$A15,'FEUILLE 2'!$1:$1,0)-1),'FEUILLE 2'!$H:$H,TEXT(J$3,"000000000"),'FEUILLE 2'!$A:$A,"X",'FEUILLE 2'!$C:$C,'Ecarts de marge'!$B15,'FEUILLE 2'!$K:$K,$D15)+SUMIFS(OFFSET('FEUILLE 2'!$A:$A,0,MATCH('Ecarts de marge'!$A15,'FEUILLE 2'!$1:$1,0)-1),'FEUILLE 2'!$H:$H,TEXT(J$3,"000000000"),'FEUILLE 2'!$A:$A,"X",'FEUILLE 2'!$C:$C,$C15,'FEUILLE 2'!$K:$K,$D3)</f>
        <v>0</v>
      </c>
      <c r="K15" s="63">
        <f ca="1">+SUMIFS(OFFSET('FEUILLE 1'!$BP:$BP,0,MATCH(K$3&amp;$H$1,'FEUILLE 1'!$BP$1:$DW$1,0)-1),'FEUILLE 1'!$J:$J,$D15,'FEUILLE 1'!$BI:$BI,"&gt;="&amp;70000000)</f>
        <v>0</v>
      </c>
      <c r="L15" s="62">
        <f ca="1">+SUMIFS(OFFSET('FEUILLE 2'!$A:$A,0,MATCH('Ecarts de marge'!$A15,'FEUILLE 2'!$1:$1,0)-1),'FEUILLE 2'!$H:$H,TEXT(L$3,"000000000"),'FEUILLE 2'!$A:$A,"X",'FEUILLE 2'!$C:$C,'Ecarts de marge'!$B15,'FEUILLE 2'!$K:$K,$D15)+SUMIFS(OFFSET('FEUILLE 2'!$A:$A,0,MATCH('Ecarts de marge'!$A15,'FEUILLE 2'!$1:$1,0)-1),'FEUILLE 2'!$H:$H,TEXT(L$3,"000000000"),'FEUILLE 2'!$A:$A,"X",'FEUILLE 2'!$C:$C,$C15,'FEUILLE 2'!$K:$K,$D15)</f>
        <v>0</v>
      </c>
      <c r="M15" s="63">
        <f ca="1">+SUMIFS(OFFSET('FEUILLE 1'!$BP:$BP,0,MATCH(M$3&amp;$H$1,'FEUILLE 1'!$BP$1:$DW$1,0)-1),'FEUILLE 1'!$J:$J,$D15,'FEUILLE 1'!$BI:$BI,"&gt;="&amp;70000000)</f>
        <v>0</v>
      </c>
      <c r="N15" s="62">
        <f ca="1">+SUMIFS(OFFSET('FEUILLE 2'!$A:$A,0,MATCH('Ecarts de marge'!$A15,'FEUILLE 2'!$1:$1,0)-1),'FEUILLE 2'!$H:$H,TEXT(N$3,"000000000"),'FEUILLE 2'!$A:$A,"X",'FEUILLE 2'!$C:$C,'Ecarts de marge'!$B15,'FEUILLE 2'!$K:$K,$D15)+SUMIFS(OFFSET('FEUILLE 2'!$A:$A,0,MATCH('Ecarts de marge'!$A15,'FEUILLE 2'!$1:$1,0)-1),'FEUILLE 2'!$H:$H,TEXT(N$3,"000000000"),'FEUILLE 2'!$A:$A,"X",'FEUILLE 2'!$C:$C,$C15,'FEUILLE 2'!$K:$K,$D3)</f>
        <v>0</v>
      </c>
      <c r="O15" s="63">
        <f ca="1">+SUMIFS(OFFSET('FEUILLE 1'!$BP:$BP,0,MATCH(O$3&amp;$H$1,'FEUILLE 1'!$BP$1:$DW$1,0)-1),'FEUILLE 1'!$J:$J,$D15,'FEUILLE 1'!$BI:$BI,"&gt;="&amp;70000000)</f>
        <v>0</v>
      </c>
      <c r="P15" s="84">
        <f t="shared" ca="1" si="10"/>
        <v>0</v>
      </c>
      <c r="Q15" s="85">
        <f t="shared" ca="1" si="11"/>
        <v>0</v>
      </c>
      <c r="R15" s="85">
        <f t="shared" ca="1" si="9"/>
        <v>0</v>
      </c>
      <c r="S15" s="106">
        <f t="shared" ca="1" si="2"/>
        <v>0</v>
      </c>
    </row>
    <row r="16" spans="1:26" outlineLevel="1" x14ac:dyDescent="0.25">
      <c r="A16" t="s">
        <v>708</v>
      </c>
      <c r="B16" t="s">
        <v>728</v>
      </c>
      <c r="C16" t="s">
        <v>730</v>
      </c>
      <c r="D16" s="22" t="s">
        <v>65</v>
      </c>
      <c r="E16" s="47" t="s">
        <v>66</v>
      </c>
      <c r="F16" s="62">
        <f ca="1">+SUMIFS(OFFSET('FEUILLE 2'!$A:$A,0,MATCH('Ecarts de marge'!$A16,'FEUILLE 2'!$1:$1,0)-1),'FEUILLE 2'!$H:$H,TEXT(F$3,"000000000"),'FEUILLE 2'!$A:$A,"X",'FEUILLE 2'!$C:$C,'Ecarts de marge'!$B16,'FEUILLE 2'!$K:$K,$D16)+SUMIFS(OFFSET('FEUILLE 2'!$A:$A,0,MATCH('Ecarts de marge'!$A16,'FEUILLE 2'!$1:$1,0)-1),'FEUILLE 2'!$H:$H,TEXT(F$3,"000000000"),'FEUILLE 2'!$A:$A,"X",'FEUILLE 2'!$C:$C,$C16,'FEUILLE 2'!$K:$K,$D4)</f>
        <v>0</v>
      </c>
      <c r="G16" s="63">
        <f ca="1">+SUMIFS(OFFSET('FEUILLE 1'!$BP:$BP,0,MATCH(G$3&amp;$H$1,'FEUILLE 1'!$BP$1:$DW$1,0)-1),'FEUILLE 1'!$J:$J,$D16,'FEUILLE 1'!$BI:$BI,"&gt;="&amp;70000000)</f>
        <v>0</v>
      </c>
      <c r="H16" s="62">
        <f ca="1">+SUMIFS(OFFSET('FEUILLE 2'!$A:$A,0,MATCH('Ecarts de marge'!$A16,'FEUILLE 2'!$1:$1,0)-1),'FEUILLE 2'!$H:$H,TEXT(H$3,"000000000"),'FEUILLE 2'!$A:$A,"X",'FEUILLE 2'!$C:$C,'Ecarts de marge'!$B16,'FEUILLE 2'!$K:$K,$D16)+SUMIFS(OFFSET('FEUILLE 2'!$A:$A,0,MATCH('Ecarts de marge'!$A16,'FEUILLE 2'!$1:$1,0)-1),'FEUILLE 2'!$H:$H,TEXT(H$3,"000000000"),'FEUILLE 2'!$A:$A,"X",'FEUILLE 2'!$C:$C,$C16,'FEUILLE 2'!$K:$K,$D4)</f>
        <v>0</v>
      </c>
      <c r="I16" s="63">
        <f ca="1">+SUMIFS(OFFSET('FEUILLE 1'!$BP:$BP,0,MATCH(I$3&amp;$H$1,'FEUILLE 1'!$BP$1:$DW$1,0)-1),'FEUILLE 1'!$J:$J,$D16,'FEUILLE 1'!$BI:$BI,"&gt;="&amp;70000000)</f>
        <v>0</v>
      </c>
      <c r="J16" s="62">
        <f ca="1">+SUMIFS(OFFSET('FEUILLE 2'!$A:$A,0,MATCH('Ecarts de marge'!$A16,'FEUILLE 2'!$1:$1,0)-1),'FEUILLE 2'!$H:$H,TEXT(J$3,"000000000"),'FEUILLE 2'!$A:$A,"X",'FEUILLE 2'!$C:$C,'Ecarts de marge'!$B16,'FEUILLE 2'!$K:$K,$D16)+SUMIFS(OFFSET('FEUILLE 2'!$A:$A,0,MATCH('Ecarts de marge'!$A16,'FEUILLE 2'!$1:$1,0)-1),'FEUILLE 2'!$H:$H,TEXT(J$3,"000000000"),'FEUILLE 2'!$A:$A,"X",'FEUILLE 2'!$C:$C,$C16,'FEUILLE 2'!$K:$K,$D4)</f>
        <v>0</v>
      </c>
      <c r="K16" s="63">
        <f ca="1">+SUMIFS(OFFSET('FEUILLE 1'!$BP:$BP,0,MATCH(K$3&amp;$H$1,'FEUILLE 1'!$BP$1:$DW$1,0)-1),'FEUILLE 1'!$J:$J,$D16,'FEUILLE 1'!$BI:$BI,"&gt;="&amp;70000000)</f>
        <v>0</v>
      </c>
      <c r="L16" s="62">
        <f ca="1">+SUMIFS(OFFSET('FEUILLE 2'!$A:$A,0,MATCH('Ecarts de marge'!$A16,'FEUILLE 2'!$1:$1,0)-1),'FEUILLE 2'!$H:$H,TEXT(L$3,"000000000"),'FEUILLE 2'!$A:$A,"X",'FEUILLE 2'!$C:$C,'Ecarts de marge'!$B16,'FEUILLE 2'!$K:$K,$D16)+SUMIFS(OFFSET('FEUILLE 2'!$A:$A,0,MATCH('Ecarts de marge'!$A16,'FEUILLE 2'!$1:$1,0)-1),'FEUILLE 2'!$H:$H,TEXT(L$3,"000000000"),'FEUILLE 2'!$A:$A,"X",'FEUILLE 2'!$C:$C,$C16,'FEUILLE 2'!$K:$K,$D16)</f>
        <v>0</v>
      </c>
      <c r="M16" s="63">
        <f ca="1">+SUMIFS(OFFSET('FEUILLE 1'!$BP:$BP,0,MATCH(M$3&amp;$H$1,'FEUILLE 1'!$BP$1:$DW$1,0)-1),'FEUILLE 1'!$J:$J,$D16,'FEUILLE 1'!$BI:$BI,"&gt;="&amp;70000000)</f>
        <v>0</v>
      </c>
      <c r="N16" s="62">
        <f ca="1">+SUMIFS(OFFSET('FEUILLE 2'!$A:$A,0,MATCH('Ecarts de marge'!$A16,'FEUILLE 2'!$1:$1,0)-1),'FEUILLE 2'!$H:$H,TEXT(N$3,"000000000"),'FEUILLE 2'!$A:$A,"X",'FEUILLE 2'!$C:$C,'Ecarts de marge'!$B16,'FEUILLE 2'!$K:$K,$D16)+SUMIFS(OFFSET('FEUILLE 2'!$A:$A,0,MATCH('Ecarts de marge'!$A16,'FEUILLE 2'!$1:$1,0)-1),'FEUILLE 2'!$H:$H,TEXT(N$3,"000000000"),'FEUILLE 2'!$A:$A,"X",'FEUILLE 2'!$C:$C,$C16,'FEUILLE 2'!$K:$K,$D4)</f>
        <v>0</v>
      </c>
      <c r="O16" s="63">
        <f ca="1">+SUMIFS(OFFSET('FEUILLE 1'!$BP:$BP,0,MATCH(O$3&amp;$H$1,'FEUILLE 1'!$BP$1:$DW$1,0)-1),'FEUILLE 1'!$J:$J,$D16,'FEUILLE 1'!$BI:$BI,"&gt;="&amp;70000000)</f>
        <v>0</v>
      </c>
      <c r="P16" s="84">
        <f t="shared" ca="1" si="10"/>
        <v>0</v>
      </c>
      <c r="Q16" s="85">
        <f t="shared" ca="1" si="11"/>
        <v>0</v>
      </c>
      <c r="R16" s="85">
        <f t="shared" ca="1" si="9"/>
        <v>0</v>
      </c>
      <c r="S16" s="106">
        <f t="shared" ca="1" si="2"/>
        <v>0</v>
      </c>
    </row>
    <row r="17" spans="1:20" outlineLevel="1" x14ac:dyDescent="0.25">
      <c r="A17" t="s">
        <v>708</v>
      </c>
      <c r="B17" t="s">
        <v>728</v>
      </c>
      <c r="C17" t="s">
        <v>730</v>
      </c>
      <c r="D17" s="22" t="s">
        <v>89</v>
      </c>
      <c r="E17" s="47" t="s">
        <v>90</v>
      </c>
      <c r="F17" s="62">
        <f ca="1">+SUMIFS(OFFSET('FEUILLE 2'!$A:$A,0,MATCH('Ecarts de marge'!$A17,'FEUILLE 2'!$1:$1,0)-1),'FEUILLE 2'!$H:$H,TEXT(F$3,"000000000"),'FEUILLE 2'!$A:$A,"X",'FEUILLE 2'!$C:$C,'Ecarts de marge'!$B17,'FEUILLE 2'!$K:$K,$D17)+SUMIFS(OFFSET('FEUILLE 2'!$A:$A,0,MATCH('Ecarts de marge'!$A17,'FEUILLE 2'!$1:$1,0)-1),'FEUILLE 2'!$H:$H,TEXT(F$3,"000000000"),'FEUILLE 2'!$A:$A,"X",'FEUILLE 2'!$C:$C,$C17,'FEUILLE 2'!$K:$K,$D5)</f>
        <v>0</v>
      </c>
      <c r="G17" s="63">
        <f ca="1">+SUMIFS(OFFSET('FEUILLE 1'!$BP:$BP,0,MATCH(G$3&amp;$H$1,'FEUILLE 1'!$BP$1:$DW$1,0)-1),'FEUILLE 1'!$J:$J,$D17,'FEUILLE 1'!$BI:$BI,"&gt;="&amp;70000000)</f>
        <v>0</v>
      </c>
      <c r="H17" s="62">
        <f ca="1">+SUMIFS(OFFSET('FEUILLE 2'!$A:$A,0,MATCH('Ecarts de marge'!$A17,'FEUILLE 2'!$1:$1,0)-1),'FEUILLE 2'!$H:$H,TEXT(H$3,"000000000"),'FEUILLE 2'!$A:$A,"X",'FEUILLE 2'!$C:$C,'Ecarts de marge'!$B17,'FEUILLE 2'!$K:$K,$D17)+SUMIFS(OFFSET('FEUILLE 2'!$A:$A,0,MATCH('Ecarts de marge'!$A17,'FEUILLE 2'!$1:$1,0)-1),'FEUILLE 2'!$H:$H,TEXT(H$3,"000000000"),'FEUILLE 2'!$A:$A,"X",'FEUILLE 2'!$C:$C,$C17,'FEUILLE 2'!$K:$K,$D5)</f>
        <v>0</v>
      </c>
      <c r="I17" s="63">
        <f ca="1">+SUMIFS(OFFSET('FEUILLE 1'!$BP:$BP,0,MATCH(I$3&amp;$H$1,'FEUILLE 1'!$BP$1:$DW$1,0)-1),'FEUILLE 1'!$J:$J,$D17,'FEUILLE 1'!$BI:$BI,"&gt;="&amp;70000000)</f>
        <v>0</v>
      </c>
      <c r="J17" s="62">
        <f ca="1">+SUMIFS(OFFSET('FEUILLE 2'!$A:$A,0,MATCH('Ecarts de marge'!$A17,'FEUILLE 2'!$1:$1,0)-1),'FEUILLE 2'!$H:$H,TEXT(J$3,"000000000"),'FEUILLE 2'!$A:$A,"X",'FEUILLE 2'!$C:$C,'Ecarts de marge'!$B17,'FEUILLE 2'!$K:$K,$D17)+SUMIFS(OFFSET('FEUILLE 2'!$A:$A,0,MATCH('Ecarts de marge'!$A17,'FEUILLE 2'!$1:$1,0)-1),'FEUILLE 2'!$H:$H,TEXT(J$3,"000000000"),'FEUILLE 2'!$A:$A,"X",'FEUILLE 2'!$C:$C,$C17,'FEUILLE 2'!$K:$K,$D5)</f>
        <v>0</v>
      </c>
      <c r="K17" s="63">
        <f ca="1">+SUMIFS(OFFSET('FEUILLE 1'!$BP:$BP,0,MATCH(K$3&amp;$H$1,'FEUILLE 1'!$BP$1:$DW$1,0)-1),'FEUILLE 1'!$J:$J,$D17,'FEUILLE 1'!$BI:$BI,"&gt;="&amp;70000000)</f>
        <v>0</v>
      </c>
      <c r="L17" s="62">
        <f ca="1">+SUMIFS(OFFSET('FEUILLE 2'!$A:$A,0,MATCH('Ecarts de marge'!$A17,'FEUILLE 2'!$1:$1,0)-1),'FEUILLE 2'!$H:$H,TEXT(L$3,"000000000"),'FEUILLE 2'!$A:$A,"X",'FEUILLE 2'!$C:$C,'Ecarts de marge'!$B17,'FEUILLE 2'!$K:$K,$D17)+SUMIFS(OFFSET('FEUILLE 2'!$A:$A,0,MATCH('Ecarts de marge'!$A17,'FEUILLE 2'!$1:$1,0)-1),'FEUILLE 2'!$H:$H,TEXT(L$3,"000000000"),'FEUILLE 2'!$A:$A,"X",'FEUILLE 2'!$C:$C,$C17,'FEUILLE 2'!$K:$K,$D17)</f>
        <v>0</v>
      </c>
      <c r="M17" s="63">
        <f ca="1">+SUMIFS(OFFSET('FEUILLE 1'!$BP:$BP,0,MATCH(M$3&amp;$H$1,'FEUILLE 1'!$BP$1:$DW$1,0)-1),'FEUILLE 1'!$J:$J,$D17,'FEUILLE 1'!$BI:$BI,"&gt;="&amp;70000000)</f>
        <v>0</v>
      </c>
      <c r="N17" s="62">
        <f ca="1">+SUMIFS(OFFSET('FEUILLE 2'!$A:$A,0,MATCH('Ecarts de marge'!$A17,'FEUILLE 2'!$1:$1,0)-1),'FEUILLE 2'!$H:$H,TEXT(N$3,"000000000"),'FEUILLE 2'!$A:$A,"X",'FEUILLE 2'!$C:$C,'Ecarts de marge'!$B17,'FEUILLE 2'!$K:$K,$D17)+SUMIFS(OFFSET('FEUILLE 2'!$A:$A,0,MATCH('Ecarts de marge'!$A17,'FEUILLE 2'!$1:$1,0)-1),'FEUILLE 2'!$H:$H,TEXT(N$3,"000000000"),'FEUILLE 2'!$A:$A,"X",'FEUILLE 2'!$C:$C,$C17,'FEUILLE 2'!$K:$K,$D5)</f>
        <v>0</v>
      </c>
      <c r="O17" s="63">
        <f ca="1">+SUMIFS(OFFSET('FEUILLE 1'!$BP:$BP,0,MATCH(O$3&amp;$H$1,'FEUILLE 1'!$BP$1:$DW$1,0)-1),'FEUILLE 1'!$J:$J,$D17,'FEUILLE 1'!$BI:$BI,"&gt;="&amp;70000000)</f>
        <v>0</v>
      </c>
      <c r="P17" s="84">
        <f t="shared" ca="1" si="10"/>
        <v>0</v>
      </c>
      <c r="Q17" s="85">
        <f t="shared" ca="1" si="11"/>
        <v>0</v>
      </c>
      <c r="R17" s="85">
        <f t="shared" ca="1" si="9"/>
        <v>0</v>
      </c>
      <c r="S17" s="106">
        <f t="shared" ca="1" si="2"/>
        <v>0</v>
      </c>
    </row>
    <row r="18" spans="1:20" outlineLevel="1" x14ac:dyDescent="0.25">
      <c r="A18" t="s">
        <v>708</v>
      </c>
      <c r="B18" t="s">
        <v>728</v>
      </c>
      <c r="C18" t="s">
        <v>730</v>
      </c>
      <c r="D18" s="22" t="s">
        <v>80</v>
      </c>
      <c r="E18" s="47" t="s">
        <v>81</v>
      </c>
      <c r="F18" s="62">
        <f ca="1">+SUMIFS(OFFSET('FEUILLE 2'!$A:$A,0,MATCH('Ecarts de marge'!$A18,'FEUILLE 2'!$1:$1,0)-1),'FEUILLE 2'!$H:$H,TEXT(F$3,"000000000"),'FEUILLE 2'!$A:$A,"X",'FEUILLE 2'!$C:$C,'Ecarts de marge'!$B18,'FEUILLE 2'!$K:$K,$D18)+SUMIFS(OFFSET('FEUILLE 2'!$A:$A,0,MATCH('Ecarts de marge'!$A18,'FEUILLE 2'!$1:$1,0)-1),'FEUILLE 2'!$H:$H,TEXT(F$3,"000000000"),'FEUILLE 2'!$A:$A,"X",'FEUILLE 2'!$C:$C,$C18,'FEUILLE 2'!$K:$K,$D6)</f>
        <v>0</v>
      </c>
      <c r="G18" s="63">
        <f ca="1">+SUMIFS(OFFSET('FEUILLE 1'!$BP:$BP,0,MATCH(G$3&amp;$H$1,'FEUILLE 1'!$BP$1:$DW$1,0)-1),'FEUILLE 1'!$J:$J,$D18,'FEUILLE 1'!$BI:$BI,"&gt;="&amp;70000000)</f>
        <v>0</v>
      </c>
      <c r="H18" s="62">
        <f ca="1">+SUMIFS(OFFSET('FEUILLE 2'!$A:$A,0,MATCH('Ecarts de marge'!$A18,'FEUILLE 2'!$1:$1,0)-1),'FEUILLE 2'!$H:$H,TEXT(H$3,"000000000"),'FEUILLE 2'!$A:$A,"X",'FEUILLE 2'!$C:$C,'Ecarts de marge'!$B18,'FEUILLE 2'!$K:$K,$D18)+SUMIFS(OFFSET('FEUILLE 2'!$A:$A,0,MATCH('Ecarts de marge'!$A18,'FEUILLE 2'!$1:$1,0)-1),'FEUILLE 2'!$H:$H,TEXT(H$3,"000000000"),'FEUILLE 2'!$A:$A,"X",'FEUILLE 2'!$C:$C,$C18,'FEUILLE 2'!$K:$K,$D6)</f>
        <v>0</v>
      </c>
      <c r="I18" s="63">
        <f ca="1">+SUMIFS(OFFSET('FEUILLE 1'!$BP:$BP,0,MATCH(I$3&amp;$H$1,'FEUILLE 1'!$BP$1:$DW$1,0)-1),'FEUILLE 1'!$J:$J,$D18,'FEUILLE 1'!$BI:$BI,"&gt;="&amp;70000000)</f>
        <v>0</v>
      </c>
      <c r="J18" s="62">
        <f ca="1">+SUMIFS(OFFSET('FEUILLE 2'!$A:$A,0,MATCH('Ecarts de marge'!$A18,'FEUILLE 2'!$1:$1,0)-1),'FEUILLE 2'!$H:$H,TEXT(J$3,"000000000"),'FEUILLE 2'!$A:$A,"X",'FEUILLE 2'!$C:$C,'Ecarts de marge'!$B18,'FEUILLE 2'!$K:$K,$D18)+SUMIFS(OFFSET('FEUILLE 2'!$A:$A,0,MATCH('Ecarts de marge'!$A18,'FEUILLE 2'!$1:$1,0)-1),'FEUILLE 2'!$H:$H,TEXT(J$3,"000000000"),'FEUILLE 2'!$A:$A,"X",'FEUILLE 2'!$C:$C,$C18,'FEUILLE 2'!$K:$K,$D6)</f>
        <v>0</v>
      </c>
      <c r="K18" s="63">
        <f ca="1">+SUMIFS(OFFSET('FEUILLE 1'!$BP:$BP,0,MATCH(K$3&amp;$H$1,'FEUILLE 1'!$BP$1:$DW$1,0)-1),'FEUILLE 1'!$J:$J,$D18,'FEUILLE 1'!$BI:$BI,"&gt;="&amp;70000000)</f>
        <v>0</v>
      </c>
      <c r="L18" s="62">
        <f ca="1">+SUMIFS(OFFSET('FEUILLE 2'!$A:$A,0,MATCH('Ecarts de marge'!$A18,'FEUILLE 2'!$1:$1,0)-1),'FEUILLE 2'!$H:$H,TEXT(L$3,"000000000"),'FEUILLE 2'!$A:$A,"X",'FEUILLE 2'!$C:$C,'Ecarts de marge'!$B18,'FEUILLE 2'!$K:$K,$D18)+SUMIFS(OFFSET('FEUILLE 2'!$A:$A,0,MATCH('Ecarts de marge'!$A18,'FEUILLE 2'!$1:$1,0)-1),'FEUILLE 2'!$H:$H,TEXT(L$3,"000000000"),'FEUILLE 2'!$A:$A,"X",'FEUILLE 2'!$C:$C,$C18,'FEUILLE 2'!$K:$K,$D18)</f>
        <v>0</v>
      </c>
      <c r="M18" s="63">
        <f ca="1">+SUMIFS(OFFSET('FEUILLE 1'!$BP:$BP,0,MATCH(M$3&amp;$H$1,'FEUILLE 1'!$BP$1:$DW$1,0)-1),'FEUILLE 1'!$J:$J,$D18,'FEUILLE 1'!$BI:$BI,"&gt;="&amp;70000000)</f>
        <v>0</v>
      </c>
      <c r="N18" s="62">
        <f ca="1">+SUMIFS(OFFSET('FEUILLE 2'!$A:$A,0,MATCH('Ecarts de marge'!$A18,'FEUILLE 2'!$1:$1,0)-1),'FEUILLE 2'!$H:$H,TEXT(N$3,"000000000"),'FEUILLE 2'!$A:$A,"X",'FEUILLE 2'!$C:$C,'Ecarts de marge'!$B18,'FEUILLE 2'!$K:$K,$D18)+SUMIFS(OFFSET('FEUILLE 2'!$A:$A,0,MATCH('Ecarts de marge'!$A18,'FEUILLE 2'!$1:$1,0)-1),'FEUILLE 2'!$H:$H,TEXT(N$3,"000000000"),'FEUILLE 2'!$A:$A,"X",'FEUILLE 2'!$C:$C,$C18,'FEUILLE 2'!$K:$K,$D6)</f>
        <v>0</v>
      </c>
      <c r="O18" s="63">
        <f ca="1">+SUMIFS(OFFSET('FEUILLE 1'!$BP:$BP,0,MATCH(O$3&amp;$H$1,'FEUILLE 1'!$BP$1:$DW$1,0)-1),'FEUILLE 1'!$J:$J,$D18,'FEUILLE 1'!$BI:$BI,"&gt;="&amp;70000000)</f>
        <v>0</v>
      </c>
      <c r="P18" s="84">
        <f t="shared" ca="1" si="10"/>
        <v>0</v>
      </c>
      <c r="Q18" s="85">
        <f t="shared" ca="1" si="11"/>
        <v>0</v>
      </c>
      <c r="R18" s="85">
        <f t="shared" ca="1" si="9"/>
        <v>0</v>
      </c>
      <c r="S18" s="106">
        <f t="shared" ca="1" si="2"/>
        <v>0</v>
      </c>
    </row>
    <row r="19" spans="1:20" outlineLevel="1" x14ac:dyDescent="0.25">
      <c r="A19" t="s">
        <v>708</v>
      </c>
      <c r="B19" t="s">
        <v>728</v>
      </c>
      <c r="C19" t="s">
        <v>730</v>
      </c>
      <c r="D19" s="22" t="s">
        <v>86</v>
      </c>
      <c r="E19" s="47" t="s">
        <v>87</v>
      </c>
      <c r="F19" s="62">
        <f ca="1">+SUMIFS(OFFSET('FEUILLE 2'!$A:$A,0,MATCH('Ecarts de marge'!$A19,'FEUILLE 2'!$1:$1,0)-1),'FEUILLE 2'!$H:$H,TEXT(F$3,"000000000"),'FEUILLE 2'!$A:$A,"X",'FEUILLE 2'!$C:$C,'Ecarts de marge'!$B19,'FEUILLE 2'!$K:$K,$D19)+SUMIFS(OFFSET('FEUILLE 2'!$A:$A,0,MATCH('Ecarts de marge'!$A19,'FEUILLE 2'!$1:$1,0)-1),'FEUILLE 2'!$H:$H,TEXT(F$3,"000000000"),'FEUILLE 2'!$A:$A,"X",'FEUILLE 2'!$C:$C,$C19,'FEUILLE 2'!$K:$K,$D7)</f>
        <v>0</v>
      </c>
      <c r="G19" s="63">
        <f ca="1">+SUMIFS(OFFSET('FEUILLE 1'!$BP:$BP,0,MATCH(G$3&amp;$H$1,'FEUILLE 1'!$BP$1:$DW$1,0)-1),'FEUILLE 1'!$J:$J,$D19,'FEUILLE 1'!$BI:$BI,"&gt;="&amp;70000000)</f>
        <v>0</v>
      </c>
      <c r="H19" s="62">
        <f ca="1">+SUMIFS(OFFSET('FEUILLE 2'!$A:$A,0,MATCH('Ecarts de marge'!$A19,'FEUILLE 2'!$1:$1,0)-1),'FEUILLE 2'!$H:$H,TEXT(H$3,"000000000"),'FEUILLE 2'!$A:$A,"X",'FEUILLE 2'!$C:$C,'Ecarts de marge'!$B19,'FEUILLE 2'!$K:$K,$D19)+SUMIFS(OFFSET('FEUILLE 2'!$A:$A,0,MATCH('Ecarts de marge'!$A19,'FEUILLE 2'!$1:$1,0)-1),'FEUILLE 2'!$H:$H,TEXT(H$3,"000000000"),'FEUILLE 2'!$A:$A,"X",'FEUILLE 2'!$C:$C,$C19,'FEUILLE 2'!$K:$K,$D7)</f>
        <v>0</v>
      </c>
      <c r="I19" s="63">
        <f ca="1">+SUMIFS(OFFSET('FEUILLE 1'!$BP:$BP,0,MATCH(I$3&amp;$H$1,'FEUILLE 1'!$BP$1:$DW$1,0)-1),'FEUILLE 1'!$J:$J,$D19,'FEUILLE 1'!$BI:$BI,"&gt;="&amp;70000000)</f>
        <v>0</v>
      </c>
      <c r="J19" s="62">
        <f ca="1">+SUMIFS(OFFSET('FEUILLE 2'!$A:$A,0,MATCH('Ecarts de marge'!$A19,'FEUILLE 2'!$1:$1,0)-1),'FEUILLE 2'!$H:$H,TEXT(J$3,"000000000"),'FEUILLE 2'!$A:$A,"X",'FEUILLE 2'!$C:$C,'Ecarts de marge'!$B19,'FEUILLE 2'!$K:$K,$D19)+SUMIFS(OFFSET('FEUILLE 2'!$A:$A,0,MATCH('Ecarts de marge'!$A19,'FEUILLE 2'!$1:$1,0)-1),'FEUILLE 2'!$H:$H,TEXT(J$3,"000000000"),'FEUILLE 2'!$A:$A,"X",'FEUILLE 2'!$C:$C,$C19,'FEUILLE 2'!$K:$K,$D7)</f>
        <v>0</v>
      </c>
      <c r="K19" s="63">
        <f ca="1">+SUMIFS(OFFSET('FEUILLE 1'!$BP:$BP,0,MATCH(K$3&amp;$H$1,'FEUILLE 1'!$BP$1:$DW$1,0)-1),'FEUILLE 1'!$J:$J,$D19,'FEUILLE 1'!$BI:$BI,"&gt;="&amp;70000000)</f>
        <v>0</v>
      </c>
      <c r="L19" s="62">
        <f ca="1">+SUMIFS(OFFSET('FEUILLE 2'!$A:$A,0,MATCH('Ecarts de marge'!$A19,'FEUILLE 2'!$1:$1,0)-1),'FEUILLE 2'!$H:$H,TEXT(L$3,"000000000"),'FEUILLE 2'!$A:$A,"X",'FEUILLE 2'!$C:$C,'Ecarts de marge'!$B19,'FEUILLE 2'!$K:$K,$D19)+SUMIFS(OFFSET('FEUILLE 2'!$A:$A,0,MATCH('Ecarts de marge'!$A19,'FEUILLE 2'!$1:$1,0)-1),'FEUILLE 2'!$H:$H,TEXT(L$3,"000000000"),'FEUILLE 2'!$A:$A,"X",'FEUILLE 2'!$C:$C,$C19,'FEUILLE 2'!$K:$K,$D19)</f>
        <v>0</v>
      </c>
      <c r="M19" s="63">
        <f ca="1">+SUMIFS(OFFSET('FEUILLE 1'!$BP:$BP,0,MATCH(M$3&amp;$H$1,'FEUILLE 1'!$BP$1:$DW$1,0)-1),'FEUILLE 1'!$J:$J,$D19,'FEUILLE 1'!$BI:$BI,"&gt;="&amp;70000000)</f>
        <v>0</v>
      </c>
      <c r="N19" s="62">
        <f ca="1">+SUMIFS(OFFSET('FEUILLE 2'!$A:$A,0,MATCH('Ecarts de marge'!$A19,'FEUILLE 2'!$1:$1,0)-1),'FEUILLE 2'!$H:$H,TEXT(N$3,"000000000"),'FEUILLE 2'!$A:$A,"X",'FEUILLE 2'!$C:$C,'Ecarts de marge'!$B19,'FEUILLE 2'!$K:$K,$D19)+SUMIFS(OFFSET('FEUILLE 2'!$A:$A,0,MATCH('Ecarts de marge'!$A19,'FEUILLE 2'!$1:$1,0)-1),'FEUILLE 2'!$H:$H,TEXT(N$3,"000000000"),'FEUILLE 2'!$A:$A,"X",'FEUILLE 2'!$C:$C,$C19,'FEUILLE 2'!$K:$K,$D7)</f>
        <v>0</v>
      </c>
      <c r="O19" s="63">
        <f ca="1">+SUMIFS(OFFSET('FEUILLE 1'!$BP:$BP,0,MATCH(O$3&amp;$H$1,'FEUILLE 1'!$BP$1:$DW$1,0)-1),'FEUILLE 1'!$J:$J,$D19,'FEUILLE 1'!$BI:$BI,"&gt;="&amp;70000000)</f>
        <v>0</v>
      </c>
      <c r="P19" s="84">
        <f t="shared" ca="1" si="10"/>
        <v>0</v>
      </c>
      <c r="Q19" s="85">
        <f t="shared" ca="1" si="11"/>
        <v>0</v>
      </c>
      <c r="R19" s="85">
        <f t="shared" ca="1" si="9"/>
        <v>0</v>
      </c>
      <c r="S19" s="106">
        <f t="shared" ca="1" si="2"/>
        <v>0</v>
      </c>
    </row>
    <row r="20" spans="1:20" outlineLevel="1" x14ac:dyDescent="0.25">
      <c r="A20" t="s">
        <v>708</v>
      </c>
      <c r="B20" t="s">
        <v>728</v>
      </c>
      <c r="C20" t="s">
        <v>730</v>
      </c>
      <c r="D20" s="22" t="s">
        <v>83</v>
      </c>
      <c r="E20" s="47" t="s">
        <v>84</v>
      </c>
      <c r="F20" s="62">
        <f ca="1">+SUMIFS(OFFSET('FEUILLE 2'!$A:$A,0,MATCH('Ecarts de marge'!$A20,'FEUILLE 2'!$1:$1,0)-1),'FEUILLE 2'!$H:$H,TEXT(F$3,"000000000"),'FEUILLE 2'!$A:$A,"X",'FEUILLE 2'!$C:$C,'Ecarts de marge'!$B20,'FEUILLE 2'!$K:$K,$D20)+SUMIFS(OFFSET('FEUILLE 2'!$A:$A,0,MATCH('Ecarts de marge'!$A20,'FEUILLE 2'!$1:$1,0)-1),'FEUILLE 2'!$H:$H,TEXT(F$3,"000000000"),'FEUILLE 2'!$A:$A,"X",'FEUILLE 2'!$C:$C,$C20,'FEUILLE 2'!$K:$K,$D8)</f>
        <v>0</v>
      </c>
      <c r="G20" s="63">
        <f ca="1">+SUMIFS(OFFSET('FEUILLE 1'!$BP:$BP,0,MATCH(G$3&amp;$H$1,'FEUILLE 1'!$BP$1:$DW$1,0)-1),'FEUILLE 1'!$J:$J,$D20,'FEUILLE 1'!$BI:$BI,"&gt;="&amp;70000000)</f>
        <v>0</v>
      </c>
      <c r="H20" s="62">
        <f ca="1">+SUMIFS(OFFSET('FEUILLE 2'!$A:$A,0,MATCH('Ecarts de marge'!$A20,'FEUILLE 2'!$1:$1,0)-1),'FEUILLE 2'!$H:$H,TEXT(H$3,"000000000"),'FEUILLE 2'!$A:$A,"X",'FEUILLE 2'!$C:$C,'Ecarts de marge'!$B20,'FEUILLE 2'!$K:$K,$D20)+SUMIFS(OFFSET('FEUILLE 2'!$A:$A,0,MATCH('Ecarts de marge'!$A20,'FEUILLE 2'!$1:$1,0)-1),'FEUILLE 2'!$H:$H,TEXT(H$3,"000000000"),'FEUILLE 2'!$A:$A,"X",'FEUILLE 2'!$C:$C,$C20,'FEUILLE 2'!$K:$K,$D8)</f>
        <v>0</v>
      </c>
      <c r="I20" s="63">
        <f ca="1">+SUMIFS(OFFSET('FEUILLE 1'!$BP:$BP,0,MATCH(I$3&amp;$H$1,'FEUILLE 1'!$BP$1:$DW$1,0)-1),'FEUILLE 1'!$J:$J,$D20,'FEUILLE 1'!$BI:$BI,"&gt;="&amp;70000000)</f>
        <v>0</v>
      </c>
      <c r="J20" s="62">
        <f ca="1">+SUMIFS(OFFSET('FEUILLE 2'!$A:$A,0,MATCH('Ecarts de marge'!$A20,'FEUILLE 2'!$1:$1,0)-1),'FEUILLE 2'!$H:$H,TEXT(J$3,"000000000"),'FEUILLE 2'!$A:$A,"X",'FEUILLE 2'!$C:$C,'Ecarts de marge'!$B20,'FEUILLE 2'!$K:$K,$D20)+SUMIFS(OFFSET('FEUILLE 2'!$A:$A,0,MATCH('Ecarts de marge'!$A20,'FEUILLE 2'!$1:$1,0)-1),'FEUILLE 2'!$H:$H,TEXT(J$3,"000000000"),'FEUILLE 2'!$A:$A,"X",'FEUILLE 2'!$C:$C,$C20,'FEUILLE 2'!$K:$K,$D8)</f>
        <v>0</v>
      </c>
      <c r="K20" s="63">
        <f ca="1">+SUMIFS(OFFSET('FEUILLE 1'!$BP:$BP,0,MATCH(K$3&amp;$H$1,'FEUILLE 1'!$BP$1:$DW$1,0)-1),'FEUILLE 1'!$J:$J,$D20,'FEUILLE 1'!$BI:$BI,"&gt;="&amp;70000000)</f>
        <v>0</v>
      </c>
      <c r="L20" s="62">
        <f ca="1">+SUMIFS(OFFSET('FEUILLE 2'!$A:$A,0,MATCH('Ecarts de marge'!$A20,'FEUILLE 2'!$1:$1,0)-1),'FEUILLE 2'!$H:$H,TEXT(L$3,"000000000"),'FEUILLE 2'!$A:$A,"X",'FEUILLE 2'!$C:$C,'Ecarts de marge'!$B20,'FEUILLE 2'!$K:$K,$D20)+SUMIFS(OFFSET('FEUILLE 2'!$A:$A,0,MATCH('Ecarts de marge'!$A20,'FEUILLE 2'!$1:$1,0)-1),'FEUILLE 2'!$H:$H,TEXT(L$3,"000000000"),'FEUILLE 2'!$A:$A,"X",'FEUILLE 2'!$C:$C,$C20,'FEUILLE 2'!$K:$K,$D20)</f>
        <v>0</v>
      </c>
      <c r="M20" s="63">
        <f ca="1">+SUMIFS(OFFSET('FEUILLE 1'!$BP:$BP,0,MATCH(M$3&amp;$H$1,'FEUILLE 1'!$BP$1:$DW$1,0)-1),'FEUILLE 1'!$J:$J,$D20,'FEUILLE 1'!$BI:$BI,"&gt;="&amp;70000000)</f>
        <v>0</v>
      </c>
      <c r="N20" s="62">
        <f ca="1">+SUMIFS(OFFSET('FEUILLE 2'!$A:$A,0,MATCH('Ecarts de marge'!$A20,'FEUILLE 2'!$1:$1,0)-1),'FEUILLE 2'!$H:$H,TEXT(N$3,"000000000"),'FEUILLE 2'!$A:$A,"X",'FEUILLE 2'!$C:$C,'Ecarts de marge'!$B20,'FEUILLE 2'!$K:$K,$D20)+SUMIFS(OFFSET('FEUILLE 2'!$A:$A,0,MATCH('Ecarts de marge'!$A20,'FEUILLE 2'!$1:$1,0)-1),'FEUILLE 2'!$H:$H,TEXT(N$3,"000000000"),'FEUILLE 2'!$A:$A,"X",'FEUILLE 2'!$C:$C,$C20,'FEUILLE 2'!$K:$K,$D8)</f>
        <v>0</v>
      </c>
      <c r="O20" s="63">
        <f ca="1">+SUMIFS(OFFSET('FEUILLE 1'!$BP:$BP,0,MATCH(O$3&amp;$H$1,'FEUILLE 1'!$BP$1:$DW$1,0)-1),'FEUILLE 1'!$J:$J,$D20,'FEUILLE 1'!$BI:$BI,"&gt;="&amp;70000000)</f>
        <v>0</v>
      </c>
      <c r="P20" s="84">
        <f t="shared" ca="1" si="10"/>
        <v>0</v>
      </c>
      <c r="Q20" s="85">
        <f t="shared" ca="1" si="11"/>
        <v>0</v>
      </c>
      <c r="R20" s="85">
        <f t="shared" ca="1" si="9"/>
        <v>0</v>
      </c>
      <c r="S20" s="106">
        <f t="shared" ca="1" si="2"/>
        <v>0</v>
      </c>
    </row>
    <row r="21" spans="1:20" outlineLevel="1" x14ac:dyDescent="0.25">
      <c r="A21" t="s">
        <v>708</v>
      </c>
      <c r="B21" t="s">
        <v>728</v>
      </c>
      <c r="C21" t="s">
        <v>730</v>
      </c>
      <c r="D21" s="22" t="s">
        <v>74</v>
      </c>
      <c r="E21" s="47" t="s">
        <v>75</v>
      </c>
      <c r="F21" s="62">
        <f ca="1">+SUMIFS(OFFSET('FEUILLE 2'!$A:$A,0,MATCH('Ecarts de marge'!$A21,'FEUILLE 2'!$1:$1,0)-1),'FEUILLE 2'!$H:$H,TEXT(F$3,"000000000"),'FEUILLE 2'!$A:$A,"X",'FEUILLE 2'!$C:$C,'Ecarts de marge'!$B21,'FEUILLE 2'!$K:$K,$D21)+SUMIFS(OFFSET('FEUILLE 2'!$A:$A,0,MATCH('Ecarts de marge'!$A21,'FEUILLE 2'!$1:$1,0)-1),'FEUILLE 2'!$H:$H,TEXT(F$3,"000000000"),'FEUILLE 2'!$A:$A,"X",'FEUILLE 2'!$C:$C,$C21,'FEUILLE 2'!$K:$K,$D9)</f>
        <v>0</v>
      </c>
      <c r="G21" s="63">
        <f ca="1">+SUMIFS(OFFSET('FEUILLE 1'!$BP:$BP,0,MATCH(G$3&amp;$H$1,'FEUILLE 1'!$BP$1:$DW$1,0)-1),'FEUILLE 1'!$J:$J,$D21,'FEUILLE 1'!$BI:$BI,"&gt;="&amp;70000000)</f>
        <v>0</v>
      </c>
      <c r="H21" s="62">
        <f ca="1">+SUMIFS(OFFSET('FEUILLE 2'!$A:$A,0,MATCH('Ecarts de marge'!$A21,'FEUILLE 2'!$1:$1,0)-1),'FEUILLE 2'!$H:$H,TEXT(H$3,"000000000"),'FEUILLE 2'!$A:$A,"X",'FEUILLE 2'!$C:$C,'Ecarts de marge'!$B21,'FEUILLE 2'!$K:$K,$D21)+SUMIFS(OFFSET('FEUILLE 2'!$A:$A,0,MATCH('Ecarts de marge'!$A21,'FEUILLE 2'!$1:$1,0)-1),'FEUILLE 2'!$H:$H,TEXT(H$3,"000000000"),'FEUILLE 2'!$A:$A,"X",'FEUILLE 2'!$C:$C,$C21,'FEUILLE 2'!$K:$K,$D9)</f>
        <v>0</v>
      </c>
      <c r="I21" s="63">
        <f ca="1">+SUMIFS(OFFSET('FEUILLE 1'!$BP:$BP,0,MATCH(I$3&amp;$H$1,'FEUILLE 1'!$BP$1:$DW$1,0)-1),'FEUILLE 1'!$J:$J,$D21,'FEUILLE 1'!$BI:$BI,"&gt;="&amp;70000000)</f>
        <v>0</v>
      </c>
      <c r="J21" s="62">
        <f ca="1">+SUMIFS(OFFSET('FEUILLE 2'!$A:$A,0,MATCH('Ecarts de marge'!$A21,'FEUILLE 2'!$1:$1,0)-1),'FEUILLE 2'!$H:$H,TEXT(J$3,"000000000"),'FEUILLE 2'!$A:$A,"X",'FEUILLE 2'!$C:$C,'Ecarts de marge'!$B21,'FEUILLE 2'!$K:$K,$D21)+SUMIFS(OFFSET('FEUILLE 2'!$A:$A,0,MATCH('Ecarts de marge'!$A21,'FEUILLE 2'!$1:$1,0)-1),'FEUILLE 2'!$H:$H,TEXT(J$3,"000000000"),'FEUILLE 2'!$A:$A,"X",'FEUILLE 2'!$C:$C,$C21,'FEUILLE 2'!$K:$K,$D9)</f>
        <v>0</v>
      </c>
      <c r="K21" s="63">
        <f ca="1">+SUMIFS(OFFSET('FEUILLE 1'!$BP:$BP,0,MATCH(K$3&amp;$H$1,'FEUILLE 1'!$BP$1:$DW$1,0)-1),'FEUILLE 1'!$J:$J,$D21,'FEUILLE 1'!$BI:$BI,"&gt;="&amp;70000000)</f>
        <v>0</v>
      </c>
      <c r="L21" s="62">
        <f ca="1">+SUMIFS(OFFSET('FEUILLE 2'!$A:$A,0,MATCH('Ecarts de marge'!$A21,'FEUILLE 2'!$1:$1,0)-1),'FEUILLE 2'!$H:$H,TEXT(L$3,"000000000"),'FEUILLE 2'!$A:$A,"X",'FEUILLE 2'!$C:$C,'Ecarts de marge'!$B21,'FEUILLE 2'!$K:$K,$D21)+SUMIFS(OFFSET('FEUILLE 2'!$A:$A,0,MATCH('Ecarts de marge'!$A21,'FEUILLE 2'!$1:$1,0)-1),'FEUILLE 2'!$H:$H,TEXT(L$3,"000000000"),'FEUILLE 2'!$A:$A,"X",'FEUILLE 2'!$C:$C,$C21,'FEUILLE 2'!$K:$K,$D21)</f>
        <v>0</v>
      </c>
      <c r="M21" s="63">
        <f ca="1">+SUMIFS(OFFSET('FEUILLE 1'!$BP:$BP,0,MATCH(M$3&amp;$H$1,'FEUILLE 1'!$BP$1:$DW$1,0)-1),'FEUILLE 1'!$J:$J,$D21,'FEUILLE 1'!$BI:$BI,"&gt;="&amp;70000000)</f>
        <v>0</v>
      </c>
      <c r="N21" s="62">
        <f ca="1">+SUMIFS(OFFSET('FEUILLE 2'!$A:$A,0,MATCH('Ecarts de marge'!$A21,'FEUILLE 2'!$1:$1,0)-1),'FEUILLE 2'!$H:$H,TEXT(N$3,"000000000"),'FEUILLE 2'!$A:$A,"X",'FEUILLE 2'!$C:$C,'Ecarts de marge'!$B21,'FEUILLE 2'!$K:$K,$D21)+SUMIFS(OFFSET('FEUILLE 2'!$A:$A,0,MATCH('Ecarts de marge'!$A21,'FEUILLE 2'!$1:$1,0)-1),'FEUILLE 2'!$H:$H,TEXT(N$3,"000000000"),'FEUILLE 2'!$A:$A,"X",'FEUILLE 2'!$C:$C,$C21,'FEUILLE 2'!$K:$K,$D9)</f>
        <v>0</v>
      </c>
      <c r="O21" s="63">
        <f ca="1">+SUMIFS(OFFSET('FEUILLE 1'!$BP:$BP,0,MATCH(O$3&amp;$H$1,'FEUILLE 1'!$BP$1:$DW$1,0)-1),'FEUILLE 1'!$J:$J,$D21,'FEUILLE 1'!$BI:$BI,"&gt;="&amp;70000000)</f>
        <v>0</v>
      </c>
      <c r="P21" s="84">
        <f t="shared" ca="1" si="10"/>
        <v>0</v>
      </c>
      <c r="Q21" s="85">
        <f t="shared" ca="1" si="11"/>
        <v>0</v>
      </c>
      <c r="R21" s="85">
        <f t="shared" ca="1" si="9"/>
        <v>0</v>
      </c>
      <c r="S21" s="106">
        <f t="shared" ca="1" si="2"/>
        <v>0</v>
      </c>
    </row>
    <row r="22" spans="1:20" outlineLevel="1" x14ac:dyDescent="0.25">
      <c r="A22" t="s">
        <v>708</v>
      </c>
      <c r="B22" t="s">
        <v>728</v>
      </c>
      <c r="C22" t="s">
        <v>730</v>
      </c>
      <c r="D22" s="22" t="s">
        <v>71</v>
      </c>
      <c r="E22" s="47" t="s">
        <v>72</v>
      </c>
      <c r="F22" s="62">
        <f ca="1">+SUMIFS(OFFSET('FEUILLE 2'!$A:$A,0,MATCH('Ecarts de marge'!$A22,'FEUILLE 2'!$1:$1,0)-1),'FEUILLE 2'!$H:$H,TEXT(F$3,"000000000"),'FEUILLE 2'!$A:$A,"X",'FEUILLE 2'!$C:$C,'Ecarts de marge'!$B22,'FEUILLE 2'!$K:$K,$D22)+SUMIFS(OFFSET('FEUILLE 2'!$A:$A,0,MATCH('Ecarts de marge'!$A22,'FEUILLE 2'!$1:$1,0)-1),'FEUILLE 2'!$H:$H,TEXT(F$3,"000000000"),'FEUILLE 2'!$A:$A,"X",'FEUILLE 2'!$C:$C,$C22,'FEUILLE 2'!$K:$K,$D10)</f>
        <v>0</v>
      </c>
      <c r="G22" s="63">
        <f ca="1">+SUMIFS(OFFSET('FEUILLE 1'!$BP:$BP,0,MATCH(G$3&amp;$H$1,'FEUILLE 1'!$BP$1:$DW$1,0)-1),'FEUILLE 1'!$J:$J,$D22,'FEUILLE 1'!$BI:$BI,"&gt;="&amp;70000000)</f>
        <v>0</v>
      </c>
      <c r="H22" s="62">
        <f ca="1">+SUMIFS(OFFSET('FEUILLE 2'!$A:$A,0,MATCH('Ecarts de marge'!$A22,'FEUILLE 2'!$1:$1,0)-1),'FEUILLE 2'!$H:$H,TEXT(H$3,"000000000"),'FEUILLE 2'!$A:$A,"X",'FEUILLE 2'!$C:$C,'Ecarts de marge'!$B22,'FEUILLE 2'!$K:$K,$D22)+SUMIFS(OFFSET('FEUILLE 2'!$A:$A,0,MATCH('Ecarts de marge'!$A22,'FEUILLE 2'!$1:$1,0)-1),'FEUILLE 2'!$H:$H,TEXT(H$3,"000000000"),'FEUILLE 2'!$A:$A,"X",'FEUILLE 2'!$C:$C,$C22,'FEUILLE 2'!$K:$K,$D10)</f>
        <v>0</v>
      </c>
      <c r="I22" s="63">
        <f ca="1">+SUMIFS(OFFSET('FEUILLE 1'!$BP:$BP,0,MATCH(I$3&amp;$H$1,'FEUILLE 1'!$BP$1:$DW$1,0)-1),'FEUILLE 1'!$J:$J,$D22,'FEUILLE 1'!$BI:$BI,"&gt;="&amp;70000000)</f>
        <v>0</v>
      </c>
      <c r="J22" s="62">
        <f ca="1">+SUMIFS(OFFSET('FEUILLE 2'!$A:$A,0,MATCH('Ecarts de marge'!$A22,'FEUILLE 2'!$1:$1,0)-1),'FEUILLE 2'!$H:$H,TEXT(J$3,"000000000"),'FEUILLE 2'!$A:$A,"X",'FEUILLE 2'!$C:$C,'Ecarts de marge'!$B22,'FEUILLE 2'!$K:$K,$D22)+SUMIFS(OFFSET('FEUILLE 2'!$A:$A,0,MATCH('Ecarts de marge'!$A22,'FEUILLE 2'!$1:$1,0)-1),'FEUILLE 2'!$H:$H,TEXT(J$3,"000000000"),'FEUILLE 2'!$A:$A,"X",'FEUILLE 2'!$C:$C,$C22,'FEUILLE 2'!$K:$K,$D10)</f>
        <v>0</v>
      </c>
      <c r="K22" s="63">
        <f ca="1">+SUMIFS(OFFSET('FEUILLE 1'!$BP:$BP,0,MATCH(K$3&amp;$H$1,'FEUILLE 1'!$BP$1:$DW$1,0)-1),'FEUILLE 1'!$J:$J,$D22,'FEUILLE 1'!$BI:$BI,"&gt;="&amp;70000000)</f>
        <v>0</v>
      </c>
      <c r="L22" s="62">
        <f ca="1">+SUMIFS(OFFSET('FEUILLE 2'!$A:$A,0,MATCH('Ecarts de marge'!$A22,'FEUILLE 2'!$1:$1,0)-1),'FEUILLE 2'!$H:$H,TEXT(L$3,"000000000"),'FEUILLE 2'!$A:$A,"X",'FEUILLE 2'!$C:$C,'Ecarts de marge'!$B22,'FEUILLE 2'!$K:$K,$D22)+SUMIFS(OFFSET('FEUILLE 2'!$A:$A,0,MATCH('Ecarts de marge'!$A22,'FEUILLE 2'!$1:$1,0)-1),'FEUILLE 2'!$H:$H,TEXT(L$3,"000000000"),'FEUILLE 2'!$A:$A,"X",'FEUILLE 2'!$C:$C,$C22,'FEUILLE 2'!$K:$K,$D22)</f>
        <v>0</v>
      </c>
      <c r="M22" s="63">
        <f ca="1">+SUMIFS(OFFSET('FEUILLE 1'!$BP:$BP,0,MATCH(M$3&amp;$H$1,'FEUILLE 1'!$BP$1:$DW$1,0)-1),'FEUILLE 1'!$J:$J,$D22,'FEUILLE 1'!$BI:$BI,"&gt;="&amp;70000000)</f>
        <v>0</v>
      </c>
      <c r="N22" s="62">
        <f ca="1">+SUMIFS(OFFSET('FEUILLE 2'!$A:$A,0,MATCH('Ecarts de marge'!$A22,'FEUILLE 2'!$1:$1,0)-1),'FEUILLE 2'!$H:$H,TEXT(N$3,"000000000"),'FEUILLE 2'!$A:$A,"X",'FEUILLE 2'!$C:$C,'Ecarts de marge'!$B22,'FEUILLE 2'!$K:$K,$D22)+SUMIFS(OFFSET('FEUILLE 2'!$A:$A,0,MATCH('Ecarts de marge'!$A22,'FEUILLE 2'!$1:$1,0)-1),'FEUILLE 2'!$H:$H,TEXT(N$3,"000000000"),'FEUILLE 2'!$A:$A,"X",'FEUILLE 2'!$C:$C,$C22,'FEUILLE 2'!$K:$K,$D10)</f>
        <v>0</v>
      </c>
      <c r="O22" s="63">
        <f ca="1">+SUMIFS(OFFSET('FEUILLE 1'!$BP:$BP,0,MATCH(O$3&amp;$H$1,'FEUILLE 1'!$BP$1:$DW$1,0)-1),'FEUILLE 1'!$J:$J,$D22,'FEUILLE 1'!$BI:$BI,"&gt;="&amp;70000000)</f>
        <v>0</v>
      </c>
      <c r="P22" s="84">
        <f t="shared" ca="1" si="10"/>
        <v>0</v>
      </c>
      <c r="Q22" s="85">
        <f t="shared" ca="1" si="11"/>
        <v>0</v>
      </c>
      <c r="R22" s="85">
        <f t="shared" ca="1" si="9"/>
        <v>0</v>
      </c>
      <c r="S22" s="106">
        <f t="shared" ca="1" si="2"/>
        <v>0</v>
      </c>
    </row>
    <row r="23" spans="1:20" outlineLevel="1" x14ac:dyDescent="0.25">
      <c r="A23" t="s">
        <v>708</v>
      </c>
      <c r="B23" t="s">
        <v>728</v>
      </c>
      <c r="C23" t="s">
        <v>730</v>
      </c>
      <c r="D23" s="22" t="s">
        <v>77</v>
      </c>
      <c r="E23" s="47" t="s">
        <v>78</v>
      </c>
      <c r="F23" s="62">
        <f ca="1">+SUMIFS(OFFSET('FEUILLE 2'!$A:$A,0,MATCH('Ecarts de marge'!$A23,'FEUILLE 2'!$1:$1,0)-1),'FEUILLE 2'!$H:$H,TEXT(F$3,"000000000"),'FEUILLE 2'!$A:$A,"X",'FEUILLE 2'!$C:$C,'Ecarts de marge'!$B23,'FEUILLE 2'!$K:$K,$D23)+SUMIFS(OFFSET('FEUILLE 2'!$A:$A,0,MATCH('Ecarts de marge'!$A23,'FEUILLE 2'!$1:$1,0)-1),'FEUILLE 2'!$H:$H,TEXT(F$3,"000000000"),'FEUILLE 2'!$A:$A,"X",'FEUILLE 2'!$C:$C,$C23,'FEUILLE 2'!$K:$K,$D11)</f>
        <v>0</v>
      </c>
      <c r="G23" s="63">
        <f ca="1">+SUMIFS(OFFSET('FEUILLE 1'!$BP:$BP,0,MATCH(G$3&amp;$H$1,'FEUILLE 1'!$BP$1:$DW$1,0)-1),'FEUILLE 1'!$J:$J,$D23,'FEUILLE 1'!$BI:$BI,"&gt;="&amp;70000000)</f>
        <v>0</v>
      </c>
      <c r="H23" s="62">
        <f ca="1">+SUMIFS(OFFSET('FEUILLE 2'!$A:$A,0,MATCH('Ecarts de marge'!$A23,'FEUILLE 2'!$1:$1,0)-1),'FEUILLE 2'!$H:$H,TEXT(H$3,"000000000"),'FEUILLE 2'!$A:$A,"X",'FEUILLE 2'!$C:$C,'Ecarts de marge'!$B23,'FEUILLE 2'!$K:$K,$D23)+SUMIFS(OFFSET('FEUILLE 2'!$A:$A,0,MATCH('Ecarts de marge'!$A23,'FEUILLE 2'!$1:$1,0)-1),'FEUILLE 2'!$H:$H,TEXT(H$3,"000000000"),'FEUILLE 2'!$A:$A,"X",'FEUILLE 2'!$C:$C,$C23,'FEUILLE 2'!$K:$K,$D11)</f>
        <v>0</v>
      </c>
      <c r="I23" s="63">
        <f ca="1">+SUMIFS(OFFSET('FEUILLE 1'!$BP:$BP,0,MATCH(I$3&amp;$H$1,'FEUILLE 1'!$BP$1:$DW$1,0)-1),'FEUILLE 1'!$J:$J,$D23,'FEUILLE 1'!$BI:$BI,"&gt;="&amp;70000000)</f>
        <v>0</v>
      </c>
      <c r="J23" s="62">
        <f ca="1">+SUMIFS(OFFSET('FEUILLE 2'!$A:$A,0,MATCH('Ecarts de marge'!$A23,'FEUILLE 2'!$1:$1,0)-1),'FEUILLE 2'!$H:$H,TEXT(J$3,"000000000"),'FEUILLE 2'!$A:$A,"X",'FEUILLE 2'!$C:$C,'Ecarts de marge'!$B23,'FEUILLE 2'!$K:$K,$D23)+SUMIFS(OFFSET('FEUILLE 2'!$A:$A,0,MATCH('Ecarts de marge'!$A23,'FEUILLE 2'!$1:$1,0)-1),'FEUILLE 2'!$H:$H,TEXT(J$3,"000000000"),'FEUILLE 2'!$A:$A,"X",'FEUILLE 2'!$C:$C,$C23,'FEUILLE 2'!$K:$K,$D11)</f>
        <v>0</v>
      </c>
      <c r="K23" s="63">
        <f ca="1">+SUMIFS(OFFSET('FEUILLE 1'!$BP:$BP,0,MATCH(K$3&amp;$H$1,'FEUILLE 1'!$BP$1:$DW$1,0)-1),'FEUILLE 1'!$J:$J,$D23,'FEUILLE 1'!$BI:$BI,"&gt;="&amp;70000000)</f>
        <v>0</v>
      </c>
      <c r="L23" s="62">
        <f ca="1">+SUMIFS(OFFSET('FEUILLE 2'!$A:$A,0,MATCH('Ecarts de marge'!$A23,'FEUILLE 2'!$1:$1,0)-1),'FEUILLE 2'!$H:$H,TEXT(L$3,"000000000"),'FEUILLE 2'!$A:$A,"X",'FEUILLE 2'!$C:$C,'Ecarts de marge'!$B23,'FEUILLE 2'!$K:$K,$D23)+SUMIFS(OFFSET('FEUILLE 2'!$A:$A,0,MATCH('Ecarts de marge'!$A23,'FEUILLE 2'!$1:$1,0)-1),'FEUILLE 2'!$H:$H,TEXT(L$3,"000000000"),'FEUILLE 2'!$A:$A,"X",'FEUILLE 2'!$C:$C,$C23,'FEUILLE 2'!$K:$K,$D23)</f>
        <v>0</v>
      </c>
      <c r="M23" s="63">
        <f ca="1">+SUMIFS(OFFSET('FEUILLE 1'!$BP:$BP,0,MATCH(M$3&amp;$H$1,'FEUILLE 1'!$BP$1:$DW$1,0)-1),'FEUILLE 1'!$J:$J,$D23,'FEUILLE 1'!$BI:$BI,"&gt;="&amp;70000000)</f>
        <v>0</v>
      </c>
      <c r="N23" s="62">
        <f ca="1">+SUMIFS(OFFSET('FEUILLE 2'!$A:$A,0,MATCH('Ecarts de marge'!$A23,'FEUILLE 2'!$1:$1,0)-1),'FEUILLE 2'!$H:$H,TEXT(N$3,"000000000"),'FEUILLE 2'!$A:$A,"X",'FEUILLE 2'!$C:$C,'Ecarts de marge'!$B23,'FEUILLE 2'!$K:$K,$D23)+SUMIFS(OFFSET('FEUILLE 2'!$A:$A,0,MATCH('Ecarts de marge'!$A23,'FEUILLE 2'!$1:$1,0)-1),'FEUILLE 2'!$H:$H,TEXT(N$3,"000000000"),'FEUILLE 2'!$A:$A,"X",'FEUILLE 2'!$C:$C,$C23,'FEUILLE 2'!$K:$K,$D11)</f>
        <v>0</v>
      </c>
      <c r="O23" s="63">
        <f ca="1">+SUMIFS(OFFSET('FEUILLE 1'!$BP:$BP,0,MATCH(O$3&amp;$H$1,'FEUILLE 1'!$BP$1:$DW$1,0)-1),'FEUILLE 1'!$J:$J,$D23,'FEUILLE 1'!$BI:$BI,"&gt;="&amp;70000000)</f>
        <v>0</v>
      </c>
      <c r="P23" s="84">
        <f t="shared" ca="1" si="10"/>
        <v>0</v>
      </c>
      <c r="Q23" s="85">
        <f t="shared" ca="1" si="11"/>
        <v>0</v>
      </c>
      <c r="R23" s="85">
        <f t="shared" ca="1" si="9"/>
        <v>0</v>
      </c>
      <c r="S23" s="106">
        <f t="shared" ca="1" si="2"/>
        <v>0</v>
      </c>
    </row>
    <row r="24" spans="1:20" outlineLevel="1" x14ac:dyDescent="0.25">
      <c r="A24" t="s">
        <v>708</v>
      </c>
      <c r="B24" t="s">
        <v>728</v>
      </c>
      <c r="C24" t="s">
        <v>730</v>
      </c>
      <c r="D24" s="22" t="s">
        <v>68</v>
      </c>
      <c r="E24" s="47" t="s">
        <v>69</v>
      </c>
      <c r="F24" s="62">
        <f ca="1">+SUMIFS(OFFSET('FEUILLE 2'!$A:$A,0,MATCH('Ecarts de marge'!$A24,'FEUILLE 2'!$1:$1,0)-1),'FEUILLE 2'!$H:$H,TEXT(F$3,"000000000"),'FEUILLE 2'!$A:$A,"X",'FEUILLE 2'!$C:$C,'Ecarts de marge'!$B24,'FEUILLE 2'!$K:$K,$D24)+SUMIFS(OFFSET('FEUILLE 2'!$A:$A,0,MATCH('Ecarts de marge'!$A24,'FEUILLE 2'!$1:$1,0)-1),'FEUILLE 2'!$H:$H,TEXT(F$3,"000000000"),'FEUILLE 2'!$A:$A,"X",'FEUILLE 2'!$C:$C,$C24,'FEUILLE 2'!$K:$K,$D12)</f>
        <v>0</v>
      </c>
      <c r="G24" s="63">
        <f ca="1">+SUMIFS(OFFSET('FEUILLE 1'!$BP:$BP,0,MATCH(G$3&amp;$H$1,'FEUILLE 1'!$BP$1:$DW$1,0)-1),'FEUILLE 1'!$J:$J,$D24,'FEUILLE 1'!$BI:$BI,"&gt;="&amp;70000000)</f>
        <v>0</v>
      </c>
      <c r="H24" s="62">
        <f ca="1">+SUMIFS(OFFSET('FEUILLE 2'!$A:$A,0,MATCH('Ecarts de marge'!$A24,'FEUILLE 2'!$1:$1,0)-1),'FEUILLE 2'!$H:$H,TEXT(H$3,"000000000"),'FEUILLE 2'!$A:$A,"X",'FEUILLE 2'!$C:$C,'Ecarts de marge'!$B24,'FEUILLE 2'!$K:$K,$D24)+SUMIFS(OFFSET('FEUILLE 2'!$A:$A,0,MATCH('Ecarts de marge'!$A24,'FEUILLE 2'!$1:$1,0)-1),'FEUILLE 2'!$H:$H,TEXT(H$3,"000000000"),'FEUILLE 2'!$A:$A,"X",'FEUILLE 2'!$C:$C,$C24,'FEUILLE 2'!$K:$K,$D12)</f>
        <v>0</v>
      </c>
      <c r="I24" s="63">
        <f ca="1">+SUMIFS(OFFSET('FEUILLE 1'!$BP:$BP,0,MATCH(I$3&amp;$H$1,'FEUILLE 1'!$BP$1:$DW$1,0)-1),'FEUILLE 1'!$J:$J,$D24,'FEUILLE 1'!$BI:$BI,"&gt;="&amp;70000000)</f>
        <v>0</v>
      </c>
      <c r="J24" s="62">
        <f ca="1">+SUMIFS(OFFSET('FEUILLE 2'!$A:$A,0,MATCH('Ecarts de marge'!$A24,'FEUILLE 2'!$1:$1,0)-1),'FEUILLE 2'!$H:$H,TEXT(J$3,"000000000"),'FEUILLE 2'!$A:$A,"X",'FEUILLE 2'!$C:$C,'Ecarts de marge'!$B24,'FEUILLE 2'!$K:$K,$D24)+SUMIFS(OFFSET('FEUILLE 2'!$A:$A,0,MATCH('Ecarts de marge'!$A24,'FEUILLE 2'!$1:$1,0)-1),'FEUILLE 2'!$H:$H,TEXT(J$3,"000000000"),'FEUILLE 2'!$A:$A,"X",'FEUILLE 2'!$C:$C,$C24,'FEUILLE 2'!$K:$K,$D12)</f>
        <v>0</v>
      </c>
      <c r="K24" s="63">
        <f ca="1">+SUMIFS(OFFSET('FEUILLE 1'!$BP:$BP,0,MATCH(K$3&amp;$H$1,'FEUILLE 1'!$BP$1:$DW$1,0)-1),'FEUILLE 1'!$J:$J,$D24,'FEUILLE 1'!$BI:$BI,"&gt;="&amp;70000000)</f>
        <v>0</v>
      </c>
      <c r="L24" s="62">
        <f ca="1">+SUMIFS(OFFSET('FEUILLE 2'!$A:$A,0,MATCH('Ecarts de marge'!$A24,'FEUILLE 2'!$1:$1,0)-1),'FEUILLE 2'!$H:$H,TEXT(L$3,"000000000"),'FEUILLE 2'!$A:$A,"X",'FEUILLE 2'!$C:$C,'Ecarts de marge'!$B24,'FEUILLE 2'!$K:$K,$D24)+SUMIFS(OFFSET('FEUILLE 2'!$A:$A,0,MATCH('Ecarts de marge'!$A24,'FEUILLE 2'!$1:$1,0)-1),'FEUILLE 2'!$H:$H,TEXT(L$3,"000000000"),'FEUILLE 2'!$A:$A,"X",'FEUILLE 2'!$C:$C,$C24,'FEUILLE 2'!$K:$K,$D24)</f>
        <v>0</v>
      </c>
      <c r="M24" s="63">
        <f ca="1">+SUMIFS(OFFSET('FEUILLE 1'!$BP:$BP,0,MATCH(M$3&amp;$H$1,'FEUILLE 1'!$BP$1:$DW$1,0)-1),'FEUILLE 1'!$J:$J,$D24,'FEUILLE 1'!$BI:$BI,"&gt;="&amp;70000000)</f>
        <v>0</v>
      </c>
      <c r="N24" s="62">
        <f ca="1">+SUMIFS(OFFSET('FEUILLE 2'!$A:$A,0,MATCH('Ecarts de marge'!$A24,'FEUILLE 2'!$1:$1,0)-1),'FEUILLE 2'!$H:$H,TEXT(N$3,"000000000"),'FEUILLE 2'!$A:$A,"X",'FEUILLE 2'!$C:$C,'Ecarts de marge'!$B24,'FEUILLE 2'!$K:$K,$D24)+SUMIFS(OFFSET('FEUILLE 2'!$A:$A,0,MATCH('Ecarts de marge'!$A24,'FEUILLE 2'!$1:$1,0)-1),'FEUILLE 2'!$H:$H,TEXT(N$3,"000000000"),'FEUILLE 2'!$A:$A,"X",'FEUILLE 2'!$C:$C,$C24,'FEUILLE 2'!$K:$K,$D12)</f>
        <v>0</v>
      </c>
      <c r="O24" s="63">
        <f ca="1">+SUMIFS(OFFSET('FEUILLE 1'!$BP:$BP,0,MATCH(O$3&amp;$H$1,'FEUILLE 1'!$BP$1:$DW$1,0)-1),'FEUILLE 1'!$J:$J,$D24,'FEUILLE 1'!$BI:$BI,"&gt;="&amp;70000000)</f>
        <v>0</v>
      </c>
      <c r="P24" s="84">
        <f t="shared" ca="1" si="10"/>
        <v>0</v>
      </c>
      <c r="Q24" s="85">
        <f t="shared" ca="1" si="11"/>
        <v>0</v>
      </c>
      <c r="R24" s="85">
        <f t="shared" ca="1" si="9"/>
        <v>0</v>
      </c>
      <c r="S24" s="106">
        <f t="shared" ca="1" si="2"/>
        <v>0</v>
      </c>
    </row>
    <row r="25" spans="1:20" outlineLevel="1" x14ac:dyDescent="0.25">
      <c r="A25" t="s">
        <v>708</v>
      </c>
      <c r="B25" t="s">
        <v>728</v>
      </c>
      <c r="C25" t="s">
        <v>730</v>
      </c>
      <c r="D25" s="22" t="s">
        <v>140</v>
      </c>
      <c r="E25" s="47" t="s">
        <v>141</v>
      </c>
      <c r="F25" s="62">
        <f ca="1">+SUMIFS(OFFSET('FEUILLE 2'!$A:$A,0,MATCH('Ecarts de marge'!$A25,'FEUILLE 2'!$1:$1,0)-1),'FEUILLE 2'!$H:$H,TEXT(F$3,"000000000"),'FEUILLE 2'!$A:$A,"X",'FEUILLE 2'!$C:$C,'Ecarts de marge'!$B25,'FEUILLE 2'!$K:$K,$D25)+SUMIFS(OFFSET('FEUILLE 2'!$A:$A,0,MATCH('Ecarts de marge'!$A25,'FEUILLE 2'!$1:$1,0)-1),'FEUILLE 2'!$H:$H,TEXT(F$3,"000000000"),'FEUILLE 2'!$A:$A,"X",'FEUILLE 2'!$C:$C,$C25,'FEUILLE 2'!$K:$K,$D13)</f>
        <v>0</v>
      </c>
      <c r="G25" s="63">
        <f ca="1">+SUMIFS(OFFSET('FEUILLE 1'!$BP:$BP,0,MATCH(G$3&amp;$H$1,'FEUILLE 1'!$BP$1:$DW$1,0)-1),'FEUILLE 1'!$J:$J,$D25,'FEUILLE 1'!$BI:$BI,"&gt;="&amp;70000000)</f>
        <v>0</v>
      </c>
      <c r="H25" s="62">
        <f ca="1">+SUMIFS(OFFSET('FEUILLE 2'!$A:$A,0,MATCH('Ecarts de marge'!$A25,'FEUILLE 2'!$1:$1,0)-1),'FEUILLE 2'!$H:$H,TEXT(H$3,"000000000"),'FEUILLE 2'!$A:$A,"X",'FEUILLE 2'!$C:$C,'Ecarts de marge'!$B25,'FEUILLE 2'!$K:$K,$D25)+SUMIFS(OFFSET('FEUILLE 2'!$A:$A,0,MATCH('Ecarts de marge'!$A25,'FEUILLE 2'!$1:$1,0)-1),'FEUILLE 2'!$H:$H,TEXT(H$3,"000000000"),'FEUILLE 2'!$A:$A,"X",'FEUILLE 2'!$C:$C,$C25,'FEUILLE 2'!$K:$K,$D13)</f>
        <v>0</v>
      </c>
      <c r="I25" s="63">
        <f ca="1">+SUMIFS(OFFSET('FEUILLE 1'!$BP:$BP,0,MATCH(I$3&amp;$H$1,'FEUILLE 1'!$BP$1:$DW$1,0)-1),'FEUILLE 1'!$J:$J,$D25,'FEUILLE 1'!$BI:$BI,"&gt;="&amp;70000000)</f>
        <v>0</v>
      </c>
      <c r="J25" s="62">
        <f ca="1">+SUMIFS(OFFSET('FEUILLE 2'!$A:$A,0,MATCH('Ecarts de marge'!$A25,'FEUILLE 2'!$1:$1,0)-1),'FEUILLE 2'!$H:$H,TEXT(J$3,"000000000"),'FEUILLE 2'!$A:$A,"X",'FEUILLE 2'!$C:$C,'Ecarts de marge'!$B25,'FEUILLE 2'!$K:$K,$D25)+SUMIFS(OFFSET('FEUILLE 2'!$A:$A,0,MATCH('Ecarts de marge'!$A25,'FEUILLE 2'!$1:$1,0)-1),'FEUILLE 2'!$H:$H,TEXT(J$3,"000000000"),'FEUILLE 2'!$A:$A,"X",'FEUILLE 2'!$C:$C,$C25,'FEUILLE 2'!$K:$K,$D13)</f>
        <v>0</v>
      </c>
      <c r="K25" s="63">
        <f ca="1">+SUMIFS(OFFSET('FEUILLE 1'!$BP:$BP,0,MATCH(K$3&amp;$H$1,'FEUILLE 1'!$BP$1:$DW$1,0)-1),'FEUILLE 1'!$J:$J,$D25,'FEUILLE 1'!$BI:$BI,"&gt;="&amp;70000000)</f>
        <v>0</v>
      </c>
      <c r="L25" s="62">
        <f ca="1">+SUMIFS(OFFSET('FEUILLE 2'!$A:$A,0,MATCH('Ecarts de marge'!$A25,'FEUILLE 2'!$1:$1,0)-1),'FEUILLE 2'!$H:$H,TEXT(L$3,"000000000"),'FEUILLE 2'!$A:$A,"X",'FEUILLE 2'!$C:$C,'Ecarts de marge'!$B25,'FEUILLE 2'!$K:$K,$D25)+SUMIFS(OFFSET('FEUILLE 2'!$A:$A,0,MATCH('Ecarts de marge'!$A25,'FEUILLE 2'!$1:$1,0)-1),'FEUILLE 2'!$H:$H,TEXT(L$3,"000000000"),'FEUILLE 2'!$A:$A,"X",'FEUILLE 2'!$C:$C,$C25,'FEUILLE 2'!$K:$K,$D25)</f>
        <v>156317.44</v>
      </c>
      <c r="M25" s="63">
        <f ca="1">+SUMIFS(OFFSET('FEUILLE 1'!$BP:$BP,0,MATCH(M$3&amp;$H$1,'FEUILLE 1'!$BP$1:$DW$1,0)-1),'FEUILLE 1'!$J:$J,$D25,'FEUILLE 1'!$BI:$BI,"&gt;="&amp;70000000)</f>
        <v>209459.82499999995</v>
      </c>
      <c r="N25" s="62">
        <f ca="1">+SUMIFS(OFFSET('FEUILLE 2'!$A:$A,0,MATCH('Ecarts de marge'!$A25,'FEUILLE 2'!$1:$1,0)-1),'FEUILLE 2'!$H:$H,TEXT(N$3,"000000000"),'FEUILLE 2'!$A:$A,"X",'FEUILLE 2'!$C:$C,'Ecarts de marge'!$B25,'FEUILLE 2'!$K:$K,$D25)+SUMIFS(OFFSET('FEUILLE 2'!$A:$A,0,MATCH('Ecarts de marge'!$A25,'FEUILLE 2'!$1:$1,0)-1),'FEUILLE 2'!$H:$H,TEXT(N$3,"000000000"),'FEUILLE 2'!$A:$A,"X",'FEUILLE 2'!$C:$C,$C25,'FEUILLE 2'!$K:$K,$D13)</f>
        <v>0</v>
      </c>
      <c r="O25" s="63">
        <f ca="1">+SUMIFS(OFFSET('FEUILLE 1'!$BP:$BP,0,MATCH(O$3&amp;$H$1,'FEUILLE 1'!$BP$1:$DW$1,0)-1),'FEUILLE 1'!$J:$J,$D25,'FEUILLE 1'!$BI:$BI,"&gt;="&amp;70000000)</f>
        <v>0</v>
      </c>
      <c r="P25" s="84">
        <f t="shared" ca="1" si="10"/>
        <v>156317.44</v>
      </c>
      <c r="Q25" s="85">
        <f t="shared" ca="1" si="11"/>
        <v>209459.82499999995</v>
      </c>
      <c r="R25" s="85">
        <f t="shared" ca="1" si="9"/>
        <v>-53142.384999999951</v>
      </c>
      <c r="S25" s="106">
        <f t="shared" ca="1" si="2"/>
        <v>-0.25371158884525929</v>
      </c>
      <c r="T25" s="137"/>
    </row>
    <row r="26" spans="1:20" outlineLevel="1" x14ac:dyDescent="0.25">
      <c r="A26" t="s">
        <v>708</v>
      </c>
      <c r="B26" t="s">
        <v>728</v>
      </c>
      <c r="C26" t="s">
        <v>730</v>
      </c>
      <c r="D26" s="22" t="s">
        <v>143</v>
      </c>
      <c r="E26" s="47" t="s">
        <v>144</v>
      </c>
      <c r="F26" s="62">
        <f ca="1">+SUMIFS(OFFSET('FEUILLE 2'!$A:$A,0,MATCH('Ecarts de marge'!$A26,'FEUILLE 2'!$1:$1,0)-1),'FEUILLE 2'!$H:$H,TEXT(F$3,"000000000"),'FEUILLE 2'!$A:$A,"X",'FEUILLE 2'!$C:$C,'Ecarts de marge'!$B26,'FEUILLE 2'!$K:$K,$D26)+SUMIFS(OFFSET('FEUILLE 2'!$A:$A,0,MATCH('Ecarts de marge'!$A26,'FEUILLE 2'!$1:$1,0)-1),'FEUILLE 2'!$H:$H,TEXT(F$3,"000000000"),'FEUILLE 2'!$A:$A,"X",'FEUILLE 2'!$C:$C,$C26,'FEUILLE 2'!$K:$K,$D14)</f>
        <v>0</v>
      </c>
      <c r="G26" s="63">
        <f ca="1">+SUMIFS(OFFSET('FEUILLE 1'!$BP:$BP,0,MATCH(G$3&amp;$H$1,'FEUILLE 1'!$BP$1:$DW$1,0)-1),'FEUILLE 1'!$J:$J,$D26,'FEUILLE 1'!$BI:$BI,"&gt;="&amp;70000000)</f>
        <v>0</v>
      </c>
      <c r="H26" s="62">
        <f ca="1">+SUMIFS(OFFSET('FEUILLE 2'!$A:$A,0,MATCH('Ecarts de marge'!$A26,'FEUILLE 2'!$1:$1,0)-1),'FEUILLE 2'!$H:$H,TEXT(H$3,"000000000"),'FEUILLE 2'!$A:$A,"X",'FEUILLE 2'!$C:$C,'Ecarts de marge'!$B26,'FEUILLE 2'!$K:$K,$D26)+SUMIFS(OFFSET('FEUILLE 2'!$A:$A,0,MATCH('Ecarts de marge'!$A26,'FEUILLE 2'!$1:$1,0)-1),'FEUILLE 2'!$H:$H,TEXT(H$3,"000000000"),'FEUILLE 2'!$A:$A,"X",'FEUILLE 2'!$C:$C,$C26,'FEUILLE 2'!$K:$K,$D14)</f>
        <v>0</v>
      </c>
      <c r="I26" s="63">
        <f ca="1">+SUMIFS(OFFSET('FEUILLE 1'!$BP:$BP,0,MATCH(I$3&amp;$H$1,'FEUILLE 1'!$BP$1:$DW$1,0)-1),'FEUILLE 1'!$J:$J,$D26,'FEUILLE 1'!$BI:$BI,"&gt;="&amp;70000000)</f>
        <v>0</v>
      </c>
      <c r="J26" s="62">
        <f ca="1">+SUMIFS(OFFSET('FEUILLE 2'!$A:$A,0,MATCH('Ecarts de marge'!$A26,'FEUILLE 2'!$1:$1,0)-1),'FEUILLE 2'!$H:$H,TEXT(J$3,"000000000"),'FEUILLE 2'!$A:$A,"X",'FEUILLE 2'!$C:$C,'Ecarts de marge'!$B26,'FEUILLE 2'!$K:$K,$D26)+SUMIFS(OFFSET('FEUILLE 2'!$A:$A,0,MATCH('Ecarts de marge'!$A26,'FEUILLE 2'!$1:$1,0)-1),'FEUILLE 2'!$H:$H,TEXT(J$3,"000000000"),'FEUILLE 2'!$A:$A,"X",'FEUILLE 2'!$C:$C,$C26,'FEUILLE 2'!$K:$K,$D14)</f>
        <v>0</v>
      </c>
      <c r="K26" s="63">
        <f ca="1">+SUMIFS(OFFSET('FEUILLE 1'!$BP:$BP,0,MATCH(K$3&amp;$H$1,'FEUILLE 1'!$BP$1:$DW$1,0)-1),'FEUILLE 1'!$J:$J,$D26,'FEUILLE 1'!$BI:$BI,"&gt;="&amp;70000000)</f>
        <v>0</v>
      </c>
      <c r="L26" s="62">
        <f ca="1">+SUMIFS(OFFSET('FEUILLE 2'!$A:$A,0,MATCH('Ecarts de marge'!$A26,'FEUILLE 2'!$1:$1,0)-1),'FEUILLE 2'!$H:$H,TEXT(L$3,"000000000"),'FEUILLE 2'!$A:$A,"X",'FEUILLE 2'!$C:$C,'Ecarts de marge'!$B26,'FEUILLE 2'!$K:$K,$D26)+SUMIFS(OFFSET('FEUILLE 2'!$A:$A,0,MATCH('Ecarts de marge'!$A26,'FEUILLE 2'!$1:$1,0)-1),'FEUILLE 2'!$H:$H,TEXT(L$3,"000000000"),'FEUILLE 2'!$A:$A,"X",'FEUILLE 2'!$C:$C,$C26,'FEUILLE 2'!$K:$K,$D26)</f>
        <v>0</v>
      </c>
      <c r="M26" s="63">
        <f ca="1">+SUMIFS(OFFSET('FEUILLE 1'!$BP:$BP,0,MATCH(M$3&amp;$H$1,'FEUILLE 1'!$BP$1:$DW$1,0)-1),'FEUILLE 1'!$J:$J,$D26,'FEUILLE 1'!$BI:$BI,"&gt;="&amp;70000000)</f>
        <v>0</v>
      </c>
      <c r="N26" s="62">
        <f ca="1">+SUMIFS(OFFSET('FEUILLE 2'!$A:$A,0,MATCH('Ecarts de marge'!$A26,'FEUILLE 2'!$1:$1,0)-1),'FEUILLE 2'!$H:$H,TEXT(N$3,"000000000"),'FEUILLE 2'!$A:$A,"X",'FEUILLE 2'!$C:$C,'Ecarts de marge'!$B26,'FEUILLE 2'!$K:$K,$D26)+SUMIFS(OFFSET('FEUILLE 2'!$A:$A,0,MATCH('Ecarts de marge'!$A26,'FEUILLE 2'!$1:$1,0)-1),'FEUILLE 2'!$H:$H,TEXT(N$3,"000000000"),'FEUILLE 2'!$A:$A,"X",'FEUILLE 2'!$C:$C,$C26,'FEUILLE 2'!$K:$K,$D14)</f>
        <v>0</v>
      </c>
      <c r="O26" s="63">
        <f ca="1">+SUMIFS(OFFSET('FEUILLE 1'!$BP:$BP,0,MATCH(O$3&amp;$H$1,'FEUILLE 1'!$BP$1:$DW$1,0)-1),'FEUILLE 1'!$J:$J,$D26,'FEUILLE 1'!$BI:$BI,"&gt;="&amp;70000000)</f>
        <v>0</v>
      </c>
      <c r="P26" s="84">
        <f t="shared" ca="1" si="10"/>
        <v>0</v>
      </c>
      <c r="Q26" s="85">
        <f t="shared" ca="1" si="11"/>
        <v>0</v>
      </c>
      <c r="R26" s="85">
        <f t="shared" ca="1" si="9"/>
        <v>0</v>
      </c>
      <c r="S26" s="106">
        <f t="shared" ca="1" si="2"/>
        <v>0</v>
      </c>
      <c r="T26" s="22" t="s">
        <v>907</v>
      </c>
    </row>
    <row r="27" spans="1:20" outlineLevel="1" x14ac:dyDescent="0.25">
      <c r="A27" t="s">
        <v>708</v>
      </c>
      <c r="B27" t="s">
        <v>728</v>
      </c>
      <c r="C27" t="s">
        <v>730</v>
      </c>
      <c r="D27" s="22" t="s">
        <v>125</v>
      </c>
      <c r="E27" s="47" t="s">
        <v>126</v>
      </c>
      <c r="F27" s="62">
        <f ca="1">+SUMIFS(OFFSET('FEUILLE 2'!$A:$A,0,MATCH('Ecarts de marge'!$A27,'FEUILLE 2'!$1:$1,0)-1),'FEUILLE 2'!$H:$H,TEXT(F$3,"000000000"),'FEUILLE 2'!$A:$A,"X",'FEUILLE 2'!$C:$C,'Ecarts de marge'!$B27,'FEUILLE 2'!$K:$K,$D27)+SUMIFS(OFFSET('FEUILLE 2'!$A:$A,0,MATCH('Ecarts de marge'!$A27,'FEUILLE 2'!$1:$1,0)-1),'FEUILLE 2'!$H:$H,TEXT(F$3,"000000000"),'FEUILLE 2'!$A:$A,"X",'FEUILLE 2'!$C:$C,$C27,'FEUILLE 2'!$K:$K,$D15)</f>
        <v>0</v>
      </c>
      <c r="G27" s="63">
        <f ca="1">+SUMIFS(OFFSET('FEUILLE 1'!$BP:$BP,0,MATCH(G$3&amp;$H$1,'FEUILLE 1'!$BP$1:$DW$1,0)-1),'FEUILLE 1'!$J:$J,$D27,'FEUILLE 1'!$BI:$BI,"&gt;="&amp;70000000)</f>
        <v>0</v>
      </c>
      <c r="H27" s="62">
        <f ca="1">+SUMIFS(OFFSET('FEUILLE 2'!$A:$A,0,MATCH('Ecarts de marge'!$A27,'FEUILLE 2'!$1:$1,0)-1),'FEUILLE 2'!$H:$H,TEXT(H$3,"000000000"),'FEUILLE 2'!$A:$A,"X",'FEUILLE 2'!$C:$C,'Ecarts de marge'!$B27,'FEUILLE 2'!$K:$K,$D27)+SUMIFS(OFFSET('FEUILLE 2'!$A:$A,0,MATCH('Ecarts de marge'!$A27,'FEUILLE 2'!$1:$1,0)-1),'FEUILLE 2'!$H:$H,TEXT(H$3,"000000000"),'FEUILLE 2'!$A:$A,"X",'FEUILLE 2'!$C:$C,$C27,'FEUILLE 2'!$K:$K,$D15)</f>
        <v>0</v>
      </c>
      <c r="I27" s="63">
        <f ca="1">+SUMIFS(OFFSET('FEUILLE 1'!$BP:$BP,0,MATCH(I$3&amp;$H$1,'FEUILLE 1'!$BP$1:$DW$1,0)-1),'FEUILLE 1'!$J:$J,$D27,'FEUILLE 1'!$BI:$BI,"&gt;="&amp;70000000)</f>
        <v>0</v>
      </c>
      <c r="J27" s="62">
        <f ca="1">+SUMIFS(OFFSET('FEUILLE 2'!$A:$A,0,MATCH('Ecarts de marge'!$A27,'FEUILLE 2'!$1:$1,0)-1),'FEUILLE 2'!$H:$H,TEXT(J$3,"000000000"),'FEUILLE 2'!$A:$A,"X",'FEUILLE 2'!$C:$C,'Ecarts de marge'!$B27,'FEUILLE 2'!$K:$K,$D27)+SUMIFS(OFFSET('FEUILLE 2'!$A:$A,0,MATCH('Ecarts de marge'!$A27,'FEUILLE 2'!$1:$1,0)-1),'FEUILLE 2'!$H:$H,TEXT(J$3,"000000000"),'FEUILLE 2'!$A:$A,"X",'FEUILLE 2'!$C:$C,$C27,'FEUILLE 2'!$K:$K,$D15)</f>
        <v>0</v>
      </c>
      <c r="K27" s="63">
        <f ca="1">+SUMIFS(OFFSET('FEUILLE 1'!$BP:$BP,0,MATCH(K$3&amp;$H$1,'FEUILLE 1'!$BP$1:$DW$1,0)-1),'FEUILLE 1'!$J:$J,$D27,'FEUILLE 1'!$BI:$BI,"&gt;="&amp;70000000)</f>
        <v>0</v>
      </c>
      <c r="L27" s="62">
        <f ca="1">+SUMIFS(OFFSET('FEUILLE 2'!$A:$A,0,MATCH('Ecarts de marge'!$A27,'FEUILLE 2'!$1:$1,0)-1),'FEUILLE 2'!$H:$H,TEXT(L$3,"000000000"),'FEUILLE 2'!$A:$A,"X",'FEUILLE 2'!$C:$C,'Ecarts de marge'!$B27,'FEUILLE 2'!$K:$K,$D27)+SUMIFS(OFFSET('FEUILLE 2'!$A:$A,0,MATCH('Ecarts de marge'!$A27,'FEUILLE 2'!$1:$1,0)-1),'FEUILLE 2'!$H:$H,TEXT(L$3,"000000000"),'FEUILLE 2'!$A:$A,"X",'FEUILLE 2'!$C:$C,$C27,'FEUILLE 2'!$K:$K,$D27)</f>
        <v>0</v>
      </c>
      <c r="M27" s="63">
        <f ca="1">+SUMIFS(OFFSET('FEUILLE 1'!$BP:$BP,0,MATCH(M$3&amp;$H$1,'FEUILLE 1'!$BP$1:$DW$1,0)-1),'FEUILLE 1'!$J:$J,$D27,'FEUILLE 1'!$BI:$BI,"&gt;="&amp;70000000)</f>
        <v>0</v>
      </c>
      <c r="N27" s="62">
        <f ca="1">+SUMIFS(OFFSET('FEUILLE 2'!$A:$A,0,MATCH('Ecarts de marge'!$A27,'FEUILLE 2'!$1:$1,0)-1),'FEUILLE 2'!$H:$H,TEXT(N$3,"000000000"),'FEUILLE 2'!$A:$A,"X",'FEUILLE 2'!$C:$C,'Ecarts de marge'!$B27,'FEUILLE 2'!$K:$K,$D27)+SUMIFS(OFFSET('FEUILLE 2'!$A:$A,0,MATCH('Ecarts de marge'!$A27,'FEUILLE 2'!$1:$1,0)-1),'FEUILLE 2'!$H:$H,TEXT(N$3,"000000000"),'FEUILLE 2'!$A:$A,"X",'FEUILLE 2'!$C:$C,$C27,'FEUILLE 2'!$K:$K,$D15)</f>
        <v>0</v>
      </c>
      <c r="O27" s="63">
        <f ca="1">+SUMIFS(OFFSET('FEUILLE 1'!$BP:$BP,0,MATCH(O$3&amp;$H$1,'FEUILLE 1'!$BP$1:$DW$1,0)-1),'FEUILLE 1'!$J:$J,$D27,'FEUILLE 1'!$BI:$BI,"&gt;="&amp;70000000)</f>
        <v>0</v>
      </c>
      <c r="P27" s="84">
        <f t="shared" ca="1" si="10"/>
        <v>0</v>
      </c>
      <c r="Q27" s="85">
        <f t="shared" ca="1" si="11"/>
        <v>0</v>
      </c>
      <c r="R27" s="85">
        <f t="shared" ca="1" si="9"/>
        <v>0</v>
      </c>
      <c r="S27" s="106">
        <f t="shared" ca="1" si="2"/>
        <v>0</v>
      </c>
    </row>
    <row r="28" spans="1:20" outlineLevel="1" x14ac:dyDescent="0.25">
      <c r="A28" t="s">
        <v>708</v>
      </c>
      <c r="B28" t="s">
        <v>728</v>
      </c>
      <c r="C28" t="s">
        <v>730</v>
      </c>
      <c r="D28" s="22" t="s">
        <v>134</v>
      </c>
      <c r="E28" s="47" t="s">
        <v>135</v>
      </c>
      <c r="F28" s="62">
        <f ca="1">+SUMIFS(OFFSET('FEUILLE 2'!$A:$A,0,MATCH('Ecarts de marge'!$A28,'FEUILLE 2'!$1:$1,0)-1),'FEUILLE 2'!$H:$H,TEXT(F$3,"000000000"),'FEUILLE 2'!$A:$A,"X",'FEUILLE 2'!$C:$C,'Ecarts de marge'!$B28,'FEUILLE 2'!$K:$K,$D28)+SUMIFS(OFFSET('FEUILLE 2'!$A:$A,0,MATCH('Ecarts de marge'!$A28,'FEUILLE 2'!$1:$1,0)-1),'FEUILLE 2'!$H:$H,TEXT(F$3,"000000000"),'FEUILLE 2'!$A:$A,"X",'FEUILLE 2'!$C:$C,$C28,'FEUILLE 2'!$K:$K,$D16)</f>
        <v>0</v>
      </c>
      <c r="G28" s="63">
        <f ca="1">+SUMIFS(OFFSET('FEUILLE 1'!$BP:$BP,0,MATCH(G$3&amp;$H$1,'FEUILLE 1'!$BP$1:$DW$1,0)-1),'FEUILLE 1'!$J:$J,$D28,'FEUILLE 1'!$BI:$BI,"&gt;="&amp;70000000)</f>
        <v>0</v>
      </c>
      <c r="H28" s="62">
        <f ca="1">+SUMIFS(OFFSET('FEUILLE 2'!$A:$A,0,MATCH('Ecarts de marge'!$A28,'FEUILLE 2'!$1:$1,0)-1),'FEUILLE 2'!$H:$H,TEXT(H$3,"000000000"),'FEUILLE 2'!$A:$A,"X",'FEUILLE 2'!$C:$C,'Ecarts de marge'!$B28,'FEUILLE 2'!$K:$K,$D28)+SUMIFS(OFFSET('FEUILLE 2'!$A:$A,0,MATCH('Ecarts de marge'!$A28,'FEUILLE 2'!$1:$1,0)-1),'FEUILLE 2'!$H:$H,TEXT(H$3,"000000000"),'FEUILLE 2'!$A:$A,"X",'FEUILLE 2'!$C:$C,$C28,'FEUILLE 2'!$K:$K,$D16)</f>
        <v>0</v>
      </c>
      <c r="I28" s="63">
        <f ca="1">+SUMIFS(OFFSET('FEUILLE 1'!$BP:$BP,0,MATCH(I$3&amp;$H$1,'FEUILLE 1'!$BP$1:$DW$1,0)-1),'FEUILLE 1'!$J:$J,$D28,'FEUILLE 1'!$BI:$BI,"&gt;="&amp;70000000)</f>
        <v>0</v>
      </c>
      <c r="J28" s="62">
        <f ca="1">+SUMIFS(OFFSET('FEUILLE 2'!$A:$A,0,MATCH('Ecarts de marge'!$A28,'FEUILLE 2'!$1:$1,0)-1),'FEUILLE 2'!$H:$H,TEXT(J$3,"000000000"),'FEUILLE 2'!$A:$A,"X",'FEUILLE 2'!$C:$C,'Ecarts de marge'!$B28,'FEUILLE 2'!$K:$K,$D28)+SUMIFS(OFFSET('FEUILLE 2'!$A:$A,0,MATCH('Ecarts de marge'!$A28,'FEUILLE 2'!$1:$1,0)-1),'FEUILLE 2'!$H:$H,TEXT(J$3,"000000000"),'FEUILLE 2'!$A:$A,"X",'FEUILLE 2'!$C:$C,$C28,'FEUILLE 2'!$K:$K,$D16)</f>
        <v>0</v>
      </c>
      <c r="K28" s="63">
        <f ca="1">+SUMIFS(OFFSET('FEUILLE 1'!$BP:$BP,0,MATCH(K$3&amp;$H$1,'FEUILLE 1'!$BP$1:$DW$1,0)-1),'FEUILLE 1'!$J:$J,$D28,'FEUILLE 1'!$BI:$BI,"&gt;="&amp;70000000)</f>
        <v>0</v>
      </c>
      <c r="L28" s="62">
        <f ca="1">+SUMIFS(OFFSET('FEUILLE 2'!$A:$A,0,MATCH('Ecarts de marge'!$A28,'FEUILLE 2'!$1:$1,0)-1),'FEUILLE 2'!$H:$H,TEXT(L$3,"000000000"),'FEUILLE 2'!$A:$A,"X",'FEUILLE 2'!$C:$C,'Ecarts de marge'!$B28,'FEUILLE 2'!$K:$K,$D28)+SUMIFS(OFFSET('FEUILLE 2'!$A:$A,0,MATCH('Ecarts de marge'!$A28,'FEUILLE 2'!$1:$1,0)-1),'FEUILLE 2'!$H:$H,TEXT(L$3,"000000000"),'FEUILLE 2'!$A:$A,"X",'FEUILLE 2'!$C:$C,$C28,'FEUILLE 2'!$K:$K,$D28)</f>
        <v>0</v>
      </c>
      <c r="M28" s="63">
        <f ca="1">+SUMIFS(OFFSET('FEUILLE 1'!$BP:$BP,0,MATCH(M$3&amp;$H$1,'FEUILLE 1'!$BP$1:$DW$1,0)-1),'FEUILLE 1'!$J:$J,$D28,'FEUILLE 1'!$BI:$BI,"&gt;="&amp;70000000)</f>
        <v>0</v>
      </c>
      <c r="N28" s="62">
        <f ca="1">+SUMIFS(OFFSET('FEUILLE 2'!$A:$A,0,MATCH('Ecarts de marge'!$A28,'FEUILLE 2'!$1:$1,0)-1),'FEUILLE 2'!$H:$H,TEXT(N$3,"000000000"),'FEUILLE 2'!$A:$A,"X",'FEUILLE 2'!$C:$C,'Ecarts de marge'!$B28,'FEUILLE 2'!$K:$K,$D28)+SUMIFS(OFFSET('FEUILLE 2'!$A:$A,0,MATCH('Ecarts de marge'!$A28,'FEUILLE 2'!$1:$1,0)-1),'FEUILLE 2'!$H:$H,TEXT(N$3,"000000000"),'FEUILLE 2'!$A:$A,"X",'FEUILLE 2'!$C:$C,$C28,'FEUILLE 2'!$K:$K,$D16)</f>
        <v>0</v>
      </c>
      <c r="O28" s="63">
        <f ca="1">+SUMIFS(OFFSET('FEUILLE 1'!$BP:$BP,0,MATCH(O$3&amp;$H$1,'FEUILLE 1'!$BP$1:$DW$1,0)-1),'FEUILLE 1'!$J:$J,$D28,'FEUILLE 1'!$BI:$BI,"&gt;="&amp;70000000)</f>
        <v>0</v>
      </c>
      <c r="P28" s="84">
        <f t="shared" ca="1" si="10"/>
        <v>0</v>
      </c>
      <c r="Q28" s="85">
        <f t="shared" ca="1" si="11"/>
        <v>0</v>
      </c>
      <c r="R28" s="85">
        <f t="shared" ca="1" si="9"/>
        <v>0</v>
      </c>
      <c r="S28" s="106">
        <f t="shared" ca="1" si="2"/>
        <v>0</v>
      </c>
    </row>
    <row r="29" spans="1:20" outlineLevel="1" x14ac:dyDescent="0.25">
      <c r="A29" t="s">
        <v>708</v>
      </c>
      <c r="B29" t="s">
        <v>728</v>
      </c>
      <c r="C29" t="s">
        <v>730</v>
      </c>
      <c r="D29" s="22" t="s">
        <v>137</v>
      </c>
      <c r="E29" s="47" t="s">
        <v>138</v>
      </c>
      <c r="F29" s="62">
        <f ca="1">+SUMIFS(OFFSET('FEUILLE 2'!$A:$A,0,MATCH('Ecarts de marge'!$A29,'FEUILLE 2'!$1:$1,0)-1),'FEUILLE 2'!$H:$H,TEXT(F$3,"000000000"),'FEUILLE 2'!$A:$A,"X",'FEUILLE 2'!$C:$C,'Ecarts de marge'!$B29,'FEUILLE 2'!$K:$K,$D29)+SUMIFS(OFFSET('FEUILLE 2'!$A:$A,0,MATCH('Ecarts de marge'!$A29,'FEUILLE 2'!$1:$1,0)-1),'FEUILLE 2'!$H:$H,TEXT(F$3,"000000000"),'FEUILLE 2'!$A:$A,"X",'FEUILLE 2'!$C:$C,$C29,'FEUILLE 2'!$K:$K,$D17)</f>
        <v>0</v>
      </c>
      <c r="G29" s="63">
        <f ca="1">+SUMIFS(OFFSET('FEUILLE 1'!$BP:$BP,0,MATCH(G$3&amp;$H$1,'FEUILLE 1'!$BP$1:$DW$1,0)-1),'FEUILLE 1'!$J:$J,$D29,'FEUILLE 1'!$BI:$BI,"&gt;="&amp;70000000)</f>
        <v>0</v>
      </c>
      <c r="H29" s="62">
        <f ca="1">+SUMIFS(OFFSET('FEUILLE 2'!$A:$A,0,MATCH('Ecarts de marge'!$A29,'FEUILLE 2'!$1:$1,0)-1),'FEUILLE 2'!$H:$H,TEXT(H$3,"000000000"),'FEUILLE 2'!$A:$A,"X",'FEUILLE 2'!$C:$C,'Ecarts de marge'!$B29,'FEUILLE 2'!$K:$K,$D29)+SUMIFS(OFFSET('FEUILLE 2'!$A:$A,0,MATCH('Ecarts de marge'!$A29,'FEUILLE 2'!$1:$1,0)-1),'FEUILLE 2'!$H:$H,TEXT(H$3,"000000000"),'FEUILLE 2'!$A:$A,"X",'FEUILLE 2'!$C:$C,$C29,'FEUILLE 2'!$K:$K,$D17)</f>
        <v>0</v>
      </c>
      <c r="I29" s="63">
        <f ca="1">+SUMIFS(OFFSET('FEUILLE 1'!$BP:$BP,0,MATCH(I$3&amp;$H$1,'FEUILLE 1'!$BP$1:$DW$1,0)-1),'FEUILLE 1'!$J:$J,$D29,'FEUILLE 1'!$BI:$BI,"&gt;="&amp;70000000)</f>
        <v>14543.23</v>
      </c>
      <c r="J29" s="62">
        <f ca="1">+SUMIFS(OFFSET('FEUILLE 2'!$A:$A,0,MATCH('Ecarts de marge'!$A29,'FEUILLE 2'!$1:$1,0)-1),'FEUILLE 2'!$H:$H,TEXT(J$3,"000000000"),'FEUILLE 2'!$A:$A,"X",'FEUILLE 2'!$C:$C,'Ecarts de marge'!$B29,'FEUILLE 2'!$K:$K,$D29)+SUMIFS(OFFSET('FEUILLE 2'!$A:$A,0,MATCH('Ecarts de marge'!$A29,'FEUILLE 2'!$1:$1,0)-1),'FEUILLE 2'!$H:$H,TEXT(J$3,"000000000"),'FEUILLE 2'!$A:$A,"X",'FEUILLE 2'!$C:$C,$C29,'FEUILLE 2'!$K:$K,$D17)</f>
        <v>0</v>
      </c>
      <c r="K29" s="63">
        <f ca="1">+SUMIFS(OFFSET('FEUILLE 1'!$BP:$BP,0,MATCH(K$3&amp;$H$1,'FEUILLE 1'!$BP$1:$DW$1,0)-1),'FEUILLE 1'!$J:$J,$D29,'FEUILLE 1'!$BI:$BI,"&gt;="&amp;70000000)</f>
        <v>0</v>
      </c>
      <c r="L29" s="62">
        <f ca="1">+SUMIFS(OFFSET('FEUILLE 2'!$A:$A,0,MATCH('Ecarts de marge'!$A29,'FEUILLE 2'!$1:$1,0)-1),'FEUILLE 2'!$H:$H,TEXT(L$3,"000000000"),'FEUILLE 2'!$A:$A,"X",'FEUILLE 2'!$C:$C,'Ecarts de marge'!$B29,'FEUILLE 2'!$K:$K,$D29)+SUMIFS(OFFSET('FEUILLE 2'!$A:$A,0,MATCH('Ecarts de marge'!$A29,'FEUILLE 2'!$1:$1,0)-1),'FEUILLE 2'!$H:$H,TEXT(L$3,"000000000"),'FEUILLE 2'!$A:$A,"X",'FEUILLE 2'!$C:$C,$C29,'FEUILLE 2'!$K:$K,$D29)</f>
        <v>790</v>
      </c>
      <c r="M29" s="63">
        <f ca="1">+SUMIFS(OFFSET('FEUILLE 1'!$BP:$BP,0,MATCH(M$3&amp;$H$1,'FEUILLE 1'!$BP$1:$DW$1,0)-1),'FEUILLE 1'!$J:$J,$D29,'FEUILLE 1'!$BI:$BI,"&gt;="&amp;70000000)</f>
        <v>0</v>
      </c>
      <c r="N29" s="62">
        <f ca="1">+SUMIFS(OFFSET('FEUILLE 2'!$A:$A,0,MATCH('Ecarts de marge'!$A29,'FEUILLE 2'!$1:$1,0)-1),'FEUILLE 2'!$H:$H,TEXT(N$3,"000000000"),'FEUILLE 2'!$A:$A,"X",'FEUILLE 2'!$C:$C,'Ecarts de marge'!$B29,'FEUILLE 2'!$K:$K,$D29)+SUMIFS(OFFSET('FEUILLE 2'!$A:$A,0,MATCH('Ecarts de marge'!$A29,'FEUILLE 2'!$1:$1,0)-1),'FEUILLE 2'!$H:$H,TEXT(N$3,"000000000"),'FEUILLE 2'!$A:$A,"X",'FEUILLE 2'!$C:$C,$C29,'FEUILLE 2'!$K:$K,$D17)</f>
        <v>0</v>
      </c>
      <c r="O29" s="63">
        <f ca="1">+SUMIFS(OFFSET('FEUILLE 1'!$BP:$BP,0,MATCH(O$3&amp;$H$1,'FEUILLE 1'!$BP$1:$DW$1,0)-1),'FEUILLE 1'!$J:$J,$D29,'FEUILLE 1'!$BI:$BI,"&gt;="&amp;70000000)</f>
        <v>0</v>
      </c>
      <c r="P29" s="84">
        <f t="shared" ca="1" si="10"/>
        <v>790</v>
      </c>
      <c r="Q29" s="85">
        <f t="shared" ca="1" si="11"/>
        <v>14543.23</v>
      </c>
      <c r="R29" s="85">
        <f t="shared" ca="1" si="9"/>
        <v>-13753.23</v>
      </c>
      <c r="S29" s="106">
        <f t="shared" ca="1" si="2"/>
        <v>-0.94567919231147413</v>
      </c>
    </row>
    <row r="30" spans="1:20" outlineLevel="1" x14ac:dyDescent="0.25">
      <c r="A30" t="s">
        <v>708</v>
      </c>
      <c r="B30" t="s">
        <v>728</v>
      </c>
      <c r="C30" t="s">
        <v>730</v>
      </c>
      <c r="D30" s="22" t="s">
        <v>131</v>
      </c>
      <c r="E30" s="47" t="s">
        <v>132</v>
      </c>
      <c r="F30" s="62">
        <f ca="1">+SUMIFS(OFFSET('FEUILLE 2'!$A:$A,0,MATCH('Ecarts de marge'!$A30,'FEUILLE 2'!$1:$1,0)-1),'FEUILLE 2'!$H:$H,TEXT(F$3,"000000000"),'FEUILLE 2'!$A:$A,"X",'FEUILLE 2'!$C:$C,'Ecarts de marge'!$B30,'FEUILLE 2'!$K:$K,$D30)+SUMIFS(OFFSET('FEUILLE 2'!$A:$A,0,MATCH('Ecarts de marge'!$A30,'FEUILLE 2'!$1:$1,0)-1),'FEUILLE 2'!$H:$H,TEXT(F$3,"000000000"),'FEUILLE 2'!$A:$A,"X",'FEUILLE 2'!$C:$C,$C30,'FEUILLE 2'!$K:$K,$D18)</f>
        <v>0</v>
      </c>
      <c r="G30" s="63">
        <f ca="1">+SUMIFS(OFFSET('FEUILLE 1'!$BP:$BP,0,MATCH(G$3&amp;$H$1,'FEUILLE 1'!$BP$1:$DW$1,0)-1),'FEUILLE 1'!$J:$J,$D30,'FEUILLE 1'!$BI:$BI,"&gt;="&amp;70000000)</f>
        <v>0</v>
      </c>
      <c r="H30" s="62">
        <f ca="1">+SUMIFS(OFFSET('FEUILLE 2'!$A:$A,0,MATCH('Ecarts de marge'!$A30,'FEUILLE 2'!$1:$1,0)-1),'FEUILLE 2'!$H:$H,TEXT(H$3,"000000000"),'FEUILLE 2'!$A:$A,"X",'FEUILLE 2'!$C:$C,'Ecarts de marge'!$B30,'FEUILLE 2'!$K:$K,$D30)+SUMIFS(OFFSET('FEUILLE 2'!$A:$A,0,MATCH('Ecarts de marge'!$A30,'FEUILLE 2'!$1:$1,0)-1),'FEUILLE 2'!$H:$H,TEXT(H$3,"000000000"),'FEUILLE 2'!$A:$A,"X",'FEUILLE 2'!$C:$C,$C30,'FEUILLE 2'!$K:$K,$D18)</f>
        <v>0</v>
      </c>
      <c r="I30" s="63">
        <f ca="1">+SUMIFS(OFFSET('FEUILLE 1'!$BP:$BP,0,MATCH(I$3&amp;$H$1,'FEUILLE 1'!$BP$1:$DW$1,0)-1),'FEUILLE 1'!$J:$J,$D30,'FEUILLE 1'!$BI:$BI,"&gt;="&amp;70000000)</f>
        <v>0</v>
      </c>
      <c r="J30" s="62">
        <f ca="1">+SUMIFS(OFFSET('FEUILLE 2'!$A:$A,0,MATCH('Ecarts de marge'!$A30,'FEUILLE 2'!$1:$1,0)-1),'FEUILLE 2'!$H:$H,TEXT(J$3,"000000000"),'FEUILLE 2'!$A:$A,"X",'FEUILLE 2'!$C:$C,'Ecarts de marge'!$B30,'FEUILLE 2'!$K:$K,$D30)+SUMIFS(OFFSET('FEUILLE 2'!$A:$A,0,MATCH('Ecarts de marge'!$A30,'FEUILLE 2'!$1:$1,0)-1),'FEUILLE 2'!$H:$H,TEXT(J$3,"000000000"),'FEUILLE 2'!$A:$A,"X",'FEUILLE 2'!$C:$C,$C30,'FEUILLE 2'!$K:$K,$D18)</f>
        <v>0</v>
      </c>
      <c r="K30" s="63">
        <f ca="1">+SUMIFS(OFFSET('FEUILLE 1'!$BP:$BP,0,MATCH(K$3&amp;$H$1,'FEUILLE 1'!$BP$1:$DW$1,0)-1),'FEUILLE 1'!$J:$J,$D30,'FEUILLE 1'!$BI:$BI,"&gt;="&amp;70000000)</f>
        <v>0</v>
      </c>
      <c r="L30" s="62">
        <f ca="1">+SUMIFS(OFFSET('FEUILLE 2'!$A:$A,0,MATCH('Ecarts de marge'!$A30,'FEUILLE 2'!$1:$1,0)-1),'FEUILLE 2'!$H:$H,TEXT(L$3,"000000000"),'FEUILLE 2'!$A:$A,"X",'FEUILLE 2'!$C:$C,'Ecarts de marge'!$B30,'FEUILLE 2'!$K:$K,$D30)+SUMIFS(OFFSET('FEUILLE 2'!$A:$A,0,MATCH('Ecarts de marge'!$A30,'FEUILLE 2'!$1:$1,0)-1),'FEUILLE 2'!$H:$H,TEXT(L$3,"000000000"),'FEUILLE 2'!$A:$A,"X",'FEUILLE 2'!$C:$C,$C30,'FEUILLE 2'!$K:$K,$D30)</f>
        <v>0</v>
      </c>
      <c r="M30" s="63">
        <f ca="1">+SUMIFS(OFFSET('FEUILLE 1'!$BP:$BP,0,MATCH(M$3&amp;$H$1,'FEUILLE 1'!$BP$1:$DW$1,0)-1),'FEUILLE 1'!$J:$J,$D30,'FEUILLE 1'!$BI:$BI,"&gt;="&amp;70000000)</f>
        <v>0</v>
      </c>
      <c r="N30" s="62">
        <f ca="1">+SUMIFS(OFFSET('FEUILLE 2'!$A:$A,0,MATCH('Ecarts de marge'!$A30,'FEUILLE 2'!$1:$1,0)-1),'FEUILLE 2'!$H:$H,TEXT(N$3,"000000000"),'FEUILLE 2'!$A:$A,"X",'FEUILLE 2'!$C:$C,'Ecarts de marge'!$B30,'FEUILLE 2'!$K:$K,$D30)+SUMIFS(OFFSET('FEUILLE 2'!$A:$A,0,MATCH('Ecarts de marge'!$A30,'FEUILLE 2'!$1:$1,0)-1),'FEUILLE 2'!$H:$H,TEXT(N$3,"000000000"),'FEUILLE 2'!$A:$A,"X",'FEUILLE 2'!$C:$C,$C30,'FEUILLE 2'!$K:$K,$D18)</f>
        <v>0</v>
      </c>
      <c r="O30" s="63">
        <f ca="1">+SUMIFS(OFFSET('FEUILLE 1'!$BP:$BP,0,MATCH(O$3&amp;$H$1,'FEUILLE 1'!$BP$1:$DW$1,0)-1),'FEUILLE 1'!$J:$J,$D30,'FEUILLE 1'!$BI:$BI,"&gt;="&amp;70000000)</f>
        <v>0</v>
      </c>
      <c r="P30" s="84">
        <f t="shared" ca="1" si="10"/>
        <v>0</v>
      </c>
      <c r="Q30" s="85">
        <f t="shared" ca="1" si="11"/>
        <v>0</v>
      </c>
      <c r="R30" s="85">
        <f t="shared" ca="1" si="9"/>
        <v>0</v>
      </c>
      <c r="S30" s="106">
        <f t="shared" ca="1" si="2"/>
        <v>0</v>
      </c>
    </row>
    <row r="31" spans="1:20" outlineLevel="1" x14ac:dyDescent="0.25">
      <c r="A31" t="s">
        <v>708</v>
      </c>
      <c r="B31" t="s">
        <v>728</v>
      </c>
      <c r="C31" t="s">
        <v>730</v>
      </c>
      <c r="D31" s="22" t="s">
        <v>128</v>
      </c>
      <c r="E31" s="49" t="s">
        <v>129</v>
      </c>
      <c r="F31" s="62">
        <f ca="1">+SUMIFS(OFFSET('FEUILLE 2'!$A:$A,0,MATCH('Ecarts de marge'!$A31,'FEUILLE 2'!$1:$1,0)-1),'FEUILLE 2'!$H:$H,TEXT(F$3,"000000000"),'FEUILLE 2'!$A:$A,"X",'FEUILLE 2'!$C:$C,'Ecarts de marge'!$B31,'FEUILLE 2'!$K:$K,$D31)+SUMIFS(OFFSET('FEUILLE 2'!$A:$A,0,MATCH('Ecarts de marge'!$A31,'FEUILLE 2'!$1:$1,0)-1),'FEUILLE 2'!$H:$H,TEXT(F$3,"000000000"),'FEUILLE 2'!$A:$A,"X",'FEUILLE 2'!$C:$C,$C31,'FEUILLE 2'!$K:$K,$D19)</f>
        <v>0</v>
      </c>
      <c r="G31" s="63">
        <f ca="1">+SUMIFS(OFFSET('FEUILLE 1'!$BP:$BP,0,MATCH(G$3&amp;$H$1,'FEUILLE 1'!$BP$1:$DW$1,0)-1),'FEUILLE 1'!$J:$J,$D31,'FEUILLE 1'!$BI:$BI,"&gt;="&amp;70000000)</f>
        <v>0</v>
      </c>
      <c r="H31" s="62">
        <f ca="1">+SUMIFS(OFFSET('FEUILLE 2'!$A:$A,0,MATCH('Ecarts de marge'!$A31,'FEUILLE 2'!$1:$1,0)-1),'FEUILLE 2'!$H:$H,TEXT(H$3,"000000000"),'FEUILLE 2'!$A:$A,"X",'FEUILLE 2'!$C:$C,'Ecarts de marge'!$B31,'FEUILLE 2'!$K:$K,$D31)+SUMIFS(OFFSET('FEUILLE 2'!$A:$A,0,MATCH('Ecarts de marge'!$A31,'FEUILLE 2'!$1:$1,0)-1),'FEUILLE 2'!$H:$H,TEXT(H$3,"000000000"),'FEUILLE 2'!$A:$A,"X",'FEUILLE 2'!$C:$C,$C31,'FEUILLE 2'!$K:$K,$D19)</f>
        <v>0</v>
      </c>
      <c r="I31" s="63">
        <f ca="1">+SUMIFS(OFFSET('FEUILLE 1'!$BP:$BP,0,MATCH(I$3&amp;$H$1,'FEUILLE 1'!$BP$1:$DW$1,0)-1),'FEUILLE 1'!$J:$J,$D31,'FEUILLE 1'!$BI:$BI,"&gt;="&amp;70000000)</f>
        <v>0</v>
      </c>
      <c r="J31" s="62">
        <f ca="1">+SUMIFS(OFFSET('FEUILLE 2'!$A:$A,0,MATCH('Ecarts de marge'!$A31,'FEUILLE 2'!$1:$1,0)-1),'FEUILLE 2'!$H:$H,TEXT(J$3,"000000000"),'FEUILLE 2'!$A:$A,"X",'FEUILLE 2'!$C:$C,'Ecarts de marge'!$B31,'FEUILLE 2'!$K:$K,$D31)+SUMIFS(OFFSET('FEUILLE 2'!$A:$A,0,MATCH('Ecarts de marge'!$A31,'FEUILLE 2'!$1:$1,0)-1),'FEUILLE 2'!$H:$H,TEXT(J$3,"000000000"),'FEUILLE 2'!$A:$A,"X",'FEUILLE 2'!$C:$C,$C31,'FEUILLE 2'!$K:$K,$D19)</f>
        <v>0</v>
      </c>
      <c r="K31" s="63">
        <f ca="1">+SUMIFS(OFFSET('FEUILLE 1'!$BP:$BP,0,MATCH(K$3&amp;$H$1,'FEUILLE 1'!$BP$1:$DW$1,0)-1),'FEUILLE 1'!$J:$J,$D31,'FEUILLE 1'!$BI:$BI,"&gt;="&amp;70000000)</f>
        <v>0</v>
      </c>
      <c r="L31" s="62">
        <f ca="1">+SUMIFS(OFFSET('FEUILLE 2'!$A:$A,0,MATCH('Ecarts de marge'!$A31,'FEUILLE 2'!$1:$1,0)-1),'FEUILLE 2'!$H:$H,TEXT(L$3,"000000000"),'FEUILLE 2'!$A:$A,"X",'FEUILLE 2'!$C:$C,'Ecarts de marge'!$B31,'FEUILLE 2'!$K:$K,$D31)+SUMIFS(OFFSET('FEUILLE 2'!$A:$A,0,MATCH('Ecarts de marge'!$A31,'FEUILLE 2'!$1:$1,0)-1),'FEUILLE 2'!$H:$H,TEXT(L$3,"000000000"),'FEUILLE 2'!$A:$A,"X",'FEUILLE 2'!$C:$C,$C31,'FEUILLE 2'!$K:$K,$D31)</f>
        <v>0</v>
      </c>
      <c r="M31" s="63">
        <f ca="1">+SUMIFS(OFFSET('FEUILLE 1'!$BP:$BP,0,MATCH(M$3&amp;$H$1,'FEUILLE 1'!$BP$1:$DW$1,0)-1),'FEUILLE 1'!$J:$J,$D31,'FEUILLE 1'!$BI:$BI,"&gt;="&amp;70000000)</f>
        <v>0</v>
      </c>
      <c r="N31" s="62">
        <f ca="1">+SUMIFS(OFFSET('FEUILLE 2'!$A:$A,0,MATCH('Ecarts de marge'!$A31,'FEUILLE 2'!$1:$1,0)-1),'FEUILLE 2'!$H:$H,TEXT(N$3,"000000000"),'FEUILLE 2'!$A:$A,"X",'FEUILLE 2'!$C:$C,'Ecarts de marge'!$B31,'FEUILLE 2'!$K:$K,$D31)+SUMIFS(OFFSET('FEUILLE 2'!$A:$A,0,MATCH('Ecarts de marge'!$A31,'FEUILLE 2'!$1:$1,0)-1),'FEUILLE 2'!$H:$H,TEXT(N$3,"000000000"),'FEUILLE 2'!$A:$A,"X",'FEUILLE 2'!$C:$C,$C31,'FEUILLE 2'!$K:$K,$D19)</f>
        <v>0</v>
      </c>
      <c r="O31" s="63">
        <f ca="1">+SUMIFS(OFFSET('FEUILLE 1'!$BP:$BP,0,MATCH(O$3&amp;$H$1,'FEUILLE 1'!$BP$1:$DW$1,0)-1),'FEUILLE 1'!$J:$J,$D31,'FEUILLE 1'!$BI:$BI,"&gt;="&amp;70000000)</f>
        <v>0</v>
      </c>
      <c r="P31" s="84">
        <f t="shared" ca="1" si="10"/>
        <v>0</v>
      </c>
      <c r="Q31" s="85">
        <f t="shared" ca="1" si="11"/>
        <v>0</v>
      </c>
      <c r="R31" s="85">
        <f t="shared" ca="1" si="9"/>
        <v>0</v>
      </c>
      <c r="S31" s="106">
        <f t="shared" ca="1" si="2"/>
        <v>0</v>
      </c>
    </row>
    <row r="32" spans="1:20" outlineLevel="1" x14ac:dyDescent="0.25">
      <c r="A32" t="s">
        <v>708</v>
      </c>
      <c r="B32" t="s">
        <v>728</v>
      </c>
      <c r="C32" t="s">
        <v>730</v>
      </c>
      <c r="D32" s="22" t="s">
        <v>54</v>
      </c>
      <c r="E32" s="49" t="s">
        <v>55</v>
      </c>
      <c r="F32" s="62">
        <f ca="1">+SUMIFS(OFFSET('FEUILLE 2'!$A:$A,0,MATCH('Ecarts de marge'!$A32,'FEUILLE 2'!$1:$1,0)-1),'FEUILLE 2'!$H:$H,TEXT(F$3,"000000000"),'FEUILLE 2'!$A:$A,"X",'FEUILLE 2'!$C:$C,'Ecarts de marge'!$B32,'FEUILLE 2'!$K:$K,$D32)+SUMIFS(OFFSET('FEUILLE 2'!$A:$A,0,MATCH('Ecarts de marge'!$A32,'FEUILLE 2'!$1:$1,0)-1),'FEUILLE 2'!$H:$H,TEXT(F$3,"000000000"),'FEUILLE 2'!$A:$A,"X",'FEUILLE 2'!$C:$C,$C32,'FEUILLE 2'!$K:$K,$D20)</f>
        <v>0</v>
      </c>
      <c r="G32" s="63">
        <f ca="1">+SUMIFS(OFFSET('FEUILLE 1'!$BP:$BP,0,MATCH(G$3&amp;$H$1,'FEUILLE 1'!$BP$1:$DW$1,0)-1),'FEUILLE 1'!$J:$J,$D32,'FEUILLE 1'!$BI:$BI,"&gt;="&amp;70000000)</f>
        <v>0</v>
      </c>
      <c r="H32" s="62">
        <f ca="1">+SUMIFS(OFFSET('FEUILLE 2'!$A:$A,0,MATCH('Ecarts de marge'!$A32,'FEUILLE 2'!$1:$1,0)-1),'FEUILLE 2'!$H:$H,TEXT(H$3,"000000000"),'FEUILLE 2'!$A:$A,"X",'FEUILLE 2'!$C:$C,'Ecarts de marge'!$B32,'FEUILLE 2'!$K:$K,$D32)+SUMIFS(OFFSET('FEUILLE 2'!$A:$A,0,MATCH('Ecarts de marge'!$A32,'FEUILLE 2'!$1:$1,0)-1),'FEUILLE 2'!$H:$H,TEXT(H$3,"000000000"),'FEUILLE 2'!$A:$A,"X",'FEUILLE 2'!$C:$C,$C32,'FEUILLE 2'!$K:$K,$D20)</f>
        <v>0</v>
      </c>
      <c r="I32" s="63">
        <f ca="1">+SUMIFS(OFFSET('FEUILLE 1'!$BP:$BP,0,MATCH(I$3&amp;$H$1,'FEUILLE 1'!$BP$1:$DW$1,0)-1),'FEUILLE 1'!$J:$J,$D32,'FEUILLE 1'!$BI:$BI,"&gt;="&amp;70000000)</f>
        <v>0</v>
      </c>
      <c r="J32" s="62">
        <f ca="1">+SUMIFS(OFFSET('FEUILLE 2'!$A:$A,0,MATCH('Ecarts de marge'!$A32,'FEUILLE 2'!$1:$1,0)-1),'FEUILLE 2'!$H:$H,TEXT(J$3,"000000000"),'FEUILLE 2'!$A:$A,"X",'FEUILLE 2'!$C:$C,'Ecarts de marge'!$B32,'FEUILLE 2'!$K:$K,$D32)+SUMIFS(OFFSET('FEUILLE 2'!$A:$A,0,MATCH('Ecarts de marge'!$A32,'FEUILLE 2'!$1:$1,0)-1),'FEUILLE 2'!$H:$H,TEXT(J$3,"000000000"),'FEUILLE 2'!$A:$A,"X",'FEUILLE 2'!$C:$C,$C32,'FEUILLE 2'!$K:$K,$D20)</f>
        <v>0</v>
      </c>
      <c r="K32" s="63">
        <f ca="1">+SUMIFS(OFFSET('FEUILLE 1'!$BP:$BP,0,MATCH(K$3&amp;$H$1,'FEUILLE 1'!$BP$1:$DW$1,0)-1),'FEUILLE 1'!$J:$J,$D32,'FEUILLE 1'!$BI:$BI,"&gt;="&amp;70000000)</f>
        <v>0</v>
      </c>
      <c r="L32" s="62">
        <f ca="1">+SUMIFS(OFFSET('FEUILLE 2'!$A:$A,0,MATCH('Ecarts de marge'!$A32,'FEUILLE 2'!$1:$1,0)-1),'FEUILLE 2'!$H:$H,TEXT(L$3,"000000000"),'FEUILLE 2'!$A:$A,"X",'FEUILLE 2'!$C:$C,'Ecarts de marge'!$B32,'FEUILLE 2'!$K:$K,$D32)+SUMIFS(OFFSET('FEUILLE 2'!$A:$A,0,MATCH('Ecarts de marge'!$A32,'FEUILLE 2'!$1:$1,0)-1),'FEUILLE 2'!$H:$H,TEXT(L$3,"000000000"),'FEUILLE 2'!$A:$A,"X",'FEUILLE 2'!$C:$C,$C32,'FEUILLE 2'!$K:$K,$D32)</f>
        <v>0</v>
      </c>
      <c r="M32" s="63">
        <f ca="1">+SUMIFS(OFFSET('FEUILLE 1'!$BP:$BP,0,MATCH(M$3&amp;$H$1,'FEUILLE 1'!$BP$1:$DW$1,0)-1),'FEUILLE 1'!$J:$J,$D32,'FEUILLE 1'!$BI:$BI,"&gt;="&amp;70000000)</f>
        <v>0</v>
      </c>
      <c r="N32" s="62">
        <f ca="1">+SUMIFS(OFFSET('FEUILLE 2'!$A:$A,0,MATCH('Ecarts de marge'!$A32,'FEUILLE 2'!$1:$1,0)-1),'FEUILLE 2'!$H:$H,TEXT(N$3,"000000000"),'FEUILLE 2'!$A:$A,"X",'FEUILLE 2'!$C:$C,'Ecarts de marge'!$B32,'FEUILLE 2'!$K:$K,$D32)+SUMIFS(OFFSET('FEUILLE 2'!$A:$A,0,MATCH('Ecarts de marge'!$A32,'FEUILLE 2'!$1:$1,0)-1),'FEUILLE 2'!$H:$H,TEXT(N$3,"000000000"),'FEUILLE 2'!$A:$A,"X",'FEUILLE 2'!$C:$C,$C32,'FEUILLE 2'!$K:$K,$D20)</f>
        <v>0</v>
      </c>
      <c r="O32" s="63">
        <f ca="1">+SUMIFS(OFFSET('FEUILLE 1'!$BP:$BP,0,MATCH(O$3&amp;$H$1,'FEUILLE 1'!$BP$1:$DW$1,0)-1),'FEUILLE 1'!$J:$J,$D32,'FEUILLE 1'!$BI:$BI,"&gt;="&amp;70000000)</f>
        <v>0</v>
      </c>
      <c r="P32" s="84">
        <f t="shared" ca="1" si="10"/>
        <v>0</v>
      </c>
      <c r="Q32" s="85">
        <f t="shared" ca="1" si="11"/>
        <v>0</v>
      </c>
      <c r="R32" s="85">
        <f t="shared" ca="1" si="9"/>
        <v>0</v>
      </c>
      <c r="S32" s="106">
        <f t="shared" ca="1" si="2"/>
        <v>0</v>
      </c>
    </row>
    <row r="33" spans="1:26" outlineLevel="1" x14ac:dyDescent="0.25">
      <c r="A33" t="s">
        <v>708</v>
      </c>
      <c r="B33" t="s">
        <v>728</v>
      </c>
      <c r="C33" t="s">
        <v>730</v>
      </c>
      <c r="D33" s="22" t="s">
        <v>33</v>
      </c>
      <c r="E33" s="49" t="s">
        <v>34</v>
      </c>
      <c r="F33" s="62">
        <f ca="1">+SUMIFS(OFFSET('FEUILLE 2'!$A:$A,0,MATCH('Ecarts de marge'!$A33,'FEUILLE 2'!$1:$1,0)-1),'FEUILLE 2'!$H:$H,TEXT(F$3,"000000000"),'FEUILLE 2'!$A:$A,"X",'FEUILLE 2'!$C:$C,'Ecarts de marge'!$B33,'FEUILLE 2'!$K:$K,$D33)+SUMIFS(OFFSET('FEUILLE 2'!$A:$A,0,MATCH('Ecarts de marge'!$A33,'FEUILLE 2'!$1:$1,0)-1),'FEUILLE 2'!$H:$H,TEXT(F$3,"000000000"),'FEUILLE 2'!$A:$A,"X",'FEUILLE 2'!$C:$C,$C33,'FEUILLE 2'!$K:$K,$D21)</f>
        <v>0</v>
      </c>
      <c r="G33" s="63">
        <f ca="1">+SUMIFS(OFFSET('FEUILLE 1'!$BP:$BP,0,MATCH(G$3&amp;$H$1,'FEUILLE 1'!$BP$1:$DW$1,0)-1),'FEUILLE 1'!$J:$J,$D33,'FEUILLE 1'!$BI:$BI,"&gt;="&amp;70000000)</f>
        <v>0</v>
      </c>
      <c r="H33" s="62">
        <f ca="1">+SUMIFS(OFFSET('FEUILLE 2'!$A:$A,0,MATCH('Ecarts de marge'!$A33,'FEUILLE 2'!$1:$1,0)-1),'FEUILLE 2'!$H:$H,TEXT(H$3,"000000000"),'FEUILLE 2'!$A:$A,"X",'FEUILLE 2'!$C:$C,'Ecarts de marge'!$B33,'FEUILLE 2'!$K:$K,$D33)+SUMIFS(OFFSET('FEUILLE 2'!$A:$A,0,MATCH('Ecarts de marge'!$A33,'FEUILLE 2'!$1:$1,0)-1),'FEUILLE 2'!$H:$H,TEXT(H$3,"000000000"),'FEUILLE 2'!$A:$A,"X",'FEUILLE 2'!$C:$C,$C33,'FEUILLE 2'!$K:$K,$D21)</f>
        <v>0</v>
      </c>
      <c r="I33" s="63">
        <f ca="1">+SUMIFS(OFFSET('FEUILLE 1'!$BP:$BP,0,MATCH(I$3&amp;$H$1,'FEUILLE 1'!$BP$1:$DW$1,0)-1),'FEUILLE 1'!$J:$J,$D33,'FEUILLE 1'!$BI:$BI,"&gt;="&amp;70000000)</f>
        <v>0</v>
      </c>
      <c r="J33" s="62">
        <f ca="1">+SUMIFS(OFFSET('FEUILLE 2'!$A:$A,0,MATCH('Ecarts de marge'!$A33,'FEUILLE 2'!$1:$1,0)-1),'FEUILLE 2'!$H:$H,TEXT(J$3,"000000000"),'FEUILLE 2'!$A:$A,"X",'FEUILLE 2'!$C:$C,'Ecarts de marge'!$B33,'FEUILLE 2'!$K:$K,$D33)+SUMIFS(OFFSET('FEUILLE 2'!$A:$A,0,MATCH('Ecarts de marge'!$A33,'FEUILLE 2'!$1:$1,0)-1),'FEUILLE 2'!$H:$H,TEXT(J$3,"000000000"),'FEUILLE 2'!$A:$A,"X",'FEUILLE 2'!$C:$C,$C33,'FEUILLE 2'!$K:$K,$D21)</f>
        <v>0</v>
      </c>
      <c r="K33" s="63">
        <f ca="1">+SUMIFS(OFFSET('FEUILLE 1'!$BP:$BP,0,MATCH(K$3&amp;$H$1,'FEUILLE 1'!$BP$1:$DW$1,0)-1),'FEUILLE 1'!$J:$J,$D33,'FEUILLE 1'!$BI:$BI,"&gt;="&amp;70000000)</f>
        <v>0</v>
      </c>
      <c r="L33" s="62">
        <f ca="1">+SUMIFS(OFFSET('FEUILLE 2'!$A:$A,0,MATCH('Ecarts de marge'!$A33,'FEUILLE 2'!$1:$1,0)-1),'FEUILLE 2'!$H:$H,TEXT(L$3,"000000000"),'FEUILLE 2'!$A:$A,"X",'FEUILLE 2'!$C:$C,'Ecarts de marge'!$B33,'FEUILLE 2'!$K:$K,$D33)+SUMIFS(OFFSET('FEUILLE 2'!$A:$A,0,MATCH('Ecarts de marge'!$A33,'FEUILLE 2'!$1:$1,0)-1),'FEUILLE 2'!$H:$H,TEXT(L$3,"000000000"),'FEUILLE 2'!$A:$A,"X",'FEUILLE 2'!$C:$C,$C33,'FEUILLE 2'!$K:$K,$D33)</f>
        <v>0</v>
      </c>
      <c r="M33" s="63">
        <f ca="1">+SUMIFS(OFFSET('FEUILLE 1'!$BP:$BP,0,MATCH(M$3&amp;$H$1,'FEUILLE 1'!$BP$1:$DW$1,0)-1),'FEUILLE 1'!$J:$J,$D33,'FEUILLE 1'!$BI:$BI,"&gt;="&amp;70000000)</f>
        <v>0</v>
      </c>
      <c r="N33" s="62">
        <f ca="1">+SUMIFS(OFFSET('FEUILLE 2'!$A:$A,0,MATCH('Ecarts de marge'!$A33,'FEUILLE 2'!$1:$1,0)-1),'FEUILLE 2'!$H:$H,TEXT(N$3,"000000000"),'FEUILLE 2'!$A:$A,"X",'FEUILLE 2'!$C:$C,'Ecarts de marge'!$B33,'FEUILLE 2'!$K:$K,$D33)+SUMIFS(OFFSET('FEUILLE 2'!$A:$A,0,MATCH('Ecarts de marge'!$A33,'FEUILLE 2'!$1:$1,0)-1),'FEUILLE 2'!$H:$H,TEXT(N$3,"000000000"),'FEUILLE 2'!$A:$A,"X",'FEUILLE 2'!$C:$C,$C33,'FEUILLE 2'!$K:$K,$D21)</f>
        <v>0</v>
      </c>
      <c r="O33" s="63">
        <f ca="1">+SUMIFS(OFFSET('FEUILLE 1'!$BP:$BP,0,MATCH(O$3&amp;$H$1,'FEUILLE 1'!$BP$1:$DW$1,0)-1),'FEUILLE 1'!$J:$J,$D33,'FEUILLE 1'!$BI:$BI,"&gt;="&amp;70000000)</f>
        <v>0</v>
      </c>
      <c r="P33" s="84">
        <f t="shared" ca="1" si="10"/>
        <v>0</v>
      </c>
      <c r="Q33" s="85">
        <f t="shared" ca="1" si="11"/>
        <v>0</v>
      </c>
      <c r="R33" s="85">
        <f t="shared" ca="1" si="9"/>
        <v>0</v>
      </c>
      <c r="S33" s="106">
        <f t="shared" ca="1" si="2"/>
        <v>0</v>
      </c>
    </row>
    <row r="34" spans="1:26" outlineLevel="1" x14ac:dyDescent="0.25">
      <c r="A34" t="s">
        <v>708</v>
      </c>
      <c r="B34" t="s">
        <v>728</v>
      </c>
      <c r="C34" t="s">
        <v>730</v>
      </c>
      <c r="D34" s="22" t="s">
        <v>36</v>
      </c>
      <c r="E34" s="52" t="s">
        <v>37</v>
      </c>
      <c r="F34" s="62">
        <f ca="1">+SUMIFS(OFFSET('FEUILLE 2'!$A:$A,0,MATCH('Ecarts de marge'!$A34,'FEUILLE 2'!$1:$1,0)-1),'FEUILLE 2'!$H:$H,TEXT(F$3,"000000000"),'FEUILLE 2'!$A:$A,"X",'FEUILLE 2'!$C:$C,'Ecarts de marge'!$B34,'FEUILLE 2'!$K:$K,$D34)+SUMIFS(OFFSET('FEUILLE 2'!$A:$A,0,MATCH('Ecarts de marge'!$A34,'FEUILLE 2'!$1:$1,0)-1),'FEUILLE 2'!$H:$H,TEXT(F$3,"000000000"),'FEUILLE 2'!$A:$A,"X",'FEUILLE 2'!$C:$C,$C34,'FEUILLE 2'!$K:$K,$D22)</f>
        <v>0</v>
      </c>
      <c r="G34" s="63">
        <f ca="1">+SUMIFS(OFFSET('FEUILLE 1'!$BP:$BP,0,MATCH(G$3&amp;$H$1,'FEUILLE 1'!$BP$1:$DW$1,0)-1),'FEUILLE 1'!$J:$J,$D34,'FEUILLE 1'!$BI:$BI,"&gt;="&amp;70000000)</f>
        <v>0</v>
      </c>
      <c r="H34" s="62">
        <f ca="1">+SUMIFS(OFFSET('FEUILLE 2'!$A:$A,0,MATCH('Ecarts de marge'!$A34,'FEUILLE 2'!$1:$1,0)-1),'FEUILLE 2'!$H:$H,TEXT(H$3,"000000000"),'FEUILLE 2'!$A:$A,"X",'FEUILLE 2'!$C:$C,'Ecarts de marge'!$B34,'FEUILLE 2'!$K:$K,$D34)+SUMIFS(OFFSET('FEUILLE 2'!$A:$A,0,MATCH('Ecarts de marge'!$A34,'FEUILLE 2'!$1:$1,0)-1),'FEUILLE 2'!$H:$H,TEXT(H$3,"000000000"),'FEUILLE 2'!$A:$A,"X",'FEUILLE 2'!$C:$C,$C34,'FEUILLE 2'!$K:$K,$D22)</f>
        <v>0</v>
      </c>
      <c r="I34" s="63">
        <f ca="1">+SUMIFS(OFFSET('FEUILLE 1'!$BP:$BP,0,MATCH(I$3&amp;$H$1,'FEUILLE 1'!$BP$1:$DW$1,0)-1),'FEUILLE 1'!$J:$J,$D34,'FEUILLE 1'!$BI:$BI,"&gt;="&amp;70000000)</f>
        <v>0</v>
      </c>
      <c r="J34" s="62">
        <f ca="1">+SUMIFS(OFFSET('FEUILLE 2'!$A:$A,0,MATCH('Ecarts de marge'!$A34,'FEUILLE 2'!$1:$1,0)-1),'FEUILLE 2'!$H:$H,TEXT(J$3,"000000000"),'FEUILLE 2'!$A:$A,"X",'FEUILLE 2'!$C:$C,'Ecarts de marge'!$B34,'FEUILLE 2'!$K:$K,$D34)+SUMIFS(OFFSET('FEUILLE 2'!$A:$A,0,MATCH('Ecarts de marge'!$A34,'FEUILLE 2'!$1:$1,0)-1),'FEUILLE 2'!$H:$H,TEXT(J$3,"000000000"),'FEUILLE 2'!$A:$A,"X",'FEUILLE 2'!$C:$C,$C34,'FEUILLE 2'!$K:$K,$D22)</f>
        <v>0</v>
      </c>
      <c r="K34" s="63">
        <f ca="1">+SUMIFS(OFFSET('FEUILLE 1'!$BP:$BP,0,MATCH(K$3&amp;$H$1,'FEUILLE 1'!$BP$1:$DW$1,0)-1),'FEUILLE 1'!$J:$J,$D34,'FEUILLE 1'!$BI:$BI,"&gt;="&amp;70000000)</f>
        <v>0</v>
      </c>
      <c r="L34" s="62">
        <f ca="1">+SUMIFS(OFFSET('FEUILLE 2'!$A:$A,0,MATCH('Ecarts de marge'!$A34,'FEUILLE 2'!$1:$1,0)-1),'FEUILLE 2'!$H:$H,TEXT(L$3,"000000000"),'FEUILLE 2'!$A:$A,"X",'FEUILLE 2'!$C:$C,'Ecarts de marge'!$B34,'FEUILLE 2'!$K:$K,$D34)+SUMIFS(OFFSET('FEUILLE 2'!$A:$A,0,MATCH('Ecarts de marge'!$A34,'FEUILLE 2'!$1:$1,0)-1),'FEUILLE 2'!$H:$H,TEXT(L$3,"000000000"),'FEUILLE 2'!$A:$A,"X",'FEUILLE 2'!$C:$C,$C34,'FEUILLE 2'!$K:$K,$D34)</f>
        <v>0</v>
      </c>
      <c r="M34" s="63">
        <f ca="1">+SUMIFS(OFFSET('FEUILLE 1'!$BP:$BP,0,MATCH(M$3&amp;$H$1,'FEUILLE 1'!$BP$1:$DW$1,0)-1),'FEUILLE 1'!$J:$J,$D34,'FEUILLE 1'!$BI:$BI,"&gt;="&amp;70000000)</f>
        <v>0</v>
      </c>
      <c r="N34" s="62">
        <f ca="1">+SUMIFS(OFFSET('FEUILLE 2'!$A:$A,0,MATCH('Ecarts de marge'!$A34,'FEUILLE 2'!$1:$1,0)-1),'FEUILLE 2'!$H:$H,TEXT(N$3,"000000000"),'FEUILLE 2'!$A:$A,"X",'FEUILLE 2'!$C:$C,'Ecarts de marge'!$B34,'FEUILLE 2'!$K:$K,$D34)+SUMIFS(OFFSET('FEUILLE 2'!$A:$A,0,MATCH('Ecarts de marge'!$A34,'FEUILLE 2'!$1:$1,0)-1),'FEUILLE 2'!$H:$H,TEXT(N$3,"000000000"),'FEUILLE 2'!$A:$A,"X",'FEUILLE 2'!$C:$C,$C34,'FEUILLE 2'!$K:$K,$D22)</f>
        <v>0</v>
      </c>
      <c r="O34" s="63">
        <f ca="1">+SUMIFS(OFFSET('FEUILLE 1'!$BP:$BP,0,MATCH(O$3&amp;$H$1,'FEUILLE 1'!$BP$1:$DW$1,0)-1),'FEUILLE 1'!$J:$J,$D34,'FEUILLE 1'!$BI:$BI,"&gt;="&amp;70000000)</f>
        <v>0</v>
      </c>
      <c r="P34" s="84">
        <f t="shared" ca="1" si="10"/>
        <v>0</v>
      </c>
      <c r="Q34" s="85">
        <f t="shared" ca="1" si="11"/>
        <v>0</v>
      </c>
      <c r="R34" s="85">
        <f t="shared" ca="1" si="9"/>
        <v>0</v>
      </c>
      <c r="S34" s="106">
        <f t="shared" ca="1" si="2"/>
        <v>0</v>
      </c>
    </row>
    <row r="35" spans="1:26" outlineLevel="1" x14ac:dyDescent="0.25">
      <c r="A35" t="s">
        <v>708</v>
      </c>
      <c r="B35" t="s">
        <v>728</v>
      </c>
      <c r="C35" t="s">
        <v>730</v>
      </c>
      <c r="D35" s="22" t="s">
        <v>42</v>
      </c>
      <c r="E35" s="49" t="s">
        <v>43</v>
      </c>
      <c r="F35" s="62">
        <f ca="1">+SUMIFS(OFFSET('FEUILLE 2'!$A:$A,0,MATCH('Ecarts de marge'!$A35,'FEUILLE 2'!$1:$1,0)-1),'FEUILLE 2'!$H:$H,TEXT(F$3,"000000000"),'FEUILLE 2'!$A:$A,"X",'FEUILLE 2'!$C:$C,'Ecarts de marge'!$B35,'FEUILLE 2'!$K:$K,$D35)+SUMIFS(OFFSET('FEUILLE 2'!$A:$A,0,MATCH('Ecarts de marge'!$A35,'FEUILLE 2'!$1:$1,0)-1),'FEUILLE 2'!$H:$H,TEXT(F$3,"000000000"),'FEUILLE 2'!$A:$A,"X",'FEUILLE 2'!$C:$C,$C35,'FEUILLE 2'!$K:$K,$D23)</f>
        <v>0</v>
      </c>
      <c r="G35" s="63">
        <f ca="1">+SUMIFS(OFFSET('FEUILLE 1'!$BP:$BP,0,MATCH(G$3&amp;$H$1,'FEUILLE 1'!$BP$1:$DW$1,0)-1),'FEUILLE 1'!$J:$J,$D35,'FEUILLE 1'!$BI:$BI,"&gt;="&amp;70000000)</f>
        <v>0</v>
      </c>
      <c r="H35" s="62">
        <f ca="1">+SUMIFS(OFFSET('FEUILLE 2'!$A:$A,0,MATCH('Ecarts de marge'!$A35,'FEUILLE 2'!$1:$1,0)-1),'FEUILLE 2'!$H:$H,TEXT(H$3,"000000000"),'FEUILLE 2'!$A:$A,"X",'FEUILLE 2'!$C:$C,'Ecarts de marge'!$B35,'FEUILLE 2'!$K:$K,$D35)+SUMIFS(OFFSET('FEUILLE 2'!$A:$A,0,MATCH('Ecarts de marge'!$A35,'FEUILLE 2'!$1:$1,0)-1),'FEUILLE 2'!$H:$H,TEXT(H$3,"000000000"),'FEUILLE 2'!$A:$A,"X",'FEUILLE 2'!$C:$C,$C35,'FEUILLE 2'!$K:$K,$D23)</f>
        <v>0</v>
      </c>
      <c r="I35" s="63">
        <f ca="1">+SUMIFS(OFFSET('FEUILLE 1'!$BP:$BP,0,MATCH(I$3&amp;$H$1,'FEUILLE 1'!$BP$1:$DW$1,0)-1),'FEUILLE 1'!$J:$J,$D35,'FEUILLE 1'!$BI:$BI,"&gt;="&amp;70000000)</f>
        <v>0</v>
      </c>
      <c r="J35" s="62">
        <f ca="1">+SUMIFS(OFFSET('FEUILLE 2'!$A:$A,0,MATCH('Ecarts de marge'!$A35,'FEUILLE 2'!$1:$1,0)-1),'FEUILLE 2'!$H:$H,TEXT(J$3,"000000000"),'FEUILLE 2'!$A:$A,"X",'FEUILLE 2'!$C:$C,'Ecarts de marge'!$B35,'FEUILLE 2'!$K:$K,$D35)+SUMIFS(OFFSET('FEUILLE 2'!$A:$A,0,MATCH('Ecarts de marge'!$A35,'FEUILLE 2'!$1:$1,0)-1),'FEUILLE 2'!$H:$H,TEXT(J$3,"000000000"),'FEUILLE 2'!$A:$A,"X",'FEUILLE 2'!$C:$C,$C35,'FEUILLE 2'!$K:$K,$D23)</f>
        <v>0</v>
      </c>
      <c r="K35" s="63">
        <f ca="1">+SUMIFS(OFFSET('FEUILLE 1'!$BP:$BP,0,MATCH(K$3&amp;$H$1,'FEUILLE 1'!$BP$1:$DW$1,0)-1),'FEUILLE 1'!$J:$J,$D35,'FEUILLE 1'!$BI:$BI,"&gt;="&amp;70000000)</f>
        <v>0</v>
      </c>
      <c r="L35" s="62">
        <f ca="1">+SUMIFS(OFFSET('FEUILLE 2'!$A:$A,0,MATCH('Ecarts de marge'!$A35,'FEUILLE 2'!$1:$1,0)-1),'FEUILLE 2'!$H:$H,TEXT(L$3,"000000000"),'FEUILLE 2'!$A:$A,"X",'FEUILLE 2'!$C:$C,'Ecarts de marge'!$B35,'FEUILLE 2'!$K:$K,$D35)+SUMIFS(OFFSET('FEUILLE 2'!$A:$A,0,MATCH('Ecarts de marge'!$A35,'FEUILLE 2'!$1:$1,0)-1),'FEUILLE 2'!$H:$H,TEXT(L$3,"000000000"),'FEUILLE 2'!$A:$A,"X",'FEUILLE 2'!$C:$C,$C35,'FEUILLE 2'!$K:$K,$D35)</f>
        <v>0</v>
      </c>
      <c r="M35" s="63">
        <f ca="1">+SUMIFS(OFFSET('FEUILLE 1'!$BP:$BP,0,MATCH(M$3&amp;$H$1,'FEUILLE 1'!$BP$1:$DW$1,0)-1),'FEUILLE 1'!$J:$J,$D35,'FEUILLE 1'!$BI:$BI,"&gt;="&amp;70000000)</f>
        <v>0</v>
      </c>
      <c r="N35" s="62">
        <f ca="1">+SUMIFS(OFFSET('FEUILLE 2'!$A:$A,0,MATCH('Ecarts de marge'!$A35,'FEUILLE 2'!$1:$1,0)-1),'FEUILLE 2'!$H:$H,TEXT(N$3,"000000000"),'FEUILLE 2'!$A:$A,"X",'FEUILLE 2'!$C:$C,'Ecarts de marge'!$B35,'FEUILLE 2'!$K:$K,$D35)+SUMIFS(OFFSET('FEUILLE 2'!$A:$A,0,MATCH('Ecarts de marge'!$A35,'FEUILLE 2'!$1:$1,0)-1),'FEUILLE 2'!$H:$H,TEXT(N$3,"000000000"),'FEUILLE 2'!$A:$A,"X",'FEUILLE 2'!$C:$C,$C35,'FEUILLE 2'!$K:$K,$D23)</f>
        <v>0</v>
      </c>
      <c r="O35" s="63">
        <f ca="1">+SUMIFS(OFFSET('FEUILLE 1'!$BP:$BP,0,MATCH(O$3&amp;$H$1,'FEUILLE 1'!$BP$1:$DW$1,0)-1),'FEUILLE 1'!$J:$J,$D35,'FEUILLE 1'!$BI:$BI,"&gt;="&amp;70000000)</f>
        <v>0</v>
      </c>
      <c r="P35" s="84">
        <f t="shared" ca="1" si="10"/>
        <v>0</v>
      </c>
      <c r="Q35" s="85">
        <f t="shared" ca="1" si="11"/>
        <v>0</v>
      </c>
      <c r="R35" s="85">
        <f t="shared" ca="1" si="9"/>
        <v>0</v>
      </c>
      <c r="S35" s="106">
        <f t="shared" ca="1" si="2"/>
        <v>0</v>
      </c>
    </row>
    <row r="36" spans="1:26" outlineLevel="1" x14ac:dyDescent="0.25">
      <c r="A36" t="s">
        <v>708</v>
      </c>
      <c r="B36" t="s">
        <v>728</v>
      </c>
      <c r="C36" t="s">
        <v>730</v>
      </c>
      <c r="D36" s="22" t="s">
        <v>39</v>
      </c>
      <c r="E36" s="49" t="s">
        <v>40</v>
      </c>
      <c r="F36" s="62">
        <f ca="1">+SUMIFS(OFFSET('FEUILLE 2'!$A:$A,0,MATCH('Ecarts de marge'!$A36,'FEUILLE 2'!$1:$1,0)-1),'FEUILLE 2'!$H:$H,TEXT(F$3,"000000000"),'FEUILLE 2'!$A:$A,"X",'FEUILLE 2'!$C:$C,'Ecarts de marge'!$B36,'FEUILLE 2'!$K:$K,$D36)+SUMIFS(OFFSET('FEUILLE 2'!$A:$A,0,MATCH('Ecarts de marge'!$A36,'FEUILLE 2'!$1:$1,0)-1),'FEUILLE 2'!$H:$H,TEXT(F$3,"000000000"),'FEUILLE 2'!$A:$A,"X",'FEUILLE 2'!$C:$C,$C36,'FEUILLE 2'!$K:$K,$D24)</f>
        <v>0</v>
      </c>
      <c r="G36" s="63">
        <f ca="1">+SUMIFS(OFFSET('FEUILLE 1'!$BP:$BP,0,MATCH(G$3&amp;$H$1,'FEUILLE 1'!$BP$1:$DW$1,0)-1),'FEUILLE 1'!$J:$J,$D36,'FEUILLE 1'!$BI:$BI,"&gt;="&amp;70000000)</f>
        <v>0</v>
      </c>
      <c r="H36" s="62">
        <f ca="1">+SUMIFS(OFFSET('FEUILLE 2'!$A:$A,0,MATCH('Ecarts de marge'!$A36,'FEUILLE 2'!$1:$1,0)-1),'FEUILLE 2'!$H:$H,TEXT(H$3,"000000000"),'FEUILLE 2'!$A:$A,"X",'FEUILLE 2'!$C:$C,'Ecarts de marge'!$B36,'FEUILLE 2'!$K:$K,$D36)+SUMIFS(OFFSET('FEUILLE 2'!$A:$A,0,MATCH('Ecarts de marge'!$A36,'FEUILLE 2'!$1:$1,0)-1),'FEUILLE 2'!$H:$H,TEXT(H$3,"000000000"),'FEUILLE 2'!$A:$A,"X",'FEUILLE 2'!$C:$C,$C36,'FEUILLE 2'!$K:$K,$D24)</f>
        <v>0</v>
      </c>
      <c r="I36" s="63">
        <f ca="1">+SUMIFS(OFFSET('FEUILLE 1'!$BP:$BP,0,MATCH(I$3&amp;$H$1,'FEUILLE 1'!$BP$1:$DW$1,0)-1),'FEUILLE 1'!$J:$J,$D36,'FEUILLE 1'!$BI:$BI,"&gt;="&amp;70000000)</f>
        <v>0</v>
      </c>
      <c r="J36" s="62">
        <f ca="1">+SUMIFS(OFFSET('FEUILLE 2'!$A:$A,0,MATCH('Ecarts de marge'!$A36,'FEUILLE 2'!$1:$1,0)-1),'FEUILLE 2'!$H:$H,TEXT(J$3,"000000000"),'FEUILLE 2'!$A:$A,"X",'FEUILLE 2'!$C:$C,'Ecarts de marge'!$B36,'FEUILLE 2'!$K:$K,$D36)+SUMIFS(OFFSET('FEUILLE 2'!$A:$A,0,MATCH('Ecarts de marge'!$A36,'FEUILLE 2'!$1:$1,0)-1),'FEUILLE 2'!$H:$H,TEXT(J$3,"000000000"),'FEUILLE 2'!$A:$A,"X",'FEUILLE 2'!$C:$C,$C36,'FEUILLE 2'!$K:$K,$D24)</f>
        <v>0</v>
      </c>
      <c r="K36" s="63">
        <f ca="1">+SUMIFS(OFFSET('FEUILLE 1'!$BP:$BP,0,MATCH(K$3&amp;$H$1,'FEUILLE 1'!$BP$1:$DW$1,0)-1),'FEUILLE 1'!$J:$J,$D36,'FEUILLE 1'!$BI:$BI,"&gt;="&amp;70000000)</f>
        <v>0</v>
      </c>
      <c r="L36" s="62">
        <f ca="1">+SUMIFS(OFFSET('FEUILLE 2'!$A:$A,0,MATCH('Ecarts de marge'!$A36,'FEUILLE 2'!$1:$1,0)-1),'FEUILLE 2'!$H:$H,TEXT(L$3,"000000000"),'FEUILLE 2'!$A:$A,"X",'FEUILLE 2'!$C:$C,'Ecarts de marge'!$B36,'FEUILLE 2'!$K:$K,$D36)+SUMIFS(OFFSET('FEUILLE 2'!$A:$A,0,MATCH('Ecarts de marge'!$A36,'FEUILLE 2'!$1:$1,0)-1),'FEUILLE 2'!$H:$H,TEXT(L$3,"000000000"),'FEUILLE 2'!$A:$A,"X",'FEUILLE 2'!$C:$C,$C36,'FEUILLE 2'!$K:$K,$D36)</f>
        <v>0</v>
      </c>
      <c r="M36" s="63">
        <f ca="1">+SUMIFS(OFFSET('FEUILLE 1'!$BP:$BP,0,MATCH(M$3&amp;$H$1,'FEUILLE 1'!$BP$1:$DW$1,0)-1),'FEUILLE 1'!$J:$J,$D36,'FEUILLE 1'!$BI:$BI,"&gt;="&amp;70000000)</f>
        <v>0</v>
      </c>
      <c r="N36" s="62">
        <f ca="1">+SUMIFS(OFFSET('FEUILLE 2'!$A:$A,0,MATCH('Ecarts de marge'!$A36,'FEUILLE 2'!$1:$1,0)-1),'FEUILLE 2'!$H:$H,TEXT(N$3,"000000000"),'FEUILLE 2'!$A:$A,"X",'FEUILLE 2'!$C:$C,'Ecarts de marge'!$B36,'FEUILLE 2'!$K:$K,$D36)+SUMIFS(OFFSET('FEUILLE 2'!$A:$A,0,MATCH('Ecarts de marge'!$A36,'FEUILLE 2'!$1:$1,0)-1),'FEUILLE 2'!$H:$H,TEXT(N$3,"000000000"),'FEUILLE 2'!$A:$A,"X",'FEUILLE 2'!$C:$C,$C36,'FEUILLE 2'!$K:$K,$D24)</f>
        <v>0</v>
      </c>
      <c r="O36" s="63">
        <f ca="1">+SUMIFS(OFFSET('FEUILLE 1'!$BP:$BP,0,MATCH(O$3&amp;$H$1,'FEUILLE 1'!$BP$1:$DW$1,0)-1),'FEUILLE 1'!$J:$J,$D36,'FEUILLE 1'!$BI:$BI,"&gt;="&amp;70000000)</f>
        <v>0</v>
      </c>
      <c r="P36" s="84">
        <f t="shared" ca="1" si="10"/>
        <v>0</v>
      </c>
      <c r="Q36" s="85">
        <f t="shared" ca="1" si="11"/>
        <v>0</v>
      </c>
      <c r="R36" s="85">
        <f t="shared" ca="1" si="9"/>
        <v>0</v>
      </c>
      <c r="S36" s="106">
        <f t="shared" ca="1" si="2"/>
        <v>0</v>
      </c>
    </row>
    <row r="37" spans="1:26" outlineLevel="1" x14ac:dyDescent="0.25">
      <c r="A37" t="s">
        <v>708</v>
      </c>
      <c r="B37" t="s">
        <v>728</v>
      </c>
      <c r="C37" t="s">
        <v>730</v>
      </c>
      <c r="D37" s="22" t="s">
        <v>27</v>
      </c>
      <c r="E37" s="49" t="s">
        <v>28</v>
      </c>
      <c r="F37" s="62">
        <f ca="1">+SUMIFS(OFFSET('FEUILLE 2'!$A:$A,0,MATCH('Ecarts de marge'!$A37,'FEUILLE 2'!$1:$1,0)-1),'FEUILLE 2'!$H:$H,TEXT(F$3,"000000000"),'FEUILLE 2'!$A:$A,"X",'FEUILLE 2'!$C:$C,'Ecarts de marge'!$B37,'FEUILLE 2'!$K:$K,$D37)+SUMIFS(OFFSET('FEUILLE 2'!$A:$A,0,MATCH('Ecarts de marge'!$A37,'FEUILLE 2'!$1:$1,0)-1),'FEUILLE 2'!$H:$H,TEXT(F$3,"000000000"),'FEUILLE 2'!$A:$A,"X",'FEUILLE 2'!$C:$C,$C37,'FEUILLE 2'!$K:$K,$D25)</f>
        <v>0</v>
      </c>
      <c r="G37" s="63">
        <f ca="1">+SUMIFS(OFFSET('FEUILLE 1'!$BP:$BP,0,MATCH(G$3&amp;$H$1,'FEUILLE 1'!$BP$1:$DW$1,0)-1),'FEUILLE 1'!$J:$J,$D37,'FEUILLE 1'!$BI:$BI,"&gt;="&amp;70000000)</f>
        <v>0</v>
      </c>
      <c r="H37" s="62">
        <f ca="1">+SUMIFS(OFFSET('FEUILLE 2'!$A:$A,0,MATCH('Ecarts de marge'!$A37,'FEUILLE 2'!$1:$1,0)-1),'FEUILLE 2'!$H:$H,TEXT(H$3,"000000000"),'FEUILLE 2'!$A:$A,"X",'FEUILLE 2'!$C:$C,'Ecarts de marge'!$B37,'FEUILLE 2'!$K:$K,$D37)+SUMIFS(OFFSET('FEUILLE 2'!$A:$A,0,MATCH('Ecarts de marge'!$A37,'FEUILLE 2'!$1:$1,0)-1),'FEUILLE 2'!$H:$H,TEXT(H$3,"000000000"),'FEUILLE 2'!$A:$A,"X",'FEUILLE 2'!$C:$C,$C37,'FEUILLE 2'!$K:$K,$D25)</f>
        <v>0</v>
      </c>
      <c r="I37" s="63">
        <f ca="1">+SUMIFS(OFFSET('FEUILLE 1'!$BP:$BP,0,MATCH(I$3&amp;$H$1,'FEUILLE 1'!$BP$1:$DW$1,0)-1),'FEUILLE 1'!$J:$J,$D37,'FEUILLE 1'!$BI:$BI,"&gt;="&amp;70000000)</f>
        <v>0</v>
      </c>
      <c r="J37" s="62">
        <f ca="1">+SUMIFS(OFFSET('FEUILLE 2'!$A:$A,0,MATCH('Ecarts de marge'!$A37,'FEUILLE 2'!$1:$1,0)-1),'FEUILLE 2'!$H:$H,TEXT(J$3,"000000000"),'FEUILLE 2'!$A:$A,"X",'FEUILLE 2'!$C:$C,'Ecarts de marge'!$B37,'FEUILLE 2'!$K:$K,$D37)+SUMIFS(OFFSET('FEUILLE 2'!$A:$A,0,MATCH('Ecarts de marge'!$A37,'FEUILLE 2'!$1:$1,0)-1),'FEUILLE 2'!$H:$H,TEXT(J$3,"000000000"),'FEUILLE 2'!$A:$A,"X",'FEUILLE 2'!$C:$C,$C37,'FEUILLE 2'!$K:$K,$D25)</f>
        <v>0</v>
      </c>
      <c r="K37" s="63">
        <f ca="1">+SUMIFS(OFFSET('FEUILLE 1'!$BP:$BP,0,MATCH(K$3&amp;$H$1,'FEUILLE 1'!$BP$1:$DW$1,0)-1),'FEUILLE 1'!$J:$J,$D37,'FEUILLE 1'!$BI:$BI,"&gt;="&amp;70000000)</f>
        <v>0</v>
      </c>
      <c r="L37" s="62">
        <f ca="1">+SUMIFS(OFFSET('FEUILLE 2'!$A:$A,0,MATCH('Ecarts de marge'!$A37,'FEUILLE 2'!$1:$1,0)-1),'FEUILLE 2'!$H:$H,TEXT(L$3,"000000000"),'FEUILLE 2'!$A:$A,"X",'FEUILLE 2'!$C:$C,'Ecarts de marge'!$B37,'FEUILLE 2'!$K:$K,$D37)+SUMIFS(OFFSET('FEUILLE 2'!$A:$A,0,MATCH('Ecarts de marge'!$A37,'FEUILLE 2'!$1:$1,0)-1),'FEUILLE 2'!$H:$H,TEXT(L$3,"000000000"),'FEUILLE 2'!$A:$A,"X",'FEUILLE 2'!$C:$C,$C37,'FEUILLE 2'!$K:$K,$D37)</f>
        <v>0</v>
      </c>
      <c r="M37" s="63">
        <f ca="1">+SUMIFS(OFFSET('FEUILLE 1'!$BP:$BP,0,MATCH(M$3&amp;$H$1,'FEUILLE 1'!$BP$1:$DW$1,0)-1),'FEUILLE 1'!$J:$J,$D37,'FEUILLE 1'!$BI:$BI,"&gt;="&amp;70000000)</f>
        <v>0</v>
      </c>
      <c r="N37" s="62">
        <f ca="1">+SUMIFS(OFFSET('FEUILLE 2'!$A:$A,0,MATCH('Ecarts de marge'!$A37,'FEUILLE 2'!$1:$1,0)-1),'FEUILLE 2'!$H:$H,TEXT(N$3,"000000000"),'FEUILLE 2'!$A:$A,"X",'FEUILLE 2'!$C:$C,'Ecarts de marge'!$B37,'FEUILLE 2'!$K:$K,$D37)+SUMIFS(OFFSET('FEUILLE 2'!$A:$A,0,MATCH('Ecarts de marge'!$A37,'FEUILLE 2'!$1:$1,0)-1),'FEUILLE 2'!$H:$H,TEXT(N$3,"000000000"),'FEUILLE 2'!$A:$A,"X",'FEUILLE 2'!$C:$C,$C37,'FEUILLE 2'!$K:$K,$D25)</f>
        <v>0</v>
      </c>
      <c r="O37" s="63">
        <f ca="1">+SUMIFS(OFFSET('FEUILLE 1'!$BP:$BP,0,MATCH(O$3&amp;$H$1,'FEUILLE 1'!$BP$1:$DW$1,0)-1),'FEUILLE 1'!$J:$J,$D37,'FEUILLE 1'!$BI:$BI,"&gt;="&amp;70000000)</f>
        <v>0</v>
      </c>
      <c r="P37" s="84">
        <f t="shared" ca="1" si="10"/>
        <v>0</v>
      </c>
      <c r="Q37" s="85">
        <f t="shared" ca="1" si="11"/>
        <v>0</v>
      </c>
      <c r="R37" s="85">
        <f t="shared" ca="1" si="9"/>
        <v>0</v>
      </c>
      <c r="S37" s="106">
        <f t="shared" ca="1" si="2"/>
        <v>0</v>
      </c>
    </row>
    <row r="38" spans="1:26" outlineLevel="1" x14ac:dyDescent="0.25">
      <c r="A38" t="s">
        <v>708</v>
      </c>
      <c r="B38" t="s">
        <v>728</v>
      </c>
      <c r="C38" t="s">
        <v>730</v>
      </c>
      <c r="D38" s="22" t="s">
        <v>30</v>
      </c>
      <c r="E38" s="49" t="s">
        <v>31</v>
      </c>
      <c r="F38" s="62">
        <f ca="1">+SUMIFS(OFFSET('FEUILLE 2'!$A:$A,0,MATCH('Ecarts de marge'!$A38,'FEUILLE 2'!$1:$1,0)-1),'FEUILLE 2'!$H:$H,TEXT(F$3,"000000000"),'FEUILLE 2'!$A:$A,"X",'FEUILLE 2'!$C:$C,'Ecarts de marge'!$B38,'FEUILLE 2'!$K:$K,$D38)+SUMIFS(OFFSET('FEUILLE 2'!$A:$A,0,MATCH('Ecarts de marge'!$A38,'FEUILLE 2'!$1:$1,0)-1),'FEUILLE 2'!$H:$H,TEXT(F$3,"000000000"),'FEUILLE 2'!$A:$A,"X",'FEUILLE 2'!$C:$C,$C38,'FEUILLE 2'!$K:$K,$D26)</f>
        <v>0</v>
      </c>
      <c r="G38" s="63">
        <f ca="1">+SUMIFS(OFFSET('FEUILLE 1'!$BP:$BP,0,MATCH(G$3&amp;$H$1,'FEUILLE 1'!$BP$1:$DW$1,0)-1),'FEUILLE 1'!$J:$J,$D38,'FEUILLE 1'!$BI:$BI,"&gt;="&amp;70000000)</f>
        <v>0</v>
      </c>
      <c r="H38" s="62">
        <f ca="1">+SUMIFS(OFFSET('FEUILLE 2'!$A:$A,0,MATCH('Ecarts de marge'!$A38,'FEUILLE 2'!$1:$1,0)-1),'FEUILLE 2'!$H:$H,TEXT(H$3,"000000000"),'FEUILLE 2'!$A:$A,"X",'FEUILLE 2'!$C:$C,'Ecarts de marge'!$B38,'FEUILLE 2'!$K:$K,$D38)+SUMIFS(OFFSET('FEUILLE 2'!$A:$A,0,MATCH('Ecarts de marge'!$A38,'FEUILLE 2'!$1:$1,0)-1),'FEUILLE 2'!$H:$H,TEXT(H$3,"000000000"),'FEUILLE 2'!$A:$A,"X",'FEUILLE 2'!$C:$C,$C38,'FEUILLE 2'!$K:$K,$D26)</f>
        <v>0</v>
      </c>
      <c r="I38" s="63">
        <f ca="1">+SUMIFS(OFFSET('FEUILLE 1'!$BP:$BP,0,MATCH(I$3&amp;$H$1,'FEUILLE 1'!$BP$1:$DW$1,0)-1),'FEUILLE 1'!$J:$J,$D38,'FEUILLE 1'!$BI:$BI,"&gt;="&amp;70000000)</f>
        <v>0</v>
      </c>
      <c r="J38" s="62">
        <f ca="1">+SUMIFS(OFFSET('FEUILLE 2'!$A:$A,0,MATCH('Ecarts de marge'!$A38,'FEUILLE 2'!$1:$1,0)-1),'FEUILLE 2'!$H:$H,TEXT(J$3,"000000000"),'FEUILLE 2'!$A:$A,"X",'FEUILLE 2'!$C:$C,'Ecarts de marge'!$B38,'FEUILLE 2'!$K:$K,$D38)+SUMIFS(OFFSET('FEUILLE 2'!$A:$A,0,MATCH('Ecarts de marge'!$A38,'FEUILLE 2'!$1:$1,0)-1),'FEUILLE 2'!$H:$H,TEXT(J$3,"000000000"),'FEUILLE 2'!$A:$A,"X",'FEUILLE 2'!$C:$C,$C38,'FEUILLE 2'!$K:$K,$D26)</f>
        <v>0</v>
      </c>
      <c r="K38" s="63">
        <f ca="1">+SUMIFS(OFFSET('FEUILLE 1'!$BP:$BP,0,MATCH(K$3&amp;$H$1,'FEUILLE 1'!$BP$1:$DW$1,0)-1),'FEUILLE 1'!$J:$J,$D38,'FEUILLE 1'!$BI:$BI,"&gt;="&amp;70000000)</f>
        <v>0</v>
      </c>
      <c r="L38" s="62">
        <f ca="1">+SUMIFS(OFFSET('FEUILLE 2'!$A:$A,0,MATCH('Ecarts de marge'!$A38,'FEUILLE 2'!$1:$1,0)-1),'FEUILLE 2'!$H:$H,TEXT(L$3,"000000000"),'FEUILLE 2'!$A:$A,"X",'FEUILLE 2'!$C:$C,'Ecarts de marge'!$B38,'FEUILLE 2'!$K:$K,$D38)+SUMIFS(OFFSET('FEUILLE 2'!$A:$A,0,MATCH('Ecarts de marge'!$A38,'FEUILLE 2'!$1:$1,0)-1),'FEUILLE 2'!$H:$H,TEXT(L$3,"000000000"),'FEUILLE 2'!$A:$A,"X",'FEUILLE 2'!$C:$C,$C38,'FEUILLE 2'!$K:$K,$D38)</f>
        <v>0</v>
      </c>
      <c r="M38" s="63">
        <f ca="1">+SUMIFS(OFFSET('FEUILLE 1'!$BP:$BP,0,MATCH(M$3&amp;$H$1,'FEUILLE 1'!$BP$1:$DW$1,0)-1),'FEUILLE 1'!$J:$J,$D38,'FEUILLE 1'!$BI:$BI,"&gt;="&amp;70000000)</f>
        <v>0</v>
      </c>
      <c r="N38" s="62">
        <f ca="1">+SUMIFS(OFFSET('FEUILLE 2'!$A:$A,0,MATCH('Ecarts de marge'!$A38,'FEUILLE 2'!$1:$1,0)-1),'FEUILLE 2'!$H:$H,TEXT(N$3,"000000000"),'FEUILLE 2'!$A:$A,"X",'FEUILLE 2'!$C:$C,'Ecarts de marge'!$B38,'FEUILLE 2'!$K:$K,$D38)+SUMIFS(OFFSET('FEUILLE 2'!$A:$A,0,MATCH('Ecarts de marge'!$A38,'FEUILLE 2'!$1:$1,0)-1),'FEUILLE 2'!$H:$H,TEXT(N$3,"000000000"),'FEUILLE 2'!$A:$A,"X",'FEUILLE 2'!$C:$C,$C38,'FEUILLE 2'!$K:$K,$D26)</f>
        <v>0</v>
      </c>
      <c r="O38" s="63">
        <f ca="1">+SUMIFS(OFFSET('FEUILLE 1'!$BP:$BP,0,MATCH(O$3&amp;$H$1,'FEUILLE 1'!$BP$1:$DW$1,0)-1),'FEUILLE 1'!$J:$J,$D38,'FEUILLE 1'!$BI:$BI,"&gt;="&amp;70000000)</f>
        <v>0</v>
      </c>
      <c r="P38" s="84">
        <f t="shared" ca="1" si="10"/>
        <v>0</v>
      </c>
      <c r="Q38" s="85">
        <f t="shared" ca="1" si="11"/>
        <v>0</v>
      </c>
      <c r="R38" s="85">
        <f t="shared" ca="1" si="9"/>
        <v>0</v>
      </c>
      <c r="S38" s="106">
        <f t="shared" ca="1" si="2"/>
        <v>0</v>
      </c>
    </row>
    <row r="39" spans="1:26" outlineLevel="1" x14ac:dyDescent="0.25">
      <c r="A39" t="s">
        <v>708</v>
      </c>
      <c r="B39" t="s">
        <v>728</v>
      </c>
      <c r="C39" t="s">
        <v>730</v>
      </c>
      <c r="D39" s="22" t="s">
        <v>24</v>
      </c>
      <c r="E39" s="49" t="s">
        <v>25</v>
      </c>
      <c r="F39" s="62">
        <f ca="1">+SUMIFS(OFFSET('FEUILLE 2'!$A:$A,0,MATCH('Ecarts de marge'!$A39,'FEUILLE 2'!$1:$1,0)-1),'FEUILLE 2'!$H:$H,TEXT(F$3,"000000000"),'FEUILLE 2'!$A:$A,"X",'FEUILLE 2'!$C:$C,'Ecarts de marge'!$B39,'FEUILLE 2'!$K:$K,$D39)+SUMIFS(OFFSET('FEUILLE 2'!$A:$A,0,MATCH('Ecarts de marge'!$A39,'FEUILLE 2'!$1:$1,0)-1),'FEUILLE 2'!$H:$H,TEXT(F$3,"000000000"),'FEUILLE 2'!$A:$A,"X",'FEUILLE 2'!$C:$C,$C39,'FEUILLE 2'!$K:$K,$D27)</f>
        <v>0</v>
      </c>
      <c r="G39" s="63">
        <f ca="1">+SUMIFS(OFFSET('FEUILLE 1'!$BP:$BP,0,MATCH(G$3&amp;$H$1,'FEUILLE 1'!$BP$1:$DW$1,0)-1),'FEUILLE 1'!$J:$J,$D39,'FEUILLE 1'!$BI:$BI,"&gt;="&amp;70000000)</f>
        <v>0</v>
      </c>
      <c r="H39" s="62">
        <f ca="1">+SUMIFS(OFFSET('FEUILLE 2'!$A:$A,0,MATCH('Ecarts de marge'!$A39,'FEUILLE 2'!$1:$1,0)-1),'FEUILLE 2'!$H:$H,TEXT(H$3,"000000000"),'FEUILLE 2'!$A:$A,"X",'FEUILLE 2'!$C:$C,'Ecarts de marge'!$B39,'FEUILLE 2'!$K:$K,$D39)+SUMIFS(OFFSET('FEUILLE 2'!$A:$A,0,MATCH('Ecarts de marge'!$A39,'FEUILLE 2'!$1:$1,0)-1),'FEUILLE 2'!$H:$H,TEXT(H$3,"000000000"),'FEUILLE 2'!$A:$A,"X",'FEUILLE 2'!$C:$C,$C39,'FEUILLE 2'!$K:$K,$D27)</f>
        <v>0</v>
      </c>
      <c r="I39" s="63">
        <f ca="1">+SUMIFS(OFFSET('FEUILLE 1'!$BP:$BP,0,MATCH(I$3&amp;$H$1,'FEUILLE 1'!$BP$1:$DW$1,0)-1),'FEUILLE 1'!$J:$J,$D39,'FEUILLE 1'!$BI:$BI,"&gt;="&amp;70000000)</f>
        <v>0</v>
      </c>
      <c r="J39" s="62">
        <f ca="1">+SUMIFS(OFFSET('FEUILLE 2'!$A:$A,0,MATCH('Ecarts de marge'!$A39,'FEUILLE 2'!$1:$1,0)-1),'FEUILLE 2'!$H:$H,TEXT(J$3,"000000000"),'FEUILLE 2'!$A:$A,"X",'FEUILLE 2'!$C:$C,'Ecarts de marge'!$B39,'FEUILLE 2'!$K:$K,$D39)+SUMIFS(OFFSET('FEUILLE 2'!$A:$A,0,MATCH('Ecarts de marge'!$A39,'FEUILLE 2'!$1:$1,0)-1),'FEUILLE 2'!$H:$H,TEXT(J$3,"000000000"),'FEUILLE 2'!$A:$A,"X",'FEUILLE 2'!$C:$C,$C39,'FEUILLE 2'!$K:$K,$D27)</f>
        <v>0</v>
      </c>
      <c r="K39" s="63">
        <f ca="1">+SUMIFS(OFFSET('FEUILLE 1'!$BP:$BP,0,MATCH(K$3&amp;$H$1,'FEUILLE 1'!$BP$1:$DW$1,0)-1),'FEUILLE 1'!$J:$J,$D39,'FEUILLE 1'!$BI:$BI,"&gt;="&amp;70000000)</f>
        <v>0</v>
      </c>
      <c r="L39" s="62">
        <f ca="1">+SUMIFS(OFFSET('FEUILLE 2'!$A:$A,0,MATCH('Ecarts de marge'!$A39,'FEUILLE 2'!$1:$1,0)-1),'FEUILLE 2'!$H:$H,TEXT(L$3,"000000000"),'FEUILLE 2'!$A:$A,"X",'FEUILLE 2'!$C:$C,'Ecarts de marge'!$B39,'FEUILLE 2'!$K:$K,$D39)+SUMIFS(OFFSET('FEUILLE 2'!$A:$A,0,MATCH('Ecarts de marge'!$A39,'FEUILLE 2'!$1:$1,0)-1),'FEUILLE 2'!$H:$H,TEXT(L$3,"000000000"),'FEUILLE 2'!$A:$A,"X",'FEUILLE 2'!$C:$C,$C39,'FEUILLE 2'!$K:$K,$D39)</f>
        <v>0</v>
      </c>
      <c r="M39" s="63">
        <f ca="1">+SUMIFS(OFFSET('FEUILLE 1'!$BP:$BP,0,MATCH(M$3&amp;$H$1,'FEUILLE 1'!$BP$1:$DW$1,0)-1),'FEUILLE 1'!$J:$J,$D39,'FEUILLE 1'!$BI:$BI,"&gt;="&amp;70000000)</f>
        <v>0</v>
      </c>
      <c r="N39" s="62">
        <f ca="1">+SUMIFS(OFFSET('FEUILLE 2'!$A:$A,0,MATCH('Ecarts de marge'!$A39,'FEUILLE 2'!$1:$1,0)-1),'FEUILLE 2'!$H:$H,TEXT(N$3,"000000000"),'FEUILLE 2'!$A:$A,"X",'FEUILLE 2'!$C:$C,'Ecarts de marge'!$B39,'FEUILLE 2'!$K:$K,$D39)+SUMIFS(OFFSET('FEUILLE 2'!$A:$A,0,MATCH('Ecarts de marge'!$A39,'FEUILLE 2'!$1:$1,0)-1),'FEUILLE 2'!$H:$H,TEXT(N$3,"000000000"),'FEUILLE 2'!$A:$A,"X",'FEUILLE 2'!$C:$C,$C39,'FEUILLE 2'!$K:$K,$D27)</f>
        <v>0</v>
      </c>
      <c r="O39" s="63">
        <f ca="1">+SUMIFS(OFFSET('FEUILLE 1'!$BP:$BP,0,MATCH(O$3&amp;$H$1,'FEUILLE 1'!$BP$1:$DW$1,0)-1),'FEUILLE 1'!$J:$J,$D39,'FEUILLE 1'!$BI:$BI,"&gt;="&amp;70000000)</f>
        <v>0</v>
      </c>
      <c r="P39" s="84">
        <f t="shared" ca="1" si="10"/>
        <v>0</v>
      </c>
      <c r="Q39" s="85"/>
      <c r="R39" s="85">
        <f t="shared" ca="1" si="9"/>
        <v>0</v>
      </c>
      <c r="S39" s="106">
        <f t="shared" ca="1" si="2"/>
        <v>0</v>
      </c>
    </row>
    <row r="40" spans="1:26" ht="9" customHeight="1" outlineLevel="1" x14ac:dyDescent="0.25">
      <c r="E40" s="49"/>
      <c r="F40" s="62"/>
      <c r="G40" s="63"/>
      <c r="H40" s="62"/>
      <c r="I40" s="63"/>
      <c r="J40" s="62"/>
      <c r="K40" s="63"/>
      <c r="L40" s="62"/>
      <c r="M40" s="64"/>
      <c r="N40" s="62"/>
      <c r="O40" s="63"/>
      <c r="P40" s="84"/>
      <c r="Q40" s="85"/>
      <c r="R40" s="85">
        <f t="shared" si="9"/>
        <v>0</v>
      </c>
      <c r="S40" s="106">
        <f t="shared" si="2"/>
        <v>0</v>
      </c>
    </row>
    <row r="41" spans="1:26" x14ac:dyDescent="0.25">
      <c r="E41" s="30" t="s">
        <v>182</v>
      </c>
      <c r="F41" s="32">
        <f ca="1">+SUM(F12:F40)</f>
        <v>0</v>
      </c>
      <c r="G41" s="40">
        <f t="shared" ref="G41:Q41" ca="1" si="12">+SUM(G12:G40)</f>
        <v>0</v>
      </c>
      <c r="H41" s="32">
        <f ca="1">+SUM(H12:H40)</f>
        <v>0</v>
      </c>
      <c r="I41" s="40">
        <f t="shared" ref="I41" ca="1" si="13">+SUM(I12:I40)</f>
        <v>14543.23</v>
      </c>
      <c r="J41" s="32">
        <f ca="1">+SUM(J12:J40)</f>
        <v>0</v>
      </c>
      <c r="K41" s="40">
        <f t="shared" ref="K41" ca="1" si="14">+SUM(K12:K40)</f>
        <v>0</v>
      </c>
      <c r="L41" s="32">
        <f ca="1">+SUM(L12:L40)</f>
        <v>157107.44</v>
      </c>
      <c r="M41" s="31">
        <f t="shared" ref="M41" ca="1" si="15">+SUM(M12:M40)</f>
        <v>209459.82499999995</v>
      </c>
      <c r="N41" s="32">
        <f ca="1">+SUM(N12:N40)</f>
        <v>0</v>
      </c>
      <c r="O41" s="40">
        <f t="shared" ref="O41" ca="1" si="16">+SUM(O12:O40)</f>
        <v>0</v>
      </c>
      <c r="P41" s="86">
        <f t="shared" ca="1" si="12"/>
        <v>157107.44</v>
      </c>
      <c r="Q41" s="87">
        <f t="shared" ca="1" si="12"/>
        <v>224003.05499999996</v>
      </c>
      <c r="R41" s="87">
        <f t="shared" ca="1" si="9"/>
        <v>-66895.614999999962</v>
      </c>
      <c r="S41" s="107">
        <f t="shared" ca="1" si="2"/>
        <v>-0.29863706546323654</v>
      </c>
      <c r="T41" s="127"/>
      <c r="U41" s="127"/>
      <c r="V41" s="127"/>
      <c r="W41" s="127">
        <f ca="1">+L41-M41</f>
        <v>-52352.384999999951</v>
      </c>
      <c r="X41" s="127"/>
      <c r="Z41" s="128" t="s">
        <v>705</v>
      </c>
    </row>
    <row r="42" spans="1:26" x14ac:dyDescent="0.25">
      <c r="E42" s="30" t="s">
        <v>183</v>
      </c>
      <c r="F42" s="32">
        <f ca="1">+F11+F41</f>
        <v>0</v>
      </c>
      <c r="G42" s="40">
        <f t="shared" ref="G42:Q42" ca="1" si="17">+G11+G41</f>
        <v>2115110.2850696943</v>
      </c>
      <c r="H42" s="32">
        <f ca="1">+H11+H41</f>
        <v>0</v>
      </c>
      <c r="I42" s="40">
        <f t="shared" ref="I42" ca="1" si="18">+I11+I41</f>
        <v>14543.23</v>
      </c>
      <c r="J42" s="32">
        <f ca="1">+J11+J41</f>
        <v>0</v>
      </c>
      <c r="K42" s="40">
        <f t="shared" ref="K42" ca="1" si="19">+K11+K41</f>
        <v>0</v>
      </c>
      <c r="L42" s="32">
        <f ca="1">+L11+L41</f>
        <v>157107.44</v>
      </c>
      <c r="M42" s="31">
        <f t="shared" ref="M42" ca="1" si="20">+M11+M41</f>
        <v>209459.82499999995</v>
      </c>
      <c r="N42" s="32">
        <f ca="1">+N11+N41</f>
        <v>0</v>
      </c>
      <c r="O42" s="40">
        <f t="shared" ref="O42" ca="1" si="21">+O11+O41</f>
        <v>0</v>
      </c>
      <c r="P42" s="86">
        <f t="shared" ca="1" si="17"/>
        <v>157107.44</v>
      </c>
      <c r="Q42" s="87">
        <f t="shared" ca="1" si="17"/>
        <v>2339113.3400696944</v>
      </c>
      <c r="R42" s="87">
        <f t="shared" ca="1" si="9"/>
        <v>-2182005.9000696945</v>
      </c>
      <c r="S42" s="107">
        <f t="shared" ca="1" si="2"/>
        <v>-0.93283461843908821</v>
      </c>
    </row>
    <row r="43" spans="1:26" s="22" customFormat="1" outlineLevel="1" x14ac:dyDescent="0.25">
      <c r="E43" s="74" t="s">
        <v>199</v>
      </c>
      <c r="F43" s="133">
        <f ca="1">-(SUMIFS(F$44:F$160,$D$44:$D$160,"SETCOM_FOUR")+SUMIFS(F$44:F$160,$D$44:$D$160,"SETCOM_AUTRE")+SUMIFS(F$44:F$160,$D$44:$D$160,"SETCOM_MO"))</f>
        <v>0</v>
      </c>
      <c r="G43" s="134">
        <f t="shared" ref="G43:O43" ca="1" si="22">+SUMIFS(G$44:G$160,$D$44:$D$160,"SETCOM_FOUR")+SUMIFS(G$44:G$160,$D$44:$D$160,"SETCOM_AUTRE")+SUMIFS(G$44:G$160,$D$44:$D$160,"SETCOM_MO")</f>
        <v>0</v>
      </c>
      <c r="H43" s="76">
        <f t="shared" ca="1" si="22"/>
        <v>0</v>
      </c>
      <c r="I43" s="75">
        <f t="shared" ca="1" si="22"/>
        <v>0</v>
      </c>
      <c r="J43" s="76">
        <f t="shared" ca="1" si="22"/>
        <v>0</v>
      </c>
      <c r="K43" s="75">
        <f t="shared" ca="1" si="22"/>
        <v>0</v>
      </c>
      <c r="L43" s="76">
        <f t="shared" ca="1" si="22"/>
        <v>0</v>
      </c>
      <c r="M43" s="77">
        <f t="shared" ca="1" si="22"/>
        <v>0</v>
      </c>
      <c r="N43" s="76">
        <f t="shared" ca="1" si="22"/>
        <v>0</v>
      </c>
      <c r="O43" s="75">
        <f t="shared" ca="1" si="22"/>
        <v>0</v>
      </c>
      <c r="P43" s="88">
        <f ca="1">+SUMIFS($F43:$O43,$F$5:$O$5,$P$5)</f>
        <v>0</v>
      </c>
      <c r="Q43" s="89">
        <f ca="1">+SUMIFS($F43:$O43,$F$5:$O$5,$Q$5)</f>
        <v>0</v>
      </c>
      <c r="R43" s="89">
        <f t="shared" ca="1" si="9"/>
        <v>0</v>
      </c>
      <c r="S43" s="105">
        <f t="shared" ca="1" si="2"/>
        <v>0</v>
      </c>
    </row>
    <row r="44" spans="1:26" ht="11.25" customHeight="1" outlineLevel="1" x14ac:dyDescent="0.25">
      <c r="E44" s="70"/>
      <c r="F44" s="71"/>
      <c r="G44" s="72"/>
      <c r="H44" s="71"/>
      <c r="I44" s="72"/>
      <c r="J44" s="71"/>
      <c r="K44" s="72"/>
      <c r="L44" s="71"/>
      <c r="M44" s="73"/>
      <c r="N44" s="71"/>
      <c r="O44" s="72"/>
      <c r="P44" s="90"/>
      <c r="Q44" s="91"/>
      <c r="R44" s="91">
        <f t="shared" si="9"/>
        <v>0</v>
      </c>
      <c r="S44" s="108">
        <f t="shared" si="2"/>
        <v>0</v>
      </c>
    </row>
    <row r="45" spans="1:26" x14ac:dyDescent="0.25">
      <c r="E45" s="30" t="s">
        <v>184</v>
      </c>
      <c r="F45" s="136">
        <f ca="1">+SUM(F43:F44)</f>
        <v>0</v>
      </c>
      <c r="G45" s="132">
        <f t="shared" ref="G45:Q45" ca="1" si="23">+SUM(G43:G44)</f>
        <v>0</v>
      </c>
      <c r="H45" s="32">
        <f ca="1">+SUM(H43:H44)</f>
        <v>0</v>
      </c>
      <c r="I45" s="40">
        <f t="shared" ref="I45" ca="1" si="24">+SUM(I43:I44)</f>
        <v>0</v>
      </c>
      <c r="J45" s="32">
        <f ca="1">+SUM(J43:J44)</f>
        <v>0</v>
      </c>
      <c r="K45" s="40">
        <f t="shared" ref="K45" ca="1" si="25">+SUM(K43:K44)</f>
        <v>0</v>
      </c>
      <c r="L45" s="32">
        <f ca="1">+SUM(L43:L44)</f>
        <v>0</v>
      </c>
      <c r="M45" s="31">
        <f t="shared" ref="M45" ca="1" si="26">+SUM(M43:M44)</f>
        <v>0</v>
      </c>
      <c r="N45" s="32">
        <f ca="1">+SUM(N43:N44)</f>
        <v>0</v>
      </c>
      <c r="O45" s="40">
        <f t="shared" ref="O45" ca="1" si="27">+SUM(O43:O44)</f>
        <v>0</v>
      </c>
      <c r="P45" s="86">
        <f t="shared" ca="1" si="23"/>
        <v>0</v>
      </c>
      <c r="Q45" s="87">
        <f t="shared" ca="1" si="23"/>
        <v>0</v>
      </c>
      <c r="R45" s="87">
        <f t="shared" ca="1" si="9"/>
        <v>0</v>
      </c>
      <c r="S45" s="107">
        <f t="shared" ca="1" si="2"/>
        <v>0</v>
      </c>
    </row>
    <row r="46" spans="1:26" outlineLevel="1" x14ac:dyDescent="0.25">
      <c r="A46" t="s">
        <v>707</v>
      </c>
      <c r="B46" t="s">
        <v>709</v>
      </c>
      <c r="C46" t="s">
        <v>726</v>
      </c>
      <c r="D46" s="22" t="s">
        <v>488</v>
      </c>
      <c r="E46" s="47" t="s">
        <v>196</v>
      </c>
      <c r="F46" s="65" t="e">
        <f>-SUMIFS(#REF!,#REF!,F$3)</f>
        <v>#REF!</v>
      </c>
      <c r="G46" s="135">
        <f ca="1">+SUMIFS(OFFSET('FEUILLE 1'!$BP:$BP,0,MATCH(G$3&amp;$H$1,'FEUILLE 1'!$BP$1:$DW$1,0)-1),'FEUILLE 1'!$J:$J,$D46)</f>
        <v>-32949.999999999993</v>
      </c>
      <c r="H46" s="65" t="e">
        <f>-SUMIFS(#REF!,#REF!,H$3)</f>
        <v>#REF!</v>
      </c>
      <c r="I46" s="66">
        <f ca="1">+SUMIFS(OFFSET('FEUILLE 1'!$BP:$BP,0,MATCH(I$3&amp;$H$1,'FEUILLE 1'!$BP$1:$DW$1,0)-1),'FEUILLE 1'!$J:$J,$D46)</f>
        <v>-2530.6250000000005</v>
      </c>
      <c r="J46" s="65" t="e">
        <f>-SUMIFS(#REF!,#REF!,J$3)</f>
        <v>#REF!</v>
      </c>
      <c r="K46" s="66">
        <f ca="1">+SUMIFS(OFFSET('FEUILLE 1'!$BP:$BP,0,MATCH(K$3&amp;$H$1,'FEUILLE 1'!$BP$1:$DW$1,0)-1),'FEUILLE 1'!$J:$J,$D46)</f>
        <v>0</v>
      </c>
      <c r="L46" s="65" t="e">
        <f>-SUMIFS(#REF!,#REF!,L$3)</f>
        <v>#REF!</v>
      </c>
      <c r="M46" s="67">
        <f ca="1">+SUMIFS(OFFSET('FEUILLE 1'!$BP:$BP,0,MATCH(M$3&amp;$H$1,'FEUILLE 1'!$BP$1:$DW$1,0)-1),'FEUILLE 1'!$J:$J,$D46)</f>
        <v>-9125</v>
      </c>
      <c r="N46" s="65" t="e">
        <f>-SUMIFS(#REF!,#REF!,N$3)</f>
        <v>#REF!</v>
      </c>
      <c r="O46" s="66">
        <f ca="1">+SUMIFS(OFFSET('FEUILLE 1'!$BP:$BP,0,MATCH(O$3&amp;$H$1,'FEUILLE 1'!$BP$1:$DW$1,0)-1),'FEUILLE 1'!$J:$J,$D46)</f>
        <v>0</v>
      </c>
      <c r="P46" s="92" t="e">
        <f t="shared" ref="P46:P47" si="28">+SUMIFS($F46:$O46,$F$5:$O$5,$P$5)</f>
        <v>#REF!</v>
      </c>
      <c r="Q46" s="93">
        <f t="shared" ref="Q46:Q47" ca="1" si="29">+SUMIFS($F46:$O46,$F$5:$O$5,$Q$5)</f>
        <v>-44605.624999999993</v>
      </c>
      <c r="R46" s="93" t="e">
        <f t="shared" ca="1" si="9"/>
        <v>#REF!</v>
      </c>
      <c r="S46" s="109">
        <f t="shared" ca="1" si="2"/>
        <v>0</v>
      </c>
    </row>
    <row r="47" spans="1:26" outlineLevel="1" x14ac:dyDescent="0.25">
      <c r="A47" t="s">
        <v>708</v>
      </c>
      <c r="B47" t="s">
        <v>718</v>
      </c>
      <c r="D47" t="s">
        <v>157</v>
      </c>
      <c r="E47" s="53" t="s">
        <v>158</v>
      </c>
      <c r="F47" s="65">
        <f ca="1">-SUMIFS(OFFSET('FEUILLE 2'!$A:$A,0,MATCH('Ecarts de marge'!$A47,'FEUILLE 2'!$1:$1,0)-1),'FEUILLE 2'!$H:$H,TEXT(F$3,"000000000"),'FEUILLE 2'!$A:$A,"X",'FEUILLE 2'!$C:$C,'Ecarts de marge'!$B47,'FEUILLE 2'!$K:$K,$D47)</f>
        <v>0</v>
      </c>
      <c r="G47" s="66">
        <f ca="1">+SUMIFS(OFFSET('FEUILLE 1'!$BP:$BP,0,MATCH(G$3&amp;$H$1,'FEUILLE 1'!$BP$1:$DW$1,0)-1),'FEUILLE 1'!$J:$J,$D47)</f>
        <v>0</v>
      </c>
      <c r="H47" s="65">
        <f ca="1">-SUMIFS(OFFSET('FEUILLE 2'!$A:$A,0,MATCH('Ecarts de marge'!$A47,'FEUILLE 2'!$1:$1,0)-1),'FEUILLE 2'!$H:$H,TEXT(H$3,"000000000"),'FEUILLE 2'!$A:$A,"X",'FEUILLE 2'!$C:$C,'Ecarts de marge'!$B47,'FEUILLE 2'!$K:$K,$D47)</f>
        <v>0</v>
      </c>
      <c r="I47" s="66">
        <f ca="1">+SUMIFS(OFFSET('FEUILLE 1'!$BP:$BP,0,MATCH(I$3&amp;$H$1,'FEUILLE 1'!$BP$1:$DW$1,0)-1),'FEUILLE 1'!$J:$J,$D47)</f>
        <v>0</v>
      </c>
      <c r="J47" s="65">
        <f ca="1">-SUMIFS(OFFSET('FEUILLE 2'!$A:$A,0,MATCH('Ecarts de marge'!$A47,'FEUILLE 2'!$1:$1,0)-1),'FEUILLE 2'!$H:$H,TEXT(J$3,"000000000"),'FEUILLE 2'!$A:$A,"X",'FEUILLE 2'!$C:$C,'Ecarts de marge'!$B47,'FEUILLE 2'!$K:$K,$D47)</f>
        <v>0</v>
      </c>
      <c r="K47" s="66">
        <f ca="1">+SUMIFS(OFFSET('FEUILLE 1'!$BP:$BP,0,MATCH(K$3&amp;$H$1,'FEUILLE 1'!$BP$1:$DW$1,0)-1),'FEUILLE 1'!$J:$J,$D47)</f>
        <v>0</v>
      </c>
      <c r="L47" s="65">
        <f ca="1">-SUMIFS(OFFSET('FEUILLE 2'!$A:$A,0,MATCH('Ecarts de marge'!$A47,'FEUILLE 2'!$1:$1,0)-1),'FEUILLE 2'!$H:$H,TEXT(L$3,"000000000"),'FEUILLE 2'!$A:$A,"X",'FEUILLE 2'!$C:$C,'Ecarts de marge'!$B47,'FEUILLE 2'!$K:$K,$D47)</f>
        <v>0</v>
      </c>
      <c r="M47" s="67">
        <f ca="1">+SUMIFS(OFFSET('FEUILLE 1'!$BP:$BP,0,MATCH(M$3&amp;$H$1,'FEUILLE 1'!$BP$1:$DW$1,0)-1),'FEUILLE 1'!$J:$J,$D47)</f>
        <v>0</v>
      </c>
      <c r="N47" s="65">
        <f ca="1">-SUMIFS(OFFSET('FEUILLE 2'!$A:$A,0,MATCH('Ecarts de marge'!$A47,'FEUILLE 2'!$1:$1,0)-1),'FEUILLE 2'!$H:$H,TEXT(N$3,"000000000"),'FEUILLE 2'!$A:$A,"X",'FEUILLE 2'!$C:$C,'Ecarts de marge'!$B47,'FEUILLE 2'!$K:$K,$D47)</f>
        <v>0</v>
      </c>
      <c r="O47" s="66">
        <f ca="1">+SUMIFS(OFFSET('FEUILLE 1'!$BP:$BP,0,MATCH(O$3&amp;$H$1,'FEUILLE 1'!$BP$1:$DW$1,0)-1),'FEUILLE 1'!$J:$J,$D47)</f>
        <v>0</v>
      </c>
      <c r="P47" s="92">
        <f t="shared" ca="1" si="28"/>
        <v>0</v>
      </c>
      <c r="Q47" s="93">
        <f t="shared" ca="1" si="29"/>
        <v>0</v>
      </c>
      <c r="R47" s="93">
        <f t="shared" ca="1" si="9"/>
        <v>0</v>
      </c>
      <c r="S47" s="109">
        <f t="shared" ca="1" si="2"/>
        <v>0</v>
      </c>
    </row>
    <row r="48" spans="1:26" ht="9.75" customHeight="1" outlineLevel="1" x14ac:dyDescent="0.25">
      <c r="E48" s="48"/>
      <c r="F48" s="65"/>
      <c r="G48" s="66"/>
      <c r="H48" s="65"/>
      <c r="I48" s="66"/>
      <c r="J48" s="65"/>
      <c r="K48" s="66"/>
      <c r="L48" s="65"/>
      <c r="M48" s="67"/>
      <c r="N48" s="65"/>
      <c r="O48" s="66"/>
      <c r="P48" s="92"/>
      <c r="Q48" s="93"/>
      <c r="R48" s="93">
        <f t="shared" si="9"/>
        <v>0</v>
      </c>
      <c r="S48" s="109">
        <f t="shared" si="2"/>
        <v>0</v>
      </c>
    </row>
    <row r="49" spans="1:26" x14ac:dyDescent="0.25">
      <c r="E49" s="30" t="s">
        <v>701</v>
      </c>
      <c r="F49" s="32" t="e">
        <f>+SUM(F46:F48)</f>
        <v>#REF!</v>
      </c>
      <c r="G49" s="132">
        <f t="shared" ref="G49:Q49" ca="1" si="30">+SUM(G46:G48)</f>
        <v>-32949.999999999993</v>
      </c>
      <c r="H49" s="32" t="e">
        <f>+SUM(H46:H48)</f>
        <v>#REF!</v>
      </c>
      <c r="I49" s="40">
        <f t="shared" ref="I49" ca="1" si="31">+SUM(I46:I48)</f>
        <v>-2530.6250000000005</v>
      </c>
      <c r="J49" s="32" t="e">
        <f>+SUM(J46:J48)</f>
        <v>#REF!</v>
      </c>
      <c r="K49" s="40">
        <f t="shared" ref="K49" ca="1" si="32">+SUM(K46:K48)</f>
        <v>0</v>
      </c>
      <c r="L49" s="32" t="e">
        <f>+SUM(L46:L48)</f>
        <v>#REF!</v>
      </c>
      <c r="M49" s="31">
        <f t="shared" ref="M49" ca="1" si="33">+SUM(M46:M48)</f>
        <v>-9125</v>
      </c>
      <c r="N49" s="32" t="e">
        <f>+SUM(N46:N48)</f>
        <v>#REF!</v>
      </c>
      <c r="O49" s="40">
        <f t="shared" ref="O49" ca="1" si="34">+SUM(O46:O48)</f>
        <v>0</v>
      </c>
      <c r="P49" s="86" t="e">
        <f t="shared" si="30"/>
        <v>#REF!</v>
      </c>
      <c r="Q49" s="87">
        <f t="shared" ca="1" si="30"/>
        <v>-44605.624999999993</v>
      </c>
      <c r="R49" s="87" t="e">
        <f t="shared" ca="1" si="9"/>
        <v>#REF!</v>
      </c>
      <c r="S49" s="107">
        <f t="shared" ca="1" si="2"/>
        <v>0</v>
      </c>
      <c r="Z49" s="22" t="s">
        <v>931</v>
      </c>
    </row>
    <row r="50" spans="1:26" outlineLevel="1" x14ac:dyDescent="0.25">
      <c r="A50" t="s">
        <v>708</v>
      </c>
      <c r="B50" t="s">
        <v>718</v>
      </c>
      <c r="D50" t="s">
        <v>107</v>
      </c>
      <c r="E50" s="49" t="s">
        <v>108</v>
      </c>
      <c r="F50" s="68">
        <f ca="1">-SUMIFS(OFFSET('FEUILLE 2'!$A:$A,0,MATCH('Ecarts de marge'!$A50,'FEUILLE 2'!$1:$1,0)-1),'FEUILLE 2'!$H:$H,TEXT(F$3,"000000000"),'FEUILLE 2'!$A:$A,"X",'FEUILLE 2'!$C:$C,'Ecarts de marge'!$B50,'FEUILLE 2'!$K:$K,$D50)</f>
        <v>0</v>
      </c>
      <c r="G50" s="66">
        <f ca="1">+SUMIFS(OFFSET('FEUILLE 1'!$BP:$BP,0,MATCH(G$3&amp;$H$1,'FEUILLE 1'!$BP$1:$DW$1,0)-1),'FEUILLE 1'!$J:$J,$D50,'FEUILLE 1'!$BI:$BI,"&lt;"&amp;70000000)</f>
        <v>0</v>
      </c>
      <c r="H50" s="68">
        <f ca="1">-SUMIFS(OFFSET('FEUILLE 2'!$A:$A,0,MATCH('Ecarts de marge'!$A50,'FEUILLE 2'!$1:$1,0)-1),'FEUILLE 2'!$H:$H,TEXT(H$3,"000000000"),'FEUILLE 2'!$A:$A,"X",'FEUILLE 2'!$C:$C,'Ecarts de marge'!$B50,'FEUILLE 2'!$K:$K,$D50)</f>
        <v>0</v>
      </c>
      <c r="I50" s="66">
        <f ca="1">+SUMIFS(OFFSET('FEUILLE 1'!$BP:$BP,0,MATCH(I$3&amp;$H$1,'FEUILLE 1'!$BP$1:$DW$1,0)-1),'FEUILLE 1'!$J:$J,$D50,'FEUILLE 1'!$BI:$BI,"&lt;"&amp;70000000)</f>
        <v>0</v>
      </c>
      <c r="J50" s="68">
        <f ca="1">-SUMIFS(OFFSET('FEUILLE 2'!$A:$A,0,MATCH('Ecarts de marge'!$A50,'FEUILLE 2'!$1:$1,0)-1),'FEUILLE 2'!$H:$H,TEXT(J$3,"000000000"),'FEUILLE 2'!$A:$A,"X",'FEUILLE 2'!$C:$C,'Ecarts de marge'!$B50,'FEUILLE 2'!$K:$K,$D50)</f>
        <v>0</v>
      </c>
      <c r="K50" s="66">
        <f ca="1">+SUMIFS(OFFSET('FEUILLE 1'!$BP:$BP,0,MATCH(K$3&amp;$H$1,'FEUILLE 1'!$BP$1:$DW$1,0)-1),'FEUILLE 1'!$J:$J,$D50,'FEUILLE 1'!$BI:$BI,"&lt;"&amp;70000000)</f>
        <v>0</v>
      </c>
      <c r="L50" s="68">
        <f ca="1">-SUMIFS(OFFSET('FEUILLE 2'!$A:$A,0,MATCH('Ecarts de marge'!$A50,'FEUILLE 2'!$1:$1,0)-1),'FEUILLE 2'!$H:$H,TEXT(L$3,"000000000"),'FEUILLE 2'!$A:$A,"X",'FEUILLE 2'!$C:$C,'Ecarts de marge'!$B50,'FEUILLE 2'!$K:$K,$D50)</f>
        <v>0</v>
      </c>
      <c r="M50" s="67">
        <f ca="1">+SUMIFS(OFFSET('FEUILLE 1'!$BP:$BP,0,MATCH(M$3&amp;$H$1,'FEUILLE 1'!$BP$1:$DW$1,0)-1),'FEUILLE 1'!$J:$J,$D50,'FEUILLE 1'!$BI:$BI,"&lt;"&amp;70000000)</f>
        <v>0</v>
      </c>
      <c r="N50" s="68">
        <f ca="1">-SUMIFS(OFFSET('FEUILLE 2'!$A:$A,0,MATCH('Ecarts de marge'!$A50,'FEUILLE 2'!$1:$1,0)-1),'FEUILLE 2'!$H:$H,TEXT(N$3,"000000000"),'FEUILLE 2'!$A:$A,"X",'FEUILLE 2'!$C:$C,'Ecarts de marge'!$B50,'FEUILLE 2'!$K:$K,$D50)</f>
        <v>0</v>
      </c>
      <c r="O50" s="66">
        <f ca="1">+SUMIFS(OFFSET('FEUILLE 1'!$BP:$BP,0,MATCH(O$3&amp;$H$1,'FEUILLE 1'!$BP$1:$DW$1,0)-1),'FEUILLE 1'!$J:$J,$D50,'FEUILLE 1'!$BI:$BI,"&lt;"&amp;70000000)</f>
        <v>0</v>
      </c>
      <c r="P50" s="84">
        <f t="shared" ref="P50:P79" ca="1" si="35">+SUMIFS($F50:$O50,$F$5:$O$5,$P$5)</f>
        <v>0</v>
      </c>
      <c r="Q50" s="85">
        <f t="shared" ref="Q50:Q79" ca="1" si="36">+SUMIFS($F50:$O50,$F$5:$O$5,$Q$5)</f>
        <v>0</v>
      </c>
      <c r="R50" s="85">
        <f t="shared" ca="1" si="9"/>
        <v>0</v>
      </c>
      <c r="S50" s="106">
        <f t="shared" ca="1" si="2"/>
        <v>0</v>
      </c>
      <c r="Z50" s="127">
        <f ca="1">+SUMIFS('FEUILLE 1'!BK:BK,'FEUILLE 1'!$BI:$BI,"60423000",'FEUILLE 1'!$J:$J,$D50)+P50</f>
        <v>0</v>
      </c>
    </row>
    <row r="51" spans="1:26" outlineLevel="1" x14ac:dyDescent="0.25">
      <c r="A51" t="s">
        <v>708</v>
      </c>
      <c r="B51" t="s">
        <v>718</v>
      </c>
      <c r="D51" t="s">
        <v>101</v>
      </c>
      <c r="E51" s="49" t="s">
        <v>102</v>
      </c>
      <c r="F51" s="68">
        <f ca="1">-SUMIFS(OFFSET('FEUILLE 2'!$A:$A,0,MATCH('Ecarts de marge'!$A51,'FEUILLE 2'!$1:$1,0)-1),'FEUILLE 2'!$H:$H,TEXT(F$3,"000000000"),'FEUILLE 2'!$A:$A,"X",'FEUILLE 2'!$C:$C,'Ecarts de marge'!$B51,'FEUILLE 2'!$K:$K,$D51)</f>
        <v>0</v>
      </c>
      <c r="G51" s="66">
        <f ca="1">+SUMIFS(OFFSET('FEUILLE 1'!$BP:$BP,0,MATCH(G$3&amp;$H$1,'FEUILLE 1'!$BP$1:$DW$1,0)-1),'FEUILLE 1'!$J:$J,$D51,'FEUILLE 1'!$BI:$BI,"&lt;"&amp;70000000)</f>
        <v>-6499.62</v>
      </c>
      <c r="H51" s="68">
        <f ca="1">-SUMIFS(OFFSET('FEUILLE 2'!$A:$A,0,MATCH('Ecarts de marge'!$A51,'FEUILLE 2'!$1:$1,0)-1),'FEUILLE 2'!$H:$H,TEXT(H$3,"000000000"),'FEUILLE 2'!$A:$A,"X",'FEUILLE 2'!$C:$C,'Ecarts de marge'!$B51,'FEUILLE 2'!$K:$K,$D51)</f>
        <v>0</v>
      </c>
      <c r="I51" s="66">
        <f ca="1">+SUMIFS(OFFSET('FEUILLE 1'!$BP:$BP,0,MATCH(I$3&amp;$H$1,'FEUILLE 1'!$BP$1:$DW$1,0)-1),'FEUILLE 1'!$J:$J,$D51,'FEUILLE 1'!$BI:$BI,"&lt;"&amp;70000000)</f>
        <v>0</v>
      </c>
      <c r="J51" s="68">
        <f ca="1">-SUMIFS(OFFSET('FEUILLE 2'!$A:$A,0,MATCH('Ecarts de marge'!$A51,'FEUILLE 2'!$1:$1,0)-1),'FEUILLE 2'!$H:$H,TEXT(J$3,"000000000"),'FEUILLE 2'!$A:$A,"X",'FEUILLE 2'!$C:$C,'Ecarts de marge'!$B51,'FEUILLE 2'!$K:$K,$D51)</f>
        <v>0</v>
      </c>
      <c r="K51" s="66">
        <f ca="1">+SUMIFS(OFFSET('FEUILLE 1'!$BP:$BP,0,MATCH(K$3&amp;$H$1,'FEUILLE 1'!$BP$1:$DW$1,0)-1),'FEUILLE 1'!$J:$J,$D51,'FEUILLE 1'!$BI:$BI,"&lt;"&amp;70000000)</f>
        <v>0</v>
      </c>
      <c r="L51" s="68">
        <f ca="1">-SUMIFS(OFFSET('FEUILLE 2'!$A:$A,0,MATCH('Ecarts de marge'!$A51,'FEUILLE 2'!$1:$1,0)-1),'FEUILLE 2'!$H:$H,TEXT(L$3,"000000000"),'FEUILLE 2'!$A:$A,"X",'FEUILLE 2'!$C:$C,'Ecarts de marge'!$B51,'FEUILLE 2'!$K:$K,$D51)</f>
        <v>0</v>
      </c>
      <c r="M51" s="67">
        <f ca="1">+SUMIFS(OFFSET('FEUILLE 1'!$BP:$BP,0,MATCH(M$3&amp;$H$1,'FEUILLE 1'!$BP$1:$DW$1,0)-1),'FEUILLE 1'!$J:$J,$D51,'FEUILLE 1'!$BI:$BI,"&lt;"&amp;70000000)</f>
        <v>-61445.69999999999</v>
      </c>
      <c r="N51" s="68">
        <f ca="1">-SUMIFS(OFFSET('FEUILLE 2'!$A:$A,0,MATCH('Ecarts de marge'!$A51,'FEUILLE 2'!$1:$1,0)-1),'FEUILLE 2'!$H:$H,TEXT(N$3,"000000000"),'FEUILLE 2'!$A:$A,"X",'FEUILLE 2'!$C:$C,'Ecarts de marge'!$B51,'FEUILLE 2'!$K:$K,$D51)</f>
        <v>0</v>
      </c>
      <c r="O51" s="66">
        <f ca="1">+SUMIFS(OFFSET('FEUILLE 1'!$BP:$BP,0,MATCH(O$3&amp;$H$1,'FEUILLE 1'!$BP$1:$DW$1,0)-1),'FEUILLE 1'!$J:$J,$D51,'FEUILLE 1'!$BI:$BI,"&lt;"&amp;70000000)</f>
        <v>0</v>
      </c>
      <c r="P51" s="84">
        <f t="shared" ca="1" si="35"/>
        <v>0</v>
      </c>
      <c r="Q51" s="85">
        <f t="shared" ca="1" si="36"/>
        <v>-67945.319999999992</v>
      </c>
      <c r="R51" s="85">
        <f t="shared" ca="1" si="9"/>
        <v>67945.319999999992</v>
      </c>
      <c r="S51" s="106">
        <f t="shared" ca="1" si="2"/>
        <v>-1</v>
      </c>
      <c r="Z51" s="127">
        <f ca="1">+SUMIFS('FEUILLE 1'!BK:BK,'FEUILLE 1'!$BI:$BI,"60423000",'FEUILLE 1'!$J:$J,$D51)+P51</f>
        <v>0</v>
      </c>
    </row>
    <row r="52" spans="1:26" outlineLevel="1" x14ac:dyDescent="0.25">
      <c r="A52" t="s">
        <v>708</v>
      </c>
      <c r="B52" t="s">
        <v>718</v>
      </c>
      <c r="D52" t="s">
        <v>104</v>
      </c>
      <c r="E52" s="49" t="s">
        <v>105</v>
      </c>
      <c r="F52" s="68">
        <f ca="1">-SUMIFS(OFFSET('FEUILLE 2'!$A:$A,0,MATCH('Ecarts de marge'!$A52,'FEUILLE 2'!$1:$1,0)-1),'FEUILLE 2'!$H:$H,TEXT(F$3,"000000000"),'FEUILLE 2'!$A:$A,"X",'FEUILLE 2'!$C:$C,'Ecarts de marge'!$B52,'FEUILLE 2'!$K:$K,$D52)</f>
        <v>0</v>
      </c>
      <c r="G52" s="66">
        <f ca="1">+SUMIFS(OFFSET('FEUILLE 1'!$BP:$BP,0,MATCH(G$3&amp;$H$1,'FEUILLE 1'!$BP$1:$DW$1,0)-1),'FEUILLE 1'!$J:$J,$D52,'FEUILLE 1'!$BI:$BI,"&lt;"&amp;70000000)</f>
        <v>-5944.9091461860435</v>
      </c>
      <c r="H52" s="68">
        <f ca="1">-SUMIFS(OFFSET('FEUILLE 2'!$A:$A,0,MATCH('Ecarts de marge'!$A52,'FEUILLE 2'!$1:$1,0)-1),'FEUILLE 2'!$H:$H,TEXT(H$3,"000000000"),'FEUILLE 2'!$A:$A,"X",'FEUILLE 2'!$C:$C,'Ecarts de marge'!$B52,'FEUILLE 2'!$K:$K,$D52)</f>
        <v>0</v>
      </c>
      <c r="I52" s="66">
        <f ca="1">+SUMIFS(OFFSET('FEUILLE 1'!$BP:$BP,0,MATCH(I$3&amp;$H$1,'FEUILLE 1'!$BP$1:$DW$1,0)-1),'FEUILLE 1'!$J:$J,$D52,'FEUILLE 1'!$BI:$BI,"&lt;"&amp;70000000)</f>
        <v>0</v>
      </c>
      <c r="J52" s="68">
        <f ca="1">-SUMIFS(OFFSET('FEUILLE 2'!$A:$A,0,MATCH('Ecarts de marge'!$A52,'FEUILLE 2'!$1:$1,0)-1),'FEUILLE 2'!$H:$H,TEXT(J$3,"000000000"),'FEUILLE 2'!$A:$A,"X",'FEUILLE 2'!$C:$C,'Ecarts de marge'!$B52,'FEUILLE 2'!$K:$K,$D52)</f>
        <v>0</v>
      </c>
      <c r="K52" s="66">
        <f ca="1">+SUMIFS(OFFSET('FEUILLE 1'!$BP:$BP,0,MATCH(K$3&amp;$H$1,'FEUILLE 1'!$BP$1:$DW$1,0)-1),'FEUILLE 1'!$J:$J,$D52,'FEUILLE 1'!$BI:$BI,"&lt;"&amp;70000000)</f>
        <v>0</v>
      </c>
      <c r="L52" s="68">
        <f ca="1">-SUMIFS(OFFSET('FEUILLE 2'!$A:$A,0,MATCH('Ecarts de marge'!$A52,'FEUILLE 2'!$1:$1,0)-1),'FEUILLE 2'!$H:$H,TEXT(L$3,"000000000"),'FEUILLE 2'!$A:$A,"X",'FEUILLE 2'!$C:$C,'Ecarts de marge'!$B52,'FEUILLE 2'!$K:$K,$D52)</f>
        <v>0</v>
      </c>
      <c r="M52" s="67">
        <f ca="1">+SUMIFS(OFFSET('FEUILLE 1'!$BP:$BP,0,MATCH(M$3&amp;$H$1,'FEUILLE 1'!$BP$1:$DW$1,0)-1),'FEUILLE 1'!$J:$J,$D52,'FEUILLE 1'!$BI:$BI,"&lt;"&amp;70000000)</f>
        <v>-2703.0908538139565</v>
      </c>
      <c r="N52" s="68">
        <f ca="1">-SUMIFS(OFFSET('FEUILLE 2'!$A:$A,0,MATCH('Ecarts de marge'!$A52,'FEUILLE 2'!$1:$1,0)-1),'FEUILLE 2'!$H:$H,TEXT(N$3,"000000000"),'FEUILLE 2'!$A:$A,"X",'FEUILLE 2'!$C:$C,'Ecarts de marge'!$B52,'FEUILLE 2'!$K:$K,$D52)</f>
        <v>0</v>
      </c>
      <c r="O52" s="66">
        <f ca="1">+SUMIFS(OFFSET('FEUILLE 1'!$BP:$BP,0,MATCH(O$3&amp;$H$1,'FEUILLE 1'!$BP$1:$DW$1,0)-1),'FEUILLE 1'!$J:$J,$D52,'FEUILLE 1'!$BI:$BI,"&lt;"&amp;70000000)</f>
        <v>0</v>
      </c>
      <c r="P52" s="84">
        <f t="shared" ca="1" si="35"/>
        <v>0</v>
      </c>
      <c r="Q52" s="85">
        <f t="shared" ca="1" si="36"/>
        <v>-8648</v>
      </c>
      <c r="R52" s="85">
        <f t="shared" ca="1" si="9"/>
        <v>8648</v>
      </c>
      <c r="S52" s="106">
        <f t="shared" ca="1" si="2"/>
        <v>-1</v>
      </c>
      <c r="Z52" s="127">
        <f ca="1">+SUMIFS('FEUILLE 1'!BK:BK,'FEUILLE 1'!$BI:$BI,"60423000",'FEUILLE 1'!$J:$J,$D52)+P52</f>
        <v>0</v>
      </c>
    </row>
    <row r="53" spans="1:26" outlineLevel="1" x14ac:dyDescent="0.25">
      <c r="A53" t="s">
        <v>708</v>
      </c>
      <c r="B53" t="s">
        <v>718</v>
      </c>
      <c r="D53" t="s">
        <v>116</v>
      </c>
      <c r="E53" s="49" t="s">
        <v>117</v>
      </c>
      <c r="F53" s="68">
        <f ca="1">-SUMIFS(OFFSET('FEUILLE 2'!$A:$A,0,MATCH('Ecarts de marge'!$A53,'FEUILLE 2'!$1:$1,0)-1),'FEUILLE 2'!$H:$H,TEXT(F$3,"000000000"),'FEUILLE 2'!$A:$A,"X",'FEUILLE 2'!$C:$C,'Ecarts de marge'!$B53,'FEUILLE 2'!$K:$K,$D53)</f>
        <v>0</v>
      </c>
      <c r="G53" s="66">
        <f ca="1">+SUMIFS(OFFSET('FEUILLE 1'!$BP:$BP,0,MATCH(G$3&amp;$H$1,'FEUILLE 1'!$BP$1:$DW$1,0)-1),'FEUILLE 1'!$J:$J,$D53,'FEUILLE 1'!$BI:$BI,"&lt;"&amp;70000000)</f>
        <v>0</v>
      </c>
      <c r="H53" s="68">
        <f ca="1">-SUMIFS(OFFSET('FEUILLE 2'!$A:$A,0,MATCH('Ecarts de marge'!$A53,'FEUILLE 2'!$1:$1,0)-1),'FEUILLE 2'!$H:$H,TEXT(H$3,"000000000"),'FEUILLE 2'!$A:$A,"X",'FEUILLE 2'!$C:$C,'Ecarts de marge'!$B53,'FEUILLE 2'!$K:$K,$D53)</f>
        <v>0</v>
      </c>
      <c r="I53" s="66">
        <f ca="1">+SUMIFS(OFFSET('FEUILLE 1'!$BP:$BP,0,MATCH(I$3&amp;$H$1,'FEUILLE 1'!$BP$1:$DW$1,0)-1),'FEUILLE 1'!$J:$J,$D53,'FEUILLE 1'!$BI:$BI,"&lt;"&amp;70000000)</f>
        <v>0</v>
      </c>
      <c r="J53" s="68">
        <f ca="1">-SUMIFS(OFFSET('FEUILLE 2'!$A:$A,0,MATCH('Ecarts de marge'!$A53,'FEUILLE 2'!$1:$1,0)-1),'FEUILLE 2'!$H:$H,TEXT(J$3,"000000000"),'FEUILLE 2'!$A:$A,"X",'FEUILLE 2'!$C:$C,'Ecarts de marge'!$B53,'FEUILLE 2'!$K:$K,$D53)</f>
        <v>0</v>
      </c>
      <c r="K53" s="66">
        <f ca="1">+SUMIFS(OFFSET('FEUILLE 1'!$BP:$BP,0,MATCH(K$3&amp;$H$1,'FEUILLE 1'!$BP$1:$DW$1,0)-1),'FEUILLE 1'!$J:$J,$D53,'FEUILLE 1'!$BI:$BI,"&lt;"&amp;70000000)</f>
        <v>0</v>
      </c>
      <c r="L53" s="68">
        <f ca="1">-SUMIFS(OFFSET('FEUILLE 2'!$A:$A,0,MATCH('Ecarts de marge'!$A53,'FEUILLE 2'!$1:$1,0)-1),'FEUILLE 2'!$H:$H,TEXT(L$3,"000000000"),'FEUILLE 2'!$A:$A,"X",'FEUILLE 2'!$C:$C,'Ecarts de marge'!$B53,'FEUILLE 2'!$K:$K,$D53)</f>
        <v>0</v>
      </c>
      <c r="M53" s="67">
        <f ca="1">+SUMIFS(OFFSET('FEUILLE 1'!$BP:$BP,0,MATCH(M$3&amp;$H$1,'FEUILLE 1'!$BP$1:$DW$1,0)-1),'FEUILLE 1'!$J:$J,$D53,'FEUILLE 1'!$BI:$BI,"&lt;"&amp;70000000)</f>
        <v>0</v>
      </c>
      <c r="N53" s="68">
        <f ca="1">-SUMIFS(OFFSET('FEUILLE 2'!$A:$A,0,MATCH('Ecarts de marge'!$A53,'FEUILLE 2'!$1:$1,0)-1),'FEUILLE 2'!$H:$H,TEXT(N$3,"000000000"),'FEUILLE 2'!$A:$A,"X",'FEUILLE 2'!$C:$C,'Ecarts de marge'!$B53,'FEUILLE 2'!$K:$K,$D53)</f>
        <v>0</v>
      </c>
      <c r="O53" s="66">
        <f ca="1">+SUMIFS(OFFSET('FEUILLE 1'!$BP:$BP,0,MATCH(O$3&amp;$H$1,'FEUILLE 1'!$BP$1:$DW$1,0)-1),'FEUILLE 1'!$J:$J,$D53,'FEUILLE 1'!$BI:$BI,"&lt;"&amp;70000000)</f>
        <v>0</v>
      </c>
      <c r="P53" s="84">
        <f t="shared" ca="1" si="35"/>
        <v>0</v>
      </c>
      <c r="Q53" s="85">
        <f t="shared" ca="1" si="36"/>
        <v>0</v>
      </c>
      <c r="R53" s="85">
        <f t="shared" ca="1" si="9"/>
        <v>0</v>
      </c>
      <c r="S53" s="106">
        <f t="shared" ca="1" si="2"/>
        <v>0</v>
      </c>
      <c r="Z53" s="127">
        <f ca="1">+SUMIFS('FEUILLE 1'!BK:BK,'FEUILLE 1'!$BI:$BI,"60423000",'FEUILLE 1'!$J:$J,$D53)+P53</f>
        <v>0</v>
      </c>
    </row>
    <row r="54" spans="1:26" outlineLevel="1" x14ac:dyDescent="0.25">
      <c r="A54" t="s">
        <v>708</v>
      </c>
      <c r="B54" t="s">
        <v>718</v>
      </c>
      <c r="D54" t="s">
        <v>113</v>
      </c>
      <c r="E54" s="49" t="s">
        <v>114</v>
      </c>
      <c r="F54" s="68">
        <f ca="1">-SUMIFS(OFFSET('FEUILLE 2'!$A:$A,0,MATCH('Ecarts de marge'!$A54,'FEUILLE 2'!$1:$1,0)-1),'FEUILLE 2'!$H:$H,TEXT(F$3,"000000000"),'FEUILLE 2'!$A:$A,"X",'FEUILLE 2'!$C:$C,'Ecarts de marge'!$B54,'FEUILLE 2'!$K:$K,$D54)</f>
        <v>0</v>
      </c>
      <c r="G54" s="66">
        <f ca="1">+SUMIFS(OFFSET('FEUILLE 1'!$BP:$BP,0,MATCH(G$3&amp;$H$1,'FEUILLE 1'!$BP$1:$DW$1,0)-1),'FEUILLE 1'!$J:$J,$D54,'FEUILLE 1'!$BI:$BI,"&lt;"&amp;70000000)</f>
        <v>0</v>
      </c>
      <c r="H54" s="68">
        <f ca="1">-SUMIFS(OFFSET('FEUILLE 2'!$A:$A,0,MATCH('Ecarts de marge'!$A54,'FEUILLE 2'!$1:$1,0)-1),'FEUILLE 2'!$H:$H,TEXT(H$3,"000000000"),'FEUILLE 2'!$A:$A,"X",'FEUILLE 2'!$C:$C,'Ecarts de marge'!$B54,'FEUILLE 2'!$K:$K,$D54)</f>
        <v>0</v>
      </c>
      <c r="I54" s="66">
        <f ca="1">+SUMIFS(OFFSET('FEUILLE 1'!$BP:$BP,0,MATCH(I$3&amp;$H$1,'FEUILLE 1'!$BP$1:$DW$1,0)-1),'FEUILLE 1'!$J:$J,$D54,'FEUILLE 1'!$BI:$BI,"&lt;"&amp;70000000)</f>
        <v>0</v>
      </c>
      <c r="J54" s="68">
        <f ca="1">-SUMIFS(OFFSET('FEUILLE 2'!$A:$A,0,MATCH('Ecarts de marge'!$A54,'FEUILLE 2'!$1:$1,0)-1),'FEUILLE 2'!$H:$H,TEXT(J$3,"000000000"),'FEUILLE 2'!$A:$A,"X",'FEUILLE 2'!$C:$C,'Ecarts de marge'!$B54,'FEUILLE 2'!$K:$K,$D54)</f>
        <v>0</v>
      </c>
      <c r="K54" s="66">
        <f ca="1">+SUMIFS(OFFSET('FEUILLE 1'!$BP:$BP,0,MATCH(K$3&amp;$H$1,'FEUILLE 1'!$BP$1:$DW$1,0)-1),'FEUILLE 1'!$J:$J,$D54,'FEUILLE 1'!$BI:$BI,"&lt;"&amp;70000000)</f>
        <v>0</v>
      </c>
      <c r="L54" s="68">
        <f ca="1">-SUMIFS(OFFSET('FEUILLE 2'!$A:$A,0,MATCH('Ecarts de marge'!$A54,'FEUILLE 2'!$1:$1,0)-1),'FEUILLE 2'!$H:$H,TEXT(L$3,"000000000"),'FEUILLE 2'!$A:$A,"X",'FEUILLE 2'!$C:$C,'Ecarts de marge'!$B54,'FEUILLE 2'!$K:$K,$D54)</f>
        <v>0</v>
      </c>
      <c r="M54" s="67">
        <f ca="1">+SUMIFS(OFFSET('FEUILLE 1'!$BP:$BP,0,MATCH(M$3&amp;$H$1,'FEUILLE 1'!$BP$1:$DW$1,0)-1),'FEUILLE 1'!$J:$J,$D54,'FEUILLE 1'!$BI:$BI,"&lt;"&amp;70000000)</f>
        <v>0</v>
      </c>
      <c r="N54" s="68">
        <f ca="1">-SUMIFS(OFFSET('FEUILLE 2'!$A:$A,0,MATCH('Ecarts de marge'!$A54,'FEUILLE 2'!$1:$1,0)-1),'FEUILLE 2'!$H:$H,TEXT(N$3,"000000000"),'FEUILLE 2'!$A:$A,"X",'FEUILLE 2'!$C:$C,'Ecarts de marge'!$B54,'FEUILLE 2'!$K:$K,$D54)</f>
        <v>0</v>
      </c>
      <c r="O54" s="66">
        <f ca="1">+SUMIFS(OFFSET('FEUILLE 1'!$BP:$BP,0,MATCH(O$3&amp;$H$1,'FEUILLE 1'!$BP$1:$DW$1,0)-1),'FEUILLE 1'!$J:$J,$D54,'FEUILLE 1'!$BI:$BI,"&lt;"&amp;70000000)</f>
        <v>0</v>
      </c>
      <c r="P54" s="84">
        <f t="shared" ca="1" si="35"/>
        <v>0</v>
      </c>
      <c r="Q54" s="85">
        <f t="shared" ca="1" si="36"/>
        <v>0</v>
      </c>
      <c r="R54" s="85">
        <f t="shared" ca="1" si="9"/>
        <v>0</v>
      </c>
      <c r="S54" s="106">
        <f t="shared" ca="1" si="2"/>
        <v>0</v>
      </c>
      <c r="T54" s="140" t="s">
        <v>920</v>
      </c>
      <c r="Z54" s="127">
        <f ca="1">+SUMIFS('FEUILLE 1'!BK:BK,'FEUILLE 1'!$BI:$BI,"60423000",'FEUILLE 1'!$J:$J,$D54)+P54</f>
        <v>0</v>
      </c>
    </row>
    <row r="55" spans="1:26" outlineLevel="1" x14ac:dyDescent="0.25">
      <c r="A55" t="s">
        <v>708</v>
      </c>
      <c r="B55" t="s">
        <v>718</v>
      </c>
      <c r="D55" t="s">
        <v>63</v>
      </c>
      <c r="E55" s="49" t="s">
        <v>63</v>
      </c>
      <c r="F55" s="68">
        <f ca="1">-SUMIFS(OFFSET('FEUILLE 2'!$A:$A,0,MATCH('Ecarts de marge'!$A55,'FEUILLE 2'!$1:$1,0)-1),'FEUILLE 2'!$H:$H,TEXT(F$3,"000000000"),'FEUILLE 2'!$A:$A,"X",'FEUILLE 2'!$C:$C,'Ecarts de marge'!$B55,'FEUILLE 2'!$K:$K,$D55)</f>
        <v>0</v>
      </c>
      <c r="G55" s="66">
        <f ca="1">+SUMIFS(OFFSET('FEUILLE 1'!$BP:$BP,0,MATCH(G$3&amp;$H$1,'FEUILLE 1'!$BP$1:$DW$1,0)-1),'FEUILLE 1'!$J:$J,$D55,'FEUILLE 1'!$BI:$BI,"&lt;"&amp;70000000)</f>
        <v>-2368.6999999999998</v>
      </c>
      <c r="H55" s="68">
        <f ca="1">-SUMIFS(OFFSET('FEUILLE 2'!$A:$A,0,MATCH('Ecarts de marge'!$A55,'FEUILLE 2'!$1:$1,0)-1),'FEUILLE 2'!$H:$H,TEXT(H$3,"000000000"),'FEUILLE 2'!$A:$A,"X",'FEUILLE 2'!$C:$C,'Ecarts de marge'!$B55,'FEUILLE 2'!$K:$K,$D55)</f>
        <v>0</v>
      </c>
      <c r="I55" s="66">
        <f ca="1">+SUMIFS(OFFSET('FEUILLE 1'!$BP:$BP,0,MATCH(I$3&amp;$H$1,'FEUILLE 1'!$BP$1:$DW$1,0)-1),'FEUILLE 1'!$J:$J,$D55,'FEUILLE 1'!$BI:$BI,"&lt;"&amp;70000000)</f>
        <v>0</v>
      </c>
      <c r="J55" s="68">
        <f ca="1">-SUMIFS(OFFSET('FEUILLE 2'!$A:$A,0,MATCH('Ecarts de marge'!$A55,'FEUILLE 2'!$1:$1,0)-1),'FEUILLE 2'!$H:$H,TEXT(J$3,"000000000"),'FEUILLE 2'!$A:$A,"X",'FEUILLE 2'!$C:$C,'Ecarts de marge'!$B55,'FEUILLE 2'!$K:$K,$D55)</f>
        <v>0</v>
      </c>
      <c r="K55" s="66">
        <f ca="1">+SUMIFS(OFFSET('FEUILLE 1'!$BP:$BP,0,MATCH(K$3&amp;$H$1,'FEUILLE 1'!$BP$1:$DW$1,0)-1),'FEUILLE 1'!$J:$J,$D55,'FEUILLE 1'!$BI:$BI,"&lt;"&amp;70000000)</f>
        <v>0</v>
      </c>
      <c r="L55" s="68">
        <f ca="1">-SUMIFS(OFFSET('FEUILLE 2'!$A:$A,0,MATCH('Ecarts de marge'!$A55,'FEUILLE 2'!$1:$1,0)-1),'FEUILLE 2'!$H:$H,TEXT(L$3,"000000000"),'FEUILLE 2'!$A:$A,"X",'FEUILLE 2'!$C:$C,'Ecarts de marge'!$B55,'FEUILLE 2'!$K:$K,$D55)</f>
        <v>0</v>
      </c>
      <c r="M55" s="67">
        <f ca="1">+SUMIFS(OFFSET('FEUILLE 1'!$BP:$BP,0,MATCH(M$3&amp;$H$1,'FEUILLE 1'!$BP$1:$DW$1,0)-1),'FEUILLE 1'!$J:$J,$D55,'FEUILLE 1'!$BI:$BI,"&lt;"&amp;70000000)</f>
        <v>-1712.52</v>
      </c>
      <c r="N55" s="68">
        <f ca="1">-SUMIFS(OFFSET('FEUILLE 2'!$A:$A,0,MATCH('Ecarts de marge'!$A55,'FEUILLE 2'!$1:$1,0)-1),'FEUILLE 2'!$H:$H,TEXT(N$3,"000000000"),'FEUILLE 2'!$A:$A,"X",'FEUILLE 2'!$C:$C,'Ecarts de marge'!$B55,'FEUILLE 2'!$K:$K,$D55)</f>
        <v>0</v>
      </c>
      <c r="O55" s="66">
        <f ca="1">+SUMIFS(OFFSET('FEUILLE 1'!$BP:$BP,0,MATCH(O$3&amp;$H$1,'FEUILLE 1'!$BP$1:$DW$1,0)-1),'FEUILLE 1'!$J:$J,$D55,'FEUILLE 1'!$BI:$BI,"&lt;"&amp;70000000)</f>
        <v>0</v>
      </c>
      <c r="P55" s="84">
        <f t="shared" ca="1" si="35"/>
        <v>0</v>
      </c>
      <c r="Q55" s="85">
        <f t="shared" ca="1" si="36"/>
        <v>-4081.22</v>
      </c>
      <c r="R55" s="85">
        <f t="shared" ca="1" si="9"/>
        <v>4081.22</v>
      </c>
      <c r="S55" s="106">
        <f t="shared" ca="1" si="2"/>
        <v>-1</v>
      </c>
      <c r="T55" s="22"/>
      <c r="Z55" s="127">
        <f ca="1">+SUMIFS('FEUILLE 1'!BK:BK,'FEUILLE 1'!$BI:$BI,"60423000",'FEUILLE 1'!$J:$J,$D55)+P55</f>
        <v>0</v>
      </c>
    </row>
    <row r="56" spans="1:26" outlineLevel="1" x14ac:dyDescent="0.25">
      <c r="A56" t="s">
        <v>708</v>
      </c>
      <c r="B56" t="s">
        <v>718</v>
      </c>
      <c r="D56" t="s">
        <v>51</v>
      </c>
      <c r="E56" s="49" t="s">
        <v>52</v>
      </c>
      <c r="F56" s="68">
        <f ca="1">-SUMIFS(OFFSET('FEUILLE 2'!$A:$A,0,MATCH('Ecarts de marge'!$A56,'FEUILLE 2'!$1:$1,0)-1),'FEUILLE 2'!$H:$H,TEXT(F$3,"000000000"),'FEUILLE 2'!$A:$A,"X",'FEUILLE 2'!$C:$C,'Ecarts de marge'!$B56,'FEUILLE 2'!$K:$K,$D56)</f>
        <v>-7124.9</v>
      </c>
      <c r="G56" s="66">
        <f ca="1">+SUMIFS(OFFSET('FEUILLE 1'!$BP:$BP,0,MATCH(G$3&amp;$H$1,'FEUILLE 1'!$BP$1:$DW$1,0)-1),'FEUILLE 1'!$J:$J,$D56,'FEUILLE 1'!$BI:$BI,"&lt;"&amp;70000000)</f>
        <v>0</v>
      </c>
      <c r="H56" s="68">
        <f ca="1">-SUMIFS(OFFSET('FEUILLE 2'!$A:$A,0,MATCH('Ecarts de marge'!$A56,'FEUILLE 2'!$1:$1,0)-1),'FEUILLE 2'!$H:$H,TEXT(H$3,"000000000"),'FEUILLE 2'!$A:$A,"X",'FEUILLE 2'!$C:$C,'Ecarts de marge'!$B56,'FEUILLE 2'!$K:$K,$D56)</f>
        <v>0</v>
      </c>
      <c r="I56" s="66">
        <f ca="1">+SUMIFS(OFFSET('FEUILLE 1'!$BP:$BP,0,MATCH(I$3&amp;$H$1,'FEUILLE 1'!$BP$1:$DW$1,0)-1),'FEUILLE 1'!$J:$J,$D56,'FEUILLE 1'!$BI:$BI,"&lt;"&amp;70000000)</f>
        <v>0</v>
      </c>
      <c r="J56" s="68">
        <f ca="1">-SUMIFS(OFFSET('FEUILLE 2'!$A:$A,0,MATCH('Ecarts de marge'!$A56,'FEUILLE 2'!$1:$1,0)-1),'FEUILLE 2'!$H:$H,TEXT(J$3,"000000000"),'FEUILLE 2'!$A:$A,"X",'FEUILLE 2'!$C:$C,'Ecarts de marge'!$B56,'FEUILLE 2'!$K:$K,$D56)</f>
        <v>0</v>
      </c>
      <c r="K56" s="66">
        <f ca="1">+SUMIFS(OFFSET('FEUILLE 1'!$BP:$BP,0,MATCH(K$3&amp;$H$1,'FEUILLE 1'!$BP$1:$DW$1,0)-1),'FEUILLE 1'!$J:$J,$D56,'FEUILLE 1'!$BI:$BI,"&lt;"&amp;70000000)</f>
        <v>0</v>
      </c>
      <c r="L56" s="68">
        <f ca="1">-SUMIFS(OFFSET('FEUILLE 2'!$A:$A,0,MATCH('Ecarts de marge'!$A56,'FEUILLE 2'!$1:$1,0)-1),'FEUILLE 2'!$H:$H,TEXT(L$3,"000000000"),'FEUILLE 2'!$A:$A,"X",'FEUILLE 2'!$C:$C,'Ecarts de marge'!$B56,'FEUILLE 2'!$K:$K,$D56)</f>
        <v>0</v>
      </c>
      <c r="M56" s="67">
        <f ca="1">+SUMIFS(OFFSET('FEUILLE 1'!$BP:$BP,0,MATCH(M$3&amp;$H$1,'FEUILLE 1'!$BP$1:$DW$1,0)-1),'FEUILLE 1'!$J:$J,$D56,'FEUILLE 1'!$BI:$BI,"&lt;"&amp;70000000)</f>
        <v>0</v>
      </c>
      <c r="N56" s="68">
        <f ca="1">-SUMIFS(OFFSET('FEUILLE 2'!$A:$A,0,MATCH('Ecarts de marge'!$A56,'FEUILLE 2'!$1:$1,0)-1),'FEUILLE 2'!$H:$H,TEXT(N$3,"000000000"),'FEUILLE 2'!$A:$A,"X",'FEUILLE 2'!$C:$C,'Ecarts de marge'!$B56,'FEUILLE 2'!$K:$K,$D56)</f>
        <v>0</v>
      </c>
      <c r="O56" s="66">
        <f ca="1">+SUMIFS(OFFSET('FEUILLE 1'!$BP:$BP,0,MATCH(O$3&amp;$H$1,'FEUILLE 1'!$BP$1:$DW$1,0)-1),'FEUILLE 1'!$J:$J,$D56,'FEUILLE 1'!$BI:$BI,"&lt;"&amp;70000000)</f>
        <v>0</v>
      </c>
      <c r="P56" s="84">
        <f t="shared" ca="1" si="35"/>
        <v>-7124.9</v>
      </c>
      <c r="Q56" s="85">
        <f t="shared" ca="1" si="36"/>
        <v>0</v>
      </c>
      <c r="R56" s="85">
        <f t="shared" ca="1" si="9"/>
        <v>-7124.9</v>
      </c>
      <c r="S56" s="106">
        <f t="shared" ca="1" si="2"/>
        <v>0</v>
      </c>
      <c r="Z56" s="127">
        <f ca="1">+SUMIFS('FEUILLE 1'!BK:BK,'FEUILLE 1'!$BI:$BI,"60423000",'FEUILLE 1'!$J:$J,$D56)+P56</f>
        <v>-7124.9</v>
      </c>
    </row>
    <row r="57" spans="1:26" outlineLevel="1" x14ac:dyDescent="0.25">
      <c r="A57" t="s">
        <v>708</v>
      </c>
      <c r="B57" t="s">
        <v>718</v>
      </c>
      <c r="D57" t="s">
        <v>48</v>
      </c>
      <c r="E57" s="49" t="s">
        <v>49</v>
      </c>
      <c r="F57" s="68">
        <f ca="1">-SUMIFS(OFFSET('FEUILLE 2'!$A:$A,0,MATCH('Ecarts de marge'!$A57,'FEUILLE 2'!$1:$1,0)-1),'FEUILLE 2'!$H:$H,TEXT(F$3,"000000000"),'FEUILLE 2'!$A:$A,"X",'FEUILLE 2'!$C:$C,'Ecarts de marge'!$B57,'FEUILLE 2'!$K:$K,$D57)</f>
        <v>0</v>
      </c>
      <c r="G57" s="66">
        <f ca="1">+SUMIFS(OFFSET('FEUILLE 1'!$BP:$BP,0,MATCH(G$3&amp;$H$1,'FEUILLE 1'!$BP$1:$DW$1,0)-1),'FEUILLE 1'!$J:$J,$D57,'FEUILLE 1'!$BI:$BI,"&lt;"&amp;70000000)</f>
        <v>0</v>
      </c>
      <c r="H57" s="68">
        <f ca="1">-SUMIFS(OFFSET('FEUILLE 2'!$A:$A,0,MATCH('Ecarts de marge'!$A57,'FEUILLE 2'!$1:$1,0)-1),'FEUILLE 2'!$H:$H,TEXT(H$3,"000000000"),'FEUILLE 2'!$A:$A,"X",'FEUILLE 2'!$C:$C,'Ecarts de marge'!$B57,'FEUILLE 2'!$K:$K,$D57)</f>
        <v>0</v>
      </c>
      <c r="I57" s="66">
        <f ca="1">+SUMIFS(OFFSET('FEUILLE 1'!$BP:$BP,0,MATCH(I$3&amp;$H$1,'FEUILLE 1'!$BP$1:$DW$1,0)-1),'FEUILLE 1'!$J:$J,$D57,'FEUILLE 1'!$BI:$BI,"&lt;"&amp;70000000)</f>
        <v>0</v>
      </c>
      <c r="J57" s="68">
        <f ca="1">-SUMIFS(OFFSET('FEUILLE 2'!$A:$A,0,MATCH('Ecarts de marge'!$A57,'FEUILLE 2'!$1:$1,0)-1),'FEUILLE 2'!$H:$H,TEXT(J$3,"000000000"),'FEUILLE 2'!$A:$A,"X",'FEUILLE 2'!$C:$C,'Ecarts de marge'!$B57,'FEUILLE 2'!$K:$K,$D57)</f>
        <v>0</v>
      </c>
      <c r="K57" s="66">
        <f ca="1">+SUMIFS(OFFSET('FEUILLE 1'!$BP:$BP,0,MATCH(K$3&amp;$H$1,'FEUILLE 1'!$BP$1:$DW$1,0)-1),'FEUILLE 1'!$J:$J,$D57,'FEUILLE 1'!$BI:$BI,"&lt;"&amp;70000000)</f>
        <v>0</v>
      </c>
      <c r="L57" s="68">
        <f ca="1">-SUMIFS(OFFSET('FEUILLE 2'!$A:$A,0,MATCH('Ecarts de marge'!$A57,'FEUILLE 2'!$1:$1,0)-1),'FEUILLE 2'!$H:$H,TEXT(L$3,"000000000"),'FEUILLE 2'!$A:$A,"X",'FEUILLE 2'!$C:$C,'Ecarts de marge'!$B57,'FEUILLE 2'!$K:$K,$D57)</f>
        <v>0</v>
      </c>
      <c r="M57" s="67">
        <f ca="1">+SUMIFS(OFFSET('FEUILLE 1'!$BP:$BP,0,MATCH(M$3&amp;$H$1,'FEUILLE 1'!$BP$1:$DW$1,0)-1),'FEUILLE 1'!$J:$J,$D57,'FEUILLE 1'!$BI:$BI,"&lt;"&amp;70000000)</f>
        <v>0</v>
      </c>
      <c r="N57" s="68">
        <f ca="1">-SUMIFS(OFFSET('FEUILLE 2'!$A:$A,0,MATCH('Ecarts de marge'!$A57,'FEUILLE 2'!$1:$1,0)-1),'FEUILLE 2'!$H:$H,TEXT(N$3,"000000000"),'FEUILLE 2'!$A:$A,"X",'FEUILLE 2'!$C:$C,'Ecarts de marge'!$B57,'FEUILLE 2'!$K:$K,$D57)</f>
        <v>0</v>
      </c>
      <c r="O57" s="66">
        <f ca="1">+SUMIFS(OFFSET('FEUILLE 1'!$BP:$BP,0,MATCH(O$3&amp;$H$1,'FEUILLE 1'!$BP$1:$DW$1,0)-1),'FEUILLE 1'!$J:$J,$D57,'FEUILLE 1'!$BI:$BI,"&lt;"&amp;70000000)</f>
        <v>0</v>
      </c>
      <c r="P57" s="84">
        <f t="shared" ca="1" si="35"/>
        <v>0</v>
      </c>
      <c r="Q57" s="85">
        <f t="shared" ca="1" si="36"/>
        <v>0</v>
      </c>
      <c r="R57" s="85">
        <f t="shared" ca="1" si="9"/>
        <v>0</v>
      </c>
      <c r="S57" s="106">
        <f t="shared" ca="1" si="2"/>
        <v>0</v>
      </c>
      <c r="Z57" s="127">
        <f ca="1">+SUMIFS('FEUILLE 1'!BK:BK,'FEUILLE 1'!$BI:$BI,"60423000",'FEUILLE 1'!$J:$J,$D57)+P57</f>
        <v>0</v>
      </c>
    </row>
    <row r="58" spans="1:26" outlineLevel="1" x14ac:dyDescent="0.25">
      <c r="A58" t="s">
        <v>708</v>
      </c>
      <c r="B58" t="s">
        <v>718</v>
      </c>
      <c r="D58" t="s">
        <v>65</v>
      </c>
      <c r="E58" s="49" t="s">
        <v>66</v>
      </c>
      <c r="F58" s="68">
        <f ca="1">-SUMIFS(OFFSET('FEUILLE 2'!$A:$A,0,MATCH('Ecarts de marge'!$A58,'FEUILLE 2'!$1:$1,0)-1),'FEUILLE 2'!$H:$H,TEXT(F$3,"000000000"),'FEUILLE 2'!$A:$A,"X",'FEUILLE 2'!$C:$C,'Ecarts de marge'!$B58,'FEUILLE 2'!$K:$K,$D58)</f>
        <v>-912.64</v>
      </c>
      <c r="G58" s="66">
        <f ca="1">+SUMIFS(OFFSET('FEUILLE 1'!$BP:$BP,0,MATCH(G$3&amp;$H$1,'FEUILLE 1'!$BP$1:$DW$1,0)-1),'FEUILLE 1'!$J:$J,$D58,'FEUILLE 1'!$BI:$BI,"&lt;"&amp;70000000)</f>
        <v>-900</v>
      </c>
      <c r="H58" s="68">
        <f ca="1">-SUMIFS(OFFSET('FEUILLE 2'!$A:$A,0,MATCH('Ecarts de marge'!$A58,'FEUILLE 2'!$1:$1,0)-1),'FEUILLE 2'!$H:$H,TEXT(H$3,"000000000"),'FEUILLE 2'!$A:$A,"X",'FEUILLE 2'!$C:$C,'Ecarts de marge'!$B58,'FEUILLE 2'!$K:$K,$D58)</f>
        <v>0</v>
      </c>
      <c r="I58" s="66">
        <f ca="1">+SUMIFS(OFFSET('FEUILLE 1'!$BP:$BP,0,MATCH(I$3&amp;$H$1,'FEUILLE 1'!$BP$1:$DW$1,0)-1),'FEUILLE 1'!$J:$J,$D58,'FEUILLE 1'!$BI:$BI,"&lt;"&amp;70000000)</f>
        <v>0</v>
      </c>
      <c r="J58" s="68">
        <f ca="1">-SUMIFS(OFFSET('FEUILLE 2'!$A:$A,0,MATCH('Ecarts de marge'!$A58,'FEUILLE 2'!$1:$1,0)-1),'FEUILLE 2'!$H:$H,TEXT(J$3,"000000000"),'FEUILLE 2'!$A:$A,"X",'FEUILLE 2'!$C:$C,'Ecarts de marge'!$B58,'FEUILLE 2'!$K:$K,$D58)</f>
        <v>0</v>
      </c>
      <c r="K58" s="66">
        <f ca="1">+SUMIFS(OFFSET('FEUILLE 1'!$BP:$BP,0,MATCH(K$3&amp;$H$1,'FEUILLE 1'!$BP$1:$DW$1,0)-1),'FEUILLE 1'!$J:$J,$D58,'FEUILLE 1'!$BI:$BI,"&lt;"&amp;70000000)</f>
        <v>0</v>
      </c>
      <c r="L58" s="68">
        <f ca="1">-SUMIFS(OFFSET('FEUILLE 2'!$A:$A,0,MATCH('Ecarts de marge'!$A58,'FEUILLE 2'!$1:$1,0)-1),'FEUILLE 2'!$H:$H,TEXT(L$3,"000000000"),'FEUILLE 2'!$A:$A,"X",'FEUILLE 2'!$C:$C,'Ecarts de marge'!$B58,'FEUILLE 2'!$K:$K,$D58)</f>
        <v>-19234.7</v>
      </c>
      <c r="M58" s="67">
        <f ca="1">+SUMIFS(OFFSET('FEUILLE 1'!$BP:$BP,0,MATCH(M$3&amp;$H$1,'FEUILLE 1'!$BP$1:$DW$1,0)-1),'FEUILLE 1'!$J:$J,$D58,'FEUILLE 1'!$BI:$BI,"&lt;"&amp;70000000)</f>
        <v>-28965.75</v>
      </c>
      <c r="N58" s="68">
        <f ca="1">-SUMIFS(OFFSET('FEUILLE 2'!$A:$A,0,MATCH('Ecarts de marge'!$A58,'FEUILLE 2'!$1:$1,0)-1),'FEUILLE 2'!$H:$H,TEXT(N$3,"000000000"),'FEUILLE 2'!$A:$A,"X",'FEUILLE 2'!$C:$C,'Ecarts de marge'!$B58,'FEUILLE 2'!$K:$K,$D58)</f>
        <v>0</v>
      </c>
      <c r="O58" s="66">
        <f ca="1">+SUMIFS(OFFSET('FEUILLE 1'!$BP:$BP,0,MATCH(O$3&amp;$H$1,'FEUILLE 1'!$BP$1:$DW$1,0)-1),'FEUILLE 1'!$J:$J,$D58,'FEUILLE 1'!$BI:$BI,"&lt;"&amp;70000000)</f>
        <v>0</v>
      </c>
      <c r="P58" s="84">
        <f t="shared" ca="1" si="35"/>
        <v>-20147.34</v>
      </c>
      <c r="Q58" s="85">
        <f t="shared" ca="1" si="36"/>
        <v>-29865.75</v>
      </c>
      <c r="R58" s="85">
        <f t="shared" ca="1" si="9"/>
        <v>9718.41</v>
      </c>
      <c r="S58" s="106">
        <f t="shared" ca="1" si="2"/>
        <v>-0.32540317922704098</v>
      </c>
      <c r="T58" s="22" t="s">
        <v>921</v>
      </c>
      <c r="Z58" s="127">
        <f ca="1">+SUMIFS('FEUILLE 1'!BK:BK,'FEUILLE 1'!$BI:$BI,"60423000",'FEUILLE 1'!$J:$J,$D58)+P58</f>
        <v>0</v>
      </c>
    </row>
    <row r="59" spans="1:26" outlineLevel="1" x14ac:dyDescent="0.25">
      <c r="A59" t="s">
        <v>708</v>
      </c>
      <c r="B59" t="s">
        <v>718</v>
      </c>
      <c r="D59" t="s">
        <v>89</v>
      </c>
      <c r="E59" s="49" t="s">
        <v>90</v>
      </c>
      <c r="F59" s="68">
        <f ca="1">-SUMIFS(OFFSET('FEUILLE 2'!$A:$A,0,MATCH('Ecarts de marge'!$A59,'FEUILLE 2'!$1:$1,0)-1),'FEUILLE 2'!$H:$H,TEXT(F$3,"000000000"),'FEUILLE 2'!$A:$A,"X",'FEUILLE 2'!$C:$C,'Ecarts de marge'!$B59,'FEUILLE 2'!$K:$K,$D59)</f>
        <v>0</v>
      </c>
      <c r="G59" s="66">
        <f ca="1">+SUMIFS(OFFSET('FEUILLE 1'!$BP:$BP,0,MATCH(G$3&amp;$H$1,'FEUILLE 1'!$BP$1:$DW$1,0)-1),'FEUILLE 1'!$J:$J,$D59,'FEUILLE 1'!$BI:$BI,"&lt;"&amp;70000000)</f>
        <v>0</v>
      </c>
      <c r="H59" s="68">
        <f ca="1">-SUMIFS(OFFSET('FEUILLE 2'!$A:$A,0,MATCH('Ecarts de marge'!$A59,'FEUILLE 2'!$1:$1,0)-1),'FEUILLE 2'!$H:$H,TEXT(H$3,"000000000"),'FEUILLE 2'!$A:$A,"X",'FEUILLE 2'!$C:$C,'Ecarts de marge'!$B59,'FEUILLE 2'!$K:$K,$D59)</f>
        <v>0</v>
      </c>
      <c r="I59" s="66">
        <f ca="1">+SUMIFS(OFFSET('FEUILLE 1'!$BP:$BP,0,MATCH(I$3&amp;$H$1,'FEUILLE 1'!$BP$1:$DW$1,0)-1),'FEUILLE 1'!$J:$J,$D59,'FEUILLE 1'!$BI:$BI,"&lt;"&amp;70000000)</f>
        <v>0</v>
      </c>
      <c r="J59" s="68">
        <f ca="1">-SUMIFS(OFFSET('FEUILLE 2'!$A:$A,0,MATCH('Ecarts de marge'!$A59,'FEUILLE 2'!$1:$1,0)-1),'FEUILLE 2'!$H:$H,TEXT(J$3,"000000000"),'FEUILLE 2'!$A:$A,"X",'FEUILLE 2'!$C:$C,'Ecarts de marge'!$B59,'FEUILLE 2'!$K:$K,$D59)</f>
        <v>0</v>
      </c>
      <c r="K59" s="66">
        <f ca="1">+SUMIFS(OFFSET('FEUILLE 1'!$BP:$BP,0,MATCH(K$3&amp;$H$1,'FEUILLE 1'!$BP$1:$DW$1,0)-1),'FEUILLE 1'!$J:$J,$D59,'FEUILLE 1'!$BI:$BI,"&lt;"&amp;70000000)</f>
        <v>0</v>
      </c>
      <c r="L59" s="68">
        <f ca="1">-SUMIFS(OFFSET('FEUILLE 2'!$A:$A,0,MATCH('Ecarts de marge'!$A59,'FEUILLE 2'!$1:$1,0)-1),'FEUILLE 2'!$H:$H,TEXT(L$3,"000000000"),'FEUILLE 2'!$A:$A,"X",'FEUILLE 2'!$C:$C,'Ecarts de marge'!$B59,'FEUILLE 2'!$K:$K,$D59)</f>
        <v>0</v>
      </c>
      <c r="M59" s="67">
        <f ca="1">+SUMIFS(OFFSET('FEUILLE 1'!$BP:$BP,0,MATCH(M$3&amp;$H$1,'FEUILLE 1'!$BP$1:$DW$1,0)-1),'FEUILLE 1'!$J:$J,$D59,'FEUILLE 1'!$BI:$BI,"&lt;"&amp;70000000)</f>
        <v>0</v>
      </c>
      <c r="N59" s="68">
        <f ca="1">-SUMIFS(OFFSET('FEUILLE 2'!$A:$A,0,MATCH('Ecarts de marge'!$A59,'FEUILLE 2'!$1:$1,0)-1),'FEUILLE 2'!$H:$H,TEXT(N$3,"000000000"),'FEUILLE 2'!$A:$A,"X",'FEUILLE 2'!$C:$C,'Ecarts de marge'!$B59,'FEUILLE 2'!$K:$K,$D59)</f>
        <v>0</v>
      </c>
      <c r="O59" s="66">
        <f ca="1">+SUMIFS(OFFSET('FEUILLE 1'!$BP:$BP,0,MATCH(O$3&amp;$H$1,'FEUILLE 1'!$BP$1:$DW$1,0)-1),'FEUILLE 1'!$J:$J,$D59,'FEUILLE 1'!$BI:$BI,"&lt;"&amp;70000000)</f>
        <v>0</v>
      </c>
      <c r="P59" s="84">
        <f t="shared" ca="1" si="35"/>
        <v>0</v>
      </c>
      <c r="Q59" s="85">
        <f t="shared" ca="1" si="36"/>
        <v>0</v>
      </c>
      <c r="R59" s="85">
        <f t="shared" ca="1" si="9"/>
        <v>0</v>
      </c>
      <c r="S59" s="106">
        <f t="shared" ca="1" si="2"/>
        <v>0</v>
      </c>
      <c r="Z59" s="127">
        <f ca="1">+SUMIFS('FEUILLE 1'!BK:BK,'FEUILLE 1'!$BI:$BI,"60423000",'FEUILLE 1'!$J:$J,$D59)+P59</f>
        <v>0</v>
      </c>
    </row>
    <row r="60" spans="1:26" outlineLevel="1" x14ac:dyDescent="0.25">
      <c r="A60" t="s">
        <v>708</v>
      </c>
      <c r="B60" t="s">
        <v>718</v>
      </c>
      <c r="D60" t="s">
        <v>80</v>
      </c>
      <c r="E60" s="49" t="s">
        <v>81</v>
      </c>
      <c r="F60" s="68">
        <f ca="1">-SUMIFS(OFFSET('FEUILLE 2'!$A:$A,0,MATCH('Ecarts de marge'!$A60,'FEUILLE 2'!$1:$1,0)-1),'FEUILLE 2'!$H:$H,TEXT(F$3,"000000000"),'FEUILLE 2'!$A:$A,"X",'FEUILLE 2'!$C:$C,'Ecarts de marge'!$B60,'FEUILLE 2'!$K:$K,$D60)</f>
        <v>0</v>
      </c>
      <c r="G60" s="66">
        <f ca="1">+SUMIFS(OFFSET('FEUILLE 1'!$BP:$BP,0,MATCH(G$3&amp;$H$1,'FEUILLE 1'!$BP$1:$DW$1,0)-1),'FEUILLE 1'!$J:$J,$D60,'FEUILLE 1'!$BI:$BI,"&lt;"&amp;70000000)</f>
        <v>-2607.6374999999998</v>
      </c>
      <c r="H60" s="68">
        <f ca="1">-SUMIFS(OFFSET('FEUILLE 2'!$A:$A,0,MATCH('Ecarts de marge'!$A60,'FEUILLE 2'!$1:$1,0)-1),'FEUILLE 2'!$H:$H,TEXT(H$3,"000000000"),'FEUILLE 2'!$A:$A,"X",'FEUILLE 2'!$C:$C,'Ecarts de marge'!$B60,'FEUILLE 2'!$K:$K,$D60)</f>
        <v>0</v>
      </c>
      <c r="I60" s="66">
        <f ca="1">+SUMIFS(OFFSET('FEUILLE 1'!$BP:$BP,0,MATCH(I$3&amp;$H$1,'FEUILLE 1'!$BP$1:$DW$1,0)-1),'FEUILLE 1'!$J:$J,$D60,'FEUILLE 1'!$BI:$BI,"&lt;"&amp;70000000)</f>
        <v>0</v>
      </c>
      <c r="J60" s="68">
        <f ca="1">-SUMIFS(OFFSET('FEUILLE 2'!$A:$A,0,MATCH('Ecarts de marge'!$A60,'FEUILLE 2'!$1:$1,0)-1),'FEUILLE 2'!$H:$H,TEXT(J$3,"000000000"),'FEUILLE 2'!$A:$A,"X",'FEUILLE 2'!$C:$C,'Ecarts de marge'!$B60,'FEUILLE 2'!$K:$K,$D60)</f>
        <v>0</v>
      </c>
      <c r="K60" s="66">
        <f ca="1">+SUMIFS(OFFSET('FEUILLE 1'!$BP:$BP,0,MATCH(K$3&amp;$H$1,'FEUILLE 1'!$BP$1:$DW$1,0)-1),'FEUILLE 1'!$J:$J,$D60,'FEUILLE 1'!$BI:$BI,"&lt;"&amp;70000000)</f>
        <v>0</v>
      </c>
      <c r="L60" s="68">
        <f ca="1">-SUMIFS(OFFSET('FEUILLE 2'!$A:$A,0,MATCH('Ecarts de marge'!$A60,'FEUILLE 2'!$1:$1,0)-1),'FEUILLE 2'!$H:$H,TEXT(L$3,"000000000"),'FEUILLE 2'!$A:$A,"X",'FEUILLE 2'!$C:$C,'Ecarts de marge'!$B60,'FEUILLE 2'!$K:$K,$D60)</f>
        <v>-3700</v>
      </c>
      <c r="M60" s="67">
        <f ca="1">+SUMIFS(OFFSET('FEUILLE 1'!$BP:$BP,0,MATCH(M$3&amp;$H$1,'FEUILLE 1'!$BP$1:$DW$1,0)-1),'FEUILLE 1'!$J:$J,$D60,'FEUILLE 1'!$BI:$BI,"&lt;"&amp;70000000)</f>
        <v>-2711.9350000000004</v>
      </c>
      <c r="N60" s="68">
        <f ca="1">-SUMIFS(OFFSET('FEUILLE 2'!$A:$A,0,MATCH('Ecarts de marge'!$A60,'FEUILLE 2'!$1:$1,0)-1),'FEUILLE 2'!$H:$H,TEXT(N$3,"000000000"),'FEUILLE 2'!$A:$A,"X",'FEUILLE 2'!$C:$C,'Ecarts de marge'!$B60,'FEUILLE 2'!$K:$K,$D60)</f>
        <v>0</v>
      </c>
      <c r="O60" s="66">
        <f ca="1">+SUMIFS(OFFSET('FEUILLE 1'!$BP:$BP,0,MATCH(O$3&amp;$H$1,'FEUILLE 1'!$BP$1:$DW$1,0)-1),'FEUILLE 1'!$J:$J,$D60,'FEUILLE 1'!$BI:$BI,"&lt;"&amp;70000000)</f>
        <v>0</v>
      </c>
      <c r="P60" s="84">
        <f t="shared" ca="1" si="35"/>
        <v>-3700</v>
      </c>
      <c r="Q60" s="85">
        <f t="shared" ca="1" si="36"/>
        <v>-5319.5725000000002</v>
      </c>
      <c r="R60" s="85">
        <f t="shared" ca="1" si="9"/>
        <v>1619.5725000000002</v>
      </c>
      <c r="S60" s="106">
        <f t="shared" ca="1" si="2"/>
        <v>-0.30445538621759555</v>
      </c>
      <c r="T60" s="22" t="s">
        <v>863</v>
      </c>
      <c r="Z60" s="127">
        <f ca="1">+SUMIFS('FEUILLE 1'!BK:BK,'FEUILLE 1'!$BI:$BI,"60423000",'FEUILLE 1'!$J:$J,$D60)+P60</f>
        <v>0</v>
      </c>
    </row>
    <row r="61" spans="1:26" outlineLevel="1" x14ac:dyDescent="0.25">
      <c r="A61" t="s">
        <v>708</v>
      </c>
      <c r="B61" t="s">
        <v>718</v>
      </c>
      <c r="D61" t="s">
        <v>86</v>
      </c>
      <c r="E61" s="49" t="s">
        <v>87</v>
      </c>
      <c r="F61" s="68">
        <f ca="1">-SUMIFS(OFFSET('FEUILLE 2'!$A:$A,0,MATCH('Ecarts de marge'!$A61,'FEUILLE 2'!$1:$1,0)-1),'FEUILLE 2'!$H:$H,TEXT(F$3,"000000000"),'FEUILLE 2'!$A:$A,"X",'FEUILLE 2'!$C:$C,'Ecarts de marge'!$B61,'FEUILLE 2'!$K:$K,$D61)</f>
        <v>0</v>
      </c>
      <c r="G61" s="66">
        <f ca="1">+SUMIFS(OFFSET('FEUILLE 1'!$BP:$BP,0,MATCH(G$3&amp;$H$1,'FEUILLE 1'!$BP$1:$DW$1,0)-1),'FEUILLE 1'!$J:$J,$D61,'FEUILLE 1'!$BI:$BI,"&lt;"&amp;70000000)</f>
        <v>-996</v>
      </c>
      <c r="H61" s="68">
        <f ca="1">-SUMIFS(OFFSET('FEUILLE 2'!$A:$A,0,MATCH('Ecarts de marge'!$A61,'FEUILLE 2'!$1:$1,0)-1),'FEUILLE 2'!$H:$H,TEXT(H$3,"000000000"),'FEUILLE 2'!$A:$A,"X",'FEUILLE 2'!$C:$C,'Ecarts de marge'!$B61,'FEUILLE 2'!$K:$K,$D61)</f>
        <v>0</v>
      </c>
      <c r="I61" s="66">
        <f ca="1">+SUMIFS(OFFSET('FEUILLE 1'!$BP:$BP,0,MATCH(I$3&amp;$H$1,'FEUILLE 1'!$BP$1:$DW$1,0)-1),'FEUILLE 1'!$J:$J,$D61,'FEUILLE 1'!$BI:$BI,"&lt;"&amp;70000000)</f>
        <v>0</v>
      </c>
      <c r="J61" s="68">
        <f ca="1">-SUMIFS(OFFSET('FEUILLE 2'!$A:$A,0,MATCH('Ecarts de marge'!$A61,'FEUILLE 2'!$1:$1,0)-1),'FEUILLE 2'!$H:$H,TEXT(J$3,"000000000"),'FEUILLE 2'!$A:$A,"X",'FEUILLE 2'!$C:$C,'Ecarts de marge'!$B61,'FEUILLE 2'!$K:$K,$D61)</f>
        <v>0</v>
      </c>
      <c r="K61" s="66">
        <f ca="1">+SUMIFS(OFFSET('FEUILLE 1'!$BP:$BP,0,MATCH(K$3&amp;$H$1,'FEUILLE 1'!$BP$1:$DW$1,0)-1),'FEUILLE 1'!$J:$J,$D61,'FEUILLE 1'!$BI:$BI,"&lt;"&amp;70000000)</f>
        <v>0</v>
      </c>
      <c r="L61" s="68">
        <f ca="1">-SUMIFS(OFFSET('FEUILLE 2'!$A:$A,0,MATCH('Ecarts de marge'!$A61,'FEUILLE 2'!$1:$1,0)-1),'FEUILLE 2'!$H:$H,TEXT(L$3,"000000000"),'FEUILLE 2'!$A:$A,"X",'FEUILLE 2'!$C:$C,'Ecarts de marge'!$B61,'FEUILLE 2'!$K:$K,$D61)</f>
        <v>-626.01</v>
      </c>
      <c r="M61" s="67">
        <f ca="1">+SUMIFS(OFFSET('FEUILLE 1'!$BP:$BP,0,MATCH(M$3&amp;$H$1,'FEUILLE 1'!$BP$1:$DW$1,0)-1),'FEUILLE 1'!$J:$J,$D61,'FEUILLE 1'!$BI:$BI,"&lt;"&amp;70000000)</f>
        <v>-587.26</v>
      </c>
      <c r="N61" s="68">
        <f ca="1">-SUMIFS(OFFSET('FEUILLE 2'!$A:$A,0,MATCH('Ecarts de marge'!$A61,'FEUILLE 2'!$1:$1,0)-1),'FEUILLE 2'!$H:$H,TEXT(N$3,"000000000"),'FEUILLE 2'!$A:$A,"X",'FEUILLE 2'!$C:$C,'Ecarts de marge'!$B61,'FEUILLE 2'!$K:$K,$D61)</f>
        <v>0</v>
      </c>
      <c r="O61" s="66">
        <f ca="1">+SUMIFS(OFFSET('FEUILLE 1'!$BP:$BP,0,MATCH(O$3&amp;$H$1,'FEUILLE 1'!$BP$1:$DW$1,0)-1),'FEUILLE 1'!$J:$J,$D61,'FEUILLE 1'!$BI:$BI,"&lt;"&amp;70000000)</f>
        <v>0</v>
      </c>
      <c r="P61" s="84">
        <f t="shared" ca="1" si="35"/>
        <v>-626.01</v>
      </c>
      <c r="Q61" s="85">
        <f t="shared" ca="1" si="36"/>
        <v>-1583.26</v>
      </c>
      <c r="R61" s="85">
        <f t="shared" ca="1" si="9"/>
        <v>957.25</v>
      </c>
      <c r="S61" s="106">
        <f t="shared" ca="1" si="2"/>
        <v>-0.60460695021664157</v>
      </c>
      <c r="T61" t="s">
        <v>902</v>
      </c>
      <c r="Z61" s="127">
        <f ca="1">+SUMIFS('FEUILLE 1'!BK:BK,'FEUILLE 1'!$BI:$BI,"60423000",'FEUILLE 1'!$J:$J,$D61)+P61</f>
        <v>0</v>
      </c>
    </row>
    <row r="62" spans="1:26" outlineLevel="1" x14ac:dyDescent="0.25">
      <c r="A62" t="s">
        <v>708</v>
      </c>
      <c r="B62" t="s">
        <v>718</v>
      </c>
      <c r="D62" t="s">
        <v>83</v>
      </c>
      <c r="E62" s="49" t="s">
        <v>84</v>
      </c>
      <c r="F62" s="68">
        <f ca="1">-SUMIFS(OFFSET('FEUILLE 2'!$A:$A,0,MATCH('Ecarts de marge'!$A62,'FEUILLE 2'!$1:$1,0)-1),'FEUILLE 2'!$H:$H,TEXT(F$3,"000000000"),'FEUILLE 2'!$A:$A,"X",'FEUILLE 2'!$C:$C,'Ecarts de marge'!$B62,'FEUILLE 2'!$K:$K,$D62)</f>
        <v>0</v>
      </c>
      <c r="G62" s="66">
        <f ca="1">+SUMIFS(OFFSET('FEUILLE 1'!$BP:$BP,0,MATCH(G$3&amp;$H$1,'FEUILLE 1'!$BP$1:$DW$1,0)-1),'FEUILLE 1'!$J:$J,$D62,'FEUILLE 1'!$BI:$BI,"&lt;"&amp;70000000)</f>
        <v>0</v>
      </c>
      <c r="H62" s="68">
        <f ca="1">-SUMIFS(OFFSET('FEUILLE 2'!$A:$A,0,MATCH('Ecarts de marge'!$A62,'FEUILLE 2'!$1:$1,0)-1),'FEUILLE 2'!$H:$H,TEXT(H$3,"000000000"),'FEUILLE 2'!$A:$A,"X",'FEUILLE 2'!$C:$C,'Ecarts de marge'!$B62,'FEUILLE 2'!$K:$K,$D62)</f>
        <v>0</v>
      </c>
      <c r="I62" s="66">
        <f ca="1">+SUMIFS(OFFSET('FEUILLE 1'!$BP:$BP,0,MATCH(I$3&amp;$H$1,'FEUILLE 1'!$BP$1:$DW$1,0)-1),'FEUILLE 1'!$J:$J,$D62,'FEUILLE 1'!$BI:$BI,"&lt;"&amp;70000000)</f>
        <v>0</v>
      </c>
      <c r="J62" s="68">
        <f ca="1">-SUMIFS(OFFSET('FEUILLE 2'!$A:$A,0,MATCH('Ecarts de marge'!$A62,'FEUILLE 2'!$1:$1,0)-1),'FEUILLE 2'!$H:$H,TEXT(J$3,"000000000"),'FEUILLE 2'!$A:$A,"X",'FEUILLE 2'!$C:$C,'Ecarts de marge'!$B62,'FEUILLE 2'!$K:$K,$D62)</f>
        <v>0</v>
      </c>
      <c r="K62" s="66">
        <f ca="1">+SUMIFS(OFFSET('FEUILLE 1'!$BP:$BP,0,MATCH(K$3&amp;$H$1,'FEUILLE 1'!$BP$1:$DW$1,0)-1),'FEUILLE 1'!$J:$J,$D62,'FEUILLE 1'!$BI:$BI,"&lt;"&amp;70000000)</f>
        <v>0</v>
      </c>
      <c r="L62" s="68">
        <f ca="1">-SUMIFS(OFFSET('FEUILLE 2'!$A:$A,0,MATCH('Ecarts de marge'!$A62,'FEUILLE 2'!$1:$1,0)-1),'FEUILLE 2'!$H:$H,TEXT(L$3,"000000000"),'FEUILLE 2'!$A:$A,"X",'FEUILLE 2'!$C:$C,'Ecarts de marge'!$B62,'FEUILLE 2'!$K:$K,$D62)</f>
        <v>0</v>
      </c>
      <c r="M62" s="67">
        <f ca="1">+SUMIFS(OFFSET('FEUILLE 1'!$BP:$BP,0,MATCH(M$3&amp;$H$1,'FEUILLE 1'!$BP$1:$DW$1,0)-1),'FEUILLE 1'!$J:$J,$D62,'FEUILLE 1'!$BI:$BI,"&lt;"&amp;70000000)</f>
        <v>0</v>
      </c>
      <c r="N62" s="68">
        <f ca="1">-SUMIFS(OFFSET('FEUILLE 2'!$A:$A,0,MATCH('Ecarts de marge'!$A62,'FEUILLE 2'!$1:$1,0)-1),'FEUILLE 2'!$H:$H,TEXT(N$3,"000000000"),'FEUILLE 2'!$A:$A,"X",'FEUILLE 2'!$C:$C,'Ecarts de marge'!$B62,'FEUILLE 2'!$K:$K,$D62)</f>
        <v>0</v>
      </c>
      <c r="O62" s="66">
        <f ca="1">+SUMIFS(OFFSET('FEUILLE 1'!$BP:$BP,0,MATCH(O$3&amp;$H$1,'FEUILLE 1'!$BP$1:$DW$1,0)-1),'FEUILLE 1'!$J:$J,$D62,'FEUILLE 1'!$BI:$BI,"&lt;"&amp;70000000)</f>
        <v>0</v>
      </c>
      <c r="P62" s="84">
        <f t="shared" ca="1" si="35"/>
        <v>0</v>
      </c>
      <c r="Q62" s="85">
        <f t="shared" ca="1" si="36"/>
        <v>0</v>
      </c>
      <c r="R62" s="85">
        <f t="shared" ca="1" si="9"/>
        <v>0</v>
      </c>
      <c r="S62" s="106">
        <f t="shared" ca="1" si="2"/>
        <v>0</v>
      </c>
      <c r="Z62" s="127">
        <f ca="1">+SUMIFS('FEUILLE 1'!BK:BK,'FEUILLE 1'!$BI:$BI,"60423000",'FEUILLE 1'!$J:$J,$D62)+P62</f>
        <v>0</v>
      </c>
    </row>
    <row r="63" spans="1:26" outlineLevel="1" x14ac:dyDescent="0.25">
      <c r="A63" t="s">
        <v>708</v>
      </c>
      <c r="B63" t="s">
        <v>718</v>
      </c>
      <c r="D63" t="s">
        <v>74</v>
      </c>
      <c r="E63" s="49" t="s">
        <v>75</v>
      </c>
      <c r="F63" s="68">
        <f ca="1">-SUMIFS(OFFSET('FEUILLE 2'!$A:$A,0,MATCH('Ecarts de marge'!$A63,'FEUILLE 2'!$1:$1,0)-1),'FEUILLE 2'!$H:$H,TEXT(F$3,"000000000"),'FEUILLE 2'!$A:$A,"X",'FEUILLE 2'!$C:$C,'Ecarts de marge'!$B63,'FEUILLE 2'!$K:$K,$D63)</f>
        <v>-414</v>
      </c>
      <c r="G63" s="66">
        <f ca="1">+SUMIFS(OFFSET('FEUILLE 1'!$BP:$BP,0,MATCH(G$3&amp;$H$1,'FEUILLE 1'!$BP$1:$DW$1,0)-1),'FEUILLE 1'!$J:$J,$D63,'FEUILLE 1'!$BI:$BI,"&lt;"&amp;70000000)</f>
        <v>-183.85499999999999</v>
      </c>
      <c r="H63" s="68">
        <f ca="1">-SUMIFS(OFFSET('FEUILLE 2'!$A:$A,0,MATCH('Ecarts de marge'!$A63,'FEUILLE 2'!$1:$1,0)-1),'FEUILLE 2'!$H:$H,TEXT(H$3,"000000000"),'FEUILLE 2'!$A:$A,"X",'FEUILLE 2'!$C:$C,'Ecarts de marge'!$B63,'FEUILLE 2'!$K:$K,$D63)</f>
        <v>0</v>
      </c>
      <c r="I63" s="66">
        <f ca="1">+SUMIFS(OFFSET('FEUILLE 1'!$BP:$BP,0,MATCH(I$3&amp;$H$1,'FEUILLE 1'!$BP$1:$DW$1,0)-1),'FEUILLE 1'!$J:$J,$D63,'FEUILLE 1'!$BI:$BI,"&lt;"&amp;70000000)</f>
        <v>0</v>
      </c>
      <c r="J63" s="68">
        <f ca="1">-SUMIFS(OFFSET('FEUILLE 2'!$A:$A,0,MATCH('Ecarts de marge'!$A63,'FEUILLE 2'!$1:$1,0)-1),'FEUILLE 2'!$H:$H,TEXT(J$3,"000000000"),'FEUILLE 2'!$A:$A,"X",'FEUILLE 2'!$C:$C,'Ecarts de marge'!$B63,'FEUILLE 2'!$K:$K,$D63)</f>
        <v>0</v>
      </c>
      <c r="K63" s="66">
        <f ca="1">+SUMIFS(OFFSET('FEUILLE 1'!$BP:$BP,0,MATCH(K$3&amp;$H$1,'FEUILLE 1'!$BP$1:$DW$1,0)-1),'FEUILLE 1'!$J:$J,$D63,'FEUILLE 1'!$BI:$BI,"&lt;"&amp;70000000)</f>
        <v>0</v>
      </c>
      <c r="L63" s="68">
        <f ca="1">-SUMIFS(OFFSET('FEUILLE 2'!$A:$A,0,MATCH('Ecarts de marge'!$A63,'FEUILLE 2'!$1:$1,0)-1),'FEUILLE 2'!$H:$H,TEXT(L$3,"000000000"),'FEUILLE 2'!$A:$A,"X",'FEUILLE 2'!$C:$C,'Ecarts de marge'!$B63,'FEUILLE 2'!$K:$K,$D63)</f>
        <v>-1650.0499999999997</v>
      </c>
      <c r="M63" s="67">
        <f ca="1">+SUMIFS(OFFSET('FEUILLE 1'!$BP:$BP,0,MATCH(M$3&amp;$H$1,'FEUILLE 1'!$BP$1:$DW$1,0)-1),'FEUILLE 1'!$J:$J,$D63,'FEUILLE 1'!$BI:$BI,"&lt;"&amp;70000000)</f>
        <v>-3046.0124999999998</v>
      </c>
      <c r="N63" s="68">
        <f ca="1">-SUMIFS(OFFSET('FEUILLE 2'!$A:$A,0,MATCH('Ecarts de marge'!$A63,'FEUILLE 2'!$1:$1,0)-1),'FEUILLE 2'!$H:$H,TEXT(N$3,"000000000"),'FEUILLE 2'!$A:$A,"X",'FEUILLE 2'!$C:$C,'Ecarts de marge'!$B63,'FEUILLE 2'!$K:$K,$D63)</f>
        <v>0</v>
      </c>
      <c r="O63" s="66">
        <f ca="1">+SUMIFS(OFFSET('FEUILLE 1'!$BP:$BP,0,MATCH(O$3&amp;$H$1,'FEUILLE 1'!$BP$1:$DW$1,0)-1),'FEUILLE 1'!$J:$J,$D63,'FEUILLE 1'!$BI:$BI,"&lt;"&amp;70000000)</f>
        <v>0</v>
      </c>
      <c r="P63" s="84">
        <f t="shared" ca="1" si="35"/>
        <v>-2064.0499999999997</v>
      </c>
      <c r="Q63" s="85">
        <f t="shared" ca="1" si="36"/>
        <v>-3229.8674999999998</v>
      </c>
      <c r="R63" s="85">
        <f t="shared" ca="1" si="9"/>
        <v>1165.8175000000001</v>
      </c>
      <c r="S63" s="106">
        <f t="shared" ca="1" si="2"/>
        <v>-0.36094901725844797</v>
      </c>
      <c r="Z63" s="127">
        <f ca="1">+SUMIFS('FEUILLE 1'!BK:BK,'FEUILLE 1'!$BI:$BI,"60423000",'FEUILLE 1'!$J:$J,$D63)+P63</f>
        <v>1236.0500000000006</v>
      </c>
    </row>
    <row r="64" spans="1:26" outlineLevel="1" x14ac:dyDescent="0.25">
      <c r="A64" t="s">
        <v>708</v>
      </c>
      <c r="B64" t="s">
        <v>718</v>
      </c>
      <c r="D64" t="s">
        <v>71</v>
      </c>
      <c r="E64" s="49" t="s">
        <v>72</v>
      </c>
      <c r="F64" s="68">
        <f ca="1">-SUMIFS(OFFSET('FEUILLE 2'!$A:$A,0,MATCH('Ecarts de marge'!$A64,'FEUILLE 2'!$1:$1,0)-1),'FEUILLE 2'!$H:$H,TEXT(F$3,"000000000"),'FEUILLE 2'!$A:$A,"X",'FEUILLE 2'!$C:$C,'Ecarts de marge'!$B64,'FEUILLE 2'!$K:$K,$D64)</f>
        <v>0</v>
      </c>
      <c r="G64" s="66">
        <f ca="1">+SUMIFS(OFFSET('FEUILLE 1'!$BP:$BP,0,MATCH(G$3&amp;$H$1,'FEUILLE 1'!$BP$1:$DW$1,0)-1),'FEUILLE 1'!$J:$J,$D64,'FEUILLE 1'!$BI:$BI,"&lt;"&amp;70000000)</f>
        <v>-112.5</v>
      </c>
      <c r="H64" s="68">
        <f ca="1">-SUMIFS(OFFSET('FEUILLE 2'!$A:$A,0,MATCH('Ecarts de marge'!$A64,'FEUILLE 2'!$1:$1,0)-1),'FEUILLE 2'!$H:$H,TEXT(H$3,"000000000"),'FEUILLE 2'!$A:$A,"X",'FEUILLE 2'!$C:$C,'Ecarts de marge'!$B64,'FEUILLE 2'!$K:$K,$D64)</f>
        <v>0</v>
      </c>
      <c r="I64" s="66">
        <f ca="1">+SUMIFS(OFFSET('FEUILLE 1'!$BP:$BP,0,MATCH(I$3&amp;$H$1,'FEUILLE 1'!$BP$1:$DW$1,0)-1),'FEUILLE 1'!$J:$J,$D64,'FEUILLE 1'!$BI:$BI,"&lt;"&amp;70000000)</f>
        <v>0</v>
      </c>
      <c r="J64" s="68">
        <f ca="1">-SUMIFS(OFFSET('FEUILLE 2'!$A:$A,0,MATCH('Ecarts de marge'!$A64,'FEUILLE 2'!$1:$1,0)-1),'FEUILLE 2'!$H:$H,TEXT(J$3,"000000000"),'FEUILLE 2'!$A:$A,"X",'FEUILLE 2'!$C:$C,'Ecarts de marge'!$B64,'FEUILLE 2'!$K:$K,$D64)</f>
        <v>0</v>
      </c>
      <c r="K64" s="66">
        <f ca="1">+SUMIFS(OFFSET('FEUILLE 1'!$BP:$BP,0,MATCH(K$3&amp;$H$1,'FEUILLE 1'!$BP$1:$DW$1,0)-1),'FEUILLE 1'!$J:$J,$D64,'FEUILLE 1'!$BI:$BI,"&lt;"&amp;70000000)</f>
        <v>0</v>
      </c>
      <c r="L64" s="68">
        <f ca="1">-SUMIFS(OFFSET('FEUILLE 2'!$A:$A,0,MATCH('Ecarts de marge'!$A64,'FEUILLE 2'!$1:$1,0)-1),'FEUILLE 2'!$H:$H,TEXT(L$3,"000000000"),'FEUILLE 2'!$A:$A,"X",'FEUILLE 2'!$C:$C,'Ecarts de marge'!$B64,'FEUILLE 2'!$K:$K,$D64)</f>
        <v>0</v>
      </c>
      <c r="M64" s="67">
        <f ca="1">+SUMIFS(OFFSET('FEUILLE 1'!$BP:$BP,0,MATCH(M$3&amp;$H$1,'FEUILLE 1'!$BP$1:$DW$1,0)-1),'FEUILLE 1'!$J:$J,$D64,'FEUILLE 1'!$BI:$BI,"&lt;"&amp;70000000)</f>
        <v>-337.5</v>
      </c>
      <c r="N64" s="68">
        <f ca="1">-SUMIFS(OFFSET('FEUILLE 2'!$A:$A,0,MATCH('Ecarts de marge'!$A64,'FEUILLE 2'!$1:$1,0)-1),'FEUILLE 2'!$H:$H,TEXT(N$3,"000000000"),'FEUILLE 2'!$A:$A,"X",'FEUILLE 2'!$C:$C,'Ecarts de marge'!$B64,'FEUILLE 2'!$K:$K,$D64)</f>
        <v>0</v>
      </c>
      <c r="O64" s="66">
        <f ca="1">+SUMIFS(OFFSET('FEUILLE 1'!$BP:$BP,0,MATCH(O$3&amp;$H$1,'FEUILLE 1'!$BP$1:$DW$1,0)-1),'FEUILLE 1'!$J:$J,$D64,'FEUILLE 1'!$BI:$BI,"&lt;"&amp;70000000)</f>
        <v>0</v>
      </c>
      <c r="P64" s="84">
        <f t="shared" ca="1" si="35"/>
        <v>0</v>
      </c>
      <c r="Q64" s="85">
        <f t="shared" ca="1" si="36"/>
        <v>-450</v>
      </c>
      <c r="R64" s="85">
        <f t="shared" ca="1" si="9"/>
        <v>450</v>
      </c>
      <c r="S64" s="106">
        <f t="shared" ca="1" si="2"/>
        <v>-1</v>
      </c>
      <c r="Z64" s="127">
        <f ca="1">+SUMIFS('FEUILLE 1'!BK:BK,'FEUILLE 1'!$BI:$BI,"60423000",'FEUILLE 1'!$J:$J,$D64)+P64</f>
        <v>0</v>
      </c>
    </row>
    <row r="65" spans="1:27" outlineLevel="1" x14ac:dyDescent="0.25">
      <c r="A65" t="s">
        <v>708</v>
      </c>
      <c r="B65" t="s">
        <v>718</v>
      </c>
      <c r="D65" t="s">
        <v>77</v>
      </c>
      <c r="E65" s="49" t="s">
        <v>78</v>
      </c>
      <c r="F65" s="68">
        <f ca="1">-SUMIFS(OFFSET('FEUILLE 2'!$A:$A,0,MATCH('Ecarts de marge'!$A65,'FEUILLE 2'!$1:$1,0)-1),'FEUILLE 2'!$H:$H,TEXT(F$3,"000000000"),'FEUILLE 2'!$A:$A,"X",'FEUILLE 2'!$C:$C,'Ecarts de marge'!$B65,'FEUILLE 2'!$K:$K,$D65)</f>
        <v>0</v>
      </c>
      <c r="G65" s="66">
        <f ca="1">+SUMIFS(OFFSET('FEUILLE 1'!$BP:$BP,0,MATCH(G$3&amp;$H$1,'FEUILLE 1'!$BP$1:$DW$1,0)-1),'FEUILLE 1'!$J:$J,$D65,'FEUILLE 1'!$BI:$BI,"&lt;"&amp;70000000)</f>
        <v>0</v>
      </c>
      <c r="H65" s="68">
        <f ca="1">-SUMIFS(OFFSET('FEUILLE 2'!$A:$A,0,MATCH('Ecarts de marge'!$A65,'FEUILLE 2'!$1:$1,0)-1),'FEUILLE 2'!$H:$H,TEXT(H$3,"000000000"),'FEUILLE 2'!$A:$A,"X",'FEUILLE 2'!$C:$C,'Ecarts de marge'!$B65,'FEUILLE 2'!$K:$K,$D65)</f>
        <v>0</v>
      </c>
      <c r="I65" s="66">
        <f ca="1">+SUMIFS(OFFSET('FEUILLE 1'!$BP:$BP,0,MATCH(I$3&amp;$H$1,'FEUILLE 1'!$BP$1:$DW$1,0)-1),'FEUILLE 1'!$J:$J,$D65,'FEUILLE 1'!$BI:$BI,"&lt;"&amp;70000000)</f>
        <v>0</v>
      </c>
      <c r="J65" s="68">
        <f ca="1">-SUMIFS(OFFSET('FEUILLE 2'!$A:$A,0,MATCH('Ecarts de marge'!$A65,'FEUILLE 2'!$1:$1,0)-1),'FEUILLE 2'!$H:$H,TEXT(J$3,"000000000"),'FEUILLE 2'!$A:$A,"X",'FEUILLE 2'!$C:$C,'Ecarts de marge'!$B65,'FEUILLE 2'!$K:$K,$D65)</f>
        <v>0</v>
      </c>
      <c r="K65" s="66">
        <f ca="1">+SUMIFS(OFFSET('FEUILLE 1'!$BP:$BP,0,MATCH(K$3&amp;$H$1,'FEUILLE 1'!$BP$1:$DW$1,0)-1),'FEUILLE 1'!$J:$J,$D65,'FEUILLE 1'!$BI:$BI,"&lt;"&amp;70000000)</f>
        <v>0</v>
      </c>
      <c r="L65" s="68">
        <f ca="1">-SUMIFS(OFFSET('FEUILLE 2'!$A:$A,0,MATCH('Ecarts de marge'!$A65,'FEUILLE 2'!$1:$1,0)-1),'FEUILLE 2'!$H:$H,TEXT(L$3,"000000000"),'FEUILLE 2'!$A:$A,"X",'FEUILLE 2'!$C:$C,'Ecarts de marge'!$B65,'FEUILLE 2'!$K:$K,$D65)</f>
        <v>0</v>
      </c>
      <c r="M65" s="67">
        <f ca="1">+SUMIFS(OFFSET('FEUILLE 1'!$BP:$BP,0,MATCH(M$3&amp;$H$1,'FEUILLE 1'!$BP$1:$DW$1,0)-1),'FEUILLE 1'!$J:$J,$D65,'FEUILLE 1'!$BI:$BI,"&lt;"&amp;70000000)</f>
        <v>0</v>
      </c>
      <c r="N65" s="68">
        <f ca="1">-SUMIFS(OFFSET('FEUILLE 2'!$A:$A,0,MATCH('Ecarts de marge'!$A65,'FEUILLE 2'!$1:$1,0)-1),'FEUILLE 2'!$H:$H,TEXT(N$3,"000000000"),'FEUILLE 2'!$A:$A,"X",'FEUILLE 2'!$C:$C,'Ecarts de marge'!$B65,'FEUILLE 2'!$K:$K,$D65)</f>
        <v>0</v>
      </c>
      <c r="O65" s="66">
        <f ca="1">+SUMIFS(OFFSET('FEUILLE 1'!$BP:$BP,0,MATCH(O$3&amp;$H$1,'FEUILLE 1'!$BP$1:$DW$1,0)-1),'FEUILLE 1'!$J:$J,$D65,'FEUILLE 1'!$BI:$BI,"&lt;"&amp;70000000)</f>
        <v>0</v>
      </c>
      <c r="P65" s="84">
        <f t="shared" ca="1" si="35"/>
        <v>0</v>
      </c>
      <c r="Q65" s="85">
        <f t="shared" ca="1" si="36"/>
        <v>0</v>
      </c>
      <c r="R65" s="85">
        <f t="shared" ca="1" si="9"/>
        <v>0</v>
      </c>
      <c r="S65" s="106">
        <f t="shared" ca="1" si="2"/>
        <v>0</v>
      </c>
      <c r="Z65" s="127">
        <f ca="1">+SUMIFS('FEUILLE 1'!BK:BK,'FEUILLE 1'!$BI:$BI,"60423000",'FEUILLE 1'!$J:$J,$D65)+P65</f>
        <v>0</v>
      </c>
    </row>
    <row r="66" spans="1:27" outlineLevel="1" x14ac:dyDescent="0.25">
      <c r="A66" t="s">
        <v>708</v>
      </c>
      <c r="B66" t="s">
        <v>718</v>
      </c>
      <c r="D66" t="s">
        <v>68</v>
      </c>
      <c r="E66" s="49" t="s">
        <v>69</v>
      </c>
      <c r="F66" s="68">
        <f ca="1">-SUMIFS(OFFSET('FEUILLE 2'!$A:$A,0,MATCH('Ecarts de marge'!$A66,'FEUILLE 2'!$1:$1,0)-1),'FEUILLE 2'!$H:$H,TEXT(F$3,"000000000"),'FEUILLE 2'!$A:$A,"X",'FEUILLE 2'!$C:$C,'Ecarts de marge'!$B66,'FEUILLE 2'!$K:$K,$D66)</f>
        <v>0</v>
      </c>
      <c r="G66" s="66">
        <f ca="1">+SUMIFS(OFFSET('FEUILLE 1'!$BP:$BP,0,MATCH(G$3&amp;$H$1,'FEUILLE 1'!$BP$1:$DW$1,0)-1),'FEUILLE 1'!$J:$J,$D66,'FEUILLE 1'!$BI:$BI,"&lt;"&amp;70000000)</f>
        <v>0</v>
      </c>
      <c r="H66" s="68">
        <f ca="1">-SUMIFS(OFFSET('FEUILLE 2'!$A:$A,0,MATCH('Ecarts de marge'!$A66,'FEUILLE 2'!$1:$1,0)-1),'FEUILLE 2'!$H:$H,TEXT(H$3,"000000000"),'FEUILLE 2'!$A:$A,"X",'FEUILLE 2'!$C:$C,'Ecarts de marge'!$B66,'FEUILLE 2'!$K:$K,$D66)</f>
        <v>0</v>
      </c>
      <c r="I66" s="66">
        <f ca="1">+SUMIFS(OFFSET('FEUILLE 1'!$BP:$BP,0,MATCH(I$3&amp;$H$1,'FEUILLE 1'!$BP$1:$DW$1,0)-1),'FEUILLE 1'!$J:$J,$D66,'FEUILLE 1'!$BI:$BI,"&lt;"&amp;70000000)</f>
        <v>0</v>
      </c>
      <c r="J66" s="68">
        <f ca="1">-SUMIFS(OFFSET('FEUILLE 2'!$A:$A,0,MATCH('Ecarts de marge'!$A66,'FEUILLE 2'!$1:$1,0)-1),'FEUILLE 2'!$H:$H,TEXT(J$3,"000000000"),'FEUILLE 2'!$A:$A,"X",'FEUILLE 2'!$C:$C,'Ecarts de marge'!$B66,'FEUILLE 2'!$K:$K,$D66)</f>
        <v>0</v>
      </c>
      <c r="K66" s="66">
        <f ca="1">+SUMIFS(OFFSET('FEUILLE 1'!$BP:$BP,0,MATCH(K$3&amp;$H$1,'FEUILLE 1'!$BP$1:$DW$1,0)-1),'FEUILLE 1'!$J:$J,$D66,'FEUILLE 1'!$BI:$BI,"&lt;"&amp;70000000)</f>
        <v>0</v>
      </c>
      <c r="L66" s="68">
        <f ca="1">-SUMIFS(OFFSET('FEUILLE 2'!$A:$A,0,MATCH('Ecarts de marge'!$A66,'FEUILLE 2'!$1:$1,0)-1),'FEUILLE 2'!$H:$H,TEXT(L$3,"000000000"),'FEUILLE 2'!$A:$A,"X",'FEUILLE 2'!$C:$C,'Ecarts de marge'!$B66,'FEUILLE 2'!$K:$K,$D66)</f>
        <v>0</v>
      </c>
      <c r="M66" s="67">
        <f ca="1">+SUMIFS(OFFSET('FEUILLE 1'!$BP:$BP,0,MATCH(M$3&amp;$H$1,'FEUILLE 1'!$BP$1:$DW$1,0)-1),'FEUILLE 1'!$J:$J,$D66,'FEUILLE 1'!$BI:$BI,"&lt;"&amp;70000000)</f>
        <v>0</v>
      </c>
      <c r="N66" s="68">
        <f ca="1">-SUMIFS(OFFSET('FEUILLE 2'!$A:$A,0,MATCH('Ecarts de marge'!$A66,'FEUILLE 2'!$1:$1,0)-1),'FEUILLE 2'!$H:$H,TEXT(N$3,"000000000"),'FEUILLE 2'!$A:$A,"X",'FEUILLE 2'!$C:$C,'Ecarts de marge'!$B66,'FEUILLE 2'!$K:$K,$D66)</f>
        <v>0</v>
      </c>
      <c r="O66" s="66">
        <f ca="1">+SUMIFS(OFFSET('FEUILLE 1'!$BP:$BP,0,MATCH(O$3&amp;$H$1,'FEUILLE 1'!$BP$1:$DW$1,0)-1),'FEUILLE 1'!$J:$J,$D66,'FEUILLE 1'!$BI:$BI,"&lt;"&amp;70000000)</f>
        <v>0</v>
      </c>
      <c r="P66" s="84">
        <f t="shared" ca="1" si="35"/>
        <v>0</v>
      </c>
      <c r="Q66" s="85">
        <f t="shared" ca="1" si="36"/>
        <v>0</v>
      </c>
      <c r="R66" s="85">
        <f t="shared" ca="1" si="9"/>
        <v>0</v>
      </c>
      <c r="S66" s="106">
        <f t="shared" ca="1" si="2"/>
        <v>0</v>
      </c>
      <c r="T66" t="s">
        <v>903</v>
      </c>
      <c r="Z66" s="127">
        <f ca="1">+SUMIFS('FEUILLE 1'!BK:BK,'FEUILLE 1'!$BI:$BI,"60423000",'FEUILLE 1'!$J:$J,$D66)+P66</f>
        <v>0</v>
      </c>
    </row>
    <row r="67" spans="1:27" outlineLevel="1" x14ac:dyDescent="0.25">
      <c r="A67" t="s">
        <v>708</v>
      </c>
      <c r="B67" t="s">
        <v>718</v>
      </c>
      <c r="D67" t="s">
        <v>92</v>
      </c>
      <c r="E67" s="49" t="s">
        <v>93</v>
      </c>
      <c r="F67" s="68">
        <f ca="1">-SUMIFS(OFFSET('FEUILLE 2'!$A:$A,0,MATCH('Ecarts de marge'!$A67,'FEUILLE 2'!$1:$1,0)-1),'FEUILLE 2'!$H:$H,TEXT(F$3,"000000000"),'FEUILLE 2'!$A:$A,"X",'FEUILLE 2'!$C:$C,'Ecarts de marge'!$B67,'FEUILLE 2'!$K:$K,$D67)</f>
        <v>0</v>
      </c>
      <c r="G67" s="66">
        <f ca="1">+SUMIFS(OFFSET('FEUILLE 1'!$BP:$BP,0,MATCH(G$3&amp;$H$1,'FEUILLE 1'!$BP$1:$DW$1,0)-1),'FEUILLE 1'!$J:$J,$D67,'FEUILLE 1'!$BI:$BI,"&lt;"&amp;70000000)</f>
        <v>-325</v>
      </c>
      <c r="H67" s="68">
        <f ca="1">-SUMIFS(OFFSET('FEUILLE 2'!$A:$A,0,MATCH('Ecarts de marge'!$A67,'FEUILLE 2'!$1:$1,0)-1),'FEUILLE 2'!$H:$H,TEXT(H$3,"000000000"),'FEUILLE 2'!$A:$A,"X",'FEUILLE 2'!$C:$C,'Ecarts de marge'!$B67,'FEUILLE 2'!$K:$K,$D67)</f>
        <v>0</v>
      </c>
      <c r="I67" s="66">
        <f ca="1">+SUMIFS(OFFSET('FEUILLE 1'!$BP:$BP,0,MATCH(I$3&amp;$H$1,'FEUILLE 1'!$BP$1:$DW$1,0)-1),'FEUILLE 1'!$J:$J,$D67,'FEUILLE 1'!$BI:$BI,"&lt;"&amp;70000000)</f>
        <v>0</v>
      </c>
      <c r="J67" s="68">
        <f ca="1">-SUMIFS(OFFSET('FEUILLE 2'!$A:$A,0,MATCH('Ecarts de marge'!$A67,'FEUILLE 2'!$1:$1,0)-1),'FEUILLE 2'!$H:$H,TEXT(J$3,"000000000"),'FEUILLE 2'!$A:$A,"X",'FEUILLE 2'!$C:$C,'Ecarts de marge'!$B67,'FEUILLE 2'!$K:$K,$D67)</f>
        <v>0</v>
      </c>
      <c r="K67" s="66">
        <f ca="1">+SUMIFS(OFFSET('FEUILLE 1'!$BP:$BP,0,MATCH(K$3&amp;$H$1,'FEUILLE 1'!$BP$1:$DW$1,0)-1),'FEUILLE 1'!$J:$J,$D67,'FEUILLE 1'!$BI:$BI,"&lt;"&amp;70000000)</f>
        <v>0</v>
      </c>
      <c r="L67" s="68">
        <f ca="1">-SUMIFS(OFFSET('FEUILLE 2'!$A:$A,0,MATCH('Ecarts de marge'!$A67,'FEUILLE 2'!$1:$1,0)-1),'FEUILLE 2'!$H:$H,TEXT(L$3,"000000000"),'FEUILLE 2'!$A:$A,"X",'FEUILLE 2'!$C:$C,'Ecarts de marge'!$B67,'FEUILLE 2'!$K:$K,$D67)</f>
        <v>0</v>
      </c>
      <c r="M67" s="67">
        <f ca="1">+SUMIFS(OFFSET('FEUILLE 1'!$BP:$BP,0,MATCH(M$3&amp;$H$1,'FEUILLE 1'!$BP$1:$DW$1,0)-1),'FEUILLE 1'!$J:$J,$D67,'FEUILLE 1'!$BI:$BI,"&lt;"&amp;70000000)</f>
        <v>0</v>
      </c>
      <c r="N67" s="68">
        <f ca="1">-SUMIFS(OFFSET('FEUILLE 2'!$A:$A,0,MATCH('Ecarts de marge'!$A67,'FEUILLE 2'!$1:$1,0)-1),'FEUILLE 2'!$H:$H,TEXT(N$3,"000000000"),'FEUILLE 2'!$A:$A,"X",'FEUILLE 2'!$C:$C,'Ecarts de marge'!$B67,'FEUILLE 2'!$K:$K,$D67)</f>
        <v>0</v>
      </c>
      <c r="O67" s="66">
        <f ca="1">+SUMIFS(OFFSET('FEUILLE 1'!$BP:$BP,0,MATCH(O$3&amp;$H$1,'FEUILLE 1'!$BP$1:$DW$1,0)-1),'FEUILLE 1'!$J:$J,$D67,'FEUILLE 1'!$BI:$BI,"&lt;"&amp;70000000)</f>
        <v>0</v>
      </c>
      <c r="P67" s="84">
        <f t="shared" ca="1" si="35"/>
        <v>0</v>
      </c>
      <c r="Q67" s="85">
        <f t="shared" ca="1" si="36"/>
        <v>-325</v>
      </c>
      <c r="R67" s="85">
        <f t="shared" ca="1" si="9"/>
        <v>325</v>
      </c>
      <c r="S67" s="106">
        <f t="shared" ca="1" si="2"/>
        <v>-1</v>
      </c>
      <c r="Z67" s="127">
        <f ca="1">+SUMIFS('FEUILLE 1'!BK:BK,'FEUILLE 1'!$BI:$BI,"60423000",'FEUILLE 1'!$J:$J,$D67)+P67</f>
        <v>0</v>
      </c>
    </row>
    <row r="68" spans="1:27" outlineLevel="1" x14ac:dyDescent="0.25">
      <c r="A68" t="s">
        <v>708</v>
      </c>
      <c r="B68" t="s">
        <v>718</v>
      </c>
      <c r="D68" t="s">
        <v>54</v>
      </c>
      <c r="E68" s="49" t="s">
        <v>55</v>
      </c>
      <c r="F68" s="68">
        <f ca="1">-SUMIFS(OFFSET('FEUILLE 2'!$A:$A,0,MATCH('Ecarts de marge'!$A68,'FEUILLE 2'!$1:$1,0)-1),'FEUILLE 2'!$H:$H,TEXT(F$3,"000000000"),'FEUILLE 2'!$A:$A,"X",'FEUILLE 2'!$C:$C,'Ecarts de marge'!$B68,'FEUILLE 2'!$K:$K,$D68)</f>
        <v>-2778.7500000000005</v>
      </c>
      <c r="G68" s="66">
        <f ca="1">+SUMIFS(OFFSET('FEUILLE 1'!$BP:$BP,0,MATCH(G$3&amp;$H$1,'FEUILLE 1'!$BP$1:$DW$1,0)-1),'FEUILLE 1'!$J:$J,$D68,'FEUILLE 1'!$BI:$BI,"&lt;"&amp;70000000)</f>
        <v>-24135.227887955014</v>
      </c>
      <c r="H68" s="68">
        <f ca="1">-SUMIFS(OFFSET('FEUILLE 2'!$A:$A,0,MATCH('Ecarts de marge'!$A68,'FEUILLE 2'!$1:$1,0)-1),'FEUILLE 2'!$H:$H,TEXT(H$3,"000000000"),'FEUILLE 2'!$A:$A,"X",'FEUILLE 2'!$C:$C,'Ecarts de marge'!$B68,'FEUILLE 2'!$K:$K,$D68)</f>
        <v>0</v>
      </c>
      <c r="I68" s="66">
        <f ca="1">+SUMIFS(OFFSET('FEUILLE 1'!$BP:$BP,0,MATCH(I$3&amp;$H$1,'FEUILLE 1'!$BP$1:$DW$1,0)-1),'FEUILLE 1'!$J:$J,$D68,'FEUILLE 1'!$BI:$BI,"&lt;"&amp;70000000)</f>
        <v>0</v>
      </c>
      <c r="J68" s="68">
        <f ca="1">-SUMIFS(OFFSET('FEUILLE 2'!$A:$A,0,MATCH('Ecarts de marge'!$A68,'FEUILLE 2'!$1:$1,0)-1),'FEUILLE 2'!$H:$H,TEXT(J$3,"000000000"),'FEUILLE 2'!$A:$A,"X",'FEUILLE 2'!$C:$C,'Ecarts de marge'!$B68,'FEUILLE 2'!$K:$K,$D68)</f>
        <v>0</v>
      </c>
      <c r="K68" s="66">
        <f ca="1">+SUMIFS(OFFSET('FEUILLE 1'!$BP:$BP,0,MATCH(K$3&amp;$H$1,'FEUILLE 1'!$BP$1:$DW$1,0)-1),'FEUILLE 1'!$J:$J,$D68,'FEUILLE 1'!$BI:$BI,"&lt;"&amp;70000000)</f>
        <v>0</v>
      </c>
      <c r="L68" s="68">
        <f ca="1">-SUMIFS(OFFSET('FEUILLE 2'!$A:$A,0,MATCH('Ecarts de marge'!$A68,'FEUILLE 2'!$1:$1,0)-1),'FEUILLE 2'!$H:$H,TEXT(L$3,"000000000"),'FEUILLE 2'!$A:$A,"X",'FEUILLE 2'!$C:$C,'Ecarts de marge'!$B68,'FEUILLE 2'!$K:$K,$D68)</f>
        <v>0</v>
      </c>
      <c r="M68" s="67">
        <f ca="1">+SUMIFS(OFFSET('FEUILLE 1'!$BP:$BP,0,MATCH(M$3&amp;$H$1,'FEUILLE 1'!$BP$1:$DW$1,0)-1),'FEUILLE 1'!$J:$J,$D68,'FEUILLE 1'!$BI:$BI,"&lt;"&amp;70000000)</f>
        <v>0</v>
      </c>
      <c r="N68" s="68">
        <f ca="1">-SUMIFS(OFFSET('FEUILLE 2'!$A:$A,0,MATCH('Ecarts de marge'!$A68,'FEUILLE 2'!$1:$1,0)-1),'FEUILLE 2'!$H:$H,TEXT(N$3,"000000000"),'FEUILLE 2'!$A:$A,"X",'FEUILLE 2'!$C:$C,'Ecarts de marge'!$B68,'FEUILLE 2'!$K:$K,$D68)</f>
        <v>0</v>
      </c>
      <c r="O68" s="66">
        <f ca="1">+SUMIFS(OFFSET('FEUILLE 1'!$BP:$BP,0,MATCH(O$3&amp;$H$1,'FEUILLE 1'!$BP$1:$DW$1,0)-1),'FEUILLE 1'!$J:$J,$D68,'FEUILLE 1'!$BI:$BI,"&lt;"&amp;70000000)</f>
        <v>0</v>
      </c>
      <c r="P68" s="84">
        <f t="shared" ca="1" si="35"/>
        <v>-2778.7500000000005</v>
      </c>
      <c r="Q68" s="85">
        <f t="shared" ca="1" si="36"/>
        <v>-24135.227887955014</v>
      </c>
      <c r="R68" s="85">
        <f t="shared" ca="1" si="9"/>
        <v>21356.477887955014</v>
      </c>
      <c r="S68" s="106">
        <f t="shared" ca="1" si="2"/>
        <v>-0.88486746373806691</v>
      </c>
      <c r="T68" s="22" t="s">
        <v>922</v>
      </c>
      <c r="Z68" s="127">
        <f ca="1">+SUMIFS('FEUILLE 1'!BK:BK,'FEUILLE 1'!$BI:$BI,"60423000",'FEUILLE 1'!$J:$J,$D68)+P68</f>
        <v>0</v>
      </c>
    </row>
    <row r="69" spans="1:27" outlineLevel="1" x14ac:dyDescent="0.25">
      <c r="A69" t="s">
        <v>708</v>
      </c>
      <c r="B69" t="s">
        <v>718</v>
      </c>
      <c r="D69" t="s">
        <v>110</v>
      </c>
      <c r="E69" s="49" t="s">
        <v>111</v>
      </c>
      <c r="F69" s="68">
        <f ca="1">-SUMIFS(OFFSET('FEUILLE 2'!$A:$A,0,MATCH('Ecarts de marge'!$A69,'FEUILLE 2'!$1:$1,0)-1),'FEUILLE 2'!$H:$H,TEXT(F$3,"000000000"),'FEUILLE 2'!$A:$A,"X",'FEUILLE 2'!$C:$C,'Ecarts de marge'!$B69,'FEUILLE 2'!$K:$K,$D69)</f>
        <v>-38.71</v>
      </c>
      <c r="G69" s="66">
        <f ca="1">+SUMIFS(OFFSET('FEUILLE 1'!$BP:$BP,0,MATCH(G$3&amp;$H$1,'FEUILLE 1'!$BP$1:$DW$1,0)-1),'FEUILLE 1'!$J:$J,$D69,'FEUILLE 1'!$BI:$BI,"&lt;"&amp;70000000)</f>
        <v>-4787.5</v>
      </c>
      <c r="H69" s="68">
        <f ca="1">-SUMIFS(OFFSET('FEUILLE 2'!$A:$A,0,MATCH('Ecarts de marge'!$A69,'FEUILLE 2'!$1:$1,0)-1),'FEUILLE 2'!$H:$H,TEXT(H$3,"000000000"),'FEUILLE 2'!$A:$A,"X",'FEUILLE 2'!$C:$C,'Ecarts de marge'!$B69,'FEUILLE 2'!$K:$K,$D69)</f>
        <v>0</v>
      </c>
      <c r="I69" s="66">
        <f ca="1">+SUMIFS(OFFSET('FEUILLE 1'!$BP:$BP,0,MATCH(I$3&amp;$H$1,'FEUILLE 1'!$BP$1:$DW$1,0)-1),'FEUILLE 1'!$J:$J,$D69,'FEUILLE 1'!$BI:$BI,"&lt;"&amp;70000000)</f>
        <v>0</v>
      </c>
      <c r="J69" s="68">
        <f ca="1">-SUMIFS(OFFSET('FEUILLE 2'!$A:$A,0,MATCH('Ecarts de marge'!$A69,'FEUILLE 2'!$1:$1,0)-1),'FEUILLE 2'!$H:$H,TEXT(J$3,"000000000"),'FEUILLE 2'!$A:$A,"X",'FEUILLE 2'!$C:$C,'Ecarts de marge'!$B69,'FEUILLE 2'!$K:$K,$D69)</f>
        <v>0</v>
      </c>
      <c r="K69" s="66">
        <f ca="1">+SUMIFS(OFFSET('FEUILLE 1'!$BP:$BP,0,MATCH(K$3&amp;$H$1,'FEUILLE 1'!$BP$1:$DW$1,0)-1),'FEUILLE 1'!$J:$J,$D69,'FEUILLE 1'!$BI:$BI,"&lt;"&amp;70000000)</f>
        <v>0</v>
      </c>
      <c r="L69" s="68">
        <f ca="1">-SUMIFS(OFFSET('FEUILLE 2'!$A:$A,0,MATCH('Ecarts de marge'!$A69,'FEUILLE 2'!$1:$1,0)-1),'FEUILLE 2'!$H:$H,TEXT(L$3,"000000000"),'FEUILLE 2'!$A:$A,"X",'FEUILLE 2'!$C:$C,'Ecarts de marge'!$B69,'FEUILLE 2'!$K:$K,$D69)</f>
        <v>-420.16</v>
      </c>
      <c r="M69" s="67">
        <f ca="1">+SUMIFS(OFFSET('FEUILLE 1'!$BP:$BP,0,MATCH(M$3&amp;$H$1,'FEUILLE 1'!$BP$1:$DW$1,0)-1),'FEUILLE 1'!$J:$J,$D69,'FEUILLE 1'!$BI:$BI,"&lt;"&amp;70000000)</f>
        <v>-930</v>
      </c>
      <c r="N69" s="68">
        <f ca="1">-SUMIFS(OFFSET('FEUILLE 2'!$A:$A,0,MATCH('Ecarts de marge'!$A69,'FEUILLE 2'!$1:$1,0)-1),'FEUILLE 2'!$H:$H,TEXT(N$3,"000000000"),'FEUILLE 2'!$A:$A,"X",'FEUILLE 2'!$C:$C,'Ecarts de marge'!$B69,'FEUILLE 2'!$K:$K,$D69)</f>
        <v>-72.81</v>
      </c>
      <c r="O69" s="66">
        <f ca="1">+SUMIFS(OFFSET('FEUILLE 1'!$BP:$BP,0,MATCH(O$3&amp;$H$1,'FEUILLE 1'!$BP$1:$DW$1,0)-1),'FEUILLE 1'!$J:$J,$D69,'FEUILLE 1'!$BI:$BI,"&lt;"&amp;70000000)</f>
        <v>0</v>
      </c>
      <c r="P69" s="84">
        <f t="shared" ca="1" si="35"/>
        <v>-531.68000000000006</v>
      </c>
      <c r="Q69" s="85">
        <f t="shared" ca="1" si="36"/>
        <v>-5717.5</v>
      </c>
      <c r="R69" s="85">
        <f t="shared" ca="1" si="9"/>
        <v>5185.82</v>
      </c>
      <c r="S69" s="106">
        <f t="shared" ca="1" si="2"/>
        <v>-0.90700830782684738</v>
      </c>
      <c r="T69" t="s">
        <v>894</v>
      </c>
      <c r="Z69" s="127">
        <f ca="1">+SUMIFS('FEUILLE 1'!BK:BK,'FEUILLE 1'!$BI:$BI,"60423000",'FEUILLE 1'!$J:$J,$D69)+P69</f>
        <v>0</v>
      </c>
    </row>
    <row r="70" spans="1:27" s="141" customFormat="1" outlineLevel="1" x14ac:dyDescent="0.25">
      <c r="A70" s="141" t="s">
        <v>708</v>
      </c>
      <c r="B70" s="141" t="s">
        <v>718</v>
      </c>
      <c r="D70" s="141" t="s">
        <v>938</v>
      </c>
      <c r="E70" s="49" t="s">
        <v>944</v>
      </c>
      <c r="F70" s="68">
        <f ca="1">-SUMIFS(OFFSET('FEUILLE 2'!$A:$A,0,MATCH('Ecarts de marge'!$A70,'FEUILLE 2'!$1:$1,0)-1),'FEUILLE 2'!$H:$H,TEXT(F$3,"000000000"),'FEUILLE 2'!$A:$A,"X",'FEUILLE 2'!$C:$C,'Ecarts de marge'!$B70,'FEUILLE 2'!$K:$K,$D70)</f>
        <v>0</v>
      </c>
      <c r="G70" s="66">
        <f ca="1">+SUMIFS(OFFSET('FEUILLE 1'!$BP:$BP,0,MATCH(G$3&amp;$H$1,'FEUILLE 1'!$BP$1:$DW$1,0)-1),'FEUILLE 1'!$J:$J,$D70,'FEUILLE 1'!$BI:$BI,"&lt;"&amp;70000000)</f>
        <v>-1000</v>
      </c>
      <c r="H70" s="68">
        <f ca="1">-SUMIFS(OFFSET('FEUILLE 2'!$A:$A,0,MATCH('Ecarts de marge'!$A70,'FEUILLE 2'!$1:$1,0)-1),'FEUILLE 2'!$H:$H,TEXT(H$3,"000000000"),'FEUILLE 2'!$A:$A,"X",'FEUILLE 2'!$C:$C,'Ecarts de marge'!$B70,'FEUILLE 2'!$K:$K,$D70)</f>
        <v>0</v>
      </c>
      <c r="I70" s="66">
        <f ca="1">+SUMIFS(OFFSET('FEUILLE 1'!$BP:$BP,0,MATCH(I$3&amp;$H$1,'FEUILLE 1'!$BP$1:$DW$1,0)-1),'FEUILLE 1'!$J:$J,$D70,'FEUILLE 1'!$BI:$BI,"&lt;"&amp;70000000)</f>
        <v>0</v>
      </c>
      <c r="J70" s="68">
        <f ca="1">-SUMIFS(OFFSET('FEUILLE 2'!$A:$A,0,MATCH('Ecarts de marge'!$A70,'FEUILLE 2'!$1:$1,0)-1),'FEUILLE 2'!$H:$H,TEXT(J$3,"000000000"),'FEUILLE 2'!$A:$A,"X",'FEUILLE 2'!$C:$C,'Ecarts de marge'!$B70,'FEUILLE 2'!$K:$K,$D70)</f>
        <v>0</v>
      </c>
      <c r="K70" s="66">
        <f ca="1">+SUMIFS(OFFSET('FEUILLE 1'!$BP:$BP,0,MATCH(K$3&amp;$H$1,'FEUILLE 1'!$BP$1:$DW$1,0)-1),'FEUILLE 1'!$J:$J,$D70,'FEUILLE 1'!$BI:$BI,"&lt;"&amp;70000000)</f>
        <v>0</v>
      </c>
      <c r="L70" s="68">
        <f ca="1">-SUMIFS(OFFSET('FEUILLE 2'!$A:$A,0,MATCH('Ecarts de marge'!$A70,'FEUILLE 2'!$1:$1,0)-1),'FEUILLE 2'!$H:$H,TEXT(L$3,"000000000"),'FEUILLE 2'!$A:$A,"X",'FEUILLE 2'!$C:$C,'Ecarts de marge'!$B70,'FEUILLE 2'!$K:$K,$D70)</f>
        <v>0</v>
      </c>
      <c r="M70" s="67">
        <f ca="1">+SUMIFS(OFFSET('FEUILLE 1'!$BP:$BP,0,MATCH(M$3&amp;$H$1,'FEUILLE 1'!$BP$1:$DW$1,0)-1),'FEUILLE 1'!$J:$J,$D70,'FEUILLE 1'!$BI:$BI,"&lt;"&amp;70000000)</f>
        <v>-1107.75</v>
      </c>
      <c r="N70" s="68">
        <f ca="1">-SUMIFS(OFFSET('FEUILLE 2'!$A:$A,0,MATCH('Ecarts de marge'!$A70,'FEUILLE 2'!$1:$1,0)-1),'FEUILLE 2'!$H:$H,TEXT(N$3,"000000000"),'FEUILLE 2'!$A:$A,"X",'FEUILLE 2'!$C:$C,'Ecarts de marge'!$B70,'FEUILLE 2'!$K:$K,$D70)</f>
        <v>0</v>
      </c>
      <c r="O70" s="66">
        <f ca="1">+SUMIFS(OFFSET('FEUILLE 1'!$BP:$BP,0,MATCH(O$3&amp;$H$1,'FEUILLE 1'!$BP$1:$DW$1,0)-1),'FEUILLE 1'!$J:$J,$D70,'FEUILLE 1'!$BI:$BI,"&lt;"&amp;70000000)</f>
        <v>0</v>
      </c>
      <c r="P70" s="84">
        <f t="shared" ca="1" si="35"/>
        <v>0</v>
      </c>
      <c r="Q70" s="85">
        <f t="shared" ca="1" si="36"/>
        <v>-2107.75</v>
      </c>
      <c r="R70" s="85">
        <f t="shared" ref="R70" ca="1" si="37">+P70-Q70</f>
        <v>2107.75</v>
      </c>
      <c r="S70" s="106">
        <f t="shared" ref="S70" ca="1" si="38">+IFERROR(R70/Q70,0)</f>
        <v>-1</v>
      </c>
      <c r="T70" s="141" t="s">
        <v>894</v>
      </c>
      <c r="Z70" s="127">
        <f ca="1">+SUMIFS('FEUILLE 1'!BK:BK,'FEUILLE 1'!$BI:$BI,"60423000",'FEUILLE 1'!$J:$J,$D70)+P70</f>
        <v>0</v>
      </c>
    </row>
    <row r="71" spans="1:27" s="141" customFormat="1" outlineLevel="1" x14ac:dyDescent="0.25">
      <c r="A71" s="141" t="s">
        <v>708</v>
      </c>
      <c r="B71" s="141" t="s">
        <v>718</v>
      </c>
      <c r="D71" s="22" t="s">
        <v>940</v>
      </c>
      <c r="E71" s="49" t="s">
        <v>941</v>
      </c>
      <c r="F71" s="68">
        <f ca="1">-SUMIFS(OFFSET('FEUILLE 2'!$A:$A,0,MATCH('Ecarts de marge'!$A71,'FEUILLE 2'!$1:$1,0)-1),'FEUILLE 2'!$H:$H,TEXT(F$3,"000000000"),'FEUILLE 2'!$A:$A,"X",'FEUILLE 2'!$C:$C,'Ecarts de marge'!$B71,'FEUILLE 2'!$K:$K,$D71)</f>
        <v>0</v>
      </c>
      <c r="G71" s="66">
        <f ca="1">+SUMIFS(OFFSET('FEUILLE 1'!$BP:$BP,0,MATCH(G$3&amp;$H$1,'FEUILLE 1'!$BP$1:$DW$1,0)-1),'FEUILLE 1'!$J:$J,$D71,'FEUILLE 1'!$BI:$BI,"&lt;"&amp;70000000)</f>
        <v>-1125</v>
      </c>
      <c r="H71" s="68">
        <f ca="1">-SUMIFS(OFFSET('FEUILLE 2'!$A:$A,0,MATCH('Ecarts de marge'!$A71,'FEUILLE 2'!$1:$1,0)-1),'FEUILLE 2'!$H:$H,TEXT(H$3,"000000000"),'FEUILLE 2'!$A:$A,"X",'FEUILLE 2'!$C:$C,'Ecarts de marge'!$B71,'FEUILLE 2'!$K:$K,$D71)</f>
        <v>0</v>
      </c>
      <c r="I71" s="66">
        <f ca="1">+SUMIFS(OFFSET('FEUILLE 1'!$BP:$BP,0,MATCH(I$3&amp;$H$1,'FEUILLE 1'!$BP$1:$DW$1,0)-1),'FEUILLE 1'!$J:$J,$D71,'FEUILLE 1'!$BI:$BI,"&lt;"&amp;70000000)</f>
        <v>0</v>
      </c>
      <c r="J71" s="68">
        <f ca="1">-SUMIFS(OFFSET('FEUILLE 2'!$A:$A,0,MATCH('Ecarts de marge'!$A71,'FEUILLE 2'!$1:$1,0)-1),'FEUILLE 2'!$H:$H,TEXT(J$3,"000000000"),'FEUILLE 2'!$A:$A,"X",'FEUILLE 2'!$C:$C,'Ecarts de marge'!$B71,'FEUILLE 2'!$K:$K,$D71)</f>
        <v>0</v>
      </c>
      <c r="K71" s="66">
        <f ca="1">+SUMIFS(OFFSET('FEUILLE 1'!$BP:$BP,0,MATCH(K$3&amp;$H$1,'FEUILLE 1'!$BP$1:$DW$1,0)-1),'FEUILLE 1'!$J:$J,$D71,'FEUILLE 1'!$BI:$BI,"&lt;"&amp;70000000)</f>
        <v>0</v>
      </c>
      <c r="L71" s="68">
        <f ca="1">-SUMIFS(OFFSET('FEUILLE 2'!$A:$A,0,MATCH('Ecarts de marge'!$A71,'FEUILLE 2'!$1:$1,0)-1),'FEUILLE 2'!$H:$H,TEXT(L$3,"000000000"),'FEUILLE 2'!$A:$A,"X",'FEUILLE 2'!$C:$C,'Ecarts de marge'!$B71,'FEUILLE 2'!$K:$K,$D71)</f>
        <v>-1901.0350000000001</v>
      </c>
      <c r="M71" s="67">
        <f ca="1">+SUMIFS(OFFSET('FEUILLE 1'!$BP:$BP,0,MATCH(M$3&amp;$H$1,'FEUILLE 1'!$BP$1:$DW$1,0)-1),'FEUILLE 1'!$J:$J,$D71,'FEUILLE 1'!$BI:$BI,"&lt;"&amp;70000000)</f>
        <v>0</v>
      </c>
      <c r="N71" s="68">
        <f ca="1">-SUMIFS(OFFSET('FEUILLE 2'!$A:$A,0,MATCH('Ecarts de marge'!$A71,'FEUILLE 2'!$1:$1,0)-1),'FEUILLE 2'!$H:$H,TEXT(N$3,"000000000"),'FEUILLE 2'!$A:$A,"X",'FEUILLE 2'!$C:$C,'Ecarts de marge'!$B71,'FEUILLE 2'!$K:$K,$D71)</f>
        <v>0</v>
      </c>
      <c r="O71" s="66">
        <f ca="1">+SUMIFS(OFFSET('FEUILLE 1'!$BP:$BP,0,MATCH(O$3&amp;$H$1,'FEUILLE 1'!$BP$1:$DW$1,0)-1),'FEUILLE 1'!$J:$J,$D71,'FEUILLE 1'!$BI:$BI,"&lt;"&amp;70000000)</f>
        <v>0</v>
      </c>
      <c r="P71" s="84">
        <f t="shared" ca="1" si="35"/>
        <v>-1901.0350000000001</v>
      </c>
      <c r="Q71" s="85">
        <f t="shared" ca="1" si="36"/>
        <v>-1125</v>
      </c>
      <c r="R71" s="85">
        <f t="shared" ref="R71" ca="1" si="39">+P71-Q71</f>
        <v>-776.03500000000008</v>
      </c>
      <c r="S71" s="106">
        <f t="shared" ref="S71" ca="1" si="40">+IFERROR(R71/Q71,0)</f>
        <v>0.68980888888888892</v>
      </c>
      <c r="T71" s="141" t="s">
        <v>894</v>
      </c>
      <c r="Z71" s="127">
        <f ca="1">+SUMIFS('FEUILLE 1'!BK:BK,'FEUILLE 1'!$BI:$BI,"60423000",'FEUILLE 1'!$J:$J,$D71)+P71</f>
        <v>0</v>
      </c>
    </row>
    <row r="72" spans="1:27" outlineLevel="1" x14ac:dyDescent="0.25">
      <c r="A72" t="s">
        <v>708</v>
      </c>
      <c r="B72" t="s">
        <v>718</v>
      </c>
      <c r="D72" t="s">
        <v>161</v>
      </c>
      <c r="E72" s="49" t="s">
        <v>162</v>
      </c>
      <c r="F72" s="68">
        <f ca="1">-SUMIFS(OFFSET('FEUILLE 2'!$A:$A,0,MATCH('Ecarts de marge'!$A72,'FEUILLE 2'!$1:$1,0)-1),'FEUILLE 2'!$H:$H,TEXT(F$3,"000000000"),'FEUILLE 2'!$A:$A,"X",'FEUILLE 2'!$C:$C,'Ecarts de marge'!$B72,'FEUILLE 2'!$K:$K,$D72)</f>
        <v>0</v>
      </c>
      <c r="G72" s="66">
        <f ca="1">+SUMIFS(OFFSET('FEUILLE 1'!$BP:$BP,0,MATCH(G$3&amp;$H$1,'FEUILLE 1'!$BP$1:$DW$1,0)-1),'FEUILLE 1'!$J:$J,$D72,'FEUILLE 1'!$BI:$BI,"&lt;"&amp;70000000)</f>
        <v>0</v>
      </c>
      <c r="H72" s="68">
        <f ca="1">-SUMIFS(OFFSET('FEUILLE 2'!$A:$A,0,MATCH('Ecarts de marge'!$A72,'FEUILLE 2'!$1:$1,0)-1),'FEUILLE 2'!$H:$H,TEXT(H$3,"000000000"),'FEUILLE 2'!$A:$A,"X",'FEUILLE 2'!$C:$C,'Ecarts de marge'!$B72,'FEUILLE 2'!$K:$K,$D72)</f>
        <v>0</v>
      </c>
      <c r="I72" s="66">
        <f ca="1">+SUMIFS(OFFSET('FEUILLE 1'!$BP:$BP,0,MATCH(I$3&amp;$H$1,'FEUILLE 1'!$BP$1:$DW$1,0)-1),'FEUILLE 1'!$J:$J,$D72,'FEUILLE 1'!$BI:$BI,"&lt;"&amp;70000000)</f>
        <v>0</v>
      </c>
      <c r="J72" s="68">
        <f ca="1">-SUMIFS(OFFSET('FEUILLE 2'!$A:$A,0,MATCH('Ecarts de marge'!$A72,'FEUILLE 2'!$1:$1,0)-1),'FEUILLE 2'!$H:$H,TEXT(J$3,"000000000"),'FEUILLE 2'!$A:$A,"X",'FEUILLE 2'!$C:$C,'Ecarts de marge'!$B72,'FEUILLE 2'!$K:$K,$D72)</f>
        <v>0</v>
      </c>
      <c r="K72" s="66">
        <f ca="1">+SUMIFS(OFFSET('FEUILLE 1'!$BP:$BP,0,MATCH(K$3&amp;$H$1,'FEUILLE 1'!$BP$1:$DW$1,0)-1),'FEUILLE 1'!$J:$J,$D72,'FEUILLE 1'!$BI:$BI,"&lt;"&amp;70000000)</f>
        <v>0</v>
      </c>
      <c r="L72" s="68">
        <f ca="1">-SUMIFS(OFFSET('FEUILLE 2'!$A:$A,0,MATCH('Ecarts de marge'!$A72,'FEUILLE 2'!$1:$1,0)-1),'FEUILLE 2'!$H:$H,TEXT(L$3,"000000000"),'FEUILLE 2'!$A:$A,"X",'FEUILLE 2'!$C:$C,'Ecarts de marge'!$B72,'FEUILLE 2'!$K:$K,$D72)</f>
        <v>0</v>
      </c>
      <c r="M72" s="67">
        <f ca="1">+SUMIFS(OFFSET('FEUILLE 1'!$BP:$BP,0,MATCH(M$3&amp;$H$1,'FEUILLE 1'!$BP$1:$DW$1,0)-1),'FEUILLE 1'!$J:$J,$D72,'FEUILLE 1'!$BI:$BI,"&lt;"&amp;70000000)</f>
        <v>0</v>
      </c>
      <c r="N72" s="68">
        <f ca="1">-SUMIFS(OFFSET('FEUILLE 2'!$A:$A,0,MATCH('Ecarts de marge'!$A72,'FEUILLE 2'!$1:$1,0)-1),'FEUILLE 2'!$H:$H,TEXT(N$3,"000000000"),'FEUILLE 2'!$A:$A,"X",'FEUILLE 2'!$C:$C,'Ecarts de marge'!$B72,'FEUILLE 2'!$K:$K,$D72)</f>
        <v>0</v>
      </c>
      <c r="O72" s="66">
        <f ca="1">+SUMIFS(OFFSET('FEUILLE 1'!$BP:$BP,0,MATCH(O$3&amp;$H$1,'FEUILLE 1'!$BP$1:$DW$1,0)-1),'FEUILLE 1'!$J:$J,$D72,'FEUILLE 1'!$BI:$BI,"&lt;"&amp;70000000)</f>
        <v>0</v>
      </c>
      <c r="P72" s="84">
        <f t="shared" ca="1" si="35"/>
        <v>0</v>
      </c>
      <c r="Q72" s="85">
        <f t="shared" ca="1" si="36"/>
        <v>0</v>
      </c>
      <c r="R72" s="85">
        <f t="shared" ca="1" si="9"/>
        <v>0</v>
      </c>
      <c r="S72" s="106">
        <f t="shared" ca="1" si="2"/>
        <v>0</v>
      </c>
      <c r="Z72" s="127">
        <f ca="1">+SUMIFS('FEUILLE 1'!BK:BK,'FEUILLE 1'!$BI:$BI,"60423000",'FEUILLE 1'!$J:$J,$D72)+P72</f>
        <v>0</v>
      </c>
    </row>
    <row r="73" spans="1:27" outlineLevel="1" x14ac:dyDescent="0.25">
      <c r="A73" t="s">
        <v>708</v>
      </c>
      <c r="B73" t="s">
        <v>718</v>
      </c>
      <c r="D73" t="s">
        <v>159</v>
      </c>
      <c r="E73" s="49" t="s">
        <v>160</v>
      </c>
      <c r="F73" s="68">
        <f ca="1">-SUMIFS(OFFSET('FEUILLE 2'!$A:$A,0,MATCH('Ecarts de marge'!$A73,'FEUILLE 2'!$1:$1,0)-1),'FEUILLE 2'!$H:$H,TEXT(F$3,"000000000"),'FEUILLE 2'!$A:$A,"X",'FEUILLE 2'!$C:$C,'Ecarts de marge'!$B73,'FEUILLE 2'!$K:$K,$D73)</f>
        <v>0</v>
      </c>
      <c r="G73" s="66">
        <f ca="1">+SUMIFS(OFFSET('FEUILLE 1'!$BP:$BP,0,MATCH(G$3&amp;$H$1,'FEUILLE 1'!$BP$1:$DW$1,0)-1),'FEUILLE 1'!$J:$J,$D73,'FEUILLE 1'!$BI:$BI,"&lt;"&amp;70000000)</f>
        <v>0</v>
      </c>
      <c r="H73" s="68">
        <f ca="1">-SUMIFS(OFFSET('FEUILLE 2'!$A:$A,0,MATCH('Ecarts de marge'!$A73,'FEUILLE 2'!$1:$1,0)-1),'FEUILLE 2'!$H:$H,TEXT(H$3,"000000000"),'FEUILLE 2'!$A:$A,"X",'FEUILLE 2'!$C:$C,'Ecarts de marge'!$B73,'FEUILLE 2'!$K:$K,$D73)</f>
        <v>0</v>
      </c>
      <c r="I73" s="66">
        <f ca="1">+SUMIFS(OFFSET('FEUILLE 1'!$BP:$BP,0,MATCH(I$3&amp;$H$1,'FEUILLE 1'!$BP$1:$DW$1,0)-1),'FEUILLE 1'!$J:$J,$D73,'FEUILLE 1'!$BI:$BI,"&lt;"&amp;70000000)</f>
        <v>0</v>
      </c>
      <c r="J73" s="68">
        <f ca="1">-SUMIFS(OFFSET('FEUILLE 2'!$A:$A,0,MATCH('Ecarts de marge'!$A73,'FEUILLE 2'!$1:$1,0)-1),'FEUILLE 2'!$H:$H,TEXT(J$3,"000000000"),'FEUILLE 2'!$A:$A,"X",'FEUILLE 2'!$C:$C,'Ecarts de marge'!$B73,'FEUILLE 2'!$K:$K,$D73)</f>
        <v>0</v>
      </c>
      <c r="K73" s="66">
        <f ca="1">+SUMIFS(OFFSET('FEUILLE 1'!$BP:$BP,0,MATCH(K$3&amp;$H$1,'FEUILLE 1'!$BP$1:$DW$1,0)-1),'FEUILLE 1'!$J:$J,$D73,'FEUILLE 1'!$BI:$BI,"&lt;"&amp;70000000)</f>
        <v>0</v>
      </c>
      <c r="L73" s="68">
        <f ca="1">-SUMIFS(OFFSET('FEUILLE 2'!$A:$A,0,MATCH('Ecarts de marge'!$A73,'FEUILLE 2'!$1:$1,0)-1),'FEUILLE 2'!$H:$H,TEXT(L$3,"000000000"),'FEUILLE 2'!$A:$A,"X",'FEUILLE 2'!$C:$C,'Ecarts de marge'!$B73,'FEUILLE 2'!$K:$K,$D73)</f>
        <v>0</v>
      </c>
      <c r="M73" s="67">
        <f ca="1">+SUMIFS(OFFSET('FEUILLE 1'!$BP:$BP,0,MATCH(M$3&amp;$H$1,'FEUILLE 1'!$BP$1:$DW$1,0)-1),'FEUILLE 1'!$J:$J,$D73,'FEUILLE 1'!$BI:$BI,"&lt;"&amp;70000000)</f>
        <v>0</v>
      </c>
      <c r="N73" s="68">
        <f ca="1">-SUMIFS(OFFSET('FEUILLE 2'!$A:$A,0,MATCH('Ecarts de marge'!$A73,'FEUILLE 2'!$1:$1,0)-1),'FEUILLE 2'!$H:$H,TEXT(N$3,"000000000"),'FEUILLE 2'!$A:$A,"X",'FEUILLE 2'!$C:$C,'Ecarts de marge'!$B73,'FEUILLE 2'!$K:$K,$D73)</f>
        <v>0</v>
      </c>
      <c r="O73" s="66">
        <f ca="1">+SUMIFS(OFFSET('FEUILLE 1'!$BP:$BP,0,MATCH(O$3&amp;$H$1,'FEUILLE 1'!$BP$1:$DW$1,0)-1),'FEUILLE 1'!$J:$J,$D73,'FEUILLE 1'!$BI:$BI,"&lt;"&amp;70000000)</f>
        <v>0</v>
      </c>
      <c r="P73" s="84">
        <f t="shared" ca="1" si="35"/>
        <v>0</v>
      </c>
      <c r="Q73" s="85">
        <f t="shared" ca="1" si="36"/>
        <v>0</v>
      </c>
      <c r="R73" s="85">
        <f t="shared" ca="1" si="9"/>
        <v>0</v>
      </c>
      <c r="S73" s="106">
        <f t="shared" ref="S73:S101" ca="1" si="41">+IFERROR(R73/Q73,0)</f>
        <v>0</v>
      </c>
      <c r="T73" t="s">
        <v>860</v>
      </c>
      <c r="Z73" s="127">
        <f ca="1">+SUMIFS('FEUILLE 1'!BK:BK,'FEUILLE 1'!$BI:$BI,"60423000",'FEUILLE 1'!$J:$J,$D73)+P73</f>
        <v>0</v>
      </c>
      <c r="AA73" s="22" t="s">
        <v>934</v>
      </c>
    </row>
    <row r="74" spans="1:27" outlineLevel="1" x14ac:dyDescent="0.25">
      <c r="A74" t="s">
        <v>708</v>
      </c>
      <c r="B74" t="s">
        <v>718</v>
      </c>
      <c r="D74" t="s">
        <v>33</v>
      </c>
      <c r="E74" s="49" t="s">
        <v>34</v>
      </c>
      <c r="F74" s="68">
        <f ca="1">-SUMIFS(OFFSET('FEUILLE 2'!$A:$A,0,MATCH('Ecarts de marge'!$A74,'FEUILLE 2'!$1:$1,0)-1),'FEUILLE 2'!$H:$H,TEXT(F$3,"000000000"),'FEUILLE 2'!$A:$A,"X",'FEUILLE 2'!$C:$C,'Ecarts de marge'!$B74,'FEUILLE 2'!$K:$K,$D74)</f>
        <v>-11641.33</v>
      </c>
      <c r="G74" s="66">
        <f ca="1">+SUMIFS(OFFSET('FEUILLE 1'!$BP:$BP,0,MATCH(G$3&amp;$H$1,'FEUILLE 1'!$BP$1:$DW$1,0)-1),'FEUILLE 1'!$J:$J,$D74,'FEUILLE 1'!$BI:$BI,"&lt;"&amp;70000000)</f>
        <v>-6253.9403639999982</v>
      </c>
      <c r="H74" s="68">
        <f ca="1">-SUMIFS(OFFSET('FEUILLE 2'!$A:$A,0,MATCH('Ecarts de marge'!$A74,'FEUILLE 2'!$1:$1,0)-1),'FEUILLE 2'!$H:$H,TEXT(H$3,"000000000"),'FEUILLE 2'!$A:$A,"X",'FEUILLE 2'!$C:$C,'Ecarts de marge'!$B74,'FEUILLE 2'!$K:$K,$D74)</f>
        <v>0</v>
      </c>
      <c r="I74" s="66">
        <f ca="1">+SUMIFS(OFFSET('FEUILLE 1'!$BP:$BP,0,MATCH(I$3&amp;$H$1,'FEUILLE 1'!$BP$1:$DW$1,0)-1),'FEUILLE 1'!$J:$J,$D74,'FEUILLE 1'!$BI:$BI,"&lt;"&amp;70000000)</f>
        <v>0</v>
      </c>
      <c r="J74" s="68">
        <f ca="1">-SUMIFS(OFFSET('FEUILLE 2'!$A:$A,0,MATCH('Ecarts de marge'!$A74,'FEUILLE 2'!$1:$1,0)-1),'FEUILLE 2'!$H:$H,TEXT(J$3,"000000000"),'FEUILLE 2'!$A:$A,"X",'FEUILLE 2'!$C:$C,'Ecarts de marge'!$B74,'FEUILLE 2'!$K:$K,$D74)</f>
        <v>0</v>
      </c>
      <c r="K74" s="66">
        <f ca="1">+SUMIFS(OFFSET('FEUILLE 1'!$BP:$BP,0,MATCH(K$3&amp;$H$1,'FEUILLE 1'!$BP$1:$DW$1,0)-1),'FEUILLE 1'!$J:$J,$D74,'FEUILLE 1'!$BI:$BI,"&lt;"&amp;70000000)</f>
        <v>0</v>
      </c>
      <c r="L74" s="68">
        <f ca="1">-SUMIFS(OFFSET('FEUILLE 2'!$A:$A,0,MATCH('Ecarts de marge'!$A74,'FEUILLE 2'!$1:$1,0)-1),'FEUILLE 2'!$H:$H,TEXT(L$3,"000000000"),'FEUILLE 2'!$A:$A,"X",'FEUILLE 2'!$C:$C,'Ecarts de marge'!$B74,'FEUILLE 2'!$K:$K,$D74)</f>
        <v>0</v>
      </c>
      <c r="M74" s="67">
        <f ca="1">+SUMIFS(OFFSET('FEUILLE 1'!$BP:$BP,0,MATCH(M$3&amp;$H$1,'FEUILLE 1'!$BP$1:$DW$1,0)-1),'FEUILLE 1'!$J:$J,$D74,'FEUILLE 1'!$BI:$BI,"&lt;"&amp;70000000)</f>
        <v>0</v>
      </c>
      <c r="N74" s="68">
        <f ca="1">-SUMIFS(OFFSET('FEUILLE 2'!$A:$A,0,MATCH('Ecarts de marge'!$A74,'FEUILLE 2'!$1:$1,0)-1),'FEUILLE 2'!$H:$H,TEXT(N$3,"000000000"),'FEUILLE 2'!$A:$A,"X",'FEUILLE 2'!$C:$C,'Ecarts de marge'!$B74,'FEUILLE 2'!$K:$K,$D74)</f>
        <v>0</v>
      </c>
      <c r="O74" s="66">
        <f ca="1">+SUMIFS(OFFSET('FEUILLE 1'!$BP:$BP,0,MATCH(O$3&amp;$H$1,'FEUILLE 1'!$BP$1:$DW$1,0)-1),'FEUILLE 1'!$J:$J,$D74,'FEUILLE 1'!$BI:$BI,"&lt;"&amp;70000000)</f>
        <v>0</v>
      </c>
      <c r="P74" s="84">
        <f t="shared" ca="1" si="35"/>
        <v>-11641.33</v>
      </c>
      <c r="Q74" s="85">
        <f t="shared" ca="1" si="36"/>
        <v>-6253.9403639999982</v>
      </c>
      <c r="R74" s="85">
        <f t="shared" ca="1" si="9"/>
        <v>-5387.3896360000017</v>
      </c>
      <c r="S74" s="106">
        <f t="shared" ca="1" si="41"/>
        <v>0.86143924029269869</v>
      </c>
      <c r="Z74" s="127">
        <f ca="1">+SUMIFS('FEUILLE 1'!BK:BK,'FEUILLE 1'!$BI:$BI,"60423000",'FEUILLE 1'!$J:$J,$D74)+P74</f>
        <v>0</v>
      </c>
    </row>
    <row r="75" spans="1:27" outlineLevel="1" x14ac:dyDescent="0.25">
      <c r="A75" t="s">
        <v>708</v>
      </c>
      <c r="B75" t="s">
        <v>718</v>
      </c>
      <c r="D75" t="s">
        <v>36</v>
      </c>
      <c r="E75" s="49" t="s">
        <v>37</v>
      </c>
      <c r="F75" s="68">
        <f ca="1">-SUMIFS(OFFSET('FEUILLE 2'!$A:$A,0,MATCH('Ecarts de marge'!$A75,'FEUILLE 2'!$1:$1,0)-1),'FEUILLE 2'!$H:$H,TEXT(F$3,"000000000"),'FEUILLE 2'!$A:$A,"X",'FEUILLE 2'!$C:$C,'Ecarts de marge'!$B75,'FEUILLE 2'!$K:$K,$D75)</f>
        <v>-118.37</v>
      </c>
      <c r="G75" s="66">
        <f ca="1">+SUMIFS(OFFSET('FEUILLE 1'!$BP:$BP,0,MATCH(G$3&amp;$H$1,'FEUILLE 1'!$BP$1:$DW$1,0)-1),'FEUILLE 1'!$J:$J,$D75,'FEUILLE 1'!$BI:$BI,"&lt;"&amp;70000000)</f>
        <v>-828.94034999999997</v>
      </c>
      <c r="H75" s="68">
        <f ca="1">-SUMIFS(OFFSET('FEUILLE 2'!$A:$A,0,MATCH('Ecarts de marge'!$A75,'FEUILLE 2'!$1:$1,0)-1),'FEUILLE 2'!$H:$H,TEXT(H$3,"000000000"),'FEUILLE 2'!$A:$A,"X",'FEUILLE 2'!$C:$C,'Ecarts de marge'!$B75,'FEUILLE 2'!$K:$K,$D75)</f>
        <v>0</v>
      </c>
      <c r="I75" s="66">
        <f ca="1">+SUMIFS(OFFSET('FEUILLE 1'!$BP:$BP,0,MATCH(I$3&amp;$H$1,'FEUILLE 1'!$BP$1:$DW$1,0)-1),'FEUILLE 1'!$J:$J,$D75,'FEUILLE 1'!$BI:$BI,"&lt;"&amp;70000000)</f>
        <v>0</v>
      </c>
      <c r="J75" s="68">
        <f ca="1">-SUMIFS(OFFSET('FEUILLE 2'!$A:$A,0,MATCH('Ecarts de marge'!$A75,'FEUILLE 2'!$1:$1,0)-1),'FEUILLE 2'!$H:$H,TEXT(J$3,"000000000"),'FEUILLE 2'!$A:$A,"X",'FEUILLE 2'!$C:$C,'Ecarts de marge'!$B75,'FEUILLE 2'!$K:$K,$D75)</f>
        <v>0</v>
      </c>
      <c r="K75" s="66">
        <f ca="1">+SUMIFS(OFFSET('FEUILLE 1'!$BP:$BP,0,MATCH(K$3&amp;$H$1,'FEUILLE 1'!$BP$1:$DW$1,0)-1),'FEUILLE 1'!$J:$J,$D75,'FEUILLE 1'!$BI:$BI,"&lt;"&amp;70000000)</f>
        <v>0</v>
      </c>
      <c r="L75" s="68">
        <f ca="1">-SUMIFS(OFFSET('FEUILLE 2'!$A:$A,0,MATCH('Ecarts de marge'!$A75,'FEUILLE 2'!$1:$1,0)-1),'FEUILLE 2'!$H:$H,TEXT(L$3,"000000000"),'FEUILLE 2'!$A:$A,"X",'FEUILLE 2'!$C:$C,'Ecarts de marge'!$B75,'FEUILLE 2'!$K:$K,$D75)</f>
        <v>0</v>
      </c>
      <c r="M75" s="67">
        <f ca="1">+SUMIFS(OFFSET('FEUILLE 1'!$BP:$BP,0,MATCH(M$3&amp;$H$1,'FEUILLE 1'!$BP$1:$DW$1,0)-1),'FEUILLE 1'!$J:$J,$D75,'FEUILLE 1'!$BI:$BI,"&lt;"&amp;70000000)</f>
        <v>-592.0200000000001</v>
      </c>
      <c r="N75" s="68">
        <f ca="1">-SUMIFS(OFFSET('FEUILLE 2'!$A:$A,0,MATCH('Ecarts de marge'!$A75,'FEUILLE 2'!$1:$1,0)-1),'FEUILLE 2'!$H:$H,TEXT(N$3,"000000000"),'FEUILLE 2'!$A:$A,"X",'FEUILLE 2'!$C:$C,'Ecarts de marge'!$B75,'FEUILLE 2'!$K:$K,$D75)</f>
        <v>0</v>
      </c>
      <c r="O75" s="66">
        <f ca="1">+SUMIFS(OFFSET('FEUILLE 1'!$BP:$BP,0,MATCH(O$3&amp;$H$1,'FEUILLE 1'!$BP$1:$DW$1,0)-1),'FEUILLE 1'!$J:$J,$D75,'FEUILLE 1'!$BI:$BI,"&lt;"&amp;70000000)</f>
        <v>0</v>
      </c>
      <c r="P75" s="84">
        <f t="shared" ca="1" si="35"/>
        <v>-118.37</v>
      </c>
      <c r="Q75" s="85">
        <f t="shared" ca="1" si="36"/>
        <v>-1420.9603500000001</v>
      </c>
      <c r="R75" s="85">
        <f t="shared" ca="1" si="9"/>
        <v>1302.5903499999999</v>
      </c>
      <c r="S75" s="106">
        <f t="shared" ca="1" si="41"/>
        <v>-0.91669718300021519</v>
      </c>
      <c r="T75" t="s">
        <v>904</v>
      </c>
      <c r="Z75" s="127">
        <f ca="1">+SUMIFS('FEUILLE 1'!BK:BK,'FEUILLE 1'!$BI:$BI,"60423000",'FEUILLE 1'!$J:$J,$D75)+P75</f>
        <v>0</v>
      </c>
    </row>
    <row r="76" spans="1:27" outlineLevel="1" x14ac:dyDescent="0.25">
      <c r="A76" t="s">
        <v>708</v>
      </c>
      <c r="B76" t="s">
        <v>718</v>
      </c>
      <c r="D76" t="s">
        <v>42</v>
      </c>
      <c r="E76" s="49" t="s">
        <v>43</v>
      </c>
      <c r="F76" s="68">
        <f ca="1">-SUMIFS(OFFSET('FEUILLE 2'!$A:$A,0,MATCH('Ecarts de marge'!$A76,'FEUILLE 2'!$1:$1,0)-1),'FEUILLE 2'!$H:$H,TEXT(F$3,"000000000"),'FEUILLE 2'!$A:$A,"X",'FEUILLE 2'!$C:$C,'Ecarts de marge'!$B76,'FEUILLE 2'!$K:$K,$D76)</f>
        <v>0</v>
      </c>
      <c r="G76" s="66">
        <f ca="1">+SUMIFS(OFFSET('FEUILLE 1'!$BP:$BP,0,MATCH(G$3&amp;$H$1,'FEUILLE 1'!$BP$1:$DW$1,0)-1),'FEUILLE 1'!$J:$J,$D76,'FEUILLE 1'!$BI:$BI,"&lt;"&amp;70000000)</f>
        <v>0</v>
      </c>
      <c r="H76" s="68">
        <f ca="1">-SUMIFS(OFFSET('FEUILLE 2'!$A:$A,0,MATCH('Ecarts de marge'!$A76,'FEUILLE 2'!$1:$1,0)-1),'FEUILLE 2'!$H:$H,TEXT(H$3,"000000000"),'FEUILLE 2'!$A:$A,"X",'FEUILLE 2'!$C:$C,'Ecarts de marge'!$B76,'FEUILLE 2'!$K:$K,$D76)</f>
        <v>0</v>
      </c>
      <c r="I76" s="66">
        <f ca="1">+SUMIFS(OFFSET('FEUILLE 1'!$BP:$BP,0,MATCH(I$3&amp;$H$1,'FEUILLE 1'!$BP$1:$DW$1,0)-1),'FEUILLE 1'!$J:$J,$D76,'FEUILLE 1'!$BI:$BI,"&lt;"&amp;70000000)</f>
        <v>0</v>
      </c>
      <c r="J76" s="68">
        <f ca="1">-SUMIFS(OFFSET('FEUILLE 2'!$A:$A,0,MATCH('Ecarts de marge'!$A76,'FEUILLE 2'!$1:$1,0)-1),'FEUILLE 2'!$H:$H,TEXT(J$3,"000000000"),'FEUILLE 2'!$A:$A,"X",'FEUILLE 2'!$C:$C,'Ecarts de marge'!$B76,'FEUILLE 2'!$K:$K,$D76)</f>
        <v>0</v>
      </c>
      <c r="K76" s="66">
        <f ca="1">+SUMIFS(OFFSET('FEUILLE 1'!$BP:$BP,0,MATCH(K$3&amp;$H$1,'FEUILLE 1'!$BP$1:$DW$1,0)-1),'FEUILLE 1'!$J:$J,$D76,'FEUILLE 1'!$BI:$BI,"&lt;"&amp;70000000)</f>
        <v>0</v>
      </c>
      <c r="L76" s="68">
        <f ca="1">-SUMIFS(OFFSET('FEUILLE 2'!$A:$A,0,MATCH('Ecarts de marge'!$A76,'FEUILLE 2'!$1:$1,0)-1),'FEUILLE 2'!$H:$H,TEXT(L$3,"000000000"),'FEUILLE 2'!$A:$A,"X",'FEUILLE 2'!$C:$C,'Ecarts de marge'!$B76,'FEUILLE 2'!$K:$K,$D76)</f>
        <v>0</v>
      </c>
      <c r="M76" s="67">
        <f ca="1">+SUMIFS(OFFSET('FEUILLE 1'!$BP:$BP,0,MATCH(M$3&amp;$H$1,'FEUILLE 1'!$BP$1:$DW$1,0)-1),'FEUILLE 1'!$J:$J,$D76,'FEUILLE 1'!$BI:$BI,"&lt;"&amp;70000000)</f>
        <v>0</v>
      </c>
      <c r="N76" s="68">
        <f ca="1">-SUMIFS(OFFSET('FEUILLE 2'!$A:$A,0,MATCH('Ecarts de marge'!$A76,'FEUILLE 2'!$1:$1,0)-1),'FEUILLE 2'!$H:$H,TEXT(N$3,"000000000"),'FEUILLE 2'!$A:$A,"X",'FEUILLE 2'!$C:$C,'Ecarts de marge'!$B76,'FEUILLE 2'!$K:$K,$D76)</f>
        <v>0</v>
      </c>
      <c r="O76" s="66">
        <f ca="1">+SUMIFS(OFFSET('FEUILLE 1'!$BP:$BP,0,MATCH(O$3&amp;$H$1,'FEUILLE 1'!$BP$1:$DW$1,0)-1),'FEUILLE 1'!$J:$J,$D76,'FEUILLE 1'!$BI:$BI,"&lt;"&amp;70000000)</f>
        <v>0</v>
      </c>
      <c r="P76" s="84">
        <f t="shared" ca="1" si="35"/>
        <v>0</v>
      </c>
      <c r="Q76" s="85">
        <f t="shared" ca="1" si="36"/>
        <v>0</v>
      </c>
      <c r="R76" s="85">
        <f t="shared" ca="1" si="9"/>
        <v>0</v>
      </c>
      <c r="S76" s="106">
        <f t="shared" ca="1" si="41"/>
        <v>0</v>
      </c>
      <c r="Z76" s="127">
        <f ca="1">+SUMIFS('FEUILLE 1'!BK:BK,'FEUILLE 1'!$BI:$BI,"60423000",'FEUILLE 1'!$J:$J,$D76)+P76</f>
        <v>0</v>
      </c>
    </row>
    <row r="77" spans="1:27" outlineLevel="1" x14ac:dyDescent="0.25">
      <c r="A77" t="s">
        <v>708</v>
      </c>
      <c r="B77" t="s">
        <v>718</v>
      </c>
      <c r="D77" t="s">
        <v>39</v>
      </c>
      <c r="E77" s="49" t="s">
        <v>40</v>
      </c>
      <c r="F77" s="68">
        <f ca="1">-SUMIFS(OFFSET('FEUILLE 2'!$A:$A,0,MATCH('Ecarts de marge'!$A77,'FEUILLE 2'!$1:$1,0)-1),'FEUILLE 2'!$H:$H,TEXT(F$3,"000000000"),'FEUILLE 2'!$A:$A,"X",'FEUILLE 2'!$C:$C,'Ecarts de marge'!$B77,'FEUILLE 2'!$K:$K,$D77)</f>
        <v>0</v>
      </c>
      <c r="G77" s="66">
        <f ca="1">+SUMIFS(OFFSET('FEUILLE 1'!$BP:$BP,0,MATCH(G$3&amp;$H$1,'FEUILLE 1'!$BP$1:$DW$1,0)-1),'FEUILLE 1'!$J:$J,$D77,'FEUILLE 1'!$BI:$BI,"&lt;"&amp;70000000)</f>
        <v>0</v>
      </c>
      <c r="H77" s="68">
        <f ca="1">-SUMIFS(OFFSET('FEUILLE 2'!$A:$A,0,MATCH('Ecarts de marge'!$A77,'FEUILLE 2'!$1:$1,0)-1),'FEUILLE 2'!$H:$H,TEXT(H$3,"000000000"),'FEUILLE 2'!$A:$A,"X",'FEUILLE 2'!$C:$C,'Ecarts de marge'!$B77,'FEUILLE 2'!$K:$K,$D77)</f>
        <v>0</v>
      </c>
      <c r="I77" s="66">
        <f ca="1">+SUMIFS(OFFSET('FEUILLE 1'!$BP:$BP,0,MATCH(I$3&amp;$H$1,'FEUILLE 1'!$BP$1:$DW$1,0)-1),'FEUILLE 1'!$J:$J,$D77,'FEUILLE 1'!$BI:$BI,"&lt;"&amp;70000000)</f>
        <v>0</v>
      </c>
      <c r="J77" s="68">
        <f ca="1">-SUMIFS(OFFSET('FEUILLE 2'!$A:$A,0,MATCH('Ecarts de marge'!$A77,'FEUILLE 2'!$1:$1,0)-1),'FEUILLE 2'!$H:$H,TEXT(J$3,"000000000"),'FEUILLE 2'!$A:$A,"X",'FEUILLE 2'!$C:$C,'Ecarts de marge'!$B77,'FEUILLE 2'!$K:$K,$D77)</f>
        <v>0</v>
      </c>
      <c r="K77" s="66">
        <f ca="1">+SUMIFS(OFFSET('FEUILLE 1'!$BP:$BP,0,MATCH(K$3&amp;$H$1,'FEUILLE 1'!$BP$1:$DW$1,0)-1),'FEUILLE 1'!$J:$J,$D77,'FEUILLE 1'!$BI:$BI,"&lt;"&amp;70000000)</f>
        <v>0</v>
      </c>
      <c r="L77" s="68">
        <f ca="1">-SUMIFS(OFFSET('FEUILLE 2'!$A:$A,0,MATCH('Ecarts de marge'!$A77,'FEUILLE 2'!$1:$1,0)-1),'FEUILLE 2'!$H:$H,TEXT(L$3,"000000000"),'FEUILLE 2'!$A:$A,"X",'FEUILLE 2'!$C:$C,'Ecarts de marge'!$B77,'FEUILLE 2'!$K:$K,$D77)</f>
        <v>0</v>
      </c>
      <c r="M77" s="67">
        <f ca="1">+SUMIFS(OFFSET('FEUILLE 1'!$BP:$BP,0,MATCH(M$3&amp;$H$1,'FEUILLE 1'!$BP$1:$DW$1,0)-1),'FEUILLE 1'!$J:$J,$D77,'FEUILLE 1'!$BI:$BI,"&lt;"&amp;70000000)</f>
        <v>0</v>
      </c>
      <c r="N77" s="68">
        <f ca="1">-SUMIFS(OFFSET('FEUILLE 2'!$A:$A,0,MATCH('Ecarts de marge'!$A77,'FEUILLE 2'!$1:$1,0)-1),'FEUILLE 2'!$H:$H,TEXT(N$3,"000000000"),'FEUILLE 2'!$A:$A,"X",'FEUILLE 2'!$C:$C,'Ecarts de marge'!$B77,'FEUILLE 2'!$K:$K,$D77)</f>
        <v>0</v>
      </c>
      <c r="O77" s="66">
        <f ca="1">+SUMIFS(OFFSET('FEUILLE 1'!$BP:$BP,0,MATCH(O$3&amp;$H$1,'FEUILLE 1'!$BP$1:$DW$1,0)-1),'FEUILLE 1'!$J:$J,$D77,'FEUILLE 1'!$BI:$BI,"&lt;"&amp;70000000)</f>
        <v>0</v>
      </c>
      <c r="P77" s="84">
        <f t="shared" ca="1" si="35"/>
        <v>0</v>
      </c>
      <c r="Q77" s="85">
        <f t="shared" ca="1" si="36"/>
        <v>0</v>
      </c>
      <c r="R77" s="85">
        <f t="shared" ca="1" si="9"/>
        <v>0</v>
      </c>
      <c r="S77" s="106">
        <f t="shared" ca="1" si="41"/>
        <v>0</v>
      </c>
      <c r="Z77" s="127">
        <f ca="1">+SUMIFS('FEUILLE 1'!BK:BK,'FEUILLE 1'!$BI:$BI,"60423000",'FEUILLE 1'!$J:$J,$D77)+P77</f>
        <v>0</v>
      </c>
    </row>
    <row r="78" spans="1:27" outlineLevel="1" x14ac:dyDescent="0.25">
      <c r="A78" t="s">
        <v>708</v>
      </c>
      <c r="B78" t="s">
        <v>718</v>
      </c>
      <c r="D78" t="s">
        <v>95</v>
      </c>
      <c r="E78" s="49" t="s">
        <v>96</v>
      </c>
      <c r="F78" s="68">
        <f ca="1">-SUMIFS(OFFSET('FEUILLE 2'!$A:$A,0,MATCH('Ecarts de marge'!$A78,'FEUILLE 2'!$1:$1,0)-1),'FEUILLE 2'!$H:$H,TEXT(F$3,"000000000"),'FEUILLE 2'!$A:$A,"X",'FEUILLE 2'!$C:$C,'Ecarts de marge'!$B78,'FEUILLE 2'!$K:$K,$D78)</f>
        <v>0</v>
      </c>
      <c r="G78" s="66">
        <f ca="1">+SUMIFS(OFFSET('FEUILLE 1'!$BP:$BP,0,MATCH(G$3&amp;$H$1,'FEUILLE 1'!$BP$1:$DW$1,0)-1),'FEUILLE 1'!$J:$J,$D78,'FEUILLE 1'!$BI:$BI,"&lt;"&amp;70000000)</f>
        <v>-1500</v>
      </c>
      <c r="H78" s="68">
        <f ca="1">-SUMIFS(OFFSET('FEUILLE 2'!$A:$A,0,MATCH('Ecarts de marge'!$A78,'FEUILLE 2'!$1:$1,0)-1),'FEUILLE 2'!$H:$H,TEXT(H$3,"000000000"),'FEUILLE 2'!$A:$A,"X",'FEUILLE 2'!$C:$C,'Ecarts de marge'!$B78,'FEUILLE 2'!$K:$K,$D78)</f>
        <v>0</v>
      </c>
      <c r="I78" s="66">
        <f ca="1">+SUMIFS(OFFSET('FEUILLE 1'!$BP:$BP,0,MATCH(I$3&amp;$H$1,'FEUILLE 1'!$BP$1:$DW$1,0)-1),'FEUILLE 1'!$J:$J,$D78,'FEUILLE 1'!$BI:$BI,"&lt;"&amp;70000000)</f>
        <v>0</v>
      </c>
      <c r="J78" s="68">
        <f ca="1">-SUMIFS(OFFSET('FEUILLE 2'!$A:$A,0,MATCH('Ecarts de marge'!$A78,'FEUILLE 2'!$1:$1,0)-1),'FEUILLE 2'!$H:$H,TEXT(J$3,"000000000"),'FEUILLE 2'!$A:$A,"X",'FEUILLE 2'!$C:$C,'Ecarts de marge'!$B78,'FEUILLE 2'!$K:$K,$D78)</f>
        <v>0</v>
      </c>
      <c r="K78" s="66">
        <f ca="1">+SUMIFS(OFFSET('FEUILLE 1'!$BP:$BP,0,MATCH(K$3&amp;$H$1,'FEUILLE 1'!$BP$1:$DW$1,0)-1),'FEUILLE 1'!$J:$J,$D78,'FEUILLE 1'!$BI:$BI,"&lt;"&amp;70000000)</f>
        <v>0</v>
      </c>
      <c r="L78" s="68">
        <f ca="1">-SUMIFS(OFFSET('FEUILLE 2'!$A:$A,0,MATCH('Ecarts de marge'!$A78,'FEUILLE 2'!$1:$1,0)-1),'FEUILLE 2'!$H:$H,TEXT(L$3,"000000000"),'FEUILLE 2'!$A:$A,"X",'FEUILLE 2'!$C:$C,'Ecarts de marge'!$B78,'FEUILLE 2'!$K:$K,$D78)</f>
        <v>-192.49</v>
      </c>
      <c r="M78" s="67">
        <f ca="1">+SUMIFS(OFFSET('FEUILLE 1'!$BP:$BP,0,MATCH(M$3&amp;$H$1,'FEUILLE 1'!$BP$1:$DW$1,0)-1),'FEUILLE 1'!$J:$J,$D78,'FEUILLE 1'!$BI:$BI,"&lt;"&amp;70000000)</f>
        <v>-3700</v>
      </c>
      <c r="N78" s="68">
        <f ca="1">-SUMIFS(OFFSET('FEUILLE 2'!$A:$A,0,MATCH('Ecarts de marge'!$A78,'FEUILLE 2'!$1:$1,0)-1),'FEUILLE 2'!$H:$H,TEXT(N$3,"000000000"),'FEUILLE 2'!$A:$A,"X",'FEUILLE 2'!$C:$C,'Ecarts de marge'!$B78,'FEUILLE 2'!$K:$K,$D78)</f>
        <v>0</v>
      </c>
      <c r="O78" s="66">
        <f ca="1">+SUMIFS(OFFSET('FEUILLE 1'!$BP:$BP,0,MATCH(O$3&amp;$H$1,'FEUILLE 1'!$BP$1:$DW$1,0)-1),'FEUILLE 1'!$J:$J,$D78,'FEUILLE 1'!$BI:$BI,"&lt;"&amp;70000000)</f>
        <v>0</v>
      </c>
      <c r="P78" s="84">
        <f t="shared" ca="1" si="35"/>
        <v>-192.49</v>
      </c>
      <c r="Q78" s="85">
        <f t="shared" ca="1" si="36"/>
        <v>-5200</v>
      </c>
      <c r="R78" s="85">
        <f t="shared" ref="R78:R101" ca="1" si="42">+P78-Q78</f>
        <v>5007.51</v>
      </c>
      <c r="S78" s="106">
        <f t="shared" ca="1" si="41"/>
        <v>-0.9629826923076924</v>
      </c>
      <c r="Z78" s="127">
        <f ca="1">+SUMIFS('FEUILLE 1'!BK:BK,'FEUILLE 1'!$BI:$BI,"60423000",'FEUILLE 1'!$J:$J,$D78)+P78</f>
        <v>0</v>
      </c>
    </row>
    <row r="79" spans="1:27" outlineLevel="1" x14ac:dyDescent="0.25">
      <c r="A79" t="s">
        <v>708</v>
      </c>
      <c r="B79" t="s">
        <v>718</v>
      </c>
      <c r="D79" t="s">
        <v>98</v>
      </c>
      <c r="E79" s="49" t="s">
        <v>99</v>
      </c>
      <c r="F79" s="68">
        <f ca="1">-SUMIFS(OFFSET('FEUILLE 2'!$A:$A,0,MATCH('Ecarts de marge'!$A79,'FEUILLE 2'!$1:$1,0)-1),'FEUILLE 2'!$H:$H,TEXT(F$3,"000000000"),'FEUILLE 2'!$A:$A,"X",'FEUILLE 2'!$C:$C,'Ecarts de marge'!$B79,'FEUILLE 2'!$K:$K,$D79)</f>
        <v>0</v>
      </c>
      <c r="G79" s="66">
        <f ca="1">+SUMIFS(OFFSET('FEUILLE 1'!$BP:$BP,0,MATCH(G$3&amp;$H$1,'FEUILLE 1'!$BP$1:$DW$1,0)-1),'FEUILLE 1'!$J:$J,$D79,'FEUILLE 1'!$BI:$BI,"&lt;"&amp;70000000)</f>
        <v>-900</v>
      </c>
      <c r="H79" s="68">
        <f ca="1">-SUMIFS(OFFSET('FEUILLE 2'!$A:$A,0,MATCH('Ecarts de marge'!$A79,'FEUILLE 2'!$1:$1,0)-1),'FEUILLE 2'!$H:$H,TEXT(H$3,"000000000"),'FEUILLE 2'!$A:$A,"X",'FEUILLE 2'!$C:$C,'Ecarts de marge'!$B79,'FEUILLE 2'!$K:$K,$D79)</f>
        <v>0</v>
      </c>
      <c r="I79" s="66">
        <f ca="1">+SUMIFS(OFFSET('FEUILLE 1'!$BP:$BP,0,MATCH(I$3&amp;$H$1,'FEUILLE 1'!$BP$1:$DW$1,0)-1),'FEUILLE 1'!$J:$J,$D79,'FEUILLE 1'!$BI:$BI,"&lt;"&amp;70000000)</f>
        <v>0</v>
      </c>
      <c r="J79" s="68">
        <f ca="1">-SUMIFS(OFFSET('FEUILLE 2'!$A:$A,0,MATCH('Ecarts de marge'!$A79,'FEUILLE 2'!$1:$1,0)-1),'FEUILLE 2'!$H:$H,TEXT(J$3,"000000000"),'FEUILLE 2'!$A:$A,"X",'FEUILLE 2'!$C:$C,'Ecarts de marge'!$B79,'FEUILLE 2'!$K:$K,$D79)</f>
        <v>0</v>
      </c>
      <c r="K79" s="66">
        <f ca="1">+SUMIFS(OFFSET('FEUILLE 1'!$BP:$BP,0,MATCH(K$3&amp;$H$1,'FEUILLE 1'!$BP$1:$DW$1,0)-1),'FEUILLE 1'!$J:$J,$D79,'FEUILLE 1'!$BI:$BI,"&lt;"&amp;70000000)</f>
        <v>0</v>
      </c>
      <c r="L79" s="68">
        <f ca="1">-SUMIFS(OFFSET('FEUILLE 2'!$A:$A,0,MATCH('Ecarts de marge'!$A79,'FEUILLE 2'!$1:$1,0)-1),'FEUILLE 2'!$H:$H,TEXT(L$3,"000000000"),'FEUILLE 2'!$A:$A,"X",'FEUILLE 2'!$C:$C,'Ecarts de marge'!$B79,'FEUILLE 2'!$K:$K,$D79)</f>
        <v>0</v>
      </c>
      <c r="M79" s="67">
        <f ca="1">+SUMIFS(OFFSET('FEUILLE 1'!$BP:$BP,0,MATCH(M$3&amp;$H$1,'FEUILLE 1'!$BP$1:$DW$1,0)-1),'FEUILLE 1'!$J:$J,$D79,'FEUILLE 1'!$BI:$BI,"&lt;"&amp;70000000)</f>
        <v>-3750</v>
      </c>
      <c r="N79" s="68">
        <f ca="1">-SUMIFS(OFFSET('FEUILLE 2'!$A:$A,0,MATCH('Ecarts de marge'!$A79,'FEUILLE 2'!$1:$1,0)-1),'FEUILLE 2'!$H:$H,TEXT(N$3,"000000000"),'FEUILLE 2'!$A:$A,"X",'FEUILLE 2'!$C:$C,'Ecarts de marge'!$B79,'FEUILLE 2'!$K:$K,$D79)</f>
        <v>0</v>
      </c>
      <c r="O79" s="66">
        <f ca="1">+SUMIFS(OFFSET('FEUILLE 1'!$BP:$BP,0,MATCH(O$3&amp;$H$1,'FEUILLE 1'!$BP$1:$DW$1,0)-1),'FEUILLE 1'!$J:$J,$D79,'FEUILLE 1'!$BI:$BI,"&lt;"&amp;70000000)</f>
        <v>0</v>
      </c>
      <c r="P79" s="84">
        <f t="shared" ca="1" si="35"/>
        <v>0</v>
      </c>
      <c r="Q79" s="85">
        <f t="shared" ca="1" si="36"/>
        <v>-4650</v>
      </c>
      <c r="R79" s="85">
        <f t="shared" ca="1" si="42"/>
        <v>4650</v>
      </c>
      <c r="S79" s="106">
        <f t="shared" ca="1" si="41"/>
        <v>-1</v>
      </c>
      <c r="Z79" s="127">
        <f ca="1">+SUMIFS('FEUILLE 1'!BK:BK,'FEUILLE 1'!$BI:$BI,"60423000",'FEUILLE 1'!$J:$J,$D79)+P79</f>
        <v>0</v>
      </c>
    </row>
    <row r="80" spans="1:27" ht="12.75" customHeight="1" outlineLevel="1" x14ac:dyDescent="0.25">
      <c r="E80" s="49"/>
      <c r="F80" s="69"/>
      <c r="G80" s="66"/>
      <c r="H80" s="69"/>
      <c r="I80" s="66"/>
      <c r="J80" s="69"/>
      <c r="K80" s="66"/>
      <c r="L80" s="69"/>
      <c r="M80" s="67"/>
      <c r="N80" s="69"/>
      <c r="O80" s="66"/>
      <c r="P80" s="94"/>
      <c r="Q80" s="95"/>
      <c r="R80" s="95">
        <f t="shared" si="42"/>
        <v>0</v>
      </c>
      <c r="S80" s="110">
        <f t="shared" si="41"/>
        <v>0</v>
      </c>
    </row>
    <row r="81" spans="1:26" x14ac:dyDescent="0.25">
      <c r="E81" s="30" t="s">
        <v>198</v>
      </c>
      <c r="F81" s="32">
        <f ca="1">+SUM(F50:F80)</f>
        <v>-23028.7</v>
      </c>
      <c r="G81" s="40">
        <f t="shared" ref="G81:Q81" ca="1" si="43">+SUM(G50:G80)</f>
        <v>-60468.830248141057</v>
      </c>
      <c r="H81" s="32">
        <f ca="1">+SUM(H50:H80)</f>
        <v>0</v>
      </c>
      <c r="I81" s="40">
        <f t="shared" ref="I81" ca="1" si="44">+SUM(I50:I80)</f>
        <v>0</v>
      </c>
      <c r="J81" s="32">
        <f ca="1">+SUM(J50:J80)</f>
        <v>0</v>
      </c>
      <c r="K81" s="40">
        <f t="shared" ref="K81" ca="1" si="45">+SUM(K50:K80)</f>
        <v>0</v>
      </c>
      <c r="L81" s="32">
        <f ca="1">+SUM(L50:L80)</f>
        <v>-27724.445</v>
      </c>
      <c r="M81" s="31">
        <f t="shared" ref="M81" ca="1" si="46">+SUM(M50:M80)</f>
        <v>-111589.53835381394</v>
      </c>
      <c r="N81" s="32">
        <f ca="1">+SUM(N50:N80)</f>
        <v>-72.81</v>
      </c>
      <c r="O81" s="40">
        <f t="shared" ref="O81" ca="1" si="47">+SUM(O50:O80)</f>
        <v>0</v>
      </c>
      <c r="P81" s="86">
        <f t="shared" ca="1" si="43"/>
        <v>-50825.955000000002</v>
      </c>
      <c r="Q81" s="87">
        <f t="shared" ca="1" si="43"/>
        <v>-172058.36860195501</v>
      </c>
      <c r="R81" s="87">
        <f t="shared" ca="1" si="42"/>
        <v>121232.41360195501</v>
      </c>
      <c r="S81" s="107">
        <f t="shared" ca="1" si="41"/>
        <v>-0.70460050613648273</v>
      </c>
      <c r="T81" s="127">
        <f ca="1">+F81-G81</f>
        <v>37440.130248141053</v>
      </c>
      <c r="U81" s="127">
        <f ca="1">+H81-I81</f>
        <v>0</v>
      </c>
      <c r="V81" s="127">
        <f ca="1">+J81-K81</f>
        <v>0</v>
      </c>
      <c r="W81" s="127">
        <f ca="1">+L81-M81</f>
        <v>83865.093353813951</v>
      </c>
      <c r="X81" s="127"/>
      <c r="Z81" s="128" t="s">
        <v>706</v>
      </c>
    </row>
    <row r="82" spans="1:26" outlineLevel="1" x14ac:dyDescent="0.25">
      <c r="A82" t="s">
        <v>708</v>
      </c>
      <c r="B82" t="s">
        <v>718</v>
      </c>
      <c r="D82" t="s">
        <v>30</v>
      </c>
      <c r="E82" s="49" t="s">
        <v>31</v>
      </c>
      <c r="F82" s="65">
        <f ca="1">-SUMIFS(OFFSET('FEUILLE 2'!$A:$A,0,MATCH('Ecarts de marge'!$A82,'FEUILLE 2'!$1:$1,0)-1),'FEUILLE 2'!$H:$H,TEXT(F$3,"000000000"),'FEUILLE 2'!$A:$A,"X",'FEUILLE 2'!$C:$C,'Ecarts de marge'!$B82,'FEUILLE 2'!$K:$K,$D82)</f>
        <v>0</v>
      </c>
      <c r="G82" s="66">
        <f ca="1">+SUMIFS(OFFSET('FEUILLE 1'!$BP:$BP,0,MATCH(G$3&amp;$H$1,'FEUILLE 1'!$BP$1:$DW$1,0)-1),'FEUILLE 1'!$J:$J,$D82)</f>
        <v>0</v>
      </c>
      <c r="H82" s="65">
        <f ca="1">-SUMIFS(OFFSET('FEUILLE 2'!$A:$A,0,MATCH('Ecarts de marge'!$A82,'FEUILLE 2'!$1:$1,0)-1),'FEUILLE 2'!$H:$H,TEXT(H$3,"000000000"),'FEUILLE 2'!$A:$A,"X",'FEUILLE 2'!$C:$C,'Ecarts de marge'!$B82,'FEUILLE 2'!$K:$K,$D82)</f>
        <v>0</v>
      </c>
      <c r="I82" s="66">
        <f ca="1">+SUMIFS(OFFSET('FEUILLE 1'!$BP:$BP,0,MATCH(I$3&amp;$H$1,'FEUILLE 1'!$BP$1:$DW$1,0)-1),'FEUILLE 1'!$J:$J,$D82)</f>
        <v>-2025</v>
      </c>
      <c r="J82" s="65">
        <f ca="1">-SUMIFS(OFFSET('FEUILLE 2'!$A:$A,0,MATCH('Ecarts de marge'!$A82,'FEUILLE 2'!$1:$1,0)-1),'FEUILLE 2'!$H:$H,TEXT(J$3,"000000000"),'FEUILLE 2'!$A:$A,"X",'FEUILLE 2'!$C:$C,'Ecarts de marge'!$B82,'FEUILLE 2'!$K:$K,$D82)</f>
        <v>0</v>
      </c>
      <c r="K82" s="66">
        <f ca="1">+SUMIFS(OFFSET('FEUILLE 1'!$BP:$BP,0,MATCH(K$3&amp;$H$1,'FEUILLE 1'!$BP$1:$DW$1,0)-1),'FEUILLE 1'!$J:$J,$D82)</f>
        <v>0</v>
      </c>
      <c r="L82" s="65">
        <f ca="1">-SUMIFS(OFFSET('FEUILLE 2'!$A:$A,0,MATCH('Ecarts de marge'!$A82,'FEUILLE 2'!$1:$1,0)-1),'FEUILLE 2'!$H:$H,TEXT(L$3,"000000000"),'FEUILLE 2'!$A:$A,"X",'FEUILLE 2'!$C:$C,'Ecarts de marge'!$B82,'FEUILLE 2'!$K:$K,$D82)</f>
        <v>0</v>
      </c>
      <c r="M82" s="67">
        <f ca="1">+SUMIFS(OFFSET('FEUILLE 1'!$BP:$BP,0,MATCH(M$3&amp;$H$1,'FEUILLE 1'!$BP$1:$DW$1,0)-1),'FEUILLE 1'!$J:$J,$D82)</f>
        <v>0</v>
      </c>
      <c r="N82" s="65">
        <f ca="1">-SUMIFS(OFFSET('FEUILLE 2'!$A:$A,0,MATCH('Ecarts de marge'!$A82,'FEUILLE 2'!$1:$1,0)-1),'FEUILLE 2'!$H:$H,TEXT(N$3,"000000000"),'FEUILLE 2'!$A:$A,"X",'FEUILLE 2'!$C:$C,'Ecarts de marge'!$B82,'FEUILLE 2'!$K:$K,$D82)</f>
        <v>0</v>
      </c>
      <c r="O82" s="66">
        <f ca="1">+SUMIFS(OFFSET('FEUILLE 1'!$BP:$BP,0,MATCH(O$3&amp;$H$1,'FEUILLE 1'!$BP$1:$DW$1,0)-1),'FEUILLE 1'!$J:$J,$D82)</f>
        <v>0</v>
      </c>
      <c r="P82" s="96">
        <f ca="1">+SUMIFS($F82:$O82,$F$5:$O$5,$P$5)</f>
        <v>0</v>
      </c>
      <c r="Q82" s="97">
        <f ca="1">+SUMIFS($F82:$O82,$F$5:$O$5,$Q$5)</f>
        <v>-2025</v>
      </c>
      <c r="R82" s="97">
        <f t="shared" ca="1" si="42"/>
        <v>2025</v>
      </c>
      <c r="S82" s="106">
        <f t="shared" ca="1" si="41"/>
        <v>-1</v>
      </c>
    </row>
    <row r="83" spans="1:26" ht="9.75" customHeight="1" outlineLevel="1" x14ac:dyDescent="0.25">
      <c r="E83" s="48"/>
      <c r="F83" s="65"/>
      <c r="G83" s="66"/>
      <c r="H83" s="65"/>
      <c r="I83" s="66"/>
      <c r="J83" s="65"/>
      <c r="K83" s="66"/>
      <c r="L83" s="65"/>
      <c r="M83" s="67"/>
      <c r="N83" s="65"/>
      <c r="O83" s="66"/>
      <c r="P83" s="90"/>
      <c r="Q83" s="91"/>
      <c r="R83" s="91">
        <f t="shared" si="42"/>
        <v>0</v>
      </c>
      <c r="S83" s="108">
        <f t="shared" si="41"/>
        <v>0</v>
      </c>
    </row>
    <row r="84" spans="1:26" x14ac:dyDescent="0.25">
      <c r="E84" s="30" t="s">
        <v>197</v>
      </c>
      <c r="F84" s="32">
        <f ca="1">+SUM(F82:F83)</f>
        <v>0</v>
      </c>
      <c r="G84" s="40">
        <f t="shared" ref="G84:Q84" ca="1" si="48">+SUM(G82:G83)</f>
        <v>0</v>
      </c>
      <c r="H84" s="32">
        <f ca="1">+SUM(H82:H83)</f>
        <v>0</v>
      </c>
      <c r="I84" s="40">
        <f t="shared" ref="I84" ca="1" si="49">+SUM(I82:I83)</f>
        <v>-2025</v>
      </c>
      <c r="J84" s="32">
        <f ca="1">+SUM(J82:J83)</f>
        <v>0</v>
      </c>
      <c r="K84" s="40">
        <f t="shared" ref="K84" ca="1" si="50">+SUM(K82:K83)</f>
        <v>0</v>
      </c>
      <c r="L84" s="32">
        <f ca="1">+SUM(L82:L83)</f>
        <v>0</v>
      </c>
      <c r="M84" s="31">
        <f t="shared" ref="M84" ca="1" si="51">+SUM(M82:M83)</f>
        <v>0</v>
      </c>
      <c r="N84" s="32">
        <f ca="1">+SUM(N82:N83)</f>
        <v>0</v>
      </c>
      <c r="O84" s="40">
        <f t="shared" ref="O84" ca="1" si="52">+SUM(O82:O83)</f>
        <v>0</v>
      </c>
      <c r="P84" s="86">
        <f t="shared" ca="1" si="48"/>
        <v>0</v>
      </c>
      <c r="Q84" s="87">
        <f t="shared" ca="1" si="48"/>
        <v>-2025</v>
      </c>
      <c r="R84" s="87">
        <f t="shared" ca="1" si="42"/>
        <v>2025</v>
      </c>
      <c r="S84" s="107">
        <f t="shared" ca="1" si="41"/>
        <v>-1</v>
      </c>
    </row>
    <row r="85" spans="1:26" ht="15.75" thickBot="1" x14ac:dyDescent="0.3">
      <c r="E85" s="33" t="s">
        <v>185</v>
      </c>
      <c r="F85" s="34" t="e">
        <f ca="1">+F49+F81+F84</f>
        <v>#REF!</v>
      </c>
      <c r="G85" s="41">
        <f t="shared" ref="G85:Q85" ca="1" si="53">+G49+G81+G84</f>
        <v>-93418.83024814105</v>
      </c>
      <c r="H85" s="34" t="e">
        <f ca="1">+H49+H81+H84</f>
        <v>#REF!</v>
      </c>
      <c r="I85" s="41">
        <f t="shared" ref="I85" ca="1" si="54">+I49+I81+I84</f>
        <v>-4555.625</v>
      </c>
      <c r="J85" s="34" t="e">
        <f ca="1">+J49+J81+J84</f>
        <v>#REF!</v>
      </c>
      <c r="K85" s="41">
        <f t="shared" ref="K85" ca="1" si="55">+K49+K81+K84</f>
        <v>0</v>
      </c>
      <c r="L85" s="34" t="e">
        <f ca="1">+L49+L81+L84</f>
        <v>#REF!</v>
      </c>
      <c r="M85" s="35">
        <f t="shared" ref="M85" ca="1" si="56">+M49+M81+M84</f>
        <v>-120714.53835381394</v>
      </c>
      <c r="N85" s="34" t="e">
        <f ca="1">+N49+N81+N84</f>
        <v>#REF!</v>
      </c>
      <c r="O85" s="41">
        <f t="shared" ref="O85" ca="1" si="57">+O49+O81+O84</f>
        <v>0</v>
      </c>
      <c r="P85" s="98" t="e">
        <f t="shared" ca="1" si="53"/>
        <v>#REF!</v>
      </c>
      <c r="Q85" s="99">
        <f t="shared" ca="1" si="53"/>
        <v>-218688.99360195501</v>
      </c>
      <c r="R85" s="99" t="e">
        <f t="shared" ca="1" si="42"/>
        <v>#REF!</v>
      </c>
      <c r="S85" s="111">
        <f t="shared" ca="1" si="41"/>
        <v>0</v>
      </c>
    </row>
    <row r="86" spans="1:26" ht="15.75" thickBot="1" x14ac:dyDescent="0.3">
      <c r="E86" s="57" t="s">
        <v>186</v>
      </c>
      <c r="F86" s="42" t="e">
        <f ca="1">+F42+F45+F85</f>
        <v>#REF!</v>
      </c>
      <c r="G86" s="43">
        <f ca="1">+G42+G45+G85</f>
        <v>2021691.4548215533</v>
      </c>
      <c r="H86" s="42" t="e">
        <f ca="1">+H42+H45+H85</f>
        <v>#REF!</v>
      </c>
      <c r="I86" s="43">
        <f t="shared" ref="I86:R86" ca="1" si="58">+I42+I45+I85</f>
        <v>9987.6049999999996</v>
      </c>
      <c r="J86" s="42" t="e">
        <f ca="1">+J42+J45+J85</f>
        <v>#REF!</v>
      </c>
      <c r="K86" s="43">
        <f t="shared" ca="1" si="58"/>
        <v>0</v>
      </c>
      <c r="L86" s="36" t="e">
        <f ca="1">+L42+L45+L85</f>
        <v>#REF!</v>
      </c>
      <c r="M86" s="36">
        <f t="shared" ca="1" si="58"/>
        <v>88745.28664618601</v>
      </c>
      <c r="N86" s="42" t="e">
        <f ca="1">+N42+N45+N85</f>
        <v>#REF!</v>
      </c>
      <c r="O86" s="43">
        <f t="shared" ca="1" si="58"/>
        <v>0</v>
      </c>
      <c r="P86" s="100" t="e">
        <f t="shared" ca="1" si="58"/>
        <v>#REF!</v>
      </c>
      <c r="Q86" s="101">
        <f t="shared" ca="1" si="58"/>
        <v>2120424.3464677394</v>
      </c>
      <c r="R86" s="101" t="e">
        <f t="shared" ca="1" si="58"/>
        <v>#REF!</v>
      </c>
      <c r="S86" s="112">
        <f t="shared" ca="1" si="41"/>
        <v>0</v>
      </c>
    </row>
    <row r="87" spans="1:26" ht="15.75" thickBot="1" x14ac:dyDescent="0.3">
      <c r="E87" s="54" t="s">
        <v>187</v>
      </c>
      <c r="F87" s="37">
        <f ca="1">IFERROR(F86/F42,0)</f>
        <v>0</v>
      </c>
      <c r="G87" s="55">
        <f t="shared" ref="G87:Q87" ca="1" si="59">IFERROR(G86/G42,0)</f>
        <v>0.95583264338149498</v>
      </c>
      <c r="H87" s="37">
        <f ca="1">IFERROR(H86/H42,0)</f>
        <v>0</v>
      </c>
      <c r="I87" s="55">
        <f t="shared" ref="I87" ca="1" si="60">IFERROR(I86/I42,0)</f>
        <v>0.68675287401767005</v>
      </c>
      <c r="J87" s="37">
        <f ca="1">IFERROR(J86/J42,0)</f>
        <v>0</v>
      </c>
      <c r="K87" s="55">
        <f t="shared" ref="K87" ca="1" si="61">IFERROR(K86/K42,0)</f>
        <v>0</v>
      </c>
      <c r="L87" s="37">
        <f ca="1">IFERROR(L86/L42,0)</f>
        <v>0</v>
      </c>
      <c r="M87" s="56">
        <f t="shared" ref="M87" ca="1" si="62">IFERROR(M86/M42,0)</f>
        <v>0.42368643555481833</v>
      </c>
      <c r="N87" s="37">
        <f ca="1">IFERROR(N86/N42,0)</f>
        <v>0</v>
      </c>
      <c r="O87" s="55">
        <f t="shared" ref="O87" ca="1" si="63">IFERROR(O86/O42,0)</f>
        <v>0</v>
      </c>
      <c r="P87" s="102">
        <f t="shared" ca="1" si="59"/>
        <v>0</v>
      </c>
      <c r="Q87" s="103">
        <f t="shared" ca="1" si="59"/>
        <v>0.9065077395542368</v>
      </c>
      <c r="R87" s="103">
        <f t="shared" ca="1" si="42"/>
        <v>-0.9065077395542368</v>
      </c>
      <c r="S87" s="113"/>
    </row>
    <row r="88" spans="1:26" outlineLevel="1" x14ac:dyDescent="0.25">
      <c r="A88" t="s">
        <v>708</v>
      </c>
      <c r="B88" t="s">
        <v>718</v>
      </c>
      <c r="D88" t="s">
        <v>16</v>
      </c>
      <c r="E88" s="49" t="s">
        <v>17</v>
      </c>
      <c r="F88" s="65">
        <f ca="1">-SUMIFS(OFFSET('FEUILLE 2'!$A:$A,0,MATCH('Ecarts de marge'!$A88,'FEUILLE 2'!$1:$1,0)-1),'FEUILLE 2'!$H:$H,TEXT(F$3,"000000000"),'FEUILLE 2'!$A:$A,"X",'FEUILLE 2'!$C:$C,'Ecarts de marge'!$B88,'FEUILLE 2'!$K:$K,$D88)</f>
        <v>-2937.6400000000003</v>
      </c>
      <c r="G88" s="66">
        <f ca="1">+SUMIFS(OFFSET('FEUILLE 1'!$BP:$BP,0,MATCH(G$3&amp;$H$1,'FEUILLE 1'!$BP$1:$DW$1,0)-1),'FEUILLE 1'!$J:$J,$D88)</f>
        <v>-15657.787466618578</v>
      </c>
      <c r="H88" s="65">
        <f ca="1">-SUMIFS(OFFSET('FEUILLE 2'!$A:$A,0,MATCH('Ecarts de marge'!$A88,'FEUILLE 2'!$1:$1,0)-1),'FEUILLE 2'!$H:$H,TEXT(H$3,"000000000"),'FEUILLE 2'!$A:$A,"X",'FEUILLE 2'!$C:$C,'Ecarts de marge'!$B88,'FEUILLE 2'!$K:$K,$D88)</f>
        <v>0</v>
      </c>
      <c r="I88" s="66">
        <f ca="1">+SUMIFS(OFFSET('FEUILLE 1'!$BP:$BP,0,MATCH(I$3&amp;$H$1,'FEUILLE 1'!$BP$1:$DW$1,0)-1),'FEUILLE 1'!$J:$J,$D88)</f>
        <v>0</v>
      </c>
      <c r="J88" s="65">
        <f ca="1">-SUMIFS(OFFSET('FEUILLE 2'!$A:$A,0,MATCH('Ecarts de marge'!$A88,'FEUILLE 2'!$1:$1,0)-1),'FEUILLE 2'!$H:$H,TEXT(J$3,"000000000"),'FEUILLE 2'!$A:$A,"X",'FEUILLE 2'!$C:$C,'Ecarts de marge'!$B88,'FEUILLE 2'!$K:$K,$D88)</f>
        <v>0</v>
      </c>
      <c r="K88" s="66">
        <f ca="1">+SUMIFS(OFFSET('FEUILLE 1'!$BP:$BP,0,MATCH(K$3&amp;$H$1,'FEUILLE 1'!$BP$1:$DW$1,0)-1),'FEUILLE 1'!$J:$J,$D88)</f>
        <v>0</v>
      </c>
      <c r="L88" s="65">
        <f ca="1">-SUMIFS(OFFSET('FEUILLE 2'!$A:$A,0,MATCH('Ecarts de marge'!$A88,'FEUILLE 2'!$1:$1,0)-1),'FEUILLE 2'!$H:$H,TEXT(L$3,"000000000"),'FEUILLE 2'!$A:$A,"X",'FEUILLE 2'!$C:$C,'Ecarts de marge'!$B88,'FEUILLE 2'!$K:$K,$D88)</f>
        <v>-2366.65</v>
      </c>
      <c r="M88" s="67">
        <f ca="1">+SUMIFS(OFFSET('FEUILLE 1'!$BP:$BP,0,MATCH(M$3&amp;$H$1,'FEUILLE 1'!$BP$1:$DW$1,0)-1),'FEUILLE 1'!$J:$J,$D88)</f>
        <v>-10181.487987926879</v>
      </c>
      <c r="N88" s="65">
        <f ca="1">-SUMIFS(OFFSET('FEUILLE 2'!$A:$A,0,MATCH('Ecarts de marge'!$A88,'FEUILLE 2'!$1:$1,0)-1),'FEUILLE 2'!$H:$H,TEXT(N$3,"000000000"),'FEUILLE 2'!$A:$A,"X",'FEUILLE 2'!$C:$C,'Ecarts de marge'!$B88,'FEUILLE 2'!$K:$K,$D88)</f>
        <v>0</v>
      </c>
      <c r="O88" s="66">
        <f ca="1">+SUMIFS(OFFSET('FEUILLE 1'!$BP:$BP,0,MATCH(O$3&amp;$H$1,'FEUILLE 1'!$BP$1:$DW$1,0)-1),'FEUILLE 1'!$J:$J,$D88)</f>
        <v>0</v>
      </c>
      <c r="P88" s="92">
        <f t="shared" ref="P88:P99" ca="1" si="64">+SUMIFS($F88:$O88,$F$5:$O$5,$P$5)</f>
        <v>-5304.2900000000009</v>
      </c>
      <c r="Q88" s="93">
        <f t="shared" ref="Q88:Q99" ca="1" si="65">+SUMIFS($F88:$O88,$F$5:$O$5,$Q$5)</f>
        <v>-25839.275454545459</v>
      </c>
      <c r="R88" s="93">
        <f t="shared" ca="1" si="42"/>
        <v>20534.985454545458</v>
      </c>
      <c r="S88" s="109">
        <f t="shared" ca="1" si="41"/>
        <v>-0.79471986320472043</v>
      </c>
    </row>
    <row r="89" spans="1:26" outlineLevel="1" x14ac:dyDescent="0.25">
      <c r="A89" t="s">
        <v>708</v>
      </c>
      <c r="B89" t="s">
        <v>718</v>
      </c>
      <c r="D89" t="s">
        <v>1</v>
      </c>
      <c r="E89" s="49" t="s">
        <v>2</v>
      </c>
      <c r="F89" s="65">
        <f ca="1">-SUMIFS(OFFSET('FEUILLE 2'!$A:$A,0,MATCH('Ecarts de marge'!$A89,'FEUILLE 2'!$1:$1,0)-1),'FEUILLE 2'!$H:$H,TEXT(F$3,"000000000"),'FEUILLE 2'!$A:$A,"X",'FEUILLE 2'!$C:$C,'Ecarts de marge'!$B89,'FEUILLE 2'!$K:$K,$D89)</f>
        <v>0</v>
      </c>
      <c r="G89" s="66">
        <f ca="1">+SUMIFS(OFFSET('FEUILLE 1'!$BP:$BP,0,MATCH(G$3&amp;$H$1,'FEUILLE 1'!$BP$1:$DW$1,0)-1),'FEUILLE 1'!$J:$J,$D89)</f>
        <v>0</v>
      </c>
      <c r="H89" s="65">
        <f ca="1">-SUMIFS(OFFSET('FEUILLE 2'!$A:$A,0,MATCH('Ecarts de marge'!$A89,'FEUILLE 2'!$1:$1,0)-1),'FEUILLE 2'!$H:$H,TEXT(H$3,"000000000"),'FEUILLE 2'!$A:$A,"X",'FEUILLE 2'!$C:$C,'Ecarts de marge'!$B89,'FEUILLE 2'!$K:$K,$D89)</f>
        <v>0</v>
      </c>
      <c r="I89" s="66">
        <f ca="1">+SUMIFS(OFFSET('FEUILLE 1'!$BP:$BP,0,MATCH(I$3&amp;$H$1,'FEUILLE 1'!$BP$1:$DW$1,0)-1),'FEUILLE 1'!$J:$J,$D89)</f>
        <v>0</v>
      </c>
      <c r="J89" s="65">
        <f ca="1">-SUMIFS(OFFSET('FEUILLE 2'!$A:$A,0,MATCH('Ecarts de marge'!$A89,'FEUILLE 2'!$1:$1,0)-1),'FEUILLE 2'!$H:$H,TEXT(J$3,"000000000"),'FEUILLE 2'!$A:$A,"X",'FEUILLE 2'!$C:$C,'Ecarts de marge'!$B89,'FEUILLE 2'!$K:$K,$D89)</f>
        <v>0</v>
      </c>
      <c r="K89" s="66">
        <f ca="1">+SUMIFS(OFFSET('FEUILLE 1'!$BP:$BP,0,MATCH(K$3&amp;$H$1,'FEUILLE 1'!$BP$1:$DW$1,0)-1),'FEUILLE 1'!$J:$J,$D89)</f>
        <v>0</v>
      </c>
      <c r="L89" s="65">
        <f ca="1">-SUMIFS(OFFSET('FEUILLE 2'!$A:$A,0,MATCH('Ecarts de marge'!$A89,'FEUILLE 2'!$1:$1,0)-1),'FEUILLE 2'!$H:$H,TEXT(L$3,"000000000"),'FEUILLE 2'!$A:$A,"X",'FEUILLE 2'!$C:$C,'Ecarts de marge'!$B89,'FEUILLE 2'!$K:$K,$D89)</f>
        <v>0</v>
      </c>
      <c r="M89" s="67">
        <f ca="1">+SUMIFS(OFFSET('FEUILLE 1'!$BP:$BP,0,MATCH(M$3&amp;$H$1,'FEUILLE 1'!$BP$1:$DW$1,0)-1),'FEUILLE 1'!$J:$J,$D89)</f>
        <v>0</v>
      </c>
      <c r="N89" s="65">
        <f ca="1">-SUMIFS(OFFSET('FEUILLE 2'!$A:$A,0,MATCH('Ecarts de marge'!$A89,'FEUILLE 2'!$1:$1,0)-1),'FEUILLE 2'!$H:$H,TEXT(N$3,"000000000"),'FEUILLE 2'!$A:$A,"X",'FEUILLE 2'!$C:$C,'Ecarts de marge'!$B89,'FEUILLE 2'!$K:$K,$D89)</f>
        <v>0</v>
      </c>
      <c r="O89" s="66">
        <f ca="1">+SUMIFS(OFFSET('FEUILLE 1'!$BP:$BP,0,MATCH(O$3&amp;$H$1,'FEUILLE 1'!$BP$1:$DW$1,0)-1),'FEUILLE 1'!$J:$J,$D89)</f>
        <v>0</v>
      </c>
      <c r="P89" s="92">
        <f t="shared" ca="1" si="64"/>
        <v>0</v>
      </c>
      <c r="Q89" s="93">
        <f t="shared" ca="1" si="65"/>
        <v>0</v>
      </c>
      <c r="R89" s="93">
        <f t="shared" ca="1" si="42"/>
        <v>0</v>
      </c>
      <c r="S89" s="109">
        <f t="shared" ca="1" si="41"/>
        <v>0</v>
      </c>
    </row>
    <row r="90" spans="1:26" outlineLevel="1" x14ac:dyDescent="0.25">
      <c r="A90" t="s">
        <v>708</v>
      </c>
      <c r="B90" t="s">
        <v>718</v>
      </c>
      <c r="D90" t="s">
        <v>4</v>
      </c>
      <c r="E90" s="49" t="s">
        <v>5</v>
      </c>
      <c r="F90" s="65">
        <f ca="1">-SUMIFS(OFFSET('FEUILLE 2'!$A:$A,0,MATCH('Ecarts de marge'!$A90,'FEUILLE 2'!$1:$1,0)-1),'FEUILLE 2'!$H:$H,TEXT(F$3,"000000000"),'FEUILLE 2'!$A:$A,"X",'FEUILLE 2'!$C:$C,'Ecarts de marge'!$B90,'FEUILLE 2'!$K:$K,$D90)</f>
        <v>0</v>
      </c>
      <c r="G90" s="66">
        <f ca="1">+SUMIFS(OFFSET('FEUILLE 1'!$BP:$BP,0,MATCH(G$3&amp;$H$1,'FEUILLE 1'!$BP$1:$DW$1,0)-1),'FEUILLE 1'!$J:$J,$D90)</f>
        <v>0</v>
      </c>
      <c r="H90" s="65">
        <f ca="1">-SUMIFS(OFFSET('FEUILLE 2'!$A:$A,0,MATCH('Ecarts de marge'!$A90,'FEUILLE 2'!$1:$1,0)-1),'FEUILLE 2'!$H:$H,TEXT(H$3,"000000000"),'FEUILLE 2'!$A:$A,"X",'FEUILLE 2'!$C:$C,'Ecarts de marge'!$B90,'FEUILLE 2'!$K:$K,$D90)</f>
        <v>0</v>
      </c>
      <c r="I90" s="66">
        <f ca="1">+SUMIFS(OFFSET('FEUILLE 1'!$BP:$BP,0,MATCH(I$3&amp;$H$1,'FEUILLE 1'!$BP$1:$DW$1,0)-1),'FEUILLE 1'!$J:$J,$D90)</f>
        <v>0</v>
      </c>
      <c r="J90" s="65">
        <f ca="1">-SUMIFS(OFFSET('FEUILLE 2'!$A:$A,0,MATCH('Ecarts de marge'!$A90,'FEUILLE 2'!$1:$1,0)-1),'FEUILLE 2'!$H:$H,TEXT(J$3,"000000000"),'FEUILLE 2'!$A:$A,"X",'FEUILLE 2'!$C:$C,'Ecarts de marge'!$B90,'FEUILLE 2'!$K:$K,$D90)</f>
        <v>0</v>
      </c>
      <c r="K90" s="66">
        <f ca="1">+SUMIFS(OFFSET('FEUILLE 1'!$BP:$BP,0,MATCH(K$3&amp;$H$1,'FEUILLE 1'!$BP$1:$DW$1,0)-1),'FEUILLE 1'!$J:$J,$D90)</f>
        <v>0</v>
      </c>
      <c r="L90" s="65">
        <f ca="1">-SUMIFS(OFFSET('FEUILLE 2'!$A:$A,0,MATCH('Ecarts de marge'!$A90,'FEUILLE 2'!$1:$1,0)-1),'FEUILLE 2'!$H:$H,TEXT(L$3,"000000000"),'FEUILLE 2'!$A:$A,"X",'FEUILLE 2'!$C:$C,'Ecarts de marge'!$B90,'FEUILLE 2'!$K:$K,$D90)</f>
        <v>0</v>
      </c>
      <c r="M90" s="67">
        <f ca="1">+SUMIFS(OFFSET('FEUILLE 1'!$BP:$BP,0,MATCH(M$3&amp;$H$1,'FEUILLE 1'!$BP$1:$DW$1,0)-1),'FEUILLE 1'!$J:$J,$D90)</f>
        <v>0</v>
      </c>
      <c r="N90" s="65">
        <f ca="1">-SUMIFS(OFFSET('FEUILLE 2'!$A:$A,0,MATCH('Ecarts de marge'!$A90,'FEUILLE 2'!$1:$1,0)-1),'FEUILLE 2'!$H:$H,TEXT(N$3,"000000000"),'FEUILLE 2'!$A:$A,"X",'FEUILLE 2'!$C:$C,'Ecarts de marge'!$B90,'FEUILLE 2'!$K:$K,$D90)</f>
        <v>0</v>
      </c>
      <c r="O90" s="66">
        <f ca="1">+SUMIFS(OFFSET('FEUILLE 1'!$BP:$BP,0,MATCH(O$3&amp;$H$1,'FEUILLE 1'!$BP$1:$DW$1,0)-1),'FEUILLE 1'!$J:$J,$D90)</f>
        <v>0</v>
      </c>
      <c r="P90" s="92">
        <f t="shared" ca="1" si="64"/>
        <v>0</v>
      </c>
      <c r="Q90" s="93">
        <f t="shared" ca="1" si="65"/>
        <v>0</v>
      </c>
      <c r="R90" s="93">
        <f t="shared" ca="1" si="42"/>
        <v>0</v>
      </c>
      <c r="S90" s="109">
        <f t="shared" ca="1" si="41"/>
        <v>0</v>
      </c>
    </row>
    <row r="91" spans="1:26" outlineLevel="1" x14ac:dyDescent="0.25">
      <c r="A91" t="s">
        <v>708</v>
      </c>
      <c r="B91" t="s">
        <v>718</v>
      </c>
      <c r="D91" t="s">
        <v>154</v>
      </c>
      <c r="E91" s="49" t="s">
        <v>155</v>
      </c>
      <c r="F91" s="65">
        <f ca="1">-SUMIFS(OFFSET('FEUILLE 2'!$A:$A,0,MATCH('Ecarts de marge'!$A91,'FEUILLE 2'!$1:$1,0)-1),'FEUILLE 2'!$H:$H,TEXT(F$3,"000000000"),'FEUILLE 2'!$A:$A,"X",'FEUILLE 2'!$C:$C,'Ecarts de marge'!$B91,'FEUILLE 2'!$K:$K,$D91)</f>
        <v>0</v>
      </c>
      <c r="G91" s="66">
        <f ca="1">+SUMIFS(OFFSET('FEUILLE 1'!$BP:$BP,0,MATCH(G$3&amp;$H$1,'FEUILLE 1'!$BP$1:$DW$1,0)-1),'FEUILLE 1'!$J:$J,$D91)</f>
        <v>0</v>
      </c>
      <c r="H91" s="65">
        <f ca="1">-SUMIFS(OFFSET('FEUILLE 2'!$A:$A,0,MATCH('Ecarts de marge'!$A91,'FEUILLE 2'!$1:$1,0)-1),'FEUILLE 2'!$H:$H,TEXT(H$3,"000000000"),'FEUILLE 2'!$A:$A,"X",'FEUILLE 2'!$C:$C,'Ecarts de marge'!$B91,'FEUILLE 2'!$K:$K,$D91)</f>
        <v>0</v>
      </c>
      <c r="I91" s="66">
        <f ca="1">+SUMIFS(OFFSET('FEUILLE 1'!$BP:$BP,0,MATCH(I$3&amp;$H$1,'FEUILLE 1'!$BP$1:$DW$1,0)-1),'FEUILLE 1'!$J:$J,$D91)</f>
        <v>0</v>
      </c>
      <c r="J91" s="65">
        <f ca="1">-SUMIFS(OFFSET('FEUILLE 2'!$A:$A,0,MATCH('Ecarts de marge'!$A91,'FEUILLE 2'!$1:$1,0)-1),'FEUILLE 2'!$H:$H,TEXT(J$3,"000000000"),'FEUILLE 2'!$A:$A,"X",'FEUILLE 2'!$C:$C,'Ecarts de marge'!$B91,'FEUILLE 2'!$K:$K,$D91)</f>
        <v>0</v>
      </c>
      <c r="K91" s="66">
        <f ca="1">+SUMIFS(OFFSET('FEUILLE 1'!$BP:$BP,0,MATCH(K$3&amp;$H$1,'FEUILLE 1'!$BP$1:$DW$1,0)-1),'FEUILLE 1'!$J:$J,$D91)</f>
        <v>0</v>
      </c>
      <c r="L91" s="65">
        <f ca="1">-SUMIFS(OFFSET('FEUILLE 2'!$A:$A,0,MATCH('Ecarts de marge'!$A91,'FEUILLE 2'!$1:$1,0)-1),'FEUILLE 2'!$H:$H,TEXT(L$3,"000000000"),'FEUILLE 2'!$A:$A,"X",'FEUILLE 2'!$C:$C,'Ecarts de marge'!$B91,'FEUILLE 2'!$K:$K,$D91)</f>
        <v>0</v>
      </c>
      <c r="M91" s="67">
        <f ca="1">+SUMIFS(OFFSET('FEUILLE 1'!$BP:$BP,0,MATCH(M$3&amp;$H$1,'FEUILLE 1'!$BP$1:$DW$1,0)-1),'FEUILLE 1'!$J:$J,$D91)</f>
        <v>0</v>
      </c>
      <c r="N91" s="65">
        <f ca="1">-SUMIFS(OFFSET('FEUILLE 2'!$A:$A,0,MATCH('Ecarts de marge'!$A91,'FEUILLE 2'!$1:$1,0)-1),'FEUILLE 2'!$H:$H,TEXT(N$3,"000000000"),'FEUILLE 2'!$A:$A,"X",'FEUILLE 2'!$C:$C,'Ecarts de marge'!$B91,'FEUILLE 2'!$K:$K,$D91)</f>
        <v>-483.68</v>
      </c>
      <c r="O91" s="66">
        <f ca="1">+SUMIFS(OFFSET('FEUILLE 1'!$BP:$BP,0,MATCH(O$3&amp;$H$1,'FEUILLE 1'!$BP$1:$DW$1,0)-1),'FEUILLE 1'!$J:$J,$D91)</f>
        <v>0</v>
      </c>
      <c r="P91" s="92">
        <f t="shared" ca="1" si="64"/>
        <v>-483.68</v>
      </c>
      <c r="Q91" s="93">
        <f t="shared" ca="1" si="65"/>
        <v>0</v>
      </c>
      <c r="R91" s="93">
        <f t="shared" ca="1" si="42"/>
        <v>-483.68</v>
      </c>
      <c r="S91" s="109">
        <f t="shared" ca="1" si="41"/>
        <v>0</v>
      </c>
    </row>
    <row r="92" spans="1:26" outlineLevel="1" x14ac:dyDescent="0.25">
      <c r="A92" t="s">
        <v>708</v>
      </c>
      <c r="B92" t="s">
        <v>718</v>
      </c>
      <c r="D92" t="s">
        <v>22</v>
      </c>
      <c r="E92" s="49" t="s">
        <v>23</v>
      </c>
      <c r="F92" s="65">
        <f ca="1">-SUMIFS(OFFSET('FEUILLE 2'!$A:$A,0,MATCH('Ecarts de marge'!$A92,'FEUILLE 2'!$1:$1,0)-1),'FEUILLE 2'!$H:$H,TEXT(F$3,"000000000"),'FEUILLE 2'!$A:$A,"X",'FEUILLE 2'!$C:$C,'Ecarts de marge'!$B92,'FEUILLE 2'!$K:$K,$D92)</f>
        <v>0</v>
      </c>
      <c r="G92" s="66">
        <f ca="1">+SUMIFS(OFFSET('FEUILLE 1'!$BP:$BP,0,MATCH(G$3&amp;$H$1,'FEUILLE 1'!$BP$1:$DW$1,0)-1),'FEUILLE 1'!$J:$J,$D92)</f>
        <v>-4048.5468238701824</v>
      </c>
      <c r="H92" s="65">
        <f ca="1">-SUMIFS(OFFSET('FEUILLE 2'!$A:$A,0,MATCH('Ecarts de marge'!$A92,'FEUILLE 2'!$1:$1,0)-1),'FEUILLE 2'!$H:$H,TEXT(H$3,"000000000"),'FEUILLE 2'!$A:$A,"X",'FEUILLE 2'!$C:$C,'Ecarts de marge'!$B92,'FEUILLE 2'!$K:$K,$D92)</f>
        <v>0</v>
      </c>
      <c r="I92" s="66">
        <f ca="1">+SUMIFS(OFFSET('FEUILLE 1'!$BP:$BP,0,MATCH(I$3&amp;$H$1,'FEUILLE 1'!$BP$1:$DW$1,0)-1),'FEUILLE 1'!$J:$J,$D92)</f>
        <v>0</v>
      </c>
      <c r="J92" s="65">
        <f ca="1">-SUMIFS(OFFSET('FEUILLE 2'!$A:$A,0,MATCH('Ecarts de marge'!$A92,'FEUILLE 2'!$1:$1,0)-1),'FEUILLE 2'!$H:$H,TEXT(J$3,"000000000"),'FEUILLE 2'!$A:$A,"X",'FEUILLE 2'!$C:$C,'Ecarts de marge'!$B92,'FEUILLE 2'!$K:$K,$D92)</f>
        <v>0</v>
      </c>
      <c r="K92" s="66">
        <f ca="1">+SUMIFS(OFFSET('FEUILLE 1'!$BP:$BP,0,MATCH(K$3&amp;$H$1,'FEUILLE 1'!$BP$1:$DW$1,0)-1),'FEUILLE 1'!$J:$J,$D92)</f>
        <v>0</v>
      </c>
      <c r="L92" s="65">
        <f ca="1">-SUMIFS(OFFSET('FEUILLE 2'!$A:$A,0,MATCH('Ecarts de marge'!$A92,'FEUILLE 2'!$1:$1,0)-1),'FEUILLE 2'!$H:$H,TEXT(L$3,"000000000"),'FEUILLE 2'!$A:$A,"X",'FEUILLE 2'!$C:$C,'Ecarts de marge'!$B92,'FEUILLE 2'!$K:$K,$D92)</f>
        <v>0</v>
      </c>
      <c r="M92" s="67">
        <f ca="1">+SUMIFS(OFFSET('FEUILLE 1'!$BP:$BP,0,MATCH(M$3&amp;$H$1,'FEUILLE 1'!$BP$1:$DW$1,0)-1),'FEUILLE 1'!$J:$J,$D92)</f>
        <v>-2266.4531761298185</v>
      </c>
      <c r="N92" s="65">
        <f ca="1">-SUMIFS(OFFSET('FEUILLE 2'!$A:$A,0,MATCH('Ecarts de marge'!$A92,'FEUILLE 2'!$1:$1,0)-1),'FEUILLE 2'!$H:$H,TEXT(N$3,"000000000"),'FEUILLE 2'!$A:$A,"X",'FEUILLE 2'!$C:$C,'Ecarts de marge'!$B92,'FEUILLE 2'!$K:$K,$D92)</f>
        <v>0</v>
      </c>
      <c r="O92" s="66">
        <f ca="1">+SUMIFS(OFFSET('FEUILLE 1'!$BP:$BP,0,MATCH(O$3&amp;$H$1,'FEUILLE 1'!$BP$1:$DW$1,0)-1),'FEUILLE 1'!$J:$J,$D92)</f>
        <v>0</v>
      </c>
      <c r="P92" s="92">
        <f t="shared" ca="1" si="64"/>
        <v>0</v>
      </c>
      <c r="Q92" s="93">
        <f t="shared" ca="1" si="65"/>
        <v>-6315.0000000000009</v>
      </c>
      <c r="R92" s="93">
        <f t="shared" ca="1" si="42"/>
        <v>6315.0000000000009</v>
      </c>
      <c r="S92" s="109">
        <f t="shared" ca="1" si="41"/>
        <v>-1</v>
      </c>
    </row>
    <row r="93" spans="1:26" outlineLevel="1" x14ac:dyDescent="0.25">
      <c r="A93" t="s">
        <v>708</v>
      </c>
      <c r="B93" t="s">
        <v>718</v>
      </c>
      <c r="D93" t="s">
        <v>19</v>
      </c>
      <c r="E93" s="49" t="s">
        <v>20</v>
      </c>
      <c r="F93" s="65">
        <f ca="1">-SUMIFS(OFFSET('FEUILLE 2'!$A:$A,0,MATCH('Ecarts de marge'!$A93,'FEUILLE 2'!$1:$1,0)-1),'FEUILLE 2'!$H:$H,TEXT(F$3,"000000000"),'FEUILLE 2'!$A:$A,"X",'FEUILLE 2'!$C:$C,'Ecarts de marge'!$B93,'FEUILLE 2'!$K:$K,$D93)</f>
        <v>0</v>
      </c>
      <c r="G93" s="66">
        <f ca="1">+SUMIFS(OFFSET('FEUILLE 1'!$BP:$BP,0,MATCH(G$3&amp;$H$1,'FEUILLE 1'!$BP$1:$DW$1,0)-1),'FEUILLE 1'!$J:$J,$D93)</f>
        <v>-874.32549662291888</v>
      </c>
      <c r="H93" s="65">
        <f ca="1">-SUMIFS(OFFSET('FEUILLE 2'!$A:$A,0,MATCH('Ecarts de marge'!$A93,'FEUILLE 2'!$1:$1,0)-1),'FEUILLE 2'!$H:$H,TEXT(H$3,"000000000"),'FEUILLE 2'!$A:$A,"X",'FEUILLE 2'!$C:$C,'Ecarts de marge'!$B93,'FEUILLE 2'!$K:$K,$D93)</f>
        <v>0</v>
      </c>
      <c r="I93" s="66">
        <f ca="1">+SUMIFS(OFFSET('FEUILLE 1'!$BP:$BP,0,MATCH(I$3&amp;$H$1,'FEUILLE 1'!$BP$1:$DW$1,0)-1),'FEUILLE 1'!$J:$J,$D93)</f>
        <v>0</v>
      </c>
      <c r="J93" s="65">
        <f ca="1">-SUMIFS(OFFSET('FEUILLE 2'!$A:$A,0,MATCH('Ecarts de marge'!$A93,'FEUILLE 2'!$1:$1,0)-1),'FEUILLE 2'!$H:$H,TEXT(J$3,"000000000"),'FEUILLE 2'!$A:$A,"X",'FEUILLE 2'!$C:$C,'Ecarts de marge'!$B93,'FEUILLE 2'!$K:$K,$D93)</f>
        <v>0</v>
      </c>
      <c r="K93" s="66">
        <f ca="1">+SUMIFS(OFFSET('FEUILLE 1'!$BP:$BP,0,MATCH(K$3&amp;$H$1,'FEUILLE 1'!$BP$1:$DW$1,0)-1),'FEUILLE 1'!$J:$J,$D93)</f>
        <v>0</v>
      </c>
      <c r="L93" s="65">
        <f ca="1">-SUMIFS(OFFSET('FEUILLE 2'!$A:$A,0,MATCH('Ecarts de marge'!$A93,'FEUILLE 2'!$1:$1,0)-1),'FEUILLE 2'!$H:$H,TEXT(L$3,"000000000"),'FEUILLE 2'!$A:$A,"X",'FEUILLE 2'!$C:$C,'Ecarts de marge'!$B93,'FEUILLE 2'!$K:$K,$D93)</f>
        <v>0</v>
      </c>
      <c r="M93" s="67">
        <f ca="1">+SUMIFS(OFFSET('FEUILLE 1'!$BP:$BP,0,MATCH(M$3&amp;$H$1,'FEUILLE 1'!$BP$1:$DW$1,0)-1),'FEUILLE 1'!$J:$J,$D93)</f>
        <v>-450.67450337708112</v>
      </c>
      <c r="N93" s="65">
        <f ca="1">-SUMIFS(OFFSET('FEUILLE 2'!$A:$A,0,MATCH('Ecarts de marge'!$A93,'FEUILLE 2'!$1:$1,0)-1),'FEUILLE 2'!$H:$H,TEXT(N$3,"000000000"),'FEUILLE 2'!$A:$A,"X",'FEUILLE 2'!$C:$C,'Ecarts de marge'!$B93,'FEUILLE 2'!$K:$K,$D93)</f>
        <v>0</v>
      </c>
      <c r="O93" s="66">
        <f ca="1">+SUMIFS(OFFSET('FEUILLE 1'!$BP:$BP,0,MATCH(O$3&amp;$H$1,'FEUILLE 1'!$BP$1:$DW$1,0)-1),'FEUILLE 1'!$J:$J,$D93)</f>
        <v>0</v>
      </c>
      <c r="P93" s="92">
        <f t="shared" ca="1" si="64"/>
        <v>0</v>
      </c>
      <c r="Q93" s="93">
        <f t="shared" ca="1" si="65"/>
        <v>-1325</v>
      </c>
      <c r="R93" s="93">
        <f t="shared" ca="1" si="42"/>
        <v>1325</v>
      </c>
      <c r="S93" s="109">
        <f t="shared" ca="1" si="41"/>
        <v>-1</v>
      </c>
    </row>
    <row r="94" spans="1:26" outlineLevel="1" x14ac:dyDescent="0.25">
      <c r="A94" t="s">
        <v>708</v>
      </c>
      <c r="B94" t="s">
        <v>718</v>
      </c>
      <c r="D94" t="s">
        <v>146</v>
      </c>
      <c r="E94" s="49" t="s">
        <v>163</v>
      </c>
      <c r="F94" s="65">
        <f ca="1">-SUMIFS(OFFSET('FEUILLE 2'!$A:$A,0,MATCH('Ecarts de marge'!$A94,'FEUILLE 2'!$1:$1,0)-1),'FEUILLE 2'!$H:$H,TEXT(F$3,"000000000"),'FEUILLE 2'!$A:$A,"X",'FEUILLE 2'!$C:$C,'Ecarts de marge'!$B94,'FEUILLE 2'!$K:$K,$D94)</f>
        <v>-82</v>
      </c>
      <c r="G94" s="66">
        <f ca="1">+SUMIFS(OFFSET('FEUILLE 1'!$BP:$BP,0,MATCH(G$3&amp;$H$1,'FEUILLE 1'!$BP$1:$DW$1,0)-1),'FEUILLE 1'!$J:$J,$D94)</f>
        <v>0</v>
      </c>
      <c r="H94" s="65">
        <f ca="1">-SUMIFS(OFFSET('FEUILLE 2'!$A:$A,0,MATCH('Ecarts de marge'!$A94,'FEUILLE 2'!$1:$1,0)-1),'FEUILLE 2'!$H:$H,TEXT(H$3,"000000000"),'FEUILLE 2'!$A:$A,"X",'FEUILLE 2'!$C:$C,'Ecarts de marge'!$B94,'FEUILLE 2'!$K:$K,$D94)</f>
        <v>0</v>
      </c>
      <c r="I94" s="66">
        <f ca="1">+SUMIFS(OFFSET('FEUILLE 1'!$BP:$BP,0,MATCH(I$3&amp;$H$1,'FEUILLE 1'!$BP$1:$DW$1,0)-1),'FEUILLE 1'!$J:$J,$D94)</f>
        <v>0</v>
      </c>
      <c r="J94" s="65">
        <f ca="1">-SUMIFS(OFFSET('FEUILLE 2'!$A:$A,0,MATCH('Ecarts de marge'!$A94,'FEUILLE 2'!$1:$1,0)-1),'FEUILLE 2'!$H:$H,TEXT(J$3,"000000000"),'FEUILLE 2'!$A:$A,"X",'FEUILLE 2'!$C:$C,'Ecarts de marge'!$B94,'FEUILLE 2'!$K:$K,$D94)</f>
        <v>0</v>
      </c>
      <c r="K94" s="66">
        <f ca="1">+SUMIFS(OFFSET('FEUILLE 1'!$BP:$BP,0,MATCH(K$3&amp;$H$1,'FEUILLE 1'!$BP$1:$DW$1,0)-1),'FEUILLE 1'!$J:$J,$D94)</f>
        <v>0</v>
      </c>
      <c r="L94" s="65">
        <f ca="1">-SUMIFS(OFFSET('FEUILLE 2'!$A:$A,0,MATCH('Ecarts de marge'!$A94,'FEUILLE 2'!$1:$1,0)-1),'FEUILLE 2'!$H:$H,TEXT(L$3,"000000000"),'FEUILLE 2'!$A:$A,"X",'FEUILLE 2'!$C:$C,'Ecarts de marge'!$B94,'FEUILLE 2'!$K:$K,$D94)</f>
        <v>-235.18</v>
      </c>
      <c r="M94" s="67">
        <f ca="1">+SUMIFS(OFFSET('FEUILLE 1'!$BP:$BP,0,MATCH(M$3&amp;$H$1,'FEUILLE 1'!$BP$1:$DW$1,0)-1),'FEUILLE 1'!$J:$J,$D94)</f>
        <v>0</v>
      </c>
      <c r="N94" s="65">
        <f ca="1">-SUMIFS(OFFSET('FEUILLE 2'!$A:$A,0,MATCH('Ecarts de marge'!$A94,'FEUILLE 2'!$1:$1,0)-1),'FEUILLE 2'!$H:$H,TEXT(N$3,"000000000"),'FEUILLE 2'!$A:$A,"X",'FEUILLE 2'!$C:$C,'Ecarts de marge'!$B94,'FEUILLE 2'!$K:$K,$D94)</f>
        <v>0</v>
      </c>
      <c r="O94" s="66">
        <f ca="1">+SUMIFS(OFFSET('FEUILLE 1'!$BP:$BP,0,MATCH(O$3&amp;$H$1,'FEUILLE 1'!$BP$1:$DW$1,0)-1),'FEUILLE 1'!$J:$J,$D94)</f>
        <v>0</v>
      </c>
      <c r="P94" s="92">
        <f t="shared" ca="1" si="64"/>
        <v>-317.18</v>
      </c>
      <c r="Q94" s="93">
        <f t="shared" ca="1" si="65"/>
        <v>0</v>
      </c>
      <c r="R94" s="93">
        <f t="shared" ca="1" si="42"/>
        <v>-317.18</v>
      </c>
      <c r="S94" s="109">
        <f t="shared" ca="1" si="41"/>
        <v>0</v>
      </c>
    </row>
    <row r="95" spans="1:26" outlineLevel="1" x14ac:dyDescent="0.25">
      <c r="A95" t="s">
        <v>708</v>
      </c>
      <c r="B95" t="s">
        <v>718</v>
      </c>
      <c r="D95" t="s">
        <v>7</v>
      </c>
      <c r="E95" s="49" t="s">
        <v>8</v>
      </c>
      <c r="F95" s="65">
        <f ca="1">-SUMIFS(OFFSET('FEUILLE 2'!$A:$A,0,MATCH('Ecarts de marge'!$A95,'FEUILLE 2'!$1:$1,0)-1),'FEUILLE 2'!$H:$H,TEXT(F$3,"000000000"),'FEUILLE 2'!$A:$A,"X",'FEUILLE 2'!$C:$C,'Ecarts de marge'!$B95,'FEUILLE 2'!$K:$K,$D95)</f>
        <v>0</v>
      </c>
      <c r="G95" s="66">
        <f ca="1">+SUMIFS(OFFSET('FEUILLE 1'!$BP:$BP,0,MATCH(G$3&amp;$H$1,'FEUILLE 1'!$BP$1:$DW$1,0)-1),'FEUILLE 1'!$J:$J,$D95)</f>
        <v>0</v>
      </c>
      <c r="H95" s="65">
        <f ca="1">-SUMIFS(OFFSET('FEUILLE 2'!$A:$A,0,MATCH('Ecarts de marge'!$A95,'FEUILLE 2'!$1:$1,0)-1),'FEUILLE 2'!$H:$H,TEXT(H$3,"000000000"),'FEUILLE 2'!$A:$A,"X",'FEUILLE 2'!$C:$C,'Ecarts de marge'!$B95,'FEUILLE 2'!$K:$K,$D95)</f>
        <v>0</v>
      </c>
      <c r="I95" s="66">
        <f ca="1">+SUMIFS(OFFSET('FEUILLE 1'!$BP:$BP,0,MATCH(I$3&amp;$H$1,'FEUILLE 1'!$BP$1:$DW$1,0)-1),'FEUILLE 1'!$J:$J,$D95)</f>
        <v>0</v>
      </c>
      <c r="J95" s="65">
        <f ca="1">-SUMIFS(OFFSET('FEUILLE 2'!$A:$A,0,MATCH('Ecarts de marge'!$A95,'FEUILLE 2'!$1:$1,0)-1),'FEUILLE 2'!$H:$H,TEXT(J$3,"000000000"),'FEUILLE 2'!$A:$A,"X",'FEUILLE 2'!$C:$C,'Ecarts de marge'!$B95,'FEUILLE 2'!$K:$K,$D95)</f>
        <v>0</v>
      </c>
      <c r="K95" s="66">
        <f ca="1">+SUMIFS(OFFSET('FEUILLE 1'!$BP:$BP,0,MATCH(K$3&amp;$H$1,'FEUILLE 1'!$BP$1:$DW$1,0)-1),'FEUILLE 1'!$J:$J,$D95)</f>
        <v>0</v>
      </c>
      <c r="L95" s="65">
        <f ca="1">-SUMIFS(OFFSET('FEUILLE 2'!$A:$A,0,MATCH('Ecarts de marge'!$A95,'FEUILLE 2'!$1:$1,0)-1),'FEUILLE 2'!$H:$H,TEXT(L$3,"000000000"),'FEUILLE 2'!$A:$A,"X",'FEUILLE 2'!$C:$C,'Ecarts de marge'!$B95,'FEUILLE 2'!$K:$K,$D95)</f>
        <v>0</v>
      </c>
      <c r="M95" s="67">
        <f ca="1">+SUMIFS(OFFSET('FEUILLE 1'!$BP:$BP,0,MATCH(M$3&amp;$H$1,'FEUILLE 1'!$BP$1:$DW$1,0)-1),'FEUILLE 1'!$J:$J,$D95)</f>
        <v>0</v>
      </c>
      <c r="N95" s="65">
        <f ca="1">-SUMIFS(OFFSET('FEUILLE 2'!$A:$A,0,MATCH('Ecarts de marge'!$A95,'FEUILLE 2'!$1:$1,0)-1),'FEUILLE 2'!$H:$H,TEXT(N$3,"000000000"),'FEUILLE 2'!$A:$A,"X",'FEUILLE 2'!$C:$C,'Ecarts de marge'!$B95,'FEUILLE 2'!$K:$K,$D95)</f>
        <v>0</v>
      </c>
      <c r="O95" s="66">
        <f ca="1">+SUMIFS(OFFSET('FEUILLE 1'!$BP:$BP,0,MATCH(O$3&amp;$H$1,'FEUILLE 1'!$BP$1:$DW$1,0)-1),'FEUILLE 1'!$J:$J,$D95)</f>
        <v>0</v>
      </c>
      <c r="P95" s="92">
        <f t="shared" ca="1" si="64"/>
        <v>0</v>
      </c>
      <c r="Q95" s="93">
        <f t="shared" ca="1" si="65"/>
        <v>0</v>
      </c>
      <c r="R95" s="93">
        <f t="shared" ca="1" si="42"/>
        <v>0</v>
      </c>
      <c r="S95" s="109">
        <f t="shared" ca="1" si="41"/>
        <v>0</v>
      </c>
    </row>
    <row r="96" spans="1:26" outlineLevel="1" x14ac:dyDescent="0.25">
      <c r="A96" t="s">
        <v>708</v>
      </c>
      <c r="B96" t="s">
        <v>718</v>
      </c>
      <c r="D96" t="s">
        <v>13</v>
      </c>
      <c r="E96" s="49" t="s">
        <v>14</v>
      </c>
      <c r="F96" s="65">
        <f ca="1">-SUMIFS(OFFSET('FEUILLE 2'!$A:$A,0,MATCH('Ecarts de marge'!$A96,'FEUILLE 2'!$1:$1,0)-1),'FEUILLE 2'!$H:$H,TEXT(F$3,"000000000"),'FEUILLE 2'!$A:$A,"X",'FEUILLE 2'!$C:$C,'Ecarts de marge'!$B96,'FEUILLE 2'!$K:$K,$D96)</f>
        <v>0</v>
      </c>
      <c r="G96" s="66">
        <f ca="1">+SUMIFS(OFFSET('FEUILLE 1'!$BP:$BP,0,MATCH(G$3&amp;$H$1,'FEUILLE 1'!$BP$1:$DW$1,0)-1),'FEUILLE 1'!$J:$J,$D96)</f>
        <v>0</v>
      </c>
      <c r="H96" s="65">
        <f ca="1">-SUMIFS(OFFSET('FEUILLE 2'!$A:$A,0,MATCH('Ecarts de marge'!$A96,'FEUILLE 2'!$1:$1,0)-1),'FEUILLE 2'!$H:$H,TEXT(H$3,"000000000"),'FEUILLE 2'!$A:$A,"X",'FEUILLE 2'!$C:$C,'Ecarts de marge'!$B96,'FEUILLE 2'!$K:$K,$D96)</f>
        <v>0</v>
      </c>
      <c r="I96" s="66">
        <f ca="1">+SUMIFS(OFFSET('FEUILLE 1'!$BP:$BP,0,MATCH(I$3&amp;$H$1,'FEUILLE 1'!$BP$1:$DW$1,0)-1),'FEUILLE 1'!$J:$J,$D96)</f>
        <v>0</v>
      </c>
      <c r="J96" s="65">
        <f ca="1">-SUMIFS(OFFSET('FEUILLE 2'!$A:$A,0,MATCH('Ecarts de marge'!$A96,'FEUILLE 2'!$1:$1,0)-1),'FEUILLE 2'!$H:$H,TEXT(J$3,"000000000"),'FEUILLE 2'!$A:$A,"X",'FEUILLE 2'!$C:$C,'Ecarts de marge'!$B96,'FEUILLE 2'!$K:$K,$D96)</f>
        <v>0</v>
      </c>
      <c r="K96" s="66">
        <f ca="1">+SUMIFS(OFFSET('FEUILLE 1'!$BP:$BP,0,MATCH(K$3&amp;$H$1,'FEUILLE 1'!$BP$1:$DW$1,0)-1),'FEUILLE 1'!$J:$J,$D96)</f>
        <v>0</v>
      </c>
      <c r="L96" s="65">
        <f ca="1">-SUMIFS(OFFSET('FEUILLE 2'!$A:$A,0,MATCH('Ecarts de marge'!$A96,'FEUILLE 2'!$1:$1,0)-1),'FEUILLE 2'!$H:$H,TEXT(L$3,"000000000"),'FEUILLE 2'!$A:$A,"X",'FEUILLE 2'!$C:$C,'Ecarts de marge'!$B96,'FEUILLE 2'!$K:$K,$D96)</f>
        <v>0</v>
      </c>
      <c r="M96" s="67">
        <f ca="1">+SUMIFS(OFFSET('FEUILLE 1'!$BP:$BP,0,MATCH(M$3&amp;$H$1,'FEUILLE 1'!$BP$1:$DW$1,0)-1),'FEUILLE 1'!$J:$J,$D96)</f>
        <v>0</v>
      </c>
      <c r="N96" s="65">
        <f ca="1">-SUMIFS(OFFSET('FEUILLE 2'!$A:$A,0,MATCH('Ecarts de marge'!$A96,'FEUILLE 2'!$1:$1,0)-1),'FEUILLE 2'!$H:$H,TEXT(N$3,"000000000"),'FEUILLE 2'!$A:$A,"X",'FEUILLE 2'!$C:$C,'Ecarts de marge'!$B96,'FEUILLE 2'!$K:$K,$D96)</f>
        <v>0</v>
      </c>
      <c r="O96" s="66">
        <f ca="1">+SUMIFS(OFFSET('FEUILLE 1'!$BP:$BP,0,MATCH(O$3&amp;$H$1,'FEUILLE 1'!$BP$1:$DW$1,0)-1),'FEUILLE 1'!$J:$J,$D96)</f>
        <v>0</v>
      </c>
      <c r="P96" s="92">
        <f t="shared" ca="1" si="64"/>
        <v>0</v>
      </c>
      <c r="Q96" s="93">
        <f t="shared" ca="1" si="65"/>
        <v>0</v>
      </c>
      <c r="R96" s="93">
        <f t="shared" ca="1" si="42"/>
        <v>0</v>
      </c>
      <c r="S96" s="109">
        <f t="shared" ca="1" si="41"/>
        <v>0</v>
      </c>
    </row>
    <row r="97" spans="1:19" outlineLevel="1" x14ac:dyDescent="0.25">
      <c r="A97" t="s">
        <v>708</v>
      </c>
      <c r="B97" t="s">
        <v>718</v>
      </c>
      <c r="D97" t="s">
        <v>10</v>
      </c>
      <c r="E97" s="49" t="s">
        <v>11</v>
      </c>
      <c r="F97" s="65">
        <f ca="1">-SUMIFS(OFFSET('FEUILLE 2'!$A:$A,0,MATCH('Ecarts de marge'!$A97,'FEUILLE 2'!$1:$1,0)-1),'FEUILLE 2'!$H:$H,TEXT(F$3,"000000000"),'FEUILLE 2'!$A:$A,"X",'FEUILLE 2'!$C:$C,'Ecarts de marge'!$B97,'FEUILLE 2'!$K:$K,$D97)</f>
        <v>0</v>
      </c>
      <c r="G97" s="66">
        <f ca="1">+SUMIFS(OFFSET('FEUILLE 1'!$BP:$BP,0,MATCH(G$3&amp;$H$1,'FEUILLE 1'!$BP$1:$DW$1,0)-1),'FEUILLE 1'!$J:$J,$D97)</f>
        <v>0</v>
      </c>
      <c r="H97" s="65">
        <f ca="1">-SUMIFS(OFFSET('FEUILLE 2'!$A:$A,0,MATCH('Ecarts de marge'!$A97,'FEUILLE 2'!$1:$1,0)-1),'FEUILLE 2'!$H:$H,TEXT(H$3,"000000000"),'FEUILLE 2'!$A:$A,"X",'FEUILLE 2'!$C:$C,'Ecarts de marge'!$B97,'FEUILLE 2'!$K:$K,$D97)</f>
        <v>0</v>
      </c>
      <c r="I97" s="66">
        <f ca="1">+SUMIFS(OFFSET('FEUILLE 1'!$BP:$BP,0,MATCH(I$3&amp;$H$1,'FEUILLE 1'!$BP$1:$DW$1,0)-1),'FEUILLE 1'!$J:$J,$D97)</f>
        <v>0</v>
      </c>
      <c r="J97" s="65">
        <f ca="1">-SUMIFS(OFFSET('FEUILLE 2'!$A:$A,0,MATCH('Ecarts de marge'!$A97,'FEUILLE 2'!$1:$1,0)-1),'FEUILLE 2'!$H:$H,TEXT(J$3,"000000000"),'FEUILLE 2'!$A:$A,"X",'FEUILLE 2'!$C:$C,'Ecarts de marge'!$B97,'FEUILLE 2'!$K:$K,$D97)</f>
        <v>0</v>
      </c>
      <c r="K97" s="66">
        <f ca="1">+SUMIFS(OFFSET('FEUILLE 1'!$BP:$BP,0,MATCH(K$3&amp;$H$1,'FEUILLE 1'!$BP$1:$DW$1,0)-1),'FEUILLE 1'!$J:$J,$D97)</f>
        <v>0</v>
      </c>
      <c r="L97" s="65">
        <f ca="1">-SUMIFS(OFFSET('FEUILLE 2'!$A:$A,0,MATCH('Ecarts de marge'!$A97,'FEUILLE 2'!$1:$1,0)-1),'FEUILLE 2'!$H:$H,TEXT(L$3,"000000000"),'FEUILLE 2'!$A:$A,"X",'FEUILLE 2'!$C:$C,'Ecarts de marge'!$B97,'FEUILLE 2'!$K:$K,$D97)</f>
        <v>-4431</v>
      </c>
      <c r="M97" s="67">
        <f ca="1">+SUMIFS(OFFSET('FEUILLE 1'!$BP:$BP,0,MATCH(M$3&amp;$H$1,'FEUILLE 1'!$BP$1:$DW$1,0)-1),'FEUILLE 1'!$J:$J,$D97)</f>
        <v>0</v>
      </c>
      <c r="N97" s="65">
        <f ca="1">-SUMIFS(OFFSET('FEUILLE 2'!$A:$A,0,MATCH('Ecarts de marge'!$A97,'FEUILLE 2'!$1:$1,0)-1),'FEUILLE 2'!$H:$H,TEXT(N$3,"000000000"),'FEUILLE 2'!$A:$A,"X",'FEUILLE 2'!$C:$C,'Ecarts de marge'!$B97,'FEUILLE 2'!$K:$K,$D97)</f>
        <v>0</v>
      </c>
      <c r="O97" s="66">
        <f ca="1">+SUMIFS(OFFSET('FEUILLE 1'!$BP:$BP,0,MATCH(O$3&amp;$H$1,'FEUILLE 1'!$BP$1:$DW$1,0)-1),'FEUILLE 1'!$J:$J,$D97)</f>
        <v>0</v>
      </c>
      <c r="P97" s="92">
        <f t="shared" ca="1" si="64"/>
        <v>-4431</v>
      </c>
      <c r="Q97" s="93">
        <f t="shared" ca="1" si="65"/>
        <v>0</v>
      </c>
      <c r="R97" s="93">
        <f t="shared" ca="1" si="42"/>
        <v>-4431</v>
      </c>
      <c r="S97" s="109">
        <f t="shared" ca="1" si="41"/>
        <v>0</v>
      </c>
    </row>
    <row r="98" spans="1:19" outlineLevel="1" x14ac:dyDescent="0.25">
      <c r="A98" t="s">
        <v>708</v>
      </c>
      <c r="B98" t="s">
        <v>718</v>
      </c>
      <c r="D98" t="s">
        <v>151</v>
      </c>
      <c r="E98" s="49" t="s">
        <v>152</v>
      </c>
      <c r="F98" s="65">
        <f ca="1">-SUMIFS(OFFSET('FEUILLE 2'!$A:$A,0,MATCH('Ecarts de marge'!$A98,'FEUILLE 2'!$1:$1,0)-1),'FEUILLE 2'!$H:$H,TEXT(F$3,"000000000"),'FEUILLE 2'!$A:$A,"X",'FEUILLE 2'!$C:$C,'Ecarts de marge'!$B98,'FEUILLE 2'!$K:$K,$D98)</f>
        <v>0</v>
      </c>
      <c r="G98" s="66">
        <f ca="1">+SUMIFS(OFFSET('FEUILLE 1'!$BP:$BP,0,MATCH(G$3&amp;$H$1,'FEUILLE 1'!$BP$1:$DW$1,0)-1),'FEUILLE 1'!$J:$J,$D98)</f>
        <v>-1686.1585389050551</v>
      </c>
      <c r="H98" s="65">
        <f ca="1">-SUMIFS(OFFSET('FEUILLE 2'!$A:$A,0,MATCH('Ecarts de marge'!$A98,'FEUILLE 2'!$1:$1,0)-1),'FEUILLE 2'!$H:$H,TEXT(H$3,"000000000"),'FEUILLE 2'!$A:$A,"X",'FEUILLE 2'!$C:$C,'Ecarts de marge'!$B98,'FEUILLE 2'!$K:$K,$D98)</f>
        <v>0</v>
      </c>
      <c r="I98" s="66">
        <f ca="1">+SUMIFS(OFFSET('FEUILLE 1'!$BP:$BP,0,MATCH(I$3&amp;$H$1,'FEUILLE 1'!$BP$1:$DW$1,0)-1),'FEUILLE 1'!$J:$J,$D98)</f>
        <v>0</v>
      </c>
      <c r="J98" s="65">
        <f ca="1">-SUMIFS(OFFSET('FEUILLE 2'!$A:$A,0,MATCH('Ecarts de marge'!$A98,'FEUILLE 2'!$1:$1,0)-1),'FEUILLE 2'!$H:$H,TEXT(J$3,"000000000"),'FEUILLE 2'!$A:$A,"X",'FEUILLE 2'!$C:$C,'Ecarts de marge'!$B98,'FEUILLE 2'!$K:$K,$D98)</f>
        <v>0</v>
      </c>
      <c r="K98" s="66">
        <f ca="1">+SUMIFS(OFFSET('FEUILLE 1'!$BP:$BP,0,MATCH(K$3&amp;$H$1,'FEUILLE 1'!$BP$1:$DW$1,0)-1),'FEUILLE 1'!$J:$J,$D98)</f>
        <v>0</v>
      </c>
      <c r="L98" s="65">
        <f ca="1">-SUMIFS(OFFSET('FEUILLE 2'!$A:$A,0,MATCH('Ecarts de marge'!$A98,'FEUILLE 2'!$1:$1,0)-1),'FEUILLE 2'!$H:$H,TEXT(L$3,"000000000"),'FEUILLE 2'!$A:$A,"X",'FEUILLE 2'!$C:$C,'Ecarts de marge'!$B98,'FEUILLE 2'!$K:$K,$D98)</f>
        <v>0</v>
      </c>
      <c r="M98" s="67">
        <f ca="1">+SUMIFS(OFFSET('FEUILLE 1'!$BP:$BP,0,MATCH(M$3&amp;$H$1,'FEUILLE 1'!$BP$1:$DW$1,0)-1),'FEUILLE 1'!$J:$J,$D98)</f>
        <v>-873.84146109494361</v>
      </c>
      <c r="N98" s="65">
        <f ca="1">-SUMIFS(OFFSET('FEUILLE 2'!$A:$A,0,MATCH('Ecarts de marge'!$A98,'FEUILLE 2'!$1:$1,0)-1),'FEUILLE 2'!$H:$H,TEXT(N$3,"000000000"),'FEUILLE 2'!$A:$A,"X",'FEUILLE 2'!$C:$C,'Ecarts de marge'!$B98,'FEUILLE 2'!$K:$K,$D98)</f>
        <v>0</v>
      </c>
      <c r="O98" s="66">
        <f ca="1">+SUMIFS(OFFSET('FEUILLE 1'!$BP:$BP,0,MATCH(O$3&amp;$H$1,'FEUILLE 1'!$BP$1:$DW$1,0)-1),'FEUILLE 1'!$J:$J,$D98)</f>
        <v>0</v>
      </c>
      <c r="P98" s="92">
        <f t="shared" ca="1" si="64"/>
        <v>0</v>
      </c>
      <c r="Q98" s="93">
        <f t="shared" ca="1" si="65"/>
        <v>-2559.9999999999986</v>
      </c>
      <c r="R98" s="93">
        <f t="shared" ca="1" si="42"/>
        <v>2559.9999999999986</v>
      </c>
      <c r="S98" s="109">
        <f t="shared" ca="1" si="41"/>
        <v>-1</v>
      </c>
    </row>
    <row r="99" spans="1:19" outlineLevel="1" x14ac:dyDescent="0.25">
      <c r="A99" t="s">
        <v>708</v>
      </c>
      <c r="B99" t="s">
        <v>718</v>
      </c>
      <c r="D99" t="s">
        <v>148</v>
      </c>
      <c r="E99" s="49" t="s">
        <v>149</v>
      </c>
      <c r="F99" s="65">
        <f ca="1">-SUMIFS(OFFSET('FEUILLE 2'!$A:$A,0,MATCH('Ecarts de marge'!$A99,'FEUILLE 2'!$1:$1,0)-1),'FEUILLE 2'!$H:$H,TEXT(F$3,"000000000"),'FEUILLE 2'!$A:$A,"X",'FEUILLE 2'!$C:$C,'Ecarts de marge'!$B99,'FEUILLE 2'!$K:$K,$D99)</f>
        <v>-742.5100000000001</v>
      </c>
      <c r="G99" s="66">
        <f ca="1">+SUMIFS(OFFSET('FEUILLE 1'!$BP:$BP,0,MATCH(G$3&amp;$H$1,'FEUILLE 1'!$BP$1:$DW$1,0)-1),'FEUILLE 1'!$J:$J,$D99)</f>
        <v>-2651.6753125751843</v>
      </c>
      <c r="H99" s="65">
        <f ca="1">-SUMIFS(OFFSET('FEUILLE 2'!$A:$A,0,MATCH('Ecarts de marge'!$A99,'FEUILLE 2'!$1:$1,0)-1),'FEUILLE 2'!$H:$H,TEXT(H$3,"000000000"),'FEUILLE 2'!$A:$A,"X",'FEUILLE 2'!$C:$C,'Ecarts de marge'!$B99,'FEUILLE 2'!$K:$K,$D99)</f>
        <v>0</v>
      </c>
      <c r="I99" s="66">
        <f ca="1">+SUMIFS(OFFSET('FEUILLE 1'!$BP:$BP,0,MATCH(I$3&amp;$H$1,'FEUILLE 1'!$BP$1:$DW$1,0)-1),'FEUILLE 1'!$J:$J,$D99)</f>
        <v>-37.5</v>
      </c>
      <c r="J99" s="65">
        <f ca="1">-SUMIFS(OFFSET('FEUILLE 2'!$A:$A,0,MATCH('Ecarts de marge'!$A99,'FEUILLE 2'!$1:$1,0)-1),'FEUILLE 2'!$H:$H,TEXT(J$3,"000000000"),'FEUILLE 2'!$A:$A,"X",'FEUILLE 2'!$C:$C,'Ecarts de marge'!$B99,'FEUILLE 2'!$K:$K,$D99)</f>
        <v>0</v>
      </c>
      <c r="K99" s="66">
        <f ca="1">+SUMIFS(OFFSET('FEUILLE 1'!$BP:$BP,0,MATCH(K$3&amp;$H$1,'FEUILLE 1'!$BP$1:$DW$1,0)-1),'FEUILLE 1'!$J:$J,$D99)</f>
        <v>0</v>
      </c>
      <c r="L99" s="65">
        <f ca="1">-SUMIFS(OFFSET('FEUILLE 2'!$A:$A,0,MATCH('Ecarts de marge'!$A99,'FEUILLE 2'!$1:$1,0)-1),'FEUILLE 2'!$H:$H,TEXT(L$3,"000000000"),'FEUILLE 2'!$A:$A,"X",'FEUILLE 2'!$C:$C,'Ecarts de marge'!$B99,'FEUILLE 2'!$K:$K,$D99)</f>
        <v>-1248.71</v>
      </c>
      <c r="M99" s="67">
        <f ca="1">+SUMIFS(OFFSET('FEUILLE 1'!$BP:$BP,0,MATCH(M$3&amp;$H$1,'FEUILLE 1'!$BP$1:$DW$1,0)-1),'FEUILLE 1'!$J:$J,$D99)</f>
        <v>-1374.2146874248147</v>
      </c>
      <c r="N99" s="65">
        <f ca="1">-SUMIFS(OFFSET('FEUILLE 2'!$A:$A,0,MATCH('Ecarts de marge'!$A99,'FEUILLE 2'!$1:$1,0)-1),'FEUILLE 2'!$H:$H,TEXT(N$3,"000000000"),'FEUILLE 2'!$A:$A,"X",'FEUILLE 2'!$C:$C,'Ecarts de marge'!$B99,'FEUILLE 2'!$K:$K,$D99)</f>
        <v>0</v>
      </c>
      <c r="O99" s="66">
        <f ca="1">+SUMIFS(OFFSET('FEUILLE 1'!$BP:$BP,0,MATCH(O$3&amp;$H$1,'FEUILLE 1'!$BP$1:$DW$1,0)-1),'FEUILLE 1'!$J:$J,$D99)</f>
        <v>0</v>
      </c>
      <c r="P99" s="92">
        <f t="shared" ca="1" si="64"/>
        <v>-1991.2200000000003</v>
      </c>
      <c r="Q99" s="93">
        <f t="shared" ca="1" si="65"/>
        <v>-4063.389999999999</v>
      </c>
      <c r="R99" s="93">
        <f t="shared" ca="1" si="42"/>
        <v>2072.1699999999987</v>
      </c>
      <c r="S99" s="109">
        <f t="shared" ca="1" si="41"/>
        <v>-0.50996089472091022</v>
      </c>
    </row>
    <row r="100" spans="1:19" ht="10.5" customHeight="1" outlineLevel="1" x14ac:dyDescent="0.25">
      <c r="E100" s="53"/>
      <c r="F100" s="65"/>
      <c r="G100" s="66"/>
      <c r="H100" s="65"/>
      <c r="I100" s="66"/>
      <c r="J100" s="65"/>
      <c r="K100" s="66"/>
      <c r="L100" s="65"/>
      <c r="M100" s="67"/>
      <c r="N100" s="65"/>
      <c r="O100" s="66"/>
      <c r="P100" s="92"/>
      <c r="Q100" s="93"/>
      <c r="R100" s="93">
        <f t="shared" si="42"/>
        <v>0</v>
      </c>
      <c r="S100" s="109">
        <f t="shared" si="41"/>
        <v>0</v>
      </c>
    </row>
    <row r="101" spans="1:19" x14ac:dyDescent="0.25">
      <c r="E101" s="30" t="s">
        <v>174</v>
      </c>
      <c r="F101" s="32">
        <f ca="1">+SUM(F88:F100)</f>
        <v>-3762.1500000000005</v>
      </c>
      <c r="G101" s="40">
        <f t="shared" ref="G101:Q101" ca="1" si="66">+SUM(G88:G100)</f>
        <v>-24918.493638591921</v>
      </c>
      <c r="H101" s="32">
        <f ca="1">+SUM(H88:H100)</f>
        <v>0</v>
      </c>
      <c r="I101" s="40">
        <f t="shared" ref="I101" ca="1" si="67">+SUM(I88:I100)</f>
        <v>-37.5</v>
      </c>
      <c r="J101" s="32">
        <f ca="1">+SUM(J88:J100)</f>
        <v>0</v>
      </c>
      <c r="K101" s="40">
        <f t="shared" ref="K101" ca="1" si="68">+SUM(K88:K100)</f>
        <v>0</v>
      </c>
      <c r="L101" s="32">
        <f ca="1">+SUM(L88:L100)</f>
        <v>-8281.5400000000009</v>
      </c>
      <c r="M101" s="31">
        <f t="shared" ref="M101" ca="1" si="69">+SUM(M88:M100)</f>
        <v>-15146.671815953538</v>
      </c>
      <c r="N101" s="32">
        <f ca="1">+SUM(N88:N100)</f>
        <v>-483.68</v>
      </c>
      <c r="O101" s="40">
        <f t="shared" ref="O101" ca="1" si="70">+SUM(O88:O100)</f>
        <v>0</v>
      </c>
      <c r="P101" s="86">
        <f t="shared" ca="1" si="66"/>
        <v>-12527.370000000003</v>
      </c>
      <c r="Q101" s="87">
        <f t="shared" ca="1" si="66"/>
        <v>-40102.665454545458</v>
      </c>
      <c r="R101" s="87">
        <f t="shared" ca="1" si="42"/>
        <v>27575.295454545456</v>
      </c>
      <c r="S101" s="107">
        <f t="shared" ca="1" si="41"/>
        <v>-0.68761752222681549</v>
      </c>
    </row>
    <row r="102" spans="1:19" x14ac:dyDescent="0.25">
      <c r="E102" s="139" t="s">
        <v>861</v>
      </c>
    </row>
    <row r="103" spans="1:19" x14ac:dyDescent="0.25">
      <c r="E103" s="139" t="s">
        <v>932</v>
      </c>
      <c r="F103" s="127">
        <f ca="1">+G81-(F81-F73)</f>
        <v>-37440.130248141053</v>
      </c>
      <c r="H103" s="127">
        <f ca="1">+I81-H81</f>
        <v>0</v>
      </c>
      <c r="I103" s="127"/>
      <c r="J103" s="127">
        <f ca="1">+K81-J81</f>
        <v>0</v>
      </c>
      <c r="K103" s="127"/>
      <c r="L103" s="143">
        <f ca="1">+M81+R58+R75-(L81+L105+SUM(R111:R113))</f>
        <v>-141367.63300381394</v>
      </c>
      <c r="M103" s="127"/>
      <c r="P103" s="127">
        <f ca="1">+SUM(F103:O103)</f>
        <v>-178807.76325195498</v>
      </c>
    </row>
    <row r="104" spans="1:19" x14ac:dyDescent="0.25">
      <c r="E104" s="139" t="s">
        <v>196</v>
      </c>
    </row>
    <row r="105" spans="1:19" x14ac:dyDescent="0.25">
      <c r="L105">
        <f>SUM(S106:S109)</f>
        <v>8970</v>
      </c>
      <c r="M105" s="22" t="s">
        <v>862</v>
      </c>
    </row>
    <row r="106" spans="1:19" x14ac:dyDescent="0.25">
      <c r="L106" s="121">
        <v>42748</v>
      </c>
      <c r="M106" t="s">
        <v>864</v>
      </c>
      <c r="N106">
        <v>4682</v>
      </c>
      <c r="O106" t="s">
        <v>864</v>
      </c>
      <c r="P106" t="s">
        <v>865</v>
      </c>
      <c r="Q106" t="s">
        <v>866</v>
      </c>
      <c r="R106">
        <v>0</v>
      </c>
      <c r="S106">
        <v>1300</v>
      </c>
    </row>
    <row r="107" spans="1:19" x14ac:dyDescent="0.25">
      <c r="E107" t="s">
        <v>834</v>
      </c>
      <c r="L107" s="121">
        <v>42748</v>
      </c>
      <c r="M107" t="s">
        <v>864</v>
      </c>
      <c r="N107">
        <v>4683</v>
      </c>
      <c r="O107" t="s">
        <v>864</v>
      </c>
      <c r="P107" t="s">
        <v>867</v>
      </c>
      <c r="Q107" t="s">
        <v>868</v>
      </c>
      <c r="R107">
        <v>0</v>
      </c>
      <c r="S107">
        <v>703</v>
      </c>
    </row>
    <row r="108" spans="1:19" x14ac:dyDescent="0.25">
      <c r="L108" s="121">
        <v>42748</v>
      </c>
      <c r="M108" t="s">
        <v>864</v>
      </c>
      <c r="N108">
        <v>4684</v>
      </c>
      <c r="O108" t="s">
        <v>864</v>
      </c>
      <c r="P108" t="s">
        <v>869</v>
      </c>
      <c r="Q108" t="s">
        <v>870</v>
      </c>
      <c r="R108">
        <v>0</v>
      </c>
      <c r="S108">
        <v>3267</v>
      </c>
    </row>
    <row r="109" spans="1:19" x14ac:dyDescent="0.25">
      <c r="L109" s="121">
        <v>42748</v>
      </c>
      <c r="M109" t="s">
        <v>864</v>
      </c>
      <c r="N109">
        <v>4685</v>
      </c>
      <c r="O109" t="s">
        <v>864</v>
      </c>
      <c r="P109" t="s">
        <v>871</v>
      </c>
      <c r="Q109" t="s">
        <v>872</v>
      </c>
      <c r="R109">
        <v>0</v>
      </c>
      <c r="S109">
        <v>3700</v>
      </c>
    </row>
    <row r="110" spans="1:19" x14ac:dyDescent="0.25">
      <c r="E110" s="138" t="s">
        <v>731</v>
      </c>
    </row>
    <row r="111" spans="1:19" x14ac:dyDescent="0.25">
      <c r="E111" s="138" t="s">
        <v>732</v>
      </c>
      <c r="L111" s="142">
        <v>42888</v>
      </c>
      <c r="M111" s="141" t="s">
        <v>864</v>
      </c>
      <c r="N111" s="141">
        <v>5213</v>
      </c>
      <c r="O111" s="141" t="s">
        <v>864</v>
      </c>
      <c r="P111" s="141" t="s">
        <v>923</v>
      </c>
      <c r="Q111" s="141" t="s">
        <v>923</v>
      </c>
      <c r="R111" s="141">
        <v>27567</v>
      </c>
    </row>
    <row r="112" spans="1:19" x14ac:dyDescent="0.25">
      <c r="E112" s="138" t="s">
        <v>737</v>
      </c>
      <c r="L112" s="142">
        <v>42888</v>
      </c>
      <c r="M112" s="141" t="s">
        <v>864</v>
      </c>
      <c r="N112" s="141">
        <v>5214</v>
      </c>
      <c r="O112" s="141" t="s">
        <v>864</v>
      </c>
      <c r="P112" s="141" t="s">
        <v>924</v>
      </c>
      <c r="Q112" s="141" t="s">
        <v>924</v>
      </c>
      <c r="R112" s="141">
        <v>17866</v>
      </c>
    </row>
    <row r="113" spans="12:18" x14ac:dyDescent="0.25">
      <c r="L113" s="142">
        <v>42956</v>
      </c>
      <c r="M113" s="141" t="s">
        <v>864</v>
      </c>
      <c r="N113" s="141">
        <v>5320</v>
      </c>
      <c r="O113" s="141" t="s">
        <v>864</v>
      </c>
      <c r="P113" s="141" t="s">
        <v>925</v>
      </c>
      <c r="Q113" s="141" t="s">
        <v>925</v>
      </c>
      <c r="R113" s="141">
        <v>14120.54</v>
      </c>
    </row>
  </sheetData>
  <mergeCells count="6">
    <mergeCell ref="P4:S4"/>
    <mergeCell ref="F4:G4"/>
    <mergeCell ref="H4:I4"/>
    <mergeCell ref="J4:K4"/>
    <mergeCell ref="L4:M4"/>
    <mergeCell ref="N4:O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tabSelected="1" workbookViewId="0">
      <selection activeCell="H8" sqref="H8"/>
    </sheetView>
  </sheetViews>
  <sheetFormatPr baseColWidth="10" defaultRowHeight="15" x14ac:dyDescent="0.25"/>
  <cols>
    <col min="1" max="1" width="16.42578125" bestFit="1" customWidth="1"/>
    <col min="2" max="6" width="10.7109375" customWidth="1"/>
    <col min="7" max="7" width="14.28515625" bestFit="1" customWidth="1"/>
    <col min="8" max="8" width="26.140625" bestFit="1" customWidth="1"/>
    <col min="9" max="9" width="11.42578125" bestFit="1" customWidth="1"/>
    <col min="10" max="10" width="22.28515625" bestFit="1" customWidth="1"/>
    <col min="11" max="12" width="9" bestFit="1" customWidth="1"/>
    <col min="13" max="13" width="9.7109375" bestFit="1" customWidth="1"/>
    <col min="14" max="20" width="10.7109375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6385" r:id="rId3" name="Bt1">
          <controlPr defaultSize="0" autoLine="0" r:id="rId4">
            <anchor moveWithCells="1">
              <from>
                <xdr:col>4</xdr:col>
                <xdr:colOff>0</xdr:colOff>
                <xdr:row>1</xdr:row>
                <xdr:rowOff>0</xdr:rowOff>
              </from>
              <to>
                <xdr:col>6</xdr:col>
                <xdr:colOff>285750</xdr:colOff>
                <xdr:row>3</xdr:row>
                <xdr:rowOff>0</xdr:rowOff>
              </to>
            </anchor>
          </controlPr>
        </control>
      </mc:Choice>
      <mc:Fallback>
        <control shapeId="16385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Nouveaux Codes PRESTA</vt:lpstr>
      <vt:lpstr>Nouveaux codes MARCHANDISES</vt:lpstr>
      <vt:lpstr>FEUILLE 1</vt:lpstr>
      <vt:lpstr>FEUILLE 2</vt:lpstr>
      <vt:lpstr>Ecarts de marge</vt:lpstr>
      <vt:lpstr>Recherche </vt:lpstr>
    </vt:vector>
  </TitlesOfParts>
  <Company>SUNZIL CARAIBES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Jacqueline</dc:creator>
  <cp:lastModifiedBy>Pascal Richard</cp:lastModifiedBy>
  <dcterms:created xsi:type="dcterms:W3CDTF">2016-10-10T19:03:13Z</dcterms:created>
  <dcterms:modified xsi:type="dcterms:W3CDTF">2018-05-09T08:44:38Z</dcterms:modified>
</cp:coreProperties>
</file>