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15390" windowHeight="8085" tabRatio="722"/>
  </bookViews>
  <sheets>
    <sheet name="1" sheetId="4" r:id="rId1"/>
    <sheet name="11" sheetId="16" r:id="rId2"/>
    <sheet name="111" sheetId="9" r:id="rId3"/>
    <sheet name="222" sheetId="11" r:id="rId4"/>
    <sheet name="DOUANE" sheetId="18" r:id="rId5"/>
    <sheet name="MATRICE " sheetId="3" r:id="rId6"/>
  </sheets>
  <definedNames>
    <definedName name="_xlnm._FilterDatabase" localSheetId="0" hidden="1">'1'!$B$2:$BB$966</definedName>
    <definedName name="_xlnm._FilterDatabase" localSheetId="5"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45621"/>
</workbook>
</file>

<file path=xl/calcChain.xml><?xml version="1.0" encoding="utf-8"?>
<calcChain xmlns="http://schemas.openxmlformats.org/spreadsheetml/2006/main">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sharedStrings.xml><?xml version="1.0" encoding="utf-8"?>
<sst xmlns="http://schemas.openxmlformats.org/spreadsheetml/2006/main" count="679" uniqueCount="380">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</sst>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 &quot;€&quot;"/>
    <numFmt numFmtId="165" formatCode="0#&quot; &quot;##&quot; &quot;##&quot; &quot;##&quot; &quot;##"/>
    <numFmt numFmtId="166" formatCode="#,##0.00\ &quot;€&quot;"/>
  </numFmts>
  <fonts count="37"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s>
  <fills count="9">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s>
  <borders count="6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543">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Border="1" applyAlignment="1">
      <alignment horizontal="left" vertical="center"/>
    </xf>
    <xf numFmtId="1" fontId="9" fillId="0" borderId="0" xfId="0" applyNumberFormat="1" applyFont="1" applyFill="1" applyBorder="1" applyAlignment="1">
      <alignment horizontal="left" vertical="center"/>
    </xf>
    <xf numFmtId="0" fontId="4" fillId="0" borderId="0" xfId="0" applyFont="1" applyAlignment="1">
      <alignment horizontal="left"/>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14" fontId="7" fillId="0" borderId="0" xfId="0" applyNumberFormat="1" applyFont="1" applyBorder="1" applyAlignment="1">
      <alignment horizontal="center"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cellXfs>
  <cellStyles count="6">
    <cellStyle name="Lien hypertexte" xfId="1" builtinId="8"/>
    <cellStyle name="Milliers 2" xfId="5"/>
    <cellStyle name="Normal" xfId="0" builtinId="0"/>
    <cellStyle name="Normal 2" xfId="3"/>
    <cellStyle name="Pourcentage" xfId="2" builtinId="5"/>
    <cellStyle name="Pourcentag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xdr:cNvGrpSpPr/>
      </xdr:nvGrpSpPr>
      <xdr:grpSpPr>
        <a:xfrm>
          <a:off x="297180" y="8324087"/>
          <a:ext cx="5125213" cy="718799"/>
          <a:chOff x="2805641" y="2824162"/>
          <a:chExt cx="7252758" cy="1218671"/>
        </a:xfrm>
      </xdr:grpSpPr>
      <xdr:pic>
        <xdr:nvPicPr>
          <xdr:cNvPr id="3" name="Image 2"/>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r>
            <a:rPr lang="fr-FR"/>
            <a:t/>
          </a: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r>
            <a:rPr lang="fr-FR"/>
            <a:t/>
          </a:r>
          <a:br>
            <a:rPr lang="fr-FR"/>
          </a:br>
          <a:r>
            <a:rPr lang="fr-FR"/>
            <a:t>j'espére avoir était assez clair dans mes explications, si ce n'est le cas je m'en excuse d'avance ! </a:t>
          </a:r>
          <a:br>
            <a:rPr lang="fr-FR"/>
          </a:br>
          <a:r>
            <a:rPr lang="fr-FR"/>
            <a:t/>
          </a: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xdr:cNvGrpSpPr/>
      </xdr:nvGrpSpPr>
      <xdr:grpSpPr>
        <a:xfrm>
          <a:off x="161925" y="8010525"/>
          <a:ext cx="6238875" cy="1218671"/>
          <a:chOff x="2805641" y="2824162"/>
          <a:chExt cx="7252758" cy="1218671"/>
        </a:xfrm>
      </xdr:grpSpPr>
      <xdr:pic>
        <xdr:nvPicPr>
          <xdr:cNvPr id="4" name="Image 3"/>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6.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E987"/>
  <sheetViews>
    <sheetView tabSelected="1" zoomScale="87" zoomScaleNormal="87" workbookViewId="0">
      <selection activeCell="O21" sqref="O21"/>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478" t="s">
        <v>279</v>
      </c>
      <c r="B1" s="478"/>
      <c r="C1" s="478"/>
      <c r="D1" s="478"/>
      <c r="E1" s="478"/>
      <c r="F1" s="478"/>
      <c r="G1" s="478"/>
      <c r="H1" s="478"/>
      <c r="I1" s="478"/>
      <c r="J1" s="478"/>
      <c r="K1" s="478"/>
      <c r="L1" s="478"/>
      <c r="M1" s="478"/>
      <c r="N1" s="478"/>
      <c r="O1" s="478"/>
      <c r="P1" s="478"/>
      <c r="Q1" s="478"/>
      <c r="R1" s="478"/>
      <c r="S1" s="478"/>
      <c r="T1" s="478"/>
      <c r="U1" s="478"/>
      <c r="V1" s="478"/>
      <c r="W1" s="478"/>
      <c r="X1" s="409"/>
    </row>
    <row r="2" spans="1:57" s="2" customFormat="1" ht="21.75" customHeight="1" thickBot="1" x14ac:dyDescent="0.3">
      <c r="A2" s="488" t="s">
        <v>8</v>
      </c>
      <c r="B2" s="488"/>
      <c r="C2" s="488"/>
      <c r="D2" s="488"/>
      <c r="E2" s="488"/>
      <c r="F2" s="488"/>
      <c r="G2" s="488"/>
      <c r="H2" s="488"/>
      <c r="I2" s="488"/>
      <c r="J2" s="488"/>
      <c r="K2" s="488"/>
      <c r="L2" s="488"/>
      <c r="M2" s="488"/>
      <c r="N2" s="488"/>
      <c r="O2" s="488"/>
      <c r="P2" s="488"/>
      <c r="Q2" s="488"/>
      <c r="R2" s="488"/>
      <c r="S2" s="488"/>
      <c r="T2" s="488"/>
      <c r="U2" s="488"/>
      <c r="V2" s="488"/>
      <c r="W2" s="489"/>
      <c r="X2" s="447" t="s">
        <v>141</v>
      </c>
      <c r="Y2" s="448"/>
      <c r="Z2" s="448"/>
      <c r="AA2" s="448"/>
      <c r="AB2" s="448"/>
      <c r="AC2" s="448"/>
      <c r="AD2" s="448"/>
      <c r="AE2" s="448"/>
      <c r="AF2" s="448"/>
      <c r="AG2" s="448"/>
      <c r="AH2" s="448"/>
      <c r="AI2" s="448"/>
      <c r="AJ2" s="448"/>
      <c r="AK2" s="448"/>
      <c r="AL2" s="449"/>
      <c r="AM2" s="450" t="s">
        <v>140</v>
      </c>
      <c r="AN2" s="451"/>
      <c r="AO2" s="451"/>
      <c r="AP2" s="451"/>
      <c r="AQ2" s="451"/>
      <c r="AR2" s="451"/>
      <c r="AS2" s="451"/>
      <c r="AT2" s="452"/>
      <c r="AU2" s="452"/>
      <c r="AV2" s="453"/>
      <c r="AW2" s="444"/>
      <c r="AX2" s="444"/>
      <c r="AY2" s="444"/>
      <c r="AZ2" s="444"/>
      <c r="BA2" s="438" t="s">
        <v>362</v>
      </c>
      <c r="BB2" s="438"/>
      <c r="BC2" s="438"/>
      <c r="BD2" s="438"/>
      <c r="BE2" s="439"/>
    </row>
    <row r="3" spans="1:57" s="2" customFormat="1" ht="15" customHeight="1" x14ac:dyDescent="0.25">
      <c r="A3" s="484" t="s">
        <v>139</v>
      </c>
      <c r="B3" s="484"/>
      <c r="C3" s="484"/>
      <c r="D3" s="484"/>
      <c r="E3" s="484"/>
      <c r="F3" s="484"/>
      <c r="G3" s="484"/>
      <c r="H3" s="484"/>
      <c r="I3" s="484"/>
      <c r="J3" s="484"/>
      <c r="K3" s="484"/>
      <c r="L3" s="485"/>
      <c r="M3" s="492" t="s">
        <v>14</v>
      </c>
      <c r="N3" s="493"/>
      <c r="O3" s="493"/>
      <c r="P3" s="493"/>
      <c r="Q3" s="493"/>
      <c r="R3" s="493"/>
      <c r="S3" s="494"/>
      <c r="T3" s="490" t="s">
        <v>44</v>
      </c>
      <c r="U3" s="484"/>
      <c r="V3" s="484"/>
      <c r="W3" s="485"/>
      <c r="X3" s="468" t="s">
        <v>127</v>
      </c>
      <c r="Y3" s="469"/>
      <c r="Z3" s="470"/>
      <c r="AA3" s="411"/>
      <c r="AB3" s="474" t="s">
        <v>25</v>
      </c>
      <c r="AC3" s="474"/>
      <c r="AD3" s="474"/>
      <c r="AE3" s="474"/>
      <c r="AF3" s="475"/>
      <c r="AG3" s="482" t="s">
        <v>16</v>
      </c>
      <c r="AH3" s="474"/>
      <c r="AI3" s="474"/>
      <c r="AJ3" s="474"/>
      <c r="AK3" s="474"/>
      <c r="AL3" s="475"/>
      <c r="AM3" s="460" t="s">
        <v>128</v>
      </c>
      <c r="AN3" s="461"/>
      <c r="AO3" s="462"/>
      <c r="AP3" s="454" t="s">
        <v>25</v>
      </c>
      <c r="AQ3" s="455"/>
      <c r="AR3" s="455"/>
      <c r="AS3" s="466"/>
      <c r="AT3" s="454" t="s">
        <v>16</v>
      </c>
      <c r="AU3" s="455"/>
      <c r="AV3" s="456"/>
      <c r="AW3" s="445" t="s">
        <v>142</v>
      </c>
      <c r="AX3" s="445"/>
      <c r="AY3" s="445"/>
      <c r="AZ3" s="445"/>
      <c r="BA3" s="440"/>
      <c r="BB3" s="440"/>
      <c r="BC3" s="440"/>
      <c r="BD3" s="440"/>
      <c r="BE3" s="441"/>
    </row>
    <row r="4" spans="1:57" s="2" customFormat="1" ht="15" customHeight="1" thickBot="1" x14ac:dyDescent="0.3">
      <c r="A4" s="486"/>
      <c r="B4" s="486"/>
      <c r="C4" s="486"/>
      <c r="D4" s="486"/>
      <c r="E4" s="486"/>
      <c r="F4" s="486"/>
      <c r="G4" s="486"/>
      <c r="H4" s="486"/>
      <c r="I4" s="486"/>
      <c r="J4" s="486"/>
      <c r="K4" s="486"/>
      <c r="L4" s="487"/>
      <c r="M4" s="495"/>
      <c r="N4" s="496"/>
      <c r="O4" s="496"/>
      <c r="P4" s="496"/>
      <c r="Q4" s="496"/>
      <c r="R4" s="496"/>
      <c r="S4" s="497"/>
      <c r="T4" s="491"/>
      <c r="U4" s="486"/>
      <c r="V4" s="486"/>
      <c r="W4" s="487"/>
      <c r="X4" s="471"/>
      <c r="Y4" s="472"/>
      <c r="Z4" s="473"/>
      <c r="AA4" s="412"/>
      <c r="AB4" s="476"/>
      <c r="AC4" s="476"/>
      <c r="AD4" s="476"/>
      <c r="AE4" s="476"/>
      <c r="AF4" s="477"/>
      <c r="AG4" s="483"/>
      <c r="AH4" s="476"/>
      <c r="AI4" s="476"/>
      <c r="AJ4" s="476"/>
      <c r="AK4" s="476"/>
      <c r="AL4" s="477"/>
      <c r="AM4" s="463"/>
      <c r="AN4" s="464"/>
      <c r="AO4" s="465"/>
      <c r="AP4" s="457"/>
      <c r="AQ4" s="458"/>
      <c r="AR4" s="458"/>
      <c r="AS4" s="467"/>
      <c r="AT4" s="457"/>
      <c r="AU4" s="458"/>
      <c r="AV4" s="459"/>
      <c r="AW4" s="446"/>
      <c r="AX4" s="446"/>
      <c r="AY4" s="446"/>
      <c r="AZ4" s="446"/>
      <c r="BA4" s="442"/>
      <c r="BB4" s="442"/>
      <c r="BC4" s="442"/>
      <c r="BD4" s="442"/>
      <c r="BE4" s="443"/>
    </row>
    <row r="5" spans="1:57" s="1" customFormat="1" ht="30.75" thickBot="1" x14ac:dyDescent="0.3">
      <c r="A5" s="396" t="s">
        <v>343</v>
      </c>
      <c r="B5" s="397" t="s">
        <v>1</v>
      </c>
      <c r="C5" s="396" t="s">
        <v>320</v>
      </c>
      <c r="D5" s="396" t="s">
        <v>337</v>
      </c>
      <c r="E5" s="157" t="s">
        <v>361</v>
      </c>
      <c r="F5" s="157" t="s">
        <v>302</v>
      </c>
      <c r="G5" s="401" t="s">
        <v>326</v>
      </c>
      <c r="H5" s="402" t="s">
        <v>2</v>
      </c>
      <c r="I5" s="74" t="s">
        <v>6</v>
      </c>
      <c r="J5" s="74" t="s">
        <v>311</v>
      </c>
      <c r="K5" s="158" t="s">
        <v>0</v>
      </c>
      <c r="L5" s="159" t="s">
        <v>359</v>
      </c>
      <c r="M5" s="75" t="s">
        <v>360</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342</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43284</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43285</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43286</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346</v>
      </c>
      <c r="B10" s="398"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479">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346</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480"/>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346</v>
      </c>
      <c r="B12" s="399"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481"/>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345</v>
      </c>
      <c r="B13" s="399" t="s">
        <v>9</v>
      </c>
      <c r="C13" s="17" t="s">
        <v>363</v>
      </c>
      <c r="D13" s="17" t="s">
        <v>132</v>
      </c>
      <c r="E13" s="28">
        <v>43303</v>
      </c>
      <c r="F13" s="28">
        <v>43304</v>
      </c>
      <c r="G13" s="17" t="s">
        <v>364</v>
      </c>
      <c r="H13" s="17" t="s">
        <v>365</v>
      </c>
      <c r="I13" s="17" t="s">
        <v>366</v>
      </c>
      <c r="J13" s="17" t="s">
        <v>367</v>
      </c>
      <c r="K13" s="67" t="s">
        <v>368</v>
      </c>
      <c r="L13" s="68" t="s">
        <v>369</v>
      </c>
      <c r="M13" s="66" t="s">
        <v>370</v>
      </c>
      <c r="N13" s="17" t="s">
        <v>371</v>
      </c>
      <c r="O13" s="17" t="s">
        <v>349</v>
      </c>
      <c r="P13" s="17" t="s">
        <v>372</v>
      </c>
      <c r="Q13" s="17" t="s">
        <v>373</v>
      </c>
      <c r="R13" s="17" t="s">
        <v>374</v>
      </c>
      <c r="S13" s="406" t="s">
        <v>375</v>
      </c>
      <c r="T13" s="55">
        <f t="shared" si="4"/>
        <v>2350</v>
      </c>
      <c r="U13" s="18">
        <v>2500</v>
      </c>
      <c r="V13" s="18">
        <f t="shared" si="5"/>
        <v>150</v>
      </c>
      <c r="W13" s="61">
        <f t="shared" si="6"/>
        <v>0.06</v>
      </c>
      <c r="X13" s="398" t="s">
        <v>260</v>
      </c>
      <c r="Y13" s="17" t="s">
        <v>376</v>
      </c>
      <c r="Z13" s="52">
        <v>2350</v>
      </c>
      <c r="AA13" s="414" t="s">
        <v>223</v>
      </c>
      <c r="AB13" s="46">
        <v>43305</v>
      </c>
      <c r="AC13" s="17" t="s">
        <v>292</v>
      </c>
      <c r="AD13" s="117">
        <f>IFERROR(VLOOKUP(AA13,'MATRICE '!$E$2:$H$100,3,FALSE),"")</f>
        <v>52300</v>
      </c>
      <c r="AE13" s="17" t="str">
        <f>IFERROR(VLOOKUP(AA13,'MATRICE '!$E$2:$H$100,2,FALSE),"")</f>
        <v>JOINVILLE</v>
      </c>
      <c r="AF13" s="17" t="str">
        <f>IFERROR(VLOOKUP(AA13,'MATRICE '!$E$2:$H$100,4,FALSE),"")</f>
        <v>FRANCE</v>
      </c>
      <c r="AG13" s="66" t="s">
        <v>377</v>
      </c>
      <c r="AH13" s="46">
        <v>43308</v>
      </c>
      <c r="AI13" s="17" t="s">
        <v>247</v>
      </c>
      <c r="AJ13" s="17" t="s">
        <v>378</v>
      </c>
      <c r="AK13" s="17" t="s">
        <v>369</v>
      </c>
      <c r="AL13" s="419" t="s">
        <v>379</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c r="I14" s="17"/>
      <c r="J14" s="17"/>
      <c r="K14" s="67"/>
      <c r="L14" s="68"/>
      <c r="M14" s="66"/>
      <c r="N14" s="17"/>
      <c r="O14" s="17"/>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c r="BA14" s="18"/>
      <c r="BB14" s="17" t="str">
        <f>IFERROR(VLOOKUP(O14,'MATRICE '!$B$4:$C$17,2,FALSE),"")</f>
        <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 t="shared" si="6"/>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A1:W1"/>
    <mergeCell ref="AO10:AO12"/>
    <mergeCell ref="AG3:AL4"/>
    <mergeCell ref="A3:L4"/>
    <mergeCell ref="A2:W2"/>
    <mergeCell ref="T3:W4"/>
    <mergeCell ref="M3:S4"/>
    <mergeCell ref="BA2:BE4"/>
    <mergeCell ref="AW2:AZ2"/>
    <mergeCell ref="AW3:AZ4"/>
    <mergeCell ref="X2:AL2"/>
    <mergeCell ref="AM2:AV2"/>
    <mergeCell ref="AT3:AV4"/>
    <mergeCell ref="AM3:AO4"/>
    <mergeCell ref="AP3:AS4"/>
    <mergeCell ref="X3:Z4"/>
    <mergeCell ref="AB3:AF4"/>
  </mergeCells>
  <dataValidations count="7">
    <dataValidation showInputMessage="1" showErrorMessage="1" sqref="BA5:BB5 M3 P5:T5 A987:A1048576 E5:G6 E8:F8 A5 F7 C6:C986 G10:G1048576 E10:E1048576 F9:F1048576 R6:T1048576 P6:P1048576 Q10:Q1048576"/>
    <dataValidation type="list" allowBlank="1" showInputMessage="1" showErrorMessage="1" sqref="AR6 AR8:AR986">
      <formula1>NOM_POL</formula1>
    </dataValidation>
    <dataValidation type="list" allowBlank="1" showInputMessage="1" showErrorMessage="1" sqref="AM6:AM986 X6:X986">
      <formula1>FOURNI_TPS</formula1>
    </dataValidation>
    <dataValidation type="list" showInputMessage="1" showErrorMessage="1" sqref="O10:O957">
      <formula1>MARCHANDISE</formula1>
    </dataValidation>
    <dataValidation type="list" showInputMessage="1" showErrorMessage="1" sqref="D6:D986">
      <formula1>MODE</formula1>
    </dataValidation>
    <dataValidation type="list" showInputMessage="1" showErrorMessage="1" sqref="B6:B968">
      <formula1>AFFAIRE_SUIVI</formula1>
    </dataValidation>
    <dataValidation type="list" showInputMessage="1" showErrorMessage="1" sqref="A6:A986">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9">
        <f ca="1">TODAY()</f>
        <v>43305</v>
      </c>
      <c r="N1" s="6"/>
      <c r="O1" s="6"/>
      <c r="P1" s="6"/>
      <c r="Q1" s="6"/>
      <c r="R1" s="6"/>
      <c r="S1" s="6"/>
    </row>
    <row r="2" spans="1:76" ht="15" customHeight="1" x14ac:dyDescent="0.25">
      <c r="A2" s="500" t="s">
        <v>354</v>
      </c>
      <c r="B2" s="500"/>
      <c r="C2" s="500"/>
      <c r="D2" s="500"/>
      <c r="E2" s="500"/>
      <c r="F2" s="500"/>
      <c r="G2" s="500"/>
      <c r="H2" s="500"/>
      <c r="I2" s="500"/>
      <c r="J2" s="500"/>
      <c r="K2" s="500"/>
      <c r="L2" s="500"/>
      <c r="M2" s="500"/>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00"/>
      <c r="B3" s="500"/>
      <c r="C3" s="500"/>
      <c r="D3" s="500"/>
      <c r="E3" s="500"/>
      <c r="F3" s="500"/>
      <c r="G3" s="500"/>
      <c r="H3" s="500"/>
      <c r="I3" s="500"/>
      <c r="J3" s="500"/>
      <c r="K3" s="500"/>
      <c r="L3" s="500"/>
      <c r="M3" s="500"/>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00"/>
      <c r="B4" s="500"/>
      <c r="C4" s="500"/>
      <c r="D4" s="500"/>
      <c r="E4" s="500"/>
      <c r="F4" s="500"/>
      <c r="G4" s="500"/>
      <c r="H4" s="500"/>
      <c r="I4" s="500"/>
      <c r="J4" s="500"/>
      <c r="K4" s="500"/>
      <c r="L4" s="500"/>
      <c r="M4" s="500"/>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00"/>
      <c r="B5" s="500"/>
      <c r="C5" s="500"/>
      <c r="D5" s="500"/>
      <c r="E5" s="500"/>
      <c r="F5" s="500"/>
      <c r="G5" s="500"/>
      <c r="H5" s="500"/>
      <c r="I5" s="500"/>
      <c r="J5" s="500"/>
      <c r="K5" s="500"/>
      <c r="L5" s="500"/>
      <c r="M5" s="500"/>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00" t="s">
        <v>294</v>
      </c>
      <c r="B6" s="500"/>
      <c r="C6" s="500"/>
      <c r="D6" s="500"/>
      <c r="E6" s="500"/>
      <c r="F6" s="500"/>
      <c r="G6" s="500"/>
      <c r="H6" s="500"/>
      <c r="I6" s="500"/>
      <c r="J6" s="500"/>
      <c r="K6" s="500"/>
      <c r="L6" s="500"/>
      <c r="M6" s="500"/>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00"/>
      <c r="B7" s="500"/>
      <c r="C7" s="500"/>
      <c r="D7" s="500"/>
      <c r="E7" s="500"/>
      <c r="F7" s="500"/>
      <c r="G7" s="500"/>
      <c r="H7" s="500"/>
      <c r="I7" s="500"/>
      <c r="J7" s="500"/>
      <c r="K7" s="500"/>
      <c r="L7" s="500"/>
      <c r="M7" s="500"/>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00"/>
      <c r="B8" s="500"/>
      <c r="C8" s="500"/>
      <c r="D8" s="500"/>
      <c r="E8" s="500"/>
      <c r="F8" s="500"/>
      <c r="G8" s="500"/>
      <c r="H8" s="500"/>
      <c r="I8" s="500"/>
      <c r="J8" s="500"/>
      <c r="K8" s="500"/>
      <c r="L8" s="500"/>
      <c r="M8" s="500"/>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00"/>
      <c r="B9" s="500"/>
      <c r="C9" s="500"/>
      <c r="D9" s="500"/>
      <c r="E9" s="500"/>
      <c r="F9" s="500"/>
      <c r="G9" s="500"/>
      <c r="H9" s="500"/>
      <c r="I9" s="500"/>
      <c r="J9" s="500"/>
      <c r="K9" s="500"/>
      <c r="L9" s="500"/>
      <c r="M9" s="500"/>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00" t="s">
        <v>295</v>
      </c>
      <c r="B10" s="500"/>
      <c r="C10" s="500"/>
      <c r="D10" s="500"/>
      <c r="E10" s="500"/>
      <c r="F10" s="500"/>
      <c r="G10" s="500"/>
      <c r="H10" s="500"/>
      <c r="I10" s="500"/>
      <c r="J10" s="500"/>
      <c r="K10" s="500"/>
      <c r="L10" s="500"/>
      <c r="M10" s="500"/>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00"/>
      <c r="B11" s="500"/>
      <c r="C11" s="500"/>
      <c r="D11" s="500"/>
      <c r="E11" s="500"/>
      <c r="F11" s="500"/>
      <c r="G11" s="500"/>
      <c r="H11" s="500"/>
      <c r="I11" s="500"/>
      <c r="J11" s="500"/>
      <c r="K11" s="500"/>
      <c r="L11" s="500"/>
      <c r="M11" s="500"/>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00"/>
      <c r="B12" s="500"/>
      <c r="C12" s="500"/>
      <c r="D12" s="500"/>
      <c r="E12" s="500"/>
      <c r="F12" s="500"/>
      <c r="G12" s="500"/>
      <c r="H12" s="500"/>
      <c r="I12" s="500"/>
      <c r="J12" s="500"/>
      <c r="K12" s="500"/>
      <c r="L12" s="500"/>
      <c r="M12" s="500"/>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00"/>
      <c r="B13" s="500"/>
      <c r="C13" s="500"/>
      <c r="D13" s="500"/>
      <c r="E13" s="500"/>
      <c r="F13" s="500"/>
      <c r="G13" s="500"/>
      <c r="H13" s="500"/>
      <c r="I13" s="500"/>
      <c r="J13" s="500"/>
      <c r="K13" s="500"/>
      <c r="L13" s="500"/>
      <c r="M13" s="500"/>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00"/>
      <c r="B14" s="500"/>
      <c r="C14" s="500"/>
      <c r="D14" s="500"/>
      <c r="E14" s="500"/>
      <c r="F14" s="500"/>
      <c r="G14" s="500"/>
      <c r="H14" s="500"/>
      <c r="I14" s="500"/>
      <c r="J14" s="500"/>
      <c r="K14" s="500"/>
      <c r="L14" s="500"/>
      <c r="M14" s="500"/>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00"/>
      <c r="B15" s="500"/>
      <c r="C15" s="500"/>
      <c r="D15" s="500"/>
      <c r="E15" s="500"/>
      <c r="F15" s="500"/>
      <c r="G15" s="500"/>
      <c r="H15" s="500"/>
      <c r="I15" s="500"/>
      <c r="J15" s="500"/>
      <c r="K15" s="500"/>
      <c r="L15" s="500"/>
      <c r="M15" s="500"/>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00"/>
      <c r="B16" s="500"/>
      <c r="C16" s="500"/>
      <c r="D16" s="500"/>
      <c r="E16" s="500"/>
      <c r="F16" s="500"/>
      <c r="G16" s="500"/>
      <c r="H16" s="500"/>
      <c r="I16" s="500"/>
      <c r="J16" s="500"/>
      <c r="K16" s="500"/>
      <c r="L16" s="500"/>
      <c r="M16" s="500"/>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333</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334</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332</v>
      </c>
      <c r="B20" s="335"/>
      <c r="C20" s="335"/>
      <c r="D20" s="335"/>
      <c r="E20" s="342"/>
      <c r="F20" s="351"/>
      <c r="G20" s="38"/>
      <c r="H20" s="38"/>
      <c r="I20" s="339" t="s">
        <v>335</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498" t="s">
        <v>144</v>
      </c>
      <c r="B22" s="498"/>
      <c r="C22" s="498"/>
      <c r="D22" s="498"/>
      <c r="E22" s="498"/>
      <c r="F22" s="498"/>
      <c r="G22" s="329"/>
      <c r="H22" s="498" t="s">
        <v>16</v>
      </c>
      <c r="I22" s="498"/>
      <c r="J22" s="498"/>
      <c r="K22" s="498"/>
      <c r="L22" s="498"/>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339</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499" t="s">
        <v>18</v>
      </c>
      <c r="E30" s="499"/>
      <c r="F30" s="499"/>
      <c r="G30" s="499"/>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O85"/>
  <sheetViews>
    <sheetView view="pageLayout" zoomScaleNormal="96" workbookViewId="0">
      <selection activeCell="H5" sqref="H5"/>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43305</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511" t="s">
        <v>33</v>
      </c>
      <c r="B8" s="511"/>
      <c r="C8" s="511"/>
      <c r="D8" s="511"/>
      <c r="E8" s="511"/>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05" t="s">
        <v>325</v>
      </c>
      <c r="D10" s="506"/>
      <c r="E10" s="507"/>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12" t="s">
        <v>241</v>
      </c>
      <c r="B28" s="512"/>
      <c r="C28" s="512"/>
      <c r="D28" s="512"/>
      <c r="E28" s="512"/>
      <c r="F28" s="27" t="s">
        <v>119</v>
      </c>
      <c r="G28" s="206">
        <v>200804</v>
      </c>
      <c r="H28" s="170"/>
      <c r="I28" s="24"/>
      <c r="J28" s="49"/>
      <c r="K28" s="72"/>
    </row>
    <row r="29" spans="1:11" s="4" customFormat="1" ht="18.75" customHeight="1" thickBot="1" x14ac:dyDescent="0.3">
      <c r="A29" s="513"/>
      <c r="B29" s="513"/>
      <c r="C29" s="513"/>
      <c r="D29" s="513"/>
      <c r="E29" s="513"/>
      <c r="F29" s="22" t="s">
        <v>38</v>
      </c>
      <c r="G29" s="212">
        <v>8000</v>
      </c>
      <c r="H29" s="242"/>
      <c r="I29" s="24"/>
      <c r="J29" s="49"/>
      <c r="K29" s="72"/>
    </row>
    <row r="30" spans="1:11" s="4" customFormat="1" ht="15" customHeight="1" thickBot="1" x14ac:dyDescent="0.3">
      <c r="A30" s="502" t="s">
        <v>25</v>
      </c>
      <c r="B30" s="503"/>
      <c r="C30" s="503"/>
      <c r="D30" s="504"/>
      <c r="E30" s="506" t="s">
        <v>17</v>
      </c>
      <c r="F30" s="506"/>
      <c r="G30" s="506"/>
      <c r="H30" s="508"/>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509" t="s">
        <v>79</v>
      </c>
      <c r="I37" s="509"/>
      <c r="J37" s="501" t="str">
        <f>IFERROR(VLOOKUP(D37,'MATRICE '!O4:Q30,3,FALSE),"")</f>
        <v>00 32 470 81 04 79</v>
      </c>
      <c r="K37" s="501"/>
    </row>
    <row r="38" spans="1:12" s="4" customFormat="1" ht="15" customHeight="1" x14ac:dyDescent="0.25">
      <c r="A38" s="517" t="s">
        <v>78</v>
      </c>
      <c r="B38" s="517"/>
      <c r="C38" s="517"/>
      <c r="D38" s="510" t="str">
        <f>IFERROR(VLOOKUP(D37,'MATRICE '!O4:P30,2,FALSE),"")</f>
        <v xml:space="preserve">THERESE DELBAR </v>
      </c>
      <c r="E38" s="510"/>
      <c r="F38" s="510"/>
      <c r="G38" s="510"/>
      <c r="H38" s="509" t="s">
        <v>80</v>
      </c>
      <c r="I38" s="509"/>
      <c r="J38" s="510" t="str">
        <f>IFERROR(VLOOKUP(D37,'MATRICE '!O4:R30,4,FALSE),"")</f>
        <v>therese.delbar@belintransport.com</v>
      </c>
      <c r="K38" s="510"/>
      <c r="L38" s="510"/>
    </row>
    <row r="39" spans="1:12" s="4" customFormat="1" ht="14.25" customHeight="1" x14ac:dyDescent="0.25">
      <c r="J39" s="72"/>
      <c r="K39" s="72"/>
    </row>
    <row r="40" spans="1:12" s="4" customFormat="1" ht="14.25" customHeight="1" x14ac:dyDescent="0.25">
      <c r="J40" s="72"/>
      <c r="K40" s="72"/>
    </row>
    <row r="41" spans="1:12" ht="15" customHeight="1" x14ac:dyDescent="0.25">
      <c r="A41" s="513" t="s">
        <v>242</v>
      </c>
      <c r="B41" s="513"/>
      <c r="C41" s="513"/>
      <c r="D41" s="513"/>
      <c r="E41" s="513"/>
      <c r="F41" s="20" t="s">
        <v>119</v>
      </c>
      <c r="G41" s="213">
        <v>200904</v>
      </c>
      <c r="H41" s="239"/>
      <c r="J41" s="194"/>
      <c r="K41" s="49"/>
    </row>
    <row r="42" spans="1:12" ht="15" customHeight="1" x14ac:dyDescent="0.25">
      <c r="A42" s="513"/>
      <c r="B42" s="513"/>
      <c r="C42" s="513"/>
      <c r="D42" s="513"/>
      <c r="E42" s="513"/>
      <c r="F42" s="14" t="s">
        <v>38</v>
      </c>
      <c r="G42" s="214">
        <v>0</v>
      </c>
      <c r="H42" s="243"/>
    </row>
    <row r="43" spans="1:12" ht="15" customHeight="1" x14ac:dyDescent="0.25">
      <c r="A43" s="139" t="s">
        <v>288</v>
      </c>
      <c r="B43" s="139"/>
      <c r="C43" s="395" t="s">
        <v>187</v>
      </c>
      <c r="D43" s="9"/>
      <c r="E43" s="9"/>
      <c r="F43" s="9"/>
      <c r="G43" s="9"/>
      <c r="H43" s="515" t="s">
        <v>160</v>
      </c>
      <c r="I43" s="515"/>
      <c r="J43" s="518" t="str">
        <f>IFERROR(VLOOKUP(C43,'MATRICE '!U3:Z35,6,FALSE),"")</f>
        <v>MARITIME</v>
      </c>
      <c r="K43" s="518"/>
    </row>
    <row r="44" spans="1:12" ht="15" customHeight="1" x14ac:dyDescent="0.25">
      <c r="A44" s="139" t="s">
        <v>284</v>
      </c>
      <c r="B44" s="139"/>
      <c r="C44" s="282" t="s">
        <v>328</v>
      </c>
      <c r="D44" s="236"/>
      <c r="E44" s="236"/>
      <c r="F44" s="236"/>
      <c r="G44" s="236"/>
      <c r="H44" s="207" t="s">
        <v>303</v>
      </c>
      <c r="I44" s="207"/>
      <c r="J44" s="520" t="str">
        <f>IFERROR(VLOOKUP(C43,'MATRICE '!U3:Z35,3,FALSE),"")</f>
        <v>LE HAVRE</v>
      </c>
      <c r="K44" s="520"/>
      <c r="L44" s="240"/>
    </row>
    <row r="45" spans="1:12" ht="15" customHeight="1" x14ac:dyDescent="0.25">
      <c r="A45" s="166" t="s">
        <v>285</v>
      </c>
      <c r="B45" s="166"/>
      <c r="C45" s="282" t="s">
        <v>357</v>
      </c>
      <c r="D45" s="236"/>
      <c r="E45" s="236"/>
      <c r="F45" s="236"/>
      <c r="G45" s="236"/>
      <c r="H45" s="207" t="s">
        <v>304</v>
      </c>
      <c r="I45" s="207"/>
      <c r="J45" s="520" t="str">
        <f>IFERROR(VLOOKUP(C43,'MATRICE '!U3:Z35,2,FALSE),"")</f>
        <v>LE HAVRE PORT</v>
      </c>
      <c r="K45" s="520"/>
      <c r="L45" s="240"/>
    </row>
    <row r="46" spans="1:12" ht="15" customHeight="1" x14ac:dyDescent="0.25">
      <c r="A46" s="514" t="s">
        <v>195</v>
      </c>
      <c r="B46" s="514"/>
      <c r="C46" s="307">
        <v>43381</v>
      </c>
      <c r="D46" s="34"/>
      <c r="E46" s="34"/>
      <c r="F46" s="34"/>
      <c r="G46" s="34"/>
      <c r="H46" s="207" t="s">
        <v>305</v>
      </c>
      <c r="I46" s="207"/>
      <c r="J46" s="206" t="str">
        <f>IFERROR(VLOOKUP(C43,'MATRICE '!U3:Z35,5,FALSE),"")</f>
        <v>FR002300</v>
      </c>
      <c r="K46" s="205"/>
      <c r="L46" s="240"/>
    </row>
    <row r="47" spans="1:12" ht="15" customHeight="1" x14ac:dyDescent="0.25">
      <c r="A47" s="514" t="s">
        <v>244</v>
      </c>
      <c r="B47" s="514"/>
      <c r="C47" s="285" t="s">
        <v>322</v>
      </c>
      <c r="D47" s="236"/>
      <c r="E47" s="236"/>
      <c r="F47" s="236"/>
      <c r="G47" s="236"/>
      <c r="H47" s="9" t="s">
        <v>245</v>
      </c>
      <c r="I47" s="9"/>
      <c r="J47" s="510" t="str">
        <f>IFERROR(VLOOKUP(C43,'MATRICE '!U3:Z35,4,FALSE),"")</f>
        <v>FRANCE</v>
      </c>
      <c r="K47" s="510"/>
      <c r="L47" s="239"/>
    </row>
    <row r="48" spans="1:12" ht="15" customHeight="1" x14ac:dyDescent="0.25"/>
    <row r="49" spans="1:12" ht="15" customHeight="1" x14ac:dyDescent="0.25">
      <c r="A49" s="13" t="s">
        <v>39</v>
      </c>
      <c r="B49" s="13"/>
      <c r="C49" s="255" t="s">
        <v>248</v>
      </c>
      <c r="D49" s="239"/>
      <c r="E49" s="239"/>
      <c r="F49" s="239"/>
      <c r="G49" s="239"/>
      <c r="H49" s="239"/>
      <c r="I49" s="9" t="s">
        <v>79</v>
      </c>
      <c r="J49" s="501">
        <f>IFERROR(VLOOKUP(C49,'MATRICE '!O4:S30,3,FALSE),"")</f>
        <v>474926611</v>
      </c>
      <c r="K49" s="501"/>
    </row>
    <row r="50" spans="1:12" x14ac:dyDescent="0.25">
      <c r="A50" s="9" t="s">
        <v>78</v>
      </c>
      <c r="B50" s="9"/>
      <c r="C50" s="519" t="str">
        <f>IFERROR(VLOOKUP(C49,'MATRICE '!O4:R130,2,FALSE),"")</f>
        <v xml:space="preserve">SYLVAIN GROUSSELLE </v>
      </c>
      <c r="D50" s="519"/>
      <c r="E50" s="519"/>
      <c r="F50" s="519"/>
      <c r="G50" s="519"/>
      <c r="H50" s="519"/>
      <c r="I50" s="9" t="s">
        <v>80</v>
      </c>
      <c r="J50" s="518" t="str">
        <f>IFERROR(VLOOKUP(C49,'MATRICE '!O4:S30,4,FALSE),"")</f>
        <v xml:space="preserve">s.grouselle@cerl.fr </v>
      </c>
      <c r="K50" s="518"/>
      <c r="L50" s="518"/>
    </row>
    <row r="51" spans="1:12" x14ac:dyDescent="0.25">
      <c r="H51" s="79"/>
    </row>
    <row r="52" spans="1:12" x14ac:dyDescent="0.25">
      <c r="H52" s="79"/>
    </row>
    <row r="53" spans="1:12" ht="15" customHeight="1" x14ac:dyDescent="0.25">
      <c r="A53" s="516" t="s">
        <v>243</v>
      </c>
      <c r="B53" s="516"/>
      <c r="C53" s="516"/>
      <c r="D53" s="516"/>
      <c r="E53" s="516"/>
    </row>
    <row r="54" spans="1:12" ht="15" customHeight="1" x14ac:dyDescent="0.25">
      <c r="A54" s="516"/>
      <c r="B54" s="516"/>
      <c r="C54" s="516"/>
      <c r="D54" s="516"/>
      <c r="E54" s="516"/>
      <c r="H54" s="79"/>
    </row>
    <row r="55" spans="1:12" x14ac:dyDescent="0.25">
      <c r="A55" s="515" t="s">
        <v>198</v>
      </c>
      <c r="B55" s="515"/>
      <c r="C55" s="205" t="s">
        <v>358</v>
      </c>
      <c r="D55" s="241"/>
      <c r="E55" s="9" t="s">
        <v>163</v>
      </c>
      <c r="F55" s="9"/>
      <c r="G55" s="244" t="s">
        <v>309</v>
      </c>
      <c r="H55" s="240"/>
      <c r="I55" s="240"/>
      <c r="J55" s="240"/>
      <c r="K55" s="195"/>
    </row>
    <row r="56" spans="1:12" x14ac:dyDescent="0.25">
      <c r="A56" s="515" t="s">
        <v>162</v>
      </c>
      <c r="B56" s="515"/>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49:K49"/>
    <mergeCell ref="A41:E42"/>
    <mergeCell ref="J43:K43"/>
    <mergeCell ref="C50:H50"/>
    <mergeCell ref="J45:K45"/>
    <mergeCell ref="J44:K44"/>
    <mergeCell ref="H43:I43"/>
    <mergeCell ref="J47:K47"/>
    <mergeCell ref="J50:L50"/>
    <mergeCell ref="A8:E8"/>
    <mergeCell ref="A28:E29"/>
    <mergeCell ref="A47:B47"/>
    <mergeCell ref="A55:B55"/>
    <mergeCell ref="A56:B56"/>
    <mergeCell ref="A46:B46"/>
    <mergeCell ref="A53:E54"/>
    <mergeCell ref="A38:C38"/>
    <mergeCell ref="J37:K37"/>
    <mergeCell ref="A30:D30"/>
    <mergeCell ref="C10:E10"/>
    <mergeCell ref="E30:H30"/>
    <mergeCell ref="H38:I38"/>
    <mergeCell ref="H37:I37"/>
    <mergeCell ref="D38:G38"/>
    <mergeCell ref="J38:L38"/>
  </mergeCells>
  <dataValidations count="2">
    <dataValidation type="list" allowBlank="1" showInputMessage="1" showErrorMessage="1" sqref="H54">
      <formula1>BUREAU_DOUANE</formula1>
    </dataValidation>
    <dataValidation showInputMessage="1" showErrorMessage="1" sqref="F11:F24 H11:I24"/>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23">
        <f ca="1">TODAY()</f>
        <v>43305</v>
      </c>
      <c r="M1" s="523"/>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21" t="s">
        <v>105</v>
      </c>
      <c r="C4" s="521"/>
      <c r="D4" s="259"/>
      <c r="E4" s="259"/>
      <c r="F4" s="259"/>
      <c r="G4" s="259"/>
      <c r="H4" s="259"/>
      <c r="I4" s="38" t="s">
        <v>333</v>
      </c>
      <c r="J4" s="170"/>
      <c r="K4" s="170"/>
    </row>
    <row r="5" spans="1:21" s="4" customFormat="1" ht="15" customHeight="1" x14ac:dyDescent="0.25">
      <c r="B5" s="521" t="s">
        <v>329</v>
      </c>
      <c r="C5" s="521"/>
      <c r="D5" s="170"/>
      <c r="I5" s="38" t="s">
        <v>334</v>
      </c>
      <c r="J5" s="38"/>
      <c r="K5" s="170"/>
    </row>
    <row r="6" spans="1:21" s="4" customFormat="1" ht="15" customHeight="1" x14ac:dyDescent="0.25"/>
    <row r="7" spans="1:21" s="4" customFormat="1" ht="18" x14ac:dyDescent="0.25">
      <c r="A7" s="511" t="s">
        <v>33</v>
      </c>
      <c r="B7" s="511"/>
      <c r="C7" s="511"/>
      <c r="D7" s="511"/>
      <c r="E7" s="511"/>
      <c r="F7" s="522"/>
      <c r="G7" s="522"/>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03" t="s">
        <v>18</v>
      </c>
      <c r="E9" s="503"/>
      <c r="F9" s="503"/>
      <c r="G9" s="503"/>
      <c r="H9" s="503"/>
      <c r="I9" s="503"/>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13" t="s">
        <v>35</v>
      </c>
      <c r="B22" s="513"/>
      <c r="C22" s="513"/>
      <c r="D22" s="513"/>
      <c r="E22" s="513"/>
      <c r="H22" s="30" t="s">
        <v>119</v>
      </c>
      <c r="I22" s="382"/>
      <c r="J22" s="318"/>
      <c r="L22" s="43"/>
      <c r="X22" s="34"/>
      <c r="AA22" s="32"/>
      <c r="AB22" s="24"/>
      <c r="AC22" s="33"/>
    </row>
    <row r="23" spans="1:29" s="4" customFormat="1" ht="15" customHeight="1" x14ac:dyDescent="0.25">
      <c r="A23" s="513"/>
      <c r="B23" s="513"/>
      <c r="C23" s="513"/>
      <c r="D23" s="513"/>
      <c r="E23" s="513"/>
      <c r="H23" s="22" t="s">
        <v>38</v>
      </c>
      <c r="I23" s="380"/>
      <c r="J23" s="196"/>
      <c r="L23" s="9"/>
      <c r="Z23" s="38"/>
      <c r="AA23" s="31"/>
      <c r="AB23" s="24"/>
      <c r="AC23" s="29"/>
    </row>
    <row r="24" spans="1:29" s="4" customFormat="1" ht="15" customHeight="1" x14ac:dyDescent="0.25">
      <c r="A24" s="526" t="s">
        <v>25</v>
      </c>
      <c r="B24" s="526"/>
      <c r="C24" s="526"/>
      <c r="D24" s="526"/>
      <c r="E24" s="526"/>
      <c r="I24" s="526" t="s">
        <v>17</v>
      </c>
      <c r="J24" s="526"/>
      <c r="K24" s="526"/>
      <c r="L24" s="526"/>
      <c r="M24" s="526"/>
      <c r="N24" s="526"/>
      <c r="Z24" s="24"/>
      <c r="AA24" s="32"/>
      <c r="AB24" s="24"/>
      <c r="AC24" s="23"/>
    </row>
    <row r="25" spans="1:29" s="4" customFormat="1" ht="15" customHeight="1" x14ac:dyDescent="0.25">
      <c r="A25" s="526"/>
      <c r="B25" s="526"/>
      <c r="C25" s="526"/>
      <c r="D25" s="526"/>
      <c r="E25" s="526"/>
      <c r="I25" s="526"/>
      <c r="J25" s="526"/>
      <c r="K25" s="526"/>
      <c r="L25" s="526"/>
      <c r="M25" s="526"/>
      <c r="N25" s="526"/>
      <c r="Z25" s="24"/>
      <c r="AA25" s="26"/>
      <c r="AB25" s="24"/>
      <c r="AC25" s="39"/>
    </row>
    <row r="26" spans="1:29" s="4" customFormat="1" ht="15" customHeight="1" x14ac:dyDescent="0.25">
      <c r="A26" s="521" t="s">
        <v>330</v>
      </c>
      <c r="B26" s="521"/>
      <c r="C26" s="345"/>
      <c r="D26" s="170"/>
      <c r="E26" s="170"/>
      <c r="F26" s="170"/>
      <c r="I26" s="38" t="s">
        <v>300</v>
      </c>
      <c r="J26" s="38"/>
      <c r="K26" s="345"/>
      <c r="L26" s="170"/>
      <c r="M26" s="170"/>
      <c r="N26" s="170"/>
      <c r="O26" s="170"/>
    </row>
    <row r="27" spans="1:29" s="4" customFormat="1" ht="15" customHeight="1" x14ac:dyDescent="0.25">
      <c r="A27" s="517" t="s">
        <v>301</v>
      </c>
      <c r="B27" s="517"/>
      <c r="C27" s="282"/>
      <c r="D27" s="236"/>
      <c r="E27" s="236"/>
      <c r="F27" s="236"/>
      <c r="I27" s="9" t="s">
        <v>301</v>
      </c>
      <c r="J27" s="9"/>
      <c r="K27" s="343"/>
      <c r="L27" s="236"/>
      <c r="M27" s="236"/>
      <c r="N27" s="236"/>
      <c r="O27" s="236"/>
    </row>
    <row r="28" spans="1:29" s="4" customFormat="1" ht="15" customHeight="1" x14ac:dyDescent="0.25">
      <c r="A28" s="521" t="s">
        <v>331</v>
      </c>
      <c r="B28" s="521"/>
      <c r="C28" s="345"/>
      <c r="D28" s="170"/>
      <c r="E28" s="170"/>
      <c r="F28" s="170"/>
      <c r="I28" s="38" t="s">
        <v>331</v>
      </c>
      <c r="J28" s="38"/>
      <c r="K28" s="345"/>
      <c r="L28" s="170"/>
      <c r="M28" s="170"/>
      <c r="N28" s="170"/>
      <c r="O28" s="170"/>
    </row>
    <row r="29" spans="1:29" s="4" customFormat="1" ht="15" customHeight="1" x14ac:dyDescent="0.25">
      <c r="A29" s="517" t="s">
        <v>299</v>
      </c>
      <c r="B29" s="517"/>
      <c r="C29" s="15"/>
      <c r="D29" s="258"/>
      <c r="E29" s="258"/>
      <c r="F29" s="258"/>
      <c r="I29" s="9" t="s">
        <v>299</v>
      </c>
      <c r="J29" s="9"/>
      <c r="K29" s="343"/>
      <c r="L29" s="258"/>
      <c r="M29" s="258"/>
      <c r="N29" s="258"/>
      <c r="O29" s="258"/>
    </row>
    <row r="30" spans="1:29" s="4" customFormat="1" ht="14.25" customHeight="1" x14ac:dyDescent="0.25">
      <c r="A30" s="517" t="s">
        <v>297</v>
      </c>
      <c r="B30" s="517"/>
      <c r="C30" s="285"/>
      <c r="D30" s="237"/>
      <c r="E30" s="237"/>
      <c r="F30" s="237"/>
      <c r="I30" s="9" t="s">
        <v>297</v>
      </c>
      <c r="J30" s="9"/>
      <c r="K30" s="343"/>
      <c r="L30" s="237"/>
      <c r="M30" s="237"/>
      <c r="N30" s="237"/>
      <c r="O30" s="237"/>
    </row>
    <row r="31" spans="1:29" s="4" customFormat="1" ht="15" customHeight="1" x14ac:dyDescent="0.25">
      <c r="A31" s="521" t="s">
        <v>161</v>
      </c>
      <c r="B31" s="521"/>
      <c r="C31" s="345"/>
      <c r="D31" s="170"/>
      <c r="E31" s="170"/>
      <c r="F31" s="170"/>
      <c r="I31" s="38" t="s">
        <v>161</v>
      </c>
      <c r="J31" s="38"/>
      <c r="K31" s="345"/>
      <c r="L31" s="170"/>
      <c r="M31" s="170"/>
      <c r="N31" s="170"/>
      <c r="O31" s="170"/>
    </row>
    <row r="32" spans="1:29" ht="15" customHeight="1" x14ac:dyDescent="0.25"/>
    <row r="33" spans="1:10" ht="15" customHeight="1" x14ac:dyDescent="0.25">
      <c r="A33" s="521" t="s">
        <v>36</v>
      </c>
      <c r="B33" s="521"/>
      <c r="C33" s="244"/>
      <c r="D33" s="244"/>
      <c r="E33" s="244"/>
      <c r="F33" s="244"/>
      <c r="G33" s="244"/>
      <c r="H33" s="244"/>
      <c r="I33" s="244"/>
      <c r="J33" s="244"/>
    </row>
    <row r="34" spans="1:10" ht="15" customHeight="1" x14ac:dyDescent="0.25">
      <c r="A34" s="517" t="s">
        <v>78</v>
      </c>
      <c r="B34" s="517"/>
      <c r="C34" s="510" t="str">
        <f>IFERROR(VLOOKUP(C33,'MATRICE '!O4:S30,2,FALSE),"")</f>
        <v/>
      </c>
      <c r="D34" s="510"/>
      <c r="E34" s="510"/>
      <c r="F34" s="510"/>
      <c r="G34" s="510"/>
      <c r="H34" s="510"/>
      <c r="I34" s="510"/>
      <c r="J34" s="510"/>
    </row>
    <row r="35" spans="1:10" ht="15" customHeight="1" x14ac:dyDescent="0.25">
      <c r="A35" s="517" t="s">
        <v>79</v>
      </c>
      <c r="B35" s="517"/>
      <c r="C35" s="524" t="str">
        <f>IFERROR(VLOOKUP(C33,'MATRICE '!O4:S30,3,FALSE),"")</f>
        <v/>
      </c>
      <c r="D35" s="524"/>
      <c r="E35" s="524"/>
      <c r="F35" s="524"/>
      <c r="G35" s="524"/>
      <c r="H35" s="524"/>
      <c r="I35" s="524"/>
      <c r="J35" s="524"/>
    </row>
    <row r="36" spans="1:10" ht="15" customHeight="1" x14ac:dyDescent="0.25">
      <c r="A36" s="517" t="s">
        <v>80</v>
      </c>
      <c r="B36" s="517"/>
      <c r="C36" s="525" t="str">
        <f>IFERROR(VLOOKUP(C33,'MATRICE '!O4:S30,4,FALSE),"")</f>
        <v/>
      </c>
      <c r="D36" s="525"/>
      <c r="E36" s="525"/>
      <c r="F36" s="525"/>
      <c r="G36" s="525"/>
      <c r="H36" s="525"/>
      <c r="I36" s="525"/>
      <c r="J36" s="525"/>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 ref="A26:B26"/>
    <mergeCell ref="A27:B27"/>
    <mergeCell ref="A7:E7"/>
    <mergeCell ref="F7:G7"/>
    <mergeCell ref="B4:C4"/>
    <mergeCell ref="D9:I9"/>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3"/>
  <sheetViews>
    <sheetView workbookViewId="0">
      <selection activeCell="J25" sqref="J25"/>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341</v>
      </c>
      <c r="F1" s="357"/>
      <c r="G1" s="357"/>
      <c r="H1" s="357"/>
      <c r="I1" s="356"/>
      <c r="J1" s="355"/>
    </row>
    <row r="3" spans="1:10" ht="15.75" x14ac:dyDescent="0.25">
      <c r="A3" s="367" t="s">
        <v>340</v>
      </c>
      <c r="B3" s="367" t="s">
        <v>290</v>
      </c>
      <c r="C3" s="527" t="s">
        <v>0</v>
      </c>
      <c r="D3" s="528"/>
      <c r="E3" s="367" t="s">
        <v>32</v>
      </c>
      <c r="F3" s="367" t="s">
        <v>347</v>
      </c>
      <c r="G3" s="367" t="s">
        <v>342</v>
      </c>
    </row>
  </sheetData>
  <mergeCells count="1">
    <mergeCell ref="C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H482"/>
  <sheetViews>
    <sheetView workbookViewId="0">
      <selection activeCell="J24" sqref="J24"/>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540" t="s">
        <v>203</v>
      </c>
      <c r="F1" s="541"/>
      <c r="G1" s="541"/>
      <c r="H1" s="542"/>
      <c r="J1" s="540" t="s">
        <v>204</v>
      </c>
      <c r="K1" s="541"/>
      <c r="L1" s="541"/>
      <c r="M1" s="542"/>
      <c r="U1" s="529" t="s">
        <v>197</v>
      </c>
      <c r="V1" s="530"/>
      <c r="W1" s="530"/>
      <c r="X1" s="530"/>
      <c r="Y1" s="530"/>
      <c r="Z1" s="531"/>
      <c r="AB1" s="143"/>
      <c r="AC1" s="143"/>
      <c r="AD1" s="143"/>
      <c r="AE1" s="143"/>
      <c r="AF1" s="143"/>
      <c r="AG1" s="143"/>
      <c r="AH1" s="143"/>
    </row>
    <row r="2" spans="1:34" ht="15.75" thickBot="1" x14ac:dyDescent="0.3">
      <c r="B2" s="534" t="s">
        <v>158</v>
      </c>
      <c r="C2" s="535"/>
      <c r="D2" s="83"/>
      <c r="E2" s="86" t="s">
        <v>217</v>
      </c>
      <c r="F2" s="138" t="s">
        <v>200</v>
      </c>
      <c r="G2" s="138">
        <v>44807</v>
      </c>
      <c r="H2" s="87" t="s">
        <v>169</v>
      </c>
      <c r="J2" s="86" t="s">
        <v>313</v>
      </c>
      <c r="K2" s="138" t="s">
        <v>207</v>
      </c>
      <c r="L2" s="138">
        <v>2000</v>
      </c>
      <c r="M2" s="87" t="s">
        <v>166</v>
      </c>
      <c r="O2" s="536" t="s">
        <v>47</v>
      </c>
      <c r="P2" s="538" t="s">
        <v>48</v>
      </c>
      <c r="Q2" s="538" t="s">
        <v>55</v>
      </c>
      <c r="R2" s="538" t="s">
        <v>77</v>
      </c>
      <c r="S2" s="532"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37"/>
      <c r="P3" s="539"/>
      <c r="Q3" s="539"/>
      <c r="R3" s="539"/>
      <c r="S3" s="533"/>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hyperlink ref="R28" r:id="rId2"/>
    <hyperlink ref="R4" r:id="rId3"/>
    <hyperlink ref="R25" r:id="rId4"/>
    <hyperlink ref="R6" r:id="rId5"/>
    <hyperlink ref="R26" r:id="rId6"/>
    <hyperlink ref="R7" r:id="rId7"/>
    <hyperlink ref="R27" r:id="rId8"/>
    <hyperlink ref="R8" r:id="rId9"/>
    <hyperlink ref="R9" r:id="rId10"/>
    <hyperlink ref="R10" r:id="rId11"/>
    <hyperlink ref="R11" r:id="rId12"/>
    <hyperlink ref="R13" r:id="rId13"/>
    <hyperlink ref="R15" r:id="rId14"/>
    <hyperlink ref="R16" r:id="rId15"/>
    <hyperlink ref="R17" r:id="rId16"/>
    <hyperlink ref="R19" r:id="rId17"/>
    <hyperlink ref="R20" r:id="rId18"/>
    <hyperlink ref="R21" r:id="rId19"/>
    <hyperlink ref="R22" r:id="rId20"/>
    <hyperlink ref="R23" r:id="rId21"/>
    <hyperlink ref="R29" r:id="rId22"/>
    <hyperlink ref="Y4" r:id="rId23" display="http://ec.europa.eu/taxation_customs/dds2/col/col_details.jsp?Lang=en&amp;DesLang=FR&amp;RefNum=BE101000"/>
    <hyperlink ref="Y5" r:id="rId24" display="http://ec.europa.eu/taxation_customs/dds2/col/col_details.jsp?Lang=en&amp;DesLang=FR&amp;RefNum=BE343000"/>
    <hyperlink ref="Y3" r:id="rId25" display="http://ec.europa.eu/taxation_customs/dds2/col/col_details.jsp?Lang=fr&amp;DesLang=&amp;RefNum=DE004851"/>
    <hyperlink ref="Y11" r:id="rId26" display="http://ec.europa.eu/taxation_customs/dds2/col/col_details.jsp?Lang=fr&amp;DesLang=&amp;RefNum=LU715000"/>
    <hyperlink ref="Y13" r:id="rId27" display="http://ec.europa.eu/taxation_customs/dds2/col/col_details.jsp?Lang=fr&amp;DesLang=NL&amp;RefNum=NL000396"/>
    <hyperlink ref="Y12" r:id="rId28" display="http://ec.europa.eu/taxation_customs/dds2/col/col_details.jsp?Lang=fr&amp;DesLang=NL&amp;RefNum=NL000854"/>
    <hyperlink ref="U9" r:id="rId29" tooltip="Charles de Gaulle Airport" display="https://en.wikipedia.org/wiki/Charles_de_Gaulle_Airport"/>
    <hyperlink ref="R5" r:id="rId3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20</vt:i4>
      </vt:variant>
    </vt:vector>
  </HeadingPairs>
  <TitlesOfParts>
    <vt:vector size="26" baseType="lpstr">
      <vt:lpstr>1</vt:lpstr>
      <vt:lpstr>11</vt:lpstr>
      <vt:lpstr>111</vt:lpstr>
      <vt:lpstr>222</vt:lpstr>
      <vt:lpstr>DOUANE</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Pascal Richard</cp:lastModifiedBy>
  <cp:lastPrinted>2018-07-24T07:23:27Z</cp:lastPrinted>
  <dcterms:created xsi:type="dcterms:W3CDTF">2016-12-09T14:52:59Z</dcterms:created>
  <dcterms:modified xsi:type="dcterms:W3CDTF">2018-07-24T07:23:33Z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