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330" activeTab="3"/>
  </bookViews>
  <sheets>
    <sheet name="INDV" sheetId="1" r:id="rId1"/>
    <sheet name="SERVIS " sheetId="2" r:id="rId2"/>
    <sheet name="TCD" sheetId="3" r:id="rId3"/>
    <sheet name="Planning annuel" sheetId="4" r:id="rId4"/>
    <sheet name="BDD" sheetId="5" r:id="rId5"/>
    <sheet name="Défaut" sheetId="6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mf1" localSheetId="0">#REF!</definedName>
    <definedName name="__mf1">#REF!</definedName>
    <definedName name="__mf2" localSheetId="0">#REF!</definedName>
    <definedName name="__mf2">#REF!</definedName>
    <definedName name="__ml2" localSheetId="0">#REF!</definedName>
    <definedName name="__ml2">#REF!</definedName>
    <definedName name="_xlnm._FilterDatabase" localSheetId="4" hidden="1">BDD!#REF!</definedName>
    <definedName name="_xlnm._FilterDatabase" localSheetId="0" hidden="1">INDV!$A$3:$M$179</definedName>
    <definedName name="_xlnm._FilterDatabase" localSheetId="3" hidden="1">'Planning annuel'!$A$1:$ND$14</definedName>
    <definedName name="_mf1" localSheetId="0">#REF!</definedName>
    <definedName name="_mf1">#REF!</definedName>
    <definedName name="_mf2" localSheetId="0">#REF!</definedName>
    <definedName name="_mf2">#REF!</definedName>
    <definedName name="_ml2" localSheetId="0">#REF!</definedName>
    <definedName name="_ml2">#REF!</definedName>
    <definedName name="Adresse" localSheetId="0">OFFSET([1]Base!$C$1,1,0,COUNTA([1]Base!$A$1:$A$65536)-1,1)</definedName>
    <definedName name="Adresse">OFFSET([2]Base!$C$1,1,0,COUNTA([2]Base!$A$1:$A$65536)-1,1)</definedName>
    <definedName name="An" localSheetId="4">'[3]Planning annuel'!$A$1</definedName>
    <definedName name="An">'Planning annuel'!$A$1</definedName>
    <definedName name="Annee" localSheetId="0">#REF!</definedName>
    <definedName name="Annee">#REF!</definedName>
    <definedName name="Années">BDD!$B$2:$B$12</definedName>
    <definedName name="bague" localSheetId="0">#REF!</definedName>
    <definedName name="bague">#REF!</definedName>
    <definedName name="base" localSheetId="0">#REF!</definedName>
    <definedName name="base">#REF!</definedName>
    <definedName name="BASSE01" localSheetId="0">[4]base!$C$4:$C$223</definedName>
    <definedName name="basse02">[5]basse!$B$2:$B$223</definedName>
    <definedName name="Cathegorie" localSheetId="0">OFFSET([1]Base!$G$1,1,0,COUNTA([1]Base!$A$1:$A$65536)-1,1)</definedName>
    <definedName name="Cathegorie">OFFSET([2]Base!$G$1,1,0,COUNTA([2]Base!$A$1:$A$65536)-1,1)</definedName>
    <definedName name="CbA" localSheetId="0">OFFSET(#REF!,,,COUNT(#REF!))</definedName>
    <definedName name="CbA">OFFSET(#REF!,,,COUNT(#REF!))</definedName>
    <definedName name="CbB" localSheetId="0">OFFSET(#REF!,,,COUNT(#REF!))</definedName>
    <definedName name="CbB">OFFSET(#REF!,,,COUNT(#REF!))</definedName>
    <definedName name="CbC" localSheetId="0">OFFSET(#REF!,,,COUNT(#REF!))</definedName>
    <definedName name="CbC">OFFSET(#REF!,,,COUNT(#REF!))</definedName>
    <definedName name="CbD" localSheetId="0">OFFSET(#REF!,,,COUNT(#REF!))</definedName>
    <definedName name="CbD">OFFSET(#REF!,,,COUNT(#REF!))</definedName>
    <definedName name="CbE" localSheetId="0">OFFSET(#REF!,,,COUNT(#REF!))</definedName>
    <definedName name="CbE">OFFSET(#REF!,,,COUNT(#REF!))</definedName>
    <definedName name="cc" localSheetId="0">#REF!</definedName>
    <definedName name="cc">#REF!</definedName>
    <definedName name="chiffres">[6]Base!$C$2:$C$202</definedName>
    <definedName name="Client">OFFSET(BDD!$L:$L,1,,COUNTA(BDD!$L:$L)-1)</definedName>
    <definedName name="code">[2]Base!$C$2:$C$202</definedName>
    <definedName name="CP_Postal" localSheetId="0">OFFSET([1]Base!$D$1,1,0,COUNTA([1]Base!$A$1:$A$65536)-1,1)</definedName>
    <definedName name="CP_Postal">OFFSET([2]Base!$D$1,1,0,COUNTA([2]Base!$A$1:$A$65536)-1,1)</definedName>
    <definedName name="date">OFFSET([7]soins!$C$7,,,MATCH("z*z",[7]soins!$F$1:$F$65536,1)-6)</definedName>
    <definedName name="Date_naissance" localSheetId="0">OFFSET([1]Base!$F$1,1,0,COUNTA([1]Base!$A$1:$A$65536)-1,1)</definedName>
    <definedName name="Date_naissance">OFFSET([2]Base!$F$1,1,0,COUNTA([2]Base!$A$1:$A$65536)-1,1)</definedName>
    <definedName name="datemaj" localSheetId="0">#REF!</definedName>
    <definedName name="datemaj">#REF!</definedName>
    <definedName name="delai">OFFSET([8]basse!$K$1,1,0,COUNTA([8]basse!$K$2:$K$65001),1)</definedName>
    <definedName name="Designations" localSheetId="0">OFFSET(#REF!,,,COUNTA(#REF!)-1)</definedName>
    <definedName name="Designations">OFFSET(#REF!,,,COUNTA(#REF!)-1)</definedName>
    <definedName name="DOSE">OFFSET([8]basse!$G$1,1,0,COUNTA([8]basse!$G$2:$G$65001),1)</definedName>
    <definedName name="eclos" localSheetId="0">#REF!</definedName>
    <definedName name="eclos">#REF!</definedName>
    <definedName name="fc" localSheetId="0">#REF!</definedName>
    <definedName name="fc">#REF!</definedName>
    <definedName name="FEMELLE" localSheetId="0">#REF!</definedName>
    <definedName name="FEMELLE">#REF!</definedName>
    <definedName name="Ferie">OFFSET(BDD!$F$2,,,COUNTA(BDD!$F:$F)-1)</definedName>
    <definedName name="ff" localSheetId="0">#REF!</definedName>
    <definedName name="ff">#REF!</definedName>
    <definedName name="ffa" localSheetId="0">#REF!</definedName>
    <definedName name="ffa">#REF!</definedName>
    <definedName name="ffb" localSheetId="0">#REF!</definedName>
    <definedName name="ffb">#REF!</definedName>
    <definedName name="ffe" localSheetId="0">#REF!</definedName>
    <definedName name="ffe">#REF!</definedName>
    <definedName name="gi" localSheetId="0">#REF!</definedName>
    <definedName name="gi">#REF!</definedName>
    <definedName name="hm" localSheetId="0">#REF!</definedName>
    <definedName name="hm">#REF!</definedName>
    <definedName name="ho" localSheetId="0">#REF!</definedName>
    <definedName name="ho">#REF!</definedName>
    <definedName name="I_D_F">OFFSET([8]basse!$A$1,1,0,COUNTA([8]basse!$A$2:$A$65001),1)</definedName>
    <definedName name="id">OFFSET([7]soins!$B$7,,,MATCH("z*z",[7]soins!$F$1:$F$65536,1)-6)</definedName>
    <definedName name="idf" localSheetId="0">#REF!</definedName>
    <definedName name="idf">#REF!</definedName>
    <definedName name="ja" localSheetId="0">#REF!</definedName>
    <definedName name="ja">#REF!</definedName>
    <definedName name="jb" localSheetId="0">#REF!</definedName>
    <definedName name="jb">#REF!</definedName>
    <definedName name="liste" localSheetId="0">(CbA&amp;CbB&amp;CbC&amp;CbD&amp;CbE)*1</definedName>
    <definedName name="liste">(CbA&amp;CbB&amp;CbC&amp;CbD&amp;CbE)*1</definedName>
    <definedName name="ListeNoms" localSheetId="0">OFFSET(#REF!,1,,COUNTA(#REF!)-1)</definedName>
    <definedName name="ListeNoms">OFFSET(#REF!,1,,COUNTA(#REF!)-1)</definedName>
    <definedName name="MALE" localSheetId="0">#REF!</definedName>
    <definedName name="MALE">#REF!</definedName>
    <definedName name="maliste" localSheetId="0">[4]base!$C$4:$C$199</definedName>
    <definedName name="maliste1" localSheetId="0">[9]base!$IT$2:$IT$7</definedName>
    <definedName name="mc" localSheetId="0">#REF!</definedName>
    <definedName name="mc">#REF!</definedName>
    <definedName name="MEDIC" localSheetId="0">[4]pharmacie!$A$6:$A$61</definedName>
    <definedName name="medicaments">OFFSET([8]basse!$E$1,1,0,COUNTA([8]basse!$E$2:$E$65001),1)</definedName>
    <definedName name="MEDOC" localSheetId="0">[4]pharmacie!$A$6:$A$80</definedName>
    <definedName name="MEFLOSYL" localSheetId="0">INDV!$AF$5:$AF$48</definedName>
    <definedName name="MEFLOSYL">#REF!</definedName>
    <definedName name="mf" localSheetId="0">#REF!</definedName>
    <definedName name="mf">#REF!</definedName>
    <definedName name="ml" localSheetId="0">#REF!</definedName>
    <definedName name="ml">#REF!</definedName>
    <definedName name="Mode_admi">OFFSET([8]basse!$I$1,1,0,COUNTA([8]basse!$I$2:$I$65001),1)</definedName>
    <definedName name="Mois_BDD">BDD!$D$2:$D$13</definedName>
    <definedName name="Nomlatin">'[10]base de donnée'!$C$4</definedName>
    <definedName name="noms" localSheetId="0">#REF!</definedName>
    <definedName name="noms">#REF!</definedName>
    <definedName name="Nomsproduits">OFFSET('[11]stock global'!$B$5,,,COUNTA('[11]stock global'!$B$1:$B$65536),1)</definedName>
    <definedName name="Nomvernaculaire">'[10]base de donnée'!$B$4</definedName>
    <definedName name="NUM">OFFSET([12]INDV!$A$5,,,MATCH("zz",[12]INDV!$A$5:$A$10000,1))</definedName>
    <definedName name="numéros" localSheetId="0">OFFSET([4]base!$B$4,,,COUNTA([4]base!$B$1:$B$65536)-1)</definedName>
    <definedName name="numéros">OFFSET([13]base!$B$4,,,COUNTA([13]base!$B$1:$B$65536)-1)</definedName>
    <definedName name="ORDONNANCE">[14]Identifiants!$L$2:$L$11</definedName>
    <definedName name="Param_ligne" localSheetId="0">#REF!</definedName>
    <definedName name="Param_ligne">#REF!</definedName>
    <definedName name="parc">OFFSET([7]soins!$A$7,,,MATCH("z*z",[7]soins!$F$1:$F$65536,1)-6)</definedName>
    <definedName name="pondus" localSheetId="0">#REF!</definedName>
    <definedName name="pondus">#REF!</definedName>
    <definedName name="remedes" localSheetId="0">#REF!</definedName>
    <definedName name="remedes">#REF!</definedName>
    <definedName name="rr" localSheetId="0">#REF!</definedName>
    <definedName name="rr">#REF!</definedName>
    <definedName name="Sex" localSheetId="0">OFFSET([1]Base!$H$1,1,0,COUNTA([1]Base!$A$1:$A$65536)-1,1)</definedName>
    <definedName name="Sex">OFFSET([2]Base!$H$1,1,0,COUNTA([2]Base!$A$1:$A$65536)-1,1)</definedName>
    <definedName name="tableProduitPoids" localSheetId="0">#REF!</definedName>
    <definedName name="tableProduitPoids">#REF!</definedName>
    <definedName name="Tâche">BDD!$J$2:$J$12</definedName>
    <definedName name="tâches" localSheetId="4">OFFSET('[3]Planning annuel'!$A:$A,5,,COUNTA('[3]Planning annuel'!$A:$A)-3)</definedName>
    <definedName name="tâches">OFFSET('Planning annuel'!$A:$A,5,,COUNTA('Planning annuel'!$A:$A)-3)</definedName>
    <definedName name="Tel" localSheetId="0">OFFSET([1]Base!$I$1,1,0,COUNTA([1]Base!$A$1:$A$65536)-1,1)</definedName>
    <definedName name="Tel">OFFSET([2]Base!$I$1,1,0,COUNTA([2]Base!$A$1:$A$65536)-1,1)</definedName>
    <definedName name="TENDRIADE___22D_rue_Joliot_Curie_à_ChâteauBourg__35220___Tél__02_99623462" localSheetId="0">[15]PDS!#REF!</definedName>
    <definedName name="TENDRIADE___22D_rue_Joliot_Curie_à_ChâteauBourg__35220___Tél__02_99623462">[15]PDS!#REF!</definedName>
    <definedName name="titrescolonnesFeuil1">[11]Feuil1!$B$7:$Q$7</definedName>
    <definedName name="titrescolonnesFeuil2">[11]Feuil2!$B$7:$Q$7</definedName>
    <definedName name="Titrescolonnesfeuillemodèle">[11]feuillemodèle!$B$7:$Q$7</definedName>
    <definedName name="titrescolonnesfibra" localSheetId="0">#REF!</definedName>
    <definedName name="titrescolonnesfibra">#REF!</definedName>
    <definedName name="titrescolonnesmais" localSheetId="0">#REF!</definedName>
    <definedName name="titrescolonnesmais">#REF!</definedName>
    <definedName name="titrescolonnespaille" localSheetId="0">#REF!</definedName>
    <definedName name="titrescolonnespaille">#REF!</definedName>
    <definedName name="Totalcaproduits">OFFSET('[11]stock global'!$H$5,,,COUNTA('[11]stock global'!$H$1:$H$65536),1)</definedName>
    <definedName name="totauxFeuil1">[11]Feuil1!$B$60:$Q$60</definedName>
    <definedName name="totauxFeuil2">[11]Feuil2!$B$59:$Q$59</definedName>
    <definedName name="Totauxfeuillemodèle">[11]feuillemodèle!$B$59:$Q$59</definedName>
    <definedName name="totauxfibra" localSheetId="0">#REF!</definedName>
    <definedName name="totauxfibra">#REF!</definedName>
    <definedName name="totauxmais" localSheetId="0">#REF!</definedName>
    <definedName name="totauxmais">#REF!</definedName>
    <definedName name="totauxpaille" localSheetId="0">#REF!</definedName>
    <definedName name="totauxpaille">#REF!</definedName>
    <definedName name="TRAITEMENTS" localSheetId="0">#REF!</definedName>
    <definedName name="TRAITEMENTS">#REF!</definedName>
    <definedName name="tt" localSheetId="0">#REF!</definedName>
    <definedName name="tt">#REF!</definedName>
    <definedName name="vAlerte" localSheetId="0">COUNTIF(#REF!,#REF!)+SUMPRODUCT((#REF!=#REF!)*(#REF!=#REF!))+SUMPRODUCT((#REF!=#REF!)*(#REF!=#REF!))</definedName>
    <definedName name="vAlerte">COUNTIF(#REF!,#REF!)+SUMPRODUCT((#REF!=#REF!)*(#REF!=#REF!))+SUMPRODUCT((#REF!=#REF!)*(#REF!=#REF!))</definedName>
    <definedName name="ve" localSheetId="0">#REF!</definedName>
    <definedName name="ve">#REF!</definedName>
    <definedName name="Ville" localSheetId="0">OFFSET([1]Base!$E$1,1,0,COUNTA([1]Base!$A$1:$A$65536)-1,1)</definedName>
    <definedName name="Ville">OFFSET([2]Base!$E$1,1,0,COUNTA([2]Base!$A$1:$A$65536)-1,1)</definedName>
    <definedName name="Zone" localSheetId="0">(INDV!CbA&amp;INDV!CbB&amp;INDV!CbC&amp;INDV!CbD&amp;INDV!CbE)*1</definedName>
    <definedName name="Zone">(CbA&amp;CbB&amp;CbC&amp;CbD&amp;CbE)*1</definedName>
    <definedName name="_xlnm.Print_Area" localSheetId="0">INDV!$A$1:$M$40</definedName>
  </definedNames>
  <calcPr calcId="145621"/>
  <pivotCaches>
    <pivotCache cacheId="0" r:id="rId22"/>
  </pivotCaches>
</workbook>
</file>

<file path=xl/calcChain.xml><?xml version="1.0" encoding="utf-8"?>
<calcChain xmlns="http://schemas.openxmlformats.org/spreadsheetml/2006/main">
  <c r="Q13" i="6" l="1"/>
  <c r="P13" i="6" s="1"/>
  <c r="O13" i="6" s="1"/>
  <c r="M13" i="6"/>
  <c r="Q12" i="6"/>
  <c r="P12" i="6" s="1"/>
  <c r="O12" i="6" s="1"/>
  <c r="M12" i="6"/>
  <c r="Q11" i="6"/>
  <c r="P11" i="6" s="1"/>
  <c r="O11" i="6" s="1"/>
  <c r="M11" i="6"/>
  <c r="M10" i="6"/>
  <c r="Q10" i="6" s="1"/>
  <c r="P10" i="6" s="1"/>
  <c r="O10" i="6" s="1"/>
  <c r="M9" i="6"/>
  <c r="Q9" i="6" s="1"/>
  <c r="P9" i="6" s="1"/>
  <c r="O9" i="6" s="1"/>
  <c r="Q8" i="6"/>
  <c r="P8" i="6" s="1"/>
  <c r="O8" i="6" s="1"/>
  <c r="M8" i="6"/>
  <c r="M7" i="6"/>
  <c r="Q7" i="6" s="1"/>
  <c r="P7" i="6" s="1"/>
  <c r="O7" i="6" s="1"/>
  <c r="Q6" i="6"/>
  <c r="P6" i="6" s="1"/>
  <c r="O6" i="6" s="1"/>
  <c r="M6" i="6"/>
  <c r="M5" i="6"/>
  <c r="Q5" i="6" s="1"/>
  <c r="P5" i="6" s="1"/>
  <c r="O5" i="6" s="1"/>
  <c r="M4" i="6"/>
  <c r="Q4" i="6" s="1"/>
  <c r="P4" i="6" s="1"/>
  <c r="O4" i="6" s="1"/>
  <c r="M3" i="6"/>
  <c r="Q3" i="6" s="1"/>
  <c r="P3" i="6" s="1"/>
  <c r="O3" i="6" s="1"/>
  <c r="M2" i="6"/>
  <c r="Q2" i="6" s="1"/>
  <c r="P2" i="6" s="1"/>
  <c r="O2" i="6" s="1"/>
  <c r="W3" i="4" l="1"/>
  <c r="X3" i="4"/>
  <c r="Y3" i="4"/>
  <c r="Z3" i="4"/>
  <c r="AA3" i="4"/>
  <c r="AB3" i="4"/>
  <c r="AC3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U3" i="4"/>
  <c r="AV3" i="4"/>
  <c r="AW3" i="4"/>
  <c r="AX3" i="4"/>
  <c r="AY3" i="4"/>
  <c r="AZ3" i="4"/>
  <c r="BA3" i="4"/>
  <c r="BB3" i="4"/>
  <c r="BC3" i="4"/>
  <c r="BD3" i="4"/>
  <c r="BE3" i="4"/>
  <c r="BF3" i="4"/>
  <c r="BG3" i="4"/>
  <c r="BH3" i="4"/>
  <c r="BI3" i="4"/>
  <c r="BJ3" i="4"/>
  <c r="BK3" i="4"/>
  <c r="BL3" i="4"/>
  <c r="BM3" i="4"/>
  <c r="BN3" i="4"/>
  <c r="BO3" i="4"/>
  <c r="BP3" i="4"/>
  <c r="BQ3" i="4"/>
  <c r="BR3" i="4"/>
  <c r="BS3" i="4"/>
  <c r="BT3" i="4"/>
  <c r="BU3" i="4"/>
  <c r="BV3" i="4"/>
  <c r="BW3" i="4"/>
  <c r="BX3" i="4"/>
  <c r="BY3" i="4"/>
  <c r="BZ3" i="4"/>
  <c r="CA3" i="4"/>
  <c r="CB3" i="4"/>
  <c r="CC3" i="4"/>
  <c r="CD3" i="4"/>
  <c r="CE3" i="4"/>
  <c r="CF3" i="4"/>
  <c r="CG3" i="4"/>
  <c r="CH3" i="4"/>
  <c r="CI3" i="4"/>
  <c r="CJ3" i="4"/>
  <c r="CK3" i="4"/>
  <c r="CL3" i="4"/>
  <c r="CM3" i="4"/>
  <c r="CN3" i="4"/>
  <c r="CO3" i="4"/>
  <c r="CP3" i="4"/>
  <c r="CQ3" i="4"/>
  <c r="CR3" i="4"/>
  <c r="CS3" i="4"/>
  <c r="CT3" i="4"/>
  <c r="CU3" i="4"/>
  <c r="CV3" i="4"/>
  <c r="CW3" i="4"/>
  <c r="CX3" i="4"/>
  <c r="CY3" i="4"/>
  <c r="CZ3" i="4"/>
  <c r="DA3" i="4"/>
  <c r="DB3" i="4"/>
  <c r="DC3" i="4"/>
  <c r="DD3" i="4"/>
  <c r="DE3" i="4"/>
  <c r="DF3" i="4"/>
  <c r="DG3" i="4"/>
  <c r="DH3" i="4"/>
  <c r="DI3" i="4"/>
  <c r="DJ3" i="4"/>
  <c r="DK3" i="4"/>
  <c r="DL3" i="4"/>
  <c r="DM3" i="4"/>
  <c r="DN3" i="4"/>
  <c r="DO3" i="4"/>
  <c r="DP3" i="4"/>
  <c r="DQ3" i="4"/>
  <c r="DR3" i="4"/>
  <c r="DS3" i="4"/>
  <c r="DT3" i="4"/>
  <c r="DU3" i="4"/>
  <c r="DV3" i="4"/>
  <c r="DW3" i="4"/>
  <c r="DX3" i="4"/>
  <c r="DY3" i="4"/>
  <c r="DZ3" i="4"/>
  <c r="EA3" i="4"/>
  <c r="EB3" i="4"/>
  <c r="EC3" i="4"/>
  <c r="ED3" i="4"/>
  <c r="EE3" i="4"/>
  <c r="EF3" i="4"/>
  <c r="EG3" i="4"/>
  <c r="EH3" i="4"/>
  <c r="EI3" i="4"/>
  <c r="EJ3" i="4"/>
  <c r="EK3" i="4"/>
  <c r="EL3" i="4"/>
  <c r="EM3" i="4"/>
  <c r="EN3" i="4"/>
  <c r="EO3" i="4"/>
  <c r="EP3" i="4"/>
  <c r="EQ3" i="4"/>
  <c r="ER3" i="4"/>
  <c r="ES3" i="4"/>
  <c r="ET3" i="4"/>
  <c r="EU3" i="4"/>
  <c r="EV3" i="4"/>
  <c r="EW3" i="4"/>
  <c r="EX3" i="4"/>
  <c r="EY3" i="4"/>
  <c r="EZ3" i="4"/>
  <c r="FA3" i="4"/>
  <c r="FB3" i="4"/>
  <c r="FC3" i="4"/>
  <c r="FD3" i="4"/>
  <c r="FE3" i="4"/>
  <c r="FF3" i="4"/>
  <c r="FG3" i="4"/>
  <c r="FH3" i="4"/>
  <c r="FI3" i="4"/>
  <c r="FJ3" i="4"/>
  <c r="FK3" i="4"/>
  <c r="FL3" i="4"/>
  <c r="FM3" i="4"/>
  <c r="FN3" i="4"/>
  <c r="FO3" i="4"/>
  <c r="FP3" i="4"/>
  <c r="FQ3" i="4"/>
  <c r="FR3" i="4"/>
  <c r="FS3" i="4"/>
  <c r="FT3" i="4"/>
  <c r="FU3" i="4"/>
  <c r="FV3" i="4"/>
  <c r="FW3" i="4"/>
  <c r="FX3" i="4"/>
  <c r="FY3" i="4"/>
  <c r="FZ3" i="4"/>
  <c r="GA3" i="4"/>
  <c r="GB3" i="4"/>
  <c r="GC3" i="4"/>
  <c r="GD3" i="4"/>
  <c r="GE3" i="4"/>
  <c r="GF3" i="4"/>
  <c r="GG3" i="4"/>
  <c r="GH3" i="4"/>
  <c r="GI3" i="4"/>
  <c r="GJ3" i="4"/>
  <c r="GK3" i="4"/>
  <c r="GL3" i="4"/>
  <c r="GM3" i="4"/>
  <c r="GN3" i="4"/>
  <c r="GO3" i="4"/>
  <c r="GP3" i="4"/>
  <c r="GQ3" i="4"/>
  <c r="GR3" i="4"/>
  <c r="GS3" i="4"/>
  <c r="GT3" i="4"/>
  <c r="GU3" i="4"/>
  <c r="GV3" i="4"/>
  <c r="GW3" i="4"/>
  <c r="GX3" i="4"/>
  <c r="GY3" i="4"/>
  <c r="GZ3" i="4"/>
  <c r="HA3" i="4"/>
  <c r="HB3" i="4"/>
  <c r="HC3" i="4"/>
  <c r="HD3" i="4"/>
  <c r="HE3" i="4"/>
  <c r="HF3" i="4"/>
  <c r="HG3" i="4"/>
  <c r="HH3" i="4"/>
  <c r="HI3" i="4"/>
  <c r="HJ3" i="4"/>
  <c r="HK3" i="4"/>
  <c r="HL3" i="4"/>
  <c r="HM3" i="4"/>
  <c r="HN3" i="4"/>
  <c r="HO3" i="4"/>
  <c r="HP3" i="4"/>
  <c r="HQ3" i="4"/>
  <c r="HR3" i="4"/>
  <c r="HS3" i="4"/>
  <c r="HT3" i="4"/>
  <c r="HU3" i="4"/>
  <c r="HV3" i="4"/>
  <c r="HW3" i="4"/>
  <c r="HX3" i="4"/>
  <c r="HY3" i="4"/>
  <c r="HZ3" i="4"/>
  <c r="IA3" i="4"/>
  <c r="IB3" i="4"/>
  <c r="IC3" i="4"/>
  <c r="ID3" i="4"/>
  <c r="IE3" i="4"/>
  <c r="IF3" i="4"/>
  <c r="IG3" i="4"/>
  <c r="IH3" i="4"/>
  <c r="II3" i="4"/>
  <c r="IJ3" i="4"/>
  <c r="IK3" i="4"/>
  <c r="IL3" i="4"/>
  <c r="IM3" i="4"/>
  <c r="IN3" i="4"/>
  <c r="IO3" i="4"/>
  <c r="IP3" i="4"/>
  <c r="IQ3" i="4"/>
  <c r="IR3" i="4"/>
  <c r="IS3" i="4"/>
  <c r="IT3" i="4"/>
  <c r="IU3" i="4"/>
  <c r="IV3" i="4"/>
  <c r="IW3" i="4"/>
  <c r="IX3" i="4"/>
  <c r="IY3" i="4"/>
  <c r="IZ3" i="4"/>
  <c r="JA3" i="4"/>
  <c r="JB3" i="4"/>
  <c r="JC3" i="4"/>
  <c r="JD3" i="4"/>
  <c r="JE3" i="4"/>
  <c r="JF3" i="4"/>
  <c r="JG3" i="4"/>
  <c r="JH3" i="4"/>
  <c r="JI3" i="4"/>
  <c r="JJ3" i="4"/>
  <c r="JK3" i="4"/>
  <c r="JL3" i="4"/>
  <c r="JM3" i="4"/>
  <c r="JN3" i="4"/>
  <c r="JO3" i="4"/>
  <c r="JP3" i="4"/>
  <c r="JQ3" i="4"/>
  <c r="JR3" i="4"/>
  <c r="JS3" i="4"/>
  <c r="JT3" i="4"/>
  <c r="JU3" i="4"/>
  <c r="JV3" i="4"/>
  <c r="JW3" i="4"/>
  <c r="JX3" i="4"/>
  <c r="JY3" i="4"/>
  <c r="JZ3" i="4"/>
  <c r="KA3" i="4"/>
  <c r="KB3" i="4"/>
  <c r="KC3" i="4"/>
  <c r="KD3" i="4"/>
  <c r="KE3" i="4"/>
  <c r="KF3" i="4"/>
  <c r="KG3" i="4"/>
  <c r="KH3" i="4"/>
  <c r="KI3" i="4"/>
  <c r="KJ3" i="4"/>
  <c r="KK3" i="4"/>
  <c r="KL3" i="4"/>
  <c r="KM3" i="4"/>
  <c r="KN3" i="4"/>
  <c r="KO3" i="4"/>
  <c r="KP3" i="4"/>
  <c r="KQ3" i="4"/>
  <c r="KR3" i="4"/>
  <c r="KS3" i="4"/>
  <c r="KT3" i="4"/>
  <c r="KU3" i="4"/>
  <c r="KV3" i="4"/>
  <c r="KW3" i="4"/>
  <c r="KX3" i="4"/>
  <c r="KY3" i="4"/>
  <c r="KZ3" i="4"/>
  <c r="LA3" i="4"/>
  <c r="LB3" i="4"/>
  <c r="LC3" i="4"/>
  <c r="LD3" i="4"/>
  <c r="LE3" i="4"/>
  <c r="LF3" i="4"/>
  <c r="LG3" i="4"/>
  <c r="LH3" i="4"/>
  <c r="LI3" i="4"/>
  <c r="LJ3" i="4"/>
  <c r="LK3" i="4"/>
  <c r="LL3" i="4"/>
  <c r="LM3" i="4"/>
  <c r="LN3" i="4"/>
  <c r="LO3" i="4"/>
  <c r="LP3" i="4"/>
  <c r="LQ3" i="4"/>
  <c r="LR3" i="4"/>
  <c r="LS3" i="4"/>
  <c r="LT3" i="4"/>
  <c r="LU3" i="4"/>
  <c r="LV3" i="4"/>
  <c r="LW3" i="4"/>
  <c r="LX3" i="4"/>
  <c r="LY3" i="4"/>
  <c r="LZ3" i="4"/>
  <c r="MA3" i="4"/>
  <c r="MB3" i="4"/>
  <c r="MC3" i="4"/>
  <c r="MD3" i="4"/>
  <c r="ME3" i="4"/>
  <c r="MF3" i="4"/>
  <c r="MG3" i="4"/>
  <c r="MH3" i="4"/>
  <c r="MI3" i="4"/>
  <c r="MJ3" i="4"/>
  <c r="MK3" i="4"/>
  <c r="ML3" i="4"/>
  <c r="MM3" i="4"/>
  <c r="MN3" i="4"/>
  <c r="MO3" i="4"/>
  <c r="MP3" i="4"/>
  <c r="MQ3" i="4"/>
  <c r="MR3" i="4"/>
  <c r="MS3" i="4"/>
  <c r="MT3" i="4"/>
  <c r="MU3" i="4"/>
  <c r="MV3" i="4"/>
  <c r="MW3" i="4"/>
  <c r="MX3" i="4"/>
  <c r="MY3" i="4"/>
  <c r="MZ3" i="4"/>
  <c r="NA3" i="4"/>
  <c r="NB3" i="4"/>
  <c r="NC3" i="4"/>
  <c r="K3" i="4"/>
  <c r="L3" i="4"/>
  <c r="M3" i="4"/>
  <c r="N3" i="4"/>
  <c r="O3" i="4"/>
  <c r="P3" i="4"/>
  <c r="Q3" i="4"/>
  <c r="R3" i="4"/>
  <c r="S3" i="4"/>
  <c r="T3" i="4"/>
  <c r="U3" i="4"/>
  <c r="V3" i="4"/>
  <c r="F3" i="4"/>
  <c r="G3" i="4"/>
  <c r="H3" i="4"/>
  <c r="I3" i="4"/>
  <c r="J3" i="4"/>
  <c r="D3" i="4"/>
  <c r="E3" i="4"/>
  <c r="C3" i="4"/>
  <c r="B3" i="4"/>
  <c r="F12" i="5" l="1"/>
  <c r="F11" i="5"/>
  <c r="F10" i="5"/>
  <c r="F9" i="5"/>
  <c r="F8" i="5"/>
  <c r="F5" i="5"/>
  <c r="F4" i="5"/>
  <c r="F2" i="5"/>
  <c r="F6" i="5"/>
  <c r="F7" i="5"/>
  <c r="F3" i="5"/>
  <c r="B2" i="4" l="1"/>
  <c r="B6" i="2"/>
  <c r="C6" i="2"/>
  <c r="D6" i="2"/>
  <c r="E6" i="2"/>
  <c r="F6" i="2"/>
  <c r="G6" i="2"/>
  <c r="H6" i="2"/>
  <c r="I6" i="2"/>
  <c r="J6" i="2"/>
  <c r="K6" i="2"/>
  <c r="L6" i="2"/>
  <c r="M6" i="2"/>
  <c r="B7" i="2"/>
  <c r="C7" i="2"/>
  <c r="D7" i="2"/>
  <c r="E7" i="2"/>
  <c r="F7" i="2"/>
  <c r="G7" i="2"/>
  <c r="H7" i="2"/>
  <c r="I7" i="2"/>
  <c r="J7" i="2"/>
  <c r="K7" i="2"/>
  <c r="L7" i="2"/>
  <c r="M7" i="2"/>
  <c r="B8" i="2"/>
  <c r="C8" i="2"/>
  <c r="D8" i="2"/>
  <c r="E8" i="2"/>
  <c r="F8" i="2"/>
  <c r="G8" i="2"/>
  <c r="H8" i="2"/>
  <c r="I8" i="2"/>
  <c r="J8" i="2"/>
  <c r="K8" i="2"/>
  <c r="L8" i="2"/>
  <c r="M8" i="2"/>
  <c r="B9" i="2"/>
  <c r="C9" i="2"/>
  <c r="D9" i="2"/>
  <c r="E9" i="2"/>
  <c r="F9" i="2"/>
  <c r="G9" i="2"/>
  <c r="H9" i="2"/>
  <c r="I9" i="2"/>
  <c r="J9" i="2"/>
  <c r="K9" i="2"/>
  <c r="L9" i="2"/>
  <c r="M9" i="2"/>
  <c r="B10" i="2"/>
  <c r="C10" i="2"/>
  <c r="D10" i="2"/>
  <c r="E10" i="2"/>
  <c r="F10" i="2"/>
  <c r="G10" i="2"/>
  <c r="H10" i="2"/>
  <c r="I10" i="2"/>
  <c r="J10" i="2"/>
  <c r="K10" i="2"/>
  <c r="L10" i="2"/>
  <c r="M10" i="2"/>
  <c r="B11" i="2"/>
  <c r="C11" i="2"/>
  <c r="D11" i="2"/>
  <c r="E11" i="2"/>
  <c r="F11" i="2"/>
  <c r="G11" i="2"/>
  <c r="H11" i="2"/>
  <c r="I11" i="2"/>
  <c r="J11" i="2"/>
  <c r="K11" i="2"/>
  <c r="L11" i="2"/>
  <c r="M11" i="2"/>
  <c r="B12" i="2"/>
  <c r="C12" i="2"/>
  <c r="D12" i="2"/>
  <c r="E12" i="2"/>
  <c r="F12" i="2"/>
  <c r="G12" i="2"/>
  <c r="H12" i="2"/>
  <c r="I12" i="2"/>
  <c r="J12" i="2"/>
  <c r="K12" i="2"/>
  <c r="L12" i="2"/>
  <c r="M12" i="2"/>
  <c r="B13" i="2"/>
  <c r="C13" i="2"/>
  <c r="D13" i="2"/>
  <c r="E13" i="2"/>
  <c r="F13" i="2"/>
  <c r="G13" i="2"/>
  <c r="H13" i="2"/>
  <c r="I13" i="2"/>
  <c r="J13" i="2"/>
  <c r="K13" i="2"/>
  <c r="L13" i="2"/>
  <c r="M13" i="2"/>
  <c r="B14" i="2"/>
  <c r="C14" i="2"/>
  <c r="D14" i="2"/>
  <c r="E14" i="2"/>
  <c r="F14" i="2"/>
  <c r="G14" i="2"/>
  <c r="H14" i="2"/>
  <c r="I14" i="2"/>
  <c r="J14" i="2"/>
  <c r="K14" i="2"/>
  <c r="L14" i="2"/>
  <c r="M14" i="2"/>
  <c r="B15" i="2"/>
  <c r="C15" i="2"/>
  <c r="D15" i="2"/>
  <c r="E15" i="2"/>
  <c r="F15" i="2"/>
  <c r="G15" i="2"/>
  <c r="H15" i="2"/>
  <c r="I15" i="2"/>
  <c r="J15" i="2"/>
  <c r="K15" i="2"/>
  <c r="L15" i="2"/>
  <c r="M15" i="2"/>
  <c r="B16" i="2"/>
  <c r="C16" i="2"/>
  <c r="D16" i="2"/>
  <c r="E16" i="2"/>
  <c r="F16" i="2"/>
  <c r="G16" i="2"/>
  <c r="H16" i="2"/>
  <c r="I16" i="2"/>
  <c r="J16" i="2"/>
  <c r="K16" i="2"/>
  <c r="L16" i="2"/>
  <c r="M16" i="2"/>
  <c r="B17" i="2"/>
  <c r="C17" i="2"/>
  <c r="D17" i="2"/>
  <c r="E17" i="2"/>
  <c r="F17" i="2"/>
  <c r="G17" i="2"/>
  <c r="H17" i="2"/>
  <c r="I17" i="2"/>
  <c r="J17" i="2"/>
  <c r="K17" i="2"/>
  <c r="L17" i="2"/>
  <c r="M17" i="2"/>
  <c r="B18" i="2"/>
  <c r="C18" i="2"/>
  <c r="D18" i="2"/>
  <c r="E18" i="2"/>
  <c r="F18" i="2"/>
  <c r="G18" i="2"/>
  <c r="H18" i="2"/>
  <c r="I18" i="2"/>
  <c r="J18" i="2"/>
  <c r="K18" i="2"/>
  <c r="L18" i="2"/>
  <c r="M18" i="2"/>
  <c r="B19" i="2"/>
  <c r="C19" i="2"/>
  <c r="D19" i="2"/>
  <c r="E19" i="2"/>
  <c r="F19" i="2"/>
  <c r="G19" i="2"/>
  <c r="H19" i="2"/>
  <c r="I19" i="2"/>
  <c r="J19" i="2"/>
  <c r="K19" i="2"/>
  <c r="L19" i="2"/>
  <c r="M19" i="2"/>
  <c r="B20" i="2"/>
  <c r="C20" i="2"/>
  <c r="D20" i="2"/>
  <c r="E20" i="2"/>
  <c r="F20" i="2"/>
  <c r="G20" i="2"/>
  <c r="H20" i="2"/>
  <c r="I20" i="2"/>
  <c r="J20" i="2"/>
  <c r="K20" i="2"/>
  <c r="L20" i="2"/>
  <c r="M20" i="2"/>
  <c r="B21" i="2"/>
  <c r="C21" i="2"/>
  <c r="D21" i="2"/>
  <c r="E21" i="2"/>
  <c r="F21" i="2"/>
  <c r="G21" i="2"/>
  <c r="H21" i="2"/>
  <c r="I21" i="2"/>
  <c r="J21" i="2"/>
  <c r="K21" i="2"/>
  <c r="L21" i="2"/>
  <c r="M21" i="2"/>
  <c r="B22" i="2"/>
  <c r="C22" i="2"/>
  <c r="D22" i="2"/>
  <c r="E22" i="2"/>
  <c r="F22" i="2"/>
  <c r="G22" i="2"/>
  <c r="H22" i="2"/>
  <c r="I22" i="2"/>
  <c r="J22" i="2"/>
  <c r="K22" i="2"/>
  <c r="L22" i="2"/>
  <c r="M22" i="2"/>
  <c r="B23" i="2"/>
  <c r="C23" i="2"/>
  <c r="D23" i="2"/>
  <c r="E23" i="2"/>
  <c r="F23" i="2"/>
  <c r="G23" i="2"/>
  <c r="H23" i="2"/>
  <c r="I23" i="2"/>
  <c r="J23" i="2"/>
  <c r="K23" i="2"/>
  <c r="L23" i="2"/>
  <c r="M23" i="2"/>
  <c r="B24" i="2"/>
  <c r="C24" i="2"/>
  <c r="D24" i="2"/>
  <c r="E24" i="2"/>
  <c r="F24" i="2"/>
  <c r="G24" i="2"/>
  <c r="H24" i="2"/>
  <c r="I24" i="2"/>
  <c r="J24" i="2"/>
  <c r="K24" i="2"/>
  <c r="L24" i="2"/>
  <c r="M24" i="2"/>
  <c r="B25" i="2"/>
  <c r="C25" i="2"/>
  <c r="D25" i="2"/>
  <c r="E25" i="2"/>
  <c r="F25" i="2"/>
  <c r="G25" i="2"/>
  <c r="H25" i="2"/>
  <c r="I25" i="2"/>
  <c r="J25" i="2"/>
  <c r="K25" i="2"/>
  <c r="L25" i="2"/>
  <c r="M25" i="2"/>
  <c r="B26" i="2"/>
  <c r="C26" i="2"/>
  <c r="D26" i="2"/>
  <c r="E26" i="2"/>
  <c r="F26" i="2"/>
  <c r="G26" i="2"/>
  <c r="H26" i="2"/>
  <c r="I26" i="2"/>
  <c r="J26" i="2"/>
  <c r="K26" i="2"/>
  <c r="L26" i="2"/>
  <c r="M26" i="2"/>
  <c r="B27" i="2"/>
  <c r="C27" i="2"/>
  <c r="D27" i="2"/>
  <c r="E27" i="2"/>
  <c r="F27" i="2"/>
  <c r="G27" i="2"/>
  <c r="H27" i="2"/>
  <c r="I27" i="2"/>
  <c r="J27" i="2"/>
  <c r="K27" i="2"/>
  <c r="L27" i="2"/>
  <c r="M27" i="2"/>
  <c r="B28" i="2"/>
  <c r="C28" i="2"/>
  <c r="D28" i="2"/>
  <c r="E28" i="2"/>
  <c r="F28" i="2"/>
  <c r="G28" i="2"/>
  <c r="H28" i="2"/>
  <c r="I28" i="2"/>
  <c r="J28" i="2"/>
  <c r="K28" i="2"/>
  <c r="L28" i="2"/>
  <c r="M28" i="2"/>
  <c r="B29" i="2"/>
  <c r="C29" i="2"/>
  <c r="D29" i="2"/>
  <c r="E29" i="2"/>
  <c r="F29" i="2"/>
  <c r="G29" i="2"/>
  <c r="H29" i="2"/>
  <c r="I29" i="2"/>
  <c r="J29" i="2"/>
  <c r="K29" i="2"/>
  <c r="L29" i="2"/>
  <c r="M29" i="2"/>
  <c r="B30" i="2"/>
  <c r="C30" i="2"/>
  <c r="D30" i="2"/>
  <c r="E30" i="2"/>
  <c r="F30" i="2"/>
  <c r="G30" i="2"/>
  <c r="H30" i="2"/>
  <c r="I30" i="2"/>
  <c r="J30" i="2"/>
  <c r="K30" i="2"/>
  <c r="L30" i="2"/>
  <c r="M30" i="2"/>
  <c r="B31" i="2"/>
  <c r="C31" i="2"/>
  <c r="D31" i="2"/>
  <c r="E31" i="2"/>
  <c r="F31" i="2"/>
  <c r="G31" i="2"/>
  <c r="H31" i="2"/>
  <c r="I31" i="2"/>
  <c r="J31" i="2"/>
  <c r="K31" i="2"/>
  <c r="L31" i="2"/>
  <c r="M31" i="2"/>
  <c r="B32" i="2"/>
  <c r="C32" i="2"/>
  <c r="D32" i="2"/>
  <c r="E32" i="2"/>
  <c r="F32" i="2"/>
  <c r="G32" i="2"/>
  <c r="H32" i="2"/>
  <c r="I32" i="2"/>
  <c r="J32" i="2"/>
  <c r="K32" i="2"/>
  <c r="L32" i="2"/>
  <c r="M32" i="2"/>
  <c r="B33" i="2"/>
  <c r="C33" i="2"/>
  <c r="D33" i="2"/>
  <c r="E33" i="2"/>
  <c r="F33" i="2"/>
  <c r="G33" i="2"/>
  <c r="H33" i="2"/>
  <c r="I33" i="2"/>
  <c r="J33" i="2"/>
  <c r="K33" i="2"/>
  <c r="L33" i="2"/>
  <c r="M33" i="2"/>
  <c r="B34" i="2"/>
  <c r="C34" i="2"/>
  <c r="D34" i="2"/>
  <c r="E34" i="2"/>
  <c r="F34" i="2"/>
  <c r="G34" i="2"/>
  <c r="H34" i="2"/>
  <c r="I34" i="2"/>
  <c r="J34" i="2"/>
  <c r="K34" i="2"/>
  <c r="L34" i="2"/>
  <c r="M34" i="2"/>
  <c r="B35" i="2"/>
  <c r="C35" i="2"/>
  <c r="D35" i="2"/>
  <c r="E35" i="2"/>
  <c r="F35" i="2"/>
  <c r="G35" i="2"/>
  <c r="H35" i="2"/>
  <c r="I35" i="2"/>
  <c r="J35" i="2"/>
  <c r="K35" i="2"/>
  <c r="L35" i="2"/>
  <c r="M35" i="2"/>
  <c r="B36" i="2"/>
  <c r="C36" i="2"/>
  <c r="D36" i="2"/>
  <c r="E36" i="2"/>
  <c r="F36" i="2"/>
  <c r="G36" i="2"/>
  <c r="H36" i="2"/>
  <c r="I36" i="2"/>
  <c r="J36" i="2"/>
  <c r="K36" i="2"/>
  <c r="L36" i="2"/>
  <c r="M36" i="2"/>
  <c r="B37" i="2"/>
  <c r="C37" i="2"/>
  <c r="D37" i="2"/>
  <c r="E37" i="2"/>
  <c r="F37" i="2"/>
  <c r="G37" i="2"/>
  <c r="H37" i="2"/>
  <c r="I37" i="2"/>
  <c r="J37" i="2"/>
  <c r="K37" i="2"/>
  <c r="L37" i="2"/>
  <c r="M37" i="2"/>
  <c r="B38" i="2"/>
  <c r="C38" i="2"/>
  <c r="D38" i="2"/>
  <c r="E38" i="2"/>
  <c r="F38" i="2"/>
  <c r="G38" i="2"/>
  <c r="H38" i="2"/>
  <c r="I38" i="2"/>
  <c r="J38" i="2"/>
  <c r="K38" i="2"/>
  <c r="L38" i="2"/>
  <c r="M38" i="2"/>
  <c r="B39" i="2"/>
  <c r="C39" i="2"/>
  <c r="D39" i="2"/>
  <c r="E39" i="2"/>
  <c r="F39" i="2"/>
  <c r="G39" i="2"/>
  <c r="H39" i="2"/>
  <c r="I39" i="2"/>
  <c r="J39" i="2"/>
  <c r="K39" i="2"/>
  <c r="L39" i="2"/>
  <c r="M39" i="2"/>
  <c r="B40" i="2"/>
  <c r="C40" i="2"/>
  <c r="D40" i="2"/>
  <c r="E40" i="2"/>
  <c r="F40" i="2"/>
  <c r="G40" i="2"/>
  <c r="H40" i="2"/>
  <c r="I40" i="2"/>
  <c r="J40" i="2"/>
  <c r="K40" i="2"/>
  <c r="L40" i="2"/>
  <c r="M40" i="2"/>
  <c r="B41" i="2"/>
  <c r="C41" i="2"/>
  <c r="D41" i="2"/>
  <c r="E41" i="2"/>
  <c r="F41" i="2"/>
  <c r="G41" i="2"/>
  <c r="H41" i="2"/>
  <c r="I41" i="2"/>
  <c r="J41" i="2"/>
  <c r="K41" i="2"/>
  <c r="L41" i="2"/>
  <c r="M41" i="2"/>
  <c r="B42" i="2"/>
  <c r="C42" i="2"/>
  <c r="D42" i="2"/>
  <c r="E42" i="2"/>
  <c r="F42" i="2"/>
  <c r="G42" i="2"/>
  <c r="H42" i="2"/>
  <c r="I42" i="2"/>
  <c r="J42" i="2"/>
  <c r="K42" i="2"/>
  <c r="L42" i="2"/>
  <c r="M42" i="2"/>
  <c r="B43" i="2"/>
  <c r="C43" i="2"/>
  <c r="D43" i="2"/>
  <c r="E43" i="2"/>
  <c r="F43" i="2"/>
  <c r="G43" i="2"/>
  <c r="H43" i="2"/>
  <c r="I43" i="2"/>
  <c r="J43" i="2"/>
  <c r="K43" i="2"/>
  <c r="L43" i="2"/>
  <c r="M43" i="2"/>
  <c r="B44" i="2"/>
  <c r="C44" i="2"/>
  <c r="D44" i="2"/>
  <c r="E44" i="2"/>
  <c r="F44" i="2"/>
  <c r="G44" i="2"/>
  <c r="H44" i="2"/>
  <c r="I44" i="2"/>
  <c r="J44" i="2"/>
  <c r="K44" i="2"/>
  <c r="L44" i="2"/>
  <c r="M44" i="2"/>
  <c r="B45" i="2"/>
  <c r="C45" i="2"/>
  <c r="D45" i="2"/>
  <c r="E45" i="2"/>
  <c r="F45" i="2"/>
  <c r="G45" i="2"/>
  <c r="H45" i="2"/>
  <c r="I45" i="2"/>
  <c r="J45" i="2"/>
  <c r="K45" i="2"/>
  <c r="L45" i="2"/>
  <c r="M45" i="2"/>
  <c r="B46" i="2"/>
  <c r="C46" i="2"/>
  <c r="D46" i="2"/>
  <c r="E46" i="2"/>
  <c r="F46" i="2"/>
  <c r="G46" i="2"/>
  <c r="H46" i="2"/>
  <c r="I46" i="2"/>
  <c r="J46" i="2"/>
  <c r="K46" i="2"/>
  <c r="L46" i="2"/>
  <c r="M46" i="2"/>
  <c r="B47" i="2"/>
  <c r="C47" i="2"/>
  <c r="D47" i="2"/>
  <c r="E47" i="2"/>
  <c r="F47" i="2"/>
  <c r="G47" i="2"/>
  <c r="H47" i="2"/>
  <c r="I47" i="2"/>
  <c r="J47" i="2"/>
  <c r="K47" i="2"/>
  <c r="L47" i="2"/>
  <c r="M47" i="2"/>
  <c r="B48" i="2"/>
  <c r="C48" i="2"/>
  <c r="D48" i="2"/>
  <c r="E48" i="2"/>
  <c r="F48" i="2"/>
  <c r="G48" i="2"/>
  <c r="H48" i="2"/>
  <c r="I48" i="2"/>
  <c r="J48" i="2"/>
  <c r="K48" i="2"/>
  <c r="L48" i="2"/>
  <c r="M48" i="2"/>
  <c r="B49" i="2"/>
  <c r="C49" i="2"/>
  <c r="D49" i="2"/>
  <c r="E49" i="2"/>
  <c r="F49" i="2"/>
  <c r="G49" i="2"/>
  <c r="H49" i="2"/>
  <c r="I49" i="2"/>
  <c r="J49" i="2"/>
  <c r="K49" i="2"/>
  <c r="L49" i="2"/>
  <c r="M49" i="2"/>
  <c r="B50" i="2"/>
  <c r="C50" i="2"/>
  <c r="D50" i="2"/>
  <c r="E50" i="2"/>
  <c r="F50" i="2"/>
  <c r="G50" i="2"/>
  <c r="H50" i="2"/>
  <c r="I50" i="2"/>
  <c r="J50" i="2"/>
  <c r="K50" i="2"/>
  <c r="L50" i="2"/>
  <c r="M50" i="2"/>
  <c r="B51" i="2"/>
  <c r="C51" i="2"/>
  <c r="D51" i="2"/>
  <c r="E51" i="2"/>
  <c r="F51" i="2"/>
  <c r="G51" i="2"/>
  <c r="H51" i="2"/>
  <c r="I51" i="2"/>
  <c r="J51" i="2"/>
  <c r="K51" i="2"/>
  <c r="L51" i="2"/>
  <c r="M51" i="2"/>
  <c r="B52" i="2"/>
  <c r="C52" i="2"/>
  <c r="D52" i="2"/>
  <c r="E52" i="2"/>
  <c r="F52" i="2"/>
  <c r="G52" i="2"/>
  <c r="H52" i="2"/>
  <c r="I52" i="2"/>
  <c r="J52" i="2"/>
  <c r="K52" i="2"/>
  <c r="L52" i="2"/>
  <c r="M52" i="2"/>
  <c r="B53" i="2"/>
  <c r="C53" i="2"/>
  <c r="D53" i="2"/>
  <c r="E53" i="2"/>
  <c r="F53" i="2"/>
  <c r="G53" i="2"/>
  <c r="H53" i="2"/>
  <c r="I53" i="2"/>
  <c r="J53" i="2"/>
  <c r="K53" i="2"/>
  <c r="L53" i="2"/>
  <c r="M53" i="2"/>
  <c r="B54" i="2"/>
  <c r="C54" i="2"/>
  <c r="D54" i="2"/>
  <c r="E54" i="2"/>
  <c r="F54" i="2"/>
  <c r="G54" i="2"/>
  <c r="H54" i="2"/>
  <c r="I54" i="2"/>
  <c r="J54" i="2"/>
  <c r="K54" i="2"/>
  <c r="L54" i="2"/>
  <c r="M54" i="2"/>
  <c r="B55" i="2"/>
  <c r="C55" i="2"/>
  <c r="D55" i="2"/>
  <c r="E55" i="2"/>
  <c r="F55" i="2"/>
  <c r="G55" i="2"/>
  <c r="H55" i="2"/>
  <c r="I55" i="2"/>
  <c r="J55" i="2"/>
  <c r="K55" i="2"/>
  <c r="L55" i="2"/>
  <c r="M55" i="2"/>
  <c r="B56" i="2"/>
  <c r="C56" i="2"/>
  <c r="D56" i="2"/>
  <c r="E56" i="2"/>
  <c r="F56" i="2"/>
  <c r="G56" i="2"/>
  <c r="H56" i="2"/>
  <c r="I56" i="2"/>
  <c r="J56" i="2"/>
  <c r="K56" i="2"/>
  <c r="L56" i="2"/>
  <c r="M56" i="2"/>
  <c r="B57" i="2"/>
  <c r="C57" i="2"/>
  <c r="D57" i="2"/>
  <c r="E57" i="2"/>
  <c r="F57" i="2"/>
  <c r="G57" i="2"/>
  <c r="H57" i="2"/>
  <c r="I57" i="2"/>
  <c r="J57" i="2"/>
  <c r="K57" i="2"/>
  <c r="L57" i="2"/>
  <c r="M57" i="2"/>
  <c r="B58" i="2"/>
  <c r="C58" i="2"/>
  <c r="D58" i="2"/>
  <c r="E58" i="2"/>
  <c r="F58" i="2"/>
  <c r="G58" i="2"/>
  <c r="H58" i="2"/>
  <c r="I58" i="2"/>
  <c r="J58" i="2"/>
  <c r="K58" i="2"/>
  <c r="L58" i="2"/>
  <c r="M58" i="2"/>
  <c r="B59" i="2"/>
  <c r="C59" i="2"/>
  <c r="D59" i="2"/>
  <c r="E59" i="2"/>
  <c r="F59" i="2"/>
  <c r="G59" i="2"/>
  <c r="H59" i="2"/>
  <c r="I59" i="2"/>
  <c r="J59" i="2"/>
  <c r="K59" i="2"/>
  <c r="L59" i="2"/>
  <c r="M59" i="2"/>
  <c r="B60" i="2"/>
  <c r="C60" i="2"/>
  <c r="D60" i="2"/>
  <c r="E60" i="2"/>
  <c r="F60" i="2"/>
  <c r="G60" i="2"/>
  <c r="H60" i="2"/>
  <c r="I60" i="2"/>
  <c r="J60" i="2"/>
  <c r="K60" i="2"/>
  <c r="L60" i="2"/>
  <c r="M60" i="2"/>
  <c r="B61" i="2"/>
  <c r="C61" i="2"/>
  <c r="D61" i="2"/>
  <c r="E61" i="2"/>
  <c r="F61" i="2"/>
  <c r="G61" i="2"/>
  <c r="H61" i="2"/>
  <c r="I61" i="2"/>
  <c r="J61" i="2"/>
  <c r="K61" i="2"/>
  <c r="L61" i="2"/>
  <c r="M61" i="2"/>
  <c r="B62" i="2"/>
  <c r="C62" i="2"/>
  <c r="D62" i="2"/>
  <c r="E62" i="2"/>
  <c r="F62" i="2"/>
  <c r="G62" i="2"/>
  <c r="H62" i="2"/>
  <c r="I62" i="2"/>
  <c r="J62" i="2"/>
  <c r="K62" i="2"/>
  <c r="L62" i="2"/>
  <c r="M62" i="2"/>
  <c r="B63" i="2"/>
  <c r="C63" i="2"/>
  <c r="D63" i="2"/>
  <c r="E63" i="2"/>
  <c r="F63" i="2"/>
  <c r="G63" i="2"/>
  <c r="H63" i="2"/>
  <c r="I63" i="2"/>
  <c r="J63" i="2"/>
  <c r="K63" i="2"/>
  <c r="L63" i="2"/>
  <c r="M63" i="2"/>
  <c r="M5" i="2"/>
  <c r="L5" i="2"/>
  <c r="K5" i="2"/>
  <c r="J5" i="2"/>
  <c r="I5" i="2"/>
  <c r="H5" i="2"/>
  <c r="G5" i="2"/>
  <c r="F5" i="2"/>
  <c r="E5" i="2"/>
  <c r="D5" i="2"/>
  <c r="C5" i="2"/>
  <c r="B5" i="2"/>
  <c r="N6" i="2" l="1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5" i="2"/>
  <c r="M176" i="1" l="1"/>
  <c r="B1" i="1"/>
  <c r="M5" i="1"/>
  <c r="AA5" i="1"/>
  <c r="AB5" i="1" s="1"/>
  <c r="M6" i="1"/>
  <c r="AA6" i="1"/>
  <c r="AB6" i="1" s="1"/>
  <c r="M7" i="1"/>
  <c r="AA7" i="1"/>
  <c r="AB7" i="1" s="1"/>
  <c r="M8" i="1"/>
  <c r="AA8" i="1"/>
  <c r="AB8" i="1" s="1"/>
  <c r="M9" i="1"/>
  <c r="AA9" i="1"/>
  <c r="AB9" i="1" s="1"/>
  <c r="M10" i="1"/>
  <c r="AA10" i="1"/>
  <c r="AB10" i="1" s="1"/>
  <c r="M11" i="1"/>
  <c r="AA11" i="1"/>
  <c r="AB11" i="1" s="1"/>
  <c r="M12" i="1"/>
  <c r="AA12" i="1"/>
  <c r="AB12" i="1" s="1"/>
  <c r="M13" i="1"/>
  <c r="AA13" i="1"/>
  <c r="AB13" i="1" s="1"/>
  <c r="M14" i="1"/>
  <c r="AA14" i="1"/>
  <c r="AB14" i="1" s="1"/>
  <c r="M15" i="1"/>
  <c r="AA15" i="1"/>
  <c r="AB15" i="1" s="1"/>
  <c r="M16" i="1"/>
  <c r="AA16" i="1"/>
  <c r="AB16" i="1" s="1"/>
  <c r="M17" i="1"/>
  <c r="AA17" i="1"/>
  <c r="AB17" i="1" s="1"/>
  <c r="M18" i="1"/>
  <c r="AA18" i="1"/>
  <c r="AB18" i="1" s="1"/>
  <c r="M19" i="1"/>
  <c r="AA19" i="1"/>
  <c r="AB19" i="1" s="1"/>
  <c r="M20" i="1"/>
  <c r="AA20" i="1"/>
  <c r="AB20" i="1" s="1"/>
  <c r="M21" i="1"/>
  <c r="AA21" i="1"/>
  <c r="AB21" i="1" s="1"/>
  <c r="M22" i="1"/>
  <c r="AA22" i="1"/>
  <c r="AB22" i="1" s="1"/>
  <c r="M23" i="1"/>
  <c r="AA23" i="1"/>
  <c r="AB23" i="1" s="1"/>
  <c r="M24" i="1"/>
  <c r="AA24" i="1"/>
  <c r="AB24" i="1" s="1"/>
  <c r="M25" i="1"/>
  <c r="AA25" i="1"/>
  <c r="AB25" i="1" s="1"/>
  <c r="M26" i="1"/>
  <c r="AA26" i="1"/>
  <c r="AB26" i="1" s="1"/>
  <c r="M27" i="1"/>
  <c r="AA27" i="1"/>
  <c r="AB27" i="1" s="1"/>
  <c r="M28" i="1"/>
  <c r="AA28" i="1"/>
  <c r="AB28" i="1" s="1"/>
  <c r="M29" i="1"/>
  <c r="AA29" i="1"/>
  <c r="AB29" i="1" s="1"/>
  <c r="M30" i="1"/>
  <c r="AA30" i="1"/>
  <c r="AB30" i="1" s="1"/>
  <c r="M31" i="1"/>
  <c r="AA31" i="1"/>
  <c r="AB31" i="1" s="1"/>
  <c r="M32" i="1"/>
  <c r="AA32" i="1"/>
  <c r="AB32" i="1" s="1"/>
  <c r="M33" i="1"/>
  <c r="AA33" i="1"/>
  <c r="AB33" i="1" s="1"/>
  <c r="M34" i="1"/>
  <c r="AA34" i="1"/>
  <c r="AB34" i="1" s="1"/>
  <c r="M35" i="1"/>
  <c r="AA35" i="1"/>
  <c r="AB35" i="1" s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7" i="1"/>
  <c r="O177" i="1"/>
  <c r="P177" i="1"/>
  <c r="Q177" i="1"/>
  <c r="O178" i="1"/>
  <c r="P178" i="1"/>
  <c r="Q178" i="1"/>
  <c r="O179" i="1"/>
  <c r="P179" i="1"/>
  <c r="Q179" i="1"/>
  <c r="Q87" i="1" l="1"/>
  <c r="P87" i="1" s="1"/>
  <c r="O87" i="1" s="1"/>
  <c r="Q176" i="1"/>
  <c r="P176" i="1" s="1"/>
  <c r="O176" i="1" s="1"/>
  <c r="Q29" i="1"/>
  <c r="P29" i="1" s="1"/>
  <c r="O29" i="1" s="1"/>
  <c r="Q158" i="1"/>
  <c r="P158" i="1" s="1"/>
  <c r="O158" i="1" s="1"/>
  <c r="Q22" i="1"/>
  <c r="P22" i="1" s="1"/>
  <c r="O22" i="1" s="1"/>
  <c r="Q82" i="1"/>
  <c r="P82" i="1" s="1"/>
  <c r="O82" i="1" s="1"/>
  <c r="Q78" i="1"/>
  <c r="P78" i="1" s="1"/>
  <c r="O78" i="1" s="1"/>
  <c r="Q59" i="1"/>
  <c r="P59" i="1" s="1"/>
  <c r="O59" i="1" s="1"/>
  <c r="Q114" i="1"/>
  <c r="P114" i="1" s="1"/>
  <c r="O114" i="1" s="1"/>
  <c r="Q172" i="1"/>
  <c r="P172" i="1" s="1"/>
  <c r="O172" i="1" s="1"/>
  <c r="Q15" i="1"/>
  <c r="P15" i="1" s="1"/>
  <c r="O15" i="1" s="1"/>
  <c r="Q53" i="1"/>
  <c r="P53" i="1" s="1"/>
  <c r="O53" i="1" s="1"/>
  <c r="Q133" i="1"/>
  <c r="P133" i="1" s="1"/>
  <c r="O133" i="1" s="1"/>
  <c r="Q72" i="1"/>
  <c r="P72" i="1" s="1"/>
  <c r="O72" i="1" s="1"/>
  <c r="Q130" i="1"/>
  <c r="P130" i="1" s="1"/>
  <c r="O130" i="1" s="1"/>
  <c r="Q52" i="1"/>
  <c r="P52" i="1" s="1"/>
  <c r="O52" i="1" s="1"/>
  <c r="Q143" i="1"/>
  <c r="P143" i="1" s="1"/>
  <c r="O143" i="1" s="1"/>
  <c r="Q128" i="1"/>
  <c r="P128" i="1" s="1"/>
  <c r="O128" i="1" s="1"/>
  <c r="Q92" i="1"/>
  <c r="P92" i="1" s="1"/>
  <c r="O92" i="1" s="1"/>
  <c r="Q14" i="1"/>
  <c r="P14" i="1" s="1"/>
  <c r="O14" i="1" s="1"/>
  <c r="Q42" i="1"/>
  <c r="P42" i="1" s="1"/>
  <c r="O42" i="1" s="1"/>
  <c r="Q65" i="1"/>
  <c r="P65" i="1" s="1"/>
  <c r="O65" i="1" s="1"/>
  <c r="Q110" i="1"/>
  <c r="P110" i="1" s="1"/>
  <c r="O110" i="1" s="1"/>
  <c r="Q157" i="1"/>
  <c r="P157" i="1" s="1"/>
  <c r="O157" i="1" s="1"/>
  <c r="Q48" i="1"/>
  <c r="P48" i="1" s="1"/>
  <c r="O48" i="1" s="1"/>
  <c r="Q28" i="1"/>
  <c r="P28" i="1" s="1"/>
  <c r="O28" i="1" s="1"/>
  <c r="Q90" i="1"/>
  <c r="P90" i="1" s="1"/>
  <c r="O90" i="1" s="1"/>
  <c r="Q146" i="1"/>
  <c r="P146" i="1" s="1"/>
  <c r="O146" i="1" s="1"/>
  <c r="Q174" i="1"/>
  <c r="P174" i="1" s="1"/>
  <c r="O174" i="1" s="1"/>
  <c r="Q17" i="1"/>
  <c r="P17" i="1" s="1"/>
  <c r="O17" i="1" s="1"/>
  <c r="Q127" i="1"/>
  <c r="P127" i="1" s="1"/>
  <c r="O127" i="1" s="1"/>
  <c r="Q163" i="1"/>
  <c r="P163" i="1" s="1"/>
  <c r="O163" i="1" s="1"/>
  <c r="Q84" i="1"/>
  <c r="P84" i="1" s="1"/>
  <c r="O84" i="1" s="1"/>
  <c r="Q152" i="1"/>
  <c r="P152" i="1" s="1"/>
  <c r="O152" i="1" s="1"/>
  <c r="Q34" i="1"/>
  <c r="P34" i="1" s="1"/>
  <c r="O34" i="1" s="1"/>
  <c r="Q104" i="1"/>
  <c r="P104" i="1" s="1"/>
  <c r="O104" i="1" s="1"/>
  <c r="Q10" i="1"/>
  <c r="P10" i="1" s="1"/>
  <c r="O10" i="1" s="1"/>
  <c r="Q19" i="1"/>
  <c r="P19" i="1" s="1"/>
  <c r="O19" i="1" s="1"/>
  <c r="Q37" i="1"/>
  <c r="P37" i="1" s="1"/>
  <c r="O37" i="1" s="1"/>
  <c r="Q49" i="1"/>
  <c r="P49" i="1" s="1"/>
  <c r="O49" i="1" s="1"/>
  <c r="Q58" i="1"/>
  <c r="P58" i="1" s="1"/>
  <c r="O58" i="1" s="1"/>
  <c r="Q69" i="1"/>
  <c r="P69" i="1" s="1"/>
  <c r="O69" i="1" s="1"/>
  <c r="Q94" i="1"/>
  <c r="P94" i="1" s="1"/>
  <c r="O94" i="1" s="1"/>
  <c r="Q125" i="1"/>
  <c r="P125" i="1" s="1"/>
  <c r="O125" i="1" s="1"/>
  <c r="Q145" i="1"/>
  <c r="P145" i="1" s="1"/>
  <c r="O145" i="1" s="1"/>
  <c r="Q11" i="1"/>
  <c r="P11" i="1" s="1"/>
  <c r="O11" i="1" s="1"/>
  <c r="Q40" i="1"/>
  <c r="P40" i="1" s="1"/>
  <c r="O40" i="1" s="1"/>
  <c r="Q60" i="1"/>
  <c r="P60" i="1" s="1"/>
  <c r="O60" i="1" s="1"/>
  <c r="Q6" i="1"/>
  <c r="P6" i="1" s="1"/>
  <c r="O6" i="1" s="1"/>
  <c r="Q43" i="1"/>
  <c r="P43" i="1" s="1"/>
  <c r="O43" i="1" s="1"/>
  <c r="Q68" i="1"/>
  <c r="P68" i="1" s="1"/>
  <c r="O68" i="1" s="1"/>
  <c r="Q122" i="1"/>
  <c r="P122" i="1" s="1"/>
  <c r="O122" i="1" s="1"/>
  <c r="Q138" i="1"/>
  <c r="P138" i="1" s="1"/>
  <c r="O138" i="1" s="1"/>
  <c r="Q150" i="1"/>
  <c r="P150" i="1" s="1"/>
  <c r="O150" i="1" s="1"/>
  <c r="Q166" i="1"/>
  <c r="P166" i="1" s="1"/>
  <c r="O166" i="1" s="1"/>
  <c r="Q24" i="1"/>
  <c r="O24" i="1" s="1"/>
  <c r="Q86" i="1"/>
  <c r="P86" i="1" s="1"/>
  <c r="O86" i="1" s="1"/>
  <c r="Q54" i="1"/>
  <c r="P54" i="1" s="1"/>
  <c r="O54" i="1" s="1"/>
  <c r="Q123" i="1"/>
  <c r="P123" i="1" s="1"/>
  <c r="O123" i="1" s="1"/>
  <c r="Q135" i="1"/>
  <c r="P135" i="1" s="1"/>
  <c r="O135" i="1" s="1"/>
  <c r="Q151" i="1"/>
  <c r="P151" i="1" s="1"/>
  <c r="O151" i="1" s="1"/>
  <c r="Q171" i="1"/>
  <c r="P171" i="1" s="1"/>
  <c r="O171" i="1" s="1"/>
  <c r="Q50" i="1"/>
  <c r="P50" i="1" s="1"/>
  <c r="O50" i="1" s="1"/>
  <c r="Q118" i="1"/>
  <c r="P118" i="1" s="1"/>
  <c r="O118" i="1" s="1"/>
  <c r="Q140" i="1"/>
  <c r="P140" i="1" s="1"/>
  <c r="O140" i="1" s="1"/>
  <c r="Q160" i="1"/>
  <c r="P160" i="1" s="1"/>
  <c r="O160" i="1" s="1"/>
  <c r="Q111" i="1"/>
  <c r="P111" i="1" s="1"/>
  <c r="O111" i="1" s="1"/>
  <c r="Q108" i="1"/>
  <c r="P108" i="1" s="1"/>
  <c r="O108" i="1" s="1"/>
  <c r="Q13" i="1"/>
  <c r="P13" i="1" s="1"/>
  <c r="O13" i="1" s="1"/>
  <c r="Q103" i="1"/>
  <c r="P103" i="1" s="1"/>
  <c r="O103" i="1" s="1"/>
  <c r="Q12" i="1"/>
  <c r="P12" i="1" s="1"/>
  <c r="O12" i="1" s="1"/>
  <c r="Q16" i="1"/>
  <c r="P16" i="1" s="1"/>
  <c r="O16" i="1" s="1"/>
  <c r="Q26" i="1"/>
  <c r="P26" i="1" s="1"/>
  <c r="O26" i="1" s="1"/>
  <c r="Q31" i="1"/>
  <c r="P31" i="1" s="1"/>
  <c r="O31" i="1" s="1"/>
  <c r="Q39" i="1"/>
  <c r="P39" i="1" s="1"/>
  <c r="O39" i="1" s="1"/>
  <c r="Q46" i="1"/>
  <c r="P46" i="1" s="1"/>
  <c r="O46" i="1" s="1"/>
  <c r="Q51" i="1"/>
  <c r="P51" i="1" s="1"/>
  <c r="O51" i="1" s="1"/>
  <c r="Q55" i="1"/>
  <c r="P55" i="1" s="1"/>
  <c r="O55" i="1" s="1"/>
  <c r="Q62" i="1"/>
  <c r="P62" i="1" s="1"/>
  <c r="O62" i="1" s="1"/>
  <c r="Q67" i="1"/>
  <c r="P67" i="1" s="1"/>
  <c r="O67" i="1" s="1"/>
  <c r="Q71" i="1"/>
  <c r="P71" i="1" s="1"/>
  <c r="O71" i="1" s="1"/>
  <c r="Q89" i="1"/>
  <c r="P89" i="1" s="1"/>
  <c r="O89" i="1" s="1"/>
  <c r="Q105" i="1"/>
  <c r="P105" i="1" s="1"/>
  <c r="O105" i="1" s="1"/>
  <c r="Q121" i="1"/>
  <c r="P121" i="1" s="1"/>
  <c r="O121" i="1" s="1"/>
  <c r="Q129" i="1"/>
  <c r="P129" i="1" s="1"/>
  <c r="O129" i="1" s="1"/>
  <c r="Q141" i="1"/>
  <c r="P141" i="1" s="1"/>
  <c r="O141" i="1" s="1"/>
  <c r="Q149" i="1"/>
  <c r="P149" i="1" s="1"/>
  <c r="O149" i="1" s="1"/>
  <c r="Q165" i="1"/>
  <c r="P165" i="1" s="1"/>
  <c r="O165" i="1" s="1"/>
  <c r="Q18" i="1"/>
  <c r="P18" i="1" s="1"/>
  <c r="O18" i="1" s="1"/>
  <c r="Q33" i="1"/>
  <c r="P33" i="1" s="1"/>
  <c r="O33" i="1" s="1"/>
  <c r="Q44" i="1"/>
  <c r="P44" i="1" s="1"/>
  <c r="O44" i="1" s="1"/>
  <c r="Q56" i="1"/>
  <c r="P56" i="1" s="1"/>
  <c r="O56" i="1" s="1"/>
  <c r="Q97" i="1"/>
  <c r="P97" i="1" s="1"/>
  <c r="O97" i="1" s="1"/>
  <c r="Q8" i="1"/>
  <c r="P8" i="1" s="1"/>
  <c r="O8" i="1" s="1"/>
  <c r="Q35" i="1"/>
  <c r="P35" i="1" s="1"/>
  <c r="O35" i="1" s="1"/>
  <c r="Q47" i="1"/>
  <c r="P47" i="1" s="1"/>
  <c r="O47" i="1" s="1"/>
  <c r="Q63" i="1"/>
  <c r="P63" i="1" s="1"/>
  <c r="O63" i="1" s="1"/>
  <c r="Q74" i="1"/>
  <c r="P74" i="1" s="1"/>
  <c r="O74" i="1" s="1"/>
  <c r="Q106" i="1"/>
  <c r="P106" i="1" s="1"/>
  <c r="O106" i="1" s="1"/>
  <c r="Q126" i="1"/>
  <c r="P126" i="1" s="1"/>
  <c r="O126" i="1" s="1"/>
  <c r="Q134" i="1"/>
  <c r="P134" i="1" s="1"/>
  <c r="O134" i="1" s="1"/>
  <c r="Q142" i="1"/>
  <c r="P142" i="1" s="1"/>
  <c r="O142" i="1" s="1"/>
  <c r="Q154" i="1"/>
  <c r="P154" i="1" s="1"/>
  <c r="O154" i="1" s="1"/>
  <c r="Q162" i="1"/>
  <c r="P162" i="1" s="1"/>
  <c r="O162" i="1" s="1"/>
  <c r="Q170" i="1"/>
  <c r="P170" i="1" s="1"/>
  <c r="O170" i="1" s="1"/>
  <c r="Q20" i="1"/>
  <c r="P20" i="1" s="1"/>
  <c r="O20" i="1" s="1"/>
  <c r="Q30" i="1"/>
  <c r="P30" i="1" s="1"/>
  <c r="O30" i="1" s="1"/>
  <c r="Q66" i="1"/>
  <c r="P66" i="1" s="1"/>
  <c r="O66" i="1" s="1"/>
  <c r="Q102" i="1"/>
  <c r="P102" i="1" s="1"/>
  <c r="O102" i="1" s="1"/>
  <c r="Q36" i="1"/>
  <c r="P36" i="1" s="1"/>
  <c r="O36" i="1" s="1"/>
  <c r="Q100" i="1"/>
  <c r="P100" i="1" s="1"/>
  <c r="O100" i="1" s="1"/>
  <c r="Q120" i="1"/>
  <c r="P120" i="1" s="1"/>
  <c r="O120" i="1" s="1"/>
  <c r="Q131" i="1"/>
  <c r="P131" i="1" s="1"/>
  <c r="O131" i="1" s="1"/>
  <c r="Q139" i="1"/>
  <c r="P139" i="1" s="1"/>
  <c r="O139" i="1" s="1"/>
  <c r="Q147" i="1"/>
  <c r="P147" i="1" s="1"/>
  <c r="O147" i="1" s="1"/>
  <c r="Q155" i="1"/>
  <c r="P155" i="1" s="1"/>
  <c r="O155" i="1" s="1"/>
  <c r="Q167" i="1"/>
  <c r="P167" i="1" s="1"/>
  <c r="O167" i="1" s="1"/>
  <c r="Q64" i="1"/>
  <c r="P64" i="1" s="1"/>
  <c r="O64" i="1" s="1"/>
  <c r="Q91" i="1"/>
  <c r="P91" i="1" s="1"/>
  <c r="O91" i="1" s="1"/>
  <c r="Q75" i="1"/>
  <c r="P75" i="1" s="1"/>
  <c r="O75" i="1" s="1"/>
  <c r="Q98" i="1"/>
  <c r="P98" i="1" s="1"/>
  <c r="O98" i="1" s="1"/>
  <c r="Q124" i="1"/>
  <c r="P124" i="1" s="1"/>
  <c r="O124" i="1" s="1"/>
  <c r="Q136" i="1"/>
  <c r="P136" i="1" s="1"/>
  <c r="O136" i="1" s="1"/>
  <c r="Q144" i="1"/>
  <c r="P144" i="1" s="1"/>
  <c r="O144" i="1" s="1"/>
  <c r="Q156" i="1"/>
  <c r="P156" i="1" s="1"/>
  <c r="O156" i="1" s="1"/>
  <c r="Q168" i="1"/>
  <c r="P168" i="1" s="1"/>
  <c r="O168" i="1" s="1"/>
  <c r="Q70" i="1"/>
  <c r="P70" i="1" s="1"/>
  <c r="O70" i="1" s="1"/>
  <c r="Q79" i="1"/>
  <c r="P79" i="1" s="1"/>
  <c r="O79" i="1" s="1"/>
  <c r="Q7" i="1"/>
  <c r="P7" i="1" s="1"/>
  <c r="O7" i="1" s="1"/>
  <c r="Q99" i="1"/>
  <c r="P99" i="1" s="1"/>
  <c r="O99" i="1" s="1"/>
  <c r="Q76" i="1"/>
  <c r="P76" i="1" s="1"/>
  <c r="O76" i="1" s="1"/>
  <c r="Q5" i="1"/>
  <c r="Q25" i="1"/>
  <c r="O25" i="1" s="1"/>
  <c r="Q80" i="1"/>
  <c r="P80" i="1" s="1"/>
  <c r="O80" i="1" s="1"/>
  <c r="Q119" i="1"/>
  <c r="P119" i="1" s="1"/>
  <c r="O119" i="1" s="1"/>
  <c r="Q32" i="1"/>
  <c r="P32" i="1" s="1"/>
  <c r="O32" i="1" s="1"/>
  <c r="Q173" i="1"/>
  <c r="P173" i="1" s="1"/>
  <c r="O173" i="1" s="1"/>
  <c r="Q169" i="1"/>
  <c r="P169" i="1" s="1"/>
  <c r="O169" i="1" s="1"/>
  <c r="Q161" i="1"/>
  <c r="P161" i="1" s="1"/>
  <c r="O161" i="1" s="1"/>
  <c r="Q153" i="1"/>
  <c r="P153" i="1" s="1"/>
  <c r="O153" i="1" s="1"/>
  <c r="Q137" i="1"/>
  <c r="P137" i="1" s="1"/>
  <c r="O137" i="1" s="1"/>
  <c r="Q117" i="1"/>
  <c r="P117" i="1" s="1"/>
  <c r="O117" i="1" s="1"/>
  <c r="Q113" i="1"/>
  <c r="P113" i="1" s="1"/>
  <c r="O113" i="1" s="1"/>
  <c r="Q109" i="1"/>
  <c r="P109" i="1" s="1"/>
  <c r="O109" i="1" s="1"/>
  <c r="Q101" i="1"/>
  <c r="P101" i="1" s="1"/>
  <c r="O101" i="1" s="1"/>
  <c r="Q93" i="1"/>
  <c r="P93" i="1" s="1"/>
  <c r="O93" i="1" s="1"/>
  <c r="Q85" i="1"/>
  <c r="P85" i="1" s="1"/>
  <c r="O85" i="1" s="1"/>
  <c r="Q81" i="1"/>
  <c r="P81" i="1" s="1"/>
  <c r="O81" i="1" s="1"/>
  <c r="Q159" i="1"/>
  <c r="P159" i="1" s="1"/>
  <c r="O159" i="1" s="1"/>
  <c r="Q175" i="1"/>
  <c r="P175" i="1" s="1"/>
  <c r="O175" i="1" s="1"/>
  <c r="Q21" i="1"/>
  <c r="P21" i="1" s="1"/>
  <c r="O21" i="1" s="1"/>
  <c r="Q116" i="1"/>
  <c r="P116" i="1" s="1"/>
  <c r="O116" i="1" s="1"/>
  <c r="Q107" i="1"/>
  <c r="P107" i="1" s="1"/>
  <c r="O107" i="1" s="1"/>
  <c r="Q132" i="1"/>
  <c r="P132" i="1" s="1"/>
  <c r="O132" i="1" s="1"/>
  <c r="Q148" i="1"/>
  <c r="P148" i="1" s="1"/>
  <c r="O148" i="1" s="1"/>
  <c r="Q164" i="1"/>
  <c r="P164" i="1" s="1"/>
  <c r="O164" i="1" s="1"/>
  <c r="Q38" i="1"/>
  <c r="P38" i="1" s="1"/>
  <c r="O38" i="1" s="1"/>
  <c r="Q95" i="1"/>
  <c r="P95" i="1" s="1"/>
  <c r="O95" i="1" s="1"/>
  <c r="Q115" i="1"/>
  <c r="P115" i="1" s="1"/>
  <c r="O115" i="1" s="1"/>
  <c r="Q83" i="1"/>
  <c r="P83" i="1" s="1"/>
  <c r="O83" i="1" s="1"/>
  <c r="Q9" i="1"/>
  <c r="P9" i="1" s="1"/>
  <c r="O9" i="1" s="1"/>
  <c r="Q88" i="1"/>
  <c r="P88" i="1" s="1"/>
  <c r="O88" i="1" s="1"/>
  <c r="Q96" i="1"/>
  <c r="P96" i="1" s="1"/>
  <c r="O96" i="1" s="1"/>
  <c r="Q77" i="1"/>
  <c r="P77" i="1" s="1"/>
  <c r="O77" i="1" s="1"/>
  <c r="Q73" i="1"/>
  <c r="P73" i="1" s="1"/>
  <c r="O73" i="1" s="1"/>
  <c r="Q61" i="1"/>
  <c r="P61" i="1" s="1"/>
  <c r="O61" i="1" s="1"/>
  <c r="Q57" i="1"/>
  <c r="P57" i="1" s="1"/>
  <c r="O57" i="1" s="1"/>
  <c r="Q45" i="1"/>
  <c r="P45" i="1" s="1"/>
  <c r="O45" i="1" s="1"/>
  <c r="Q41" i="1"/>
  <c r="P41" i="1" s="1"/>
  <c r="O41" i="1" s="1"/>
  <c r="Q27" i="1"/>
  <c r="P27" i="1" s="1"/>
  <c r="O27" i="1" s="1"/>
  <c r="Q112" i="1"/>
  <c r="P112" i="1" s="1"/>
  <c r="O112" i="1" s="1"/>
  <c r="Q23" i="1"/>
  <c r="P23" i="1" s="1"/>
  <c r="O23" i="1" s="1"/>
  <c r="AA36" i="1"/>
  <c r="AB36" i="1" s="1"/>
  <c r="P5" i="1" l="1"/>
  <c r="O5" i="1" l="1"/>
  <c r="AG2" i="4" l="1"/>
  <c r="BL2" i="4" l="1"/>
  <c r="CQ2" i="4" l="1"/>
  <c r="DU2" i="4" l="1"/>
  <c r="EZ2" i="4" l="1"/>
  <c r="GD2" i="4" l="1"/>
  <c r="HI2" i="4" l="1"/>
  <c r="IN2" i="4" l="1"/>
  <c r="JQ2" i="4" l="1"/>
  <c r="KV2" i="4" l="1"/>
  <c r="LZ2" i="4" l="1"/>
</calcChain>
</file>

<file path=xl/sharedStrings.xml><?xml version="1.0" encoding="utf-8"?>
<sst xmlns="http://schemas.openxmlformats.org/spreadsheetml/2006/main" count="961" uniqueCount="222">
  <si>
    <t>Date du Jour :</t>
  </si>
  <si>
    <t>ETAT</t>
  </si>
  <si>
    <t>VEAUX</t>
  </si>
  <si>
    <t>N° TRAVAIL</t>
  </si>
  <si>
    <t xml:space="preserve">DATE DEBUT </t>
  </si>
  <si>
    <t>N</t>
  </si>
  <si>
    <t>DUR/J</t>
  </si>
  <si>
    <t>PRODUIT 1</t>
  </si>
  <si>
    <t>DOSAGE</t>
  </si>
  <si>
    <t>PRODUIT 2</t>
  </si>
  <si>
    <t>PRODUIT 3</t>
  </si>
  <si>
    <t>VOIE D'ADMINIST</t>
  </si>
  <si>
    <t>MOTIF</t>
  </si>
  <si>
    <t>DATE FIN</t>
  </si>
  <si>
    <t>OK pour prochain Traitement</t>
  </si>
  <si>
    <t>EN COURS</t>
  </si>
  <si>
    <t>TRAITEMENT TERMINE</t>
  </si>
  <si>
    <t xml:space="preserve"> I D F</t>
  </si>
  <si>
    <t>medicaments</t>
  </si>
  <si>
    <t>durée</t>
  </si>
  <si>
    <t>DOSE</t>
  </si>
  <si>
    <t>Mode admi</t>
  </si>
  <si>
    <t>delai</t>
  </si>
  <si>
    <t>ORDONNACE</t>
  </si>
  <si>
    <t>ORDONNANCE</t>
  </si>
  <si>
    <t>MALADIE</t>
  </si>
  <si>
    <t>NOMBRE</t>
  </si>
  <si>
    <t>%</t>
  </si>
  <si>
    <t>IM</t>
  </si>
  <si>
    <t>BAYTRIL 2,5 BUVABLE</t>
  </si>
  <si>
    <t>VO</t>
  </si>
  <si>
    <t>SANG</t>
  </si>
  <si>
    <t>SONDER</t>
  </si>
  <si>
    <t>I V</t>
  </si>
  <si>
    <t>TRANSITONYL</t>
  </si>
  <si>
    <t>ORNIPURAL</t>
  </si>
  <si>
    <t>SPECIDRAL +</t>
  </si>
  <si>
    <t>IM+VO</t>
  </si>
  <si>
    <t xml:space="preserve">FIEVRE </t>
  </si>
  <si>
    <t>IM+OREILLE</t>
  </si>
  <si>
    <t>NOMBRIL</t>
  </si>
  <si>
    <t>OTITE D</t>
  </si>
  <si>
    <t>IP</t>
  </si>
  <si>
    <t xml:space="preserve">OTITE G </t>
  </si>
  <si>
    <t>IP NOMBRIL</t>
  </si>
  <si>
    <t>COCCIDIOSE</t>
  </si>
  <si>
    <t>sc</t>
  </si>
  <si>
    <t>DIARRHEES DEMARRAGES</t>
  </si>
  <si>
    <t>DIGESTION</t>
  </si>
  <si>
    <t>VO/IM</t>
  </si>
  <si>
    <t xml:space="preserve">ÉQUILIBRE </t>
  </si>
  <si>
    <t>IM/APPLICA</t>
  </si>
  <si>
    <t xml:space="preserve">ARTHRITE </t>
  </si>
  <si>
    <t>0267</t>
  </si>
  <si>
    <t>DIURIZONE</t>
  </si>
  <si>
    <t>12</t>
  </si>
  <si>
    <t>BLESSURE</t>
  </si>
  <si>
    <t>0283</t>
  </si>
  <si>
    <t>13</t>
  </si>
  <si>
    <t>DEPERISEMENTS</t>
  </si>
  <si>
    <t>BAYCOX</t>
  </si>
  <si>
    <t>0362</t>
  </si>
  <si>
    <t>EFFERYDRANT</t>
  </si>
  <si>
    <t>14</t>
  </si>
  <si>
    <t>AUTRE</t>
  </si>
  <si>
    <t>G4</t>
  </si>
  <si>
    <t>0473</t>
  </si>
  <si>
    <t xml:space="preserve">ESTOCELAN </t>
  </si>
  <si>
    <t>15</t>
  </si>
  <si>
    <t>CARDIAQUE</t>
  </si>
  <si>
    <t>0474</t>
  </si>
  <si>
    <t>EXCENEL RTU</t>
  </si>
  <si>
    <t>16</t>
  </si>
  <si>
    <t>RESPIRATOIRE</t>
  </si>
  <si>
    <t>0494</t>
  </si>
  <si>
    <t>FERCOBSANG</t>
  </si>
  <si>
    <t>17</t>
  </si>
  <si>
    <t>PERETONITES</t>
  </si>
  <si>
    <t>0495</t>
  </si>
  <si>
    <t>18</t>
  </si>
  <si>
    <t>ULCERE</t>
  </si>
  <si>
    <t>PANACURE</t>
  </si>
  <si>
    <t>0496</t>
  </si>
  <si>
    <t>HEMOSTAT</t>
  </si>
  <si>
    <t>19</t>
  </si>
  <si>
    <t>ENTERRO</t>
  </si>
  <si>
    <t>MULTIBIO</t>
  </si>
  <si>
    <t>MENINGITES</t>
  </si>
  <si>
    <t>COLIQUE</t>
  </si>
  <si>
    <t>0541</t>
  </si>
  <si>
    <t>HYDRAVALS</t>
  </si>
  <si>
    <t>20</t>
  </si>
  <si>
    <t>ANEMIES</t>
  </si>
  <si>
    <t>0560</t>
  </si>
  <si>
    <t>LINCO SPECTIN</t>
  </si>
  <si>
    <t>0614</t>
  </si>
  <si>
    <t>LINCO spectin</t>
  </si>
  <si>
    <t>TRAUMATISME</t>
  </si>
  <si>
    <t>rappelle</t>
  </si>
  <si>
    <t>0617</t>
  </si>
  <si>
    <t>MABOCYL 10%</t>
  </si>
  <si>
    <t xml:space="preserve">FÉBRILE </t>
  </si>
  <si>
    <t>0618</t>
  </si>
  <si>
    <t>MEFLOSYL</t>
  </si>
  <si>
    <t>EQUILIBRE</t>
  </si>
  <si>
    <t>0619</t>
  </si>
  <si>
    <t>CURE</t>
  </si>
  <si>
    <t>0654</t>
  </si>
  <si>
    <t>DECES</t>
  </si>
  <si>
    <t>0655</t>
  </si>
  <si>
    <t>SELECTAN</t>
  </si>
  <si>
    <t>OEDME  PULMONAIRE</t>
  </si>
  <si>
    <t>0661</t>
  </si>
  <si>
    <t>SPECTAM</t>
  </si>
  <si>
    <t xml:space="preserve">OEDME  </t>
  </si>
  <si>
    <t>0693</t>
  </si>
  <si>
    <t>TONARSYL</t>
  </si>
  <si>
    <t>0762</t>
  </si>
  <si>
    <t>ULTRA B</t>
  </si>
  <si>
    <t>0764</t>
  </si>
  <si>
    <t>VECOXANT</t>
  </si>
  <si>
    <t>0790</t>
  </si>
  <si>
    <t>VIRKON</t>
  </si>
  <si>
    <t>0870</t>
  </si>
  <si>
    <t>0874</t>
  </si>
  <si>
    <t>VETRIMOXIN INJ</t>
  </si>
  <si>
    <t>METHIO B12</t>
  </si>
  <si>
    <t xml:space="preserve">LINCO </t>
  </si>
  <si>
    <t>SELECTANT</t>
  </si>
  <si>
    <t>RECHUTE</t>
  </si>
  <si>
    <t>MASTIJET SERINGUE</t>
  </si>
  <si>
    <t>VETRIMOXIN POUDRE</t>
  </si>
  <si>
    <t>ESTOCELAN</t>
  </si>
  <si>
    <t>TEINTURE D'IODE</t>
  </si>
  <si>
    <t>KAOLIN</t>
  </si>
  <si>
    <t>VETECARDIOL</t>
  </si>
  <si>
    <t>ASPIRINE</t>
  </si>
  <si>
    <t>CORTEXELINE</t>
  </si>
  <si>
    <t>DEXALONE</t>
  </si>
  <si>
    <t>DRAXXIN</t>
  </si>
  <si>
    <t>FERCOSANG</t>
  </si>
  <si>
    <t xml:space="preserve">    </t>
  </si>
  <si>
    <t>sang</t>
  </si>
  <si>
    <t xml:space="preserve">     TIMOVET </t>
  </si>
  <si>
    <t xml:space="preserve">   GENIXINE</t>
  </si>
  <si>
    <t>AXILLIN</t>
  </si>
  <si>
    <t>BESORTYL</t>
  </si>
  <si>
    <t>BIODYL</t>
  </si>
  <si>
    <t>BIOPULMONE</t>
  </si>
  <si>
    <t>BVD</t>
  </si>
  <si>
    <t>COBACTANT 2,5</t>
  </si>
  <si>
    <t>COFAFER</t>
  </si>
  <si>
    <t>COFALYSOR</t>
  </si>
  <si>
    <t>COLIVET  SOLUTION</t>
  </si>
  <si>
    <t>DOXYVAL</t>
  </si>
  <si>
    <t>DOXYVAL 20%</t>
  </si>
  <si>
    <t>EAU OXYGENEE</t>
  </si>
  <si>
    <t>EFICUR</t>
  </si>
  <si>
    <t>ERYTHROVET</t>
  </si>
  <si>
    <t xml:space="preserve">EUFLORE </t>
  </si>
  <si>
    <t>HEMOCED</t>
  </si>
  <si>
    <t>INOXYL</t>
  </si>
  <si>
    <t>MARBOCYL 10%</t>
  </si>
  <si>
    <t>MEDERENTIL</t>
  </si>
  <si>
    <t>OTC 50</t>
  </si>
  <si>
    <t>PNEUMOSPECTIN</t>
  </si>
  <si>
    <t>POUROMEC</t>
  </si>
  <si>
    <t>PRACETAM</t>
  </si>
  <si>
    <t>RENOBIONE</t>
  </si>
  <si>
    <t>SELEPHOS</t>
  </si>
  <si>
    <t>SHOTAPEN</t>
  </si>
  <si>
    <t>SYNULOX</t>
  </si>
  <si>
    <t>TOLFINE</t>
  </si>
  <si>
    <t>VECOXAN</t>
  </si>
  <si>
    <t>VETEDINE</t>
  </si>
  <si>
    <t>produit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</si>
  <si>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</si>
  <si>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</si>
  <si>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</si>
  <si>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</si>
  <si>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</si>
  <si>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</si>
  <si>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</si>
  <si>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</si>
  <si>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</si>
  <si>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</si>
  <si>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</si>
  <si>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</si>
  <si>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</si>
  <si>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Lien</t>
  </si>
  <si>
    <t>https://www.excel-downloads.com/threads/total-produit.20024752/</t>
  </si>
  <si>
    <t>Auteur</t>
  </si>
  <si>
    <t>GENA</t>
  </si>
  <si>
    <t>Étiquettes de lignes</t>
  </si>
  <si>
    <t>(vide)</t>
  </si>
  <si>
    <t>Total général</t>
  </si>
  <si>
    <t>Étiquettes de colonnes</t>
  </si>
  <si>
    <t>&lt;22/12/2016</t>
  </si>
  <si>
    <t>2016</t>
  </si>
  <si>
    <t>2017</t>
  </si>
  <si>
    <t>2018</t>
  </si>
  <si>
    <t>Somme de DOSAGE</t>
  </si>
  <si>
    <t>.</t>
  </si>
  <si>
    <t>Années</t>
  </si>
  <si>
    <t>Mois</t>
  </si>
  <si>
    <t>Fériés</t>
  </si>
  <si>
    <t>Jour de l'An</t>
  </si>
  <si>
    <t>FÉVRIER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</si>
  <si>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</si>
  <si>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</si>
  <si>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</si>
  <si>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</si>
  <si>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</si>
  <si>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</si>
  <si>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</si>
  <si>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</si>
  <si>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</si>
  <si>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</si>
  <si>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n:travaille</t>
  </si>
  <si>
    <t>N/TRAVAIL</t>
  </si>
  <si>
    <t>Transféré Planning</t>
  </si>
  <si>
    <t>Liste des N° Travail non transféré dans la feuille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</si>
</sst>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"/>
    <numFmt numFmtId="165" formatCode="&quot;$&quot;#,##0.00"/>
    <numFmt numFmtId="166" formatCode="&quot;$&quot;#,##0"/>
    <numFmt numFmtId="167" formatCode="dd/mm/yy;@"/>
    <numFmt numFmtId="168" formatCode="000000"/>
    <numFmt numFmtId="169" formatCode="0000000"/>
    <numFmt numFmtId="170" formatCode="d/m;@"/>
    <numFmt numFmtId="171" formatCode="&quot;S &quot;0"/>
    <numFmt numFmtId="172" formatCode="&quot;Semaine &quot;0"/>
    <numFmt numFmtId="173" formatCode="ddd"/>
    <numFmt numFmtId="174" formatCode="d"/>
    <numFmt numFmtId="175" formatCode="[=0]&quot;&quot;;General"/>
    <numFmt numFmtId="176" formatCode="ddd\ * dd\-mm\-yy"/>
  </numFmts>
  <fonts count="7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63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ahoma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8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8"/>
      <color indexed="23"/>
      <name val="Verdana"/>
      <family val="2"/>
    </font>
    <font>
      <sz val="10"/>
      <name val="Arial"/>
      <family val="2"/>
    </font>
    <font>
      <b/>
      <sz val="11"/>
      <color indexed="17"/>
      <name val="Calibri"/>
      <family val="2"/>
    </font>
    <font>
      <b/>
      <sz val="11"/>
      <color indexed="23"/>
      <name val="Calibri"/>
      <family val="2"/>
    </font>
    <font>
      <b/>
      <sz val="8"/>
      <color indexed="63"/>
      <name val="Verdana"/>
      <family val="2"/>
    </font>
    <font>
      <i/>
      <sz val="11"/>
      <color indexed="62"/>
      <name val="Calibri"/>
      <family val="2"/>
    </font>
    <font>
      <b/>
      <sz val="16"/>
      <color indexed="9"/>
      <name val="Tahom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indexed="63"/>
      <name val="Arial"/>
      <family val="2"/>
    </font>
    <font>
      <b/>
      <sz val="10"/>
      <color indexed="63"/>
      <name val="Arial"/>
      <family val="2"/>
    </font>
    <font>
      <b/>
      <sz val="10"/>
      <color indexed="63"/>
      <name val="Arial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4"/>
      <color indexed="63"/>
      <name val="Arial"/>
      <family val="2"/>
    </font>
    <font>
      <b/>
      <sz val="12"/>
      <color indexed="63"/>
      <name val="Arial"/>
      <family val="2"/>
    </font>
    <font>
      <b/>
      <sz val="9"/>
      <color indexed="8"/>
      <name val="Arial"/>
      <family val="2"/>
    </font>
    <font>
      <sz val="10"/>
      <color indexed="63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indexed="9"/>
      <name val="Arial"/>
      <family val="2"/>
    </font>
    <font>
      <sz val="10"/>
      <color indexed="63"/>
      <name val="Arial Unicode MS"/>
      <family val="2"/>
    </font>
    <font>
      <b/>
      <sz val="9"/>
      <name val="Arial"/>
      <family val="2"/>
    </font>
    <font>
      <sz val="14"/>
      <name val="Arial"/>
      <family val="2"/>
    </font>
    <font>
      <sz val="9"/>
      <color indexed="8"/>
      <name val="Arial"/>
      <family val="2"/>
    </font>
    <font>
      <sz val="14"/>
      <color indexed="63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sz val="9"/>
      <color indexed="17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9"/>
      <name val="Georgia"/>
      <family val="1"/>
    </font>
    <font>
      <u/>
      <sz val="10"/>
      <color theme="10"/>
      <name val="Arial"/>
      <family val="2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0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b/>
      <sz val="11"/>
      <color theme="1"/>
      <name val="Calibri"/>
      <family val="2"/>
      <scheme val="minor"/>
    </font>
    <font>
      <b/>
      <sz val="16"/>
      <name val="Century Gothic"/>
      <family val="2"/>
    </font>
    <font>
      <sz val="16"/>
      <name val="Calibri"/>
      <family val="2"/>
      <scheme val="minor"/>
    </font>
    <font>
      <sz val="18"/>
      <name val="Arial"/>
      <family val="2"/>
    </font>
  </fonts>
  <fills count="8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62"/>
      </patternFill>
    </fill>
    <fill>
      <patternFill patternType="solid">
        <fgColor indexed="60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8"/>
      </patternFill>
    </fill>
    <fill>
      <patternFill patternType="solid">
        <fgColor indexed="10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3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1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10"/>
      </left>
      <right style="thick">
        <color indexed="10"/>
      </right>
      <top/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18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double">
        <color indexed="39"/>
      </bottom>
      <diagonal/>
    </border>
    <border>
      <left style="thick">
        <color indexed="16"/>
      </left>
      <right/>
      <top style="thick">
        <color indexed="18"/>
      </top>
      <bottom/>
      <diagonal/>
    </border>
    <border>
      <left/>
      <right style="hair">
        <color indexed="18"/>
      </right>
      <top style="hair">
        <color indexed="18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double">
        <color indexed="1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39"/>
      </bottom>
      <diagonal/>
    </border>
    <border>
      <left style="thick">
        <color indexed="16"/>
      </left>
      <right/>
      <top/>
      <bottom/>
      <diagonal/>
    </border>
    <border>
      <left/>
      <right style="hair">
        <color indexed="18"/>
      </right>
      <top/>
      <bottom/>
      <diagonal/>
    </border>
    <border>
      <left/>
      <right style="thick">
        <color indexed="10"/>
      </right>
      <top style="double">
        <color indexed="12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64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12"/>
      </bottom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8"/>
      </bottom>
      <diagonal/>
    </border>
    <border>
      <left style="thick">
        <color indexed="16"/>
      </left>
      <right style="thick">
        <color indexed="16"/>
      </right>
      <top/>
      <bottom/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18"/>
      </bottom>
      <diagonal/>
    </border>
    <border>
      <left style="thick">
        <color indexed="10"/>
      </left>
      <right style="thick">
        <color indexed="10"/>
      </right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10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/>
      <top/>
      <bottom style="thick">
        <color indexed="18"/>
      </bottom>
      <diagonal/>
    </border>
    <border>
      <left style="thick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thick">
        <color rgb="FF002060"/>
      </right>
      <top/>
      <bottom/>
      <diagonal/>
    </border>
    <border>
      <left style="thick">
        <color rgb="FF002060"/>
      </left>
      <right style="double">
        <color rgb="FF002060"/>
      </right>
      <top/>
      <bottom style="thick">
        <color rgb="FF002060"/>
      </bottom>
      <diagonal/>
    </border>
    <border>
      <left style="thick">
        <color rgb="FF002060"/>
      </left>
      <right style="thick">
        <color rgb="FF002060"/>
      </right>
      <top style="thick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thick">
        <color rgb="FF002060"/>
      </bottom>
      <diagonal/>
    </border>
    <border>
      <left style="thick">
        <color theme="9" tint="-0.499984740745262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rgb="FF002060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16"/>
      </left>
      <right style="thick">
        <color indexed="16"/>
      </right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</borders>
  <cellStyleXfs count="9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4" fillId="2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21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2" borderId="0" applyNumberFormat="0" applyBorder="0" applyAlignment="0" applyProtection="0"/>
    <xf numFmtId="166" fontId="5" fillId="23" borderId="1" applyFont="0" applyFill="0" applyBorder="0" applyProtection="0">
      <alignment vertical="center"/>
    </xf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24" borderId="0" applyBorder="0">
      <alignment horizontal="left" vertical="center" indent="1"/>
    </xf>
    <xf numFmtId="0" fontId="9" fillId="25" borderId="2" applyNumberFormat="0" applyAlignment="0" applyProtection="0"/>
    <xf numFmtId="0" fontId="9" fillId="26" borderId="2" applyNumberFormat="0" applyAlignment="0" applyProtection="0"/>
    <xf numFmtId="0" fontId="10" fillId="0" borderId="3" applyNumberFormat="0" applyFill="0" applyAlignment="0" applyProtection="0"/>
    <xf numFmtId="0" fontId="11" fillId="27" borderId="4" applyNumberFormat="0" applyAlignment="0" applyProtection="0"/>
    <xf numFmtId="0" fontId="12" fillId="9" borderId="2" applyNumberFormat="0" applyAlignment="0" applyProtection="0"/>
    <xf numFmtId="44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166" fontId="15" fillId="29" borderId="6" applyBorder="0" applyAlignment="0">
      <alignment horizontal="left" vertical="center" indent="1"/>
    </xf>
    <xf numFmtId="166" fontId="16" fillId="30" borderId="7" applyBorder="0">
      <alignment horizontal="left" vertical="center" indent="1"/>
    </xf>
    <xf numFmtId="0" fontId="16" fillId="31" borderId="8" applyNumberFormat="0" applyBorder="0">
      <alignment horizontal="left" vertical="top" indent="1"/>
    </xf>
    <xf numFmtId="0" fontId="16" fillId="23" borderId="0" applyBorder="0">
      <alignment horizontal="left" vertical="center" indent="1"/>
    </xf>
    <xf numFmtId="0" fontId="16" fillId="0" borderId="8" applyNumberFormat="0" applyFill="0">
      <alignment horizontal="centerContinuous" vertical="top"/>
    </xf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12" fillId="9" borderId="2" applyNumberFormat="0" applyAlignment="0" applyProtection="0"/>
    <xf numFmtId="0" fontId="20" fillId="15" borderId="0" applyNumberFormat="0" applyBorder="0" applyAlignment="0" applyProtection="0"/>
    <xf numFmtId="0" fontId="10" fillId="0" borderId="3" applyNumberFormat="0" applyFill="0" applyAlignment="0" applyProtection="0"/>
    <xf numFmtId="43" fontId="2" fillId="0" borderId="0" applyFont="0" applyFill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1" fillId="30" borderId="0">
      <alignment horizontal="left" indent="1"/>
    </xf>
    <xf numFmtId="165" fontId="5" fillId="23" borderId="12" applyBorder="0">
      <alignment horizontal="left" vertical="center" indent="2"/>
    </xf>
    <xf numFmtId="0" fontId="22" fillId="0" borderId="0"/>
    <xf numFmtId="0" fontId="22" fillId="0" borderId="0"/>
    <xf numFmtId="0" fontId="2" fillId="0" borderId="0"/>
    <xf numFmtId="0" fontId="3" fillId="28" borderId="5" applyNumberFormat="0" applyFont="0" applyAlignment="0" applyProtection="0"/>
    <xf numFmtId="0" fontId="23" fillId="4" borderId="13" applyNumberFormat="0" applyAlignment="0" applyProtection="0"/>
    <xf numFmtId="9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24" fillId="26" borderId="13" applyNumberFormat="0" applyAlignment="0" applyProtection="0"/>
    <xf numFmtId="0" fontId="25" fillId="24" borderId="0" applyBorder="0">
      <alignment horizontal="left" vertical="center" indent="1"/>
    </xf>
    <xf numFmtId="0" fontId="26" fillId="0" borderId="0" applyNumberFormat="0" applyFill="0" applyBorder="0" applyAlignment="0" applyProtection="0"/>
    <xf numFmtId="0" fontId="27" fillId="33" borderId="0" applyBorder="0">
      <alignment horizontal="left" vertical="center" indent="1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0" applyNumberFormat="0" applyFill="0" applyAlignment="0" applyProtection="0"/>
    <xf numFmtId="0" fontId="11" fillId="0" borderId="15" applyNumberFormat="0" applyFill="0" applyAlignment="0" applyProtection="0"/>
    <xf numFmtId="0" fontId="11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11" fillId="27" borderId="4" applyNumberFormat="0" applyAlignment="0" applyProtection="0"/>
    <xf numFmtId="0" fontId="6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/>
    <xf numFmtId="0" fontId="66" fillId="0" borderId="0"/>
    <xf numFmtId="0" fontId="61" fillId="0" borderId="0"/>
    <xf numFmtId="0" fontId="22" fillId="0" borderId="0"/>
  </cellStyleXfs>
  <cellXfs count="316">
    <xf numFmtId="0" fontId="0" fillId="0" borderId="0" xfId="0"/>
    <xf numFmtId="0" fontId="32" fillId="0" borderId="0" xfId="74" applyFont="1" applyBorder="1" applyAlignment="1">
      <alignment horizontal="left"/>
    </xf>
    <xf numFmtId="14" fontId="33" fillId="0" borderId="0" xfId="74" applyNumberFormat="1" applyFont="1" applyBorder="1" applyAlignment="1">
      <alignment horizontal="center"/>
    </xf>
    <xf numFmtId="168" fontId="2" fillId="0" borderId="0" xfId="74" applyNumberFormat="1" applyBorder="1" applyAlignment="1">
      <alignment horizontal="center"/>
    </xf>
    <xf numFmtId="0" fontId="2" fillId="0" borderId="0" xfId="74" applyBorder="1"/>
    <xf numFmtId="0" fontId="2" fillId="0" borderId="0" xfId="74" applyBorder="1" applyAlignment="1">
      <alignment horizontal="center"/>
    </xf>
    <xf numFmtId="167" fontId="2" fillId="0" borderId="0" xfId="74" applyNumberFormat="1" applyBorder="1" applyAlignment="1">
      <alignment horizontal="center"/>
    </xf>
    <xf numFmtId="14" fontId="34" fillId="0" borderId="0" xfId="74" applyNumberFormat="1" applyFont="1" applyBorder="1" applyAlignment="1">
      <alignment horizontal="center"/>
    </xf>
    <xf numFmtId="0" fontId="36" fillId="0" borderId="0" xfId="74" applyFont="1" applyBorder="1" applyAlignment="1">
      <alignment horizontal="center"/>
    </xf>
    <xf numFmtId="0" fontId="37" fillId="0" borderId="0" xfId="74" applyFont="1" applyBorder="1"/>
    <xf numFmtId="0" fontId="2" fillId="0" borderId="0" xfId="74"/>
    <xf numFmtId="0" fontId="2" fillId="0" borderId="0" xfId="74" applyNumberFormat="1"/>
    <xf numFmtId="0" fontId="2" fillId="0" borderId="0" xfId="74" applyAlignment="1">
      <alignment horizontal="center"/>
    </xf>
    <xf numFmtId="164" fontId="32" fillId="0" borderId="0" xfId="74" applyNumberFormat="1" applyFont="1" applyBorder="1" applyAlignment="1">
      <alignment horizontal="center"/>
    </xf>
    <xf numFmtId="1" fontId="2" fillId="0" borderId="0" xfId="74" applyNumberFormat="1" applyBorder="1" applyAlignment="1">
      <alignment horizontal="center"/>
    </xf>
    <xf numFmtId="168" fontId="2" fillId="0" borderId="17" xfId="74" applyNumberFormat="1" applyBorder="1" applyAlignment="1">
      <alignment horizontal="center"/>
    </xf>
    <xf numFmtId="0" fontId="33" fillId="0" borderId="17" xfId="74" applyFont="1" applyBorder="1" applyAlignment="1">
      <alignment horizontal="center"/>
    </xf>
    <xf numFmtId="0" fontId="2" fillId="0" borderId="18" xfId="74" applyBorder="1" applyAlignment="1">
      <alignment horizontal="center"/>
    </xf>
    <xf numFmtId="14" fontId="34" fillId="0" borderId="18" xfId="74" applyNumberFormat="1" applyFont="1" applyBorder="1" applyAlignment="1">
      <alignment horizontal="center"/>
    </xf>
    <xf numFmtId="168" fontId="2" fillId="34" borderId="19" xfId="74" applyNumberFormat="1" applyFill="1" applyBorder="1" applyAlignment="1">
      <alignment horizontal="center" vertical="center"/>
    </xf>
    <xf numFmtId="0" fontId="38" fillId="35" borderId="20" xfId="74" applyFont="1" applyFill="1" applyBorder="1" applyAlignment="1">
      <alignment horizontal="center"/>
    </xf>
    <xf numFmtId="0" fontId="33" fillId="34" borderId="21" xfId="74" applyFont="1" applyFill="1" applyBorder="1" applyAlignment="1">
      <alignment horizontal="center"/>
    </xf>
    <xf numFmtId="0" fontId="33" fillId="34" borderId="0" xfId="74" applyFont="1" applyFill="1" applyBorder="1" applyAlignment="1">
      <alignment horizontal="center"/>
    </xf>
    <xf numFmtId="0" fontId="33" fillId="36" borderId="0" xfId="74" applyFont="1" applyFill="1" applyBorder="1" applyAlignment="1">
      <alignment horizontal="center"/>
    </xf>
    <xf numFmtId="0" fontId="38" fillId="0" borderId="20" xfId="74" applyFont="1" applyFill="1" applyBorder="1" applyAlignment="1">
      <alignment horizontal="center"/>
    </xf>
    <xf numFmtId="49" fontId="38" fillId="37" borderId="0" xfId="74" applyNumberFormat="1" applyFont="1" applyFill="1" applyBorder="1" applyAlignment="1">
      <alignment horizontal="center"/>
    </xf>
    <xf numFmtId="0" fontId="2" fillId="38" borderId="0" xfId="74" applyFill="1" applyAlignment="1">
      <alignment horizontal="center"/>
    </xf>
    <xf numFmtId="0" fontId="2" fillId="0" borderId="0" xfId="74" applyFill="1" applyAlignment="1">
      <alignment horizontal="center"/>
    </xf>
    <xf numFmtId="0" fontId="33" fillId="0" borderId="0" xfId="74" applyFont="1" applyAlignment="1">
      <alignment horizontal="center"/>
    </xf>
    <xf numFmtId="9" fontId="2" fillId="0" borderId="0" xfId="77"/>
    <xf numFmtId="0" fontId="2" fillId="0" borderId="0" xfId="74" applyFont="1" applyFill="1" applyBorder="1"/>
    <xf numFmtId="0" fontId="33" fillId="0" borderId="0" xfId="72" applyFont="1" applyFill="1" applyBorder="1" applyAlignment="1">
      <alignment horizontal="center"/>
    </xf>
    <xf numFmtId="49" fontId="39" fillId="0" borderId="0" xfId="72" applyNumberFormat="1" applyFont="1" applyFill="1" applyBorder="1" applyAlignment="1">
      <alignment horizontal="center"/>
    </xf>
    <xf numFmtId="49" fontId="38" fillId="37" borderId="0" xfId="72" applyNumberFormat="1" applyFont="1" applyFill="1" applyBorder="1" applyAlignment="1">
      <alignment horizontal="center"/>
    </xf>
    <xf numFmtId="0" fontId="2" fillId="0" borderId="0" xfId="74" applyFont="1" applyAlignment="1">
      <alignment horizontal="center"/>
    </xf>
    <xf numFmtId="168" fontId="2" fillId="34" borderId="22" xfId="74" applyNumberFormat="1" applyFill="1" applyBorder="1" applyAlignment="1">
      <alignment horizontal="center" vertical="center"/>
    </xf>
    <xf numFmtId="49" fontId="40" fillId="0" borderId="12" xfId="74" applyNumberFormat="1" applyFont="1" applyBorder="1" applyAlignment="1">
      <alignment horizontal="center" vertical="center"/>
    </xf>
    <xf numFmtId="49" fontId="40" fillId="0" borderId="0" xfId="74" applyNumberFormat="1" applyFont="1" applyBorder="1" applyAlignment="1">
      <alignment horizontal="center" vertical="center"/>
    </xf>
    <xf numFmtId="0" fontId="41" fillId="39" borderId="0" xfId="74" applyFont="1" applyFill="1" applyAlignment="1">
      <alignment horizontal="center"/>
    </xf>
    <xf numFmtId="0" fontId="41" fillId="38" borderId="0" xfId="74" applyFont="1" applyFill="1" applyAlignment="1">
      <alignment horizontal="center"/>
    </xf>
    <xf numFmtId="0" fontId="41" fillId="0" borderId="0" xfId="74" applyNumberFormat="1" applyFont="1" applyAlignment="1">
      <alignment horizontal="center"/>
    </xf>
    <xf numFmtId="164" fontId="42" fillId="0" borderId="0" xfId="72" applyNumberFormat="1" applyFont="1" applyFill="1" applyAlignment="1">
      <alignment horizontal="center"/>
    </xf>
    <xf numFmtId="49" fontId="40" fillId="23" borderId="0" xfId="72" applyNumberFormat="1" applyFont="1" applyFill="1" applyBorder="1" applyAlignment="1">
      <alignment horizontal="center"/>
    </xf>
    <xf numFmtId="0" fontId="43" fillId="0" borderId="0" xfId="72" applyFont="1" applyBorder="1" applyAlignment="1">
      <alignment horizontal="center"/>
    </xf>
    <xf numFmtId="12" fontId="33" fillId="0" borderId="0" xfId="74" applyNumberFormat="1" applyFont="1" applyAlignment="1">
      <alignment horizontal="center"/>
    </xf>
    <xf numFmtId="168" fontId="2" fillId="0" borderId="0" xfId="74" applyNumberFormat="1" applyAlignment="1">
      <alignment horizontal="center"/>
    </xf>
    <xf numFmtId="164" fontId="32" fillId="0" borderId="23" xfId="72" applyNumberFormat="1" applyFont="1" applyFill="1" applyBorder="1" applyAlignment="1">
      <alignment horizontal="center"/>
    </xf>
    <xf numFmtId="167" fontId="44" fillId="0" borderId="24" xfId="72" applyNumberFormat="1" applyFont="1" applyFill="1" applyBorder="1" applyAlignment="1">
      <alignment horizontal="center"/>
    </xf>
    <xf numFmtId="168" fontId="44" fillId="0" borderId="25" xfId="74" applyNumberFormat="1" applyFont="1" applyFill="1" applyBorder="1" applyAlignment="1">
      <alignment horizontal="center"/>
    </xf>
    <xf numFmtId="0" fontId="45" fillId="0" borderId="23" xfId="74" applyFont="1" applyBorder="1" applyAlignment="1">
      <alignment horizontal="center"/>
    </xf>
    <xf numFmtId="0" fontId="44" fillId="0" borderId="23" xfId="72" applyFont="1" applyFill="1" applyBorder="1" applyAlignment="1">
      <alignment horizontal="center"/>
    </xf>
    <xf numFmtId="0" fontId="44" fillId="0" borderId="23" xfId="72" applyFont="1" applyBorder="1" applyAlignment="1">
      <alignment horizontal="center"/>
    </xf>
    <xf numFmtId="14" fontId="34" fillId="0" borderId="23" xfId="72" applyNumberFormat="1" applyFont="1" applyFill="1" applyBorder="1" applyAlignment="1">
      <alignment horizontal="center"/>
    </xf>
    <xf numFmtId="0" fontId="2" fillId="0" borderId="26" xfId="74" applyBorder="1" applyAlignment="1">
      <alignment horizontal="center"/>
    </xf>
    <xf numFmtId="0" fontId="2" fillId="0" borderId="0" xfId="74" applyFont="1" applyBorder="1" applyAlignment="1">
      <alignment horizontal="center"/>
    </xf>
    <xf numFmtId="0" fontId="2" fillId="0" borderId="27" xfId="74" applyFont="1" applyBorder="1" applyAlignment="1">
      <alignment horizontal="center" vertical="center"/>
    </xf>
    <xf numFmtId="14" fontId="46" fillId="0" borderId="28" xfId="72" applyNumberFormat="1" applyFont="1" applyFill="1" applyBorder="1" applyAlignment="1">
      <alignment horizontal="center"/>
    </xf>
    <xf numFmtId="0" fontId="47" fillId="36" borderId="29" xfId="0" applyFont="1" applyFill="1" applyBorder="1" applyAlignment="1">
      <alignment horizontal="center"/>
    </xf>
    <xf numFmtId="0" fontId="48" fillId="40" borderId="30" xfId="0" applyNumberFormat="1" applyFont="1" applyFill="1" applyBorder="1" applyAlignment="1">
      <alignment horizontal="center"/>
    </xf>
    <xf numFmtId="0" fontId="49" fillId="0" borderId="0" xfId="0" applyFont="1"/>
    <xf numFmtId="0" fontId="33" fillId="0" borderId="0" xfId="73" applyFont="1" applyAlignment="1">
      <alignment horizontal="center"/>
    </xf>
    <xf numFmtId="49" fontId="33" fillId="23" borderId="0" xfId="72" applyNumberFormat="1" applyFont="1" applyFill="1" applyBorder="1" applyAlignment="1">
      <alignment horizontal="center"/>
    </xf>
    <xf numFmtId="0" fontId="50" fillId="0" borderId="0" xfId="72" applyFont="1" applyBorder="1" applyAlignment="1">
      <alignment horizontal="center"/>
    </xf>
    <xf numFmtId="169" fontId="51" fillId="0" borderId="0" xfId="74" applyNumberFormat="1" applyFont="1" applyAlignment="1">
      <alignment horizontal="center"/>
    </xf>
    <xf numFmtId="164" fontId="32" fillId="0" borderId="31" xfId="72" applyNumberFormat="1" applyFont="1" applyFill="1" applyBorder="1" applyAlignment="1">
      <alignment horizontal="center"/>
    </xf>
    <xf numFmtId="0" fontId="45" fillId="0" borderId="31" xfId="74" applyFont="1" applyBorder="1" applyAlignment="1">
      <alignment horizontal="center"/>
    </xf>
    <xf numFmtId="0" fontId="44" fillId="0" borderId="31" xfId="72" applyFont="1" applyFill="1" applyBorder="1" applyAlignment="1">
      <alignment horizontal="center"/>
    </xf>
    <xf numFmtId="0" fontId="44" fillId="0" borderId="31" xfId="72" applyFont="1" applyBorder="1" applyAlignment="1">
      <alignment horizontal="center"/>
    </xf>
    <xf numFmtId="14" fontId="34" fillId="0" borderId="31" xfId="72" applyNumberFormat="1" applyFont="1" applyFill="1" applyBorder="1" applyAlignment="1">
      <alignment horizontal="center"/>
    </xf>
    <xf numFmtId="167" fontId="44" fillId="0" borderId="31" xfId="72" applyNumberFormat="1" applyFont="1" applyFill="1" applyBorder="1" applyAlignment="1">
      <alignment horizontal="center"/>
    </xf>
    <xf numFmtId="0" fontId="2" fillId="0" borderId="32" xfId="74" applyBorder="1" applyAlignment="1">
      <alignment horizontal="center"/>
    </xf>
    <xf numFmtId="0" fontId="2" fillId="0" borderId="33" xfId="74" applyFont="1" applyBorder="1" applyAlignment="1">
      <alignment horizontal="center" vertical="center"/>
    </xf>
    <xf numFmtId="49" fontId="40" fillId="0" borderId="12" xfId="74" applyNumberFormat="1" applyFont="1" applyFill="1" applyBorder="1" applyAlignment="1">
      <alignment horizontal="center" vertical="center"/>
    </xf>
    <xf numFmtId="49" fontId="22" fillId="0" borderId="0" xfId="74" applyNumberFormat="1" applyFont="1" applyBorder="1" applyAlignment="1">
      <alignment horizontal="center"/>
    </xf>
    <xf numFmtId="49" fontId="40" fillId="0" borderId="0" xfId="74" applyNumberFormat="1" applyFont="1" applyFill="1" applyBorder="1" applyAlignment="1">
      <alignment horizontal="center" vertical="center"/>
    </xf>
    <xf numFmtId="0" fontId="52" fillId="0" borderId="0" xfId="74" applyFont="1" applyBorder="1" applyAlignment="1">
      <alignment horizontal="center"/>
    </xf>
    <xf numFmtId="0" fontId="47" fillId="36" borderId="34" xfId="0" applyFont="1" applyFill="1" applyBorder="1" applyAlignment="1">
      <alignment horizontal="center"/>
    </xf>
    <xf numFmtId="0" fontId="33" fillId="0" borderId="0" xfId="73" applyFont="1" applyBorder="1" applyAlignment="1">
      <alignment horizontal="center"/>
    </xf>
    <xf numFmtId="49" fontId="22" fillId="0" borderId="0" xfId="74" applyNumberFormat="1" applyFont="1" applyFill="1" applyBorder="1" applyAlignment="1">
      <alignment horizontal="center"/>
    </xf>
    <xf numFmtId="49" fontId="40" fillId="41" borderId="12" xfId="74" applyNumberFormat="1" applyFont="1" applyFill="1" applyBorder="1" applyAlignment="1">
      <alignment horizontal="center" vertical="center"/>
    </xf>
    <xf numFmtId="0" fontId="37" fillId="0" borderId="0" xfId="74" applyFont="1" applyBorder="1" applyAlignment="1">
      <alignment horizontal="center"/>
    </xf>
    <xf numFmtId="49" fontId="33" fillId="0" borderId="0" xfId="72" applyNumberFormat="1" applyFont="1" applyBorder="1" applyAlignment="1">
      <alignment horizontal="center"/>
    </xf>
    <xf numFmtId="169" fontId="41" fillId="0" borderId="0" xfId="74" applyNumberFormat="1" applyFont="1" applyAlignment="1">
      <alignment horizontal="center"/>
    </xf>
    <xf numFmtId="49" fontId="38" fillId="41" borderId="12" xfId="74" applyNumberFormat="1" applyFont="1" applyFill="1" applyBorder="1" applyAlignment="1">
      <alignment horizontal="center" vertical="center"/>
    </xf>
    <xf numFmtId="49" fontId="38" fillId="0" borderId="0" xfId="74" applyNumberFormat="1" applyFont="1" applyFill="1" applyBorder="1" applyAlignment="1">
      <alignment horizontal="center" vertical="center"/>
    </xf>
    <xf numFmtId="14" fontId="46" fillId="0" borderId="28" xfId="74" applyNumberFormat="1" applyFont="1" applyFill="1" applyBorder="1" applyAlignment="1">
      <alignment horizontal="center"/>
    </xf>
    <xf numFmtId="0" fontId="39" fillId="0" borderId="0" xfId="72" applyFont="1" applyBorder="1" applyAlignment="1">
      <alignment horizontal="center"/>
    </xf>
    <xf numFmtId="169" fontId="53" fillId="0" borderId="0" xfId="74" applyNumberFormat="1" applyFont="1" applyAlignment="1">
      <alignment horizontal="center"/>
    </xf>
    <xf numFmtId="0" fontId="54" fillId="0" borderId="0" xfId="72" applyFont="1" applyBorder="1" applyAlignment="1">
      <alignment horizontal="center"/>
    </xf>
    <xf numFmtId="169" fontId="2" fillId="0" borderId="0" xfId="74" applyNumberFormat="1" applyFont="1" applyAlignment="1">
      <alignment horizontal="center"/>
    </xf>
    <xf numFmtId="168" fontId="44" fillId="0" borderId="31" xfId="74" applyNumberFormat="1" applyFont="1" applyFill="1" applyBorder="1" applyAlignment="1">
      <alignment horizontal="center"/>
    </xf>
    <xf numFmtId="0" fontId="55" fillId="0" borderId="19" xfId="0" applyFont="1" applyBorder="1" applyAlignment="1">
      <alignment horizontal="center"/>
    </xf>
    <xf numFmtId="0" fontId="55" fillId="0" borderId="35" xfId="0" applyFont="1" applyBorder="1" applyAlignment="1">
      <alignment horizontal="center"/>
    </xf>
    <xf numFmtId="0" fontId="37" fillId="0" borderId="0" xfId="72" applyFont="1" applyBorder="1" applyAlignment="1">
      <alignment horizontal="center"/>
    </xf>
    <xf numFmtId="164" fontId="2" fillId="0" borderId="0" xfId="74" applyNumberFormat="1" applyFont="1" applyAlignment="1">
      <alignment horizontal="center"/>
    </xf>
    <xf numFmtId="164" fontId="2" fillId="0" borderId="0" xfId="74" applyNumberFormat="1" applyAlignment="1">
      <alignment horizontal="center"/>
    </xf>
    <xf numFmtId="14" fontId="44" fillId="0" borderId="31" xfId="72" applyNumberFormat="1" applyFont="1" applyFill="1" applyBorder="1" applyAlignment="1">
      <alignment horizontal="center"/>
    </xf>
    <xf numFmtId="0" fontId="46" fillId="0" borderId="28" xfId="0" applyFont="1" applyFill="1" applyBorder="1" applyAlignment="1">
      <alignment horizontal="center"/>
    </xf>
    <xf numFmtId="0" fontId="56" fillId="0" borderId="31" xfId="72" applyFont="1" applyFill="1" applyBorder="1" applyAlignment="1">
      <alignment horizontal="center"/>
    </xf>
    <xf numFmtId="14" fontId="57" fillId="0" borderId="28" xfId="74" applyNumberFormat="1" applyFont="1" applyBorder="1" applyAlignment="1">
      <alignment horizontal="center"/>
    </xf>
    <xf numFmtId="49" fontId="22" fillId="0" borderId="0" xfId="72" applyNumberFormat="1" applyFont="1" applyBorder="1" applyAlignment="1">
      <alignment horizontal="center"/>
    </xf>
    <xf numFmtId="0" fontId="57" fillId="0" borderId="28" xfId="74" applyFont="1" applyFill="1" applyBorder="1" applyAlignment="1">
      <alignment horizontal="center"/>
    </xf>
    <xf numFmtId="0" fontId="57" fillId="0" borderId="28" xfId="0" applyFont="1" applyBorder="1" applyAlignment="1">
      <alignment horizontal="center"/>
    </xf>
    <xf numFmtId="49" fontId="38" fillId="0" borderId="12" xfId="74" applyNumberFormat="1" applyFont="1" applyBorder="1" applyAlignment="1">
      <alignment horizontal="center" vertical="center"/>
    </xf>
    <xf numFmtId="14" fontId="34" fillId="0" borderId="36" xfId="72" applyNumberFormat="1" applyFont="1" applyFill="1" applyBorder="1" applyAlignment="1">
      <alignment horizontal="center"/>
    </xf>
    <xf numFmtId="14" fontId="58" fillId="0" borderId="37" xfId="72" applyNumberFormat="1" applyFont="1" applyFill="1" applyBorder="1" applyAlignment="1">
      <alignment horizontal="center"/>
    </xf>
    <xf numFmtId="14" fontId="58" fillId="0" borderId="38" xfId="74" applyNumberFormat="1" applyFont="1" applyFill="1" applyBorder="1" applyAlignment="1">
      <alignment horizontal="center"/>
    </xf>
    <xf numFmtId="0" fontId="34" fillId="0" borderId="31" xfId="72" applyFont="1" applyFill="1" applyBorder="1" applyAlignment="1">
      <alignment horizontal="center"/>
    </xf>
    <xf numFmtId="49" fontId="40" fillId="34" borderId="12" xfId="74" applyNumberFormat="1" applyFont="1" applyFill="1" applyBorder="1" applyAlignment="1">
      <alignment horizontal="center" vertical="center"/>
    </xf>
    <xf numFmtId="14" fontId="57" fillId="0" borderId="28" xfId="72" applyNumberFormat="1" applyFont="1" applyFill="1" applyBorder="1" applyAlignment="1">
      <alignment horizontal="center"/>
    </xf>
    <xf numFmtId="0" fontId="33" fillId="0" borderId="28" xfId="74" applyFont="1" applyBorder="1" applyAlignment="1">
      <alignment horizontal="center"/>
    </xf>
    <xf numFmtId="0" fontId="22" fillId="0" borderId="0" xfId="74" applyFont="1"/>
    <xf numFmtId="0" fontId="47" fillId="42" borderId="0" xfId="0" applyFont="1" applyFill="1" applyAlignment="1">
      <alignment horizontal="center"/>
    </xf>
    <xf numFmtId="43" fontId="47" fillId="42" borderId="39" xfId="67" applyFont="1" applyFill="1" applyBorder="1" applyAlignment="1">
      <alignment horizontal="center"/>
    </xf>
    <xf numFmtId="0" fontId="0" fillId="0" borderId="0" xfId="0" applyAlignment="1">
      <alignment horizontal="center"/>
    </xf>
    <xf numFmtId="49" fontId="38" fillId="0" borderId="0" xfId="74" applyNumberFormat="1" applyFont="1" applyBorder="1" applyAlignment="1">
      <alignment horizontal="center" vertical="center"/>
    </xf>
    <xf numFmtId="167" fontId="44" fillId="0" borderId="31" xfId="74" applyNumberFormat="1" applyFont="1" applyBorder="1" applyAlignment="1">
      <alignment horizontal="center"/>
    </xf>
    <xf numFmtId="0" fontId="2" fillId="0" borderId="0" xfId="74" applyBorder="1" applyAlignment="1">
      <alignment horizontal="center" vertical="center"/>
    </xf>
    <xf numFmtId="0" fontId="33" fillId="0" borderId="28" xfId="74" applyFont="1" applyBorder="1"/>
    <xf numFmtId="0" fontId="2" fillId="0" borderId="0" xfId="74" applyFont="1"/>
    <xf numFmtId="14" fontId="58" fillId="0" borderId="36" xfId="74" applyNumberFormat="1" applyFont="1" applyFill="1" applyBorder="1" applyAlignment="1">
      <alignment horizontal="center"/>
    </xf>
    <xf numFmtId="14" fontId="58" fillId="0" borderId="40" xfId="74" applyNumberFormat="1" applyFont="1" applyFill="1" applyBorder="1" applyAlignment="1">
      <alignment horizontal="center"/>
    </xf>
    <xf numFmtId="14" fontId="58" fillId="0" borderId="41" xfId="72" applyNumberFormat="1" applyFont="1" applyFill="1" applyBorder="1" applyAlignment="1">
      <alignment horizontal="center"/>
    </xf>
    <xf numFmtId="168" fontId="44" fillId="0" borderId="31" xfId="74" applyNumberFormat="1" applyFont="1" applyBorder="1" applyAlignment="1">
      <alignment horizontal="center"/>
    </xf>
    <xf numFmtId="14" fontId="34" fillId="0" borderId="31" xfId="74" applyNumberFormat="1" applyFont="1" applyBorder="1" applyAlignment="1">
      <alignment horizontal="center"/>
    </xf>
    <xf numFmtId="0" fontId="34" fillId="0" borderId="19" xfId="74" applyFont="1" applyBorder="1" applyAlignment="1">
      <alignment horizontal="center"/>
    </xf>
    <xf numFmtId="14" fontId="58" fillId="0" borderId="28" xfId="74" applyNumberFormat="1" applyFont="1" applyFill="1" applyBorder="1" applyAlignment="1">
      <alignment horizontal="center"/>
    </xf>
    <xf numFmtId="14" fontId="44" fillId="0" borderId="31" xfId="74" applyNumberFormat="1" applyFont="1" applyBorder="1" applyAlignment="1">
      <alignment horizontal="center"/>
    </xf>
    <xf numFmtId="14" fontId="57" fillId="0" borderId="37" xfId="72" applyNumberFormat="1" applyFont="1" applyFill="1" applyBorder="1" applyAlignment="1">
      <alignment horizontal="center"/>
    </xf>
    <xf numFmtId="14" fontId="57" fillId="0" borderId="23" xfId="72" applyNumberFormat="1" applyFont="1" applyFill="1" applyBorder="1" applyAlignment="1">
      <alignment horizontal="center"/>
    </xf>
    <xf numFmtId="164" fontId="32" fillId="43" borderId="31" xfId="72" applyNumberFormat="1" applyFont="1" applyFill="1" applyBorder="1" applyAlignment="1">
      <alignment horizontal="center"/>
    </xf>
    <xf numFmtId="167" fontId="44" fillId="43" borderId="31" xfId="74" applyNumberFormat="1" applyFont="1" applyFill="1" applyBorder="1" applyAlignment="1">
      <alignment horizontal="center"/>
    </xf>
    <xf numFmtId="168" fontId="44" fillId="43" borderId="31" xfId="74" applyNumberFormat="1" applyFont="1" applyFill="1" applyBorder="1" applyAlignment="1">
      <alignment horizontal="center"/>
    </xf>
    <xf numFmtId="0" fontId="45" fillId="43" borderId="31" xfId="74" applyFont="1" applyFill="1" applyBorder="1" applyAlignment="1">
      <alignment horizontal="center"/>
    </xf>
    <xf numFmtId="0" fontId="44" fillId="43" borderId="23" xfId="72" applyFont="1" applyFill="1" applyBorder="1" applyAlignment="1">
      <alignment horizontal="center"/>
    </xf>
    <xf numFmtId="0" fontId="44" fillId="43" borderId="31" xfId="72" applyFont="1" applyFill="1" applyBorder="1" applyAlignment="1">
      <alignment horizontal="center"/>
    </xf>
    <xf numFmtId="0" fontId="2" fillId="0" borderId="0" xfId="74" applyAlignment="1">
      <alignment horizontal="center" vertical="center"/>
    </xf>
    <xf numFmtId="0" fontId="44" fillId="0" borderId="31" xfId="74" applyFont="1" applyBorder="1" applyAlignment="1">
      <alignment horizontal="center"/>
    </xf>
    <xf numFmtId="164" fontId="32" fillId="0" borderId="31" xfId="74" applyNumberFormat="1" applyFont="1" applyBorder="1" applyAlignment="1">
      <alignment horizontal="center"/>
    </xf>
    <xf numFmtId="164" fontId="32" fillId="0" borderId="42" xfId="74" applyNumberFormat="1" applyFont="1" applyBorder="1" applyAlignment="1">
      <alignment horizontal="center"/>
    </xf>
    <xf numFmtId="167" fontId="44" fillId="0" borderId="43" xfId="74" applyNumberFormat="1" applyFont="1" applyBorder="1" applyAlignment="1">
      <alignment horizontal="center"/>
    </xf>
    <xf numFmtId="168" fontId="44" fillId="0" borderId="43" xfId="74" applyNumberFormat="1" applyFont="1" applyBorder="1" applyAlignment="1">
      <alignment horizontal="center"/>
    </xf>
    <xf numFmtId="0" fontId="45" fillId="0" borderId="43" xfId="74" applyFont="1" applyBorder="1" applyAlignment="1">
      <alignment horizontal="center"/>
    </xf>
    <xf numFmtId="0" fontId="44" fillId="0" borderId="44" xfId="72" applyFont="1" applyFill="1" applyBorder="1" applyAlignment="1">
      <alignment horizontal="center"/>
    </xf>
    <xf numFmtId="0" fontId="44" fillId="0" borderId="43" xfId="74" applyFont="1" applyBorder="1" applyAlignment="1">
      <alignment horizontal="center"/>
    </xf>
    <xf numFmtId="14" fontId="34" fillId="0" borderId="43" xfId="74" applyNumberFormat="1" applyFont="1" applyBorder="1" applyAlignment="1">
      <alignment horizontal="center"/>
    </xf>
    <xf numFmtId="164" fontId="32" fillId="0" borderId="45" xfId="74" applyNumberFormat="1" applyFont="1" applyBorder="1" applyAlignment="1">
      <alignment horizontal="center"/>
    </xf>
    <xf numFmtId="167" fontId="44" fillId="0" borderId="46" xfId="74" applyNumberFormat="1" applyFont="1" applyBorder="1" applyAlignment="1">
      <alignment horizontal="center"/>
    </xf>
    <xf numFmtId="168" fontId="44" fillId="0" borderId="46" xfId="74" applyNumberFormat="1" applyFont="1" applyBorder="1" applyAlignment="1">
      <alignment horizontal="center"/>
    </xf>
    <xf numFmtId="0" fontId="45" fillId="0" borderId="46" xfId="74" applyFont="1" applyBorder="1" applyAlignment="1">
      <alignment horizontal="center"/>
    </xf>
    <xf numFmtId="0" fontId="44" fillId="0" borderId="47" xfId="72" applyFont="1" applyFill="1" applyBorder="1" applyAlignment="1">
      <alignment horizontal="center"/>
    </xf>
    <xf numFmtId="0" fontId="44" fillId="0" borderId="46" xfId="74" applyFont="1" applyBorder="1" applyAlignment="1">
      <alignment horizontal="center"/>
    </xf>
    <xf numFmtId="14" fontId="34" fillId="0" borderId="46" xfId="74" applyNumberFormat="1" applyFont="1" applyBorder="1" applyAlignment="1">
      <alignment horizontal="center"/>
    </xf>
    <xf numFmtId="164" fontId="32" fillId="0" borderId="0" xfId="74" applyNumberFormat="1" applyFont="1" applyAlignment="1">
      <alignment horizontal="center"/>
    </xf>
    <xf numFmtId="167" fontId="2" fillId="0" borderId="48" xfId="74" applyNumberFormat="1" applyBorder="1" applyAlignment="1">
      <alignment horizontal="center"/>
    </xf>
    <xf numFmtId="168" fontId="2" fillId="0" borderId="48" xfId="74" applyNumberFormat="1" applyBorder="1" applyAlignment="1">
      <alignment horizontal="center"/>
    </xf>
    <xf numFmtId="0" fontId="33" fillId="0" borderId="48" xfId="74" applyFont="1" applyBorder="1" applyAlignment="1">
      <alignment horizontal="center"/>
    </xf>
    <xf numFmtId="0" fontId="2" fillId="0" borderId="48" xfId="74" applyBorder="1" applyAlignment="1">
      <alignment horizontal="center"/>
    </xf>
    <xf numFmtId="14" fontId="34" fillId="0" borderId="48" xfId="74" applyNumberFormat="1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1" xfId="0" applyBorder="1"/>
    <xf numFmtId="0" fontId="0" fillId="0" borderId="62" xfId="0" applyBorder="1"/>
    <xf numFmtId="0" fontId="12" fillId="9" borderId="66" xfId="51" applyBorder="1"/>
    <xf numFmtId="0" fontId="12" fillId="9" borderId="67" xfId="51" applyBorder="1"/>
    <xf numFmtId="0" fontId="12" fillId="9" borderId="68" xfId="51" applyBorder="1"/>
    <xf numFmtId="0" fontId="12" fillId="9" borderId="69" xfId="51" applyBorder="1"/>
    <xf numFmtId="0" fontId="12" fillId="9" borderId="70" xfId="51" applyBorder="1"/>
    <xf numFmtId="0" fontId="12" fillId="9" borderId="71" xfId="51" applyBorder="1"/>
    <xf numFmtId="0" fontId="4" fillId="19" borderId="63" xfId="30" applyBorder="1"/>
    <xf numFmtId="0" fontId="4" fillId="19" borderId="64" xfId="30" applyBorder="1"/>
    <xf numFmtId="0" fontId="4" fillId="19" borderId="65" xfId="30" applyBorder="1"/>
    <xf numFmtId="0" fontId="12" fillId="9" borderId="68" xfId="51" applyBorder="1" applyAlignment="1">
      <alignment horizontal="center"/>
    </xf>
    <xf numFmtId="0" fontId="60" fillId="0" borderId="0" xfId="92"/>
    <xf numFmtId="0" fontId="4" fillId="19" borderId="64" xfId="3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62" fillId="46" borderId="6" xfId="93" applyFont="1" applyFill="1" applyBorder="1" applyAlignment="1">
      <alignment horizontal="center" vertical="center"/>
    </xf>
    <xf numFmtId="0" fontId="62" fillId="46" borderId="0" xfId="93" applyFont="1" applyFill="1" applyBorder="1" applyAlignment="1">
      <alignment horizontal="centerContinuous" vertical="center"/>
    </xf>
    <xf numFmtId="0" fontId="61" fillId="0" borderId="0" xfId="93" applyFont="1" applyAlignment="1">
      <alignment horizontal="center" vertical="center"/>
    </xf>
    <xf numFmtId="0" fontId="61" fillId="0" borderId="0" xfId="93" applyFont="1"/>
    <xf numFmtId="0" fontId="63" fillId="47" borderId="72" xfId="93" applyFont="1" applyFill="1" applyBorder="1" applyAlignment="1" applyProtection="1">
      <alignment horizontal="centerContinuous" vertical="center"/>
      <protection locked="0"/>
    </xf>
    <xf numFmtId="0" fontId="63" fillId="0" borderId="0" xfId="93" applyFont="1" applyFill="1" applyBorder="1" applyAlignment="1" applyProtection="1">
      <alignment horizontal="centerContinuous" vertical="center"/>
      <protection locked="0"/>
    </xf>
    <xf numFmtId="170" fontId="63" fillId="0" borderId="0" xfId="93" applyNumberFormat="1" applyFont="1" applyFill="1" applyBorder="1" applyAlignment="1">
      <alignment horizontal="centerContinuous" vertical="center"/>
    </xf>
    <xf numFmtId="0" fontId="64" fillId="0" borderId="0" xfId="93" applyFont="1" applyBorder="1" applyAlignment="1">
      <alignment vertical="center"/>
    </xf>
    <xf numFmtId="171" fontId="65" fillId="0" borderId="73" xfId="93" applyNumberFormat="1" applyFont="1" applyBorder="1" applyAlignment="1">
      <alignment horizontal="center" vertical="center"/>
    </xf>
    <xf numFmtId="172" fontId="65" fillId="0" borderId="0" xfId="93" applyNumberFormat="1" applyFont="1" applyBorder="1" applyAlignment="1">
      <alignment horizontal="centerContinuous" vertical="center"/>
    </xf>
    <xf numFmtId="173" fontId="67" fillId="0" borderId="74" xfId="93" applyNumberFormat="1" applyFont="1" applyBorder="1" applyAlignment="1" applyProtection="1">
      <alignment horizontal="center" vertical="center"/>
      <protection hidden="1"/>
    </xf>
    <xf numFmtId="0" fontId="61" fillId="0" borderId="0" xfId="93" applyFont="1" applyBorder="1" applyAlignment="1">
      <alignment horizontal="center" vertical="center"/>
    </xf>
    <xf numFmtId="0" fontId="61" fillId="0" borderId="0" xfId="93" applyFont="1" applyAlignment="1">
      <alignment vertical="center"/>
    </xf>
    <xf numFmtId="174" fontId="68" fillId="0" borderId="76" xfId="93" applyNumberFormat="1" applyFont="1" applyFill="1" applyBorder="1" applyAlignment="1" applyProtection="1">
      <alignment horizontal="center" vertical="center"/>
      <protection hidden="1"/>
    </xf>
    <xf numFmtId="0" fontId="68" fillId="0" borderId="77" xfId="95" applyNumberFormat="1" applyFont="1" applyFill="1" applyBorder="1" applyAlignment="1" applyProtection="1">
      <alignment horizontal="center" vertical="center" wrapText="1"/>
      <protection hidden="1"/>
    </xf>
    <xf numFmtId="0" fontId="61" fillId="49" borderId="0" xfId="93" applyFont="1" applyFill="1" applyBorder="1" applyAlignment="1">
      <alignment horizontal="center" vertical="center"/>
    </xf>
    <xf numFmtId="0" fontId="61" fillId="49" borderId="0" xfId="93" applyFont="1" applyFill="1" applyAlignment="1">
      <alignment vertical="center"/>
    </xf>
    <xf numFmtId="0" fontId="69" fillId="0" borderId="0" xfId="96" applyFont="1" applyBorder="1" applyAlignment="1">
      <alignment horizontal="center"/>
    </xf>
    <xf numFmtId="0" fontId="69" fillId="50" borderId="0" xfId="96" quotePrefix="1" applyFont="1" applyFill="1" applyBorder="1" applyAlignment="1">
      <alignment horizontal="center"/>
    </xf>
    <xf numFmtId="0" fontId="69" fillId="50" borderId="0" xfId="96" applyFont="1" applyFill="1" applyBorder="1" applyAlignment="1">
      <alignment horizontal="center"/>
    </xf>
    <xf numFmtId="0" fontId="70" fillId="0" borderId="0" xfId="96" applyFont="1" applyAlignment="1">
      <alignment horizontal="center"/>
    </xf>
    <xf numFmtId="0" fontId="70" fillId="0" borderId="0" xfId="96" applyFont="1" applyBorder="1" applyAlignment="1">
      <alignment horizontal="center"/>
    </xf>
    <xf numFmtId="0" fontId="70" fillId="0" borderId="81" xfId="96" applyFont="1" applyBorder="1" applyAlignment="1">
      <alignment horizontal="center"/>
    </xf>
    <xf numFmtId="0" fontId="70" fillId="0" borderId="81" xfId="96" applyFont="1" applyBorder="1" applyAlignment="1">
      <alignment horizontal="left"/>
    </xf>
    <xf numFmtId="176" fontId="70" fillId="46" borderId="82" xfId="95" applyNumberFormat="1" applyFont="1" applyFill="1" applyBorder="1" applyAlignment="1">
      <alignment horizontal="center"/>
    </xf>
    <xf numFmtId="14" fontId="70" fillId="46" borderId="83" xfId="95" applyNumberFormat="1" applyFont="1" applyFill="1" applyBorder="1" applyAlignment="1">
      <alignment horizontal="left"/>
    </xf>
    <xf numFmtId="0" fontId="70" fillId="0" borderId="77" xfId="96" applyFont="1" applyBorder="1" applyAlignment="1">
      <alignment horizontal="center"/>
    </xf>
    <xf numFmtId="0" fontId="70" fillId="0" borderId="77" xfId="96" applyFont="1" applyBorder="1" applyAlignment="1">
      <alignment horizontal="left"/>
    </xf>
    <xf numFmtId="176" fontId="70" fillId="46" borderId="85" xfId="95" applyNumberFormat="1" applyFont="1" applyFill="1" applyBorder="1" applyAlignment="1">
      <alignment horizontal="center"/>
    </xf>
    <xf numFmtId="14" fontId="70" fillId="46" borderId="86" xfId="95" applyNumberFormat="1" applyFont="1" applyFill="1" applyBorder="1" applyAlignment="1">
      <alignment horizontal="left"/>
    </xf>
    <xf numFmtId="0" fontId="70" fillId="0" borderId="87" xfId="96" applyFont="1" applyBorder="1" applyAlignment="1">
      <alignment horizontal="center"/>
    </xf>
    <xf numFmtId="176" fontId="70" fillId="46" borderId="88" xfId="95" applyNumberFormat="1" applyFont="1" applyFill="1" applyBorder="1" applyAlignment="1">
      <alignment horizontal="center"/>
    </xf>
    <xf numFmtId="14" fontId="70" fillId="46" borderId="89" xfId="95" applyNumberFormat="1" applyFont="1" applyFill="1" applyBorder="1" applyAlignment="1">
      <alignment horizontal="left"/>
    </xf>
    <xf numFmtId="0" fontId="70" fillId="0" borderId="87" xfId="96" applyFont="1" applyBorder="1" applyAlignment="1">
      <alignment horizontal="left"/>
    </xf>
    <xf numFmtId="176" fontId="70" fillId="0" borderId="0" xfId="96" applyNumberFormat="1" applyFont="1" applyAlignment="1">
      <alignment horizontal="center"/>
    </xf>
    <xf numFmtId="0" fontId="70" fillId="0" borderId="0" xfId="95" applyFont="1" applyAlignment="1">
      <alignment horizontal="center"/>
    </xf>
    <xf numFmtId="175" fontId="67" fillId="0" borderId="77" xfId="93" applyNumberFormat="1" applyFont="1" applyFill="1" applyBorder="1" applyAlignment="1">
      <alignment horizontal="left" vertical="center"/>
    </xf>
    <xf numFmtId="0" fontId="1" fillId="0" borderId="78" xfId="94" applyFont="1" applyFill="1" applyBorder="1" applyAlignment="1">
      <alignment vertical="center"/>
    </xf>
    <xf numFmtId="0" fontId="61" fillId="0" borderId="0" xfId="93" applyFont="1" applyFill="1" applyAlignment="1">
      <alignment vertical="center"/>
    </xf>
    <xf numFmtId="0" fontId="69" fillId="0" borderId="0" xfId="96" quotePrefix="1" applyFont="1" applyFill="1" applyBorder="1" applyAlignment="1">
      <alignment horizontal="center"/>
    </xf>
    <xf numFmtId="0" fontId="71" fillId="0" borderId="84" xfId="94" applyFont="1" applyFill="1" applyBorder="1" applyAlignment="1">
      <alignment horizontal="center" vertical="center"/>
    </xf>
    <xf numFmtId="0" fontId="71" fillId="0" borderId="78" xfId="94" applyFont="1" applyFill="1" applyBorder="1" applyAlignment="1">
      <alignment horizontal="center" vertical="center"/>
    </xf>
    <xf numFmtId="0" fontId="66" fillId="0" borderId="78" xfId="94" applyFill="1" applyBorder="1" applyAlignment="1">
      <alignment horizontal="center" vertical="center"/>
    </xf>
    <xf numFmtId="0" fontId="66" fillId="0" borderId="90" xfId="94" applyFill="1" applyBorder="1" applyAlignment="1">
      <alignment horizontal="center" vertical="center"/>
    </xf>
    <xf numFmtId="0" fontId="70" fillId="0" borderId="0" xfId="96" applyFont="1" applyFill="1" applyAlignment="1">
      <alignment horizontal="center"/>
    </xf>
    <xf numFmtId="0" fontId="70" fillId="38" borderId="0" xfId="96" applyFont="1" applyFill="1" applyAlignment="1">
      <alignment horizontal="center"/>
    </xf>
    <xf numFmtId="0" fontId="70" fillId="52" borderId="0" xfId="96" applyFont="1" applyFill="1" applyAlignment="1">
      <alignment horizontal="center"/>
    </xf>
    <xf numFmtId="0" fontId="70" fillId="53" borderId="0" xfId="96" applyFont="1" applyFill="1" applyAlignment="1">
      <alignment horizontal="center"/>
    </xf>
    <xf numFmtId="0" fontId="70" fillId="30" borderId="0" xfId="96" applyFont="1" applyFill="1" applyAlignment="1">
      <alignment horizontal="center"/>
    </xf>
    <xf numFmtId="0" fontId="70" fillId="54" borderId="0" xfId="96" applyFont="1" applyFill="1" applyAlignment="1">
      <alignment horizontal="center"/>
    </xf>
    <xf numFmtId="0" fontId="70" fillId="55" borderId="0" xfId="96" applyFont="1" applyFill="1" applyAlignment="1">
      <alignment horizontal="center"/>
    </xf>
    <xf numFmtId="0" fontId="70" fillId="56" borderId="0" xfId="96" applyFont="1" applyFill="1" applyAlignment="1">
      <alignment horizontal="center"/>
    </xf>
    <xf numFmtId="0" fontId="70" fillId="41" borderId="0" xfId="96" applyFont="1" applyFill="1" applyAlignment="1">
      <alignment horizontal="center"/>
    </xf>
    <xf numFmtId="0" fontId="70" fillId="57" borderId="0" xfId="96" applyFont="1" applyFill="1" applyAlignment="1">
      <alignment horizontal="center"/>
    </xf>
    <xf numFmtId="0" fontId="70" fillId="58" borderId="0" xfId="96" applyFont="1" applyFill="1" applyAlignment="1">
      <alignment horizontal="center"/>
    </xf>
    <xf numFmtId="0" fontId="70" fillId="39" borderId="0" xfId="96" applyFont="1" applyFill="1" applyAlignment="1">
      <alignment horizontal="center"/>
    </xf>
    <xf numFmtId="0" fontId="70" fillId="59" borderId="0" xfId="96" applyFont="1" applyFill="1" applyAlignment="1">
      <alignment horizontal="center"/>
    </xf>
    <xf numFmtId="0" fontId="70" fillId="60" borderId="0" xfId="96" applyFont="1" applyFill="1" applyAlignment="1">
      <alignment horizontal="center"/>
    </xf>
    <xf numFmtId="0" fontId="70" fillId="45" borderId="0" xfId="96" applyFont="1" applyFill="1" applyAlignment="1">
      <alignment horizontal="center"/>
    </xf>
    <xf numFmtId="0" fontId="70" fillId="61" borderId="0" xfId="96" applyFont="1" applyFill="1" applyAlignment="1">
      <alignment horizontal="center"/>
    </xf>
    <xf numFmtId="0" fontId="70" fillId="62" borderId="0" xfId="96" applyFont="1" applyFill="1" applyAlignment="1">
      <alignment horizontal="center"/>
    </xf>
    <xf numFmtId="0" fontId="70" fillId="63" borderId="0" xfId="96" applyFont="1" applyFill="1" applyAlignment="1">
      <alignment horizontal="center"/>
    </xf>
    <xf numFmtId="0" fontId="70" fillId="64" borderId="0" xfId="96" applyFont="1" applyFill="1" applyAlignment="1">
      <alignment horizontal="center"/>
    </xf>
    <xf numFmtId="0" fontId="70" fillId="65" borderId="0" xfId="96" applyFont="1" applyFill="1" applyAlignment="1">
      <alignment horizontal="center"/>
    </xf>
    <xf numFmtId="0" fontId="70" fillId="66" borderId="0" xfId="96" applyFont="1" applyFill="1" applyAlignment="1">
      <alignment horizontal="center"/>
    </xf>
    <xf numFmtId="0" fontId="70" fillId="67" borderId="0" xfId="96" applyFont="1" applyFill="1" applyAlignment="1">
      <alignment horizontal="center"/>
    </xf>
    <xf numFmtId="0" fontId="70" fillId="68" borderId="0" xfId="96" applyFont="1" applyFill="1" applyAlignment="1">
      <alignment horizontal="center"/>
    </xf>
    <xf numFmtId="0" fontId="70" fillId="69" borderId="0" xfId="96" applyFont="1" applyFill="1" applyAlignment="1">
      <alignment horizontal="center"/>
    </xf>
    <xf numFmtId="0" fontId="70" fillId="70" borderId="0" xfId="96" applyFont="1" applyFill="1" applyAlignment="1">
      <alignment horizontal="center"/>
    </xf>
    <xf numFmtId="0" fontId="70" fillId="35" borderId="0" xfId="96" applyFont="1" applyFill="1" applyAlignment="1">
      <alignment horizontal="center"/>
    </xf>
    <xf numFmtId="0" fontId="70" fillId="34" borderId="0" xfId="96" applyFont="1" applyFill="1" applyAlignment="1">
      <alignment horizontal="center"/>
    </xf>
    <xf numFmtId="0" fontId="70" fillId="71" borderId="0" xfId="96" applyFont="1" applyFill="1" applyAlignment="1">
      <alignment horizontal="center"/>
    </xf>
    <xf numFmtId="0" fontId="70" fillId="36" borderId="0" xfId="96" applyFont="1" applyFill="1" applyAlignment="1">
      <alignment horizontal="center"/>
    </xf>
    <xf numFmtId="0" fontId="70" fillId="72" borderId="0" xfId="96" applyFont="1" applyFill="1" applyAlignment="1">
      <alignment horizontal="center"/>
    </xf>
    <xf numFmtId="0" fontId="70" fillId="73" borderId="0" xfId="96" applyFont="1" applyFill="1" applyAlignment="1">
      <alignment horizontal="center"/>
    </xf>
    <xf numFmtId="0" fontId="70" fillId="40" borderId="0" xfId="96" applyFont="1" applyFill="1" applyAlignment="1">
      <alignment horizontal="center"/>
    </xf>
    <xf numFmtId="0" fontId="70" fillId="74" borderId="0" xfId="96" applyFont="1" applyFill="1" applyAlignment="1">
      <alignment horizontal="center"/>
    </xf>
    <xf numFmtId="0" fontId="70" fillId="75" borderId="0" xfId="96" applyFont="1" applyFill="1" applyAlignment="1">
      <alignment horizontal="center"/>
    </xf>
    <xf numFmtId="0" fontId="70" fillId="76" borderId="0" xfId="96" applyFont="1" applyFill="1" applyAlignment="1">
      <alignment horizontal="center"/>
    </xf>
    <xf numFmtId="0" fontId="70" fillId="77" borderId="0" xfId="96" applyFont="1" applyFill="1" applyAlignment="1">
      <alignment horizontal="center"/>
    </xf>
    <xf numFmtId="0" fontId="70" fillId="78" borderId="0" xfId="96" applyFont="1" applyFill="1" applyAlignment="1">
      <alignment horizontal="center"/>
    </xf>
    <xf numFmtId="0" fontId="70" fillId="42" borderId="0" xfId="96" applyFont="1" applyFill="1" applyAlignment="1">
      <alignment horizontal="center"/>
    </xf>
    <xf numFmtId="0" fontId="70" fillId="79" borderId="0" xfId="96" applyFont="1" applyFill="1" applyAlignment="1">
      <alignment horizontal="center"/>
    </xf>
    <xf numFmtId="0" fontId="70" fillId="80" borderId="0" xfId="96" applyFont="1" applyFill="1" applyAlignment="1">
      <alignment horizontal="center"/>
    </xf>
    <xf numFmtId="0" fontId="70" fillId="51" borderId="0" xfId="96" applyFont="1" applyFill="1" applyAlignment="1">
      <alignment horizontal="center"/>
    </xf>
    <xf numFmtId="0" fontId="70" fillId="33" borderId="0" xfId="96" applyFont="1" applyFill="1" applyAlignment="1">
      <alignment horizontal="center"/>
    </xf>
    <xf numFmtId="0" fontId="70" fillId="81" borderId="0" xfId="96" applyFont="1" applyFill="1" applyAlignment="1">
      <alignment horizontal="center"/>
    </xf>
    <xf numFmtId="0" fontId="70" fillId="82" borderId="0" xfId="96" applyFont="1" applyFill="1" applyAlignment="1">
      <alignment horizontal="center"/>
    </xf>
    <xf numFmtId="0" fontId="70" fillId="83" borderId="0" xfId="96" applyFont="1" applyFill="1" applyAlignment="1">
      <alignment horizontal="center"/>
    </xf>
    <xf numFmtId="0" fontId="70" fillId="84" borderId="0" xfId="96" applyFont="1" applyFill="1" applyAlignment="1">
      <alignment horizontal="center"/>
    </xf>
    <xf numFmtId="0" fontId="70" fillId="43" borderId="0" xfId="96" applyFont="1" applyFill="1" applyAlignment="1">
      <alignment horizontal="center"/>
    </xf>
    <xf numFmtId="0" fontId="70" fillId="24" borderId="0" xfId="96" applyFont="1" applyFill="1" applyAlignment="1">
      <alignment horizontal="center"/>
    </xf>
    <xf numFmtId="0" fontId="61" fillId="0" borderId="0" xfId="93" applyFont="1" applyFill="1"/>
    <xf numFmtId="0" fontId="35" fillId="29" borderId="0" xfId="74" applyFont="1" applyFill="1" applyAlignment="1">
      <alignment horizontal="center" vertical="center" wrapText="1"/>
    </xf>
    <xf numFmtId="0" fontId="33" fillId="44" borderId="51" xfId="74" applyFont="1" applyFill="1" applyBorder="1" applyAlignment="1">
      <alignment horizontal="center" vertical="center" wrapText="1"/>
    </xf>
    <xf numFmtId="0" fontId="33" fillId="44" borderId="52" xfId="74" applyFont="1" applyFill="1" applyBorder="1" applyAlignment="1">
      <alignment horizontal="center" vertical="center" wrapText="1"/>
    </xf>
    <xf numFmtId="0" fontId="33" fillId="45" borderId="0" xfId="74" applyFont="1" applyFill="1" applyAlignment="1">
      <alignment horizontal="center" vertical="center"/>
    </xf>
    <xf numFmtId="14" fontId="34" fillId="34" borderId="49" xfId="74" applyNumberFormat="1" applyFont="1" applyFill="1" applyBorder="1" applyAlignment="1">
      <alignment horizontal="center" vertical="center"/>
    </xf>
    <xf numFmtId="14" fontId="34" fillId="34" borderId="48" xfId="74" applyNumberFormat="1" applyFont="1" applyFill="1" applyBorder="1" applyAlignment="1">
      <alignment horizontal="center" vertical="center"/>
    </xf>
    <xf numFmtId="0" fontId="33" fillId="39" borderId="0" xfId="74" applyFont="1" applyFill="1" applyAlignment="1">
      <alignment horizontal="center" vertical="center" wrapText="1"/>
    </xf>
    <xf numFmtId="167" fontId="2" fillId="34" borderId="19" xfId="74" applyNumberFormat="1" applyFont="1" applyFill="1" applyBorder="1" applyAlignment="1">
      <alignment horizontal="center" vertical="center" wrapText="1"/>
    </xf>
    <xf numFmtId="167" fontId="2" fillId="34" borderId="22" xfId="74" applyNumberFormat="1" applyFont="1" applyFill="1" applyBorder="1" applyAlignment="1">
      <alignment horizontal="center" vertical="center" wrapText="1"/>
    </xf>
    <xf numFmtId="14" fontId="2" fillId="34" borderId="49" xfId="74" applyNumberFormat="1" applyFill="1" applyBorder="1" applyAlignment="1">
      <alignment horizontal="center" vertical="center"/>
    </xf>
    <xf numFmtId="14" fontId="2" fillId="34" borderId="48" xfId="74" applyNumberFormat="1" applyFill="1" applyBorder="1" applyAlignment="1">
      <alignment horizontal="center" vertical="center"/>
    </xf>
    <xf numFmtId="167" fontId="2" fillId="34" borderId="19" xfId="74" applyNumberFormat="1" applyFont="1" applyFill="1" applyBorder="1" applyAlignment="1">
      <alignment horizontal="center" vertical="center"/>
    </xf>
    <xf numFmtId="167" fontId="2" fillId="34" borderId="22" xfId="74" applyNumberFormat="1" applyFill="1" applyBorder="1" applyAlignment="1">
      <alignment horizontal="center" vertical="center"/>
    </xf>
    <xf numFmtId="0" fontId="33" fillId="34" borderId="49" xfId="74" applyFont="1" applyFill="1" applyBorder="1" applyAlignment="1">
      <alignment horizontal="center" vertical="center"/>
    </xf>
    <xf numFmtId="0" fontId="33" fillId="34" borderId="48" xfId="74" applyFont="1" applyFill="1" applyBorder="1" applyAlignment="1">
      <alignment horizontal="center" vertical="center"/>
    </xf>
    <xf numFmtId="0" fontId="2" fillId="34" borderId="49" xfId="74" applyFont="1" applyFill="1" applyBorder="1" applyAlignment="1">
      <alignment horizontal="center" vertical="center"/>
    </xf>
    <xf numFmtId="0" fontId="2" fillId="34" borderId="48" xfId="74" applyFill="1" applyBorder="1" applyAlignment="1">
      <alignment horizontal="center" vertical="center"/>
    </xf>
    <xf numFmtId="164" fontId="32" fillId="34" borderId="50" xfId="74" applyNumberFormat="1" applyFont="1" applyFill="1" applyBorder="1" applyAlignment="1">
      <alignment horizontal="center" vertical="center"/>
    </xf>
    <xf numFmtId="0" fontId="2" fillId="34" borderId="19" xfId="74" applyFont="1" applyFill="1" applyBorder="1" applyAlignment="1">
      <alignment horizontal="center" vertical="center"/>
    </xf>
    <xf numFmtId="0" fontId="2" fillId="34" borderId="22" xfId="74" applyFont="1" applyFill="1" applyBorder="1" applyAlignment="1">
      <alignment horizontal="center" vertical="center"/>
    </xf>
    <xf numFmtId="0" fontId="2" fillId="34" borderId="22" xfId="74" applyFill="1" applyBorder="1" applyAlignment="1">
      <alignment horizontal="center" vertical="center"/>
    </xf>
    <xf numFmtId="0" fontId="59" fillId="18" borderId="54" xfId="34" applyFont="1" applyBorder="1" applyAlignment="1">
      <alignment horizontal="center" vertical="center" textRotation="15"/>
    </xf>
    <xf numFmtId="0" fontId="59" fillId="18" borderId="57" xfId="34" applyFont="1" applyBorder="1" applyAlignment="1">
      <alignment horizontal="center" vertical="center" textRotation="15"/>
    </xf>
    <xf numFmtId="0" fontId="4" fillId="18" borderId="55" xfId="34" applyFont="1" applyBorder="1" applyAlignment="1">
      <alignment horizontal="center"/>
    </xf>
    <xf numFmtId="0" fontId="4" fillId="18" borderId="58" xfId="34" applyFont="1" applyBorder="1" applyAlignment="1">
      <alignment horizontal="center"/>
    </xf>
    <xf numFmtId="0" fontId="4" fillId="18" borderId="53" xfId="34" applyFont="1" applyBorder="1" applyAlignment="1">
      <alignment horizontal="center" vertical="center" shrinkToFit="1"/>
    </xf>
    <xf numFmtId="0" fontId="4" fillId="18" borderId="56" xfId="34" applyFont="1" applyBorder="1" applyAlignment="1">
      <alignment horizontal="center" vertical="center" shrinkToFit="1"/>
    </xf>
    <xf numFmtId="0" fontId="4" fillId="18" borderId="59" xfId="34" applyFont="1" applyBorder="1" applyAlignment="1">
      <alignment horizontal="center" vertical="center" shrinkToFit="1"/>
    </xf>
    <xf numFmtId="170" fontId="72" fillId="48" borderId="0" xfId="93" applyNumberFormat="1" applyFont="1" applyFill="1" applyBorder="1" applyAlignment="1">
      <alignment horizontal="center" vertical="center"/>
    </xf>
    <xf numFmtId="0" fontId="73" fillId="0" borderId="0" xfId="94" applyFont="1" applyAlignment="1"/>
    <xf numFmtId="0" fontId="73" fillId="0" borderId="75" xfId="94" applyFont="1" applyBorder="1" applyAlignment="1"/>
    <xf numFmtId="0" fontId="69" fillId="50" borderId="79" xfId="95" applyFont="1" applyFill="1" applyBorder="1" applyAlignment="1">
      <alignment horizontal="center"/>
    </xf>
    <xf numFmtId="0" fontId="69" fillId="50" borderId="80" xfId="95" applyFont="1" applyFill="1" applyBorder="1" applyAlignment="1">
      <alignment horizontal="center"/>
    </xf>
    <xf numFmtId="167" fontId="44" fillId="0" borderId="32" xfId="72" applyNumberFormat="1" applyFont="1" applyFill="1" applyBorder="1" applyAlignment="1">
      <alignment horizontal="center"/>
    </xf>
    <xf numFmtId="167" fontId="44" fillId="0" borderId="32" xfId="74" applyNumberFormat="1" applyFont="1" applyBorder="1" applyAlignment="1">
      <alignment horizontal="center"/>
    </xf>
    <xf numFmtId="167" fontId="44" fillId="0" borderId="0" xfId="74" applyNumberFormat="1" applyFont="1" applyBorder="1" applyAlignment="1">
      <alignment horizontal="center"/>
    </xf>
    <xf numFmtId="167" fontId="2" fillId="34" borderId="40" xfId="74" applyNumberFormat="1" applyFont="1" applyFill="1" applyBorder="1" applyAlignment="1">
      <alignment horizontal="center" vertical="center" wrapText="1"/>
    </xf>
    <xf numFmtId="0" fontId="74" fillId="0" borderId="79" xfId="0" applyFont="1" applyBorder="1" applyAlignment="1">
      <alignment horizontal="center" vertical="center"/>
    </xf>
    <xf numFmtId="0" fontId="74" fillId="0" borderId="91" xfId="0" applyFont="1" applyBorder="1" applyAlignment="1">
      <alignment horizontal="center" vertical="center"/>
    </xf>
    <xf numFmtId="0" fontId="74" fillId="0" borderId="80" xfId="0" applyFont="1" applyBorder="1" applyAlignment="1">
      <alignment horizontal="center" vertical="center"/>
    </xf>
    <xf numFmtId="167" fontId="2" fillId="0" borderId="32" xfId="72" applyNumberFormat="1" applyFont="1" applyFill="1" applyBorder="1" applyAlignment="1">
      <alignment horizontal="center"/>
    </xf>
    <xf numFmtId="164" fontId="32" fillId="0" borderId="42" xfId="72" applyNumberFormat="1" applyFont="1" applyFill="1" applyBorder="1" applyAlignment="1">
      <alignment horizontal="center"/>
    </xf>
    <xf numFmtId="164" fontId="32" fillId="0" borderId="92" xfId="72" applyNumberFormat="1" applyFont="1" applyFill="1" applyBorder="1" applyAlignment="1">
      <alignment horizontal="center"/>
    </xf>
    <xf numFmtId="0" fontId="70" fillId="0" borderId="93" xfId="96" applyFont="1" applyBorder="1" applyAlignment="1">
      <alignment horizontal="center"/>
    </xf>
    <xf numFmtId="0" fontId="70" fillId="85" borderId="0" xfId="96" applyFont="1" applyFill="1" applyAlignment="1">
      <alignment horizontal="center"/>
    </xf>
  </cellXfs>
  <cellStyles count="9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mount" xfId="43"/>
    <cellStyle name="Avertissement" xfId="44" builtinId="11" customBuiltin="1"/>
    <cellStyle name="Bad" xfId="45"/>
    <cellStyle name="Body text" xfId="46"/>
    <cellStyle name="Calcul" xfId="47" builtinId="22" customBuiltin="1"/>
    <cellStyle name="Calculation" xfId="48"/>
    <cellStyle name="Cellule liée" xfId="49" builtinId="24" customBuiltin="1"/>
    <cellStyle name="Check Cell" xfId="50"/>
    <cellStyle name="Commentaire" xfId="75" builtinId="10" customBuiltin="1"/>
    <cellStyle name="Entrée" xfId="51" builtinId="20" customBuiltin="1"/>
    <cellStyle name="Euro" xfId="52"/>
    <cellStyle name="Explanatory Text" xfId="53"/>
    <cellStyle name="Good" xfId="54"/>
    <cellStyle name="header" xfId="55"/>
    <cellStyle name="Header Total" xfId="56"/>
    <cellStyle name="Header1" xfId="57"/>
    <cellStyle name="Header2" xfId="58"/>
    <cellStyle name="Header3" xfId="59"/>
    <cellStyle name="Heading 1" xfId="60"/>
    <cellStyle name="Heading 2" xfId="61"/>
    <cellStyle name="Heading 3" xfId="62"/>
    <cellStyle name="Heading 4" xfId="63"/>
    <cellStyle name="Input" xfId="64"/>
    <cellStyle name="Insatisfaisant" xfId="65" builtinId="27" customBuiltin="1"/>
    <cellStyle name="Lien hypertexte" xfId="92" builtinId="8"/>
    <cellStyle name="Linked Cell" xfId="66"/>
    <cellStyle name="Milliers" xfId="67" builtinId="3"/>
    <cellStyle name="Neutral" xfId="68"/>
    <cellStyle name="Neutre" xfId="69" builtinId="28" customBuiltin="1"/>
    <cellStyle name="NonPrint_Heading" xfId="70"/>
    <cellStyle name="Normal" xfId="0" builtinId="0"/>
    <cellStyle name="Normal 2" xfId="71"/>
    <cellStyle name="Normal 2 4" xfId="95"/>
    <cellStyle name="Normal 3" xfId="94"/>
    <cellStyle name="Normal 8" xfId="93"/>
    <cellStyle name="Normal_BANDE 10014" xfId="72"/>
    <cellStyle name="Normal_Classeur2" xfId="96"/>
    <cellStyle name="Normal_INDV" xfId="73"/>
    <cellStyle name="Normal_TRAITEMENT INDIVIDUELS" xfId="74"/>
    <cellStyle name="Output" xfId="76"/>
    <cellStyle name="Pourcentage" xfId="77" builtinId="5"/>
    <cellStyle name="Satisfaisant" xfId="78" builtinId="26" customBuiltin="1"/>
    <cellStyle name="Sortie" xfId="79" builtinId="21" customBuiltin="1"/>
    <cellStyle name="Text" xfId="80"/>
    <cellStyle name="Texte explicatif" xfId="81" builtinId="53" customBuiltin="1"/>
    <cellStyle name="Title" xfId="82"/>
    <cellStyle name="Titre" xfId="83" builtinId="15" customBuiltin="1"/>
    <cellStyle name="Titre 1" xfId="84"/>
    <cellStyle name="Titre 1" xfId="85" builtinId="16" customBuiltin="1"/>
    <cellStyle name="Titre 2" xfId="86" builtinId="17" customBuiltin="1"/>
    <cellStyle name="Titre 3" xfId="87" builtinId="18" customBuiltin="1"/>
    <cellStyle name="Titre 4" xfId="88" builtinId="19" customBuiltin="1"/>
    <cellStyle name="Total" xfId="89" builtinId="25" customBuiltin="1"/>
    <cellStyle name="Vérification" xfId="90" builtinId="23" customBuiltin="1"/>
    <cellStyle name="Warning Text" xfId="91"/>
  </cellStyles>
  <dxfs count="1182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pivotCacheDefinition" Target="pivotCache/pivotCacheDefinition1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381000</xdr:colOff>
      <xdr:row>2</xdr:row>
      <xdr:rowOff>28575</xdr:rowOff>
    </xdr:to>
    <xdr:pic>
      <xdr:nvPicPr>
        <xdr:cNvPr id="1025" name="Picture 14" descr="NeonDl0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0025" y="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428625</xdr:colOff>
      <xdr:row>0</xdr:row>
      <xdr:rowOff>0</xdr:rowOff>
    </xdr:from>
    <xdr:to>
      <xdr:col>12</xdr:col>
      <xdr:colOff>638175</xdr:colOff>
      <xdr:row>1</xdr:row>
      <xdr:rowOff>123825</xdr:rowOff>
    </xdr:to>
    <xdr:pic>
      <xdr:nvPicPr>
        <xdr:cNvPr id="1026" name="Picture 15" descr="th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439650" y="0"/>
          <a:ext cx="2486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600075</xdr:colOff>
      <xdr:row>0</xdr:row>
      <xdr:rowOff>66675</xdr:rowOff>
    </xdr:from>
    <xdr:to>
      <xdr:col>6</xdr:col>
      <xdr:colOff>1038225</xdr:colOff>
      <xdr:row>1</xdr:row>
      <xdr:rowOff>142875</xdr:rowOff>
    </xdr:to>
    <xdr:sp macro="[0]!usf" textlink="">
      <xdr:nvSpPr>
        <xdr:cNvPr id="1030" name="AutoShape 6"/>
        <xdr:cNvSpPr>
          <a:spLocks noChangeArrowheads="1"/>
        </xdr:cNvSpPr>
      </xdr:nvSpPr>
      <xdr:spPr bwMode="auto">
        <a:xfrm>
          <a:off x="4610100" y="66675"/>
          <a:ext cx="2705100" cy="26670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FFFFF"/>
            </a:gs>
            <a:gs pos="100000">
              <a:srgbClr val="FF0000"/>
            </a:gs>
          </a:gsLst>
          <a:path path="rect">
            <a:fillToRect r="100000" b="100000"/>
          </a:path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FICHE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0</xdr:row>
          <xdr:rowOff>47625</xdr:rowOff>
        </xdr:from>
        <xdr:to>
          <xdr:col>9</xdr:col>
          <xdr:colOff>200025</xdr:colOff>
          <xdr:row>1</xdr:row>
          <xdr:rowOff>114300</xdr:rowOff>
        </xdr:to>
        <xdr:sp macro="" textlink="">
          <xdr:nvSpPr>
            <xdr:cNvPr id="2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6</xdr:row>
          <xdr:rowOff>76200</xdr:rowOff>
        </xdr:from>
        <xdr:to>
          <xdr:col>0</xdr:col>
          <xdr:colOff>1857375</xdr:colOff>
          <xdr:row>7</xdr:row>
          <xdr:rowOff>9525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8</xdr:row>
          <xdr:rowOff>76200</xdr:rowOff>
        </xdr:from>
        <xdr:to>
          <xdr:col>0</xdr:col>
          <xdr:colOff>1857375</xdr:colOff>
          <xdr:row>8</xdr:row>
          <xdr:rowOff>371475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copie%20essaie%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Rar$DIa0.509/Calendrier%20annuel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2017\VEAUX%202017%2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e%20programme\essaie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%20CUISINES/AppData/Local/Temp/Temp1_indv.zip/essaie%2020%20v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  <sheetName val="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  <cell r="C2" t="str">
            <v>0003</v>
          </cell>
        </row>
        <row r="3">
          <cell r="A3">
            <v>2</v>
          </cell>
          <cell r="C3" t="str">
            <v>0010</v>
          </cell>
        </row>
        <row r="4">
          <cell r="A4">
            <v>3</v>
          </cell>
          <cell r="C4" t="str">
            <v>0149</v>
          </cell>
        </row>
        <row r="5">
          <cell r="A5">
            <v>4</v>
          </cell>
          <cell r="C5" t="str">
            <v>0202</v>
          </cell>
        </row>
        <row r="6">
          <cell r="A6">
            <v>5</v>
          </cell>
          <cell r="C6" t="str">
            <v>0301</v>
          </cell>
        </row>
        <row r="7">
          <cell r="A7">
            <v>6</v>
          </cell>
          <cell r="C7" t="str">
            <v>0373</v>
          </cell>
        </row>
        <row r="8">
          <cell r="A8">
            <v>7</v>
          </cell>
          <cell r="C8" t="str">
            <v>0387</v>
          </cell>
        </row>
        <row r="9">
          <cell r="A9">
            <v>8</v>
          </cell>
          <cell r="C9" t="str">
            <v>0400</v>
          </cell>
        </row>
        <row r="10">
          <cell r="A10">
            <v>9</v>
          </cell>
          <cell r="C10" t="str">
            <v>0461</v>
          </cell>
        </row>
        <row r="11">
          <cell r="A11">
            <v>10</v>
          </cell>
          <cell r="C11" t="str">
            <v>0512</v>
          </cell>
        </row>
        <row r="12">
          <cell r="A12">
            <v>11</v>
          </cell>
          <cell r="C12" t="str">
            <v>0565</v>
          </cell>
        </row>
        <row r="13">
          <cell r="A13">
            <v>12</v>
          </cell>
          <cell r="C13" t="str">
            <v>0581</v>
          </cell>
        </row>
        <row r="14">
          <cell r="A14">
            <v>13</v>
          </cell>
          <cell r="C14" t="str">
            <v>0612</v>
          </cell>
        </row>
        <row r="15">
          <cell r="A15">
            <v>14</v>
          </cell>
          <cell r="C15" t="str">
            <v>0757</v>
          </cell>
        </row>
        <row r="16">
          <cell r="A16">
            <v>15</v>
          </cell>
          <cell r="C16" t="str">
            <v>0800</v>
          </cell>
        </row>
        <row r="17">
          <cell r="A17">
            <v>16</v>
          </cell>
          <cell r="C17" t="str">
            <v>0804</v>
          </cell>
        </row>
        <row r="18">
          <cell r="A18">
            <v>17</v>
          </cell>
          <cell r="C18" t="str">
            <v>0832</v>
          </cell>
        </row>
        <row r="19">
          <cell r="A19">
            <v>18</v>
          </cell>
          <cell r="C19" t="str">
            <v>0897</v>
          </cell>
        </row>
        <row r="20">
          <cell r="A20">
            <v>19</v>
          </cell>
          <cell r="C20" t="str">
            <v>0907</v>
          </cell>
        </row>
        <row r="21">
          <cell r="A21">
            <v>20</v>
          </cell>
          <cell r="C21" t="str">
            <v>0935</v>
          </cell>
        </row>
        <row r="22">
          <cell r="A22">
            <v>21</v>
          </cell>
          <cell r="C22" t="str">
            <v>0998</v>
          </cell>
        </row>
        <row r="23">
          <cell r="A23">
            <v>22</v>
          </cell>
          <cell r="C23" t="str">
            <v>1117</v>
          </cell>
        </row>
        <row r="24">
          <cell r="A24">
            <v>23</v>
          </cell>
          <cell r="C24" t="str">
            <v>1124</v>
          </cell>
        </row>
        <row r="25">
          <cell r="A25">
            <v>24</v>
          </cell>
          <cell r="C25" t="str">
            <v>1126</v>
          </cell>
        </row>
        <row r="26">
          <cell r="A26">
            <v>25</v>
          </cell>
          <cell r="C26" t="str">
            <v>1166</v>
          </cell>
        </row>
        <row r="27">
          <cell r="A27">
            <v>26</v>
          </cell>
          <cell r="C27" t="str">
            <v>1171</v>
          </cell>
        </row>
        <row r="28">
          <cell r="A28">
            <v>27</v>
          </cell>
          <cell r="C28" t="str">
            <v>1194</v>
          </cell>
        </row>
        <row r="29">
          <cell r="A29">
            <v>28</v>
          </cell>
          <cell r="C29" t="str">
            <v>1359</v>
          </cell>
        </row>
        <row r="30">
          <cell r="A30">
            <v>29</v>
          </cell>
          <cell r="C30" t="str">
            <v>1368</v>
          </cell>
        </row>
        <row r="31">
          <cell r="A31">
            <v>30</v>
          </cell>
          <cell r="C31" t="str">
            <v>1369</v>
          </cell>
        </row>
        <row r="32">
          <cell r="A32">
            <v>31</v>
          </cell>
          <cell r="C32" t="str">
            <v>1372</v>
          </cell>
        </row>
        <row r="33">
          <cell r="A33">
            <v>32</v>
          </cell>
          <cell r="C33" t="str">
            <v>1373</v>
          </cell>
        </row>
        <row r="34">
          <cell r="A34">
            <v>33</v>
          </cell>
          <cell r="C34" t="str">
            <v>1552</v>
          </cell>
        </row>
        <row r="35">
          <cell r="A35">
            <v>34</v>
          </cell>
          <cell r="C35" t="str">
            <v>1757</v>
          </cell>
        </row>
        <row r="36">
          <cell r="A36">
            <v>35</v>
          </cell>
          <cell r="C36" t="str">
            <v>1804</v>
          </cell>
        </row>
        <row r="37">
          <cell r="A37">
            <v>36</v>
          </cell>
          <cell r="C37" t="str">
            <v>1808</v>
          </cell>
        </row>
        <row r="38">
          <cell r="A38">
            <v>37</v>
          </cell>
          <cell r="C38" t="str">
            <v>1872</v>
          </cell>
        </row>
        <row r="39">
          <cell r="A39">
            <v>38</v>
          </cell>
          <cell r="C39" t="str">
            <v>1873</v>
          </cell>
        </row>
        <row r="40">
          <cell r="A40">
            <v>39</v>
          </cell>
          <cell r="C40" t="str">
            <v>1874</v>
          </cell>
        </row>
        <row r="41">
          <cell r="A41">
            <v>40</v>
          </cell>
          <cell r="C41" t="str">
            <v>1911</v>
          </cell>
        </row>
        <row r="42">
          <cell r="A42">
            <v>41</v>
          </cell>
          <cell r="C42" t="str">
            <v>2008</v>
          </cell>
        </row>
        <row r="43">
          <cell r="A43">
            <v>42</v>
          </cell>
          <cell r="C43" t="str">
            <v>2009</v>
          </cell>
        </row>
        <row r="44">
          <cell r="A44">
            <v>43</v>
          </cell>
          <cell r="C44" t="str">
            <v>2136</v>
          </cell>
        </row>
        <row r="45">
          <cell r="A45">
            <v>44</v>
          </cell>
          <cell r="C45" t="str">
            <v>2155</v>
          </cell>
        </row>
        <row r="46">
          <cell r="A46">
            <v>45</v>
          </cell>
          <cell r="C46" t="str">
            <v>2345</v>
          </cell>
        </row>
        <row r="47">
          <cell r="A47">
            <v>46</v>
          </cell>
          <cell r="C47" t="str">
            <v>2385</v>
          </cell>
        </row>
        <row r="48">
          <cell r="A48">
            <v>47</v>
          </cell>
          <cell r="C48" t="str">
            <v>2386</v>
          </cell>
        </row>
        <row r="49">
          <cell r="A49">
            <v>48</v>
          </cell>
          <cell r="C49" t="str">
            <v>2442</v>
          </cell>
        </row>
        <row r="50">
          <cell r="A50">
            <v>49</v>
          </cell>
          <cell r="C50" t="str">
            <v>2482</v>
          </cell>
        </row>
        <row r="51">
          <cell r="A51">
            <v>50</v>
          </cell>
          <cell r="C51" t="str">
            <v>2520</v>
          </cell>
        </row>
        <row r="52">
          <cell r="A52">
            <v>51</v>
          </cell>
          <cell r="C52" t="str">
            <v>2578</v>
          </cell>
        </row>
        <row r="53">
          <cell r="A53">
            <v>52</v>
          </cell>
          <cell r="C53" t="str">
            <v>2682</v>
          </cell>
        </row>
        <row r="54">
          <cell r="A54">
            <v>53</v>
          </cell>
          <cell r="C54" t="str">
            <v>2738</v>
          </cell>
        </row>
        <row r="55">
          <cell r="A55">
            <v>54</v>
          </cell>
          <cell r="C55" t="str">
            <v>2809</v>
          </cell>
        </row>
        <row r="56">
          <cell r="A56">
            <v>55</v>
          </cell>
          <cell r="C56" t="str">
            <v>2824</v>
          </cell>
        </row>
        <row r="57">
          <cell r="A57">
            <v>56</v>
          </cell>
          <cell r="C57" t="str">
            <v>3063</v>
          </cell>
        </row>
        <row r="58">
          <cell r="A58">
            <v>57</v>
          </cell>
          <cell r="C58" t="str">
            <v>3064</v>
          </cell>
        </row>
        <row r="59">
          <cell r="A59">
            <v>58</v>
          </cell>
          <cell r="C59" t="str">
            <v>3096</v>
          </cell>
        </row>
        <row r="60">
          <cell r="A60">
            <v>59</v>
          </cell>
          <cell r="C60" t="str">
            <v>3121</v>
          </cell>
        </row>
        <row r="61">
          <cell r="A61">
            <v>60</v>
          </cell>
          <cell r="C61" t="str">
            <v>3156</v>
          </cell>
        </row>
        <row r="62">
          <cell r="A62">
            <v>61</v>
          </cell>
          <cell r="C62" t="str">
            <v>3196</v>
          </cell>
        </row>
        <row r="63">
          <cell r="A63">
            <v>62</v>
          </cell>
          <cell r="C63" t="str">
            <v>3269</v>
          </cell>
        </row>
        <row r="64">
          <cell r="A64">
            <v>63</v>
          </cell>
          <cell r="C64" t="str">
            <v>3347</v>
          </cell>
        </row>
        <row r="65">
          <cell r="A65">
            <v>64</v>
          </cell>
          <cell r="C65" t="str">
            <v>3357</v>
          </cell>
        </row>
        <row r="66">
          <cell r="A66">
            <v>65</v>
          </cell>
          <cell r="C66" t="str">
            <v>3358</v>
          </cell>
        </row>
        <row r="67">
          <cell r="A67">
            <v>66</v>
          </cell>
          <cell r="C67" t="str">
            <v>3379</v>
          </cell>
        </row>
        <row r="68">
          <cell r="A68">
            <v>67</v>
          </cell>
          <cell r="C68" t="str">
            <v>3406</v>
          </cell>
        </row>
        <row r="69">
          <cell r="A69">
            <v>68</v>
          </cell>
          <cell r="C69" t="str">
            <v>3407</v>
          </cell>
        </row>
        <row r="70">
          <cell r="A70">
            <v>69</v>
          </cell>
          <cell r="C70" t="str">
            <v>3408</v>
          </cell>
        </row>
        <row r="71">
          <cell r="A71">
            <v>70</v>
          </cell>
          <cell r="C71" t="str">
            <v>3409</v>
          </cell>
        </row>
        <row r="72">
          <cell r="A72">
            <v>71</v>
          </cell>
          <cell r="C72" t="str">
            <v>3411</v>
          </cell>
        </row>
        <row r="73">
          <cell r="A73">
            <v>72</v>
          </cell>
          <cell r="C73" t="str">
            <v>3440</v>
          </cell>
        </row>
        <row r="74">
          <cell r="A74">
            <v>73</v>
          </cell>
          <cell r="C74" t="str">
            <v>3467</v>
          </cell>
        </row>
        <row r="75">
          <cell r="A75">
            <v>74</v>
          </cell>
          <cell r="C75" t="str">
            <v>3542</v>
          </cell>
        </row>
        <row r="76">
          <cell r="A76">
            <v>75</v>
          </cell>
          <cell r="C76" t="str">
            <v>3543</v>
          </cell>
        </row>
        <row r="77">
          <cell r="A77">
            <v>76</v>
          </cell>
          <cell r="C77" t="str">
            <v>3557</v>
          </cell>
        </row>
        <row r="78">
          <cell r="A78">
            <v>77</v>
          </cell>
          <cell r="C78" t="str">
            <v>3753</v>
          </cell>
        </row>
        <row r="79">
          <cell r="A79">
            <v>78</v>
          </cell>
          <cell r="C79" t="str">
            <v>3793</v>
          </cell>
        </row>
        <row r="80">
          <cell r="A80">
            <v>79</v>
          </cell>
          <cell r="C80" t="str">
            <v>3828</v>
          </cell>
        </row>
        <row r="81">
          <cell r="A81">
            <v>80</v>
          </cell>
          <cell r="C81" t="str">
            <v>3896</v>
          </cell>
        </row>
        <row r="82">
          <cell r="A82">
            <v>81</v>
          </cell>
          <cell r="C82" t="str">
            <v>3896</v>
          </cell>
        </row>
        <row r="83">
          <cell r="A83">
            <v>82</v>
          </cell>
          <cell r="C83" t="str">
            <v>3899</v>
          </cell>
        </row>
        <row r="84">
          <cell r="A84">
            <v>83</v>
          </cell>
          <cell r="C84" t="str">
            <v>3981</v>
          </cell>
        </row>
        <row r="85">
          <cell r="A85">
            <v>84</v>
          </cell>
          <cell r="C85" t="str">
            <v>4054</v>
          </cell>
        </row>
        <row r="86">
          <cell r="A86">
            <v>85</v>
          </cell>
          <cell r="C86" t="str">
            <v>4056</v>
          </cell>
        </row>
        <row r="87">
          <cell r="A87">
            <v>86</v>
          </cell>
          <cell r="C87" t="str">
            <v>4061</v>
          </cell>
        </row>
        <row r="88">
          <cell r="A88">
            <v>87</v>
          </cell>
          <cell r="C88" t="str">
            <v>4085</v>
          </cell>
        </row>
        <row r="89">
          <cell r="A89">
            <v>88</v>
          </cell>
          <cell r="C89" t="str">
            <v>4189</v>
          </cell>
        </row>
        <row r="90">
          <cell r="A90">
            <v>89</v>
          </cell>
          <cell r="C90" t="str">
            <v>4189</v>
          </cell>
        </row>
        <row r="91">
          <cell r="A91">
            <v>90</v>
          </cell>
          <cell r="C91" t="str">
            <v>4239</v>
          </cell>
        </row>
        <row r="92">
          <cell r="A92">
            <v>91</v>
          </cell>
          <cell r="C92" t="str">
            <v>4240</v>
          </cell>
        </row>
        <row r="93">
          <cell r="A93">
            <v>92</v>
          </cell>
          <cell r="C93" t="str">
            <v>4246</v>
          </cell>
        </row>
        <row r="94">
          <cell r="A94">
            <v>93</v>
          </cell>
          <cell r="C94" t="str">
            <v>4247</v>
          </cell>
        </row>
        <row r="95">
          <cell r="A95">
            <v>94</v>
          </cell>
          <cell r="C95" t="str">
            <v>4272</v>
          </cell>
        </row>
        <row r="96">
          <cell r="A96">
            <v>95</v>
          </cell>
          <cell r="C96" t="str">
            <v>4279</v>
          </cell>
        </row>
        <row r="97">
          <cell r="A97">
            <v>96</v>
          </cell>
          <cell r="C97" t="str">
            <v>4286</v>
          </cell>
        </row>
        <row r="98">
          <cell r="A98">
            <v>97</v>
          </cell>
          <cell r="C98" t="str">
            <v>4378</v>
          </cell>
        </row>
        <row r="99">
          <cell r="A99">
            <v>98</v>
          </cell>
          <cell r="C99" t="str">
            <v>4417</v>
          </cell>
        </row>
        <row r="100">
          <cell r="A100">
            <v>99</v>
          </cell>
          <cell r="C100" t="str">
            <v>4550</v>
          </cell>
        </row>
        <row r="101">
          <cell r="A101">
            <v>100</v>
          </cell>
          <cell r="C101" t="str">
            <v>4651</v>
          </cell>
        </row>
        <row r="102">
          <cell r="A102">
            <v>101</v>
          </cell>
          <cell r="C102" t="str">
            <v>4666</v>
          </cell>
        </row>
        <row r="103">
          <cell r="A103">
            <v>102</v>
          </cell>
          <cell r="C103" t="str">
            <v>4772</v>
          </cell>
        </row>
        <row r="104">
          <cell r="A104">
            <v>103</v>
          </cell>
          <cell r="C104" t="str">
            <v>4779</v>
          </cell>
        </row>
        <row r="105">
          <cell r="A105">
            <v>104</v>
          </cell>
          <cell r="C105" t="str">
            <v>4780</v>
          </cell>
        </row>
        <row r="106">
          <cell r="A106">
            <v>105</v>
          </cell>
          <cell r="C106" t="str">
            <v>4781</v>
          </cell>
        </row>
        <row r="107">
          <cell r="A107">
            <v>106</v>
          </cell>
          <cell r="C107" t="str">
            <v>4836</v>
          </cell>
        </row>
        <row r="108">
          <cell r="A108">
            <v>107</v>
          </cell>
          <cell r="C108" t="str">
            <v>4847</v>
          </cell>
        </row>
        <row r="109">
          <cell r="A109">
            <v>108</v>
          </cell>
          <cell r="C109" t="str">
            <v>4885</v>
          </cell>
        </row>
        <row r="110">
          <cell r="A110">
            <v>109</v>
          </cell>
          <cell r="C110" t="str">
            <v>4908</v>
          </cell>
        </row>
        <row r="111">
          <cell r="A111">
            <v>110</v>
          </cell>
          <cell r="C111" t="str">
            <v>4926</v>
          </cell>
        </row>
        <row r="112">
          <cell r="A112">
            <v>111</v>
          </cell>
          <cell r="C112" t="str">
            <v>4959</v>
          </cell>
        </row>
        <row r="113">
          <cell r="A113">
            <v>112</v>
          </cell>
          <cell r="C113" t="str">
            <v>4964</v>
          </cell>
        </row>
        <row r="114">
          <cell r="A114">
            <v>113</v>
          </cell>
          <cell r="C114" t="str">
            <v>4975</v>
          </cell>
        </row>
        <row r="115">
          <cell r="A115">
            <v>114</v>
          </cell>
          <cell r="C115" t="str">
            <v>4976</v>
          </cell>
        </row>
        <row r="116">
          <cell r="A116">
            <v>115</v>
          </cell>
          <cell r="C116" t="str">
            <v>4977</v>
          </cell>
        </row>
        <row r="117">
          <cell r="A117">
            <v>116</v>
          </cell>
          <cell r="C117" t="str">
            <v>5002</v>
          </cell>
        </row>
        <row r="118">
          <cell r="A118">
            <v>117</v>
          </cell>
          <cell r="C118" t="str">
            <v>5011</v>
          </cell>
        </row>
        <row r="119">
          <cell r="A119">
            <v>118</v>
          </cell>
          <cell r="C119" t="str">
            <v>5126</v>
          </cell>
        </row>
        <row r="120">
          <cell r="A120">
            <v>119</v>
          </cell>
          <cell r="C120" t="str">
            <v>5166</v>
          </cell>
        </row>
        <row r="121">
          <cell r="A121">
            <v>120</v>
          </cell>
          <cell r="C121" t="str">
            <v>5186</v>
          </cell>
        </row>
        <row r="122">
          <cell r="A122">
            <v>121</v>
          </cell>
          <cell r="C122" t="str">
            <v>5221</v>
          </cell>
        </row>
        <row r="123">
          <cell r="A123">
            <v>122</v>
          </cell>
          <cell r="C123" t="str">
            <v>5282</v>
          </cell>
        </row>
        <row r="124">
          <cell r="A124">
            <v>123</v>
          </cell>
          <cell r="C124" t="str">
            <v>5283</v>
          </cell>
        </row>
        <row r="125">
          <cell r="A125">
            <v>124</v>
          </cell>
          <cell r="C125" t="str">
            <v>5373</v>
          </cell>
        </row>
        <row r="126">
          <cell r="A126">
            <v>125</v>
          </cell>
          <cell r="C126" t="str">
            <v>5463</v>
          </cell>
        </row>
        <row r="127">
          <cell r="A127">
            <v>126</v>
          </cell>
          <cell r="C127" t="str">
            <v>5568</v>
          </cell>
        </row>
        <row r="128">
          <cell r="A128">
            <v>127</v>
          </cell>
          <cell r="C128" t="str">
            <v>5569</v>
          </cell>
        </row>
        <row r="129">
          <cell r="A129">
            <v>128</v>
          </cell>
          <cell r="C129" t="str">
            <v>5598</v>
          </cell>
        </row>
        <row r="130">
          <cell r="A130">
            <v>129</v>
          </cell>
          <cell r="C130" t="str">
            <v>5602</v>
          </cell>
        </row>
        <row r="131">
          <cell r="A131">
            <v>130</v>
          </cell>
          <cell r="C131" t="str">
            <v>5660</v>
          </cell>
        </row>
        <row r="132">
          <cell r="A132">
            <v>131</v>
          </cell>
          <cell r="C132" t="str">
            <v>5745</v>
          </cell>
        </row>
        <row r="133">
          <cell r="A133">
            <v>132</v>
          </cell>
          <cell r="C133" t="str">
            <v>5855</v>
          </cell>
        </row>
        <row r="134">
          <cell r="A134">
            <v>133</v>
          </cell>
          <cell r="C134" t="str">
            <v>5992</v>
          </cell>
        </row>
        <row r="135">
          <cell r="A135">
            <v>134</v>
          </cell>
          <cell r="C135" t="str">
            <v>6000</v>
          </cell>
        </row>
        <row r="136">
          <cell r="A136">
            <v>135</v>
          </cell>
          <cell r="C136" t="str">
            <v>6021</v>
          </cell>
        </row>
        <row r="137">
          <cell r="A137">
            <v>136</v>
          </cell>
          <cell r="C137" t="str">
            <v>6064</v>
          </cell>
        </row>
        <row r="138">
          <cell r="A138">
            <v>137</v>
          </cell>
          <cell r="C138" t="str">
            <v>6107</v>
          </cell>
        </row>
        <row r="139">
          <cell r="A139">
            <v>138</v>
          </cell>
          <cell r="C139" t="str">
            <v>6116</v>
          </cell>
        </row>
        <row r="140">
          <cell r="A140">
            <v>139</v>
          </cell>
          <cell r="C140" t="str">
            <v>6120</v>
          </cell>
        </row>
        <row r="141">
          <cell r="A141">
            <v>140</v>
          </cell>
          <cell r="C141" t="str">
            <v>6212</v>
          </cell>
        </row>
        <row r="142">
          <cell r="A142">
            <v>141</v>
          </cell>
          <cell r="C142" t="str">
            <v>6221</v>
          </cell>
        </row>
        <row r="143">
          <cell r="A143">
            <v>142</v>
          </cell>
          <cell r="C143" t="str">
            <v>6256</v>
          </cell>
        </row>
        <row r="144">
          <cell r="A144">
            <v>143</v>
          </cell>
          <cell r="C144" t="str">
            <v>6623</v>
          </cell>
        </row>
        <row r="145">
          <cell r="A145">
            <v>144</v>
          </cell>
          <cell r="C145" t="str">
            <v>6681</v>
          </cell>
        </row>
        <row r="146">
          <cell r="A146">
            <v>145</v>
          </cell>
          <cell r="C146" t="str">
            <v>6714</v>
          </cell>
        </row>
        <row r="147">
          <cell r="A147">
            <v>146</v>
          </cell>
          <cell r="C147" t="str">
            <v>6773</v>
          </cell>
        </row>
        <row r="148">
          <cell r="A148">
            <v>147</v>
          </cell>
          <cell r="C148" t="str">
            <v>7064</v>
          </cell>
        </row>
        <row r="149">
          <cell r="A149">
            <v>148</v>
          </cell>
          <cell r="C149" t="str">
            <v>7068</v>
          </cell>
        </row>
        <row r="150">
          <cell r="A150">
            <v>149</v>
          </cell>
          <cell r="C150" t="str">
            <v>7252</v>
          </cell>
        </row>
        <row r="151">
          <cell r="A151">
            <v>150</v>
          </cell>
          <cell r="C151" t="str">
            <v>7253</v>
          </cell>
        </row>
        <row r="152">
          <cell r="A152">
            <v>151</v>
          </cell>
          <cell r="C152" t="str">
            <v>7254</v>
          </cell>
        </row>
        <row r="153">
          <cell r="A153">
            <v>152</v>
          </cell>
          <cell r="C153" t="str">
            <v>7513</v>
          </cell>
        </row>
        <row r="154">
          <cell r="A154">
            <v>153</v>
          </cell>
          <cell r="C154" t="str">
            <v>7611</v>
          </cell>
        </row>
        <row r="155">
          <cell r="A155">
            <v>154</v>
          </cell>
          <cell r="C155" t="str">
            <v>7614</v>
          </cell>
        </row>
        <row r="156">
          <cell r="A156">
            <v>155</v>
          </cell>
          <cell r="C156" t="str">
            <v>7649</v>
          </cell>
        </row>
        <row r="157">
          <cell r="A157">
            <v>156</v>
          </cell>
          <cell r="C157" t="str">
            <v>7737</v>
          </cell>
        </row>
        <row r="158">
          <cell r="A158">
            <v>157</v>
          </cell>
          <cell r="C158" t="str">
            <v>7800</v>
          </cell>
        </row>
        <row r="159">
          <cell r="A159">
            <v>158</v>
          </cell>
          <cell r="C159" t="str">
            <v>7868</v>
          </cell>
        </row>
        <row r="160">
          <cell r="A160">
            <v>159</v>
          </cell>
          <cell r="C160" t="str">
            <v>7869</v>
          </cell>
        </row>
        <row r="161">
          <cell r="A161">
            <v>160</v>
          </cell>
          <cell r="C161" t="str">
            <v>7916</v>
          </cell>
        </row>
        <row r="162">
          <cell r="A162">
            <v>161</v>
          </cell>
          <cell r="C162" t="str">
            <v>7980</v>
          </cell>
        </row>
        <row r="163">
          <cell r="A163">
            <v>162</v>
          </cell>
          <cell r="C163" t="str">
            <v>7990</v>
          </cell>
        </row>
        <row r="164">
          <cell r="A164">
            <v>163</v>
          </cell>
          <cell r="C164" t="str">
            <v>8005</v>
          </cell>
        </row>
        <row r="165">
          <cell r="A165">
            <v>164</v>
          </cell>
          <cell r="C165" t="str">
            <v>8008</v>
          </cell>
        </row>
        <row r="166">
          <cell r="A166">
            <v>165</v>
          </cell>
          <cell r="C166" t="str">
            <v>8093</v>
          </cell>
        </row>
        <row r="167">
          <cell r="A167">
            <v>166</v>
          </cell>
          <cell r="C167" t="str">
            <v>8103</v>
          </cell>
        </row>
        <row r="168">
          <cell r="A168">
            <v>167</v>
          </cell>
          <cell r="C168" t="str">
            <v>8143</v>
          </cell>
        </row>
        <row r="169">
          <cell r="A169">
            <v>168</v>
          </cell>
          <cell r="C169" t="str">
            <v>8195</v>
          </cell>
        </row>
        <row r="170">
          <cell r="A170">
            <v>169</v>
          </cell>
          <cell r="C170" t="str">
            <v>8197</v>
          </cell>
        </row>
        <row r="171">
          <cell r="A171">
            <v>170</v>
          </cell>
          <cell r="C171" t="str">
            <v>8399</v>
          </cell>
        </row>
        <row r="172">
          <cell r="A172">
            <v>171</v>
          </cell>
          <cell r="C172" t="str">
            <v>8406</v>
          </cell>
        </row>
        <row r="173">
          <cell r="A173">
            <v>172</v>
          </cell>
          <cell r="C173" t="str">
            <v>8407</v>
          </cell>
        </row>
        <row r="174">
          <cell r="A174">
            <v>173</v>
          </cell>
          <cell r="C174" t="str">
            <v>8451</v>
          </cell>
        </row>
        <row r="175">
          <cell r="A175">
            <v>174</v>
          </cell>
          <cell r="C175" t="str">
            <v>8452</v>
          </cell>
        </row>
        <row r="176">
          <cell r="A176">
            <v>175</v>
          </cell>
          <cell r="C176" t="str">
            <v>8557</v>
          </cell>
        </row>
        <row r="177">
          <cell r="A177">
            <v>176</v>
          </cell>
          <cell r="C177" t="str">
            <v>8558</v>
          </cell>
        </row>
        <row r="178">
          <cell r="A178">
            <v>177</v>
          </cell>
          <cell r="C178" t="str">
            <v>8681</v>
          </cell>
        </row>
        <row r="179">
          <cell r="A179">
            <v>178</v>
          </cell>
          <cell r="C179" t="str">
            <v>8745</v>
          </cell>
        </row>
        <row r="180">
          <cell r="A180">
            <v>179</v>
          </cell>
          <cell r="C180" t="str">
            <v>8758</v>
          </cell>
        </row>
        <row r="181">
          <cell r="A181">
            <v>180</v>
          </cell>
          <cell r="C181" t="str">
            <v>8759</v>
          </cell>
        </row>
        <row r="182">
          <cell r="A182">
            <v>181</v>
          </cell>
          <cell r="C182" t="str">
            <v>8795</v>
          </cell>
        </row>
        <row r="183">
          <cell r="A183">
            <v>182</v>
          </cell>
          <cell r="C183" t="str">
            <v>8956</v>
          </cell>
        </row>
        <row r="184">
          <cell r="A184">
            <v>183</v>
          </cell>
          <cell r="C184" t="str">
            <v>9091</v>
          </cell>
        </row>
        <row r="185">
          <cell r="A185">
            <v>184</v>
          </cell>
          <cell r="C185" t="str">
            <v>9092</v>
          </cell>
        </row>
        <row r="186">
          <cell r="A186">
            <v>185</v>
          </cell>
          <cell r="C186" t="str">
            <v>9123</v>
          </cell>
        </row>
        <row r="187">
          <cell r="A187">
            <v>186</v>
          </cell>
          <cell r="C187" t="str">
            <v>9224</v>
          </cell>
        </row>
        <row r="188">
          <cell r="A188">
            <v>187</v>
          </cell>
          <cell r="C188" t="str">
            <v>9225</v>
          </cell>
        </row>
        <row r="189">
          <cell r="A189">
            <v>188</v>
          </cell>
          <cell r="C189" t="str">
            <v>9250</v>
          </cell>
        </row>
        <row r="190">
          <cell r="A190">
            <v>189</v>
          </cell>
          <cell r="C190" t="str">
            <v>9251</v>
          </cell>
        </row>
        <row r="191">
          <cell r="A191">
            <v>190</v>
          </cell>
          <cell r="C191" t="str">
            <v>9253</v>
          </cell>
        </row>
        <row r="192">
          <cell r="A192">
            <v>191</v>
          </cell>
          <cell r="C192" t="str">
            <v>9359</v>
          </cell>
        </row>
        <row r="193">
          <cell r="A193">
            <v>192</v>
          </cell>
          <cell r="C193" t="str">
            <v>9362</v>
          </cell>
        </row>
        <row r="194">
          <cell r="A194">
            <v>193</v>
          </cell>
          <cell r="C194" t="str">
            <v>9367</v>
          </cell>
        </row>
        <row r="195">
          <cell r="A195">
            <v>194</v>
          </cell>
          <cell r="C195" t="str">
            <v>9403</v>
          </cell>
        </row>
        <row r="196">
          <cell r="A196">
            <v>195</v>
          </cell>
          <cell r="C196" t="str">
            <v>9427</v>
          </cell>
        </row>
        <row r="197">
          <cell r="A197">
            <v>196</v>
          </cell>
          <cell r="C197" t="str">
            <v>9438</v>
          </cell>
        </row>
        <row r="198">
          <cell r="A198">
            <v>197</v>
          </cell>
          <cell r="C198" t="str">
            <v>9510</v>
          </cell>
        </row>
        <row r="199">
          <cell r="A199">
            <v>198</v>
          </cell>
          <cell r="C199" t="str">
            <v>9551</v>
          </cell>
        </row>
        <row r="200">
          <cell r="A200">
            <v>199</v>
          </cell>
          <cell r="C200" t="str">
            <v>9742</v>
          </cell>
        </row>
        <row r="201">
          <cell r="A201">
            <v>200</v>
          </cell>
          <cell r="C201" t="str">
            <v>9786</v>
          </cell>
        </row>
        <row r="202">
          <cell r="A202">
            <v>201</v>
          </cell>
          <cell r="C202" t="str">
            <v>9916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annuel"/>
      <sheetName val="BDD"/>
    </sheetNames>
    <sheetDataSet>
      <sheetData sheetId="0">
        <row r="1">
          <cell r="A1">
            <v>2018</v>
          </cell>
        </row>
        <row r="2">
          <cell r="A2" t="str">
            <v>JUIN</v>
          </cell>
        </row>
        <row r="3">
          <cell r="A3" t="str">
            <v>TÂCHES</v>
          </cell>
        </row>
        <row r="6">
          <cell r="A6" t="str">
            <v>Terrassement Maçonnerie</v>
          </cell>
        </row>
        <row r="7">
          <cell r="A7" t="str">
            <v>Ossature Bois</v>
          </cell>
        </row>
        <row r="8">
          <cell r="A8" t="str">
            <v>Etanchéité</v>
          </cell>
        </row>
        <row r="9">
          <cell r="A9" t="str">
            <v>Isolation</v>
          </cell>
        </row>
        <row r="10">
          <cell r="A10" t="str">
            <v>Electricité Plomberie (1)</v>
          </cell>
        </row>
        <row r="11">
          <cell r="A11" t="str">
            <v>Placo</v>
          </cell>
        </row>
        <row r="12">
          <cell r="A12" t="str">
            <v>Electricité Plomberie (2)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ARRIVEE"/>
      <sheetName val="arriver 1"/>
      <sheetName val="base"/>
      <sheetName val="races"/>
      <sheetName val="FICHE"/>
      <sheetName val="pharmacie"/>
      <sheetName val="MORTALITE"/>
      <sheetName val="delai attente"/>
      <sheetName val="depart"/>
    </sheetNames>
    <sheetDataSet>
      <sheetData sheetId="0"/>
      <sheetData sheetId="1"/>
      <sheetData sheetId="2"/>
      <sheetData sheetId="3">
        <row r="3">
          <cell r="B3" t="str">
            <v>N/NATIONAL</v>
          </cell>
        </row>
        <row r="4">
          <cell r="C4">
            <v>11</v>
          </cell>
        </row>
        <row r="5">
          <cell r="B5">
            <v>8557620187</v>
          </cell>
          <cell r="C5">
            <v>187</v>
          </cell>
        </row>
        <row r="6">
          <cell r="B6">
            <v>3703320224</v>
          </cell>
          <cell r="C6">
            <v>224</v>
          </cell>
        </row>
        <row r="7">
          <cell r="B7">
            <v>1745250290</v>
          </cell>
          <cell r="C7">
            <v>290</v>
          </cell>
        </row>
        <row r="8">
          <cell r="B8">
            <v>4962450401</v>
          </cell>
          <cell r="C8">
            <v>401</v>
          </cell>
        </row>
        <row r="9">
          <cell r="B9">
            <v>4121530422</v>
          </cell>
          <cell r="C9">
            <v>422</v>
          </cell>
        </row>
        <row r="10">
          <cell r="B10">
            <v>4121530423</v>
          </cell>
          <cell r="C10">
            <v>423</v>
          </cell>
        </row>
        <row r="11">
          <cell r="B11">
            <v>5019220427</v>
          </cell>
          <cell r="C11">
            <v>427</v>
          </cell>
        </row>
        <row r="12">
          <cell r="B12">
            <v>5048130456</v>
          </cell>
          <cell r="C12">
            <v>456</v>
          </cell>
        </row>
        <row r="13">
          <cell r="B13">
            <v>4961310474</v>
          </cell>
          <cell r="C13">
            <v>474</v>
          </cell>
        </row>
        <row r="14">
          <cell r="B14">
            <v>7274650544</v>
          </cell>
          <cell r="C14">
            <v>544</v>
          </cell>
        </row>
        <row r="15">
          <cell r="B15">
            <v>7275650561</v>
          </cell>
          <cell r="C15">
            <v>561</v>
          </cell>
        </row>
        <row r="16">
          <cell r="B16">
            <v>7952470568</v>
          </cell>
          <cell r="C16">
            <v>568</v>
          </cell>
        </row>
        <row r="17">
          <cell r="B17">
            <v>5308780571</v>
          </cell>
          <cell r="C17">
            <v>571</v>
          </cell>
        </row>
        <row r="18">
          <cell r="B18">
            <v>3554240576</v>
          </cell>
          <cell r="C18">
            <v>576</v>
          </cell>
        </row>
        <row r="19">
          <cell r="B19">
            <v>3707450586</v>
          </cell>
          <cell r="C19">
            <v>586</v>
          </cell>
        </row>
        <row r="20">
          <cell r="B20">
            <v>7946520591</v>
          </cell>
          <cell r="C20">
            <v>591</v>
          </cell>
        </row>
        <row r="21">
          <cell r="B21">
            <v>4933170596</v>
          </cell>
          <cell r="C21">
            <v>596</v>
          </cell>
        </row>
        <row r="22">
          <cell r="B22">
            <v>7246380665</v>
          </cell>
          <cell r="C22">
            <v>665</v>
          </cell>
        </row>
        <row r="23">
          <cell r="B23">
            <v>7246380666</v>
          </cell>
          <cell r="C23">
            <v>666</v>
          </cell>
        </row>
        <row r="24">
          <cell r="B24">
            <v>6121030681</v>
          </cell>
          <cell r="C24">
            <v>681</v>
          </cell>
        </row>
        <row r="25">
          <cell r="B25">
            <v>3534850796</v>
          </cell>
          <cell r="C25">
            <v>796</v>
          </cell>
        </row>
        <row r="26">
          <cell r="B26">
            <v>7221770962</v>
          </cell>
          <cell r="C26">
            <v>962</v>
          </cell>
        </row>
        <row r="27">
          <cell r="B27">
            <v>5618740972</v>
          </cell>
          <cell r="C27">
            <v>972</v>
          </cell>
        </row>
        <row r="28">
          <cell r="B28">
            <v>5368981095</v>
          </cell>
          <cell r="C28">
            <v>1095</v>
          </cell>
        </row>
        <row r="29">
          <cell r="B29">
            <v>7966651118</v>
          </cell>
          <cell r="C29">
            <v>1118</v>
          </cell>
        </row>
        <row r="30">
          <cell r="B30">
            <v>7950091181</v>
          </cell>
          <cell r="C30">
            <v>1181</v>
          </cell>
        </row>
        <row r="31">
          <cell r="B31">
            <v>7947661211</v>
          </cell>
          <cell r="C31">
            <v>1211</v>
          </cell>
        </row>
        <row r="32">
          <cell r="B32">
            <v>5377521263</v>
          </cell>
          <cell r="C32">
            <v>1263</v>
          </cell>
        </row>
        <row r="33">
          <cell r="B33">
            <v>4428731345</v>
          </cell>
          <cell r="C33">
            <v>1345</v>
          </cell>
        </row>
        <row r="34">
          <cell r="B34">
            <v>7958251405</v>
          </cell>
          <cell r="C34">
            <v>1405</v>
          </cell>
        </row>
        <row r="35">
          <cell r="B35">
            <v>7949331452</v>
          </cell>
          <cell r="C35">
            <v>1452</v>
          </cell>
        </row>
        <row r="36">
          <cell r="B36">
            <v>3599491504</v>
          </cell>
          <cell r="C36">
            <v>1504</v>
          </cell>
        </row>
        <row r="37">
          <cell r="B37">
            <v>7229491546</v>
          </cell>
          <cell r="C37">
            <v>1546</v>
          </cell>
        </row>
        <row r="38">
          <cell r="B38">
            <v>7246651557</v>
          </cell>
          <cell r="C38">
            <v>1557</v>
          </cell>
        </row>
        <row r="39">
          <cell r="B39">
            <v>4921771574</v>
          </cell>
          <cell r="C39">
            <v>1574</v>
          </cell>
        </row>
        <row r="40">
          <cell r="B40">
            <v>5634391615</v>
          </cell>
          <cell r="C40">
            <v>1615</v>
          </cell>
        </row>
        <row r="41">
          <cell r="B41">
            <v>3719671631</v>
          </cell>
          <cell r="C41">
            <v>1631</v>
          </cell>
        </row>
        <row r="42">
          <cell r="B42">
            <v>3719671632</v>
          </cell>
          <cell r="C42">
            <v>1632</v>
          </cell>
        </row>
        <row r="43">
          <cell r="B43">
            <v>3708401633</v>
          </cell>
          <cell r="C43">
            <v>1633</v>
          </cell>
        </row>
        <row r="44">
          <cell r="B44">
            <v>7229631634</v>
          </cell>
          <cell r="C44">
            <v>1634</v>
          </cell>
        </row>
        <row r="45">
          <cell r="B45">
            <v>3708401635</v>
          </cell>
          <cell r="C45">
            <v>1635</v>
          </cell>
        </row>
        <row r="46">
          <cell r="B46">
            <v>3706601641</v>
          </cell>
          <cell r="C46">
            <v>1641</v>
          </cell>
        </row>
        <row r="47">
          <cell r="B47">
            <v>3706601642</v>
          </cell>
          <cell r="C47">
            <v>1642</v>
          </cell>
        </row>
        <row r="48">
          <cell r="B48">
            <v>4123421653</v>
          </cell>
          <cell r="C48">
            <v>1653</v>
          </cell>
        </row>
        <row r="49">
          <cell r="B49">
            <v>4119141656</v>
          </cell>
          <cell r="C49">
            <v>1656</v>
          </cell>
        </row>
        <row r="50">
          <cell r="B50">
            <v>4421411664</v>
          </cell>
          <cell r="C50">
            <v>1664</v>
          </cell>
        </row>
        <row r="51">
          <cell r="B51">
            <v>3722081664</v>
          </cell>
          <cell r="C51">
            <v>1664</v>
          </cell>
        </row>
        <row r="52">
          <cell r="B52">
            <v>3721631666</v>
          </cell>
          <cell r="C52">
            <v>1666</v>
          </cell>
        </row>
        <row r="53">
          <cell r="B53">
            <v>7202501678</v>
          </cell>
          <cell r="C53">
            <v>1678</v>
          </cell>
        </row>
        <row r="54">
          <cell r="B54">
            <v>3716991683</v>
          </cell>
          <cell r="C54">
            <v>1683</v>
          </cell>
        </row>
        <row r="55">
          <cell r="B55">
            <v>3717941694</v>
          </cell>
          <cell r="C55">
            <v>1694</v>
          </cell>
        </row>
        <row r="56">
          <cell r="B56">
            <v>3709551695</v>
          </cell>
          <cell r="C56">
            <v>1695</v>
          </cell>
        </row>
        <row r="57">
          <cell r="B57">
            <v>3714791697</v>
          </cell>
          <cell r="C57">
            <v>1697</v>
          </cell>
        </row>
        <row r="58">
          <cell r="B58">
            <v>3719541707</v>
          </cell>
          <cell r="C58">
            <v>1707</v>
          </cell>
        </row>
        <row r="59">
          <cell r="B59">
            <v>5309051722</v>
          </cell>
          <cell r="C59">
            <v>1722</v>
          </cell>
        </row>
        <row r="60">
          <cell r="B60">
            <v>4960681732</v>
          </cell>
          <cell r="C60">
            <v>1732</v>
          </cell>
        </row>
        <row r="61">
          <cell r="B61">
            <v>4124911733</v>
          </cell>
          <cell r="C61">
            <v>1733</v>
          </cell>
        </row>
        <row r="62">
          <cell r="B62">
            <v>7951491757</v>
          </cell>
          <cell r="C62">
            <v>1757</v>
          </cell>
        </row>
        <row r="63">
          <cell r="B63">
            <v>7944901774</v>
          </cell>
          <cell r="C63">
            <v>1774</v>
          </cell>
        </row>
        <row r="64">
          <cell r="B64">
            <v>4955491831</v>
          </cell>
          <cell r="C64">
            <v>1831</v>
          </cell>
        </row>
        <row r="65">
          <cell r="B65">
            <v>4948841859</v>
          </cell>
          <cell r="C65">
            <v>1859</v>
          </cell>
        </row>
        <row r="66">
          <cell r="B66">
            <v>5652941890</v>
          </cell>
          <cell r="C66">
            <v>1890</v>
          </cell>
        </row>
        <row r="67">
          <cell r="B67">
            <v>3542101912</v>
          </cell>
          <cell r="C67">
            <v>1912</v>
          </cell>
        </row>
        <row r="68">
          <cell r="B68">
            <v>5364521920</v>
          </cell>
          <cell r="C68">
            <v>1920</v>
          </cell>
        </row>
        <row r="69">
          <cell r="B69">
            <v>5364521922</v>
          </cell>
          <cell r="C69">
            <v>1922</v>
          </cell>
        </row>
        <row r="70">
          <cell r="B70">
            <v>3588991935</v>
          </cell>
          <cell r="C70">
            <v>1935</v>
          </cell>
        </row>
        <row r="71">
          <cell r="B71">
            <v>5372641984</v>
          </cell>
          <cell r="C71">
            <v>1984</v>
          </cell>
        </row>
        <row r="72">
          <cell r="B72">
            <v>4450102033</v>
          </cell>
          <cell r="C72">
            <v>2033</v>
          </cell>
        </row>
        <row r="73">
          <cell r="B73">
            <v>5368482056</v>
          </cell>
          <cell r="C73">
            <v>2056</v>
          </cell>
        </row>
        <row r="74">
          <cell r="B74">
            <v>3539182104</v>
          </cell>
          <cell r="C74">
            <v>2104</v>
          </cell>
        </row>
        <row r="75">
          <cell r="B75">
            <v>4466122109</v>
          </cell>
          <cell r="C75">
            <v>2109</v>
          </cell>
        </row>
        <row r="76">
          <cell r="B76">
            <v>4941052182</v>
          </cell>
          <cell r="C76">
            <v>2182</v>
          </cell>
        </row>
        <row r="77">
          <cell r="B77">
            <v>4932302187</v>
          </cell>
          <cell r="C77">
            <v>2187</v>
          </cell>
        </row>
        <row r="78">
          <cell r="B78">
            <v>4435172269</v>
          </cell>
          <cell r="C78">
            <v>2269</v>
          </cell>
        </row>
        <row r="79">
          <cell r="B79">
            <v>4461672424</v>
          </cell>
          <cell r="C79">
            <v>2424</v>
          </cell>
        </row>
        <row r="80">
          <cell r="B80">
            <v>4458072489</v>
          </cell>
          <cell r="C80">
            <v>2489</v>
          </cell>
        </row>
        <row r="81">
          <cell r="B81">
            <v>7942562512</v>
          </cell>
          <cell r="C81">
            <v>2512</v>
          </cell>
        </row>
        <row r="82">
          <cell r="B82">
            <v>6117682533</v>
          </cell>
          <cell r="C82">
            <v>2533</v>
          </cell>
        </row>
        <row r="83">
          <cell r="B83">
            <v>5621592552</v>
          </cell>
          <cell r="C83">
            <v>2552</v>
          </cell>
        </row>
        <row r="84">
          <cell r="B84">
            <v>4915602608</v>
          </cell>
          <cell r="C84">
            <v>2608</v>
          </cell>
        </row>
        <row r="85">
          <cell r="B85">
            <v>4428782633</v>
          </cell>
          <cell r="C85">
            <v>2633</v>
          </cell>
        </row>
        <row r="86">
          <cell r="B86">
            <v>5610002637</v>
          </cell>
          <cell r="C86">
            <v>2637</v>
          </cell>
        </row>
        <row r="87">
          <cell r="B87">
            <v>3511092689</v>
          </cell>
          <cell r="C87">
            <v>2689</v>
          </cell>
        </row>
        <row r="88">
          <cell r="B88">
            <v>4457822739</v>
          </cell>
          <cell r="C88">
            <v>2739</v>
          </cell>
        </row>
        <row r="89">
          <cell r="B89">
            <v>4936362800</v>
          </cell>
          <cell r="C89">
            <v>2800</v>
          </cell>
        </row>
        <row r="90">
          <cell r="B90">
            <v>8525532872</v>
          </cell>
          <cell r="C90">
            <v>2872</v>
          </cell>
        </row>
        <row r="91">
          <cell r="B91">
            <v>5370922965</v>
          </cell>
          <cell r="C91">
            <v>2965</v>
          </cell>
        </row>
        <row r="92">
          <cell r="B92">
            <v>3523883047</v>
          </cell>
          <cell r="C92">
            <v>3047</v>
          </cell>
        </row>
        <row r="93">
          <cell r="B93">
            <v>3548563118</v>
          </cell>
          <cell r="C93">
            <v>3118</v>
          </cell>
        </row>
        <row r="94">
          <cell r="B94">
            <v>3548723133</v>
          </cell>
          <cell r="C94">
            <v>3133</v>
          </cell>
        </row>
        <row r="95">
          <cell r="B95">
            <v>8505513153</v>
          </cell>
          <cell r="C95">
            <v>3153</v>
          </cell>
        </row>
        <row r="96">
          <cell r="B96">
            <v>4428343168</v>
          </cell>
          <cell r="C96">
            <v>3168</v>
          </cell>
        </row>
        <row r="97">
          <cell r="B97">
            <v>3703283171</v>
          </cell>
          <cell r="C97">
            <v>3171</v>
          </cell>
        </row>
        <row r="98">
          <cell r="B98">
            <v>2729843178</v>
          </cell>
          <cell r="C98">
            <v>3178</v>
          </cell>
        </row>
        <row r="99">
          <cell r="B99">
            <v>4446903182</v>
          </cell>
          <cell r="C99">
            <v>3182</v>
          </cell>
        </row>
        <row r="100">
          <cell r="B100">
            <v>4446903183</v>
          </cell>
          <cell r="C100">
            <v>3183</v>
          </cell>
        </row>
        <row r="101">
          <cell r="B101">
            <v>4446903184</v>
          </cell>
          <cell r="C101">
            <v>3184</v>
          </cell>
        </row>
        <row r="102">
          <cell r="B102">
            <v>3533733386</v>
          </cell>
          <cell r="C102">
            <v>3386</v>
          </cell>
        </row>
        <row r="103">
          <cell r="B103">
            <v>7264803433</v>
          </cell>
          <cell r="C103">
            <v>3433</v>
          </cell>
        </row>
        <row r="104">
          <cell r="B104">
            <v>4960643761</v>
          </cell>
          <cell r="C104">
            <v>3761</v>
          </cell>
        </row>
        <row r="105">
          <cell r="B105">
            <v>4915223873</v>
          </cell>
          <cell r="C105">
            <v>3873</v>
          </cell>
        </row>
        <row r="106">
          <cell r="B106">
            <v>3554673940</v>
          </cell>
          <cell r="C106">
            <v>3940</v>
          </cell>
        </row>
        <row r="107">
          <cell r="B107">
            <v>4978993980</v>
          </cell>
          <cell r="C107">
            <v>3980</v>
          </cell>
        </row>
        <row r="108">
          <cell r="B108">
            <v>4430954145</v>
          </cell>
          <cell r="C108">
            <v>4145</v>
          </cell>
        </row>
        <row r="109">
          <cell r="B109">
            <v>4418374220</v>
          </cell>
          <cell r="C109">
            <v>4220</v>
          </cell>
        </row>
        <row r="110">
          <cell r="B110">
            <v>4418374221</v>
          </cell>
          <cell r="C110">
            <v>4221</v>
          </cell>
        </row>
        <row r="111">
          <cell r="B111">
            <v>2835074233</v>
          </cell>
          <cell r="C111">
            <v>4233</v>
          </cell>
        </row>
        <row r="112">
          <cell r="B112">
            <v>3548504250</v>
          </cell>
          <cell r="C112">
            <v>4250</v>
          </cell>
        </row>
        <row r="113">
          <cell r="B113">
            <v>3532374302</v>
          </cell>
          <cell r="C113">
            <v>4302</v>
          </cell>
        </row>
        <row r="114">
          <cell r="B114">
            <v>3703174362</v>
          </cell>
          <cell r="C114">
            <v>4362</v>
          </cell>
        </row>
        <row r="115">
          <cell r="B115">
            <v>3703174363</v>
          </cell>
          <cell r="C115">
            <v>4363</v>
          </cell>
        </row>
        <row r="116">
          <cell r="B116">
            <v>3547354372</v>
          </cell>
          <cell r="C116">
            <v>4372</v>
          </cell>
        </row>
        <row r="117">
          <cell r="B117">
            <v>3547354373</v>
          </cell>
          <cell r="C117">
            <v>4373</v>
          </cell>
        </row>
        <row r="118">
          <cell r="B118">
            <v>5308454404</v>
          </cell>
          <cell r="C118">
            <v>4404</v>
          </cell>
        </row>
        <row r="119">
          <cell r="B119">
            <v>5308834406</v>
          </cell>
          <cell r="C119">
            <v>4406</v>
          </cell>
        </row>
        <row r="120">
          <cell r="B120">
            <v>8687384433</v>
          </cell>
          <cell r="C120">
            <v>4433</v>
          </cell>
        </row>
        <row r="121">
          <cell r="B121">
            <v>8687384434</v>
          </cell>
          <cell r="C121">
            <v>4434</v>
          </cell>
        </row>
        <row r="122">
          <cell r="B122">
            <v>2730944462</v>
          </cell>
          <cell r="C122">
            <v>4462</v>
          </cell>
        </row>
        <row r="123">
          <cell r="B123">
            <v>4458054596</v>
          </cell>
          <cell r="C123">
            <v>4596</v>
          </cell>
        </row>
        <row r="124">
          <cell r="B124">
            <v>5370974737</v>
          </cell>
          <cell r="C124">
            <v>4737</v>
          </cell>
        </row>
        <row r="125">
          <cell r="B125">
            <v>3523934745</v>
          </cell>
          <cell r="C125">
            <v>4745</v>
          </cell>
        </row>
        <row r="126">
          <cell r="B126">
            <v>3535424914</v>
          </cell>
          <cell r="C126">
            <v>4914</v>
          </cell>
        </row>
        <row r="127">
          <cell r="B127">
            <v>5365854954</v>
          </cell>
          <cell r="C127">
            <v>4954</v>
          </cell>
        </row>
        <row r="128">
          <cell r="B128">
            <v>2836864963</v>
          </cell>
          <cell r="C128">
            <v>4963</v>
          </cell>
        </row>
        <row r="129">
          <cell r="B129">
            <v>4408835259</v>
          </cell>
          <cell r="C129">
            <v>5259</v>
          </cell>
        </row>
        <row r="130">
          <cell r="B130">
            <v>1716805322</v>
          </cell>
          <cell r="C130">
            <v>5322</v>
          </cell>
        </row>
        <row r="131">
          <cell r="B131">
            <v>3555355357</v>
          </cell>
          <cell r="C131">
            <v>5357</v>
          </cell>
        </row>
        <row r="132">
          <cell r="B132">
            <v>3555355360</v>
          </cell>
          <cell r="C132">
            <v>5360</v>
          </cell>
        </row>
        <row r="133">
          <cell r="B133">
            <v>8523625523</v>
          </cell>
          <cell r="C133">
            <v>5523</v>
          </cell>
        </row>
        <row r="134">
          <cell r="B134">
            <v>4427675560</v>
          </cell>
          <cell r="C134">
            <v>5560</v>
          </cell>
        </row>
        <row r="135">
          <cell r="B135">
            <v>3719555591</v>
          </cell>
          <cell r="C135">
            <v>5591</v>
          </cell>
        </row>
        <row r="136">
          <cell r="B136">
            <v>3719555592</v>
          </cell>
          <cell r="C136">
            <v>5592</v>
          </cell>
        </row>
        <row r="137">
          <cell r="B137">
            <v>3719555593</v>
          </cell>
          <cell r="C137">
            <v>5593</v>
          </cell>
        </row>
        <row r="138">
          <cell r="B138">
            <v>4928755684</v>
          </cell>
          <cell r="C138">
            <v>5684</v>
          </cell>
        </row>
        <row r="139">
          <cell r="B139">
            <v>4474945725</v>
          </cell>
          <cell r="C139">
            <v>5725</v>
          </cell>
        </row>
        <row r="140">
          <cell r="B140">
            <v>5301555766</v>
          </cell>
          <cell r="C140">
            <v>5766</v>
          </cell>
        </row>
        <row r="141">
          <cell r="B141">
            <v>4415435827</v>
          </cell>
          <cell r="C141">
            <v>5827</v>
          </cell>
        </row>
        <row r="142">
          <cell r="B142">
            <v>5318425906</v>
          </cell>
          <cell r="C142">
            <v>5906</v>
          </cell>
        </row>
        <row r="143">
          <cell r="B143">
            <v>4460685934</v>
          </cell>
          <cell r="C143">
            <v>5934</v>
          </cell>
        </row>
        <row r="144">
          <cell r="B144">
            <v>7246715943</v>
          </cell>
          <cell r="C144">
            <v>5943</v>
          </cell>
        </row>
        <row r="145">
          <cell r="B145">
            <v>4125316016</v>
          </cell>
          <cell r="C145">
            <v>6016</v>
          </cell>
        </row>
        <row r="146">
          <cell r="B146">
            <v>1827396017</v>
          </cell>
          <cell r="C146">
            <v>6017</v>
          </cell>
        </row>
        <row r="147">
          <cell r="B147">
            <v>7227036081</v>
          </cell>
          <cell r="C147">
            <v>6081</v>
          </cell>
        </row>
        <row r="148">
          <cell r="B148">
            <v>5365806145</v>
          </cell>
          <cell r="C148">
            <v>6145</v>
          </cell>
        </row>
        <row r="149">
          <cell r="B149">
            <v>4468806167</v>
          </cell>
          <cell r="C149">
            <v>6167</v>
          </cell>
        </row>
        <row r="150">
          <cell r="B150">
            <v>5372656178</v>
          </cell>
          <cell r="C150">
            <v>6178</v>
          </cell>
        </row>
        <row r="151">
          <cell r="B151">
            <v>4923066368</v>
          </cell>
          <cell r="C151">
            <v>6368</v>
          </cell>
        </row>
        <row r="152">
          <cell r="B152">
            <v>4476686532</v>
          </cell>
          <cell r="C152">
            <v>6532</v>
          </cell>
        </row>
        <row r="153">
          <cell r="B153">
            <v>4475116560</v>
          </cell>
          <cell r="C153">
            <v>6560</v>
          </cell>
        </row>
        <row r="154">
          <cell r="B154">
            <v>4118796572</v>
          </cell>
          <cell r="C154">
            <v>6572</v>
          </cell>
        </row>
        <row r="155">
          <cell r="B155">
            <v>4118796573</v>
          </cell>
          <cell r="C155">
            <v>6573</v>
          </cell>
        </row>
        <row r="156">
          <cell r="B156">
            <v>3526796620</v>
          </cell>
          <cell r="C156">
            <v>6620</v>
          </cell>
        </row>
        <row r="157">
          <cell r="B157">
            <v>3616206626</v>
          </cell>
          <cell r="C157">
            <v>6626</v>
          </cell>
        </row>
        <row r="158">
          <cell r="B158">
            <v>4118846629</v>
          </cell>
          <cell r="C158">
            <v>6629</v>
          </cell>
        </row>
        <row r="159">
          <cell r="B159">
            <v>8525586655</v>
          </cell>
          <cell r="C159">
            <v>6655</v>
          </cell>
        </row>
        <row r="160">
          <cell r="B160">
            <v>3529916720</v>
          </cell>
          <cell r="C160">
            <v>6720</v>
          </cell>
        </row>
        <row r="161">
          <cell r="B161">
            <v>3616216722</v>
          </cell>
          <cell r="C161">
            <v>6722</v>
          </cell>
        </row>
        <row r="162">
          <cell r="B162">
            <v>3529916722</v>
          </cell>
          <cell r="C162">
            <v>6722</v>
          </cell>
        </row>
        <row r="163">
          <cell r="B163">
            <v>5614596779</v>
          </cell>
          <cell r="C163">
            <v>6779</v>
          </cell>
        </row>
        <row r="164">
          <cell r="B164">
            <v>8535866790</v>
          </cell>
          <cell r="C164">
            <v>6790</v>
          </cell>
        </row>
        <row r="165">
          <cell r="B165">
            <v>1716516841</v>
          </cell>
          <cell r="C165">
            <v>6841</v>
          </cell>
        </row>
        <row r="166">
          <cell r="B166">
            <v>4951196842</v>
          </cell>
          <cell r="C166">
            <v>6842</v>
          </cell>
        </row>
        <row r="167">
          <cell r="B167">
            <v>3706676908</v>
          </cell>
          <cell r="C167">
            <v>6908</v>
          </cell>
        </row>
        <row r="168">
          <cell r="B168">
            <v>4418377173</v>
          </cell>
          <cell r="C168">
            <v>7173</v>
          </cell>
        </row>
        <row r="169">
          <cell r="B169">
            <v>4418377174</v>
          </cell>
          <cell r="C169">
            <v>7174</v>
          </cell>
        </row>
        <row r="170">
          <cell r="B170">
            <v>4944897253</v>
          </cell>
          <cell r="C170">
            <v>7253</v>
          </cell>
        </row>
        <row r="171">
          <cell r="B171">
            <v>2715627303</v>
          </cell>
          <cell r="C171">
            <v>7303</v>
          </cell>
        </row>
        <row r="172">
          <cell r="B172">
            <v>4454307497</v>
          </cell>
          <cell r="C172">
            <v>7497</v>
          </cell>
        </row>
        <row r="173">
          <cell r="B173">
            <v>4406057513</v>
          </cell>
          <cell r="C173">
            <v>7513</v>
          </cell>
        </row>
        <row r="174">
          <cell r="B174">
            <v>4406057514</v>
          </cell>
          <cell r="C174">
            <v>7514</v>
          </cell>
        </row>
        <row r="175">
          <cell r="B175">
            <v>4941247525</v>
          </cell>
          <cell r="C175">
            <v>7525</v>
          </cell>
        </row>
        <row r="176">
          <cell r="B176">
            <v>5377467531</v>
          </cell>
          <cell r="C176">
            <v>7531</v>
          </cell>
        </row>
        <row r="177">
          <cell r="B177">
            <v>3616237565</v>
          </cell>
          <cell r="C177">
            <v>7565</v>
          </cell>
        </row>
        <row r="178">
          <cell r="B178">
            <v>1713537752</v>
          </cell>
          <cell r="C178">
            <v>7752</v>
          </cell>
        </row>
        <row r="179">
          <cell r="B179">
            <v>5371417760</v>
          </cell>
          <cell r="C179">
            <v>7760</v>
          </cell>
        </row>
        <row r="180">
          <cell r="B180">
            <v>7262367807</v>
          </cell>
          <cell r="C180">
            <v>7807</v>
          </cell>
        </row>
        <row r="181">
          <cell r="B181">
            <v>5367227963</v>
          </cell>
          <cell r="C181">
            <v>7963</v>
          </cell>
        </row>
        <row r="182">
          <cell r="B182">
            <v>4443908006</v>
          </cell>
          <cell r="C182">
            <v>8006</v>
          </cell>
        </row>
        <row r="183">
          <cell r="B183">
            <v>5373988100</v>
          </cell>
          <cell r="C183">
            <v>8100</v>
          </cell>
        </row>
        <row r="184">
          <cell r="B184">
            <v>4946138139</v>
          </cell>
          <cell r="C184">
            <v>8139</v>
          </cell>
        </row>
        <row r="185">
          <cell r="B185">
            <v>5376488290</v>
          </cell>
          <cell r="C185">
            <v>8290</v>
          </cell>
        </row>
        <row r="186">
          <cell r="B186">
            <v>5373268372</v>
          </cell>
          <cell r="C186">
            <v>8372</v>
          </cell>
        </row>
        <row r="187">
          <cell r="B187">
            <v>4959028555</v>
          </cell>
          <cell r="C187">
            <v>8555</v>
          </cell>
        </row>
        <row r="188">
          <cell r="B188">
            <v>4953868730</v>
          </cell>
          <cell r="C188">
            <v>8730</v>
          </cell>
        </row>
        <row r="189">
          <cell r="B189">
            <v>5366358849</v>
          </cell>
          <cell r="C189">
            <v>8849</v>
          </cell>
        </row>
        <row r="190">
          <cell r="B190">
            <v>5372708932</v>
          </cell>
          <cell r="C190">
            <v>8932</v>
          </cell>
        </row>
        <row r="191">
          <cell r="B191">
            <v>5372708933</v>
          </cell>
          <cell r="C191">
            <v>8933</v>
          </cell>
        </row>
        <row r="192">
          <cell r="B192">
            <v>5369719030</v>
          </cell>
          <cell r="C192">
            <v>9030</v>
          </cell>
        </row>
        <row r="193">
          <cell r="B193">
            <v>4944319069</v>
          </cell>
          <cell r="C193">
            <v>9069</v>
          </cell>
        </row>
        <row r="194">
          <cell r="B194">
            <v>4471759115</v>
          </cell>
          <cell r="C194">
            <v>9115</v>
          </cell>
        </row>
        <row r="195">
          <cell r="B195">
            <v>7279419128</v>
          </cell>
          <cell r="C195">
            <v>9128</v>
          </cell>
        </row>
        <row r="196">
          <cell r="B196">
            <v>4960699185</v>
          </cell>
          <cell r="C196">
            <v>9185</v>
          </cell>
        </row>
        <row r="197">
          <cell r="B197">
            <v>5354249213</v>
          </cell>
          <cell r="C197">
            <v>9213</v>
          </cell>
        </row>
        <row r="198">
          <cell r="B198">
            <v>7902329305</v>
          </cell>
          <cell r="C198">
            <v>9305</v>
          </cell>
        </row>
        <row r="199">
          <cell r="B199">
            <v>5318329375</v>
          </cell>
          <cell r="C199">
            <v>9375</v>
          </cell>
        </row>
        <row r="200">
          <cell r="B200">
            <v>4926339557</v>
          </cell>
          <cell r="C200">
            <v>9557</v>
          </cell>
        </row>
        <row r="201">
          <cell r="B201">
            <v>4955859559</v>
          </cell>
          <cell r="C201">
            <v>9559</v>
          </cell>
        </row>
        <row r="202">
          <cell r="B202">
            <v>4955859560</v>
          </cell>
          <cell r="C202">
            <v>9560</v>
          </cell>
        </row>
        <row r="203">
          <cell r="B203">
            <v>4421029697</v>
          </cell>
          <cell r="C203">
            <v>9697</v>
          </cell>
        </row>
        <row r="204">
          <cell r="B204">
            <v>8561069809</v>
          </cell>
          <cell r="C204">
            <v>9809</v>
          </cell>
        </row>
      </sheetData>
      <sheetData sheetId="4"/>
      <sheetData sheetId="5"/>
      <sheetData sheetId="6">
        <row r="6">
          <cell r="A6" t="str">
            <v>ASPIRINE</v>
          </cell>
        </row>
        <row r="7">
          <cell r="A7" t="str">
            <v>AXILLIN</v>
          </cell>
        </row>
        <row r="8">
          <cell r="A8" t="str">
            <v>BAYCOX</v>
          </cell>
        </row>
        <row r="9">
          <cell r="A9" t="str">
            <v>BAYTRIL 2,5 BUVABLE</v>
          </cell>
        </row>
        <row r="10">
          <cell r="A10" t="str">
            <v>BESORTYL</v>
          </cell>
        </row>
        <row r="11">
          <cell r="A11" t="str">
            <v>BIODYL</v>
          </cell>
        </row>
        <row r="12">
          <cell r="A12" t="str">
            <v>BIOPULMONE</v>
          </cell>
        </row>
        <row r="13">
          <cell r="A13" t="str">
            <v>BVD</v>
          </cell>
        </row>
        <row r="14">
          <cell r="A14" t="str">
            <v>COBACTANT 2,5</v>
          </cell>
        </row>
        <row r="15">
          <cell r="A15" t="str">
            <v>COFAFER</v>
          </cell>
        </row>
        <row r="16">
          <cell r="A16" t="str">
            <v>COFALYSOR</v>
          </cell>
        </row>
        <row r="17">
          <cell r="A17" t="str">
            <v>COLIVET  SOLUTION</v>
          </cell>
        </row>
        <row r="18">
          <cell r="A18" t="str">
            <v>CORTEXELINE</v>
          </cell>
        </row>
        <row r="19">
          <cell r="A19" t="str">
            <v>DEXALONE</v>
          </cell>
        </row>
        <row r="20">
          <cell r="A20" t="str">
            <v>DIURIZONE</v>
          </cell>
        </row>
        <row r="21">
          <cell r="A21" t="str">
            <v>DOXYVAL</v>
          </cell>
        </row>
        <row r="22">
          <cell r="A22" t="str">
            <v>DOXYVAL 20%</v>
          </cell>
        </row>
        <row r="23">
          <cell r="A23" t="str">
            <v>DRAXXIN</v>
          </cell>
        </row>
        <row r="24">
          <cell r="A24" t="str">
            <v>EFICUR</v>
          </cell>
        </row>
        <row r="25">
          <cell r="A25" t="str">
            <v>ERYTHROVET</v>
          </cell>
        </row>
        <row r="26">
          <cell r="A26" t="str">
            <v>ESTOCELAN</v>
          </cell>
        </row>
        <row r="27">
          <cell r="A27" t="str">
            <v xml:space="preserve">EUFLORE </v>
          </cell>
        </row>
        <row r="28">
          <cell r="A28" t="str">
            <v>EXCENEL RTU</v>
          </cell>
        </row>
        <row r="29">
          <cell r="A29" t="str">
            <v>FERCOSANG</v>
          </cell>
        </row>
        <row r="30">
          <cell r="A30" t="str">
            <v>G4</v>
          </cell>
        </row>
        <row r="31">
          <cell r="A31" t="str">
            <v>HEMOCED</v>
          </cell>
        </row>
        <row r="32">
          <cell r="A32" t="str">
            <v>HEMOCED</v>
          </cell>
        </row>
        <row r="33">
          <cell r="A33" t="str">
            <v>INOXYL</v>
          </cell>
        </row>
        <row r="34">
          <cell r="A34" t="str">
            <v xml:space="preserve">LINCO </v>
          </cell>
        </row>
        <row r="35">
          <cell r="A35" t="str">
            <v>MARBOCYL 10%</v>
          </cell>
        </row>
        <row r="36">
          <cell r="A36" t="str">
            <v>MASTIJET SERINGUE</v>
          </cell>
        </row>
        <row r="37">
          <cell r="A37" t="str">
            <v>MEDERENTIL</v>
          </cell>
        </row>
        <row r="38">
          <cell r="A38" t="str">
            <v>MEFLOSYL</v>
          </cell>
        </row>
        <row r="39">
          <cell r="A39" t="str">
            <v>METHIO B12</v>
          </cell>
        </row>
        <row r="40">
          <cell r="A40" t="str">
            <v>MULTIBIO</v>
          </cell>
        </row>
        <row r="41">
          <cell r="A41" t="str">
            <v>ORNIPURAL</v>
          </cell>
        </row>
        <row r="42">
          <cell r="A42" t="str">
            <v>OTC 50</v>
          </cell>
        </row>
        <row r="43">
          <cell r="A43" t="str">
            <v>POUROMEC</v>
          </cell>
        </row>
        <row r="44">
          <cell r="A44" t="str">
            <v>PRACETAM</v>
          </cell>
        </row>
        <row r="45">
          <cell r="A45" t="str">
            <v>RENOBIONE</v>
          </cell>
        </row>
        <row r="46">
          <cell r="A46" t="str">
            <v>SELECTANT</v>
          </cell>
        </row>
        <row r="47">
          <cell r="A47" t="str">
            <v>SHOTAPEN</v>
          </cell>
        </row>
        <row r="48">
          <cell r="A48" t="str">
            <v>SPECIDRAL +</v>
          </cell>
        </row>
        <row r="49">
          <cell r="A49" t="str">
            <v>SYNULOX</v>
          </cell>
        </row>
        <row r="50">
          <cell r="A50" t="str">
            <v>TEINTURE D'IODE</v>
          </cell>
        </row>
        <row r="51">
          <cell r="A51" t="str">
            <v>ULTRA B</v>
          </cell>
        </row>
        <row r="52">
          <cell r="A52" t="str">
            <v>VETECARDIOL</v>
          </cell>
        </row>
        <row r="53">
          <cell r="A53" t="str">
            <v>VETEDINE</v>
          </cell>
        </row>
        <row r="54">
          <cell r="A54" t="str">
            <v>VETRIMOXIN INJ</v>
          </cell>
        </row>
        <row r="55">
          <cell r="A55" t="str">
            <v>VETRIMOXIN POUDRE</v>
          </cell>
        </row>
        <row r="56">
          <cell r="A56" t="str">
            <v xml:space="preserve">     TIMOVET </v>
          </cell>
        </row>
        <row r="57">
          <cell r="A57" t="str">
            <v xml:space="preserve">   GENIXINE</v>
          </cell>
        </row>
        <row r="58">
          <cell r="A58" t="str">
            <v>TRANSITONYL</v>
          </cell>
        </row>
        <row r="59">
          <cell r="A59" t="str">
            <v>PANACURE</v>
          </cell>
        </row>
      </sheetData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2">
          <cell r="IT2" t="str">
            <v>BLANC BLEU</v>
          </cell>
        </row>
        <row r="3">
          <cell r="IT3" t="str">
            <v>CHAROLAISE</v>
          </cell>
        </row>
        <row r="4">
          <cell r="IT4" t="str">
            <v>CROISE</v>
          </cell>
        </row>
        <row r="5">
          <cell r="IT5" t="str">
            <v>MONTBELIARDE</v>
          </cell>
        </row>
        <row r="6">
          <cell r="IT6" t="str">
            <v>NORMANDE</v>
          </cell>
        </row>
        <row r="7">
          <cell r="IT7" t="str">
            <v>PRIM'HOLSTEIN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</sheetNames>
    <sheetDataSet>
      <sheetData sheetId="0">
        <row r="3">
          <cell r="B3" t="str">
            <v>N/NATIONAL</v>
          </cell>
        </row>
        <row r="4">
          <cell r="B4">
            <v>8603500011</v>
          </cell>
        </row>
        <row r="5">
          <cell r="B5">
            <v>8557620187</v>
          </cell>
        </row>
        <row r="6">
          <cell r="B6">
            <v>3703320224</v>
          </cell>
        </row>
        <row r="7">
          <cell r="B7">
            <v>1745250290</v>
          </cell>
        </row>
        <row r="8">
          <cell r="B8">
            <v>4962450401</v>
          </cell>
        </row>
        <row r="9">
          <cell r="B9">
            <v>4121530422</v>
          </cell>
        </row>
        <row r="10">
          <cell r="B10">
            <v>4121530423</v>
          </cell>
        </row>
        <row r="11">
          <cell r="B11">
            <v>5019220427</v>
          </cell>
        </row>
        <row r="12">
          <cell r="B12">
            <v>5048130456</v>
          </cell>
        </row>
        <row r="13">
          <cell r="B13">
            <v>4961310474</v>
          </cell>
        </row>
        <row r="14">
          <cell r="B14">
            <v>7274650544</v>
          </cell>
        </row>
        <row r="15">
          <cell r="B15">
            <v>7275650561</v>
          </cell>
        </row>
        <row r="16">
          <cell r="B16">
            <v>7952470568</v>
          </cell>
        </row>
        <row r="17">
          <cell r="B17">
            <v>5308780571</v>
          </cell>
        </row>
        <row r="18">
          <cell r="B18">
            <v>3554240576</v>
          </cell>
        </row>
        <row r="19">
          <cell r="B19">
            <v>3707450586</v>
          </cell>
        </row>
        <row r="20">
          <cell r="B20">
            <v>7946520591</v>
          </cell>
        </row>
        <row r="21">
          <cell r="B21">
            <v>4933170596</v>
          </cell>
        </row>
        <row r="22">
          <cell r="B22">
            <v>7246380665</v>
          </cell>
        </row>
        <row r="23">
          <cell r="B23">
            <v>7246380666</v>
          </cell>
        </row>
        <row r="24">
          <cell r="B24">
            <v>6121030681</v>
          </cell>
        </row>
        <row r="25">
          <cell r="B25">
            <v>3534850796</v>
          </cell>
        </row>
        <row r="26">
          <cell r="B26">
            <v>7221770962</v>
          </cell>
        </row>
        <row r="27">
          <cell r="B27">
            <v>5618740972</v>
          </cell>
        </row>
        <row r="28">
          <cell r="B28">
            <v>5368981095</v>
          </cell>
        </row>
        <row r="29">
          <cell r="B29">
            <v>7966651118</v>
          </cell>
        </row>
        <row r="30">
          <cell r="B30">
            <v>7950091181</v>
          </cell>
        </row>
        <row r="31">
          <cell r="B31">
            <v>7947661211</v>
          </cell>
        </row>
        <row r="32">
          <cell r="B32">
            <v>5377521263</v>
          </cell>
        </row>
        <row r="33">
          <cell r="B33">
            <v>4428731345</v>
          </cell>
        </row>
        <row r="34">
          <cell r="B34">
            <v>7958251405</v>
          </cell>
        </row>
        <row r="35">
          <cell r="B35">
            <v>7949331452</v>
          </cell>
        </row>
        <row r="36">
          <cell r="B36">
            <v>3599491504</v>
          </cell>
        </row>
        <row r="37">
          <cell r="B37">
            <v>7229491546</v>
          </cell>
        </row>
        <row r="38">
          <cell r="B38">
            <v>7246651557</v>
          </cell>
        </row>
        <row r="39">
          <cell r="B39">
            <v>4921771574</v>
          </cell>
        </row>
        <row r="40">
          <cell r="B40">
            <v>5634391615</v>
          </cell>
        </row>
        <row r="41">
          <cell r="B41">
            <v>3719671631</v>
          </cell>
        </row>
        <row r="42">
          <cell r="B42">
            <v>3719671632</v>
          </cell>
        </row>
        <row r="43">
          <cell r="B43">
            <v>3708401633</v>
          </cell>
        </row>
        <row r="44">
          <cell r="B44">
            <v>7229631634</v>
          </cell>
        </row>
        <row r="45">
          <cell r="B45">
            <v>3708401635</v>
          </cell>
        </row>
        <row r="46">
          <cell r="B46">
            <v>3706601641</v>
          </cell>
        </row>
        <row r="47">
          <cell r="B47">
            <v>3706601642</v>
          </cell>
        </row>
        <row r="48">
          <cell r="B48">
            <v>4123421653</v>
          </cell>
        </row>
        <row r="49">
          <cell r="B49">
            <v>4119141656</v>
          </cell>
        </row>
        <row r="50">
          <cell r="B50">
            <v>4421411664</v>
          </cell>
        </row>
        <row r="51">
          <cell r="B51">
            <v>3722081664</v>
          </cell>
        </row>
        <row r="52">
          <cell r="B52">
            <v>3721631666</v>
          </cell>
        </row>
        <row r="53">
          <cell r="B53">
            <v>7202501678</v>
          </cell>
        </row>
        <row r="54">
          <cell r="B54">
            <v>3716991683</v>
          </cell>
        </row>
        <row r="55">
          <cell r="B55">
            <v>3717941694</v>
          </cell>
        </row>
        <row r="56">
          <cell r="B56">
            <v>3709551695</v>
          </cell>
        </row>
        <row r="57">
          <cell r="B57">
            <v>3714791697</v>
          </cell>
        </row>
        <row r="58">
          <cell r="B58">
            <v>3719541707</v>
          </cell>
        </row>
        <row r="59">
          <cell r="B59">
            <v>5309051722</v>
          </cell>
        </row>
        <row r="60">
          <cell r="B60">
            <v>4960681732</v>
          </cell>
        </row>
        <row r="61">
          <cell r="B61">
            <v>4124911733</v>
          </cell>
        </row>
        <row r="62">
          <cell r="B62">
            <v>7951491757</v>
          </cell>
        </row>
        <row r="63">
          <cell r="B63">
            <v>7944901774</v>
          </cell>
        </row>
        <row r="64">
          <cell r="B64">
            <v>4955491831</v>
          </cell>
        </row>
        <row r="65">
          <cell r="B65">
            <v>4948841859</v>
          </cell>
        </row>
        <row r="66">
          <cell r="B66">
            <v>5652941890</v>
          </cell>
        </row>
        <row r="67">
          <cell r="B67">
            <v>3542101912</v>
          </cell>
        </row>
        <row r="68">
          <cell r="B68">
            <v>5364521920</v>
          </cell>
        </row>
        <row r="69">
          <cell r="B69">
            <v>5364521922</v>
          </cell>
        </row>
        <row r="70">
          <cell r="B70">
            <v>3588991935</v>
          </cell>
        </row>
        <row r="71">
          <cell r="B71">
            <v>5372641984</v>
          </cell>
        </row>
        <row r="72">
          <cell r="B72">
            <v>4450102033</v>
          </cell>
        </row>
        <row r="73">
          <cell r="B73">
            <v>5368482056</v>
          </cell>
        </row>
        <row r="74">
          <cell r="B74">
            <v>3539182104</v>
          </cell>
        </row>
        <row r="75">
          <cell r="B75">
            <v>4466122109</v>
          </cell>
        </row>
        <row r="76">
          <cell r="B76">
            <v>4941052182</v>
          </cell>
        </row>
        <row r="77">
          <cell r="B77">
            <v>4932302187</v>
          </cell>
        </row>
        <row r="78">
          <cell r="B78">
            <v>4435172269</v>
          </cell>
        </row>
        <row r="79">
          <cell r="B79">
            <v>4461672424</v>
          </cell>
        </row>
        <row r="80">
          <cell r="B80">
            <v>4458072489</v>
          </cell>
        </row>
        <row r="81">
          <cell r="B81">
            <v>7942562512</v>
          </cell>
        </row>
        <row r="82">
          <cell r="B82">
            <v>6117682533</v>
          </cell>
        </row>
        <row r="83">
          <cell r="B83">
            <v>5621592552</v>
          </cell>
        </row>
        <row r="84">
          <cell r="B84">
            <v>4915602608</v>
          </cell>
        </row>
        <row r="85">
          <cell r="B85">
            <v>4428782633</v>
          </cell>
        </row>
        <row r="86">
          <cell r="B86">
            <v>5610002637</v>
          </cell>
        </row>
        <row r="87">
          <cell r="B87">
            <v>3511092689</v>
          </cell>
        </row>
        <row r="88">
          <cell r="B88">
            <v>4457822739</v>
          </cell>
        </row>
        <row r="89">
          <cell r="B89">
            <v>4936362800</v>
          </cell>
        </row>
        <row r="90">
          <cell r="B90">
            <v>8525532872</v>
          </cell>
        </row>
        <row r="91">
          <cell r="B91">
            <v>5370922965</v>
          </cell>
        </row>
        <row r="92">
          <cell r="B92">
            <v>3523883047</v>
          </cell>
        </row>
        <row r="93">
          <cell r="B93">
            <v>3548563118</v>
          </cell>
        </row>
        <row r="94">
          <cell r="B94">
            <v>3548723133</v>
          </cell>
        </row>
        <row r="95">
          <cell r="B95">
            <v>8505513153</v>
          </cell>
        </row>
        <row r="96">
          <cell r="B96">
            <v>4428343168</v>
          </cell>
        </row>
        <row r="97">
          <cell r="B97">
            <v>3703283171</v>
          </cell>
        </row>
        <row r="98">
          <cell r="B98">
            <v>2729843178</v>
          </cell>
        </row>
        <row r="99">
          <cell r="B99">
            <v>4446903182</v>
          </cell>
        </row>
        <row r="100">
          <cell r="B100">
            <v>4446903183</v>
          </cell>
        </row>
        <row r="101">
          <cell r="B101">
            <v>4446903184</v>
          </cell>
        </row>
        <row r="102">
          <cell r="B102">
            <v>3533733386</v>
          </cell>
        </row>
        <row r="103">
          <cell r="B103">
            <v>7264803433</v>
          </cell>
        </row>
        <row r="104">
          <cell r="B104">
            <v>4960643761</v>
          </cell>
        </row>
        <row r="105">
          <cell r="B105">
            <v>4915223873</v>
          </cell>
        </row>
        <row r="106">
          <cell r="B106">
            <v>3554673940</v>
          </cell>
        </row>
        <row r="107">
          <cell r="B107">
            <v>4978993980</v>
          </cell>
        </row>
        <row r="108">
          <cell r="B108">
            <v>4430954145</v>
          </cell>
        </row>
        <row r="109">
          <cell r="B109">
            <v>4418374220</v>
          </cell>
        </row>
        <row r="110">
          <cell r="B110">
            <v>4418374221</v>
          </cell>
        </row>
        <row r="111">
          <cell r="B111">
            <v>2835074233</v>
          </cell>
        </row>
        <row r="112">
          <cell r="B112">
            <v>3548504250</v>
          </cell>
        </row>
        <row r="113">
          <cell r="B113">
            <v>3532374302</v>
          </cell>
        </row>
        <row r="114">
          <cell r="B114">
            <v>3703174362</v>
          </cell>
        </row>
        <row r="115">
          <cell r="B115">
            <v>3703174363</v>
          </cell>
        </row>
        <row r="116">
          <cell r="B116">
            <v>3547354372</v>
          </cell>
        </row>
        <row r="117">
          <cell r="B117">
            <v>3547354373</v>
          </cell>
        </row>
        <row r="118">
          <cell r="B118">
            <v>5308454404</v>
          </cell>
        </row>
        <row r="119">
          <cell r="B119">
            <v>5308834406</v>
          </cell>
        </row>
        <row r="120">
          <cell r="B120">
            <v>8687384433</v>
          </cell>
        </row>
        <row r="121">
          <cell r="B121">
            <v>8687384434</v>
          </cell>
        </row>
        <row r="122">
          <cell r="B122">
            <v>2730944462</v>
          </cell>
        </row>
        <row r="123">
          <cell r="B123">
            <v>4458054596</v>
          </cell>
        </row>
        <row r="124">
          <cell r="B124">
            <v>5370974737</v>
          </cell>
        </row>
        <row r="125">
          <cell r="B125">
            <v>3523934745</v>
          </cell>
        </row>
        <row r="126">
          <cell r="B126">
            <v>3535424914</v>
          </cell>
        </row>
        <row r="127">
          <cell r="B127">
            <v>5365854954</v>
          </cell>
        </row>
        <row r="128">
          <cell r="B128">
            <v>2836864963</v>
          </cell>
        </row>
        <row r="129">
          <cell r="B129">
            <v>4408835259</v>
          </cell>
        </row>
        <row r="130">
          <cell r="B130">
            <v>1716805322</v>
          </cell>
        </row>
        <row r="131">
          <cell r="B131">
            <v>3555355357</v>
          </cell>
        </row>
        <row r="132">
          <cell r="B132">
            <v>3555355360</v>
          </cell>
        </row>
        <row r="133">
          <cell r="B133">
            <v>8523625523</v>
          </cell>
        </row>
        <row r="134">
          <cell r="B134">
            <v>4427675560</v>
          </cell>
        </row>
        <row r="135">
          <cell r="B135">
            <v>3719555591</v>
          </cell>
        </row>
        <row r="136">
          <cell r="B136">
            <v>3719555592</v>
          </cell>
        </row>
        <row r="137">
          <cell r="B137">
            <v>3719555593</v>
          </cell>
        </row>
        <row r="138">
          <cell r="B138">
            <v>4928755684</v>
          </cell>
        </row>
        <row r="139">
          <cell r="B139">
            <v>4474945725</v>
          </cell>
        </row>
        <row r="140">
          <cell r="B140">
            <v>5301555766</v>
          </cell>
        </row>
        <row r="141">
          <cell r="B141">
            <v>4415435827</v>
          </cell>
        </row>
        <row r="142">
          <cell r="B142">
            <v>5318425906</v>
          </cell>
        </row>
        <row r="143">
          <cell r="B143">
            <v>4460685934</v>
          </cell>
        </row>
        <row r="144">
          <cell r="B144">
            <v>7246715943</v>
          </cell>
        </row>
        <row r="145">
          <cell r="B145">
            <v>4125316016</v>
          </cell>
        </row>
        <row r="146">
          <cell r="B146">
            <v>1827396017</v>
          </cell>
        </row>
        <row r="147">
          <cell r="B147">
            <v>7227036081</v>
          </cell>
        </row>
        <row r="148">
          <cell r="B148">
            <v>5365806145</v>
          </cell>
        </row>
        <row r="149">
          <cell r="B149">
            <v>4468806167</v>
          </cell>
        </row>
        <row r="150">
          <cell r="B150">
            <v>5372656178</v>
          </cell>
        </row>
        <row r="151">
          <cell r="B151">
            <v>4923066368</v>
          </cell>
        </row>
        <row r="152">
          <cell r="B152">
            <v>4476686532</v>
          </cell>
        </row>
        <row r="153">
          <cell r="B153">
            <v>4475116560</v>
          </cell>
        </row>
        <row r="154">
          <cell r="B154">
            <v>4118796572</v>
          </cell>
        </row>
        <row r="155">
          <cell r="B155">
            <v>4118796573</v>
          </cell>
        </row>
        <row r="156">
          <cell r="B156">
            <v>3526796620</v>
          </cell>
        </row>
        <row r="157">
          <cell r="B157">
            <v>3616206626</v>
          </cell>
        </row>
        <row r="158">
          <cell r="B158">
            <v>4118846629</v>
          </cell>
        </row>
        <row r="159">
          <cell r="B159">
            <v>8525586655</v>
          </cell>
        </row>
        <row r="160">
          <cell r="B160">
            <v>3529916720</v>
          </cell>
        </row>
        <row r="161">
          <cell r="B161">
            <v>3616216722</v>
          </cell>
        </row>
        <row r="162">
          <cell r="B162">
            <v>3529916722</v>
          </cell>
        </row>
        <row r="163">
          <cell r="B163">
            <v>5614596779</v>
          </cell>
        </row>
        <row r="164">
          <cell r="B164">
            <v>8535866790</v>
          </cell>
        </row>
        <row r="165">
          <cell r="B165">
            <v>1716516841</v>
          </cell>
        </row>
        <row r="166">
          <cell r="B166">
            <v>4951196842</v>
          </cell>
        </row>
        <row r="167">
          <cell r="B167">
            <v>3706676908</v>
          </cell>
        </row>
        <row r="168">
          <cell r="B168">
            <v>4418377173</v>
          </cell>
        </row>
        <row r="169">
          <cell r="B169">
            <v>4418377174</v>
          </cell>
        </row>
        <row r="170">
          <cell r="B170">
            <v>4944897253</v>
          </cell>
        </row>
        <row r="171">
          <cell r="B171">
            <v>2715627303</v>
          </cell>
        </row>
        <row r="172">
          <cell r="B172">
            <v>4454307497</v>
          </cell>
        </row>
        <row r="173">
          <cell r="B173">
            <v>4406057513</v>
          </cell>
        </row>
        <row r="174">
          <cell r="B174">
            <v>4406057514</v>
          </cell>
        </row>
        <row r="175">
          <cell r="B175">
            <v>4941247525</v>
          </cell>
        </row>
        <row r="176">
          <cell r="B176">
            <v>5377467531</v>
          </cell>
        </row>
        <row r="177">
          <cell r="B177">
            <v>3616237565</v>
          </cell>
        </row>
        <row r="178">
          <cell r="B178">
            <v>1713537752</v>
          </cell>
        </row>
        <row r="179">
          <cell r="B179">
            <v>5371417760</v>
          </cell>
        </row>
        <row r="180">
          <cell r="B180">
            <v>7262367807</v>
          </cell>
        </row>
        <row r="181">
          <cell r="B181">
            <v>5367227963</v>
          </cell>
        </row>
        <row r="182">
          <cell r="B182">
            <v>4443908006</v>
          </cell>
        </row>
        <row r="183">
          <cell r="B183">
            <v>5373988100</v>
          </cell>
        </row>
        <row r="184">
          <cell r="B184">
            <v>4946138139</v>
          </cell>
        </row>
        <row r="185">
          <cell r="B185">
            <v>5376488290</v>
          </cell>
        </row>
        <row r="186">
          <cell r="B186">
            <v>5373268372</v>
          </cell>
        </row>
        <row r="187">
          <cell r="B187">
            <v>4959028555</v>
          </cell>
        </row>
        <row r="188">
          <cell r="B188">
            <v>4953868730</v>
          </cell>
        </row>
        <row r="189">
          <cell r="B189">
            <v>5366358849</v>
          </cell>
        </row>
        <row r="190">
          <cell r="B190">
            <v>5372708932</v>
          </cell>
        </row>
        <row r="191">
          <cell r="B191">
            <v>5372708933</v>
          </cell>
        </row>
        <row r="192">
          <cell r="B192">
            <v>5369719030</v>
          </cell>
        </row>
        <row r="193">
          <cell r="B193">
            <v>4944319069</v>
          </cell>
        </row>
        <row r="194">
          <cell r="B194">
            <v>4471759115</v>
          </cell>
        </row>
        <row r="195">
          <cell r="B195">
            <v>7279419128</v>
          </cell>
        </row>
        <row r="196">
          <cell r="B196">
            <v>4960699185</v>
          </cell>
        </row>
        <row r="197">
          <cell r="B197">
            <v>5354249213</v>
          </cell>
        </row>
        <row r="198">
          <cell r="B198">
            <v>7902329305</v>
          </cell>
        </row>
        <row r="199">
          <cell r="B199">
            <v>5318329375</v>
          </cell>
        </row>
        <row r="200">
          <cell r="B200">
            <v>4926339557</v>
          </cell>
        </row>
        <row r="201">
          <cell r="B201">
            <v>4955859559</v>
          </cell>
        </row>
        <row r="202">
          <cell r="B202">
            <v>4955859560</v>
          </cell>
        </row>
        <row r="203">
          <cell r="B203">
            <v>4421029697</v>
          </cell>
        </row>
        <row r="204">
          <cell r="B204">
            <v>8561069809</v>
          </cell>
        </row>
      </sheetData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van Treuvey" refreshedDate="43255.396771643522" createdVersion="6" refreshedVersion="6" minRefreshableVersion="3" recordCount="197">
  <cacheSource type="worksheet">
    <worksheetSource ref="A3:M200" sheet="INDV"/>
  </cacheSource>
  <cacheFields count="15">
    <cacheField name="N° TRAVAIL" numFmtId="164">
      <sharedItems containsString="0" containsBlank="1" containsNumber="1" containsInteger="1" minValue="224" maxValue="9996"/>
    </cacheField>
    <cacheField name="DATE DEBUT " numFmtId="167">
      <sharedItems containsNonDate="0" containsDate="1" containsString="0" containsBlank="1" minDate="2016-12-22T00:00:00" maxDate="2018-02-07T00:00:00" count="54">
        <m/>
        <d v="2016-12-22T00:00:00"/>
        <d v="2016-12-24T00:00:00"/>
        <d v="2016-12-25T00:00:00"/>
        <d v="2016-12-26T00:00:00"/>
        <d v="2016-12-27T00:00:00"/>
        <d v="2016-12-28T00:00:00"/>
        <d v="2016-12-29T00:00:00"/>
        <d v="2016-12-31T00:00:00"/>
        <d v="2017-01-02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4T00:00:00"/>
        <d v="2017-01-20T00:00:00"/>
        <d v="2017-01-22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2-02T00:00:00"/>
        <d v="2017-02-03T00:00:00"/>
        <d v="2017-02-04T00:00:00"/>
        <d v="2017-02-05T00:00:00"/>
        <d v="2017-02-07T00:00:00"/>
        <d v="2017-02-08T00:00:00"/>
        <d v="2017-02-09T00:00:00"/>
        <d v="2017-02-10T00:00:00"/>
        <d v="2017-02-11T00:00:00"/>
        <d v="2017-02-13T00:00:00"/>
        <d v="2017-02-14T00:00:00"/>
        <d v="2017-02-15T00:00:00"/>
        <d v="2017-02-16T00:00:00"/>
        <d v="2017-02-17T00:00:00"/>
        <d v="2017-02-18T00:00:00"/>
        <d v="2017-02-20T00:00:00"/>
        <d v="2017-02-21T00:00:00"/>
        <d v="2017-02-22T00:00:00"/>
        <d v="2017-02-25T00:00:00"/>
        <d v="2017-02-27T00:00:00"/>
        <d v="2017-02-28T00:00:00"/>
        <d v="2017-03-01T00:00:00"/>
        <d v="2017-03-11T00:00:00"/>
        <d v="2017-03-15T00:00:00"/>
        <d v="2017-03-29T00:00:00"/>
        <d v="2018-02-06T00:00:00"/>
      </sharedItems>
      <fieldGroup par="14" base="1">
        <rangePr groupBy="months" startDate="2016-12-22T00:00:00" endDate="2018-02-0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8"/>
        </groupItems>
      </fieldGroup>
    </cacheField>
    <cacheField name="N" numFmtId="168">
      <sharedItems containsBlank="1" containsMixedTypes="1" containsNumber="1" containsInteger="1" minValue="12456" maxValue="1300122"/>
    </cacheField>
    <cacheField name="DUR/J" numFmtId="0">
      <sharedItems containsString="0" containsBlank="1" containsNumber="1" containsInteger="1" minValue="1" maxValue="5"/>
    </cacheField>
    <cacheField name="PRODUIT 1" numFmtId="0">
      <sharedItems containsBlank="1" count="20">
        <m/>
        <s v="BAYTRIL 2,5 BUVABLE"/>
        <s v="TRANSITONYL"/>
        <s v="G4"/>
        <s v="BAYCOX"/>
        <s v="MULTIBIO"/>
        <s v="SPECIDRAL +"/>
        <s v="DIURIZONE"/>
        <s v="VETRIMOXIN INJ"/>
        <s v="SELECTANT"/>
        <s v="VETECARDIOL"/>
        <s v="VETRIMOXIN POUDRE"/>
        <s v="MASTIJET SERINGUE"/>
        <s v="ULTRA B"/>
        <s v="ESTOCELAN"/>
        <s v="DEXALONE"/>
        <s v="DRAXXIN"/>
        <s v="FERCOSANG"/>
        <s v="ORNIPURAL"/>
        <s v="METHIO B12"/>
      </sharedItems>
    </cacheField>
    <cacheField name="DOSAGE" numFmtId="0">
      <sharedItems containsString="0" containsBlank="1" containsNumber="1" minValue="0.5" maxValue="50"/>
    </cacheField>
    <cacheField name="PRODUIT 2" numFmtId="0">
      <sharedItems containsBlank="1"/>
    </cacheField>
    <cacheField name="DOSAGE2" numFmtId="0">
      <sharedItems containsString="0" containsBlank="1" containsNumber="1" minValue="0.5" maxValue="20"/>
    </cacheField>
    <cacheField name="PRODUIT 3" numFmtId="0">
      <sharedItems containsDate="1" containsBlank="1" containsMixedTypes="1" minDate="2017-05-19T00:00:00" maxDate="2017-05-20T00:00:00"/>
    </cacheField>
    <cacheField name="DOSAGE3" numFmtId="0">
      <sharedItems containsString="0" containsBlank="1" containsNumber="1" minValue="0.5" maxValue="20"/>
    </cacheField>
    <cacheField name="VOIE D'ADMINIST" numFmtId="0">
      <sharedItems containsBlank="1"/>
    </cacheField>
    <cacheField name="MOTIF" numFmtId="0">
      <sharedItems containsBlank="1"/>
    </cacheField>
    <cacheField name="DATE FIN" numFmtId="167">
      <sharedItems containsNonDate="0" containsDate="1" containsString="0" containsBlank="1" minDate="1899-12-30T00:00:00" maxDate="2018-02-10T00:00:00"/>
    </cacheField>
    <cacheField name="Trimestres" numFmtId="0" databaseField="0">
      <fieldGroup base="1">
        <rangePr groupBy="quarters" startDate="2016-12-22T00:00:00" endDate="2018-02-07T00:00:00"/>
        <groupItems count="6">
          <s v="&lt;22/12/2016"/>
          <s v="Trimestre1"/>
          <s v="Trimestre2"/>
          <s v="Trimestre3"/>
          <s v="Trimestre4"/>
          <s v="&gt;07/02/2018"/>
        </groupItems>
      </fieldGroup>
    </cacheField>
    <cacheField name="Années" numFmtId="0" databaseField="0">
      <fieldGroup base="1">
        <rangePr groupBy="years" startDate="2016-12-22T00:00:00" endDate="2018-02-07T00:00:00"/>
        <groupItems count="5">
          <s v="&lt;22/12/2016"/>
          <s v="2016"/>
          <s v="2017"/>
          <s v="2018"/>
          <s v="&gt;07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7">
  <r>
    <m/>
    <x v="0"/>
    <s v="ORDONNANCE"/>
    <m/>
    <x v="0"/>
    <m/>
    <m/>
    <m/>
    <m/>
    <m/>
    <m/>
    <m/>
    <m/>
  </r>
  <r>
    <n v="7807"/>
    <x v="1"/>
    <n v="1300122"/>
    <n v="1"/>
    <x v="1"/>
    <n v="20"/>
    <m/>
    <m/>
    <m/>
    <m/>
    <s v="VO"/>
    <s v="SANG"/>
    <d v="2016-12-23T00:00:00"/>
  </r>
  <r>
    <n v="1211"/>
    <x v="2"/>
    <n v="1300122"/>
    <n v="1"/>
    <x v="2"/>
    <n v="0.5"/>
    <s v="ORNIPURAL"/>
    <n v="10"/>
    <s v="SPECIDRAL +"/>
    <n v="2"/>
    <s v="IM+VO"/>
    <s v="SONDER"/>
    <d v="2016-12-25T00:00:00"/>
  </r>
  <r>
    <n v="1405"/>
    <x v="2"/>
    <n v="1300122"/>
    <n v="1"/>
    <x v="1"/>
    <n v="20"/>
    <m/>
    <m/>
    <m/>
    <m/>
    <s v="VO"/>
    <s v="SANG"/>
    <d v="2016-12-25T00:00:00"/>
  </r>
  <r>
    <n v="1859"/>
    <x v="2"/>
    <n v="1300122"/>
    <n v="1"/>
    <x v="1"/>
    <n v="20"/>
    <m/>
    <m/>
    <m/>
    <m/>
    <s v="VO"/>
    <s v="SANG"/>
    <d v="2016-12-25T00:00:00"/>
  </r>
  <r>
    <n v="7963"/>
    <x v="2"/>
    <n v="1300122"/>
    <n v="1"/>
    <x v="1"/>
    <n v="20"/>
    <m/>
    <m/>
    <m/>
    <m/>
    <s v="VO"/>
    <s v="SANG"/>
    <d v="2016-12-25T00:00:00"/>
  </r>
  <r>
    <n v="1615"/>
    <x v="2"/>
    <n v="1300122"/>
    <n v="1"/>
    <x v="1"/>
    <n v="20"/>
    <m/>
    <m/>
    <m/>
    <m/>
    <s v="VO"/>
    <s v="SANG"/>
    <d v="2016-12-25T00:00:00"/>
  </r>
  <r>
    <n v="1757"/>
    <x v="2"/>
    <n v="1300122"/>
    <n v="1"/>
    <x v="1"/>
    <n v="20"/>
    <m/>
    <m/>
    <m/>
    <m/>
    <s v="VO"/>
    <s v="SANG"/>
    <d v="2016-12-25T00:00:00"/>
  </r>
  <r>
    <n v="8933"/>
    <x v="2"/>
    <m/>
    <m/>
    <x v="0"/>
    <m/>
    <m/>
    <m/>
    <s v="SPECIDRAL +"/>
    <n v="2"/>
    <s v="VO"/>
    <s v="DIARRHEES DEMARRAGES"/>
    <d v="2016-12-24T00:00:00"/>
  </r>
  <r>
    <n v="1211"/>
    <x v="2"/>
    <m/>
    <m/>
    <x v="0"/>
    <m/>
    <m/>
    <m/>
    <s v="SPECIDRAL +"/>
    <n v="2"/>
    <s v="VO"/>
    <s v="DIGESTION"/>
    <d v="2016-12-24T00:00:00"/>
  </r>
  <r>
    <n v="3940"/>
    <x v="2"/>
    <m/>
    <m/>
    <x v="0"/>
    <m/>
    <m/>
    <m/>
    <s v="SPECIDRAL +"/>
    <n v="2"/>
    <s v="VO"/>
    <s v="DIGESTION"/>
    <d v="2016-12-24T00:00:00"/>
  </r>
  <r>
    <n v="6779"/>
    <x v="2"/>
    <m/>
    <m/>
    <x v="0"/>
    <m/>
    <m/>
    <m/>
    <s v="SPECIDRAL +"/>
    <n v="2"/>
    <s v="VO"/>
    <s v="DIGESTION"/>
    <d v="2016-12-24T00:00:00"/>
  </r>
  <r>
    <n v="3940"/>
    <x v="3"/>
    <n v="1300122"/>
    <n v="1"/>
    <x v="2"/>
    <n v="0.5"/>
    <s v="ORNIPURAL"/>
    <n v="10"/>
    <d v="2017-05-19T00:00:00"/>
    <n v="2"/>
    <s v="IM+VO"/>
    <s v="SONDER"/>
    <d v="2016-12-26T00:00:00"/>
  </r>
  <r>
    <n v="6779"/>
    <x v="4"/>
    <n v="1300122"/>
    <n v="1"/>
    <x v="2"/>
    <n v="0.5"/>
    <s v="ORNIPURAL"/>
    <n v="10"/>
    <s v="BAYCOX"/>
    <n v="20"/>
    <s v="IM+VO"/>
    <s v="SONDER"/>
    <d v="2016-12-27T00:00:00"/>
  </r>
  <r>
    <n v="1263"/>
    <x v="4"/>
    <n v="1300122"/>
    <n v="3"/>
    <x v="3"/>
    <n v="9"/>
    <m/>
    <m/>
    <m/>
    <m/>
    <s v="IM"/>
    <s v="DIGESTION"/>
    <d v="2016-12-29T00:00:00"/>
  </r>
  <r>
    <n v="8933"/>
    <x v="4"/>
    <n v="1300122"/>
    <n v="3"/>
    <x v="3"/>
    <n v="9"/>
    <m/>
    <m/>
    <m/>
    <m/>
    <s v="IM"/>
    <s v="DIGESTION"/>
    <d v="2016-12-29T00:00:00"/>
  </r>
  <r>
    <n v="1263"/>
    <x v="4"/>
    <n v="1300122"/>
    <n v="1"/>
    <x v="4"/>
    <n v="20"/>
    <m/>
    <m/>
    <m/>
    <m/>
    <s v="VO"/>
    <s v="SANG"/>
    <d v="2016-12-27T00:00:00"/>
  </r>
  <r>
    <n v="8933"/>
    <x v="4"/>
    <n v="1300122"/>
    <n v="1"/>
    <x v="4"/>
    <n v="20"/>
    <m/>
    <m/>
    <m/>
    <m/>
    <s v="VO"/>
    <s v="SANG"/>
    <d v="2016-12-27T00:00:00"/>
  </r>
  <r>
    <n v="6167"/>
    <x v="4"/>
    <n v="1300122"/>
    <n v="1"/>
    <x v="4"/>
    <n v="20"/>
    <s v="PANACURE"/>
    <n v="20"/>
    <m/>
    <m/>
    <s v="VO"/>
    <s v="DIGESTION"/>
    <d v="2016-12-27T00:00:00"/>
  </r>
  <r>
    <n v="8290"/>
    <x v="4"/>
    <n v="1300122"/>
    <n v="5"/>
    <x v="5"/>
    <n v="7"/>
    <m/>
    <m/>
    <m/>
    <m/>
    <s v="IM"/>
    <s v="NOMBRIL"/>
    <d v="2016-12-31T00:00:00"/>
  </r>
  <r>
    <n v="8555"/>
    <x v="4"/>
    <n v="1300122"/>
    <n v="5"/>
    <x v="5"/>
    <n v="7"/>
    <m/>
    <m/>
    <m/>
    <m/>
    <s v="IM"/>
    <s v="NOMBRIL"/>
    <d v="2016-12-31T00:00:00"/>
  </r>
  <r>
    <n v="2633"/>
    <x v="4"/>
    <n v="1300122"/>
    <n v="5"/>
    <x v="5"/>
    <n v="7"/>
    <m/>
    <m/>
    <m/>
    <m/>
    <s v="IM"/>
    <s v="NOMBRIL"/>
    <d v="2016-12-31T00:00:00"/>
  </r>
  <r>
    <n v="7531"/>
    <x v="4"/>
    <n v="1300122"/>
    <n v="5"/>
    <x v="5"/>
    <n v="7"/>
    <m/>
    <m/>
    <m/>
    <m/>
    <s v="IM"/>
    <s v="NOMBRIL"/>
    <d v="2016-12-31T00:00:00"/>
  </r>
  <r>
    <n v="2182"/>
    <x v="4"/>
    <n v="1300122"/>
    <n v="5"/>
    <x v="5"/>
    <n v="7"/>
    <m/>
    <m/>
    <m/>
    <m/>
    <s v="IM"/>
    <s v="NOMBRIL"/>
    <d v="2016-12-31T00:00:00"/>
  </r>
  <r>
    <n v="6779"/>
    <x v="5"/>
    <m/>
    <n v="1"/>
    <x v="6"/>
    <m/>
    <m/>
    <m/>
    <m/>
    <m/>
    <s v="VO"/>
    <s v="DIGESTION"/>
    <d v="2016-12-28T00:00:00"/>
  </r>
  <r>
    <n v="8290"/>
    <x v="5"/>
    <n v="1300122"/>
    <n v="1"/>
    <x v="5"/>
    <n v="7"/>
    <m/>
    <m/>
    <m/>
    <m/>
    <s v="IM"/>
    <s v="rappelle"/>
    <d v="2016-12-28T00:00:00"/>
  </r>
  <r>
    <n v="8555"/>
    <x v="5"/>
    <n v="1300122"/>
    <n v="1"/>
    <x v="5"/>
    <n v="7"/>
    <m/>
    <m/>
    <m/>
    <m/>
    <s v="IM"/>
    <s v="rappelle"/>
    <d v="2016-12-28T00:00:00"/>
  </r>
  <r>
    <n v="2633"/>
    <x v="5"/>
    <n v="1300122"/>
    <n v="1"/>
    <x v="5"/>
    <n v="7"/>
    <m/>
    <m/>
    <m/>
    <m/>
    <s v="IM"/>
    <s v="rappelle"/>
    <d v="2016-12-28T00:00:00"/>
  </r>
  <r>
    <n v="7531"/>
    <x v="5"/>
    <n v="1300122"/>
    <n v="1"/>
    <x v="5"/>
    <n v="7"/>
    <m/>
    <m/>
    <m/>
    <m/>
    <s v="IM"/>
    <s v="rappelle"/>
    <d v="2016-12-28T00:00:00"/>
  </r>
  <r>
    <n v="2182"/>
    <x v="5"/>
    <n v="1300122"/>
    <n v="1"/>
    <x v="5"/>
    <n v="7"/>
    <m/>
    <m/>
    <m/>
    <m/>
    <s v="IM"/>
    <s v="rappelle"/>
    <d v="2016-12-28T00:00:00"/>
  </r>
  <r>
    <n v="8933"/>
    <x v="5"/>
    <n v="1300122"/>
    <n v="4"/>
    <x v="3"/>
    <n v="9"/>
    <m/>
    <m/>
    <m/>
    <m/>
    <s v="IM"/>
    <s v="rappelle"/>
    <d v="2016-12-31T00:00:00"/>
  </r>
  <r>
    <n v="1263"/>
    <x v="5"/>
    <n v="1300122"/>
    <n v="4"/>
    <x v="3"/>
    <n v="9"/>
    <m/>
    <m/>
    <m/>
    <m/>
    <s v="IM"/>
    <s v="rappelle"/>
    <d v="2016-12-31T00:00:00"/>
  </r>
  <r>
    <n v="1695"/>
    <x v="5"/>
    <m/>
    <n v="1"/>
    <x v="6"/>
    <m/>
    <m/>
    <m/>
    <m/>
    <m/>
    <s v="VO"/>
    <s v="DIGESTION"/>
    <d v="2016-12-28T00:00:00"/>
  </r>
  <r>
    <n v="8290"/>
    <x v="6"/>
    <n v="1300122"/>
    <n v="1"/>
    <x v="5"/>
    <n v="7"/>
    <m/>
    <m/>
    <m/>
    <m/>
    <s v="IM"/>
    <s v="rappelle"/>
    <d v="2016-12-29T00:00:00"/>
  </r>
  <r>
    <n v="8555"/>
    <x v="6"/>
    <n v="1300122"/>
    <n v="1"/>
    <x v="5"/>
    <n v="7"/>
    <m/>
    <m/>
    <m/>
    <m/>
    <s v="IM"/>
    <s v="rappelle"/>
    <d v="2016-12-29T00:00:00"/>
  </r>
  <r>
    <n v="2633"/>
    <x v="6"/>
    <n v="1300122"/>
    <n v="1"/>
    <x v="5"/>
    <n v="7"/>
    <m/>
    <m/>
    <m/>
    <m/>
    <s v="IM"/>
    <s v="rappelle"/>
    <d v="2016-12-29T00:00:00"/>
  </r>
  <r>
    <n v="7531"/>
    <x v="6"/>
    <n v="1300122"/>
    <n v="1"/>
    <x v="5"/>
    <n v="7"/>
    <m/>
    <m/>
    <m/>
    <m/>
    <s v="IM"/>
    <s v="rappelle"/>
    <d v="2016-12-29T00:00:00"/>
  </r>
  <r>
    <n v="2182"/>
    <x v="6"/>
    <n v="1300122"/>
    <n v="1"/>
    <x v="5"/>
    <n v="7"/>
    <m/>
    <m/>
    <m/>
    <m/>
    <s v="IM"/>
    <s v="rappelle"/>
    <d v="2016-12-29T00:00:00"/>
  </r>
  <r>
    <n v="8933"/>
    <x v="6"/>
    <n v="1300122"/>
    <m/>
    <x v="3"/>
    <n v="9"/>
    <m/>
    <m/>
    <m/>
    <m/>
    <s v="IM"/>
    <s v="rappelle"/>
    <d v="2016-12-28T00:00:00"/>
  </r>
  <r>
    <n v="1263"/>
    <x v="6"/>
    <n v="1300122"/>
    <m/>
    <x v="3"/>
    <n v="9"/>
    <m/>
    <m/>
    <m/>
    <m/>
    <s v="IM"/>
    <s v="rappelle"/>
    <d v="2016-12-28T00:00:00"/>
  </r>
  <r>
    <n v="796"/>
    <x v="7"/>
    <n v="1300122"/>
    <n v="1"/>
    <x v="2"/>
    <n v="0.5"/>
    <s v="ORNIPURAL"/>
    <n v="10"/>
    <s v="SPECIDRAL +"/>
    <n v="2"/>
    <s v="IM+VO"/>
    <s v="SONDER"/>
    <d v="2016-12-30T00:00:00"/>
  </r>
  <r>
    <n v="9375"/>
    <x v="7"/>
    <m/>
    <n v="1"/>
    <x v="6"/>
    <m/>
    <m/>
    <m/>
    <m/>
    <m/>
    <s v="VO"/>
    <s v="DIGESTION"/>
    <d v="2016-12-30T00:00:00"/>
  </r>
  <r>
    <n v="8290"/>
    <x v="7"/>
    <n v="1300122"/>
    <n v="1"/>
    <x v="5"/>
    <n v="7"/>
    <m/>
    <m/>
    <m/>
    <m/>
    <s v="IM"/>
    <s v="rappelle"/>
    <d v="2016-12-30T00:00:00"/>
  </r>
  <r>
    <n v="8555"/>
    <x v="7"/>
    <n v="1300122"/>
    <n v="1"/>
    <x v="5"/>
    <n v="7"/>
    <m/>
    <m/>
    <m/>
    <m/>
    <s v="IM"/>
    <s v="rappelle"/>
    <d v="2016-12-30T00:00:00"/>
  </r>
  <r>
    <n v="2633"/>
    <x v="7"/>
    <n v="1300122"/>
    <n v="1"/>
    <x v="5"/>
    <n v="7"/>
    <m/>
    <m/>
    <m/>
    <m/>
    <s v="IM"/>
    <s v="rappelle"/>
    <d v="2016-12-30T00:00:00"/>
  </r>
  <r>
    <n v="7531"/>
    <x v="7"/>
    <n v="1300122"/>
    <n v="1"/>
    <x v="5"/>
    <n v="7"/>
    <m/>
    <m/>
    <m/>
    <m/>
    <s v="IM"/>
    <s v="rappelle"/>
    <d v="2016-12-30T00:00:00"/>
  </r>
  <r>
    <n v="2182"/>
    <x v="7"/>
    <n v="1300122"/>
    <n v="1"/>
    <x v="5"/>
    <n v="7"/>
    <m/>
    <m/>
    <m/>
    <m/>
    <s v="IM"/>
    <s v="rappelle"/>
    <d v="2016-12-30T00:00:00"/>
  </r>
  <r>
    <n v="9375"/>
    <x v="7"/>
    <n v="1300122"/>
    <m/>
    <x v="3"/>
    <n v="9"/>
    <m/>
    <m/>
    <m/>
    <m/>
    <s v="VO"/>
    <m/>
    <d v="2016-12-29T00:00:00"/>
  </r>
  <r>
    <n v="1695"/>
    <x v="8"/>
    <n v="1300122"/>
    <n v="1"/>
    <x v="2"/>
    <n v="0.5"/>
    <s v="ORNIPURAL"/>
    <n v="10"/>
    <s v="SPECIDRAL +"/>
    <n v="2"/>
    <s v="IM+VO"/>
    <s v="SONDER"/>
    <d v="2017-01-01T00:00:00"/>
  </r>
  <r>
    <n v="9375"/>
    <x v="8"/>
    <n v="1300122"/>
    <n v="1"/>
    <x v="3"/>
    <m/>
    <m/>
    <m/>
    <m/>
    <m/>
    <s v="VO"/>
    <s v="rappelle"/>
    <d v="2017-01-01T00:00:00"/>
  </r>
  <r>
    <n v="1695"/>
    <x v="8"/>
    <m/>
    <n v="1"/>
    <x v="6"/>
    <m/>
    <m/>
    <m/>
    <m/>
    <m/>
    <s v="VO"/>
    <s v="rappelle"/>
    <d v="2017-01-01T00:00:00"/>
  </r>
  <r>
    <n v="1757"/>
    <x v="9"/>
    <m/>
    <n v="1"/>
    <x v="6"/>
    <m/>
    <m/>
    <m/>
    <m/>
    <m/>
    <s v="VO"/>
    <s v="DIGESTION"/>
    <d v="2017-01-03T00:00:00"/>
  </r>
  <r>
    <n v="8933"/>
    <x v="9"/>
    <m/>
    <n v="1"/>
    <x v="6"/>
    <m/>
    <m/>
    <m/>
    <m/>
    <m/>
    <s v="VO"/>
    <s v="DIGESTION"/>
    <d v="2017-01-03T00:00:00"/>
  </r>
  <r>
    <n v="8933"/>
    <x v="9"/>
    <n v="1300122"/>
    <n v="2"/>
    <x v="7"/>
    <n v="3"/>
    <s v="VETRIMOXIN INJ"/>
    <n v="7"/>
    <s v="SPECIDRAL +"/>
    <n v="2"/>
    <s v="IM+VO"/>
    <s v="FIEVRE "/>
    <d v="2017-01-04T00:00:00"/>
  </r>
  <r>
    <n v="1757"/>
    <x v="9"/>
    <n v="1300122"/>
    <n v="2"/>
    <x v="7"/>
    <n v="3"/>
    <s v="VETRIMOXIN INJ"/>
    <n v="7"/>
    <s v="SPECIDRAL +"/>
    <n v="2"/>
    <s v="IM+VO"/>
    <s v="FIEVRE "/>
    <d v="2017-01-04T00:00:00"/>
  </r>
  <r>
    <n v="962"/>
    <x v="9"/>
    <n v="1300122"/>
    <n v="2"/>
    <x v="7"/>
    <n v="3"/>
    <s v="VETRIMOXIN INJ"/>
    <n v="7"/>
    <s v="SPECIDRAL +"/>
    <n v="2"/>
    <s v="IM+VO"/>
    <s v="FIEVRE "/>
    <d v="2017-01-04T00:00:00"/>
  </r>
  <r>
    <n v="8933"/>
    <x v="10"/>
    <n v="1300122"/>
    <m/>
    <x v="8"/>
    <n v="7"/>
    <m/>
    <m/>
    <m/>
    <m/>
    <s v="IM"/>
    <s v="rappelle"/>
    <d v="2017-01-04T00:00:00"/>
  </r>
  <r>
    <n v="962"/>
    <x v="10"/>
    <n v="1300122"/>
    <m/>
    <x v="8"/>
    <n v="7"/>
    <m/>
    <m/>
    <m/>
    <m/>
    <s v="IM"/>
    <s v="rappelle"/>
    <d v="2017-01-04T00:00:00"/>
  </r>
  <r>
    <n v="5684"/>
    <x v="11"/>
    <m/>
    <n v="1"/>
    <x v="6"/>
    <m/>
    <m/>
    <m/>
    <m/>
    <m/>
    <s v="VO"/>
    <s v="DIGESTION"/>
    <d v="2017-01-06T00:00:00"/>
  </r>
  <r>
    <n v="6167"/>
    <x v="11"/>
    <m/>
    <n v="1"/>
    <x v="6"/>
    <m/>
    <m/>
    <m/>
    <m/>
    <m/>
    <s v="VO"/>
    <s v="DIGESTION"/>
    <d v="2017-01-06T00:00:00"/>
  </r>
  <r>
    <n v="571"/>
    <x v="12"/>
    <n v="1300122"/>
    <n v="2"/>
    <x v="7"/>
    <n v="3"/>
    <s v="VETRIMOXIN INJ"/>
    <n v="7"/>
    <s v="SPECIDRAL +"/>
    <n v="2"/>
    <s v="IM+VO"/>
    <s v="FIEVRE "/>
    <d v="2017-01-08T00:00:00"/>
  </r>
  <r>
    <n v="1181"/>
    <x v="13"/>
    <m/>
    <n v="1"/>
    <x v="6"/>
    <m/>
    <m/>
    <m/>
    <m/>
    <m/>
    <s v="VO"/>
    <s v="DIGESTION"/>
    <d v="2017-01-10T00:00:00"/>
  </r>
  <r>
    <n v="591"/>
    <x v="13"/>
    <n v="1300122"/>
    <n v="2"/>
    <x v="7"/>
    <n v="3"/>
    <s v="VETRIMOXIN INJ"/>
    <n v="7"/>
    <s v="SPECIDRAL +"/>
    <n v="2"/>
    <s v="IM+VO"/>
    <s v="FIEVRE "/>
    <d v="2017-01-11T00:00:00"/>
  </r>
  <r>
    <n v="2689"/>
    <x v="13"/>
    <n v="1300122"/>
    <n v="2"/>
    <x v="7"/>
    <n v="3"/>
    <s v="VETRIMOXIN INJ"/>
    <n v="7"/>
    <s v="SPECIDRAL +"/>
    <n v="2"/>
    <s v="IM+VO"/>
    <s v="FIEVRE "/>
    <d v="2017-01-11T00:00:00"/>
  </r>
  <r>
    <n v="1181"/>
    <x v="13"/>
    <n v="1300122"/>
    <n v="1"/>
    <x v="2"/>
    <n v="0.5"/>
    <s v="ORNIPURAL"/>
    <n v="10"/>
    <s v="METHIO B12"/>
    <n v="10"/>
    <s v="IM"/>
    <s v="SONDER"/>
    <d v="2017-01-10T00:00:00"/>
  </r>
  <r>
    <n v="5906"/>
    <x v="14"/>
    <n v="1300122"/>
    <n v="2"/>
    <x v="7"/>
    <n v="3"/>
    <s v="VETRIMOXIN INJ"/>
    <n v="7"/>
    <s v="SPECIDRAL +"/>
    <n v="2"/>
    <s v="IM+VO"/>
    <s v="FIEVRE "/>
    <d v="2017-01-12T00:00:00"/>
  </r>
  <r>
    <n v="571"/>
    <x v="14"/>
    <n v="1300122"/>
    <n v="2"/>
    <x v="7"/>
    <n v="3"/>
    <s v="LINCO "/>
    <n v="8"/>
    <s v="SPECIDRAL +"/>
    <n v="2"/>
    <s v="IM+VO"/>
    <s v="FIEVRE "/>
    <d v="2017-01-12T00:00:00"/>
  </r>
  <r>
    <n v="591"/>
    <x v="15"/>
    <n v="1300122"/>
    <m/>
    <x v="8"/>
    <n v="7"/>
    <m/>
    <m/>
    <m/>
    <m/>
    <s v="IM"/>
    <s v="rappelle"/>
    <d v="2017-01-11T00:00:00"/>
  </r>
  <r>
    <n v="2689"/>
    <x v="15"/>
    <n v="1300122"/>
    <m/>
    <x v="8"/>
    <n v="7"/>
    <m/>
    <m/>
    <m/>
    <m/>
    <s v="IM"/>
    <s v="rappelle"/>
    <d v="2017-01-11T00:00:00"/>
  </r>
  <r>
    <n v="591"/>
    <x v="16"/>
    <n v="1300122"/>
    <n v="2"/>
    <x v="7"/>
    <n v="3"/>
    <s v="SELECTANT"/>
    <n v="6"/>
    <m/>
    <m/>
    <s v="IM"/>
    <s v="RECHUTE"/>
    <d v="2017-01-14T00:00:00"/>
  </r>
  <r>
    <n v="5906"/>
    <x v="16"/>
    <n v="1300122"/>
    <m/>
    <x v="8"/>
    <n v="7"/>
    <m/>
    <m/>
    <m/>
    <m/>
    <s v="IM"/>
    <s v="rappelle"/>
    <d v="2017-01-12T00:00:00"/>
  </r>
  <r>
    <n v="4221"/>
    <x v="17"/>
    <n v="1300122"/>
    <n v="5"/>
    <x v="5"/>
    <n v="10"/>
    <s v="ORNIPURAL"/>
    <n v="10"/>
    <m/>
    <m/>
    <s v="IM"/>
    <s v="OEDME  "/>
    <d v="2017-01-18T00:00:00"/>
  </r>
  <r>
    <n v="9996"/>
    <x v="18"/>
    <n v="1300122"/>
    <n v="2"/>
    <x v="7"/>
    <n v="4"/>
    <s v="SELECTANT"/>
    <n v="7"/>
    <s v="MASTIJET SERINGUE"/>
    <n v="0.5"/>
    <s v="IM+OREILLE"/>
    <s v="OTITE D"/>
    <d v="2017-01-16T00:00:00"/>
  </r>
  <r>
    <n v="2739"/>
    <x v="19"/>
    <n v="1300122"/>
    <n v="2"/>
    <x v="7"/>
    <n v="4"/>
    <s v="SELECTANT"/>
    <n v="7"/>
    <s v="MASTIJET SERINGUE"/>
    <n v="0.5"/>
    <s v="IM+OREILLE"/>
    <s v="OTITE G "/>
    <d v="2017-01-22T00:00:00"/>
  </r>
  <r>
    <n v="4221"/>
    <x v="20"/>
    <n v="1300122"/>
    <n v="1"/>
    <x v="7"/>
    <n v="4"/>
    <s v="METHIO B12"/>
    <n v="10"/>
    <s v="VETRIMOXIN POUDRE"/>
    <n v="5"/>
    <s v="IM+VO"/>
    <s v="rappelle"/>
    <d v="2017-01-23T00:00:00"/>
  </r>
  <r>
    <n v="1695"/>
    <x v="21"/>
    <n v="1300122"/>
    <n v="1"/>
    <x v="2"/>
    <n v="1"/>
    <s v="ORNIPURAL"/>
    <n v="9"/>
    <s v="ESTOCELAN"/>
    <n v="10"/>
    <s v="IM"/>
    <s v="SONDER"/>
    <d v="2017-01-25T00:00:00"/>
  </r>
  <r>
    <n v="4221"/>
    <x v="21"/>
    <n v="1300122"/>
    <n v="5"/>
    <x v="7"/>
    <n v="4"/>
    <s v="TEINTURE D'IODE"/>
    <m/>
    <s v="VETRIMOXIN POUDRE"/>
    <n v="5"/>
    <s v="IM+VO"/>
    <s v="rappelle"/>
    <d v="2017-01-29T00:00:00"/>
  </r>
  <r>
    <n v="1695"/>
    <x v="22"/>
    <m/>
    <n v="1"/>
    <x v="6"/>
    <n v="50"/>
    <s v="KAOLIN"/>
    <m/>
    <m/>
    <m/>
    <m/>
    <m/>
    <d v="2017-01-26T00:00:00"/>
  </r>
  <r>
    <n v="4221"/>
    <x v="22"/>
    <n v="1300122"/>
    <n v="1"/>
    <x v="7"/>
    <n v="4"/>
    <s v="TEINTURE D'IODE"/>
    <m/>
    <s v="VETRIMOXIN POUDRE"/>
    <n v="5"/>
    <s v="IM+VO"/>
    <s v="rappelle"/>
    <d v="2017-01-26T00:00:00"/>
  </r>
  <r>
    <n v="4221"/>
    <x v="23"/>
    <n v="1300122"/>
    <n v="1"/>
    <x v="7"/>
    <n v="4"/>
    <s v="TEINTURE D'IODE"/>
    <m/>
    <s v="VETRIMOXIN POUDRE"/>
    <n v="5"/>
    <s v="IM+VO"/>
    <s v="rappelle"/>
    <d v="2017-01-27T00:00:00"/>
  </r>
  <r>
    <n v="4221"/>
    <x v="24"/>
    <n v="1300122"/>
    <n v="1"/>
    <x v="7"/>
    <n v="4"/>
    <s v="TEINTURE D'IODE"/>
    <m/>
    <s v="VETRIMOXIN POUDRE"/>
    <n v="5"/>
    <s v="IM+VO"/>
    <s v="rappelle"/>
    <d v="2017-01-28T00:00:00"/>
  </r>
  <r>
    <n v="8100"/>
    <x v="24"/>
    <n v="1300122"/>
    <n v="2"/>
    <x v="7"/>
    <n v="4"/>
    <s v="SELECTANT"/>
    <n v="7"/>
    <s v="SPECIDRAL +"/>
    <n v="2"/>
    <s v="IM+VO"/>
    <s v="FIEVRE "/>
    <d v="2017-01-29T00:00:00"/>
  </r>
  <r>
    <n v="4221"/>
    <x v="25"/>
    <n v="1300122"/>
    <n v="1"/>
    <x v="7"/>
    <n v="4"/>
    <s v="TEINTURE D'IODE"/>
    <n v="2"/>
    <s v="VETRIMOXIN POUDRE"/>
    <n v="5"/>
    <s v="IM+VO"/>
    <s v="rappelle"/>
    <d v="2017-01-29T00:00:00"/>
  </r>
  <r>
    <n v="4221"/>
    <x v="26"/>
    <n v="1300122"/>
    <n v="1"/>
    <x v="7"/>
    <n v="4"/>
    <s v="TEINTURE D'IODE"/>
    <n v="2"/>
    <s v="VETRIMOXIN POUDRE"/>
    <n v="5"/>
    <s v="IM+VO"/>
    <s v="rappelle"/>
    <d v="2017-01-30T00:00:00"/>
  </r>
  <r>
    <n v="4363"/>
    <x v="26"/>
    <n v="1300122"/>
    <n v="2"/>
    <x v="7"/>
    <n v="4"/>
    <s v="SELECTANT"/>
    <n v="7"/>
    <s v="SPECIDRAL +"/>
    <n v="2"/>
    <s v="IM"/>
    <s v="FIEVRE "/>
    <d v="2017-01-31T00:00:00"/>
  </r>
  <r>
    <n v="8100"/>
    <x v="26"/>
    <n v="1300122"/>
    <m/>
    <x v="9"/>
    <n v="7"/>
    <m/>
    <m/>
    <m/>
    <m/>
    <s v="IM"/>
    <s v="rappelle"/>
    <d v="2017-01-29T00:00:00"/>
  </r>
  <r>
    <n v="4221"/>
    <x v="27"/>
    <n v="1300122"/>
    <n v="1"/>
    <x v="7"/>
    <n v="4"/>
    <s v="TEINTURE D'IODE"/>
    <n v="2"/>
    <s v="VETRIMOXIN POUDRE"/>
    <n v="5"/>
    <s v="IM+VO"/>
    <s v="rappelle"/>
    <d v="2017-01-31T00:00:00"/>
  </r>
  <r>
    <n v="7963"/>
    <x v="27"/>
    <n v="1300122"/>
    <n v="2"/>
    <x v="7"/>
    <n v="4"/>
    <s v="SELECTANT"/>
    <n v="7"/>
    <s v="SPECIDRAL +"/>
    <n v="2"/>
    <s v="IM"/>
    <s v="FIEVRE "/>
    <d v="2017-02-01T00:00:00"/>
  </r>
  <r>
    <n v="6908"/>
    <x v="27"/>
    <n v="1300122"/>
    <n v="4"/>
    <x v="7"/>
    <n v="4"/>
    <s v="SELECTANT"/>
    <n v="7"/>
    <s v="MASTIJET SERINGUE"/>
    <n v="0.5"/>
    <s v="IM+OREILLE"/>
    <s v="OTITE G "/>
    <d v="2017-02-03T00:00:00"/>
  </r>
  <r>
    <n v="1831"/>
    <x v="27"/>
    <n v="1300122"/>
    <n v="4"/>
    <x v="7"/>
    <n v="4"/>
    <s v="SELECTANT"/>
    <n v="7"/>
    <m/>
    <m/>
    <s v="IM"/>
    <s v="FIEVRE "/>
    <d v="2017-02-03T00:00:00"/>
  </r>
  <r>
    <n v="544"/>
    <x v="27"/>
    <n v="1300122"/>
    <n v="4"/>
    <x v="7"/>
    <n v="4"/>
    <s v="SELECTANT"/>
    <n v="7"/>
    <m/>
    <m/>
    <s v="IM"/>
    <s v="FIEVRE "/>
    <d v="2017-02-03T00:00:00"/>
  </r>
  <r>
    <n v="224"/>
    <x v="27"/>
    <n v="1300122"/>
    <n v="4"/>
    <x v="7"/>
    <n v="4"/>
    <s v="SELECTANT"/>
    <n v="7"/>
    <m/>
    <m/>
    <s v="IM"/>
    <s v="FIEVRE "/>
    <d v="2017-02-03T00:00:00"/>
  </r>
  <r>
    <n v="8932"/>
    <x v="27"/>
    <n v="1300122"/>
    <n v="4"/>
    <x v="7"/>
    <n v="4"/>
    <s v="SELECTANT"/>
    <n v="7"/>
    <m/>
    <m/>
    <s v="IM"/>
    <s v="FIEVRE "/>
    <d v="2017-02-03T00:00:00"/>
  </r>
  <r>
    <n v="8933"/>
    <x v="27"/>
    <n v="1300122"/>
    <n v="4"/>
    <x v="7"/>
    <n v="4"/>
    <s v="SELECTANT"/>
    <n v="7"/>
    <m/>
    <m/>
    <s v="IM"/>
    <s v="FIEVRE "/>
    <d v="2017-02-03T00:00:00"/>
  </r>
  <r>
    <n v="9185"/>
    <x v="27"/>
    <n v="1300122"/>
    <n v="4"/>
    <x v="7"/>
    <n v="4"/>
    <s v="SELECTANT"/>
    <n v="7"/>
    <m/>
    <m/>
    <s v="IM"/>
    <s v="FIEVRE "/>
    <d v="2017-02-03T00:00:00"/>
  </r>
  <r>
    <n v="7963"/>
    <x v="28"/>
    <n v="1300122"/>
    <n v="1"/>
    <x v="9"/>
    <n v="7"/>
    <m/>
    <m/>
    <m/>
    <m/>
    <s v="IM"/>
    <s v="rappelle"/>
    <d v="2017-02-03T00:00:00"/>
  </r>
  <r>
    <n v="6908"/>
    <x v="28"/>
    <n v="1300122"/>
    <n v="1"/>
    <x v="9"/>
    <n v="7"/>
    <m/>
    <m/>
    <m/>
    <m/>
    <s v="IM"/>
    <s v="rappelle"/>
    <d v="2017-02-03T00:00:00"/>
  </r>
  <r>
    <n v="4221"/>
    <x v="28"/>
    <n v="1300122"/>
    <n v="1"/>
    <x v="7"/>
    <n v="4"/>
    <s v="TEINTURE D'IODE"/>
    <n v="2"/>
    <s v="VETRIMOXIN POUDRE"/>
    <n v="5"/>
    <s v="IM+VO"/>
    <s v="rappelle"/>
    <d v="2017-02-03T00:00:00"/>
  </r>
  <r>
    <n v="6626"/>
    <x v="28"/>
    <n v="1300122"/>
    <n v="3"/>
    <x v="10"/>
    <n v="10"/>
    <m/>
    <m/>
    <m/>
    <m/>
    <s v="sc"/>
    <s v="CARDIAQUE"/>
    <d v="2017-02-05T00:00:00"/>
  </r>
  <r>
    <n v="4221"/>
    <x v="29"/>
    <n v="1300122"/>
    <n v="1"/>
    <x v="7"/>
    <n v="4"/>
    <s v="TEINTURE D'IODE"/>
    <n v="2"/>
    <s v="VETRIMOXIN POUDRE"/>
    <n v="5"/>
    <s v="IM+VO"/>
    <s v="rappelle"/>
    <d v="2017-02-04T00:00:00"/>
  </r>
  <r>
    <n v="6626"/>
    <x v="29"/>
    <n v="1300122"/>
    <n v="1"/>
    <x v="10"/>
    <n v="9"/>
    <m/>
    <m/>
    <m/>
    <m/>
    <s v="sc"/>
    <s v="rappelle"/>
    <d v="2017-02-04T00:00:00"/>
  </r>
  <r>
    <n v="9697"/>
    <x v="29"/>
    <n v="1300122"/>
    <n v="4"/>
    <x v="7"/>
    <n v="4"/>
    <s v="SELECTANT"/>
    <n v="7"/>
    <m/>
    <m/>
    <s v="IM"/>
    <s v="FIEVRE "/>
    <d v="2017-02-07T00:00:00"/>
  </r>
  <r>
    <n v="7531"/>
    <x v="29"/>
    <n v="1300122"/>
    <n v="4"/>
    <x v="7"/>
    <n v="4"/>
    <s v="SELECTANT"/>
    <n v="7"/>
    <m/>
    <m/>
    <s v="IM"/>
    <s v="FIEVRE "/>
    <d v="2017-02-07T00:00:00"/>
  </r>
  <r>
    <n v="1664"/>
    <x v="29"/>
    <n v="1300122"/>
    <n v="4"/>
    <x v="7"/>
    <n v="4"/>
    <s v="SELECTANT"/>
    <n v="7"/>
    <m/>
    <m/>
    <s v="IM"/>
    <s v="FIEVRE "/>
    <d v="2017-02-07T00:00:00"/>
  </r>
  <r>
    <n v="7525"/>
    <x v="29"/>
    <n v="1300122"/>
    <n v="4"/>
    <x v="7"/>
    <n v="4"/>
    <s v="SELECTANT"/>
    <n v="7"/>
    <s v="MASTIJET SERINGUE"/>
    <n v="0.5"/>
    <s v="IM+OREILLE"/>
    <s v="OTITE D"/>
    <d v="2017-02-07T00:00:00"/>
  </r>
  <r>
    <n v="4221"/>
    <x v="29"/>
    <n v="1300122"/>
    <m/>
    <x v="11"/>
    <n v="5"/>
    <s v="ASPIRINE"/>
    <n v="0.5"/>
    <s v="TEINTURE D'IODE"/>
    <m/>
    <s v="VO"/>
    <s v="rappelle"/>
    <d v="2017-02-03T00:00:00"/>
  </r>
  <r>
    <n v="972"/>
    <x v="29"/>
    <n v="1300122"/>
    <n v="4"/>
    <x v="7"/>
    <n v="4"/>
    <s v="SELECTANT"/>
    <n v="7"/>
    <m/>
    <m/>
    <s v="IM"/>
    <s v="FIEVRE "/>
    <d v="2017-02-07T00:00:00"/>
  </r>
  <r>
    <n v="5725"/>
    <x v="29"/>
    <n v="1300122"/>
    <n v="4"/>
    <x v="7"/>
    <n v="4"/>
    <s v="SELECTANT"/>
    <n v="7"/>
    <m/>
    <m/>
    <s v="IM"/>
    <s v="FIEVRE "/>
    <d v="2017-02-07T00:00:00"/>
  </r>
  <r>
    <n v="4221"/>
    <x v="30"/>
    <n v="1300122"/>
    <n v="1"/>
    <x v="11"/>
    <n v="5"/>
    <s v="ASPIRINE"/>
    <n v="0.5"/>
    <s v="TEINTURE D'IODE"/>
    <m/>
    <s v="VO"/>
    <s v="rappelle"/>
    <d v="2017-02-05T00:00:00"/>
  </r>
  <r>
    <n v="6626"/>
    <x v="30"/>
    <n v="1300122"/>
    <n v="1"/>
    <x v="10"/>
    <n v="9"/>
    <s v="VETRIMOXIN POUDRE"/>
    <n v="5"/>
    <m/>
    <m/>
    <s v="sc"/>
    <s v="rappelle"/>
    <d v="2017-02-05T00:00:00"/>
  </r>
  <r>
    <n v="4221"/>
    <x v="31"/>
    <n v="1300122"/>
    <n v="1"/>
    <x v="11"/>
    <n v="5"/>
    <s v="ASPIRINE"/>
    <n v="0.5"/>
    <s v="TEINTURE D'IODE"/>
    <m/>
    <s v="VO"/>
    <s v="rappelle"/>
    <d v="2017-02-06T00:00:00"/>
  </r>
  <r>
    <n v="6626"/>
    <x v="31"/>
    <n v="1300122"/>
    <n v="1"/>
    <x v="10"/>
    <n v="9"/>
    <s v="VETRIMOXIN POUDRE"/>
    <n v="5"/>
    <m/>
    <m/>
    <s v="sc"/>
    <s v="rappelle"/>
    <d v="2017-02-06T00:00:00"/>
  </r>
  <r>
    <n v="9697"/>
    <x v="31"/>
    <n v="1300122"/>
    <n v="1"/>
    <x v="9"/>
    <n v="7"/>
    <m/>
    <m/>
    <m/>
    <m/>
    <s v="IM"/>
    <s v="rappelle"/>
    <d v="2017-02-06T00:00:00"/>
  </r>
  <r>
    <n v="7531"/>
    <x v="31"/>
    <n v="1300122"/>
    <n v="1"/>
    <x v="9"/>
    <n v="7"/>
    <m/>
    <m/>
    <m/>
    <m/>
    <s v="IM"/>
    <s v="rappelle"/>
    <d v="2017-02-06T00:00:00"/>
  </r>
  <r>
    <n v="1664"/>
    <x v="31"/>
    <n v="1300122"/>
    <n v="1"/>
    <x v="9"/>
    <n v="7"/>
    <m/>
    <m/>
    <m/>
    <m/>
    <s v="IM"/>
    <s v="rappelle"/>
    <d v="2017-02-06T00:00:00"/>
  </r>
  <r>
    <n v="7525"/>
    <x v="31"/>
    <n v="1300122"/>
    <n v="1"/>
    <x v="9"/>
    <n v="7"/>
    <m/>
    <m/>
    <m/>
    <m/>
    <s v="IM"/>
    <s v="rappelle"/>
    <d v="2017-02-06T00:00:00"/>
  </r>
  <r>
    <n v="3184"/>
    <x v="31"/>
    <n v="1300122"/>
    <n v="4"/>
    <x v="7"/>
    <n v="4"/>
    <s v="SELECTANT"/>
    <n v="7"/>
    <s v="SPECIDRAL +"/>
    <n v="2"/>
    <s v="IM"/>
    <s v="FIEVRE "/>
    <d v="2017-02-09T00:00:00"/>
  </r>
  <r>
    <n v="5725"/>
    <x v="31"/>
    <n v="1300122"/>
    <n v="1"/>
    <x v="9"/>
    <n v="7"/>
    <m/>
    <m/>
    <m/>
    <m/>
    <s v="IM"/>
    <s v="rappelle"/>
    <d v="2017-02-06T00:00:00"/>
  </r>
  <r>
    <n v="7525"/>
    <x v="31"/>
    <n v="1300122"/>
    <n v="1"/>
    <x v="9"/>
    <n v="7"/>
    <m/>
    <m/>
    <m/>
    <m/>
    <s v="IM"/>
    <s v="rappelle"/>
    <d v="2017-02-06T00:00:00"/>
  </r>
  <r>
    <n v="7303"/>
    <x v="31"/>
    <n v="1300122"/>
    <n v="4"/>
    <x v="7"/>
    <n v="4"/>
    <s v="SELECTANT"/>
    <n v="7"/>
    <s v="SPECIDRAL +"/>
    <n v="2"/>
    <s v="IM"/>
    <s v="FIEVRE "/>
    <d v="2017-02-09T00:00:00"/>
  </r>
  <r>
    <n v="3184"/>
    <x v="32"/>
    <n v="1300122"/>
    <n v="1"/>
    <x v="9"/>
    <n v="7"/>
    <m/>
    <m/>
    <m/>
    <m/>
    <s v="IM"/>
    <s v="rappelle"/>
    <d v="2017-02-08T00:00:00"/>
  </r>
  <r>
    <n v="7303"/>
    <x v="32"/>
    <n v="1300122"/>
    <n v="1"/>
    <x v="9"/>
    <n v="7"/>
    <m/>
    <m/>
    <m/>
    <m/>
    <s v="IM"/>
    <s v="rappelle"/>
    <d v="2017-02-08T00:00:00"/>
  </r>
  <r>
    <n v="8100"/>
    <x v="33"/>
    <n v="1300122"/>
    <n v="4"/>
    <x v="7"/>
    <n v="4"/>
    <s v="SELECTANT"/>
    <n v="7"/>
    <s v="SPECIDRAL +"/>
    <n v="2"/>
    <s v="IM"/>
    <s v="FIEVRE "/>
    <d v="2017-02-12T00:00:00"/>
  </r>
  <r>
    <n v="4404"/>
    <x v="33"/>
    <n v="1300122"/>
    <n v="4"/>
    <x v="7"/>
    <n v="4"/>
    <s v="SELECTANT"/>
    <n v="7"/>
    <s v="SPECIDRAL +"/>
    <n v="2"/>
    <s v="IM"/>
    <s v="FIEVRE "/>
    <d v="2017-02-12T00:00:00"/>
  </r>
  <r>
    <n v="2739"/>
    <x v="33"/>
    <n v="1300122"/>
    <n v="4"/>
    <x v="7"/>
    <n v="4"/>
    <s v="SELECTANT"/>
    <n v="7"/>
    <s v="SPECIDRAL +"/>
    <n v="2"/>
    <s v="IM"/>
    <s v="FIEVRE "/>
    <d v="2017-02-12T00:00:00"/>
  </r>
  <r>
    <n v="2033"/>
    <x v="33"/>
    <n v="1300122"/>
    <n v="4"/>
    <x v="7"/>
    <n v="4"/>
    <s v="SELECTANT"/>
    <n v="7"/>
    <s v="SPECIDRAL +"/>
    <n v="2"/>
    <s v="IM"/>
    <s v="FIEVRE "/>
    <d v="2017-02-12T00:00:00"/>
  </r>
  <r>
    <n v="4145"/>
    <x v="34"/>
    <n v="1300122"/>
    <n v="4"/>
    <x v="7"/>
    <n v="4"/>
    <s v="SELECTANT"/>
    <n v="7"/>
    <s v="SPECIDRAL +"/>
    <n v="2"/>
    <s v="IM"/>
    <s v="FIEVRE "/>
    <d v="2017-02-13T00:00:00"/>
  </r>
  <r>
    <n v="1405"/>
    <x v="34"/>
    <n v="1300122"/>
    <n v="4"/>
    <x v="7"/>
    <n v="4"/>
    <s v="SELECTANT"/>
    <n v="7"/>
    <s v="SPECIDRAL +"/>
    <n v="2"/>
    <s v="IM"/>
    <s v="FIEVRE "/>
    <d v="2017-02-13T00:00:00"/>
  </r>
  <r>
    <n v="4745"/>
    <x v="34"/>
    <n v="1300122"/>
    <n v="4"/>
    <x v="7"/>
    <n v="4"/>
    <s v="SELECTANT"/>
    <n v="7"/>
    <s v="SPECIDRAL +"/>
    <n v="2"/>
    <s v="IM"/>
    <s v="FIEVRE "/>
    <d v="2017-02-13T00:00:00"/>
  </r>
  <r>
    <n v="3168"/>
    <x v="34"/>
    <n v="1300122"/>
    <n v="4"/>
    <x v="7"/>
    <n v="4"/>
    <s v="SELECTANT"/>
    <n v="7"/>
    <s v="SPECIDRAL +"/>
    <n v="2"/>
    <s v="IM"/>
    <s v="FIEVRE "/>
    <d v="2017-02-13T00:00:00"/>
  </r>
  <r>
    <n v="2739"/>
    <x v="35"/>
    <n v="1300122"/>
    <n v="1"/>
    <x v="9"/>
    <n v="7"/>
    <m/>
    <m/>
    <m/>
    <m/>
    <s v="IM"/>
    <s v="rappelle"/>
    <d v="2017-02-11T00:00:00"/>
  </r>
  <r>
    <n v="2033"/>
    <x v="35"/>
    <n v="1300122"/>
    <n v="1"/>
    <x v="9"/>
    <n v="7"/>
    <m/>
    <m/>
    <m/>
    <m/>
    <s v="IM"/>
    <s v="rappelle"/>
    <d v="2017-02-11T00:00:00"/>
  </r>
  <r>
    <n v="8100"/>
    <x v="35"/>
    <n v="1300122"/>
    <n v="1"/>
    <x v="9"/>
    <n v="7"/>
    <m/>
    <m/>
    <m/>
    <m/>
    <s v="IM"/>
    <s v="rappelle"/>
    <d v="2017-02-11T00:00:00"/>
  </r>
  <r>
    <n v="4404"/>
    <x v="35"/>
    <n v="1300122"/>
    <n v="1"/>
    <x v="9"/>
    <n v="7"/>
    <m/>
    <m/>
    <m/>
    <m/>
    <s v="IM"/>
    <s v="rappelle"/>
    <d v="2017-02-11T00:00:00"/>
  </r>
  <r>
    <n v="2608"/>
    <x v="35"/>
    <n v="1300122"/>
    <n v="4"/>
    <x v="7"/>
    <n v="4"/>
    <s v="SELECTANT"/>
    <n v="7"/>
    <s v="MASTIJET SERINGUE"/>
    <n v="0.5"/>
    <s v="IM+OREILLE"/>
    <s v="OTITE D"/>
    <d v="2017-02-14T00:00:00"/>
  </r>
  <r>
    <n v="4737"/>
    <x v="36"/>
    <n v="1300122"/>
    <n v="1"/>
    <x v="9"/>
    <n v="7"/>
    <m/>
    <m/>
    <m/>
    <m/>
    <s v="IM"/>
    <s v="rappelle"/>
    <d v="2017-02-12T00:00:00"/>
  </r>
  <r>
    <n v="1405"/>
    <x v="36"/>
    <n v="1300122"/>
    <n v="1"/>
    <x v="9"/>
    <n v="7"/>
    <m/>
    <m/>
    <m/>
    <m/>
    <s v="IM"/>
    <s v="rappelle"/>
    <d v="2017-02-12T00:00:00"/>
  </r>
  <r>
    <n v="4145"/>
    <x v="36"/>
    <n v="1300122"/>
    <n v="1"/>
    <x v="9"/>
    <n v="7"/>
    <m/>
    <m/>
    <m/>
    <m/>
    <s v="IM"/>
    <s v="rappelle"/>
    <d v="2017-02-12T00:00:00"/>
  </r>
  <r>
    <n v="3168"/>
    <x v="36"/>
    <n v="1300122"/>
    <n v="1"/>
    <x v="9"/>
    <n v="7"/>
    <m/>
    <m/>
    <m/>
    <m/>
    <s v="IM"/>
    <s v="rappelle"/>
    <d v="2017-02-12T00:00:00"/>
  </r>
  <r>
    <n v="1831"/>
    <x v="36"/>
    <n v="1300122"/>
    <n v="4"/>
    <x v="7"/>
    <n v="4"/>
    <s v="SELECTANT"/>
    <n v="7"/>
    <s v="MASTIJET SERINGUE"/>
    <n v="0.5"/>
    <s v="IM+OREILLE"/>
    <s v="OTITE D"/>
    <d v="2017-02-15T00:00:00"/>
  </r>
  <r>
    <n v="2608"/>
    <x v="36"/>
    <n v="1300122"/>
    <n v="1"/>
    <x v="12"/>
    <n v="0.5"/>
    <m/>
    <m/>
    <m/>
    <m/>
    <s v="IM+OREILLE"/>
    <s v="rappelle"/>
    <d v="2017-02-12T00:00:00"/>
  </r>
  <r>
    <n v="1831"/>
    <x v="37"/>
    <n v="1300122"/>
    <n v="1"/>
    <x v="12"/>
    <n v="0.5"/>
    <m/>
    <m/>
    <m/>
    <m/>
    <s v="IM+OREILLE"/>
    <s v="rappelle"/>
    <d v="2017-02-14T00:00:00"/>
  </r>
  <r>
    <n v="2608"/>
    <x v="37"/>
    <n v="1300122"/>
    <n v="1"/>
    <x v="12"/>
    <n v="0.5"/>
    <m/>
    <m/>
    <m/>
    <m/>
    <s v="IM+OREILLE"/>
    <s v="rappelle"/>
    <d v="2017-02-14T00:00:00"/>
  </r>
  <r>
    <n v="1452"/>
    <x v="37"/>
    <n v="1300122"/>
    <n v="4"/>
    <x v="7"/>
    <n v="4"/>
    <s v="SELECTANT"/>
    <n v="7"/>
    <s v="MASTIJET SERINGUE"/>
    <n v="0.5"/>
    <s v="IM+OREILLE"/>
    <s v="OTITE D"/>
    <d v="2017-02-17T00:00:00"/>
  </r>
  <r>
    <n v="1831"/>
    <x v="37"/>
    <n v="1300122"/>
    <n v="1"/>
    <x v="9"/>
    <n v="7"/>
    <s v="MASTIJET SERINGUE"/>
    <n v="0.5"/>
    <m/>
    <m/>
    <s v="IM+OREILLE"/>
    <s v="rappelle"/>
    <d v="2017-02-14T00:00:00"/>
  </r>
  <r>
    <n v="5725"/>
    <x v="38"/>
    <n v="1300122"/>
    <n v="4"/>
    <x v="7"/>
    <n v="4"/>
    <s v="SELECTANT"/>
    <n v="7"/>
    <s v="MASTIJET SERINGUE"/>
    <n v="0.5"/>
    <s v="IM+OREILLE"/>
    <s v="OTITE G "/>
    <d v="2017-02-18T00:00:00"/>
  </r>
  <r>
    <n v="1452"/>
    <x v="39"/>
    <n v="1300122"/>
    <n v="1"/>
    <x v="9"/>
    <n v="7"/>
    <s v="MASTIJET SERINGUE"/>
    <n v="0.5"/>
    <m/>
    <m/>
    <s v="IM+OREILLE"/>
    <s v="rappelle"/>
    <d v="2017-02-16T00:00:00"/>
  </r>
  <r>
    <n v="2608"/>
    <x v="39"/>
    <n v="1300122"/>
    <n v="4"/>
    <x v="13"/>
    <n v="10"/>
    <s v="CORTEXELINE"/>
    <n v="10"/>
    <s v="G4"/>
    <n v="0.5"/>
    <s v="IM+OREILLE"/>
    <s v="AUTRE"/>
    <d v="2017-02-19T00:00:00"/>
  </r>
  <r>
    <n v="2608"/>
    <x v="40"/>
    <n v="1300122"/>
    <n v="4"/>
    <x v="13"/>
    <n v="10"/>
    <s v="CORTEXELINE"/>
    <n v="10"/>
    <s v="G4"/>
    <n v="0.5"/>
    <s v="IM"/>
    <s v="rappelle"/>
    <d v="2017-02-20T00:00:00"/>
  </r>
  <r>
    <n v="3433"/>
    <x v="40"/>
    <n v="1300122"/>
    <n v="1"/>
    <x v="14"/>
    <n v="10"/>
    <m/>
    <m/>
    <m/>
    <m/>
    <s v="IM"/>
    <s v="AUTRE"/>
    <d v="2017-02-17T00:00:00"/>
  </r>
  <r>
    <n v="5725"/>
    <x v="40"/>
    <n v="1300122"/>
    <n v="1"/>
    <x v="9"/>
    <n v="7"/>
    <m/>
    <m/>
    <m/>
    <m/>
    <s v="IM"/>
    <s v="rappelle"/>
    <d v="2017-02-17T00:00:00"/>
  </r>
  <r>
    <n v="2608"/>
    <x v="41"/>
    <n v="1300122"/>
    <n v="4"/>
    <x v="13"/>
    <n v="10"/>
    <s v="CORTEXELINE"/>
    <n v="10"/>
    <s v="G4"/>
    <n v="0.5"/>
    <s v="IM"/>
    <s v="rappelle"/>
    <d v="2017-02-21T00:00:00"/>
  </r>
  <r>
    <n v="3433"/>
    <x v="41"/>
    <n v="1300122"/>
    <n v="1"/>
    <x v="14"/>
    <n v="10"/>
    <m/>
    <m/>
    <m/>
    <m/>
    <s v="IM"/>
    <s v="rappelle"/>
    <d v="2017-02-18T00:00:00"/>
  </r>
  <r>
    <n v="5560"/>
    <x v="42"/>
    <n v="1300122"/>
    <n v="4"/>
    <x v="7"/>
    <n v="4"/>
    <s v="SELECTANT"/>
    <n v="7"/>
    <m/>
    <m/>
    <s v="IM"/>
    <s v="FIEVRE "/>
    <d v="2017-02-22T00:00:00"/>
  </r>
  <r>
    <n v="5560"/>
    <x v="43"/>
    <n v="1300122"/>
    <n v="1"/>
    <x v="9"/>
    <n v="7"/>
    <m/>
    <m/>
    <m/>
    <m/>
    <s v="IM"/>
    <s v="rappelle"/>
    <d v="2017-02-21T00:00:00"/>
  </r>
  <r>
    <n v="6720"/>
    <x v="43"/>
    <n v="1300122"/>
    <n v="4"/>
    <x v="7"/>
    <n v="4"/>
    <s v="SELECTANT"/>
    <n v="7"/>
    <m/>
    <m/>
    <s v="IM"/>
    <s v="FIEVRE "/>
    <d v="2017-02-24T00:00:00"/>
  </r>
  <r>
    <n v="2033"/>
    <x v="44"/>
    <n v="1300122"/>
    <n v="1"/>
    <x v="15"/>
    <n v="2"/>
    <s v="DRAXXIN"/>
    <n v="2"/>
    <m/>
    <m/>
    <s v="IM"/>
    <s v="FÉBRILE "/>
    <d v="2017-02-22T00:00:00"/>
  </r>
  <r>
    <n v="9996"/>
    <x v="45"/>
    <n v="1300122"/>
    <n v="1"/>
    <x v="15"/>
    <n v="2"/>
    <s v="DRAXXIN"/>
    <n v="2"/>
    <m/>
    <m/>
    <s v="IM"/>
    <s v="FÉBRILE "/>
    <d v="2017-02-23T00:00:00"/>
  </r>
  <r>
    <n v="4373"/>
    <x v="45"/>
    <n v="1300122"/>
    <n v="4"/>
    <x v="7"/>
    <n v="4"/>
    <s v="SELECTANT"/>
    <n v="7"/>
    <m/>
    <m/>
    <s v="IM"/>
    <s v="FIEVRE "/>
    <d v="2017-02-26T00:00:00"/>
  </r>
  <r>
    <n v="4221"/>
    <x v="45"/>
    <m/>
    <m/>
    <x v="0"/>
    <m/>
    <m/>
    <m/>
    <m/>
    <m/>
    <m/>
    <s v="DECES"/>
    <d v="2017-02-22T00:00:00"/>
  </r>
  <r>
    <n v="4954"/>
    <x v="46"/>
    <n v="1300122"/>
    <n v="4"/>
    <x v="7"/>
    <n v="4"/>
    <s v="SELECTANT"/>
    <n v="7"/>
    <s v="MASTIJET SERINGUE"/>
    <n v="0.5"/>
    <s v="IM+OREILLE"/>
    <s v="OTITE G "/>
    <d v="2017-03-01T00:00:00"/>
  </r>
  <r>
    <n v="7963"/>
    <x v="46"/>
    <n v="1300122"/>
    <n v="4"/>
    <x v="7"/>
    <n v="4"/>
    <s v="SELECTANT"/>
    <n v="7"/>
    <s v="MASTIJET SERINGUE"/>
    <n v="0.5"/>
    <s v="IM+OREILLE"/>
    <s v="OTITE G "/>
    <d v="2017-03-01T00:00:00"/>
  </r>
  <r>
    <n v="5934"/>
    <x v="46"/>
    <n v="1300122"/>
    <n v="1"/>
    <x v="16"/>
    <n v="2"/>
    <s v="DEXALONE"/>
    <n v="2"/>
    <m/>
    <m/>
    <s v="IM"/>
    <s v="FÉBRILE "/>
    <d v="2017-02-26T00:00:00"/>
  </r>
  <r>
    <n v="2608"/>
    <x v="47"/>
    <n v="1300122"/>
    <n v="1"/>
    <x v="17"/>
    <n v="10"/>
    <m/>
    <m/>
    <m/>
    <m/>
    <s v="IM"/>
    <s v="CURE"/>
    <d v="2017-02-28T00:00:00"/>
  </r>
  <r>
    <n v="2033"/>
    <x v="47"/>
    <n v="1300122"/>
    <n v="1"/>
    <x v="17"/>
    <n v="10"/>
    <m/>
    <m/>
    <m/>
    <m/>
    <s v="IM"/>
    <s v="CURE"/>
    <d v="2017-02-28T00:00:00"/>
  </r>
  <r>
    <n v="2608"/>
    <x v="48"/>
    <n v="1300122"/>
    <n v="1"/>
    <x v="7"/>
    <n v="4"/>
    <s v="ULTRA B"/>
    <n v="10"/>
    <m/>
    <m/>
    <m/>
    <s v="ÉQUILIBRE "/>
    <d v="2017-03-01T00:00:00"/>
  </r>
  <r>
    <n v="2608"/>
    <x v="49"/>
    <n v="1300122"/>
    <n v="2"/>
    <x v="7"/>
    <n v="4"/>
    <s v="G4"/>
    <n v="1"/>
    <m/>
    <m/>
    <s v="IM+OREILLE"/>
    <m/>
    <d v="2017-03-03T00:00:00"/>
  </r>
  <r>
    <n v="6720"/>
    <x v="49"/>
    <n v="1300122"/>
    <n v="1"/>
    <x v="9"/>
    <n v="7"/>
    <m/>
    <m/>
    <s v="MASTIJET SERINGUE"/>
    <n v="0.5"/>
    <s v="IM+OREILLE"/>
    <s v="rappelle"/>
    <d v="2017-03-02T00:00:00"/>
  </r>
  <r>
    <n v="7531"/>
    <x v="49"/>
    <n v="1300122"/>
    <n v="4"/>
    <x v="18"/>
    <n v="10"/>
    <s v="TRANSITONYL"/>
    <n v="1"/>
    <s v="SPECIDRAL +"/>
    <n v="2"/>
    <s v="IM+VO"/>
    <s v="SONDER"/>
    <d v="2017-03-05T00:00:00"/>
  </r>
  <r>
    <n v="1632"/>
    <x v="50"/>
    <n v="1300122"/>
    <n v="4"/>
    <x v="18"/>
    <n v="10"/>
    <s v="TRANSITONYL"/>
    <n v="1"/>
    <s v="SPECIDRAL +"/>
    <n v="2"/>
    <s v="IM+VO"/>
    <s v="SONDER"/>
    <d v="2017-03-15T00:00:00"/>
  </r>
  <r>
    <n v="1632"/>
    <x v="51"/>
    <n v="1300122"/>
    <n v="4"/>
    <x v="19"/>
    <n v="10"/>
    <s v="DIURIZONE"/>
    <n v="4"/>
    <s v="CORTEXELINE"/>
    <n v="2"/>
    <s v="IM"/>
    <s v="ÉQUILIBRE "/>
    <d v="2017-03-19T00:00:00"/>
  </r>
  <r>
    <n v="1642"/>
    <x v="52"/>
    <m/>
    <m/>
    <x v="0"/>
    <m/>
    <m/>
    <m/>
    <m/>
    <m/>
    <m/>
    <s v="DECES"/>
    <d v="2017-03-29T00:00:00"/>
  </r>
  <r>
    <n v="1234"/>
    <x v="53"/>
    <n v="12456"/>
    <n v="3"/>
    <x v="0"/>
    <m/>
    <m/>
    <m/>
    <m/>
    <m/>
    <s v="    "/>
    <s v="SANG"/>
    <d v="2018-02-09T00:00:00"/>
  </r>
  <r>
    <m/>
    <x v="0"/>
    <m/>
    <m/>
    <x v="0"/>
    <m/>
    <m/>
    <m/>
    <m/>
    <m/>
    <m/>
    <m/>
    <d v="1899-12-30T00:00:00"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25" firstHeaderRow="1" firstDataRow="2" firstDataCol="1"/>
  <pivotFields count="15"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Row" showAll="0">
      <items count="21">
        <item x="4"/>
        <item x="1"/>
        <item x="15"/>
        <item x="7"/>
        <item x="16"/>
        <item x="14"/>
        <item x="17"/>
        <item x="3"/>
        <item x="12"/>
        <item x="19"/>
        <item x="5"/>
        <item x="18"/>
        <item x="9"/>
        <item x="6"/>
        <item x="2"/>
        <item x="13"/>
        <item x="10"/>
        <item x="8"/>
        <item x="1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Col" showAll="0" defaultSubtotal="0">
      <items count="5">
        <item sd="0" x="0"/>
        <item sd="0" x="1"/>
        <item sd="0" x="2"/>
        <item sd="0" x="3"/>
        <item sd="0" x="4"/>
      </items>
    </pivotField>
  </pivotFields>
  <rowFields count="1">
    <field x="4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14"/>
  </colFields>
  <colItems count="5">
    <i>
      <x/>
    </i>
    <i>
      <x v="1"/>
    </i>
    <i>
      <x v="2"/>
    </i>
    <i>
      <x v="3"/>
    </i>
    <i t="grand">
      <x/>
    </i>
  </colItems>
  <dataFields count="1">
    <dataField name="Somme de DOSAGE" fld="5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excel-downloads.com/threads/total-produit.20024752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4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K285"/>
  <sheetViews>
    <sheetView showGridLines="0" zoomScale="75" workbookViewId="0">
      <selection activeCell="M176" sqref="M176"/>
    </sheetView>
  </sheetViews>
  <sheetFormatPr baseColWidth="10" defaultRowHeight="15" x14ac:dyDescent="0.2"/>
  <cols>
    <col min="1" max="1" width="15.28515625" style="153" customWidth="1"/>
    <col min="2" max="2" width="16.42578125" style="154" customWidth="1"/>
    <col min="3" max="3" width="18.42578125" style="155" customWidth="1"/>
    <col min="4" max="4" width="10" style="156" customWidth="1"/>
    <col min="5" max="5" width="23.42578125" style="157" customWidth="1"/>
    <col min="6" max="6" width="10.5703125" style="157" customWidth="1"/>
    <col min="7" max="7" width="22" style="157" customWidth="1"/>
    <col min="8" max="8" width="10.7109375" style="157" customWidth="1"/>
    <col min="9" max="9" width="22.28515625" style="157" customWidth="1"/>
    <col min="10" max="10" width="11.5703125" style="157" customWidth="1"/>
    <col min="11" max="11" width="19.42578125" style="154" customWidth="1"/>
    <col min="12" max="12" width="34.140625" style="158" customWidth="1"/>
    <col min="13" max="13" width="15.42578125" style="154" customWidth="1"/>
    <col min="14" max="14" width="9.85546875" style="6" customWidth="1"/>
    <col min="15" max="15" width="12.7109375" style="12" customWidth="1"/>
    <col min="16" max="16" width="11.42578125" style="10"/>
    <col min="17" max="17" width="14.28515625" style="136" customWidth="1"/>
    <col min="18" max="18" width="13.85546875" style="8" hidden="1" customWidth="1"/>
    <col min="19" max="19" width="12.140625" style="4" hidden="1" customWidth="1"/>
    <col min="20" max="20" width="11" style="4" hidden="1" customWidth="1"/>
    <col min="21" max="21" width="9.28515625" style="4" hidden="1" customWidth="1"/>
    <col min="22" max="22" width="13.28515625" style="8" hidden="1" customWidth="1"/>
    <col min="23" max="23" width="15.42578125" style="9" hidden="1" customWidth="1"/>
    <col min="24" max="24" width="15.42578125" style="8" hidden="1" customWidth="1"/>
    <col min="25" max="25" width="12" style="10" hidden="1" customWidth="1"/>
    <col min="26" max="26" width="31.7109375" style="10" customWidth="1"/>
    <col min="27" max="27" width="16.140625" style="10" customWidth="1"/>
    <col min="28" max="28" width="15.5703125" style="11" customWidth="1"/>
    <col min="29" max="31" width="11.42578125" style="10"/>
    <col min="32" max="32" width="16.85546875" style="10" customWidth="1"/>
    <col min="33" max="33" width="18" style="10" bestFit="1" customWidth="1"/>
    <col min="34" max="34" width="14.28515625" style="10" bestFit="1" customWidth="1"/>
    <col min="35" max="35" width="14.85546875" style="12" customWidth="1"/>
    <col min="36" max="36" width="10.28515625" style="12" customWidth="1"/>
    <col min="37" max="37" width="21.28515625" style="12" customWidth="1"/>
    <col min="38" max="16384" width="11.42578125" style="10"/>
  </cols>
  <sheetData>
    <row r="1" spans="1:37" x14ac:dyDescent="0.2">
      <c r="A1" s="1" t="s">
        <v>0</v>
      </c>
      <c r="B1" s="2">
        <f ca="1">TODAY()</f>
        <v>43275</v>
      </c>
      <c r="C1" s="3"/>
      <c r="D1" s="4"/>
      <c r="E1" s="2"/>
      <c r="F1" s="5"/>
      <c r="G1" s="5"/>
      <c r="H1" s="5"/>
      <c r="I1" s="5"/>
      <c r="J1" s="5"/>
      <c r="K1" s="6"/>
      <c r="L1" s="7"/>
      <c r="M1" s="6"/>
      <c r="O1" s="271" t="s">
        <v>1</v>
      </c>
      <c r="P1" s="271"/>
      <c r="Q1" s="271"/>
    </row>
    <row r="2" spans="1:37" ht="15.75" thickBot="1" x14ac:dyDescent="0.25">
      <c r="A2" s="13" t="s">
        <v>2</v>
      </c>
      <c r="B2" s="14">
        <v>200</v>
      </c>
      <c r="C2" s="15"/>
      <c r="D2" s="16"/>
      <c r="E2" s="17"/>
      <c r="F2" s="17"/>
      <c r="G2" s="5"/>
      <c r="H2" s="17"/>
      <c r="I2" s="5"/>
      <c r="J2" s="17"/>
      <c r="K2" s="6"/>
      <c r="L2" s="18"/>
      <c r="M2" s="6"/>
      <c r="O2" s="271"/>
      <c r="P2" s="271"/>
      <c r="Q2" s="271"/>
    </row>
    <row r="3" spans="1:37" ht="13.5" thickTop="1" x14ac:dyDescent="0.2">
      <c r="A3" s="288" t="s">
        <v>3</v>
      </c>
      <c r="B3" s="282" t="s">
        <v>4</v>
      </c>
      <c r="C3" s="19" t="s">
        <v>5</v>
      </c>
      <c r="D3" s="284" t="s">
        <v>6</v>
      </c>
      <c r="E3" s="286" t="s">
        <v>7</v>
      </c>
      <c r="F3" s="286" t="s">
        <v>8</v>
      </c>
      <c r="G3" s="289" t="s">
        <v>9</v>
      </c>
      <c r="H3" s="286" t="s">
        <v>8</v>
      </c>
      <c r="I3" s="289" t="s">
        <v>10</v>
      </c>
      <c r="J3" s="286" t="s">
        <v>8</v>
      </c>
      <c r="K3" s="280" t="s">
        <v>11</v>
      </c>
      <c r="L3" s="275" t="s">
        <v>12</v>
      </c>
      <c r="M3" s="278" t="s">
        <v>13</v>
      </c>
      <c r="N3" s="307" t="s">
        <v>220</v>
      </c>
      <c r="O3" s="272" t="s">
        <v>14</v>
      </c>
      <c r="P3" s="274" t="s">
        <v>15</v>
      </c>
      <c r="Q3" s="277" t="s">
        <v>16</v>
      </c>
      <c r="R3" s="20" t="s">
        <v>17</v>
      </c>
      <c r="S3" s="21" t="s">
        <v>18</v>
      </c>
      <c r="T3" s="22" t="s">
        <v>19</v>
      </c>
      <c r="U3" s="23" t="s">
        <v>20</v>
      </c>
      <c r="V3" s="24"/>
      <c r="W3" s="25" t="s">
        <v>21</v>
      </c>
      <c r="X3" s="24"/>
      <c r="Y3" s="26" t="s">
        <v>22</v>
      </c>
      <c r="Z3" s="27"/>
      <c r="AA3" s="28">
        <v>200</v>
      </c>
      <c r="AB3" s="29"/>
      <c r="AE3" s="30"/>
      <c r="AF3" s="31"/>
      <c r="AG3" s="31"/>
      <c r="AH3" s="32"/>
      <c r="AI3" s="33" t="s">
        <v>21</v>
      </c>
      <c r="AJ3" s="34" t="s">
        <v>20</v>
      </c>
      <c r="AK3" s="34" t="s">
        <v>23</v>
      </c>
    </row>
    <row r="4" spans="1:37" ht="29.25" customHeight="1" thickBot="1" x14ac:dyDescent="0.3">
      <c r="A4" s="288"/>
      <c r="B4" s="283"/>
      <c r="C4" s="35" t="s">
        <v>24</v>
      </c>
      <c r="D4" s="285"/>
      <c r="E4" s="287"/>
      <c r="F4" s="287"/>
      <c r="G4" s="290"/>
      <c r="H4" s="287"/>
      <c r="I4" s="291"/>
      <c r="J4" s="287"/>
      <c r="K4" s="281"/>
      <c r="L4" s="276"/>
      <c r="M4" s="279"/>
      <c r="N4" s="307"/>
      <c r="O4" s="273"/>
      <c r="P4" s="274"/>
      <c r="Q4" s="277"/>
      <c r="R4" s="36"/>
      <c r="V4" s="37"/>
      <c r="X4" s="37"/>
      <c r="Z4" s="38" t="s">
        <v>25</v>
      </c>
      <c r="AA4" s="39" t="s">
        <v>26</v>
      </c>
      <c r="AB4" s="40" t="s">
        <v>27</v>
      </c>
      <c r="AD4" s="34"/>
      <c r="AE4" s="41"/>
      <c r="AF4" s="42"/>
      <c r="AG4" s="28"/>
      <c r="AH4" s="28"/>
      <c r="AI4" s="43" t="s">
        <v>28</v>
      </c>
      <c r="AJ4" s="44">
        <v>0.5</v>
      </c>
      <c r="AK4" s="45">
        <v>1300122</v>
      </c>
    </row>
    <row r="5" spans="1:37" ht="20.25" thickTop="1" thickBot="1" x14ac:dyDescent="0.35">
      <c r="A5" s="46">
        <v>7807</v>
      </c>
      <c r="B5" s="47">
        <v>43240</v>
      </c>
      <c r="C5" s="48">
        <v>1300122</v>
      </c>
      <c r="D5" s="49">
        <v>1</v>
      </c>
      <c r="E5" s="50" t="s">
        <v>29</v>
      </c>
      <c r="F5" s="50">
        <v>20</v>
      </c>
      <c r="G5" s="50"/>
      <c r="H5" s="50"/>
      <c r="I5" s="50"/>
      <c r="J5" s="50"/>
      <c r="K5" s="51" t="s">
        <v>30</v>
      </c>
      <c r="L5" s="52" t="s">
        <v>31</v>
      </c>
      <c r="M5" s="47">
        <f t="shared" ref="M5:M36" si="0">SUM(B5+D5)</f>
        <v>43241</v>
      </c>
      <c r="N5" s="304"/>
      <c r="O5" s="53" t="str">
        <f t="shared" ref="O5:O36" ca="1" si="1">IF(A5="","",IF(AND(P5="",OR(Q5="",Q5="TERMINE"),M5&lt;=$B$1),"OK",""))</f>
        <v>OK</v>
      </c>
      <c r="P5" s="54" t="str">
        <f t="shared" ref="P5:P23" ca="1" si="2">IF(A5="","",IF(AND(Q5="",M5&gt;$B$1),"EN COURS",""))</f>
        <v/>
      </c>
      <c r="Q5" s="55" t="str">
        <f t="shared" ref="Q5:Q36" ca="1" si="3">IF(A5="","",IF(M5&lt;$B$1,"TERMINE",""))</f>
        <v>TERMINE</v>
      </c>
      <c r="R5" s="36"/>
      <c r="V5" s="37"/>
      <c r="X5" s="37"/>
      <c r="Z5" s="56" t="s">
        <v>32</v>
      </c>
      <c r="AA5" s="57">
        <f>COUNTIF(L5:L500,Z5)</f>
        <v>9</v>
      </c>
      <c r="AB5" s="58">
        <f t="shared" ref="AB5:AB35" si="4">AA5/$B$2*100</f>
        <v>4.5</v>
      </c>
      <c r="AD5" s="12"/>
      <c r="AE5" s="59"/>
      <c r="AF5" s="60"/>
      <c r="AG5" s="61"/>
      <c r="AH5" s="61"/>
      <c r="AI5" s="62" t="s">
        <v>33</v>
      </c>
      <c r="AJ5" s="28">
        <v>1</v>
      </c>
      <c r="AK5" s="63"/>
    </row>
    <row r="6" spans="1:37" ht="20.25" thickTop="1" thickBot="1" x14ac:dyDescent="0.35">
      <c r="A6" s="64">
        <v>1211</v>
      </c>
      <c r="B6" s="47">
        <v>43241</v>
      </c>
      <c r="C6" s="48">
        <v>1300122</v>
      </c>
      <c r="D6" s="65">
        <v>1</v>
      </c>
      <c r="E6" s="50" t="s">
        <v>34</v>
      </c>
      <c r="F6" s="66">
        <v>0.5</v>
      </c>
      <c r="G6" s="66" t="s">
        <v>35</v>
      </c>
      <c r="H6" s="66">
        <v>10</v>
      </c>
      <c r="I6" s="66" t="s">
        <v>36</v>
      </c>
      <c r="J6" s="66">
        <v>2</v>
      </c>
      <c r="K6" s="67" t="s">
        <v>37</v>
      </c>
      <c r="L6" s="68" t="s">
        <v>32</v>
      </c>
      <c r="M6" s="69">
        <f t="shared" si="0"/>
        <v>43242</v>
      </c>
      <c r="N6" s="304"/>
      <c r="O6" s="70" t="str">
        <f t="shared" ca="1" si="1"/>
        <v>OK</v>
      </c>
      <c r="P6" s="54" t="str">
        <f t="shared" ca="1" si="2"/>
        <v/>
      </c>
      <c r="Q6" s="71" t="str">
        <f t="shared" ca="1" si="3"/>
        <v>TERMINE</v>
      </c>
      <c r="R6" s="72"/>
      <c r="S6" s="73"/>
      <c r="T6" s="73"/>
      <c r="U6" s="73"/>
      <c r="V6" s="74"/>
      <c r="W6" s="75"/>
      <c r="X6" s="74"/>
      <c r="Y6" s="12"/>
      <c r="Z6" s="56" t="s">
        <v>38</v>
      </c>
      <c r="AA6" s="76">
        <f>COUNTIF(L5:L500,Z6)</f>
        <v>35</v>
      </c>
      <c r="AB6" s="58">
        <f t="shared" si="4"/>
        <v>17.5</v>
      </c>
      <c r="AD6" s="12"/>
      <c r="AE6" s="59"/>
      <c r="AF6" s="77"/>
      <c r="AG6" s="61"/>
      <c r="AH6" s="61"/>
      <c r="AI6" s="62" t="s">
        <v>39</v>
      </c>
      <c r="AJ6" s="28">
        <v>2</v>
      </c>
      <c r="AK6" s="63"/>
    </row>
    <row r="7" spans="1:37" ht="20.25" thickTop="1" thickBot="1" x14ac:dyDescent="0.35">
      <c r="A7" s="64">
        <v>1405</v>
      </c>
      <c r="B7" s="47">
        <v>43242</v>
      </c>
      <c r="C7" s="48">
        <v>1300122</v>
      </c>
      <c r="D7" s="65">
        <v>1</v>
      </c>
      <c r="E7" s="50" t="s">
        <v>29</v>
      </c>
      <c r="F7" s="50">
        <v>20</v>
      </c>
      <c r="G7" s="66"/>
      <c r="H7" s="66"/>
      <c r="I7" s="66"/>
      <c r="J7" s="66"/>
      <c r="K7" s="51" t="s">
        <v>30</v>
      </c>
      <c r="L7" s="52" t="s">
        <v>31</v>
      </c>
      <c r="M7" s="69">
        <f t="shared" si="0"/>
        <v>43243</v>
      </c>
      <c r="N7" s="304"/>
      <c r="O7" s="70" t="str">
        <f t="shared" ca="1" si="1"/>
        <v>OK</v>
      </c>
      <c r="P7" s="54" t="str">
        <f t="shared" ca="1" si="2"/>
        <v/>
      </c>
      <c r="Q7" s="71" t="str">
        <f t="shared" ca="1" si="3"/>
        <v>TERMINE</v>
      </c>
      <c r="R7" s="72"/>
      <c r="S7" s="78"/>
      <c r="T7" s="78"/>
      <c r="U7" s="78"/>
      <c r="V7" s="74"/>
      <c r="W7" s="75"/>
      <c r="X7" s="74"/>
      <c r="Y7" s="12"/>
      <c r="Z7" s="56" t="s">
        <v>40</v>
      </c>
      <c r="AA7" s="76">
        <f>COUNTIF(L5:L500,Z7)</f>
        <v>5</v>
      </c>
      <c r="AB7" s="58">
        <f t="shared" si="4"/>
        <v>2.5</v>
      </c>
      <c r="AE7" s="59"/>
      <c r="AF7" s="28"/>
      <c r="AG7" s="61"/>
      <c r="AH7" s="61"/>
      <c r="AI7" s="62" t="s">
        <v>37</v>
      </c>
      <c r="AJ7" s="28">
        <v>3</v>
      </c>
      <c r="AK7" s="63"/>
    </row>
    <row r="8" spans="1:37" ht="20.25" thickTop="1" thickBot="1" x14ac:dyDescent="0.35">
      <c r="A8" s="64">
        <v>1859</v>
      </c>
      <c r="B8" s="47">
        <v>43243</v>
      </c>
      <c r="C8" s="48">
        <v>1300122</v>
      </c>
      <c r="D8" s="65">
        <v>1</v>
      </c>
      <c r="E8" s="50" t="s">
        <v>29</v>
      </c>
      <c r="F8" s="50">
        <v>20</v>
      </c>
      <c r="G8" s="66"/>
      <c r="H8" s="66"/>
      <c r="I8" s="66"/>
      <c r="J8" s="66"/>
      <c r="K8" s="51" t="s">
        <v>30</v>
      </c>
      <c r="L8" s="52" t="s">
        <v>31</v>
      </c>
      <c r="M8" s="69">
        <f t="shared" si="0"/>
        <v>43244</v>
      </c>
      <c r="N8" s="304"/>
      <c r="O8" s="70" t="str">
        <f t="shared" ca="1" si="1"/>
        <v>OK</v>
      </c>
      <c r="P8" s="54" t="str">
        <f t="shared" ca="1" si="2"/>
        <v/>
      </c>
      <c r="Q8" s="71" t="str">
        <f t="shared" ca="1" si="3"/>
        <v>TERMINE</v>
      </c>
      <c r="R8" s="79"/>
      <c r="S8" s="73"/>
      <c r="T8" s="73"/>
      <c r="U8" s="73"/>
      <c r="V8" s="74"/>
      <c r="W8" s="80"/>
      <c r="X8" s="74"/>
      <c r="Y8" s="12"/>
      <c r="Z8" s="56" t="s">
        <v>41</v>
      </c>
      <c r="AA8" s="76">
        <f>COUNTIF(L5:L500,Z8)</f>
        <v>5</v>
      </c>
      <c r="AB8" s="58">
        <f t="shared" si="4"/>
        <v>2.5</v>
      </c>
      <c r="AE8" s="59"/>
      <c r="AF8" s="60"/>
      <c r="AG8" s="81"/>
      <c r="AH8" s="61"/>
      <c r="AI8" s="62" t="s">
        <v>42</v>
      </c>
      <c r="AJ8" s="28">
        <v>4</v>
      </c>
      <c r="AK8" s="82"/>
    </row>
    <row r="9" spans="1:37" ht="20.25" thickTop="1" thickBot="1" x14ac:dyDescent="0.35">
      <c r="A9" s="46">
        <v>7963</v>
      </c>
      <c r="B9" s="47">
        <v>43244</v>
      </c>
      <c r="C9" s="48">
        <v>1300122</v>
      </c>
      <c r="D9" s="65">
        <v>1</v>
      </c>
      <c r="E9" s="50" t="s">
        <v>29</v>
      </c>
      <c r="F9" s="50">
        <v>20</v>
      </c>
      <c r="G9" s="66"/>
      <c r="H9" s="66"/>
      <c r="I9" s="66"/>
      <c r="J9" s="66"/>
      <c r="K9" s="51" t="s">
        <v>30</v>
      </c>
      <c r="L9" s="52" t="s">
        <v>31</v>
      </c>
      <c r="M9" s="69">
        <f t="shared" si="0"/>
        <v>43245</v>
      </c>
      <c r="N9" s="304"/>
      <c r="O9" s="70" t="str">
        <f t="shared" ca="1" si="1"/>
        <v>OK</v>
      </c>
      <c r="P9" s="54" t="str">
        <f t="shared" ca="1" si="2"/>
        <v/>
      </c>
      <c r="Q9" s="71" t="str">
        <f t="shared" ca="1" si="3"/>
        <v>TERMINE</v>
      </c>
      <c r="R9" s="83"/>
      <c r="S9" s="73"/>
      <c r="T9" s="73"/>
      <c r="U9" s="73"/>
      <c r="V9" s="84"/>
      <c r="W9" s="80"/>
      <c r="X9" s="84"/>
      <c r="Y9" s="12"/>
      <c r="Z9" s="85" t="s">
        <v>43</v>
      </c>
      <c r="AA9" s="76">
        <f>COUNTIF(L5:L500,Z9)</f>
        <v>5</v>
      </c>
      <c r="AB9" s="58">
        <f t="shared" si="4"/>
        <v>2.5</v>
      </c>
      <c r="AE9" s="59"/>
      <c r="AF9" s="60"/>
      <c r="AG9" s="81"/>
      <c r="AH9" s="81"/>
      <c r="AI9" s="86" t="s">
        <v>44</v>
      </c>
      <c r="AJ9" s="28">
        <v>5</v>
      </c>
      <c r="AK9" s="87"/>
    </row>
    <row r="10" spans="1:37" ht="20.25" thickTop="1" thickBot="1" x14ac:dyDescent="0.35">
      <c r="A10" s="64">
        <v>1615</v>
      </c>
      <c r="B10" s="47">
        <v>43245</v>
      </c>
      <c r="C10" s="48">
        <v>1300122</v>
      </c>
      <c r="D10" s="65">
        <v>1</v>
      </c>
      <c r="E10" s="50" t="s">
        <v>29</v>
      </c>
      <c r="F10" s="50">
        <v>20</v>
      </c>
      <c r="G10" s="66"/>
      <c r="H10" s="66"/>
      <c r="I10" s="66"/>
      <c r="J10" s="66"/>
      <c r="K10" s="51" t="s">
        <v>30</v>
      </c>
      <c r="L10" s="52" t="s">
        <v>31</v>
      </c>
      <c r="M10" s="69">
        <f t="shared" si="0"/>
        <v>43246</v>
      </c>
      <c r="N10" s="304"/>
      <c r="O10" s="70" t="str">
        <f t="shared" ca="1" si="1"/>
        <v>OK</v>
      </c>
      <c r="P10" s="54" t="str">
        <f t="shared" ca="1" si="2"/>
        <v/>
      </c>
      <c r="Q10" s="71" t="str">
        <f t="shared" ca="1" si="3"/>
        <v>TERMINE</v>
      </c>
      <c r="R10" s="36"/>
      <c r="S10" s="73"/>
      <c r="T10" s="73"/>
      <c r="U10" s="73"/>
      <c r="V10" s="74"/>
      <c r="W10" s="80"/>
      <c r="X10" s="74"/>
      <c r="Y10" s="12"/>
      <c r="Z10" s="56" t="s">
        <v>45</v>
      </c>
      <c r="AA10" s="76">
        <f>COUNTIF(L5:L500,Z10)</f>
        <v>0</v>
      </c>
      <c r="AB10" s="58">
        <f t="shared" si="4"/>
        <v>0</v>
      </c>
      <c r="AE10" s="59"/>
      <c r="AF10" s="61"/>
      <c r="AG10" s="61"/>
      <c r="AH10" s="81"/>
      <c r="AI10" s="88" t="s">
        <v>46</v>
      </c>
      <c r="AJ10" s="28">
        <v>6</v>
      </c>
      <c r="AK10" s="89"/>
    </row>
    <row r="11" spans="1:37" ht="20.25" thickTop="1" thickBot="1" x14ac:dyDescent="0.35">
      <c r="A11" s="64">
        <v>1757</v>
      </c>
      <c r="B11" s="47">
        <v>43246</v>
      </c>
      <c r="C11" s="48">
        <v>1300122</v>
      </c>
      <c r="D11" s="65">
        <v>1</v>
      </c>
      <c r="E11" s="50" t="s">
        <v>29</v>
      </c>
      <c r="F11" s="50">
        <v>20</v>
      </c>
      <c r="G11" s="66"/>
      <c r="H11" s="66"/>
      <c r="I11" s="66"/>
      <c r="J11" s="66"/>
      <c r="K11" s="51" t="s">
        <v>30</v>
      </c>
      <c r="L11" s="52" t="s">
        <v>31</v>
      </c>
      <c r="M11" s="69">
        <f t="shared" si="0"/>
        <v>43247</v>
      </c>
      <c r="N11" s="311"/>
      <c r="O11" s="70" t="str">
        <f t="shared" ca="1" si="1"/>
        <v>OK</v>
      </c>
      <c r="P11" s="54" t="str">
        <f t="shared" ca="1" si="2"/>
        <v/>
      </c>
      <c r="Q11" s="71" t="str">
        <f t="shared" ca="1" si="3"/>
        <v>TERMINE</v>
      </c>
      <c r="R11" s="36"/>
      <c r="S11" s="73"/>
      <c r="T11" s="73"/>
      <c r="U11" s="73"/>
      <c r="V11" s="74"/>
      <c r="X11" s="74"/>
      <c r="Y11" s="12"/>
      <c r="Z11" s="85" t="s">
        <v>31</v>
      </c>
      <c r="AA11" s="76">
        <f>COUNTIF(L5:L500,Z11)</f>
        <v>9</v>
      </c>
      <c r="AB11" s="58">
        <f t="shared" si="4"/>
        <v>4.5</v>
      </c>
      <c r="AE11" s="59"/>
      <c r="AF11" s="60"/>
      <c r="AG11" s="61"/>
      <c r="AH11" s="61"/>
      <c r="AI11" s="62" t="s">
        <v>30</v>
      </c>
      <c r="AJ11" s="28">
        <v>7</v>
      </c>
      <c r="AK11" s="89"/>
    </row>
    <row r="12" spans="1:37" ht="20.25" thickTop="1" thickBot="1" x14ac:dyDescent="0.35">
      <c r="A12" s="64">
        <v>8933</v>
      </c>
      <c r="B12" s="47">
        <v>43247</v>
      </c>
      <c r="C12" s="90"/>
      <c r="D12" s="65"/>
      <c r="E12" s="50"/>
      <c r="F12" s="66"/>
      <c r="G12" s="66"/>
      <c r="H12" s="66"/>
      <c r="I12" s="66" t="s">
        <v>36</v>
      </c>
      <c r="J12" s="66">
        <v>2</v>
      </c>
      <c r="K12" s="51" t="s">
        <v>30</v>
      </c>
      <c r="L12" s="91" t="s">
        <v>47</v>
      </c>
      <c r="M12" s="69">
        <f t="shared" si="0"/>
        <v>43247</v>
      </c>
      <c r="N12" s="304"/>
      <c r="O12" s="70" t="str">
        <f t="shared" ca="1" si="1"/>
        <v>OK</v>
      </c>
      <c r="P12" s="54" t="str">
        <f t="shared" ca="1" si="2"/>
        <v/>
      </c>
      <c r="Q12" s="71" t="str">
        <f t="shared" ca="1" si="3"/>
        <v>TERMINE</v>
      </c>
      <c r="R12" s="36"/>
      <c r="S12" s="73"/>
      <c r="T12" s="78"/>
      <c r="U12" s="78"/>
      <c r="V12" s="74"/>
      <c r="X12" s="74"/>
      <c r="Y12" s="12"/>
      <c r="Z12" s="85" t="s">
        <v>48</v>
      </c>
      <c r="AA12" s="76">
        <f>COUNTIF(L5:L500,Z12)</f>
        <v>14</v>
      </c>
      <c r="AB12" s="58">
        <f t="shared" si="4"/>
        <v>7.0000000000000009</v>
      </c>
      <c r="AE12" s="59"/>
      <c r="AF12" s="28"/>
      <c r="AI12" s="62" t="s">
        <v>49</v>
      </c>
      <c r="AJ12" s="28">
        <v>8</v>
      </c>
      <c r="AK12" s="89"/>
    </row>
    <row r="13" spans="1:37" ht="20.25" thickTop="1" thickBot="1" x14ac:dyDescent="0.35">
      <c r="A13" s="64">
        <v>1211</v>
      </c>
      <c r="B13" s="47">
        <v>43248</v>
      </c>
      <c r="C13" s="90"/>
      <c r="D13" s="65"/>
      <c r="E13" s="50"/>
      <c r="F13" s="66"/>
      <c r="G13" s="66"/>
      <c r="H13" s="66"/>
      <c r="I13" s="66" t="s">
        <v>36</v>
      </c>
      <c r="J13" s="66">
        <v>2</v>
      </c>
      <c r="K13" s="51" t="s">
        <v>30</v>
      </c>
      <c r="L13" s="92" t="s">
        <v>48</v>
      </c>
      <c r="M13" s="69">
        <f t="shared" si="0"/>
        <v>43248</v>
      </c>
      <c r="N13" s="304"/>
      <c r="O13" s="70" t="str">
        <f t="shared" ca="1" si="1"/>
        <v>OK</v>
      </c>
      <c r="P13" s="54" t="str">
        <f t="shared" ca="1" si="2"/>
        <v/>
      </c>
      <c r="Q13" s="71" t="str">
        <f t="shared" ca="1" si="3"/>
        <v>TERMINE</v>
      </c>
      <c r="R13" s="36"/>
      <c r="S13" s="73"/>
      <c r="T13" s="73"/>
      <c r="U13" s="73"/>
      <c r="V13" s="74"/>
      <c r="X13" s="74"/>
      <c r="Y13" s="12"/>
      <c r="Z13" s="85" t="s">
        <v>50</v>
      </c>
      <c r="AA13" s="76">
        <f>COUNTIF(L5:L500,Z13)</f>
        <v>2</v>
      </c>
      <c r="AB13" s="58">
        <f t="shared" si="4"/>
        <v>1</v>
      </c>
      <c r="AE13" s="59"/>
      <c r="AF13" s="60"/>
      <c r="AG13" s="61"/>
      <c r="AH13" s="61"/>
      <c r="AI13" s="93" t="s">
        <v>51</v>
      </c>
      <c r="AJ13" s="28">
        <v>9</v>
      </c>
      <c r="AK13" s="89"/>
    </row>
    <row r="14" spans="1:37" ht="20.25" thickTop="1" thickBot="1" x14ac:dyDescent="0.35">
      <c r="A14" s="64">
        <v>3940</v>
      </c>
      <c r="B14" s="47">
        <v>43249</v>
      </c>
      <c r="C14" s="90"/>
      <c r="D14" s="65"/>
      <c r="E14" s="50"/>
      <c r="F14" s="50"/>
      <c r="G14" s="50"/>
      <c r="H14" s="50"/>
      <c r="I14" s="66" t="s">
        <v>36</v>
      </c>
      <c r="J14" s="66">
        <v>2</v>
      </c>
      <c r="K14" s="51" t="s">
        <v>30</v>
      </c>
      <c r="L14" s="92" t="s">
        <v>48</v>
      </c>
      <c r="M14" s="69">
        <f t="shared" si="0"/>
        <v>43249</v>
      </c>
      <c r="N14" s="311"/>
      <c r="O14" s="70" t="str">
        <f t="shared" ca="1" si="1"/>
        <v>OK</v>
      </c>
      <c r="P14" s="54" t="str">
        <f t="shared" ca="1" si="2"/>
        <v/>
      </c>
      <c r="Q14" s="71" t="str">
        <f t="shared" ca="1" si="3"/>
        <v>TERMINE</v>
      </c>
      <c r="R14" s="36"/>
      <c r="S14" s="73"/>
      <c r="T14" s="73"/>
      <c r="U14" s="73"/>
      <c r="V14" s="74"/>
      <c r="X14" s="74"/>
      <c r="Y14" s="12"/>
      <c r="Z14" s="85" t="s">
        <v>52</v>
      </c>
      <c r="AA14" s="76">
        <f>COUNTIF(L5:L500,Z14)</f>
        <v>0</v>
      </c>
      <c r="AB14" s="58">
        <f t="shared" si="4"/>
        <v>0</v>
      </c>
      <c r="AE14" s="59"/>
      <c r="AF14" s="60"/>
      <c r="AG14" s="61"/>
      <c r="AH14" s="61"/>
      <c r="AI14" s="93"/>
      <c r="AJ14" s="28">
        <v>10</v>
      </c>
      <c r="AK14" s="94"/>
    </row>
    <row r="15" spans="1:37" ht="21" customHeight="1" thickTop="1" thickBot="1" x14ac:dyDescent="0.35">
      <c r="A15" s="64">
        <v>6779</v>
      </c>
      <c r="B15" s="47">
        <v>43250</v>
      </c>
      <c r="C15" s="90"/>
      <c r="D15" s="65"/>
      <c r="E15" s="50"/>
      <c r="F15" s="66"/>
      <c r="G15" s="66"/>
      <c r="H15" s="66"/>
      <c r="I15" s="66" t="s">
        <v>36</v>
      </c>
      <c r="J15" s="66">
        <v>2</v>
      </c>
      <c r="K15" s="51" t="s">
        <v>30</v>
      </c>
      <c r="L15" s="92" t="s">
        <v>48</v>
      </c>
      <c r="M15" s="69">
        <f t="shared" si="0"/>
        <v>43250</v>
      </c>
      <c r="N15" s="304"/>
      <c r="O15" s="70" t="str">
        <f t="shared" ca="1" si="1"/>
        <v>OK</v>
      </c>
      <c r="P15" s="54" t="str">
        <f t="shared" ca="1" si="2"/>
        <v/>
      </c>
      <c r="Q15" s="71" t="str">
        <f t="shared" ca="1" si="3"/>
        <v>TERMINE</v>
      </c>
      <c r="R15" s="36" t="s">
        <v>53</v>
      </c>
      <c r="S15" s="73" t="s">
        <v>54</v>
      </c>
      <c r="T15" s="73" t="s">
        <v>55</v>
      </c>
      <c r="U15" s="73" t="s">
        <v>55</v>
      </c>
      <c r="V15" s="74"/>
      <c r="X15" s="74"/>
      <c r="Y15" s="12">
        <v>11</v>
      </c>
      <c r="Z15" s="56" t="s">
        <v>56</v>
      </c>
      <c r="AA15" s="76">
        <f>COUNTIF(L5:L500,Z15)</f>
        <v>0</v>
      </c>
      <c r="AB15" s="58">
        <f t="shared" si="4"/>
        <v>0</v>
      </c>
      <c r="AE15" s="59"/>
      <c r="AF15" s="60"/>
      <c r="AG15" s="61"/>
      <c r="AH15" s="61"/>
      <c r="AI15" s="93"/>
      <c r="AJ15" s="28">
        <v>11</v>
      </c>
      <c r="AK15" s="95"/>
    </row>
    <row r="16" spans="1:37" ht="20.25" thickTop="1" thickBot="1" x14ac:dyDescent="0.35">
      <c r="A16" s="64">
        <v>3940</v>
      </c>
      <c r="B16" s="47">
        <v>43251</v>
      </c>
      <c r="C16" s="48">
        <v>1300122</v>
      </c>
      <c r="D16" s="65">
        <v>1</v>
      </c>
      <c r="E16" s="50" t="s">
        <v>34</v>
      </c>
      <c r="F16" s="66">
        <v>0.5</v>
      </c>
      <c r="G16" s="66" t="s">
        <v>35</v>
      </c>
      <c r="H16" s="66">
        <v>10</v>
      </c>
      <c r="I16" s="96">
        <v>42874</v>
      </c>
      <c r="J16" s="66">
        <v>2</v>
      </c>
      <c r="K16" s="67" t="s">
        <v>37</v>
      </c>
      <c r="L16" s="68" t="s">
        <v>32</v>
      </c>
      <c r="M16" s="69">
        <f t="shared" si="0"/>
        <v>43252</v>
      </c>
      <c r="N16" s="304"/>
      <c r="O16" s="70" t="str">
        <f t="shared" ca="1" si="1"/>
        <v>OK</v>
      </c>
      <c r="P16" s="54" t="str">
        <f t="shared" ca="1" si="2"/>
        <v/>
      </c>
      <c r="Q16" s="71" t="str">
        <f t="shared" ca="1" si="3"/>
        <v>TERMINE</v>
      </c>
      <c r="R16" s="36" t="s">
        <v>57</v>
      </c>
      <c r="S16" s="73" t="s">
        <v>54</v>
      </c>
      <c r="T16" s="73" t="s">
        <v>58</v>
      </c>
      <c r="U16" s="73" t="s">
        <v>58</v>
      </c>
      <c r="V16" s="74"/>
      <c r="X16" s="74"/>
      <c r="Y16" s="12">
        <v>12</v>
      </c>
      <c r="Z16" s="97" t="s">
        <v>59</v>
      </c>
      <c r="AA16" s="76">
        <f>COUNTIF(L5:L500,Z16)</f>
        <v>0</v>
      </c>
      <c r="AB16" s="58">
        <f t="shared" si="4"/>
        <v>0</v>
      </c>
      <c r="AE16" s="59"/>
      <c r="AF16" s="60"/>
      <c r="AG16" s="61"/>
      <c r="AH16" s="61"/>
      <c r="AI16" s="93"/>
      <c r="AJ16" s="28">
        <v>12</v>
      </c>
      <c r="AK16" s="95"/>
    </row>
    <row r="17" spans="1:37" ht="20.25" thickTop="1" thickBot="1" x14ac:dyDescent="0.35">
      <c r="A17" s="64">
        <v>6779</v>
      </c>
      <c r="B17" s="47">
        <v>43252</v>
      </c>
      <c r="C17" s="48">
        <v>1300122</v>
      </c>
      <c r="D17" s="65">
        <v>1</v>
      </c>
      <c r="E17" s="50" t="s">
        <v>34</v>
      </c>
      <c r="F17" s="66">
        <v>0.5</v>
      </c>
      <c r="G17" s="66" t="s">
        <v>35</v>
      </c>
      <c r="H17" s="66">
        <v>10</v>
      </c>
      <c r="I17" s="98" t="s">
        <v>60</v>
      </c>
      <c r="J17" s="66">
        <v>20</v>
      </c>
      <c r="K17" s="67" t="s">
        <v>37</v>
      </c>
      <c r="L17" s="68" t="s">
        <v>32</v>
      </c>
      <c r="M17" s="69">
        <f t="shared" si="0"/>
        <v>43253</v>
      </c>
      <c r="N17" s="304"/>
      <c r="O17" s="70" t="str">
        <f t="shared" ca="1" si="1"/>
        <v>OK</v>
      </c>
      <c r="P17" s="54" t="str">
        <f t="shared" ca="1" si="2"/>
        <v/>
      </c>
      <c r="Q17" s="71" t="str">
        <f t="shared" ca="1" si="3"/>
        <v>TERMINE</v>
      </c>
      <c r="R17" s="36" t="s">
        <v>61</v>
      </c>
      <c r="S17" s="73" t="s">
        <v>62</v>
      </c>
      <c r="T17" s="78" t="s">
        <v>63</v>
      </c>
      <c r="U17" s="78" t="s">
        <v>63</v>
      </c>
      <c r="V17" s="74"/>
      <c r="W17" s="73"/>
      <c r="X17" s="74"/>
      <c r="Y17" s="12">
        <v>13</v>
      </c>
      <c r="Z17" s="99" t="s">
        <v>64</v>
      </c>
      <c r="AA17" s="76">
        <f>COUNTIF(L5:L500,Z17)</f>
        <v>2</v>
      </c>
      <c r="AB17" s="58">
        <f t="shared" si="4"/>
        <v>1</v>
      </c>
      <c r="AE17" s="59"/>
      <c r="AF17" s="60"/>
      <c r="AG17" s="61"/>
      <c r="AH17" s="61"/>
      <c r="AI17" s="100"/>
      <c r="AJ17" s="28">
        <v>13</v>
      </c>
      <c r="AK17" s="95"/>
    </row>
    <row r="18" spans="1:37" ht="20.25" thickTop="1" thickBot="1" x14ac:dyDescent="0.35">
      <c r="A18" s="64">
        <v>1263</v>
      </c>
      <c r="B18" s="47">
        <v>43253</v>
      </c>
      <c r="C18" s="48">
        <v>1300122</v>
      </c>
      <c r="D18" s="65">
        <v>3</v>
      </c>
      <c r="E18" s="50" t="s">
        <v>65</v>
      </c>
      <c r="F18" s="66">
        <v>9</v>
      </c>
      <c r="G18" s="66"/>
      <c r="H18" s="66"/>
      <c r="I18" s="66"/>
      <c r="J18" s="66"/>
      <c r="K18" s="67" t="s">
        <v>28</v>
      </c>
      <c r="L18" s="68" t="s">
        <v>48</v>
      </c>
      <c r="M18" s="69">
        <f t="shared" si="0"/>
        <v>43256</v>
      </c>
      <c r="N18" s="304"/>
      <c r="O18" s="70" t="str">
        <f t="shared" ca="1" si="1"/>
        <v>OK</v>
      </c>
      <c r="P18" s="54" t="str">
        <f t="shared" ca="1" si="2"/>
        <v/>
      </c>
      <c r="Q18" s="71" t="str">
        <f t="shared" ca="1" si="3"/>
        <v>TERMINE</v>
      </c>
      <c r="R18" s="36" t="s">
        <v>66</v>
      </c>
      <c r="S18" s="73" t="s">
        <v>67</v>
      </c>
      <c r="T18" s="73" t="s">
        <v>68</v>
      </c>
      <c r="U18" s="73" t="s">
        <v>68</v>
      </c>
      <c r="V18" s="74"/>
      <c r="W18" s="73"/>
      <c r="X18" s="74"/>
      <c r="Y18" s="12">
        <v>14</v>
      </c>
      <c r="Z18" s="101" t="s">
        <v>69</v>
      </c>
      <c r="AA18" s="76">
        <f>COUNTIF(L5:L500,Z18)</f>
        <v>1</v>
      </c>
      <c r="AB18" s="58">
        <f t="shared" si="4"/>
        <v>0.5</v>
      </c>
      <c r="AE18" s="59"/>
      <c r="AF18" s="60"/>
      <c r="AG18" s="61"/>
      <c r="AH18" s="61"/>
      <c r="AI18" s="100"/>
      <c r="AJ18" s="28">
        <v>14</v>
      </c>
      <c r="AK18" s="95"/>
    </row>
    <row r="19" spans="1:37" ht="20.25" thickTop="1" thickBot="1" x14ac:dyDescent="0.35">
      <c r="A19" s="64">
        <v>8933</v>
      </c>
      <c r="B19" s="47">
        <v>43254</v>
      </c>
      <c r="C19" s="48">
        <v>1300122</v>
      </c>
      <c r="D19" s="65">
        <v>3</v>
      </c>
      <c r="E19" s="50" t="s">
        <v>65</v>
      </c>
      <c r="F19" s="66">
        <v>9</v>
      </c>
      <c r="G19" s="66"/>
      <c r="H19" s="66"/>
      <c r="I19" s="66"/>
      <c r="J19" s="66"/>
      <c r="K19" s="67" t="s">
        <v>28</v>
      </c>
      <c r="L19" s="68" t="s">
        <v>48</v>
      </c>
      <c r="M19" s="69">
        <f t="shared" si="0"/>
        <v>43257</v>
      </c>
      <c r="N19" s="304"/>
      <c r="O19" s="70" t="str">
        <f t="shared" ca="1" si="1"/>
        <v>OK</v>
      </c>
      <c r="P19" s="54" t="str">
        <f t="shared" ca="1" si="2"/>
        <v/>
      </c>
      <c r="Q19" s="71" t="str">
        <f t="shared" ca="1" si="3"/>
        <v>TERMINE</v>
      </c>
      <c r="R19" s="36" t="s">
        <v>70</v>
      </c>
      <c r="S19" s="73" t="s">
        <v>71</v>
      </c>
      <c r="T19" s="73" t="s">
        <v>72</v>
      </c>
      <c r="U19" s="73" t="s">
        <v>72</v>
      </c>
      <c r="V19" s="74"/>
      <c r="W19" s="73"/>
      <c r="X19" s="74"/>
      <c r="Y19" s="12">
        <v>15</v>
      </c>
      <c r="Z19" s="101" t="s">
        <v>73</v>
      </c>
      <c r="AA19" s="76">
        <f>COUNTIF(L5:L500,Z19)</f>
        <v>0</v>
      </c>
      <c r="AB19" s="58">
        <f t="shared" si="4"/>
        <v>0</v>
      </c>
      <c r="AE19" s="59"/>
      <c r="AF19" s="60"/>
      <c r="AG19" s="61"/>
      <c r="AH19" s="61"/>
      <c r="AI19" s="100"/>
      <c r="AJ19" s="28">
        <v>15</v>
      </c>
    </row>
    <row r="20" spans="1:37" ht="20.25" thickTop="1" thickBot="1" x14ac:dyDescent="0.35">
      <c r="A20" s="64">
        <v>1263</v>
      </c>
      <c r="B20" s="47">
        <v>43255</v>
      </c>
      <c r="C20" s="48">
        <v>1300122</v>
      </c>
      <c r="D20" s="65">
        <v>1</v>
      </c>
      <c r="E20" s="50" t="s">
        <v>60</v>
      </c>
      <c r="F20" s="66">
        <v>20</v>
      </c>
      <c r="G20" s="66"/>
      <c r="H20" s="66"/>
      <c r="I20" s="66"/>
      <c r="J20" s="66"/>
      <c r="K20" s="67" t="s">
        <v>30</v>
      </c>
      <c r="L20" s="68" t="s">
        <v>31</v>
      </c>
      <c r="M20" s="69">
        <f t="shared" si="0"/>
        <v>43256</v>
      </c>
      <c r="N20" s="304"/>
      <c r="O20" s="70" t="str">
        <f t="shared" ca="1" si="1"/>
        <v>OK</v>
      </c>
      <c r="P20" s="54" t="str">
        <f t="shared" ca="1" si="2"/>
        <v/>
      </c>
      <c r="Q20" s="71" t="str">
        <f t="shared" ca="1" si="3"/>
        <v>TERMINE</v>
      </c>
      <c r="R20" s="36" t="s">
        <v>74</v>
      </c>
      <c r="S20" s="73" t="s">
        <v>75</v>
      </c>
      <c r="T20" s="73" t="s">
        <v>76</v>
      </c>
      <c r="U20" s="73" t="s">
        <v>76</v>
      </c>
      <c r="V20" s="74"/>
      <c r="W20" s="73"/>
      <c r="X20" s="74"/>
      <c r="Y20" s="12">
        <v>16</v>
      </c>
      <c r="Z20" s="102" t="s">
        <v>77</v>
      </c>
      <c r="AA20" s="76">
        <f>COUNTIF(L5:L500,Z20)</f>
        <v>0</v>
      </c>
      <c r="AB20" s="58">
        <f t="shared" si="4"/>
        <v>0</v>
      </c>
      <c r="AE20" s="59"/>
      <c r="AF20" s="60"/>
      <c r="AG20" s="61"/>
      <c r="AH20" s="60"/>
      <c r="AJ20" s="28">
        <v>16</v>
      </c>
    </row>
    <row r="21" spans="1:37" ht="20.25" thickTop="1" thickBot="1" x14ac:dyDescent="0.35">
      <c r="A21" s="64">
        <v>8933</v>
      </c>
      <c r="B21" s="47">
        <v>43256</v>
      </c>
      <c r="C21" s="48">
        <v>1300122</v>
      </c>
      <c r="D21" s="65">
        <v>1</v>
      </c>
      <c r="E21" s="50" t="s">
        <v>60</v>
      </c>
      <c r="F21" s="66">
        <v>20</v>
      </c>
      <c r="G21" s="66"/>
      <c r="H21" s="66"/>
      <c r="I21" s="66"/>
      <c r="J21" s="66"/>
      <c r="K21" s="67" t="s">
        <v>30</v>
      </c>
      <c r="L21" s="68" t="s">
        <v>31</v>
      </c>
      <c r="M21" s="69">
        <f t="shared" si="0"/>
        <v>43257</v>
      </c>
      <c r="N21" s="304"/>
      <c r="O21" s="70" t="str">
        <f t="shared" ca="1" si="1"/>
        <v>OK</v>
      </c>
      <c r="P21" s="54" t="str">
        <f t="shared" ca="1" si="2"/>
        <v/>
      </c>
      <c r="Q21" s="71" t="str">
        <f t="shared" ca="1" si="3"/>
        <v>TERMINE</v>
      </c>
      <c r="R21" s="103" t="s">
        <v>78</v>
      </c>
      <c r="S21" s="73" t="s">
        <v>65</v>
      </c>
      <c r="T21" s="73" t="s">
        <v>79</v>
      </c>
      <c r="U21" s="73" t="s">
        <v>79</v>
      </c>
      <c r="V21" s="84"/>
      <c r="W21" s="73"/>
      <c r="X21" s="84"/>
      <c r="Y21" s="12">
        <v>17</v>
      </c>
      <c r="Z21" s="102" t="s">
        <v>80</v>
      </c>
      <c r="AA21" s="76">
        <f>COUNTIF(L5:L134,Z21)</f>
        <v>0</v>
      </c>
      <c r="AB21" s="58">
        <f t="shared" si="4"/>
        <v>0</v>
      </c>
      <c r="AE21" s="59"/>
      <c r="AF21" s="61"/>
      <c r="AG21" s="61"/>
      <c r="AH21" s="61"/>
      <c r="AJ21" s="28">
        <v>17</v>
      </c>
    </row>
    <row r="22" spans="1:37" ht="20.25" thickTop="1" thickBot="1" x14ac:dyDescent="0.35">
      <c r="A22" s="64">
        <v>6167</v>
      </c>
      <c r="B22" s="47">
        <v>43257</v>
      </c>
      <c r="C22" s="48">
        <v>1300122</v>
      </c>
      <c r="D22" s="65">
        <v>1</v>
      </c>
      <c r="E22" s="50" t="s">
        <v>60</v>
      </c>
      <c r="F22" s="66">
        <v>20</v>
      </c>
      <c r="G22" s="66" t="s">
        <v>81</v>
      </c>
      <c r="H22" s="66">
        <v>20</v>
      </c>
      <c r="I22" s="66"/>
      <c r="J22" s="66"/>
      <c r="K22" s="67" t="s">
        <v>30</v>
      </c>
      <c r="L22" s="104" t="s">
        <v>48</v>
      </c>
      <c r="M22" s="69">
        <f t="shared" si="0"/>
        <v>43258</v>
      </c>
      <c r="N22" s="304"/>
      <c r="O22" s="70" t="str">
        <f t="shared" ca="1" si="1"/>
        <v>OK</v>
      </c>
      <c r="P22" s="54" t="str">
        <f t="shared" ca="1" si="2"/>
        <v/>
      </c>
      <c r="Q22" s="71" t="str">
        <f t="shared" ca="1" si="3"/>
        <v>TERMINE</v>
      </c>
      <c r="R22" s="103" t="s">
        <v>82</v>
      </c>
      <c r="S22" s="73" t="s">
        <v>83</v>
      </c>
      <c r="T22" s="78" t="s">
        <v>84</v>
      </c>
      <c r="U22" s="78" t="s">
        <v>84</v>
      </c>
      <c r="V22" s="84"/>
      <c r="X22" s="84"/>
      <c r="Y22" s="12">
        <v>18</v>
      </c>
      <c r="Z22" s="101" t="s">
        <v>85</v>
      </c>
      <c r="AA22" s="76">
        <f>COUNTIF(L5:L500,Z22)</f>
        <v>0</v>
      </c>
      <c r="AB22" s="58">
        <f t="shared" si="4"/>
        <v>0</v>
      </c>
      <c r="AE22" s="59"/>
      <c r="AF22" s="60"/>
      <c r="AG22" s="60"/>
      <c r="AH22" s="61"/>
      <c r="AJ22" s="28">
        <v>18</v>
      </c>
    </row>
    <row r="23" spans="1:37" ht="20.25" thickTop="1" thickBot="1" x14ac:dyDescent="0.35">
      <c r="A23" s="64">
        <v>8290</v>
      </c>
      <c r="B23" s="47">
        <v>43258</v>
      </c>
      <c r="C23" s="48">
        <v>1300122</v>
      </c>
      <c r="D23" s="65">
        <v>5</v>
      </c>
      <c r="E23" s="50" t="s">
        <v>86</v>
      </c>
      <c r="F23" s="66">
        <v>7</v>
      </c>
      <c r="G23" s="66"/>
      <c r="H23" s="66"/>
      <c r="I23" s="66"/>
      <c r="J23" s="66"/>
      <c r="K23" s="67" t="s">
        <v>28</v>
      </c>
      <c r="L23" s="105" t="s">
        <v>40</v>
      </c>
      <c r="M23" s="69">
        <f t="shared" si="0"/>
        <v>43263</v>
      </c>
      <c r="N23" s="304"/>
      <c r="O23" s="70" t="str">
        <f t="shared" ca="1" si="1"/>
        <v>OK</v>
      </c>
      <c r="P23" s="54" t="str">
        <f t="shared" ca="1" si="2"/>
        <v/>
      </c>
      <c r="Q23" s="71" t="str">
        <f t="shared" ca="1" si="3"/>
        <v>TERMINE</v>
      </c>
      <c r="R23" s="103"/>
      <c r="S23" s="73"/>
      <c r="T23" s="78"/>
      <c r="U23" s="78"/>
      <c r="V23" s="84"/>
      <c r="X23" s="84"/>
      <c r="Y23" s="12"/>
      <c r="Z23" s="102" t="s">
        <v>87</v>
      </c>
      <c r="AA23" s="76">
        <f>COUNTIF(L5:L500,Z23)</f>
        <v>0</v>
      </c>
      <c r="AB23" s="58">
        <f t="shared" si="4"/>
        <v>0</v>
      </c>
      <c r="AE23" s="59"/>
      <c r="AF23" s="60"/>
      <c r="AG23" s="60"/>
      <c r="AH23" s="61"/>
      <c r="AJ23" s="28"/>
    </row>
    <row r="24" spans="1:37" ht="20.25" thickTop="1" thickBot="1" x14ac:dyDescent="0.35">
      <c r="A24" s="64">
        <v>8555</v>
      </c>
      <c r="B24" s="47">
        <v>43259</v>
      </c>
      <c r="C24" s="48">
        <v>1300122</v>
      </c>
      <c r="D24" s="65">
        <v>5</v>
      </c>
      <c r="E24" s="50" t="s">
        <v>86</v>
      </c>
      <c r="F24" s="66">
        <v>7</v>
      </c>
      <c r="G24" s="66"/>
      <c r="H24" s="66"/>
      <c r="I24" s="66"/>
      <c r="J24" s="66"/>
      <c r="K24" s="67" t="s">
        <v>28</v>
      </c>
      <c r="L24" s="105" t="s">
        <v>40</v>
      </c>
      <c r="M24" s="69">
        <f t="shared" si="0"/>
        <v>43264</v>
      </c>
      <c r="N24" s="304"/>
      <c r="O24" s="70" t="str">
        <f t="shared" ca="1" si="1"/>
        <v>OK</v>
      </c>
      <c r="P24" s="54"/>
      <c r="Q24" s="71" t="str">
        <f t="shared" ca="1" si="3"/>
        <v>TERMINE</v>
      </c>
      <c r="R24" s="103"/>
      <c r="S24" s="73"/>
      <c r="T24" s="78"/>
      <c r="U24" s="78"/>
      <c r="V24" s="84"/>
      <c r="X24" s="84"/>
      <c r="Y24" s="12"/>
      <c r="Z24" s="102" t="s">
        <v>88</v>
      </c>
      <c r="AA24" s="76">
        <f>COUNTIF(L5:L500,Z24)</f>
        <v>0</v>
      </c>
      <c r="AB24" s="58">
        <f t="shared" si="4"/>
        <v>0</v>
      </c>
      <c r="AE24" s="59"/>
      <c r="AF24" s="60"/>
      <c r="AG24" s="60"/>
      <c r="AH24" s="61"/>
      <c r="AJ24" s="28"/>
    </row>
    <row r="25" spans="1:37" ht="20.25" thickTop="1" thickBot="1" x14ac:dyDescent="0.35">
      <c r="A25" s="64">
        <v>2633</v>
      </c>
      <c r="B25" s="47">
        <v>43260</v>
      </c>
      <c r="C25" s="48">
        <v>1300122</v>
      </c>
      <c r="D25" s="65">
        <v>5</v>
      </c>
      <c r="E25" s="50" t="s">
        <v>86</v>
      </c>
      <c r="F25" s="66">
        <v>7</v>
      </c>
      <c r="G25" s="66"/>
      <c r="H25" s="66"/>
      <c r="I25" s="66"/>
      <c r="J25" s="66"/>
      <c r="K25" s="67" t="s">
        <v>28</v>
      </c>
      <c r="L25" s="105" t="s">
        <v>40</v>
      </c>
      <c r="M25" s="69">
        <f t="shared" si="0"/>
        <v>43265</v>
      </c>
      <c r="N25" s="304"/>
      <c r="O25" s="70" t="str">
        <f t="shared" ca="1" si="1"/>
        <v>OK</v>
      </c>
      <c r="P25" s="54"/>
      <c r="Q25" s="71" t="str">
        <f t="shared" ca="1" si="3"/>
        <v>TERMINE</v>
      </c>
      <c r="R25" s="103"/>
      <c r="S25" s="73"/>
      <c r="T25" s="78"/>
      <c r="U25" s="78"/>
      <c r="V25" s="84"/>
      <c r="X25" s="84"/>
      <c r="Y25" s="12"/>
      <c r="Z25" s="102" t="s">
        <v>59</v>
      </c>
      <c r="AA25" s="76">
        <f>COUNTIF(L5:L500,Z25)</f>
        <v>0</v>
      </c>
      <c r="AB25" s="58">
        <f t="shared" si="4"/>
        <v>0</v>
      </c>
      <c r="AE25" s="59"/>
      <c r="AF25" s="60"/>
      <c r="AG25" s="60"/>
      <c r="AH25" s="61"/>
      <c r="AJ25" s="28"/>
    </row>
    <row r="26" spans="1:37" ht="20.25" thickTop="1" thickBot="1" x14ac:dyDescent="0.35">
      <c r="A26" s="64">
        <v>7531</v>
      </c>
      <c r="B26" s="47">
        <v>43261</v>
      </c>
      <c r="C26" s="48">
        <v>1300122</v>
      </c>
      <c r="D26" s="65">
        <v>5</v>
      </c>
      <c r="E26" s="50" t="s">
        <v>86</v>
      </c>
      <c r="F26" s="66">
        <v>7</v>
      </c>
      <c r="G26" s="66"/>
      <c r="H26" s="66"/>
      <c r="I26" s="66"/>
      <c r="J26" s="66"/>
      <c r="K26" s="67" t="s">
        <v>28</v>
      </c>
      <c r="L26" s="105" t="s">
        <v>40</v>
      </c>
      <c r="M26" s="69">
        <f t="shared" si="0"/>
        <v>43266</v>
      </c>
      <c r="N26" s="304"/>
      <c r="O26" s="70" t="str">
        <f t="shared" ca="1" si="1"/>
        <v>OK</v>
      </c>
      <c r="P26" s="54" t="str">
        <f t="shared" ref="P26:P57" ca="1" si="5">IF(A26="","",IF(AND(Q26="",M26&gt;$B$1),"EN COURS",""))</f>
        <v/>
      </c>
      <c r="Q26" s="71" t="str">
        <f t="shared" ca="1" si="3"/>
        <v>TERMINE</v>
      </c>
      <c r="R26" s="103" t="s">
        <v>89</v>
      </c>
      <c r="S26" s="73" t="s">
        <v>90</v>
      </c>
      <c r="T26" s="73" t="s">
        <v>91</v>
      </c>
      <c r="U26" s="73" t="s">
        <v>91</v>
      </c>
      <c r="V26" s="84"/>
      <c r="X26" s="84"/>
      <c r="Y26" s="12">
        <v>19</v>
      </c>
      <c r="Z26" s="102" t="s">
        <v>92</v>
      </c>
      <c r="AA26" s="76">
        <f>COUNTIF(L5:L500,Z26)</f>
        <v>0</v>
      </c>
      <c r="AB26" s="58">
        <f t="shared" si="4"/>
        <v>0</v>
      </c>
      <c r="AE26" s="59"/>
      <c r="AF26" s="60"/>
      <c r="AG26" s="61"/>
      <c r="AH26" s="61"/>
      <c r="AJ26" s="28">
        <v>19</v>
      </c>
    </row>
    <row r="27" spans="1:37" ht="20.25" thickTop="1" thickBot="1" x14ac:dyDescent="0.35">
      <c r="A27" s="64">
        <v>2182</v>
      </c>
      <c r="B27" s="47">
        <v>43262</v>
      </c>
      <c r="C27" s="48">
        <v>1300122</v>
      </c>
      <c r="D27" s="65">
        <v>5</v>
      </c>
      <c r="E27" s="50" t="s">
        <v>86</v>
      </c>
      <c r="F27" s="66">
        <v>7</v>
      </c>
      <c r="G27" s="66"/>
      <c r="H27" s="66"/>
      <c r="I27" s="66"/>
      <c r="J27" s="66"/>
      <c r="K27" s="67" t="s">
        <v>28</v>
      </c>
      <c r="L27" s="105" t="s">
        <v>40</v>
      </c>
      <c r="M27" s="69">
        <f t="shared" si="0"/>
        <v>43267</v>
      </c>
      <c r="N27" s="304"/>
      <c r="O27" s="70" t="str">
        <f t="shared" ca="1" si="1"/>
        <v>OK</v>
      </c>
      <c r="P27" s="54" t="str">
        <f t="shared" ca="1" si="5"/>
        <v/>
      </c>
      <c r="Q27" s="71" t="str">
        <f t="shared" ca="1" si="3"/>
        <v>TERMINE</v>
      </c>
      <c r="R27" s="103" t="s">
        <v>93</v>
      </c>
      <c r="S27" s="73" t="s">
        <v>94</v>
      </c>
      <c r="T27" s="73"/>
      <c r="U27" s="73"/>
      <c r="V27" s="84"/>
      <c r="X27" s="84"/>
      <c r="Y27" s="12">
        <v>20</v>
      </c>
      <c r="Z27" s="102" t="s">
        <v>47</v>
      </c>
      <c r="AA27" s="76">
        <f>COUNTIF(L5:L500,Z27)</f>
        <v>1</v>
      </c>
      <c r="AB27" s="58">
        <f t="shared" si="4"/>
        <v>0.5</v>
      </c>
      <c r="AE27" s="59"/>
      <c r="AF27" s="28"/>
      <c r="AJ27" s="28">
        <v>20</v>
      </c>
    </row>
    <row r="28" spans="1:37" ht="20.25" thickTop="1" thickBot="1" x14ac:dyDescent="0.35">
      <c r="A28" s="64">
        <v>6779</v>
      </c>
      <c r="B28" s="47">
        <v>43263</v>
      </c>
      <c r="C28" s="48"/>
      <c r="D28" s="65">
        <v>1</v>
      </c>
      <c r="E28" s="50" t="s">
        <v>36</v>
      </c>
      <c r="F28" s="66"/>
      <c r="G28" s="66"/>
      <c r="H28" s="66"/>
      <c r="I28" s="66"/>
      <c r="J28" s="66"/>
      <c r="K28" s="67" t="s">
        <v>30</v>
      </c>
      <c r="L28" s="106" t="s">
        <v>48</v>
      </c>
      <c r="M28" s="69">
        <f t="shared" si="0"/>
        <v>43264</v>
      </c>
      <c r="N28" s="304"/>
      <c r="O28" s="70" t="str">
        <f t="shared" ca="1" si="1"/>
        <v>OK</v>
      </c>
      <c r="P28" s="54" t="str">
        <f t="shared" ca="1" si="5"/>
        <v/>
      </c>
      <c r="Q28" s="71" t="str">
        <f t="shared" ca="1" si="3"/>
        <v>TERMINE</v>
      </c>
      <c r="R28" s="36" t="s">
        <v>95</v>
      </c>
      <c r="S28" s="73" t="s">
        <v>96</v>
      </c>
      <c r="T28" s="73"/>
      <c r="U28" s="73"/>
      <c r="V28" s="74"/>
      <c r="X28" s="74"/>
      <c r="Y28" s="12">
        <v>21</v>
      </c>
      <c r="Z28" s="102" t="s">
        <v>97</v>
      </c>
      <c r="AA28" s="76">
        <f>COUNTIF(L5:L500,Z28)</f>
        <v>0</v>
      </c>
      <c r="AB28" s="58">
        <f t="shared" si="4"/>
        <v>0</v>
      </c>
      <c r="AE28" s="59"/>
      <c r="AF28" s="60"/>
      <c r="AG28" s="28"/>
      <c r="AH28" s="61"/>
      <c r="AJ28" s="28">
        <v>50</v>
      </c>
    </row>
    <row r="29" spans="1:37" ht="20.25" thickTop="1" thickBot="1" x14ac:dyDescent="0.35">
      <c r="A29" s="64">
        <v>8290</v>
      </c>
      <c r="B29" s="47">
        <v>43264</v>
      </c>
      <c r="C29" s="48">
        <v>1300122</v>
      </c>
      <c r="D29" s="65">
        <v>1</v>
      </c>
      <c r="E29" s="50" t="s">
        <v>86</v>
      </c>
      <c r="F29" s="66">
        <v>7</v>
      </c>
      <c r="G29" s="66"/>
      <c r="H29" s="66"/>
      <c r="I29" s="66"/>
      <c r="J29" s="66"/>
      <c r="K29" s="67" t="s">
        <v>28</v>
      </c>
      <c r="L29" s="107" t="s">
        <v>98</v>
      </c>
      <c r="M29" s="69">
        <f t="shared" si="0"/>
        <v>43265</v>
      </c>
      <c r="N29" s="304"/>
      <c r="O29" s="70" t="str">
        <f t="shared" ca="1" si="1"/>
        <v>OK</v>
      </c>
      <c r="P29" s="54" t="str">
        <f t="shared" ca="1" si="5"/>
        <v/>
      </c>
      <c r="Q29" s="71" t="str">
        <f t="shared" ca="1" si="3"/>
        <v>TERMINE</v>
      </c>
      <c r="R29" s="108" t="s">
        <v>99</v>
      </c>
      <c r="S29" s="73" t="s">
        <v>100</v>
      </c>
      <c r="T29" s="73"/>
      <c r="U29" s="73"/>
      <c r="V29" s="74"/>
      <c r="X29" s="74"/>
      <c r="Y29" s="12">
        <v>22</v>
      </c>
      <c r="Z29" s="109" t="s">
        <v>101</v>
      </c>
      <c r="AA29" s="76">
        <f>COUNTIF(L5:L500,Z29)</f>
        <v>3</v>
      </c>
      <c r="AB29" s="58">
        <f t="shared" si="4"/>
        <v>1.5</v>
      </c>
      <c r="AE29" s="59"/>
      <c r="AF29" s="60"/>
      <c r="AG29" s="28"/>
      <c r="AH29" s="28"/>
      <c r="AJ29" s="28">
        <v>22</v>
      </c>
    </row>
    <row r="30" spans="1:37" ht="20.25" thickTop="1" thickBot="1" x14ac:dyDescent="0.35">
      <c r="A30" s="64">
        <v>8555</v>
      </c>
      <c r="B30" s="47">
        <v>43265</v>
      </c>
      <c r="C30" s="48">
        <v>1300122</v>
      </c>
      <c r="D30" s="65">
        <v>1</v>
      </c>
      <c r="E30" s="50" t="s">
        <v>86</v>
      </c>
      <c r="F30" s="66">
        <v>7</v>
      </c>
      <c r="G30" s="66"/>
      <c r="H30" s="66"/>
      <c r="I30" s="66"/>
      <c r="J30" s="66"/>
      <c r="K30" s="67" t="s">
        <v>28</v>
      </c>
      <c r="L30" s="107" t="s">
        <v>98</v>
      </c>
      <c r="M30" s="69">
        <f t="shared" si="0"/>
        <v>43266</v>
      </c>
      <c r="N30" s="304"/>
      <c r="O30" s="70" t="str">
        <f t="shared" ca="1" si="1"/>
        <v>OK</v>
      </c>
      <c r="P30" s="54" t="str">
        <f t="shared" ca="1" si="5"/>
        <v/>
      </c>
      <c r="Q30" s="71" t="str">
        <f t="shared" ca="1" si="3"/>
        <v>TERMINE</v>
      </c>
      <c r="R30" s="108" t="s">
        <v>102</v>
      </c>
      <c r="S30" s="73" t="s">
        <v>103</v>
      </c>
      <c r="T30" s="78"/>
      <c r="U30" s="78"/>
      <c r="V30" s="74"/>
      <c r="X30" s="74"/>
      <c r="Y30" s="12">
        <v>23</v>
      </c>
      <c r="Z30" s="109" t="s">
        <v>104</v>
      </c>
      <c r="AA30" s="76">
        <f>COUNTIF(L5:L500,Z30)</f>
        <v>0</v>
      </c>
      <c r="AB30" s="58">
        <f t="shared" si="4"/>
        <v>0</v>
      </c>
      <c r="AE30" s="59"/>
      <c r="AF30" s="28"/>
      <c r="AG30" s="28"/>
      <c r="AH30" s="28"/>
      <c r="AJ30" s="28">
        <v>23</v>
      </c>
    </row>
    <row r="31" spans="1:37" ht="20.25" thickTop="1" thickBot="1" x14ac:dyDescent="0.35">
      <c r="A31" s="64">
        <v>2633</v>
      </c>
      <c r="B31" s="47">
        <v>43266</v>
      </c>
      <c r="C31" s="48">
        <v>1300122</v>
      </c>
      <c r="D31" s="65">
        <v>1</v>
      </c>
      <c r="E31" s="50" t="s">
        <v>86</v>
      </c>
      <c r="F31" s="66">
        <v>7</v>
      </c>
      <c r="G31" s="66"/>
      <c r="H31" s="66"/>
      <c r="I31" s="66"/>
      <c r="J31" s="66"/>
      <c r="K31" s="67" t="s">
        <v>28</v>
      </c>
      <c r="L31" s="107" t="s">
        <v>98</v>
      </c>
      <c r="M31" s="69">
        <f t="shared" si="0"/>
        <v>43267</v>
      </c>
      <c r="N31" s="304"/>
      <c r="O31" s="70" t="str">
        <f t="shared" ca="1" si="1"/>
        <v>OK</v>
      </c>
      <c r="P31" s="54" t="str">
        <f t="shared" ca="1" si="5"/>
        <v/>
      </c>
      <c r="Q31" s="71" t="str">
        <f t="shared" ca="1" si="3"/>
        <v>TERMINE</v>
      </c>
      <c r="R31" s="108" t="s">
        <v>105</v>
      </c>
      <c r="S31" s="73" t="s">
        <v>86</v>
      </c>
      <c r="T31" s="73"/>
      <c r="U31" s="73"/>
      <c r="V31" s="74"/>
      <c r="X31" s="74"/>
      <c r="Y31" s="12">
        <v>24</v>
      </c>
      <c r="Z31" s="110" t="s">
        <v>106</v>
      </c>
      <c r="AA31" s="76">
        <f>COUNTIF(L6:L5000,Z31)</f>
        <v>2</v>
      </c>
      <c r="AB31" s="58">
        <f t="shared" si="4"/>
        <v>1</v>
      </c>
      <c r="AE31" s="59"/>
      <c r="AF31" s="60"/>
      <c r="AG31" s="28"/>
      <c r="AH31" s="28"/>
      <c r="AJ31" s="28">
        <v>24</v>
      </c>
    </row>
    <row r="32" spans="1:37" ht="20.25" thickTop="1" thickBot="1" x14ac:dyDescent="0.35">
      <c r="A32" s="64">
        <v>7531</v>
      </c>
      <c r="B32" s="47">
        <v>43267</v>
      </c>
      <c r="C32" s="48">
        <v>1300122</v>
      </c>
      <c r="D32" s="65">
        <v>1</v>
      </c>
      <c r="E32" s="50" t="s">
        <v>86</v>
      </c>
      <c r="F32" s="66">
        <v>7</v>
      </c>
      <c r="G32" s="66"/>
      <c r="H32" s="66"/>
      <c r="I32" s="66"/>
      <c r="J32" s="66"/>
      <c r="K32" s="67" t="s">
        <v>28</v>
      </c>
      <c r="L32" s="107" t="s">
        <v>98</v>
      </c>
      <c r="M32" s="69">
        <f t="shared" si="0"/>
        <v>43268</v>
      </c>
      <c r="N32" s="304"/>
      <c r="O32" s="70" t="str">
        <f t="shared" ca="1" si="1"/>
        <v>OK</v>
      </c>
      <c r="P32" s="54" t="str">
        <f t="shared" ca="1" si="5"/>
        <v/>
      </c>
      <c r="Q32" s="71" t="str">
        <f t="shared" ca="1" si="3"/>
        <v>TERMINE</v>
      </c>
      <c r="R32" s="36" t="s">
        <v>107</v>
      </c>
      <c r="S32" s="73" t="s">
        <v>35</v>
      </c>
      <c r="T32" s="73"/>
      <c r="U32" s="73"/>
      <c r="V32" s="74"/>
      <c r="X32" s="74"/>
      <c r="Y32" s="12">
        <v>25</v>
      </c>
      <c r="Z32" s="110" t="s">
        <v>108</v>
      </c>
      <c r="AA32" s="76">
        <f>COUNTIF(L7:L500,Z32)</f>
        <v>2</v>
      </c>
      <c r="AB32" s="58">
        <f t="shared" si="4"/>
        <v>1</v>
      </c>
      <c r="AE32" s="59"/>
      <c r="AF32" s="60"/>
      <c r="AG32" s="111"/>
      <c r="AH32" s="28"/>
      <c r="AJ32" s="28">
        <v>25</v>
      </c>
    </row>
    <row r="33" spans="1:36" ht="20.25" thickTop="1" thickBot="1" x14ac:dyDescent="0.35">
      <c r="A33" s="64">
        <v>2182</v>
      </c>
      <c r="B33" s="47">
        <v>43268</v>
      </c>
      <c r="C33" s="48">
        <v>1300122</v>
      </c>
      <c r="D33" s="65">
        <v>1</v>
      </c>
      <c r="E33" s="50" t="s">
        <v>86</v>
      </c>
      <c r="F33" s="66">
        <v>7</v>
      </c>
      <c r="G33" s="66"/>
      <c r="H33" s="66"/>
      <c r="I33" s="66"/>
      <c r="J33" s="66"/>
      <c r="K33" s="67" t="s">
        <v>28</v>
      </c>
      <c r="L33" s="107" t="s">
        <v>98</v>
      </c>
      <c r="M33" s="69">
        <f t="shared" si="0"/>
        <v>43269</v>
      </c>
      <c r="N33" s="304"/>
      <c r="O33" s="70" t="str">
        <f t="shared" ca="1" si="1"/>
        <v>OK</v>
      </c>
      <c r="P33" s="54" t="str">
        <f t="shared" ca="1" si="5"/>
        <v/>
      </c>
      <c r="Q33" s="71" t="str">
        <f t="shared" ca="1" si="3"/>
        <v>TERMINE</v>
      </c>
      <c r="R33" s="36" t="s">
        <v>109</v>
      </c>
      <c r="S33" s="73" t="s">
        <v>110</v>
      </c>
      <c r="T33" s="73"/>
      <c r="U33" s="73"/>
      <c r="V33" s="74"/>
      <c r="X33" s="74"/>
      <c r="Y33" s="12">
        <v>26</v>
      </c>
      <c r="Z33" s="110" t="s">
        <v>111</v>
      </c>
      <c r="AA33" s="76">
        <f>COUNTIF(L8:L500,Z33)</f>
        <v>0</v>
      </c>
      <c r="AB33" s="58">
        <f t="shared" si="4"/>
        <v>0</v>
      </c>
      <c r="AE33" s="59"/>
      <c r="AF33" s="60"/>
      <c r="AG33" s="111"/>
      <c r="AH33" s="111"/>
      <c r="AJ33" s="28">
        <v>26</v>
      </c>
    </row>
    <row r="34" spans="1:36" ht="20.25" thickTop="1" thickBot="1" x14ac:dyDescent="0.35">
      <c r="A34" s="64">
        <v>8933</v>
      </c>
      <c r="B34" s="47">
        <v>43269</v>
      </c>
      <c r="C34" s="48">
        <v>1300122</v>
      </c>
      <c r="D34" s="65">
        <v>4</v>
      </c>
      <c r="E34" s="50" t="s">
        <v>65</v>
      </c>
      <c r="F34" s="66">
        <v>9</v>
      </c>
      <c r="G34" s="66"/>
      <c r="H34" s="66"/>
      <c r="I34" s="66"/>
      <c r="J34" s="66"/>
      <c r="K34" s="67" t="s">
        <v>28</v>
      </c>
      <c r="L34" s="107" t="s">
        <v>98</v>
      </c>
      <c r="M34" s="69">
        <f t="shared" si="0"/>
        <v>43273</v>
      </c>
      <c r="N34" s="304"/>
      <c r="O34" s="70" t="str">
        <f t="shared" ca="1" si="1"/>
        <v>OK</v>
      </c>
      <c r="P34" s="54" t="str">
        <f t="shared" ca="1" si="5"/>
        <v/>
      </c>
      <c r="Q34" s="71" t="str">
        <f t="shared" ca="1" si="3"/>
        <v>TERMINE</v>
      </c>
      <c r="R34" s="36" t="s">
        <v>112</v>
      </c>
      <c r="S34" s="73" t="s">
        <v>113</v>
      </c>
      <c r="T34" s="73"/>
      <c r="U34" s="73"/>
      <c r="V34" s="74"/>
      <c r="X34" s="74"/>
      <c r="Y34" s="12">
        <v>27</v>
      </c>
      <c r="Z34" s="110" t="s">
        <v>114</v>
      </c>
      <c r="AA34" s="76">
        <f>COUNTIF(L9:L500,Z34)</f>
        <v>1</v>
      </c>
      <c r="AB34" s="58">
        <f t="shared" si="4"/>
        <v>0.5</v>
      </c>
      <c r="AE34" s="59"/>
      <c r="AF34" s="61"/>
      <c r="AG34" s="111"/>
      <c r="AH34" s="111"/>
      <c r="AJ34" s="28">
        <v>27</v>
      </c>
    </row>
    <row r="35" spans="1:36" ht="20.25" thickTop="1" thickBot="1" x14ac:dyDescent="0.35">
      <c r="A35" s="64">
        <v>1263</v>
      </c>
      <c r="B35" s="47">
        <v>43270</v>
      </c>
      <c r="C35" s="48">
        <v>1300122</v>
      </c>
      <c r="D35" s="65">
        <v>4</v>
      </c>
      <c r="E35" s="50" t="s">
        <v>65</v>
      </c>
      <c r="F35" s="66">
        <v>9</v>
      </c>
      <c r="G35" s="66"/>
      <c r="H35" s="66"/>
      <c r="I35" s="66"/>
      <c r="J35" s="66"/>
      <c r="K35" s="67" t="s">
        <v>28</v>
      </c>
      <c r="L35" s="107" t="s">
        <v>98</v>
      </c>
      <c r="M35" s="69">
        <f t="shared" si="0"/>
        <v>43274</v>
      </c>
      <c r="N35" s="304"/>
      <c r="O35" s="70" t="str">
        <f t="shared" ca="1" si="1"/>
        <v>OK</v>
      </c>
      <c r="P35" s="54" t="str">
        <f t="shared" ca="1" si="5"/>
        <v/>
      </c>
      <c r="Q35" s="71" t="str">
        <f t="shared" ca="1" si="3"/>
        <v>TERMINE</v>
      </c>
      <c r="R35" s="36" t="s">
        <v>115</v>
      </c>
      <c r="S35" s="73" t="s">
        <v>116</v>
      </c>
      <c r="T35" s="78"/>
      <c r="U35" s="78"/>
      <c r="V35" s="37"/>
      <c r="X35" s="37"/>
      <c r="Y35" s="12">
        <v>28</v>
      </c>
      <c r="Z35" s="110"/>
      <c r="AA35" s="76">
        <f>COUNTIF(L10:L500,Z35)</f>
        <v>0</v>
      </c>
      <c r="AB35" s="58">
        <f t="shared" si="4"/>
        <v>0</v>
      </c>
      <c r="AE35" s="59"/>
      <c r="AF35" s="61"/>
      <c r="AG35" s="111"/>
    </row>
    <row r="36" spans="1:36" ht="20.25" thickTop="1" thickBot="1" x14ac:dyDescent="0.35">
      <c r="A36" s="64">
        <v>1695</v>
      </c>
      <c r="B36" s="47">
        <v>43271</v>
      </c>
      <c r="C36" s="90"/>
      <c r="D36" s="65">
        <v>1</v>
      </c>
      <c r="E36" s="50" t="s">
        <v>36</v>
      </c>
      <c r="F36" s="66"/>
      <c r="G36" s="66"/>
      <c r="H36" s="66"/>
      <c r="I36" s="66"/>
      <c r="J36" s="66"/>
      <c r="K36" s="67" t="s">
        <v>30</v>
      </c>
      <c r="L36" s="106" t="s">
        <v>48</v>
      </c>
      <c r="M36" s="69">
        <f t="shared" si="0"/>
        <v>43272</v>
      </c>
      <c r="N36" s="304"/>
      <c r="O36" s="70" t="str">
        <f t="shared" ca="1" si="1"/>
        <v>OK</v>
      </c>
      <c r="P36" s="54" t="str">
        <f t="shared" ca="1" si="5"/>
        <v/>
      </c>
      <c r="Q36" s="71" t="str">
        <f t="shared" ca="1" si="3"/>
        <v>TERMINE</v>
      </c>
      <c r="R36" s="36" t="s">
        <v>117</v>
      </c>
      <c r="S36" s="73" t="s">
        <v>118</v>
      </c>
      <c r="T36" s="73"/>
      <c r="U36" s="73"/>
      <c r="V36" s="37"/>
      <c r="X36" s="37"/>
      <c r="Y36" s="12">
        <v>29</v>
      </c>
      <c r="Z36" s="110"/>
      <c r="AA36" s="112">
        <f>SUM(AA5:AA35)</f>
        <v>96</v>
      </c>
      <c r="AB36" s="113">
        <f>AA36/B2*100</f>
        <v>48</v>
      </c>
      <c r="AE36" s="59"/>
      <c r="AF36" s="60"/>
      <c r="AG36" s="111"/>
      <c r="AI36" s="10"/>
      <c r="AJ36" s="10"/>
    </row>
    <row r="37" spans="1:36" ht="18" thickTop="1" thickBot="1" x14ac:dyDescent="0.35">
      <c r="A37" s="64">
        <v>8290</v>
      </c>
      <c r="B37" s="47">
        <v>43272</v>
      </c>
      <c r="C37" s="48">
        <v>1300122</v>
      </c>
      <c r="D37" s="65">
        <v>1</v>
      </c>
      <c r="E37" s="50" t="s">
        <v>86</v>
      </c>
      <c r="F37" s="66">
        <v>7</v>
      </c>
      <c r="G37" s="50"/>
      <c r="H37" s="66"/>
      <c r="I37" s="50"/>
      <c r="J37" s="66"/>
      <c r="K37" s="67" t="s">
        <v>28</v>
      </c>
      <c r="L37" s="107" t="s">
        <v>98</v>
      </c>
      <c r="M37" s="69">
        <f t="shared" ref="M37:M68" si="6">SUM(B37+D37)</f>
        <v>43273</v>
      </c>
      <c r="N37" s="304"/>
      <c r="O37" s="70" t="str">
        <f t="shared" ref="O37:O68" ca="1" si="7">IF(A37="","",IF(AND(P37="",OR(Q37="",Q37="TERMINE"),M37&lt;=$B$1),"OK",""))</f>
        <v>OK</v>
      </c>
      <c r="P37" s="54" t="str">
        <f t="shared" ca="1" si="5"/>
        <v/>
      </c>
      <c r="Q37" s="71" t="str">
        <f t="shared" ref="Q37:Q68" ca="1" si="8">IF(A37="","",IF(M37&lt;$B$1,"TERMINE",""))</f>
        <v>TERMINE</v>
      </c>
      <c r="R37" s="36" t="s">
        <v>119</v>
      </c>
      <c r="S37" s="73" t="s">
        <v>120</v>
      </c>
      <c r="T37" s="73"/>
      <c r="U37" s="73"/>
      <c r="V37" s="37"/>
      <c r="X37" s="37"/>
      <c r="Y37" s="12">
        <v>30</v>
      </c>
      <c r="Z37" s="110"/>
      <c r="AA37" s="114"/>
      <c r="AE37" s="59"/>
      <c r="AF37" s="60"/>
      <c r="AG37" s="111"/>
      <c r="AI37" s="10"/>
      <c r="AJ37" s="10"/>
    </row>
    <row r="38" spans="1:36" ht="18" thickTop="1" thickBot="1" x14ac:dyDescent="0.35">
      <c r="A38" s="64">
        <v>8555</v>
      </c>
      <c r="B38" s="47">
        <v>43273</v>
      </c>
      <c r="C38" s="48">
        <v>1300122</v>
      </c>
      <c r="D38" s="65">
        <v>1</v>
      </c>
      <c r="E38" s="50" t="s">
        <v>86</v>
      </c>
      <c r="F38" s="66">
        <v>7</v>
      </c>
      <c r="G38" s="50" t="s">
        <v>86</v>
      </c>
      <c r="H38" s="66">
        <v>7</v>
      </c>
      <c r="I38" s="50" t="s">
        <v>86</v>
      </c>
      <c r="J38" s="66">
        <v>7</v>
      </c>
      <c r="K38" s="67" t="s">
        <v>28</v>
      </c>
      <c r="L38" s="107" t="s">
        <v>98</v>
      </c>
      <c r="M38" s="69">
        <f t="shared" si="6"/>
        <v>43274</v>
      </c>
      <c r="N38" s="304"/>
      <c r="O38" s="70" t="str">
        <f t="shared" ca="1" si="7"/>
        <v>OK</v>
      </c>
      <c r="P38" s="54" t="str">
        <f t="shared" ca="1" si="5"/>
        <v/>
      </c>
      <c r="Q38" s="71" t="str">
        <f t="shared" ca="1" si="8"/>
        <v>TERMINE</v>
      </c>
      <c r="R38" s="36" t="s">
        <v>121</v>
      </c>
      <c r="S38" s="73" t="s">
        <v>122</v>
      </c>
      <c r="T38" s="73"/>
      <c r="U38" s="73"/>
      <c r="V38" s="37"/>
      <c r="X38" s="37"/>
      <c r="Y38" s="12">
        <v>31</v>
      </c>
      <c r="Z38" s="110"/>
      <c r="AA38" s="114"/>
      <c r="AE38" s="59"/>
      <c r="AF38" s="60"/>
      <c r="AG38" s="111"/>
      <c r="AI38" s="10"/>
      <c r="AJ38" s="10"/>
    </row>
    <row r="39" spans="1:36" ht="18" thickTop="1" thickBot="1" x14ac:dyDescent="0.35">
      <c r="A39" s="64">
        <v>2633</v>
      </c>
      <c r="B39" s="47">
        <v>43274</v>
      </c>
      <c r="C39" s="48">
        <v>1300122</v>
      </c>
      <c r="D39" s="65">
        <v>1</v>
      </c>
      <c r="E39" s="50" t="s">
        <v>86</v>
      </c>
      <c r="F39" s="66">
        <v>7</v>
      </c>
      <c r="G39" s="66"/>
      <c r="H39" s="66"/>
      <c r="I39" s="66"/>
      <c r="J39" s="66"/>
      <c r="K39" s="67" t="s">
        <v>28</v>
      </c>
      <c r="L39" s="107" t="s">
        <v>98</v>
      </c>
      <c r="M39" s="69">
        <f t="shared" si="6"/>
        <v>43275</v>
      </c>
      <c r="N39" s="304"/>
      <c r="O39" s="70" t="str">
        <f t="shared" ca="1" si="7"/>
        <v>OK</v>
      </c>
      <c r="P39" s="54" t="str">
        <f t="shared" ca="1" si="5"/>
        <v/>
      </c>
      <c r="Q39" s="71" t="str">
        <f t="shared" ca="1" si="8"/>
        <v/>
      </c>
      <c r="R39" s="103" t="s">
        <v>123</v>
      </c>
      <c r="U39" s="73"/>
      <c r="V39" s="115"/>
      <c r="X39" s="115"/>
      <c r="Y39" s="12">
        <v>32</v>
      </c>
      <c r="Z39" s="110"/>
      <c r="AA39" s="114"/>
      <c r="AE39" s="59"/>
      <c r="AF39" s="60"/>
      <c r="AG39" s="8"/>
      <c r="AH39" s="8"/>
      <c r="AI39" s="10"/>
      <c r="AJ39" s="10"/>
    </row>
    <row r="40" spans="1:36" ht="18" thickTop="1" thickBot="1" x14ac:dyDescent="0.35">
      <c r="A40" s="64">
        <v>7531</v>
      </c>
      <c r="B40" s="47">
        <v>43275</v>
      </c>
      <c r="C40" s="48">
        <v>1300122</v>
      </c>
      <c r="D40" s="65">
        <v>1</v>
      </c>
      <c r="E40" s="50" t="s">
        <v>86</v>
      </c>
      <c r="F40" s="66">
        <v>7</v>
      </c>
      <c r="G40" s="66"/>
      <c r="H40" s="66"/>
      <c r="I40" s="66"/>
      <c r="J40" s="66"/>
      <c r="K40" s="67" t="s">
        <v>28</v>
      </c>
      <c r="L40" s="107" t="s">
        <v>98</v>
      </c>
      <c r="M40" s="69">
        <f t="shared" si="6"/>
        <v>43276</v>
      </c>
      <c r="N40" s="304"/>
      <c r="O40" s="70" t="str">
        <f t="shared" ca="1" si="7"/>
        <v/>
      </c>
      <c r="P40" s="54" t="str">
        <f t="shared" ca="1" si="5"/>
        <v>EN COURS</v>
      </c>
      <c r="Q40" s="71" t="str">
        <f t="shared" ca="1" si="8"/>
        <v/>
      </c>
      <c r="R40" s="103" t="s">
        <v>124</v>
      </c>
      <c r="U40" s="78"/>
      <c r="V40" s="115"/>
      <c r="X40" s="115"/>
      <c r="Y40" s="12">
        <v>33</v>
      </c>
      <c r="Z40" s="110"/>
      <c r="AE40" s="59"/>
      <c r="AF40" s="60"/>
      <c r="AG40" s="8"/>
      <c r="AH40" s="8"/>
      <c r="AI40" s="10"/>
      <c r="AJ40" s="10"/>
    </row>
    <row r="41" spans="1:36" ht="16.5" thickTop="1" thickBot="1" x14ac:dyDescent="0.25">
      <c r="A41" s="64">
        <v>2182</v>
      </c>
      <c r="B41" s="47">
        <v>43276</v>
      </c>
      <c r="C41" s="48">
        <v>1300122</v>
      </c>
      <c r="D41" s="65">
        <v>1</v>
      </c>
      <c r="E41" s="50" t="s">
        <v>86</v>
      </c>
      <c r="F41" s="66">
        <v>7</v>
      </c>
      <c r="G41" s="66"/>
      <c r="H41" s="66"/>
      <c r="I41" s="66"/>
      <c r="J41" s="66"/>
      <c r="K41" s="67" t="s">
        <v>28</v>
      </c>
      <c r="L41" s="107" t="s">
        <v>98</v>
      </c>
      <c r="M41" s="116">
        <f t="shared" si="6"/>
        <v>43277</v>
      </c>
      <c r="N41" s="305"/>
      <c r="O41" s="70" t="str">
        <f t="shared" ca="1" si="7"/>
        <v/>
      </c>
      <c r="P41" s="5" t="str">
        <f t="shared" ca="1" si="5"/>
        <v>EN COURS</v>
      </c>
      <c r="Q41" s="117" t="str">
        <f t="shared" ca="1" si="8"/>
        <v/>
      </c>
      <c r="Z41" s="118"/>
      <c r="AF41" s="60"/>
      <c r="AG41" s="8"/>
      <c r="AH41" s="8"/>
    </row>
    <row r="42" spans="1:36" ht="16.5" thickTop="1" thickBot="1" x14ac:dyDescent="0.25">
      <c r="A42" s="64">
        <v>8933</v>
      </c>
      <c r="B42" s="47">
        <v>43277</v>
      </c>
      <c r="C42" s="48">
        <v>1300122</v>
      </c>
      <c r="D42" s="65"/>
      <c r="E42" s="50" t="s">
        <v>65</v>
      </c>
      <c r="F42" s="66">
        <v>9</v>
      </c>
      <c r="G42" s="66"/>
      <c r="H42" s="66"/>
      <c r="I42" s="66"/>
      <c r="J42" s="66"/>
      <c r="K42" s="67" t="s">
        <v>28</v>
      </c>
      <c r="L42" s="107" t="s">
        <v>98</v>
      </c>
      <c r="M42" s="116">
        <f t="shared" si="6"/>
        <v>43277</v>
      </c>
      <c r="N42" s="305"/>
      <c r="O42" s="70" t="str">
        <f t="shared" ca="1" si="7"/>
        <v/>
      </c>
      <c r="P42" s="5" t="str">
        <f t="shared" ca="1" si="5"/>
        <v>EN COURS</v>
      </c>
      <c r="Q42" s="117" t="str">
        <f t="shared" ca="1" si="8"/>
        <v/>
      </c>
      <c r="Z42" s="118"/>
      <c r="AF42" s="60"/>
      <c r="AG42" s="8"/>
      <c r="AH42" s="8"/>
    </row>
    <row r="43" spans="1:36" ht="16.5" thickTop="1" thickBot="1" x14ac:dyDescent="0.25">
      <c r="A43" s="64">
        <v>1263</v>
      </c>
      <c r="B43" s="47">
        <v>43278</v>
      </c>
      <c r="C43" s="48">
        <v>1300122</v>
      </c>
      <c r="D43" s="65"/>
      <c r="E43" s="50" t="s">
        <v>65</v>
      </c>
      <c r="F43" s="66">
        <v>9</v>
      </c>
      <c r="G43" s="66"/>
      <c r="H43" s="66"/>
      <c r="I43" s="66"/>
      <c r="J43" s="66"/>
      <c r="K43" s="67" t="s">
        <v>28</v>
      </c>
      <c r="L43" s="107" t="s">
        <v>98</v>
      </c>
      <c r="M43" s="116">
        <f t="shared" si="6"/>
        <v>43278</v>
      </c>
      <c r="N43" s="305"/>
      <c r="O43" s="70" t="str">
        <f t="shared" ca="1" si="7"/>
        <v/>
      </c>
      <c r="P43" s="5" t="str">
        <f t="shared" ca="1" si="5"/>
        <v>EN COURS</v>
      </c>
      <c r="Q43" s="117" t="str">
        <f t="shared" ca="1" si="8"/>
        <v/>
      </c>
      <c r="Z43" s="118"/>
      <c r="AF43" s="60"/>
      <c r="AG43" s="8"/>
      <c r="AH43" s="8"/>
    </row>
    <row r="44" spans="1:36" ht="16.5" thickTop="1" thickBot="1" x14ac:dyDescent="0.25">
      <c r="A44" s="64">
        <v>796</v>
      </c>
      <c r="B44" s="47">
        <v>43279</v>
      </c>
      <c r="C44" s="48">
        <v>1300122</v>
      </c>
      <c r="D44" s="65">
        <v>1</v>
      </c>
      <c r="E44" s="50" t="s">
        <v>34</v>
      </c>
      <c r="F44" s="66">
        <v>0.5</v>
      </c>
      <c r="G44" s="66" t="s">
        <v>35</v>
      </c>
      <c r="H44" s="66">
        <v>10</v>
      </c>
      <c r="I44" s="66" t="s">
        <v>36</v>
      </c>
      <c r="J44" s="66">
        <v>2</v>
      </c>
      <c r="K44" s="67" t="s">
        <v>37</v>
      </c>
      <c r="L44" s="68" t="s">
        <v>32</v>
      </c>
      <c r="M44" s="116">
        <f t="shared" si="6"/>
        <v>43280</v>
      </c>
      <c r="N44" s="305"/>
      <c r="O44" s="70" t="str">
        <f t="shared" ca="1" si="7"/>
        <v/>
      </c>
      <c r="P44" s="5" t="str">
        <f t="shared" ca="1" si="5"/>
        <v>EN COURS</v>
      </c>
      <c r="Q44" s="117" t="str">
        <f t="shared" ca="1" si="8"/>
        <v/>
      </c>
      <c r="Z44" s="118"/>
      <c r="AF44" s="60"/>
    </row>
    <row r="45" spans="1:36" ht="17.25" thickTop="1" thickBot="1" x14ac:dyDescent="0.3">
      <c r="A45" s="64">
        <v>9375</v>
      </c>
      <c r="B45" s="47">
        <v>43280</v>
      </c>
      <c r="C45" s="48"/>
      <c r="D45" s="65">
        <v>1</v>
      </c>
      <c r="E45" s="50" t="s">
        <v>36</v>
      </c>
      <c r="F45" s="66"/>
      <c r="G45" s="66"/>
      <c r="H45" s="66"/>
      <c r="I45" s="66"/>
      <c r="J45" s="66"/>
      <c r="K45" s="67" t="s">
        <v>30</v>
      </c>
      <c r="L45" s="106" t="s">
        <v>48</v>
      </c>
      <c r="M45" s="116">
        <f t="shared" si="6"/>
        <v>43281</v>
      </c>
      <c r="N45" s="305"/>
      <c r="O45" s="70" t="str">
        <f t="shared" ca="1" si="7"/>
        <v/>
      </c>
      <c r="P45" s="5" t="str">
        <f t="shared" ca="1" si="5"/>
        <v>EN COURS</v>
      </c>
      <c r="Q45" s="117" t="str">
        <f t="shared" ca="1" si="8"/>
        <v/>
      </c>
      <c r="Z45" s="118"/>
      <c r="AF45" s="119"/>
    </row>
    <row r="46" spans="1:36" ht="17.100000000000001" customHeight="1" thickTop="1" thickBot="1" x14ac:dyDescent="0.25">
      <c r="A46" s="64">
        <v>8290</v>
      </c>
      <c r="B46" s="47">
        <v>43281</v>
      </c>
      <c r="C46" s="48">
        <v>1300122</v>
      </c>
      <c r="D46" s="65">
        <v>1</v>
      </c>
      <c r="E46" s="50" t="s">
        <v>86</v>
      </c>
      <c r="F46" s="66">
        <v>7</v>
      </c>
      <c r="G46" s="66"/>
      <c r="H46" s="66"/>
      <c r="I46" s="66"/>
      <c r="J46" s="66"/>
      <c r="K46" s="67" t="s">
        <v>28</v>
      </c>
      <c r="L46" s="107" t="s">
        <v>98</v>
      </c>
      <c r="M46" s="116">
        <f t="shared" si="6"/>
        <v>43282</v>
      </c>
      <c r="N46" s="305"/>
      <c r="O46" s="70" t="str">
        <f t="shared" ca="1" si="7"/>
        <v/>
      </c>
      <c r="P46" s="5" t="str">
        <f t="shared" ca="1" si="5"/>
        <v>EN COURS</v>
      </c>
      <c r="Q46" s="117" t="str">
        <f t="shared" ca="1" si="8"/>
        <v/>
      </c>
      <c r="Z46" s="118"/>
    </row>
    <row r="47" spans="1:36" ht="16.5" thickTop="1" thickBot="1" x14ac:dyDescent="0.25">
      <c r="A47" s="64">
        <v>8555</v>
      </c>
      <c r="B47" s="47">
        <v>43282</v>
      </c>
      <c r="C47" s="48">
        <v>1300122</v>
      </c>
      <c r="D47" s="65">
        <v>1</v>
      </c>
      <c r="E47" s="50" t="s">
        <v>86</v>
      </c>
      <c r="F47" s="66">
        <v>7</v>
      </c>
      <c r="G47" s="66"/>
      <c r="H47" s="66"/>
      <c r="I47" s="66"/>
      <c r="J47" s="66"/>
      <c r="K47" s="67" t="s">
        <v>28</v>
      </c>
      <c r="L47" s="107" t="s">
        <v>98</v>
      </c>
      <c r="M47" s="116">
        <f t="shared" si="6"/>
        <v>43283</v>
      </c>
      <c r="N47" s="305"/>
      <c r="O47" s="70" t="str">
        <f t="shared" ca="1" si="7"/>
        <v/>
      </c>
      <c r="P47" s="5" t="str">
        <f t="shared" ca="1" si="5"/>
        <v>EN COURS</v>
      </c>
      <c r="Q47" s="117" t="str">
        <f t="shared" ca="1" si="8"/>
        <v/>
      </c>
      <c r="Z47" s="118"/>
    </row>
    <row r="48" spans="1:36" ht="16.5" thickTop="1" thickBot="1" x14ac:dyDescent="0.25">
      <c r="A48" s="64">
        <v>2633</v>
      </c>
      <c r="B48" s="47">
        <v>43283</v>
      </c>
      <c r="C48" s="48">
        <v>1300122</v>
      </c>
      <c r="D48" s="65">
        <v>1</v>
      </c>
      <c r="E48" s="50" t="s">
        <v>86</v>
      </c>
      <c r="F48" s="66">
        <v>7</v>
      </c>
      <c r="G48" s="66"/>
      <c r="H48" s="66"/>
      <c r="I48" s="66"/>
      <c r="J48" s="66"/>
      <c r="K48" s="67" t="s">
        <v>28</v>
      </c>
      <c r="L48" s="107" t="s">
        <v>98</v>
      </c>
      <c r="M48" s="116">
        <f t="shared" si="6"/>
        <v>43284</v>
      </c>
      <c r="N48" s="305"/>
      <c r="O48" s="70" t="str">
        <f t="shared" ca="1" si="7"/>
        <v/>
      </c>
      <c r="P48" s="5" t="str">
        <f t="shared" ca="1" si="5"/>
        <v>EN COURS</v>
      </c>
      <c r="Q48" s="117" t="str">
        <f t="shared" ca="1" si="8"/>
        <v/>
      </c>
    </row>
    <row r="49" spans="1:17" ht="16.5" thickTop="1" thickBot="1" x14ac:dyDescent="0.25">
      <c r="A49" s="64">
        <v>7531</v>
      </c>
      <c r="B49" s="47">
        <v>43284</v>
      </c>
      <c r="C49" s="48">
        <v>1300122</v>
      </c>
      <c r="D49" s="65">
        <v>1</v>
      </c>
      <c r="E49" s="50" t="s">
        <v>86</v>
      </c>
      <c r="F49" s="66">
        <v>7</v>
      </c>
      <c r="G49" s="66"/>
      <c r="H49" s="66"/>
      <c r="I49" s="66"/>
      <c r="J49" s="66"/>
      <c r="K49" s="67" t="s">
        <v>28</v>
      </c>
      <c r="L49" s="107" t="s">
        <v>98</v>
      </c>
      <c r="M49" s="116">
        <f t="shared" si="6"/>
        <v>43285</v>
      </c>
      <c r="N49" s="305"/>
      <c r="O49" s="70" t="str">
        <f t="shared" ca="1" si="7"/>
        <v/>
      </c>
      <c r="P49" s="5" t="str">
        <f t="shared" ca="1" si="5"/>
        <v>EN COURS</v>
      </c>
      <c r="Q49" s="117" t="str">
        <f t="shared" ca="1" si="8"/>
        <v/>
      </c>
    </row>
    <row r="50" spans="1:17" ht="16.5" thickTop="1" thickBot="1" x14ac:dyDescent="0.25">
      <c r="A50" s="64">
        <v>2182</v>
      </c>
      <c r="B50" s="47">
        <v>43285</v>
      </c>
      <c r="C50" s="48">
        <v>1300122</v>
      </c>
      <c r="D50" s="65">
        <v>1</v>
      </c>
      <c r="E50" s="50" t="s">
        <v>86</v>
      </c>
      <c r="F50" s="66">
        <v>7</v>
      </c>
      <c r="G50" s="66"/>
      <c r="H50" s="66"/>
      <c r="I50" s="66"/>
      <c r="J50" s="66"/>
      <c r="K50" s="67" t="s">
        <v>28</v>
      </c>
      <c r="L50" s="107" t="s">
        <v>98</v>
      </c>
      <c r="M50" s="116">
        <f t="shared" si="6"/>
        <v>43286</v>
      </c>
      <c r="N50" s="305"/>
      <c r="O50" s="70" t="str">
        <f t="shared" ca="1" si="7"/>
        <v/>
      </c>
      <c r="P50" s="5" t="str">
        <f t="shared" ca="1" si="5"/>
        <v>EN COURS</v>
      </c>
      <c r="Q50" s="117" t="str">
        <f t="shared" ca="1" si="8"/>
        <v/>
      </c>
    </row>
    <row r="51" spans="1:17" ht="16.5" thickTop="1" thickBot="1" x14ac:dyDescent="0.25">
      <c r="A51" s="64">
        <v>9375</v>
      </c>
      <c r="B51" s="47">
        <v>43286</v>
      </c>
      <c r="C51" s="48">
        <v>1300122</v>
      </c>
      <c r="D51" s="65"/>
      <c r="E51" s="50" t="s">
        <v>65</v>
      </c>
      <c r="F51" s="66">
        <v>9</v>
      </c>
      <c r="G51" s="66"/>
      <c r="H51" s="66"/>
      <c r="I51" s="66"/>
      <c r="J51" s="66"/>
      <c r="K51" s="67" t="s">
        <v>30</v>
      </c>
      <c r="L51" s="68"/>
      <c r="M51" s="116">
        <f t="shared" si="6"/>
        <v>43286</v>
      </c>
      <c r="N51" s="305"/>
      <c r="O51" s="70" t="str">
        <f t="shared" ca="1" si="7"/>
        <v/>
      </c>
      <c r="P51" s="5" t="str">
        <f t="shared" ca="1" si="5"/>
        <v>EN COURS</v>
      </c>
      <c r="Q51" s="117" t="str">
        <f t="shared" ca="1" si="8"/>
        <v/>
      </c>
    </row>
    <row r="52" spans="1:17" ht="16.5" thickTop="1" thickBot="1" x14ac:dyDescent="0.25">
      <c r="A52" s="64">
        <v>1695</v>
      </c>
      <c r="B52" s="47">
        <v>43287</v>
      </c>
      <c r="C52" s="48">
        <v>1300122</v>
      </c>
      <c r="D52" s="65">
        <v>1</v>
      </c>
      <c r="E52" s="50" t="s">
        <v>34</v>
      </c>
      <c r="F52" s="66">
        <v>0.5</v>
      </c>
      <c r="G52" s="66" t="s">
        <v>35</v>
      </c>
      <c r="H52" s="66">
        <v>10</v>
      </c>
      <c r="I52" s="66" t="s">
        <v>36</v>
      </c>
      <c r="J52" s="66">
        <v>2</v>
      </c>
      <c r="K52" s="67" t="s">
        <v>37</v>
      </c>
      <c r="L52" s="68" t="s">
        <v>32</v>
      </c>
      <c r="M52" s="116">
        <f t="shared" si="6"/>
        <v>43288</v>
      </c>
      <c r="N52" s="305"/>
      <c r="O52" s="70" t="str">
        <f t="shared" ca="1" si="7"/>
        <v/>
      </c>
      <c r="P52" s="5" t="str">
        <f t="shared" ca="1" si="5"/>
        <v>EN COURS</v>
      </c>
      <c r="Q52" s="117" t="str">
        <f t="shared" ca="1" si="8"/>
        <v/>
      </c>
    </row>
    <row r="53" spans="1:17" ht="16.5" thickTop="1" thickBot="1" x14ac:dyDescent="0.25">
      <c r="A53" s="64">
        <v>9375</v>
      </c>
      <c r="B53" s="47">
        <v>43288</v>
      </c>
      <c r="C53" s="48">
        <v>1300122</v>
      </c>
      <c r="D53" s="65">
        <v>1</v>
      </c>
      <c r="E53" s="50" t="s">
        <v>65</v>
      </c>
      <c r="F53" s="66"/>
      <c r="G53" s="66"/>
      <c r="H53" s="66"/>
      <c r="I53" s="66"/>
      <c r="J53" s="66"/>
      <c r="K53" s="67" t="s">
        <v>30</v>
      </c>
      <c r="L53" s="107" t="s">
        <v>98</v>
      </c>
      <c r="M53" s="116">
        <f t="shared" si="6"/>
        <v>43289</v>
      </c>
      <c r="N53" s="305"/>
      <c r="O53" s="70" t="str">
        <f t="shared" ca="1" si="7"/>
        <v/>
      </c>
      <c r="P53" s="5" t="str">
        <f t="shared" ca="1" si="5"/>
        <v>EN COURS</v>
      </c>
      <c r="Q53" s="117" t="str">
        <f t="shared" ca="1" si="8"/>
        <v/>
      </c>
    </row>
    <row r="54" spans="1:17" ht="16.5" thickTop="1" thickBot="1" x14ac:dyDescent="0.25">
      <c r="A54" s="64">
        <v>1695</v>
      </c>
      <c r="B54" s="47">
        <v>43289</v>
      </c>
      <c r="C54" s="90"/>
      <c r="D54" s="65">
        <v>1</v>
      </c>
      <c r="E54" s="50" t="s">
        <v>36</v>
      </c>
      <c r="F54" s="66"/>
      <c r="G54" s="66"/>
      <c r="H54" s="66"/>
      <c r="I54" s="66"/>
      <c r="J54" s="66"/>
      <c r="K54" s="67" t="s">
        <v>30</v>
      </c>
      <c r="L54" s="107" t="s">
        <v>98</v>
      </c>
      <c r="M54" s="116">
        <f t="shared" si="6"/>
        <v>43290</v>
      </c>
      <c r="N54" s="305"/>
      <c r="O54" s="70" t="str">
        <f t="shared" ca="1" si="7"/>
        <v/>
      </c>
      <c r="P54" s="5" t="str">
        <f t="shared" ca="1" si="5"/>
        <v>EN COURS</v>
      </c>
      <c r="Q54" s="117" t="str">
        <f t="shared" ca="1" si="8"/>
        <v/>
      </c>
    </row>
    <row r="55" spans="1:17" ht="17.25" thickTop="1" thickBot="1" x14ac:dyDescent="0.3">
      <c r="A55" s="64">
        <v>1757</v>
      </c>
      <c r="B55" s="47">
        <v>43290</v>
      </c>
      <c r="C55" s="90"/>
      <c r="D55" s="65">
        <v>1</v>
      </c>
      <c r="E55" s="50" t="s">
        <v>36</v>
      </c>
      <c r="F55" s="66"/>
      <c r="G55" s="66"/>
      <c r="H55" s="66"/>
      <c r="I55" s="66"/>
      <c r="J55" s="66"/>
      <c r="K55" s="67" t="s">
        <v>30</v>
      </c>
      <c r="L55" s="120" t="s">
        <v>48</v>
      </c>
      <c r="M55" s="116">
        <f t="shared" si="6"/>
        <v>43291</v>
      </c>
      <c r="N55" s="305"/>
      <c r="O55" s="70" t="str">
        <f t="shared" ca="1" si="7"/>
        <v/>
      </c>
      <c r="P55" s="5" t="str">
        <f t="shared" ca="1" si="5"/>
        <v>EN COURS</v>
      </c>
      <c r="Q55" s="117" t="str">
        <f t="shared" ca="1" si="8"/>
        <v/>
      </c>
    </row>
    <row r="56" spans="1:17" ht="17.25" thickTop="1" thickBot="1" x14ac:dyDescent="0.3">
      <c r="A56" s="64">
        <v>8933</v>
      </c>
      <c r="B56" s="47">
        <v>43291</v>
      </c>
      <c r="C56" s="90"/>
      <c r="D56" s="65">
        <v>1</v>
      </c>
      <c r="E56" s="50" t="s">
        <v>36</v>
      </c>
      <c r="F56" s="66"/>
      <c r="G56" s="66"/>
      <c r="H56" s="66"/>
      <c r="I56" s="66"/>
      <c r="J56" s="66"/>
      <c r="K56" s="67" t="s">
        <v>30</v>
      </c>
      <c r="L56" s="121" t="s">
        <v>48</v>
      </c>
      <c r="M56" s="116">
        <f t="shared" si="6"/>
        <v>43292</v>
      </c>
      <c r="N56" s="305"/>
      <c r="O56" s="70" t="str">
        <f t="shared" ca="1" si="7"/>
        <v/>
      </c>
      <c r="P56" s="5" t="str">
        <f t="shared" ca="1" si="5"/>
        <v>EN COURS</v>
      </c>
      <c r="Q56" s="117" t="str">
        <f t="shared" ca="1" si="8"/>
        <v/>
      </c>
    </row>
    <row r="57" spans="1:17" ht="17.25" thickTop="1" thickBot="1" x14ac:dyDescent="0.3">
      <c r="A57" s="64">
        <v>8933</v>
      </c>
      <c r="B57" s="47">
        <v>43292</v>
      </c>
      <c r="C57" s="48">
        <v>1300122</v>
      </c>
      <c r="D57" s="65">
        <v>2</v>
      </c>
      <c r="E57" s="50" t="s">
        <v>54</v>
      </c>
      <c r="F57" s="66">
        <v>3</v>
      </c>
      <c r="G57" s="66" t="s">
        <v>125</v>
      </c>
      <c r="H57" s="66">
        <v>7</v>
      </c>
      <c r="I57" s="66" t="s">
        <v>36</v>
      </c>
      <c r="J57" s="66">
        <v>2</v>
      </c>
      <c r="K57" s="67" t="s">
        <v>37</v>
      </c>
      <c r="L57" s="105" t="s">
        <v>38</v>
      </c>
      <c r="M57" s="116">
        <f t="shared" si="6"/>
        <v>43294</v>
      </c>
      <c r="N57" s="305"/>
      <c r="O57" s="70" t="str">
        <f t="shared" ca="1" si="7"/>
        <v/>
      </c>
      <c r="P57" s="5" t="str">
        <f t="shared" ca="1" si="5"/>
        <v>EN COURS</v>
      </c>
      <c r="Q57" s="117" t="str">
        <f t="shared" ca="1" si="8"/>
        <v/>
      </c>
    </row>
    <row r="58" spans="1:17" ht="17.25" thickTop="1" thickBot="1" x14ac:dyDescent="0.3">
      <c r="A58" s="64">
        <v>1757</v>
      </c>
      <c r="B58" s="47">
        <v>43293</v>
      </c>
      <c r="C58" s="48">
        <v>1300122</v>
      </c>
      <c r="D58" s="65">
        <v>2</v>
      </c>
      <c r="E58" s="50" t="s">
        <v>54</v>
      </c>
      <c r="F58" s="66">
        <v>3</v>
      </c>
      <c r="G58" s="66" t="s">
        <v>125</v>
      </c>
      <c r="H58" s="66">
        <v>7</v>
      </c>
      <c r="I58" s="66" t="s">
        <v>36</v>
      </c>
      <c r="J58" s="66">
        <v>2</v>
      </c>
      <c r="K58" s="67" t="s">
        <v>37</v>
      </c>
      <c r="L58" s="105" t="s">
        <v>38</v>
      </c>
      <c r="M58" s="116">
        <f t="shared" si="6"/>
        <v>43295</v>
      </c>
      <c r="N58" s="305"/>
      <c r="O58" s="70" t="str">
        <f t="shared" ca="1" si="7"/>
        <v/>
      </c>
      <c r="P58" s="5" t="str">
        <f t="shared" ref="P58:P89" ca="1" si="9">IF(A58="","",IF(AND(Q58="",M58&gt;$B$1),"EN COURS",""))</f>
        <v>EN COURS</v>
      </c>
      <c r="Q58" s="117" t="str">
        <f t="shared" ca="1" si="8"/>
        <v/>
      </c>
    </row>
    <row r="59" spans="1:17" ht="17.25" thickTop="1" thickBot="1" x14ac:dyDescent="0.3">
      <c r="A59" s="64">
        <v>962</v>
      </c>
      <c r="B59" s="47">
        <v>43294</v>
      </c>
      <c r="C59" s="48">
        <v>1300122</v>
      </c>
      <c r="D59" s="65">
        <v>2</v>
      </c>
      <c r="E59" s="50" t="s">
        <v>54</v>
      </c>
      <c r="F59" s="66">
        <v>3</v>
      </c>
      <c r="G59" s="66" t="s">
        <v>125</v>
      </c>
      <c r="H59" s="66">
        <v>7</v>
      </c>
      <c r="I59" s="66" t="s">
        <v>36</v>
      </c>
      <c r="J59" s="66">
        <v>2</v>
      </c>
      <c r="K59" s="67" t="s">
        <v>37</v>
      </c>
      <c r="L59" s="122" t="s">
        <v>38</v>
      </c>
      <c r="M59" s="116">
        <f t="shared" si="6"/>
        <v>43296</v>
      </c>
      <c r="N59" s="305"/>
      <c r="O59" s="70" t="str">
        <f t="shared" ca="1" si="7"/>
        <v/>
      </c>
      <c r="P59" s="5" t="str">
        <f t="shared" ca="1" si="9"/>
        <v>EN COURS</v>
      </c>
      <c r="Q59" s="117" t="str">
        <f t="shared" ca="1" si="8"/>
        <v/>
      </c>
    </row>
    <row r="60" spans="1:17" ht="16.5" thickTop="1" thickBot="1" x14ac:dyDescent="0.25">
      <c r="A60" s="64">
        <v>8933</v>
      </c>
      <c r="B60" s="47">
        <v>43295</v>
      </c>
      <c r="C60" s="48">
        <v>1300122</v>
      </c>
      <c r="D60" s="65"/>
      <c r="E60" s="66" t="s">
        <v>125</v>
      </c>
      <c r="F60" s="66">
        <v>7</v>
      </c>
      <c r="G60" s="66"/>
      <c r="H60" s="66"/>
      <c r="I60" s="67"/>
      <c r="J60" s="66"/>
      <c r="K60" s="67" t="s">
        <v>28</v>
      </c>
      <c r="L60" s="107" t="s">
        <v>98</v>
      </c>
      <c r="M60" s="116">
        <f t="shared" si="6"/>
        <v>43295</v>
      </c>
      <c r="N60" s="305"/>
      <c r="O60" s="70" t="str">
        <f t="shared" ca="1" si="7"/>
        <v/>
      </c>
      <c r="P60" s="5" t="str">
        <f t="shared" ca="1" si="9"/>
        <v>EN COURS</v>
      </c>
      <c r="Q60" s="117" t="str">
        <f t="shared" ca="1" si="8"/>
        <v/>
      </c>
    </row>
    <row r="61" spans="1:17" ht="16.5" thickTop="1" thickBot="1" x14ac:dyDescent="0.25">
      <c r="A61" s="64">
        <v>962</v>
      </c>
      <c r="B61" s="47">
        <v>43296</v>
      </c>
      <c r="C61" s="48">
        <v>1300122</v>
      </c>
      <c r="D61" s="65"/>
      <c r="E61" s="66" t="s">
        <v>125</v>
      </c>
      <c r="F61" s="66">
        <v>7</v>
      </c>
      <c r="G61" s="66"/>
      <c r="H61" s="66"/>
      <c r="I61" s="66"/>
      <c r="J61" s="66"/>
      <c r="K61" s="67" t="s">
        <v>28</v>
      </c>
      <c r="L61" s="107" t="s">
        <v>98</v>
      </c>
      <c r="M61" s="116">
        <f t="shared" si="6"/>
        <v>43296</v>
      </c>
      <c r="N61" s="305"/>
      <c r="O61" s="70" t="str">
        <f t="shared" ca="1" si="7"/>
        <v/>
      </c>
      <c r="P61" s="5" t="str">
        <f t="shared" ca="1" si="9"/>
        <v>EN COURS</v>
      </c>
      <c r="Q61" s="117" t="str">
        <f t="shared" ca="1" si="8"/>
        <v/>
      </c>
    </row>
    <row r="62" spans="1:17" ht="17.25" thickTop="1" thickBot="1" x14ac:dyDescent="0.3">
      <c r="A62" s="64">
        <v>5684</v>
      </c>
      <c r="B62" s="47">
        <v>43297</v>
      </c>
      <c r="C62" s="123"/>
      <c r="D62" s="65">
        <v>1</v>
      </c>
      <c r="E62" s="50" t="s">
        <v>36</v>
      </c>
      <c r="F62" s="66"/>
      <c r="G62" s="66"/>
      <c r="H62" s="66"/>
      <c r="I62" s="66"/>
      <c r="J62" s="66"/>
      <c r="K62" s="67" t="s">
        <v>30</v>
      </c>
      <c r="L62" s="120" t="s">
        <v>48</v>
      </c>
      <c r="M62" s="116">
        <f t="shared" si="6"/>
        <v>43298</v>
      </c>
      <c r="N62" s="305"/>
      <c r="O62" s="70" t="str">
        <f t="shared" ca="1" si="7"/>
        <v/>
      </c>
      <c r="P62" s="5" t="str">
        <f t="shared" ca="1" si="9"/>
        <v>EN COURS</v>
      </c>
      <c r="Q62" s="117" t="str">
        <f t="shared" ca="1" si="8"/>
        <v/>
      </c>
    </row>
    <row r="63" spans="1:17" ht="17.25" thickTop="1" thickBot="1" x14ac:dyDescent="0.3">
      <c r="A63" s="64">
        <v>6167</v>
      </c>
      <c r="B63" s="47">
        <v>43298</v>
      </c>
      <c r="C63" s="90"/>
      <c r="D63" s="65">
        <v>1</v>
      </c>
      <c r="E63" s="50" t="s">
        <v>36</v>
      </c>
      <c r="F63" s="66"/>
      <c r="G63" s="66"/>
      <c r="H63" s="66"/>
      <c r="I63" s="66"/>
      <c r="J63" s="66"/>
      <c r="K63" s="67" t="s">
        <v>30</v>
      </c>
      <c r="L63" s="120" t="s">
        <v>48</v>
      </c>
      <c r="M63" s="116">
        <f t="shared" si="6"/>
        <v>43299</v>
      </c>
      <c r="N63" s="305"/>
      <c r="O63" s="70" t="str">
        <f t="shared" ca="1" si="7"/>
        <v/>
      </c>
      <c r="P63" s="5" t="str">
        <f t="shared" ca="1" si="9"/>
        <v>EN COURS</v>
      </c>
      <c r="Q63" s="117" t="str">
        <f t="shared" ca="1" si="8"/>
        <v/>
      </c>
    </row>
    <row r="64" spans="1:17" ht="17.25" thickTop="1" thickBot="1" x14ac:dyDescent="0.3">
      <c r="A64" s="64">
        <v>571</v>
      </c>
      <c r="B64" s="47">
        <v>43299</v>
      </c>
      <c r="C64" s="48">
        <v>1300122</v>
      </c>
      <c r="D64" s="65">
        <v>2</v>
      </c>
      <c r="E64" s="50" t="s">
        <v>54</v>
      </c>
      <c r="F64" s="66">
        <v>3</v>
      </c>
      <c r="G64" s="66" t="s">
        <v>125</v>
      </c>
      <c r="H64" s="66">
        <v>7</v>
      </c>
      <c r="I64" s="66" t="s">
        <v>36</v>
      </c>
      <c r="J64" s="66">
        <v>2</v>
      </c>
      <c r="K64" s="67" t="s">
        <v>37</v>
      </c>
      <c r="L64" s="105" t="s">
        <v>38</v>
      </c>
      <c r="M64" s="116">
        <f t="shared" si="6"/>
        <v>43301</v>
      </c>
      <c r="N64" s="305"/>
      <c r="O64" s="70" t="str">
        <f t="shared" ca="1" si="7"/>
        <v/>
      </c>
      <c r="P64" s="5" t="str">
        <f t="shared" ca="1" si="9"/>
        <v>EN COURS</v>
      </c>
      <c r="Q64" s="117" t="str">
        <f t="shared" ca="1" si="8"/>
        <v/>
      </c>
    </row>
    <row r="65" spans="1:17" ht="17.25" thickTop="1" thickBot="1" x14ac:dyDescent="0.3">
      <c r="A65" s="64">
        <v>1181</v>
      </c>
      <c r="B65" s="47">
        <v>43300</v>
      </c>
      <c r="C65" s="90"/>
      <c r="D65" s="65">
        <v>1</v>
      </c>
      <c r="E65" s="50" t="s">
        <v>36</v>
      </c>
      <c r="F65" s="66"/>
      <c r="G65" s="66"/>
      <c r="H65" s="66"/>
      <c r="I65" s="66"/>
      <c r="J65" s="66"/>
      <c r="K65" s="67" t="s">
        <v>30</v>
      </c>
      <c r="L65" s="120" t="s">
        <v>48</v>
      </c>
      <c r="M65" s="116">
        <f t="shared" si="6"/>
        <v>43301</v>
      </c>
      <c r="N65" s="305"/>
      <c r="O65" s="70" t="str">
        <f t="shared" ca="1" si="7"/>
        <v/>
      </c>
      <c r="P65" s="5" t="str">
        <f t="shared" ca="1" si="9"/>
        <v>EN COURS</v>
      </c>
      <c r="Q65" s="117" t="str">
        <f t="shared" ca="1" si="8"/>
        <v/>
      </c>
    </row>
    <row r="66" spans="1:17" ht="17.25" thickTop="1" thickBot="1" x14ac:dyDescent="0.3">
      <c r="A66" s="64">
        <v>591</v>
      </c>
      <c r="B66" s="47">
        <v>43301</v>
      </c>
      <c r="C66" s="48">
        <v>1300122</v>
      </c>
      <c r="D66" s="65">
        <v>2</v>
      </c>
      <c r="E66" s="50" t="s">
        <v>54</v>
      </c>
      <c r="F66" s="66">
        <v>3</v>
      </c>
      <c r="G66" s="66" t="s">
        <v>125</v>
      </c>
      <c r="H66" s="66">
        <v>7</v>
      </c>
      <c r="I66" s="66" t="s">
        <v>36</v>
      </c>
      <c r="J66" s="66">
        <v>2</v>
      </c>
      <c r="K66" s="67" t="s">
        <v>37</v>
      </c>
      <c r="L66" s="105" t="s">
        <v>38</v>
      </c>
      <c r="M66" s="116">
        <f t="shared" si="6"/>
        <v>43303</v>
      </c>
      <c r="N66" s="305"/>
      <c r="O66" s="70" t="str">
        <f t="shared" ca="1" si="7"/>
        <v/>
      </c>
      <c r="P66" s="5" t="str">
        <f t="shared" ca="1" si="9"/>
        <v>EN COURS</v>
      </c>
      <c r="Q66" s="117" t="str">
        <f t="shared" ca="1" si="8"/>
        <v/>
      </c>
    </row>
    <row r="67" spans="1:17" ht="17.25" thickTop="1" thickBot="1" x14ac:dyDescent="0.3">
      <c r="A67" s="64">
        <v>2689</v>
      </c>
      <c r="B67" s="47">
        <v>43302</v>
      </c>
      <c r="C67" s="48">
        <v>1300122</v>
      </c>
      <c r="D67" s="65">
        <v>2</v>
      </c>
      <c r="E67" s="50" t="s">
        <v>54</v>
      </c>
      <c r="F67" s="66">
        <v>3</v>
      </c>
      <c r="G67" s="66" t="s">
        <v>125</v>
      </c>
      <c r="H67" s="66">
        <v>7</v>
      </c>
      <c r="I67" s="66" t="s">
        <v>36</v>
      </c>
      <c r="J67" s="66">
        <v>2</v>
      </c>
      <c r="K67" s="67" t="s">
        <v>37</v>
      </c>
      <c r="L67" s="105" t="s">
        <v>38</v>
      </c>
      <c r="M67" s="116">
        <f t="shared" si="6"/>
        <v>43304</v>
      </c>
      <c r="N67" s="305"/>
      <c r="O67" s="70" t="str">
        <f t="shared" ca="1" si="7"/>
        <v/>
      </c>
      <c r="P67" s="5" t="str">
        <f t="shared" ca="1" si="9"/>
        <v>EN COURS</v>
      </c>
      <c r="Q67" s="117" t="str">
        <f t="shared" ca="1" si="8"/>
        <v/>
      </c>
    </row>
    <row r="68" spans="1:17" ht="16.5" thickTop="1" thickBot="1" x14ac:dyDescent="0.25">
      <c r="A68" s="64">
        <v>1181</v>
      </c>
      <c r="B68" s="47">
        <v>43303</v>
      </c>
      <c r="C68" s="48">
        <v>1300122</v>
      </c>
      <c r="D68" s="65">
        <v>1</v>
      </c>
      <c r="E68" s="50" t="s">
        <v>34</v>
      </c>
      <c r="F68" s="66">
        <v>0.5</v>
      </c>
      <c r="G68" s="66" t="s">
        <v>35</v>
      </c>
      <c r="H68" s="66">
        <v>10</v>
      </c>
      <c r="I68" s="66" t="s">
        <v>126</v>
      </c>
      <c r="J68" s="66">
        <v>10</v>
      </c>
      <c r="K68" s="67" t="s">
        <v>28</v>
      </c>
      <c r="L68" s="68" t="s">
        <v>32</v>
      </c>
      <c r="M68" s="116">
        <f t="shared" si="6"/>
        <v>43304</v>
      </c>
      <c r="N68" s="305"/>
      <c r="O68" s="70" t="str">
        <f t="shared" ca="1" si="7"/>
        <v/>
      </c>
      <c r="P68" s="5" t="str">
        <f t="shared" ca="1" si="9"/>
        <v>EN COURS</v>
      </c>
      <c r="Q68" s="117" t="str">
        <f t="shared" ca="1" si="8"/>
        <v/>
      </c>
    </row>
    <row r="69" spans="1:17" ht="17.25" thickTop="1" thickBot="1" x14ac:dyDescent="0.3">
      <c r="A69" s="64">
        <v>5906</v>
      </c>
      <c r="B69" s="47">
        <v>43304</v>
      </c>
      <c r="C69" s="48">
        <v>1300122</v>
      </c>
      <c r="D69" s="65">
        <v>2</v>
      </c>
      <c r="E69" s="50" t="s">
        <v>54</v>
      </c>
      <c r="F69" s="66">
        <v>3</v>
      </c>
      <c r="G69" s="66" t="s">
        <v>125</v>
      </c>
      <c r="H69" s="66">
        <v>7</v>
      </c>
      <c r="I69" s="66" t="s">
        <v>36</v>
      </c>
      <c r="J69" s="66">
        <v>2</v>
      </c>
      <c r="K69" s="67" t="s">
        <v>37</v>
      </c>
      <c r="L69" s="105" t="s">
        <v>38</v>
      </c>
      <c r="M69" s="116">
        <f t="shared" ref="M69:M100" si="10">SUM(B69+D69)</f>
        <v>43306</v>
      </c>
      <c r="N69" s="305"/>
      <c r="O69" s="70" t="str">
        <f t="shared" ref="O69:O100" ca="1" si="11">IF(A69="","",IF(AND(P69="",OR(Q69="",Q69="TERMINE"),M69&lt;=$B$1),"OK",""))</f>
        <v/>
      </c>
      <c r="P69" s="5" t="str">
        <f t="shared" ca="1" si="9"/>
        <v>EN COURS</v>
      </c>
      <c r="Q69" s="117" t="str">
        <f t="shared" ref="Q69:Q100" ca="1" si="12">IF(A69="","",IF(M69&lt;$B$1,"TERMINE",""))</f>
        <v/>
      </c>
    </row>
    <row r="70" spans="1:17" ht="17.25" thickTop="1" thickBot="1" x14ac:dyDescent="0.3">
      <c r="A70" s="64">
        <v>571</v>
      </c>
      <c r="B70" s="47">
        <v>43305</v>
      </c>
      <c r="C70" s="48">
        <v>1300122</v>
      </c>
      <c r="D70" s="65">
        <v>2</v>
      </c>
      <c r="E70" s="50" t="s">
        <v>54</v>
      </c>
      <c r="F70" s="66">
        <v>3</v>
      </c>
      <c r="G70" s="66" t="s">
        <v>127</v>
      </c>
      <c r="H70" s="66">
        <v>8</v>
      </c>
      <c r="I70" s="66" t="s">
        <v>36</v>
      </c>
      <c r="J70" s="66">
        <v>2</v>
      </c>
      <c r="K70" s="67" t="s">
        <v>37</v>
      </c>
      <c r="L70" s="105" t="s">
        <v>38</v>
      </c>
      <c r="M70" s="116">
        <f t="shared" si="10"/>
        <v>43307</v>
      </c>
      <c r="N70" s="305"/>
      <c r="O70" s="70" t="str">
        <f t="shared" ca="1" si="11"/>
        <v/>
      </c>
      <c r="P70" s="5" t="str">
        <f t="shared" ca="1" si="9"/>
        <v>EN COURS</v>
      </c>
      <c r="Q70" s="117" t="str">
        <f t="shared" ca="1" si="12"/>
        <v/>
      </c>
    </row>
    <row r="71" spans="1:17" ht="16.5" thickTop="1" thickBot="1" x14ac:dyDescent="0.25">
      <c r="A71" s="64">
        <v>591</v>
      </c>
      <c r="B71" s="47">
        <v>43306</v>
      </c>
      <c r="C71" s="48">
        <v>1300122</v>
      </c>
      <c r="D71" s="65"/>
      <c r="E71" s="66" t="s">
        <v>125</v>
      </c>
      <c r="F71" s="66">
        <v>7</v>
      </c>
      <c r="G71" s="66"/>
      <c r="H71" s="66"/>
      <c r="I71" s="67"/>
      <c r="J71" s="66"/>
      <c r="K71" s="67" t="s">
        <v>28</v>
      </c>
      <c r="L71" s="107" t="s">
        <v>98</v>
      </c>
      <c r="M71" s="116">
        <f t="shared" si="10"/>
        <v>43306</v>
      </c>
      <c r="N71" s="305"/>
      <c r="O71" s="70" t="str">
        <f t="shared" ca="1" si="11"/>
        <v/>
      </c>
      <c r="P71" s="5" t="str">
        <f t="shared" ca="1" si="9"/>
        <v>EN COURS</v>
      </c>
      <c r="Q71" s="117" t="str">
        <f t="shared" ca="1" si="12"/>
        <v/>
      </c>
    </row>
    <row r="72" spans="1:17" ht="16.5" thickTop="1" thickBot="1" x14ac:dyDescent="0.25">
      <c r="A72" s="64">
        <v>2689</v>
      </c>
      <c r="B72" s="47">
        <v>43307</v>
      </c>
      <c r="C72" s="48">
        <v>1300122</v>
      </c>
      <c r="D72" s="65"/>
      <c r="E72" s="66" t="s">
        <v>125</v>
      </c>
      <c r="F72" s="66">
        <v>7</v>
      </c>
      <c r="G72" s="66"/>
      <c r="H72" s="66"/>
      <c r="I72" s="67"/>
      <c r="J72" s="66"/>
      <c r="K72" s="67" t="s">
        <v>28</v>
      </c>
      <c r="L72" s="107" t="s">
        <v>98</v>
      </c>
      <c r="M72" s="116">
        <f t="shared" si="10"/>
        <v>43307</v>
      </c>
      <c r="N72" s="305"/>
      <c r="O72" s="70" t="str">
        <f t="shared" ca="1" si="11"/>
        <v/>
      </c>
      <c r="P72" s="5" t="str">
        <f t="shared" ca="1" si="9"/>
        <v>EN COURS</v>
      </c>
      <c r="Q72" s="117" t="str">
        <f t="shared" ca="1" si="12"/>
        <v/>
      </c>
    </row>
    <row r="73" spans="1:17" ht="16.5" thickTop="1" thickBot="1" x14ac:dyDescent="0.25">
      <c r="A73" s="64">
        <v>591</v>
      </c>
      <c r="B73" s="47">
        <v>43308</v>
      </c>
      <c r="C73" s="48">
        <v>1300122</v>
      </c>
      <c r="D73" s="65">
        <v>2</v>
      </c>
      <c r="E73" s="50" t="s">
        <v>54</v>
      </c>
      <c r="F73" s="66">
        <v>3</v>
      </c>
      <c r="G73" s="66" t="s">
        <v>128</v>
      </c>
      <c r="H73" s="66">
        <v>6</v>
      </c>
      <c r="I73" s="66"/>
      <c r="J73" s="66"/>
      <c r="K73" s="67" t="s">
        <v>28</v>
      </c>
      <c r="L73" s="124" t="s">
        <v>129</v>
      </c>
      <c r="M73" s="116">
        <f t="shared" si="10"/>
        <v>43310</v>
      </c>
      <c r="N73" s="305"/>
      <c r="O73" s="70" t="str">
        <f t="shared" ca="1" si="11"/>
        <v/>
      </c>
      <c r="P73" s="5" t="str">
        <f t="shared" ca="1" si="9"/>
        <v>EN COURS</v>
      </c>
      <c r="Q73" s="117" t="str">
        <f t="shared" ca="1" si="12"/>
        <v/>
      </c>
    </row>
    <row r="74" spans="1:17" ht="16.5" thickTop="1" thickBot="1" x14ac:dyDescent="0.25">
      <c r="A74" s="64">
        <v>5906</v>
      </c>
      <c r="B74" s="47">
        <v>43309</v>
      </c>
      <c r="C74" s="48">
        <v>1300122</v>
      </c>
      <c r="D74" s="65"/>
      <c r="E74" s="66" t="s">
        <v>125</v>
      </c>
      <c r="F74" s="66">
        <v>7</v>
      </c>
      <c r="G74" s="66"/>
      <c r="H74" s="66"/>
      <c r="I74" s="66"/>
      <c r="J74" s="66"/>
      <c r="K74" s="67" t="s">
        <v>28</v>
      </c>
      <c r="L74" s="107" t="s">
        <v>98</v>
      </c>
      <c r="M74" s="116">
        <f t="shared" si="10"/>
        <v>43309</v>
      </c>
      <c r="N74" s="305"/>
      <c r="O74" s="70" t="str">
        <f t="shared" ca="1" si="11"/>
        <v/>
      </c>
      <c r="P74" s="5" t="str">
        <f t="shared" ca="1" si="9"/>
        <v>EN COURS</v>
      </c>
      <c r="Q74" s="117" t="str">
        <f t="shared" ca="1" si="12"/>
        <v/>
      </c>
    </row>
    <row r="75" spans="1:17" ht="16.5" thickTop="1" thickBot="1" x14ac:dyDescent="0.25">
      <c r="A75" s="64">
        <v>4221</v>
      </c>
      <c r="B75" s="47">
        <v>43310</v>
      </c>
      <c r="C75" s="48">
        <v>1300122</v>
      </c>
      <c r="D75" s="65">
        <v>5</v>
      </c>
      <c r="E75" s="50" t="s">
        <v>86</v>
      </c>
      <c r="F75" s="66">
        <v>10</v>
      </c>
      <c r="G75" s="66" t="s">
        <v>35</v>
      </c>
      <c r="H75" s="66">
        <v>10</v>
      </c>
      <c r="I75" s="66"/>
      <c r="J75" s="66"/>
      <c r="K75" s="67" t="s">
        <v>28</v>
      </c>
      <c r="L75" s="125" t="s">
        <v>114</v>
      </c>
      <c r="M75" s="116">
        <f t="shared" si="10"/>
        <v>43315</v>
      </c>
      <c r="N75" s="305"/>
      <c r="O75" s="70" t="str">
        <f t="shared" ca="1" si="11"/>
        <v/>
      </c>
      <c r="P75" s="5" t="str">
        <f t="shared" ca="1" si="9"/>
        <v>EN COURS</v>
      </c>
      <c r="Q75" s="117" t="str">
        <f t="shared" ca="1" si="12"/>
        <v/>
      </c>
    </row>
    <row r="76" spans="1:17" ht="17.25" thickTop="1" thickBot="1" x14ac:dyDescent="0.3">
      <c r="A76" s="64">
        <v>9996</v>
      </c>
      <c r="B76" s="47">
        <v>43311</v>
      </c>
      <c r="C76" s="48">
        <v>1300122</v>
      </c>
      <c r="D76" s="65">
        <v>2</v>
      </c>
      <c r="E76" s="50" t="s">
        <v>54</v>
      </c>
      <c r="F76" s="66">
        <v>4</v>
      </c>
      <c r="G76" s="66" t="s">
        <v>128</v>
      </c>
      <c r="H76" s="66">
        <v>7</v>
      </c>
      <c r="I76" s="66" t="s">
        <v>130</v>
      </c>
      <c r="J76" s="66">
        <v>0.5</v>
      </c>
      <c r="K76" s="67" t="s">
        <v>39</v>
      </c>
      <c r="L76" s="122" t="s">
        <v>41</v>
      </c>
      <c r="M76" s="116">
        <f t="shared" si="10"/>
        <v>43313</v>
      </c>
      <c r="N76" s="305"/>
      <c r="O76" s="70" t="str">
        <f t="shared" ca="1" si="11"/>
        <v/>
      </c>
      <c r="P76" s="5" t="str">
        <f t="shared" ca="1" si="9"/>
        <v>EN COURS</v>
      </c>
      <c r="Q76" s="117" t="str">
        <f t="shared" ca="1" si="12"/>
        <v/>
      </c>
    </row>
    <row r="77" spans="1:17" ht="17.25" thickTop="1" thickBot="1" x14ac:dyDescent="0.3">
      <c r="A77" s="64">
        <v>2739</v>
      </c>
      <c r="B77" s="47">
        <v>43312</v>
      </c>
      <c r="C77" s="48">
        <v>1300122</v>
      </c>
      <c r="D77" s="65">
        <v>2</v>
      </c>
      <c r="E77" s="50" t="s">
        <v>54</v>
      </c>
      <c r="F77" s="66">
        <v>4</v>
      </c>
      <c r="G77" s="66" t="s">
        <v>128</v>
      </c>
      <c r="H77" s="66">
        <v>7</v>
      </c>
      <c r="I77" s="66" t="s">
        <v>130</v>
      </c>
      <c r="J77" s="66">
        <v>0.5</v>
      </c>
      <c r="K77" s="67" t="s">
        <v>39</v>
      </c>
      <c r="L77" s="126" t="s">
        <v>43</v>
      </c>
      <c r="M77" s="116">
        <f t="shared" si="10"/>
        <v>43314</v>
      </c>
      <c r="N77" s="305"/>
      <c r="O77" s="70" t="str">
        <f t="shared" ca="1" si="11"/>
        <v/>
      </c>
      <c r="P77" s="5" t="str">
        <f t="shared" ca="1" si="9"/>
        <v>EN COURS</v>
      </c>
      <c r="Q77" s="117" t="str">
        <f t="shared" ca="1" si="12"/>
        <v/>
      </c>
    </row>
    <row r="78" spans="1:17" ht="16.5" thickTop="1" thickBot="1" x14ac:dyDescent="0.25">
      <c r="A78" s="64">
        <v>4221</v>
      </c>
      <c r="B78" s="47">
        <v>43313</v>
      </c>
      <c r="C78" s="48">
        <v>1300122</v>
      </c>
      <c r="D78" s="65">
        <v>1</v>
      </c>
      <c r="E78" s="50" t="s">
        <v>54</v>
      </c>
      <c r="F78" s="66">
        <v>4</v>
      </c>
      <c r="G78" s="66" t="s">
        <v>126</v>
      </c>
      <c r="H78" s="66">
        <v>10</v>
      </c>
      <c r="I78" s="66" t="s">
        <v>131</v>
      </c>
      <c r="J78" s="66">
        <v>5</v>
      </c>
      <c r="K78" s="67" t="s">
        <v>37</v>
      </c>
      <c r="L78" s="124" t="s">
        <v>98</v>
      </c>
      <c r="M78" s="116">
        <f t="shared" si="10"/>
        <v>43314</v>
      </c>
      <c r="N78" s="305"/>
      <c r="O78" s="70" t="str">
        <f t="shared" ca="1" si="11"/>
        <v/>
      </c>
      <c r="P78" s="5" t="str">
        <f t="shared" ca="1" si="9"/>
        <v>EN COURS</v>
      </c>
      <c r="Q78" s="117" t="str">
        <f t="shared" ca="1" si="12"/>
        <v/>
      </c>
    </row>
    <row r="79" spans="1:17" ht="16.5" thickTop="1" thickBot="1" x14ac:dyDescent="0.25">
      <c r="A79" s="64">
        <v>1695</v>
      </c>
      <c r="B79" s="47">
        <v>43314</v>
      </c>
      <c r="C79" s="48">
        <v>1300122</v>
      </c>
      <c r="D79" s="65">
        <v>1</v>
      </c>
      <c r="E79" s="50" t="s">
        <v>34</v>
      </c>
      <c r="F79" s="66">
        <v>1</v>
      </c>
      <c r="G79" s="66" t="s">
        <v>35</v>
      </c>
      <c r="H79" s="66">
        <v>9</v>
      </c>
      <c r="I79" s="66" t="s">
        <v>132</v>
      </c>
      <c r="J79" s="66">
        <v>10</v>
      </c>
      <c r="K79" s="67" t="s">
        <v>28</v>
      </c>
      <c r="L79" s="124" t="s">
        <v>32</v>
      </c>
      <c r="M79" s="116">
        <f t="shared" si="10"/>
        <v>43315</v>
      </c>
      <c r="N79" s="305"/>
      <c r="O79" s="70" t="str">
        <f t="shared" ca="1" si="11"/>
        <v/>
      </c>
      <c r="P79" s="5" t="str">
        <f t="shared" ca="1" si="9"/>
        <v>EN COURS</v>
      </c>
      <c r="Q79" s="117" t="str">
        <f t="shared" ca="1" si="12"/>
        <v/>
      </c>
    </row>
    <row r="80" spans="1:17" ht="16.5" thickTop="1" thickBot="1" x14ac:dyDescent="0.25">
      <c r="A80" s="64">
        <v>4221</v>
      </c>
      <c r="B80" s="47">
        <v>43315</v>
      </c>
      <c r="C80" s="48">
        <v>1300122</v>
      </c>
      <c r="D80" s="65">
        <v>5</v>
      </c>
      <c r="E80" s="50" t="s">
        <v>54</v>
      </c>
      <c r="F80" s="66">
        <v>4</v>
      </c>
      <c r="G80" s="66" t="s">
        <v>133</v>
      </c>
      <c r="H80" s="66"/>
      <c r="I80" s="66" t="s">
        <v>131</v>
      </c>
      <c r="J80" s="66">
        <v>5</v>
      </c>
      <c r="K80" s="67" t="s">
        <v>37</v>
      </c>
      <c r="L80" s="124" t="s">
        <v>98</v>
      </c>
      <c r="M80" s="116">
        <f t="shared" si="10"/>
        <v>43320</v>
      </c>
      <c r="N80" s="305"/>
      <c r="O80" s="70" t="str">
        <f t="shared" ca="1" si="11"/>
        <v/>
      </c>
      <c r="P80" s="5" t="str">
        <f t="shared" ca="1" si="9"/>
        <v>EN COURS</v>
      </c>
      <c r="Q80" s="117" t="str">
        <f t="shared" ca="1" si="12"/>
        <v/>
      </c>
    </row>
    <row r="81" spans="1:17" ht="16.5" thickTop="1" thickBot="1" x14ac:dyDescent="0.25">
      <c r="A81" s="64">
        <v>1695</v>
      </c>
      <c r="B81" s="47">
        <v>43316</v>
      </c>
      <c r="C81" s="90"/>
      <c r="D81" s="65">
        <v>1</v>
      </c>
      <c r="E81" s="50" t="s">
        <v>36</v>
      </c>
      <c r="F81" s="66">
        <v>50</v>
      </c>
      <c r="G81" s="66" t="s">
        <v>134</v>
      </c>
      <c r="H81" s="66"/>
      <c r="I81" s="66"/>
      <c r="J81" s="66"/>
      <c r="K81" s="127"/>
      <c r="L81" s="124"/>
      <c r="M81" s="116">
        <f t="shared" si="10"/>
        <v>43317</v>
      </c>
      <c r="N81" s="305"/>
      <c r="O81" s="70" t="str">
        <f t="shared" ca="1" si="11"/>
        <v/>
      </c>
      <c r="P81" s="5" t="str">
        <f t="shared" ca="1" si="9"/>
        <v>EN COURS</v>
      </c>
      <c r="Q81" s="117" t="str">
        <f t="shared" ca="1" si="12"/>
        <v/>
      </c>
    </row>
    <row r="82" spans="1:17" ht="16.5" thickTop="1" thickBot="1" x14ac:dyDescent="0.25">
      <c r="A82" s="64">
        <v>4221</v>
      </c>
      <c r="B82" s="47">
        <v>43317</v>
      </c>
      <c r="C82" s="48">
        <v>1300122</v>
      </c>
      <c r="D82" s="65">
        <v>1</v>
      </c>
      <c r="E82" s="50" t="s">
        <v>54</v>
      </c>
      <c r="F82" s="66">
        <v>4</v>
      </c>
      <c r="G82" s="66" t="s">
        <v>133</v>
      </c>
      <c r="H82" s="66"/>
      <c r="I82" s="66" t="s">
        <v>131</v>
      </c>
      <c r="J82" s="66">
        <v>5</v>
      </c>
      <c r="K82" s="67" t="s">
        <v>37</v>
      </c>
      <c r="L82" s="124" t="s">
        <v>98</v>
      </c>
      <c r="M82" s="116">
        <f t="shared" si="10"/>
        <v>43318</v>
      </c>
      <c r="N82" s="305"/>
      <c r="O82" s="70" t="str">
        <f t="shared" ca="1" si="11"/>
        <v/>
      </c>
      <c r="P82" s="5" t="str">
        <f t="shared" ca="1" si="9"/>
        <v>EN COURS</v>
      </c>
      <c r="Q82" s="117" t="str">
        <f t="shared" ca="1" si="12"/>
        <v/>
      </c>
    </row>
    <row r="83" spans="1:17" ht="16.5" thickTop="1" thickBot="1" x14ac:dyDescent="0.25">
      <c r="A83" s="64">
        <v>4221</v>
      </c>
      <c r="B83" s="47">
        <v>43318</v>
      </c>
      <c r="C83" s="48">
        <v>1300122</v>
      </c>
      <c r="D83" s="65">
        <v>1</v>
      </c>
      <c r="E83" s="50" t="s">
        <v>54</v>
      </c>
      <c r="F83" s="66">
        <v>4</v>
      </c>
      <c r="G83" s="66" t="s">
        <v>133</v>
      </c>
      <c r="H83" s="66"/>
      <c r="I83" s="66" t="s">
        <v>131</v>
      </c>
      <c r="J83" s="66">
        <v>5</v>
      </c>
      <c r="K83" s="67" t="s">
        <v>37</v>
      </c>
      <c r="L83" s="124" t="s">
        <v>98</v>
      </c>
      <c r="M83" s="116">
        <f t="shared" si="10"/>
        <v>43319</v>
      </c>
      <c r="N83" s="305"/>
      <c r="O83" s="70" t="str">
        <f t="shared" ca="1" si="11"/>
        <v/>
      </c>
      <c r="P83" s="5" t="str">
        <f t="shared" ca="1" si="9"/>
        <v>EN COURS</v>
      </c>
      <c r="Q83" s="117" t="str">
        <f t="shared" ca="1" si="12"/>
        <v/>
      </c>
    </row>
    <row r="84" spans="1:17" ht="16.5" thickTop="1" thickBot="1" x14ac:dyDescent="0.25">
      <c r="A84" s="64">
        <v>4221</v>
      </c>
      <c r="B84" s="47">
        <v>43319</v>
      </c>
      <c r="C84" s="48">
        <v>1300122</v>
      </c>
      <c r="D84" s="65">
        <v>1</v>
      </c>
      <c r="E84" s="50" t="s">
        <v>54</v>
      </c>
      <c r="F84" s="66">
        <v>4</v>
      </c>
      <c r="G84" s="66" t="s">
        <v>133</v>
      </c>
      <c r="H84" s="66"/>
      <c r="I84" s="66" t="s">
        <v>131</v>
      </c>
      <c r="J84" s="66">
        <v>5</v>
      </c>
      <c r="K84" s="67" t="s">
        <v>37</v>
      </c>
      <c r="L84" s="124" t="s">
        <v>98</v>
      </c>
      <c r="M84" s="116">
        <f t="shared" si="10"/>
        <v>43320</v>
      </c>
      <c r="N84" s="305"/>
      <c r="O84" s="70" t="str">
        <f t="shared" ca="1" si="11"/>
        <v/>
      </c>
      <c r="P84" s="5" t="str">
        <f t="shared" ca="1" si="9"/>
        <v>EN COURS</v>
      </c>
      <c r="Q84" s="117" t="str">
        <f t="shared" ca="1" si="12"/>
        <v/>
      </c>
    </row>
    <row r="85" spans="1:17" ht="17.25" thickTop="1" thickBot="1" x14ac:dyDescent="0.3">
      <c r="A85" s="64">
        <v>8100</v>
      </c>
      <c r="B85" s="47">
        <v>43320</v>
      </c>
      <c r="C85" s="48">
        <v>1300122</v>
      </c>
      <c r="D85" s="65">
        <v>2</v>
      </c>
      <c r="E85" s="50" t="s">
        <v>54</v>
      </c>
      <c r="F85" s="66">
        <v>4</v>
      </c>
      <c r="G85" s="66" t="s">
        <v>128</v>
      </c>
      <c r="H85" s="66">
        <v>7</v>
      </c>
      <c r="I85" s="66" t="s">
        <v>36</v>
      </c>
      <c r="J85" s="66">
        <v>2</v>
      </c>
      <c r="K85" s="67" t="s">
        <v>37</v>
      </c>
      <c r="L85" s="105" t="s">
        <v>38</v>
      </c>
      <c r="M85" s="116">
        <f t="shared" si="10"/>
        <v>43322</v>
      </c>
      <c r="N85" s="305"/>
      <c r="O85" s="70" t="str">
        <f t="shared" ca="1" si="11"/>
        <v/>
      </c>
      <c r="P85" s="5" t="str">
        <f t="shared" ca="1" si="9"/>
        <v>EN COURS</v>
      </c>
      <c r="Q85" s="117" t="str">
        <f t="shared" ca="1" si="12"/>
        <v/>
      </c>
    </row>
    <row r="86" spans="1:17" ht="16.5" thickTop="1" thickBot="1" x14ac:dyDescent="0.25">
      <c r="A86" s="64">
        <v>4221</v>
      </c>
      <c r="B86" s="47">
        <v>43321</v>
      </c>
      <c r="C86" s="48">
        <v>1300122</v>
      </c>
      <c r="D86" s="65">
        <v>1</v>
      </c>
      <c r="E86" s="50" t="s">
        <v>54</v>
      </c>
      <c r="F86" s="66">
        <v>4</v>
      </c>
      <c r="G86" s="66" t="s">
        <v>133</v>
      </c>
      <c r="H86" s="66">
        <v>2</v>
      </c>
      <c r="I86" s="66" t="s">
        <v>131</v>
      </c>
      <c r="J86" s="66">
        <v>5</v>
      </c>
      <c r="K86" s="67" t="s">
        <v>37</v>
      </c>
      <c r="L86" s="124" t="s">
        <v>98</v>
      </c>
      <c r="M86" s="116">
        <f t="shared" si="10"/>
        <v>43322</v>
      </c>
      <c r="N86" s="305"/>
      <c r="O86" s="70" t="str">
        <f t="shared" ca="1" si="11"/>
        <v/>
      </c>
      <c r="P86" s="5" t="str">
        <f t="shared" ca="1" si="9"/>
        <v>EN COURS</v>
      </c>
      <c r="Q86" s="117" t="str">
        <f t="shared" ca="1" si="12"/>
        <v/>
      </c>
    </row>
    <row r="87" spans="1:17" ht="16.5" thickTop="1" thickBot="1" x14ac:dyDescent="0.25">
      <c r="A87" s="64">
        <v>4221</v>
      </c>
      <c r="B87" s="47">
        <v>43322</v>
      </c>
      <c r="C87" s="48">
        <v>1300122</v>
      </c>
      <c r="D87" s="65">
        <v>1</v>
      </c>
      <c r="E87" s="50" t="s">
        <v>54</v>
      </c>
      <c r="F87" s="66">
        <v>4</v>
      </c>
      <c r="G87" s="66" t="s">
        <v>133</v>
      </c>
      <c r="H87" s="66">
        <v>2</v>
      </c>
      <c r="I87" s="66" t="s">
        <v>131</v>
      </c>
      <c r="J87" s="66">
        <v>5</v>
      </c>
      <c r="K87" s="67" t="s">
        <v>37</v>
      </c>
      <c r="L87" s="124" t="s">
        <v>98</v>
      </c>
      <c r="M87" s="116">
        <f t="shared" si="10"/>
        <v>43323</v>
      </c>
      <c r="N87" s="305"/>
      <c r="O87" s="70" t="str">
        <f t="shared" ca="1" si="11"/>
        <v/>
      </c>
      <c r="P87" s="5" t="str">
        <f t="shared" ca="1" si="9"/>
        <v>EN COURS</v>
      </c>
      <c r="Q87" s="117" t="str">
        <f t="shared" ca="1" si="12"/>
        <v/>
      </c>
    </row>
    <row r="88" spans="1:17" ht="17.25" thickTop="1" thickBot="1" x14ac:dyDescent="0.3">
      <c r="A88" s="64">
        <v>4363</v>
      </c>
      <c r="B88" s="47">
        <v>43323</v>
      </c>
      <c r="C88" s="48">
        <v>1300122</v>
      </c>
      <c r="D88" s="65">
        <v>2</v>
      </c>
      <c r="E88" s="50" t="s">
        <v>54</v>
      </c>
      <c r="F88" s="66">
        <v>4</v>
      </c>
      <c r="G88" s="66" t="s">
        <v>128</v>
      </c>
      <c r="H88" s="66">
        <v>7</v>
      </c>
      <c r="I88" s="66" t="s">
        <v>36</v>
      </c>
      <c r="J88" s="66">
        <v>2</v>
      </c>
      <c r="K88" s="67" t="s">
        <v>28</v>
      </c>
      <c r="L88" s="105" t="s">
        <v>38</v>
      </c>
      <c r="M88" s="116">
        <f t="shared" si="10"/>
        <v>43325</v>
      </c>
      <c r="N88" s="305"/>
      <c r="O88" s="70" t="str">
        <f t="shared" ca="1" si="11"/>
        <v/>
      </c>
      <c r="P88" s="5" t="str">
        <f t="shared" ca="1" si="9"/>
        <v>EN COURS</v>
      </c>
      <c r="Q88" s="117" t="str">
        <f t="shared" ca="1" si="12"/>
        <v/>
      </c>
    </row>
    <row r="89" spans="1:17" ht="16.5" thickTop="1" thickBot="1" x14ac:dyDescent="0.25">
      <c r="A89" s="64">
        <v>8100</v>
      </c>
      <c r="B89" s="47">
        <v>43324</v>
      </c>
      <c r="C89" s="48">
        <v>1300122</v>
      </c>
      <c r="D89" s="65"/>
      <c r="E89" s="66" t="s">
        <v>128</v>
      </c>
      <c r="F89" s="66">
        <v>7</v>
      </c>
      <c r="G89" s="66"/>
      <c r="H89" s="66"/>
      <c r="I89" s="66"/>
      <c r="J89" s="66"/>
      <c r="K89" s="67" t="s">
        <v>28</v>
      </c>
      <c r="L89" s="124" t="s">
        <v>98</v>
      </c>
      <c r="M89" s="116">
        <f t="shared" si="10"/>
        <v>43324</v>
      </c>
      <c r="N89" s="305"/>
      <c r="O89" s="70" t="str">
        <f t="shared" ca="1" si="11"/>
        <v/>
      </c>
      <c r="P89" s="5" t="str">
        <f t="shared" ca="1" si="9"/>
        <v>EN COURS</v>
      </c>
      <c r="Q89" s="117" t="str">
        <f t="shared" ca="1" si="12"/>
        <v/>
      </c>
    </row>
    <row r="90" spans="1:17" ht="16.5" thickTop="1" thickBot="1" x14ac:dyDescent="0.25">
      <c r="A90" s="64">
        <v>4221</v>
      </c>
      <c r="B90" s="47">
        <v>43325</v>
      </c>
      <c r="C90" s="48">
        <v>1300122</v>
      </c>
      <c r="D90" s="65">
        <v>1</v>
      </c>
      <c r="E90" s="50" t="s">
        <v>54</v>
      </c>
      <c r="F90" s="66">
        <v>4</v>
      </c>
      <c r="G90" s="66" t="s">
        <v>133</v>
      </c>
      <c r="H90" s="66">
        <v>2</v>
      </c>
      <c r="I90" s="66" t="s">
        <v>131</v>
      </c>
      <c r="J90" s="66">
        <v>5</v>
      </c>
      <c r="K90" s="67" t="s">
        <v>37</v>
      </c>
      <c r="L90" s="124" t="s">
        <v>98</v>
      </c>
      <c r="M90" s="116">
        <f t="shared" si="10"/>
        <v>43326</v>
      </c>
      <c r="N90" s="305"/>
      <c r="O90" s="70" t="str">
        <f t="shared" ca="1" si="11"/>
        <v/>
      </c>
      <c r="P90" s="5" t="str">
        <f t="shared" ref="P90:P121" ca="1" si="13">IF(A90="","",IF(AND(Q90="",M90&gt;$B$1),"EN COURS",""))</f>
        <v>EN COURS</v>
      </c>
      <c r="Q90" s="117" t="str">
        <f t="shared" ca="1" si="12"/>
        <v/>
      </c>
    </row>
    <row r="91" spans="1:17" ht="17.25" thickTop="1" thickBot="1" x14ac:dyDescent="0.3">
      <c r="A91" s="64">
        <v>7963</v>
      </c>
      <c r="B91" s="47">
        <v>43326</v>
      </c>
      <c r="C91" s="48">
        <v>1300122</v>
      </c>
      <c r="D91" s="65">
        <v>2</v>
      </c>
      <c r="E91" s="50" t="s">
        <v>54</v>
      </c>
      <c r="F91" s="66">
        <v>4</v>
      </c>
      <c r="G91" s="66" t="s">
        <v>128</v>
      </c>
      <c r="H91" s="66">
        <v>7</v>
      </c>
      <c r="I91" s="66" t="s">
        <v>36</v>
      </c>
      <c r="J91" s="66">
        <v>2</v>
      </c>
      <c r="K91" s="67" t="s">
        <v>28</v>
      </c>
      <c r="L91" s="105" t="s">
        <v>38</v>
      </c>
      <c r="M91" s="116">
        <f t="shared" si="10"/>
        <v>43328</v>
      </c>
      <c r="N91" s="305"/>
      <c r="O91" s="70" t="str">
        <f t="shared" ca="1" si="11"/>
        <v/>
      </c>
      <c r="P91" s="5" t="str">
        <f t="shared" ca="1" si="13"/>
        <v>EN COURS</v>
      </c>
      <c r="Q91" s="117" t="str">
        <f t="shared" ca="1" si="12"/>
        <v/>
      </c>
    </row>
    <row r="92" spans="1:17" ht="17.25" thickTop="1" thickBot="1" x14ac:dyDescent="0.3">
      <c r="A92" s="64">
        <v>6908</v>
      </c>
      <c r="B92" s="47">
        <v>43327</v>
      </c>
      <c r="C92" s="48">
        <v>1300122</v>
      </c>
      <c r="D92" s="65">
        <v>4</v>
      </c>
      <c r="E92" s="50" t="s">
        <v>54</v>
      </c>
      <c r="F92" s="66">
        <v>4</v>
      </c>
      <c r="G92" s="66" t="s">
        <v>128</v>
      </c>
      <c r="H92" s="66">
        <v>7</v>
      </c>
      <c r="I92" s="66" t="s">
        <v>130</v>
      </c>
      <c r="J92" s="66">
        <v>0.5</v>
      </c>
      <c r="K92" s="67" t="s">
        <v>39</v>
      </c>
      <c r="L92" s="126" t="s">
        <v>43</v>
      </c>
      <c r="M92" s="116">
        <f t="shared" si="10"/>
        <v>43331</v>
      </c>
      <c r="N92" s="305"/>
      <c r="O92" s="70" t="str">
        <f t="shared" ca="1" si="11"/>
        <v/>
      </c>
      <c r="P92" s="5" t="str">
        <f t="shared" ca="1" si="13"/>
        <v>EN COURS</v>
      </c>
      <c r="Q92" s="117" t="str">
        <f t="shared" ca="1" si="12"/>
        <v/>
      </c>
    </row>
    <row r="93" spans="1:17" ht="17.25" thickTop="1" thickBot="1" x14ac:dyDescent="0.3">
      <c r="A93" s="64">
        <v>1831</v>
      </c>
      <c r="B93" s="47">
        <v>43328</v>
      </c>
      <c r="C93" s="48">
        <v>1300122</v>
      </c>
      <c r="D93" s="65">
        <v>4</v>
      </c>
      <c r="E93" s="50" t="s">
        <v>54</v>
      </c>
      <c r="F93" s="66">
        <v>4</v>
      </c>
      <c r="G93" s="66" t="s">
        <v>128</v>
      </c>
      <c r="H93" s="66">
        <v>7</v>
      </c>
      <c r="I93" s="66"/>
      <c r="J93" s="66"/>
      <c r="K93" s="67" t="s">
        <v>28</v>
      </c>
      <c r="L93" s="105" t="s">
        <v>38</v>
      </c>
      <c r="M93" s="116">
        <f t="shared" si="10"/>
        <v>43332</v>
      </c>
      <c r="N93" s="305"/>
      <c r="O93" s="70" t="str">
        <f t="shared" ca="1" si="11"/>
        <v/>
      </c>
      <c r="P93" s="5" t="str">
        <f t="shared" ca="1" si="13"/>
        <v>EN COURS</v>
      </c>
      <c r="Q93" s="117" t="str">
        <f t="shared" ca="1" si="12"/>
        <v/>
      </c>
    </row>
    <row r="94" spans="1:17" ht="17.25" thickTop="1" thickBot="1" x14ac:dyDescent="0.3">
      <c r="A94" s="64">
        <v>544</v>
      </c>
      <c r="B94" s="47">
        <v>43329</v>
      </c>
      <c r="C94" s="48">
        <v>1300122</v>
      </c>
      <c r="D94" s="65">
        <v>4</v>
      </c>
      <c r="E94" s="50" t="s">
        <v>54</v>
      </c>
      <c r="F94" s="66">
        <v>4</v>
      </c>
      <c r="G94" s="66" t="s">
        <v>128</v>
      </c>
      <c r="H94" s="66">
        <v>7</v>
      </c>
      <c r="I94" s="66"/>
      <c r="J94" s="66"/>
      <c r="K94" s="67" t="s">
        <v>28</v>
      </c>
      <c r="L94" s="105" t="s">
        <v>38</v>
      </c>
      <c r="M94" s="116">
        <f t="shared" si="10"/>
        <v>43333</v>
      </c>
      <c r="N94" s="305"/>
      <c r="O94" s="70" t="str">
        <f t="shared" ca="1" si="11"/>
        <v/>
      </c>
      <c r="P94" s="5" t="str">
        <f t="shared" ca="1" si="13"/>
        <v>EN COURS</v>
      </c>
      <c r="Q94" s="117" t="str">
        <f t="shared" ca="1" si="12"/>
        <v/>
      </c>
    </row>
    <row r="95" spans="1:17" ht="17.25" thickTop="1" thickBot="1" x14ac:dyDescent="0.3">
      <c r="A95" s="64">
        <v>224</v>
      </c>
      <c r="B95" s="47">
        <v>43330</v>
      </c>
      <c r="C95" s="48">
        <v>1300122</v>
      </c>
      <c r="D95" s="65">
        <v>4</v>
      </c>
      <c r="E95" s="50" t="s">
        <v>54</v>
      </c>
      <c r="F95" s="66">
        <v>4</v>
      </c>
      <c r="G95" s="66" t="s">
        <v>128</v>
      </c>
      <c r="H95" s="66">
        <v>7</v>
      </c>
      <c r="I95" s="66"/>
      <c r="J95" s="66"/>
      <c r="K95" s="67" t="s">
        <v>28</v>
      </c>
      <c r="L95" s="105" t="s">
        <v>38</v>
      </c>
      <c r="M95" s="116">
        <f t="shared" si="10"/>
        <v>43334</v>
      </c>
      <c r="N95" s="305"/>
      <c r="O95" s="70" t="str">
        <f t="shared" ca="1" si="11"/>
        <v/>
      </c>
      <c r="P95" s="5" t="str">
        <f t="shared" ca="1" si="13"/>
        <v>EN COURS</v>
      </c>
      <c r="Q95" s="117" t="str">
        <f t="shared" ca="1" si="12"/>
        <v/>
      </c>
    </row>
    <row r="96" spans="1:17" ht="17.25" thickTop="1" thickBot="1" x14ac:dyDescent="0.3">
      <c r="A96" s="64">
        <v>8932</v>
      </c>
      <c r="B96" s="47">
        <v>43331</v>
      </c>
      <c r="C96" s="48">
        <v>1300122</v>
      </c>
      <c r="D96" s="65">
        <v>4</v>
      </c>
      <c r="E96" s="50" t="s">
        <v>54</v>
      </c>
      <c r="F96" s="66">
        <v>4</v>
      </c>
      <c r="G96" s="66" t="s">
        <v>128</v>
      </c>
      <c r="H96" s="66">
        <v>7</v>
      </c>
      <c r="I96" s="66"/>
      <c r="J96" s="66"/>
      <c r="K96" s="67" t="s">
        <v>28</v>
      </c>
      <c r="L96" s="105" t="s">
        <v>38</v>
      </c>
      <c r="M96" s="116">
        <f t="shared" si="10"/>
        <v>43335</v>
      </c>
      <c r="N96" s="305"/>
      <c r="O96" s="70" t="str">
        <f t="shared" ca="1" si="11"/>
        <v/>
      </c>
      <c r="P96" s="5" t="str">
        <f t="shared" ca="1" si="13"/>
        <v>EN COURS</v>
      </c>
      <c r="Q96" s="117" t="str">
        <f t="shared" ca="1" si="12"/>
        <v/>
      </c>
    </row>
    <row r="97" spans="1:17" ht="17.25" thickTop="1" thickBot="1" x14ac:dyDescent="0.3">
      <c r="A97" s="64">
        <v>8933</v>
      </c>
      <c r="B97" s="47">
        <v>43332</v>
      </c>
      <c r="C97" s="48">
        <v>1300122</v>
      </c>
      <c r="D97" s="65">
        <v>4</v>
      </c>
      <c r="E97" s="50" t="s">
        <v>54</v>
      </c>
      <c r="F97" s="66">
        <v>4</v>
      </c>
      <c r="G97" s="66" t="s">
        <v>128</v>
      </c>
      <c r="H97" s="66">
        <v>7</v>
      </c>
      <c r="I97" s="66"/>
      <c r="J97" s="66"/>
      <c r="K97" s="67" t="s">
        <v>28</v>
      </c>
      <c r="L97" s="105" t="s">
        <v>38</v>
      </c>
      <c r="M97" s="116">
        <f t="shared" si="10"/>
        <v>43336</v>
      </c>
      <c r="N97" s="305"/>
      <c r="O97" s="70" t="str">
        <f t="shared" ca="1" si="11"/>
        <v/>
      </c>
      <c r="P97" s="5" t="str">
        <f t="shared" ca="1" si="13"/>
        <v>EN COURS</v>
      </c>
      <c r="Q97" s="117" t="str">
        <f t="shared" ca="1" si="12"/>
        <v/>
      </c>
    </row>
    <row r="98" spans="1:17" ht="17.25" thickTop="1" thickBot="1" x14ac:dyDescent="0.3">
      <c r="A98" s="64">
        <v>9185</v>
      </c>
      <c r="B98" s="47">
        <v>43333</v>
      </c>
      <c r="C98" s="48">
        <v>1300122</v>
      </c>
      <c r="D98" s="65">
        <v>4</v>
      </c>
      <c r="E98" s="50" t="s">
        <v>54</v>
      </c>
      <c r="F98" s="66">
        <v>4</v>
      </c>
      <c r="G98" s="66" t="s">
        <v>128</v>
      </c>
      <c r="H98" s="66">
        <v>7</v>
      </c>
      <c r="I98" s="66"/>
      <c r="J98" s="66"/>
      <c r="K98" s="67" t="s">
        <v>28</v>
      </c>
      <c r="L98" s="105" t="s">
        <v>38</v>
      </c>
      <c r="M98" s="116">
        <f t="shared" si="10"/>
        <v>43337</v>
      </c>
      <c r="N98" s="305"/>
      <c r="O98" s="70" t="str">
        <f t="shared" ca="1" si="11"/>
        <v/>
      </c>
      <c r="P98" s="4" t="str">
        <f t="shared" ca="1" si="13"/>
        <v>EN COURS</v>
      </c>
      <c r="Q98" s="117" t="str">
        <f t="shared" ca="1" si="12"/>
        <v/>
      </c>
    </row>
    <row r="99" spans="1:17" ht="16.5" thickTop="1" thickBot="1" x14ac:dyDescent="0.25">
      <c r="A99" s="64">
        <v>7963</v>
      </c>
      <c r="B99" s="47">
        <v>43334</v>
      </c>
      <c r="C99" s="48">
        <v>1300122</v>
      </c>
      <c r="D99" s="65">
        <v>1</v>
      </c>
      <c r="E99" s="66" t="s">
        <v>128</v>
      </c>
      <c r="F99" s="66">
        <v>7</v>
      </c>
      <c r="G99" s="66"/>
      <c r="H99" s="66"/>
      <c r="I99" s="66"/>
      <c r="J99" s="66"/>
      <c r="K99" s="67" t="s">
        <v>28</v>
      </c>
      <c r="L99" s="124" t="s">
        <v>98</v>
      </c>
      <c r="M99" s="116">
        <f t="shared" si="10"/>
        <v>43335</v>
      </c>
      <c r="N99" s="305"/>
      <c r="O99" s="70" t="str">
        <f t="shared" ca="1" si="11"/>
        <v/>
      </c>
      <c r="P99" s="4" t="str">
        <f t="shared" ca="1" si="13"/>
        <v>EN COURS</v>
      </c>
      <c r="Q99" s="117" t="str">
        <f t="shared" ca="1" si="12"/>
        <v/>
      </c>
    </row>
    <row r="100" spans="1:17" ht="16.5" thickTop="1" thickBot="1" x14ac:dyDescent="0.25">
      <c r="A100" s="64">
        <v>6908</v>
      </c>
      <c r="B100" s="47">
        <v>43335</v>
      </c>
      <c r="C100" s="48">
        <v>1300122</v>
      </c>
      <c r="D100" s="65">
        <v>1</v>
      </c>
      <c r="E100" s="66" t="s">
        <v>128</v>
      </c>
      <c r="F100" s="66">
        <v>7</v>
      </c>
      <c r="G100" s="66"/>
      <c r="H100" s="66"/>
      <c r="I100" s="66"/>
      <c r="J100" s="66"/>
      <c r="K100" s="67" t="s">
        <v>28</v>
      </c>
      <c r="L100" s="124" t="s">
        <v>98</v>
      </c>
      <c r="M100" s="116">
        <f t="shared" si="10"/>
        <v>43336</v>
      </c>
      <c r="N100" s="305"/>
      <c r="O100" s="70" t="str">
        <f t="shared" ca="1" si="11"/>
        <v/>
      </c>
      <c r="P100" s="4" t="str">
        <f t="shared" ca="1" si="13"/>
        <v>EN COURS</v>
      </c>
      <c r="Q100" s="117" t="str">
        <f t="shared" ca="1" si="12"/>
        <v/>
      </c>
    </row>
    <row r="101" spans="1:17" ht="16.5" thickTop="1" thickBot="1" x14ac:dyDescent="0.25">
      <c r="A101" s="64">
        <v>4221</v>
      </c>
      <c r="B101" s="47">
        <v>43336</v>
      </c>
      <c r="C101" s="48">
        <v>1300122</v>
      </c>
      <c r="D101" s="65">
        <v>1</v>
      </c>
      <c r="E101" s="50" t="s">
        <v>54</v>
      </c>
      <c r="F101" s="66">
        <v>4</v>
      </c>
      <c r="G101" s="66" t="s">
        <v>133</v>
      </c>
      <c r="H101" s="66">
        <v>2</v>
      </c>
      <c r="I101" s="66" t="s">
        <v>131</v>
      </c>
      <c r="J101" s="66">
        <v>5</v>
      </c>
      <c r="K101" s="67" t="s">
        <v>37</v>
      </c>
      <c r="L101" s="124" t="s">
        <v>98</v>
      </c>
      <c r="M101" s="116">
        <f t="shared" ref="M101:M132" si="14">SUM(B101+D101)</f>
        <v>43337</v>
      </c>
      <c r="N101" s="305"/>
      <c r="O101" s="70" t="str">
        <f t="shared" ref="O101:O132" ca="1" si="15">IF(A101="","",IF(AND(P101="",OR(Q101="",Q101="TERMINE"),M101&lt;=$B$1),"OK",""))</f>
        <v/>
      </c>
      <c r="P101" s="4" t="str">
        <f t="shared" ca="1" si="13"/>
        <v>EN COURS</v>
      </c>
      <c r="Q101" s="117" t="str">
        <f t="shared" ref="Q101:Q132" ca="1" si="16">IF(A101="","",IF(M101&lt;$B$1,"TERMINE",""))</f>
        <v/>
      </c>
    </row>
    <row r="102" spans="1:17" ht="16.5" thickTop="1" thickBot="1" x14ac:dyDescent="0.25">
      <c r="A102" s="64">
        <v>6626</v>
      </c>
      <c r="B102" s="47">
        <v>43337</v>
      </c>
      <c r="C102" s="48">
        <v>1300122</v>
      </c>
      <c r="D102" s="65">
        <v>3</v>
      </c>
      <c r="E102" s="50" t="s">
        <v>135</v>
      </c>
      <c r="F102" s="66">
        <v>10</v>
      </c>
      <c r="G102" s="66"/>
      <c r="H102" s="66"/>
      <c r="I102" s="66"/>
      <c r="J102" s="66"/>
      <c r="K102" s="67" t="s">
        <v>46</v>
      </c>
      <c r="L102" s="101" t="s">
        <v>69</v>
      </c>
      <c r="M102" s="116">
        <f t="shared" si="14"/>
        <v>43340</v>
      </c>
      <c r="N102" s="305"/>
      <c r="O102" s="70" t="str">
        <f t="shared" ca="1" si="15"/>
        <v/>
      </c>
      <c r="P102" s="4" t="str">
        <f t="shared" ca="1" si="13"/>
        <v>EN COURS</v>
      </c>
      <c r="Q102" s="117" t="str">
        <f t="shared" ca="1" si="16"/>
        <v/>
      </c>
    </row>
    <row r="103" spans="1:17" ht="16.5" thickTop="1" thickBot="1" x14ac:dyDescent="0.25">
      <c r="A103" s="64">
        <v>4221</v>
      </c>
      <c r="B103" s="47">
        <v>43338</v>
      </c>
      <c r="C103" s="48">
        <v>1300122</v>
      </c>
      <c r="D103" s="65">
        <v>1</v>
      </c>
      <c r="E103" s="50" t="s">
        <v>54</v>
      </c>
      <c r="F103" s="66">
        <v>4</v>
      </c>
      <c r="G103" s="66" t="s">
        <v>133</v>
      </c>
      <c r="H103" s="66">
        <v>2</v>
      </c>
      <c r="I103" s="66" t="s">
        <v>131</v>
      </c>
      <c r="J103" s="66">
        <v>5</v>
      </c>
      <c r="K103" s="67" t="s">
        <v>37</v>
      </c>
      <c r="L103" s="124" t="s">
        <v>98</v>
      </c>
      <c r="M103" s="116">
        <f t="shared" si="14"/>
        <v>43339</v>
      </c>
      <c r="N103" s="305"/>
      <c r="O103" s="70" t="str">
        <f t="shared" ca="1" si="15"/>
        <v/>
      </c>
      <c r="P103" s="4" t="str">
        <f t="shared" ca="1" si="13"/>
        <v>EN COURS</v>
      </c>
      <c r="Q103" s="117" t="str">
        <f t="shared" ca="1" si="16"/>
        <v/>
      </c>
    </row>
    <row r="104" spans="1:17" ht="16.5" thickTop="1" thickBot="1" x14ac:dyDescent="0.25">
      <c r="A104" s="64">
        <v>6626</v>
      </c>
      <c r="B104" s="47">
        <v>43339</v>
      </c>
      <c r="C104" s="48">
        <v>1300122</v>
      </c>
      <c r="D104" s="65">
        <v>1</v>
      </c>
      <c r="E104" s="50" t="s">
        <v>135</v>
      </c>
      <c r="F104" s="66">
        <v>9</v>
      </c>
      <c r="G104" s="66"/>
      <c r="H104" s="66"/>
      <c r="I104" s="66"/>
      <c r="J104" s="66"/>
      <c r="K104" s="67" t="s">
        <v>46</v>
      </c>
      <c r="L104" s="124" t="s">
        <v>98</v>
      </c>
      <c r="M104" s="116">
        <f t="shared" si="14"/>
        <v>43340</v>
      </c>
      <c r="N104" s="305"/>
      <c r="O104" s="70" t="str">
        <f t="shared" ca="1" si="15"/>
        <v/>
      </c>
      <c r="P104" s="4" t="str">
        <f t="shared" ca="1" si="13"/>
        <v>EN COURS</v>
      </c>
      <c r="Q104" s="117" t="str">
        <f t="shared" ca="1" si="16"/>
        <v/>
      </c>
    </row>
    <row r="105" spans="1:17" ht="17.25" thickTop="1" thickBot="1" x14ac:dyDescent="0.3">
      <c r="A105" s="64">
        <v>9697</v>
      </c>
      <c r="B105" s="47">
        <v>43340</v>
      </c>
      <c r="C105" s="48">
        <v>1300122</v>
      </c>
      <c r="D105" s="65">
        <v>4</v>
      </c>
      <c r="E105" s="50" t="s">
        <v>54</v>
      </c>
      <c r="F105" s="66">
        <v>4</v>
      </c>
      <c r="G105" s="66" t="s">
        <v>128</v>
      </c>
      <c r="H105" s="66">
        <v>7</v>
      </c>
      <c r="I105" s="66"/>
      <c r="J105" s="66"/>
      <c r="K105" s="67" t="s">
        <v>28</v>
      </c>
      <c r="L105" s="105" t="s">
        <v>38</v>
      </c>
      <c r="M105" s="116">
        <f t="shared" si="14"/>
        <v>43344</v>
      </c>
      <c r="N105" s="305"/>
      <c r="O105" s="70" t="str">
        <f t="shared" ca="1" si="15"/>
        <v/>
      </c>
      <c r="P105" s="4" t="str">
        <f t="shared" ca="1" si="13"/>
        <v>EN COURS</v>
      </c>
      <c r="Q105" s="117" t="str">
        <f t="shared" ca="1" si="16"/>
        <v/>
      </c>
    </row>
    <row r="106" spans="1:17" ht="17.25" thickTop="1" thickBot="1" x14ac:dyDescent="0.3">
      <c r="A106" s="64">
        <v>7531</v>
      </c>
      <c r="B106" s="47">
        <v>43341</v>
      </c>
      <c r="C106" s="48">
        <v>1300122</v>
      </c>
      <c r="D106" s="65">
        <v>4</v>
      </c>
      <c r="E106" s="50" t="s">
        <v>54</v>
      </c>
      <c r="F106" s="66">
        <v>4</v>
      </c>
      <c r="G106" s="66" t="s">
        <v>128</v>
      </c>
      <c r="H106" s="66">
        <v>7</v>
      </c>
      <c r="I106" s="66"/>
      <c r="J106" s="66"/>
      <c r="K106" s="67" t="s">
        <v>28</v>
      </c>
      <c r="L106" s="105" t="s">
        <v>38</v>
      </c>
      <c r="M106" s="116">
        <f t="shared" si="14"/>
        <v>43345</v>
      </c>
      <c r="N106" s="305"/>
      <c r="O106" s="70" t="str">
        <f t="shared" ca="1" si="15"/>
        <v/>
      </c>
      <c r="P106" s="4" t="str">
        <f t="shared" ca="1" si="13"/>
        <v>EN COURS</v>
      </c>
      <c r="Q106" s="117" t="str">
        <f t="shared" ca="1" si="16"/>
        <v/>
      </c>
    </row>
    <row r="107" spans="1:17" ht="17.25" thickTop="1" thickBot="1" x14ac:dyDescent="0.3">
      <c r="A107" s="64">
        <v>1664</v>
      </c>
      <c r="B107" s="47">
        <v>43342</v>
      </c>
      <c r="C107" s="48">
        <v>1300122</v>
      </c>
      <c r="D107" s="65">
        <v>4</v>
      </c>
      <c r="E107" s="50" t="s">
        <v>54</v>
      </c>
      <c r="F107" s="66">
        <v>4</v>
      </c>
      <c r="G107" s="66" t="s">
        <v>128</v>
      </c>
      <c r="H107" s="66">
        <v>7</v>
      </c>
      <c r="I107" s="66"/>
      <c r="J107" s="66"/>
      <c r="K107" s="67" t="s">
        <v>28</v>
      </c>
      <c r="L107" s="105" t="s">
        <v>38</v>
      </c>
      <c r="M107" s="116">
        <f t="shared" si="14"/>
        <v>43346</v>
      </c>
      <c r="N107" s="305"/>
      <c r="O107" s="70" t="str">
        <f t="shared" ca="1" si="15"/>
        <v/>
      </c>
      <c r="P107" s="4" t="str">
        <f t="shared" ca="1" si="13"/>
        <v>EN COURS</v>
      </c>
      <c r="Q107" s="117" t="str">
        <f t="shared" ca="1" si="16"/>
        <v/>
      </c>
    </row>
    <row r="108" spans="1:17" ht="17.25" thickTop="1" thickBot="1" x14ac:dyDescent="0.3">
      <c r="A108" s="64">
        <v>7525</v>
      </c>
      <c r="B108" s="47">
        <v>43343</v>
      </c>
      <c r="C108" s="48">
        <v>1300122</v>
      </c>
      <c r="D108" s="65">
        <v>4</v>
      </c>
      <c r="E108" s="50" t="s">
        <v>54</v>
      </c>
      <c r="F108" s="66">
        <v>4</v>
      </c>
      <c r="G108" s="66" t="s">
        <v>128</v>
      </c>
      <c r="H108" s="66">
        <v>7</v>
      </c>
      <c r="I108" s="66" t="s">
        <v>130</v>
      </c>
      <c r="J108" s="66">
        <v>0.5</v>
      </c>
      <c r="K108" s="67" t="s">
        <v>39</v>
      </c>
      <c r="L108" s="56" t="s">
        <v>41</v>
      </c>
      <c r="M108" s="116">
        <f t="shared" si="14"/>
        <v>43347</v>
      </c>
      <c r="N108" s="305"/>
      <c r="O108" s="70" t="str">
        <f t="shared" ca="1" si="15"/>
        <v/>
      </c>
      <c r="P108" s="4" t="str">
        <f t="shared" ca="1" si="13"/>
        <v>EN COURS</v>
      </c>
      <c r="Q108" s="117" t="str">
        <f t="shared" ca="1" si="16"/>
        <v/>
      </c>
    </row>
    <row r="109" spans="1:17" ht="16.5" thickTop="1" thickBot="1" x14ac:dyDescent="0.25">
      <c r="A109" s="64">
        <v>4221</v>
      </c>
      <c r="B109" s="47">
        <v>43344</v>
      </c>
      <c r="C109" s="48">
        <v>1300122</v>
      </c>
      <c r="D109" s="65"/>
      <c r="E109" s="66" t="s">
        <v>131</v>
      </c>
      <c r="F109" s="66">
        <v>5</v>
      </c>
      <c r="G109" s="66" t="s">
        <v>136</v>
      </c>
      <c r="H109" s="66">
        <v>0.5</v>
      </c>
      <c r="I109" s="66" t="s">
        <v>133</v>
      </c>
      <c r="J109" s="66"/>
      <c r="K109" s="67" t="s">
        <v>30</v>
      </c>
      <c r="L109" s="124" t="s">
        <v>98</v>
      </c>
      <c r="M109" s="116">
        <f t="shared" si="14"/>
        <v>43344</v>
      </c>
      <c r="N109" s="305"/>
      <c r="O109" s="70" t="str">
        <f t="shared" ca="1" si="15"/>
        <v/>
      </c>
      <c r="P109" s="4" t="str">
        <f t="shared" ca="1" si="13"/>
        <v>EN COURS</v>
      </c>
      <c r="Q109" s="117" t="str">
        <f t="shared" ca="1" si="16"/>
        <v/>
      </c>
    </row>
    <row r="110" spans="1:17" ht="17.25" thickTop="1" thickBot="1" x14ac:dyDescent="0.3">
      <c r="A110" s="64">
        <v>972</v>
      </c>
      <c r="B110" s="47">
        <v>43345</v>
      </c>
      <c r="C110" s="48">
        <v>1300122</v>
      </c>
      <c r="D110" s="65">
        <v>4</v>
      </c>
      <c r="E110" s="50" t="s">
        <v>54</v>
      </c>
      <c r="F110" s="66">
        <v>4</v>
      </c>
      <c r="G110" s="66" t="s">
        <v>128</v>
      </c>
      <c r="H110" s="66">
        <v>7</v>
      </c>
      <c r="I110" s="66"/>
      <c r="J110" s="66"/>
      <c r="K110" s="67" t="s">
        <v>28</v>
      </c>
      <c r="L110" s="105" t="s">
        <v>38</v>
      </c>
      <c r="M110" s="116">
        <f t="shared" si="14"/>
        <v>43349</v>
      </c>
      <c r="N110" s="305"/>
      <c r="O110" s="70" t="str">
        <f t="shared" ca="1" si="15"/>
        <v/>
      </c>
      <c r="P110" s="4" t="str">
        <f t="shared" ca="1" si="13"/>
        <v>EN COURS</v>
      </c>
      <c r="Q110" s="117" t="str">
        <f t="shared" ca="1" si="16"/>
        <v/>
      </c>
    </row>
    <row r="111" spans="1:17" ht="17.25" thickTop="1" thickBot="1" x14ac:dyDescent="0.3">
      <c r="A111" s="64">
        <v>5725</v>
      </c>
      <c r="B111" s="47">
        <v>43346</v>
      </c>
      <c r="C111" s="48">
        <v>1300122</v>
      </c>
      <c r="D111" s="65">
        <v>4</v>
      </c>
      <c r="E111" s="50" t="s">
        <v>54</v>
      </c>
      <c r="F111" s="66">
        <v>4</v>
      </c>
      <c r="G111" s="66" t="s">
        <v>128</v>
      </c>
      <c r="H111" s="66">
        <v>7</v>
      </c>
      <c r="I111" s="66"/>
      <c r="J111" s="66"/>
      <c r="K111" s="67" t="s">
        <v>28</v>
      </c>
      <c r="L111" s="105" t="s">
        <v>38</v>
      </c>
      <c r="M111" s="116">
        <f t="shared" si="14"/>
        <v>43350</v>
      </c>
      <c r="N111" s="305"/>
      <c r="O111" s="70" t="str">
        <f t="shared" ca="1" si="15"/>
        <v/>
      </c>
      <c r="P111" s="4" t="str">
        <f t="shared" ca="1" si="13"/>
        <v>EN COURS</v>
      </c>
      <c r="Q111" s="117" t="str">
        <f t="shared" ca="1" si="16"/>
        <v/>
      </c>
    </row>
    <row r="112" spans="1:17" ht="16.5" thickTop="1" thickBot="1" x14ac:dyDescent="0.25">
      <c r="A112" s="64">
        <v>4221</v>
      </c>
      <c r="B112" s="47">
        <v>43347</v>
      </c>
      <c r="C112" s="48">
        <v>1300122</v>
      </c>
      <c r="D112" s="65">
        <v>1</v>
      </c>
      <c r="E112" s="66" t="s">
        <v>131</v>
      </c>
      <c r="F112" s="66">
        <v>5</v>
      </c>
      <c r="G112" s="66" t="s">
        <v>136</v>
      </c>
      <c r="H112" s="66">
        <v>0.5</v>
      </c>
      <c r="I112" s="66" t="s">
        <v>133</v>
      </c>
      <c r="J112" s="66"/>
      <c r="K112" s="67" t="s">
        <v>30</v>
      </c>
      <c r="L112" s="124" t="s">
        <v>98</v>
      </c>
      <c r="M112" s="116">
        <f t="shared" si="14"/>
        <v>43348</v>
      </c>
      <c r="N112" s="305"/>
      <c r="O112" s="70" t="str">
        <f t="shared" ca="1" si="15"/>
        <v/>
      </c>
      <c r="P112" s="4" t="str">
        <f t="shared" ca="1" si="13"/>
        <v>EN COURS</v>
      </c>
      <c r="Q112" s="117" t="str">
        <f t="shared" ca="1" si="16"/>
        <v/>
      </c>
    </row>
    <row r="113" spans="1:17" ht="16.5" thickTop="1" thickBot="1" x14ac:dyDescent="0.25">
      <c r="A113" s="64">
        <v>6626</v>
      </c>
      <c r="B113" s="47">
        <v>43348</v>
      </c>
      <c r="C113" s="48">
        <v>1300122</v>
      </c>
      <c r="D113" s="65">
        <v>1</v>
      </c>
      <c r="E113" s="50" t="s">
        <v>135</v>
      </c>
      <c r="F113" s="66">
        <v>9</v>
      </c>
      <c r="G113" s="66" t="s">
        <v>131</v>
      </c>
      <c r="H113" s="66">
        <v>5</v>
      </c>
      <c r="I113" s="66"/>
      <c r="J113" s="66"/>
      <c r="K113" s="67" t="s">
        <v>46</v>
      </c>
      <c r="L113" s="124" t="s">
        <v>98</v>
      </c>
      <c r="M113" s="116">
        <f t="shared" si="14"/>
        <v>43349</v>
      </c>
      <c r="N113" s="305"/>
      <c r="O113" s="70" t="str">
        <f t="shared" ca="1" si="15"/>
        <v/>
      </c>
      <c r="P113" s="4" t="str">
        <f t="shared" ca="1" si="13"/>
        <v>EN COURS</v>
      </c>
      <c r="Q113" s="117" t="str">
        <f t="shared" ca="1" si="16"/>
        <v/>
      </c>
    </row>
    <row r="114" spans="1:17" ht="16.5" thickTop="1" thickBot="1" x14ac:dyDescent="0.25">
      <c r="A114" s="64">
        <v>4221</v>
      </c>
      <c r="B114" s="47">
        <v>43349</v>
      </c>
      <c r="C114" s="48">
        <v>1300122</v>
      </c>
      <c r="D114" s="65">
        <v>1</v>
      </c>
      <c r="E114" s="66" t="s">
        <v>131</v>
      </c>
      <c r="F114" s="66">
        <v>5</v>
      </c>
      <c r="G114" s="66" t="s">
        <v>136</v>
      </c>
      <c r="H114" s="66">
        <v>0.5</v>
      </c>
      <c r="I114" s="66" t="s">
        <v>133</v>
      </c>
      <c r="J114" s="66"/>
      <c r="K114" s="67" t="s">
        <v>30</v>
      </c>
      <c r="L114" s="124" t="s">
        <v>98</v>
      </c>
      <c r="M114" s="116">
        <f t="shared" si="14"/>
        <v>43350</v>
      </c>
      <c r="N114" s="305"/>
      <c r="O114" s="70" t="str">
        <f t="shared" ca="1" si="15"/>
        <v/>
      </c>
      <c r="P114" s="4" t="str">
        <f t="shared" ca="1" si="13"/>
        <v>EN COURS</v>
      </c>
      <c r="Q114" s="117" t="str">
        <f t="shared" ca="1" si="16"/>
        <v/>
      </c>
    </row>
    <row r="115" spans="1:17" ht="16.5" thickTop="1" thickBot="1" x14ac:dyDescent="0.25">
      <c r="A115" s="64">
        <v>6626</v>
      </c>
      <c r="B115" s="47">
        <v>43350</v>
      </c>
      <c r="C115" s="48">
        <v>1300122</v>
      </c>
      <c r="D115" s="65">
        <v>1</v>
      </c>
      <c r="E115" s="50" t="s">
        <v>135</v>
      </c>
      <c r="F115" s="66">
        <v>9</v>
      </c>
      <c r="G115" s="66" t="s">
        <v>131</v>
      </c>
      <c r="H115" s="66">
        <v>5</v>
      </c>
      <c r="I115" s="66"/>
      <c r="J115" s="66"/>
      <c r="K115" s="67" t="s">
        <v>46</v>
      </c>
      <c r="L115" s="124" t="s">
        <v>98</v>
      </c>
      <c r="M115" s="116">
        <f t="shared" si="14"/>
        <v>43351</v>
      </c>
      <c r="N115" s="305"/>
      <c r="O115" s="70" t="str">
        <f t="shared" ca="1" si="15"/>
        <v/>
      </c>
      <c r="P115" s="4" t="str">
        <f t="shared" ca="1" si="13"/>
        <v>EN COURS</v>
      </c>
      <c r="Q115" s="117" t="str">
        <f t="shared" ca="1" si="16"/>
        <v/>
      </c>
    </row>
    <row r="116" spans="1:17" ht="16.5" thickTop="1" thickBot="1" x14ac:dyDescent="0.25">
      <c r="A116" s="64">
        <v>9697</v>
      </c>
      <c r="B116" s="47">
        <v>43351</v>
      </c>
      <c r="C116" s="48">
        <v>1300122</v>
      </c>
      <c r="D116" s="65">
        <v>1</v>
      </c>
      <c r="E116" s="66" t="s">
        <v>128</v>
      </c>
      <c r="F116" s="66">
        <v>7</v>
      </c>
      <c r="G116" s="66"/>
      <c r="H116" s="66"/>
      <c r="I116" s="67"/>
      <c r="J116" s="66"/>
      <c r="K116" s="67" t="s">
        <v>28</v>
      </c>
      <c r="L116" s="124" t="s">
        <v>98</v>
      </c>
      <c r="M116" s="116">
        <f t="shared" si="14"/>
        <v>43352</v>
      </c>
      <c r="N116" s="305"/>
      <c r="O116" s="70" t="str">
        <f t="shared" ca="1" si="15"/>
        <v/>
      </c>
      <c r="P116" s="4" t="str">
        <f t="shared" ca="1" si="13"/>
        <v>EN COURS</v>
      </c>
      <c r="Q116" s="117" t="str">
        <f t="shared" ca="1" si="16"/>
        <v/>
      </c>
    </row>
    <row r="117" spans="1:17" ht="16.5" thickTop="1" thickBot="1" x14ac:dyDescent="0.25">
      <c r="A117" s="64">
        <v>7531</v>
      </c>
      <c r="B117" s="47">
        <v>43352</v>
      </c>
      <c r="C117" s="48">
        <v>1300122</v>
      </c>
      <c r="D117" s="65">
        <v>1</v>
      </c>
      <c r="E117" s="66" t="s">
        <v>128</v>
      </c>
      <c r="F117" s="66">
        <v>7</v>
      </c>
      <c r="G117" s="66"/>
      <c r="H117" s="66"/>
      <c r="I117" s="67"/>
      <c r="J117" s="66"/>
      <c r="K117" s="67" t="s">
        <v>28</v>
      </c>
      <c r="L117" s="124" t="s">
        <v>98</v>
      </c>
      <c r="M117" s="116">
        <f t="shared" si="14"/>
        <v>43353</v>
      </c>
      <c r="N117" s="305"/>
      <c r="O117" s="70" t="str">
        <f t="shared" ca="1" si="15"/>
        <v/>
      </c>
      <c r="P117" s="4" t="str">
        <f t="shared" ca="1" si="13"/>
        <v>EN COURS</v>
      </c>
      <c r="Q117" s="117" t="str">
        <f t="shared" ca="1" si="16"/>
        <v/>
      </c>
    </row>
    <row r="118" spans="1:17" ht="16.5" thickTop="1" thickBot="1" x14ac:dyDescent="0.25">
      <c r="A118" s="64">
        <v>1664</v>
      </c>
      <c r="B118" s="47">
        <v>43353</v>
      </c>
      <c r="C118" s="48">
        <v>1300122</v>
      </c>
      <c r="D118" s="65">
        <v>1</v>
      </c>
      <c r="E118" s="66" t="s">
        <v>128</v>
      </c>
      <c r="F118" s="66">
        <v>7</v>
      </c>
      <c r="G118" s="66"/>
      <c r="H118" s="66"/>
      <c r="I118" s="67"/>
      <c r="J118" s="66"/>
      <c r="K118" s="67" t="s">
        <v>28</v>
      </c>
      <c r="L118" s="124" t="s">
        <v>98</v>
      </c>
      <c r="M118" s="116">
        <f t="shared" si="14"/>
        <v>43354</v>
      </c>
      <c r="N118" s="305"/>
      <c r="O118" s="70" t="str">
        <f t="shared" ca="1" si="15"/>
        <v/>
      </c>
      <c r="P118" s="4" t="str">
        <f t="shared" ca="1" si="13"/>
        <v>EN COURS</v>
      </c>
      <c r="Q118" s="117" t="str">
        <f t="shared" ca="1" si="16"/>
        <v/>
      </c>
    </row>
    <row r="119" spans="1:17" ht="16.5" thickTop="1" thickBot="1" x14ac:dyDescent="0.25">
      <c r="A119" s="64">
        <v>7525</v>
      </c>
      <c r="B119" s="47">
        <v>43354</v>
      </c>
      <c r="C119" s="48">
        <v>1300122</v>
      </c>
      <c r="D119" s="65">
        <v>1</v>
      </c>
      <c r="E119" s="66" t="s">
        <v>128</v>
      </c>
      <c r="F119" s="66">
        <v>7</v>
      </c>
      <c r="G119" s="66"/>
      <c r="H119" s="66"/>
      <c r="I119" s="67"/>
      <c r="J119" s="66"/>
      <c r="K119" s="67" t="s">
        <v>28</v>
      </c>
      <c r="L119" s="124" t="s">
        <v>98</v>
      </c>
      <c r="M119" s="116">
        <f t="shared" si="14"/>
        <v>43355</v>
      </c>
      <c r="N119" s="305"/>
      <c r="O119" s="70" t="str">
        <f t="shared" ca="1" si="15"/>
        <v/>
      </c>
      <c r="P119" s="4" t="str">
        <f t="shared" ca="1" si="13"/>
        <v>EN COURS</v>
      </c>
      <c r="Q119" s="117" t="str">
        <f t="shared" ca="1" si="16"/>
        <v/>
      </c>
    </row>
    <row r="120" spans="1:17" ht="17.25" thickTop="1" thickBot="1" x14ac:dyDescent="0.3">
      <c r="A120" s="64">
        <v>3184</v>
      </c>
      <c r="B120" s="47">
        <v>43355</v>
      </c>
      <c r="C120" s="48">
        <v>1300122</v>
      </c>
      <c r="D120" s="65">
        <v>4</v>
      </c>
      <c r="E120" s="50" t="s">
        <v>54</v>
      </c>
      <c r="F120" s="66">
        <v>4</v>
      </c>
      <c r="G120" s="66" t="s">
        <v>128</v>
      </c>
      <c r="H120" s="66">
        <v>7</v>
      </c>
      <c r="I120" s="66" t="s">
        <v>36</v>
      </c>
      <c r="J120" s="66">
        <v>2</v>
      </c>
      <c r="K120" s="67" t="s">
        <v>28</v>
      </c>
      <c r="L120" s="105" t="s">
        <v>38</v>
      </c>
      <c r="M120" s="116">
        <f t="shared" si="14"/>
        <v>43359</v>
      </c>
      <c r="N120" s="305"/>
      <c r="O120" s="70" t="str">
        <f t="shared" ca="1" si="15"/>
        <v/>
      </c>
      <c r="P120" s="4" t="str">
        <f t="shared" ca="1" si="13"/>
        <v>EN COURS</v>
      </c>
      <c r="Q120" s="117" t="str">
        <f t="shared" ca="1" si="16"/>
        <v/>
      </c>
    </row>
    <row r="121" spans="1:17" ht="16.5" thickTop="1" thickBot="1" x14ac:dyDescent="0.25">
      <c r="A121" s="64">
        <v>5725</v>
      </c>
      <c r="B121" s="47">
        <v>43356</v>
      </c>
      <c r="C121" s="48">
        <v>1300122</v>
      </c>
      <c r="D121" s="65">
        <v>1</v>
      </c>
      <c r="E121" s="66" t="s">
        <v>128</v>
      </c>
      <c r="F121" s="66">
        <v>7</v>
      </c>
      <c r="G121" s="66"/>
      <c r="H121" s="66"/>
      <c r="I121" s="67"/>
      <c r="J121" s="66"/>
      <c r="K121" s="67" t="s">
        <v>28</v>
      </c>
      <c r="L121" s="124" t="s">
        <v>98</v>
      </c>
      <c r="M121" s="116">
        <f t="shared" si="14"/>
        <v>43357</v>
      </c>
      <c r="N121" s="305"/>
      <c r="O121" s="70" t="str">
        <f t="shared" ca="1" si="15"/>
        <v/>
      </c>
      <c r="P121" s="4" t="str">
        <f t="shared" ca="1" si="13"/>
        <v>EN COURS</v>
      </c>
      <c r="Q121" s="117" t="str">
        <f t="shared" ca="1" si="16"/>
        <v/>
      </c>
    </row>
    <row r="122" spans="1:17" ht="16.5" thickTop="1" thickBot="1" x14ac:dyDescent="0.25">
      <c r="A122" s="64">
        <v>7525</v>
      </c>
      <c r="B122" s="47">
        <v>43357</v>
      </c>
      <c r="C122" s="48">
        <v>1300122</v>
      </c>
      <c r="D122" s="65">
        <v>1</v>
      </c>
      <c r="E122" s="66" t="s">
        <v>128</v>
      </c>
      <c r="F122" s="66">
        <v>7</v>
      </c>
      <c r="G122" s="66"/>
      <c r="H122" s="66"/>
      <c r="I122" s="67"/>
      <c r="J122" s="66"/>
      <c r="K122" s="67" t="s">
        <v>28</v>
      </c>
      <c r="L122" s="124" t="s">
        <v>98</v>
      </c>
      <c r="M122" s="116">
        <f t="shared" si="14"/>
        <v>43358</v>
      </c>
      <c r="N122" s="305"/>
      <c r="O122" s="70" t="str">
        <f t="shared" ca="1" si="15"/>
        <v/>
      </c>
      <c r="P122" s="4" t="str">
        <f t="shared" ref="P122:P153" ca="1" si="17">IF(A122="","",IF(AND(Q122="",M122&gt;$B$1),"EN COURS",""))</f>
        <v>EN COURS</v>
      </c>
      <c r="Q122" s="117" t="str">
        <f t="shared" ca="1" si="16"/>
        <v/>
      </c>
    </row>
    <row r="123" spans="1:17" ht="17.25" thickTop="1" thickBot="1" x14ac:dyDescent="0.3">
      <c r="A123" s="64">
        <v>7303</v>
      </c>
      <c r="B123" s="47">
        <v>43358</v>
      </c>
      <c r="C123" s="48">
        <v>1300122</v>
      </c>
      <c r="D123" s="65">
        <v>4</v>
      </c>
      <c r="E123" s="50" t="s">
        <v>54</v>
      </c>
      <c r="F123" s="66">
        <v>4</v>
      </c>
      <c r="G123" s="66" t="s">
        <v>128</v>
      </c>
      <c r="H123" s="66">
        <v>7</v>
      </c>
      <c r="I123" s="66" t="s">
        <v>36</v>
      </c>
      <c r="J123" s="66">
        <v>2</v>
      </c>
      <c r="K123" s="67" t="s">
        <v>28</v>
      </c>
      <c r="L123" s="105" t="s">
        <v>38</v>
      </c>
      <c r="M123" s="116">
        <f t="shared" si="14"/>
        <v>43362</v>
      </c>
      <c r="N123" s="305"/>
      <c r="O123" s="70" t="str">
        <f t="shared" ca="1" si="15"/>
        <v/>
      </c>
      <c r="P123" s="4" t="str">
        <f t="shared" ca="1" si="17"/>
        <v>EN COURS</v>
      </c>
      <c r="Q123" s="117" t="str">
        <f t="shared" ca="1" si="16"/>
        <v/>
      </c>
    </row>
    <row r="124" spans="1:17" ht="16.5" thickTop="1" thickBot="1" x14ac:dyDescent="0.25">
      <c r="A124" s="64">
        <v>3184</v>
      </c>
      <c r="B124" s="47">
        <v>43359</v>
      </c>
      <c r="C124" s="48">
        <v>1300122</v>
      </c>
      <c r="D124" s="65">
        <v>1</v>
      </c>
      <c r="E124" s="66" t="s">
        <v>128</v>
      </c>
      <c r="F124" s="66">
        <v>7</v>
      </c>
      <c r="G124" s="66"/>
      <c r="H124" s="66"/>
      <c r="I124" s="67"/>
      <c r="J124" s="66"/>
      <c r="K124" s="67" t="s">
        <v>28</v>
      </c>
      <c r="L124" s="124" t="s">
        <v>98</v>
      </c>
      <c r="M124" s="116">
        <f t="shared" si="14"/>
        <v>43360</v>
      </c>
      <c r="N124" s="305"/>
      <c r="O124" s="70" t="str">
        <f t="shared" ca="1" si="15"/>
        <v/>
      </c>
      <c r="P124" s="4" t="str">
        <f t="shared" ca="1" si="17"/>
        <v>EN COURS</v>
      </c>
      <c r="Q124" s="117" t="str">
        <f t="shared" ca="1" si="16"/>
        <v/>
      </c>
    </row>
    <row r="125" spans="1:17" ht="16.5" thickTop="1" thickBot="1" x14ac:dyDescent="0.25">
      <c r="A125" s="64">
        <v>7303</v>
      </c>
      <c r="B125" s="47">
        <v>43360</v>
      </c>
      <c r="C125" s="48">
        <v>1300122</v>
      </c>
      <c r="D125" s="65">
        <v>1</v>
      </c>
      <c r="E125" s="66" t="s">
        <v>128</v>
      </c>
      <c r="F125" s="66">
        <v>7</v>
      </c>
      <c r="G125" s="66"/>
      <c r="H125" s="66"/>
      <c r="I125" s="67"/>
      <c r="J125" s="66"/>
      <c r="K125" s="67" t="s">
        <v>28</v>
      </c>
      <c r="L125" s="124" t="s">
        <v>98</v>
      </c>
      <c r="M125" s="116">
        <f t="shared" si="14"/>
        <v>43361</v>
      </c>
      <c r="N125" s="305"/>
      <c r="O125" s="70" t="str">
        <f t="shared" ca="1" si="15"/>
        <v/>
      </c>
      <c r="P125" s="4" t="str">
        <f t="shared" ca="1" si="17"/>
        <v>EN COURS</v>
      </c>
      <c r="Q125" s="117" t="str">
        <f t="shared" ca="1" si="16"/>
        <v/>
      </c>
    </row>
    <row r="126" spans="1:17" ht="17.25" thickTop="1" thickBot="1" x14ac:dyDescent="0.3">
      <c r="A126" s="64">
        <v>8100</v>
      </c>
      <c r="B126" s="47">
        <v>43361</v>
      </c>
      <c r="C126" s="48">
        <v>1300122</v>
      </c>
      <c r="D126" s="65">
        <v>4</v>
      </c>
      <c r="E126" s="50" t="s">
        <v>54</v>
      </c>
      <c r="F126" s="66">
        <v>4</v>
      </c>
      <c r="G126" s="66" t="s">
        <v>128</v>
      </c>
      <c r="H126" s="66">
        <v>7</v>
      </c>
      <c r="I126" s="66" t="s">
        <v>36</v>
      </c>
      <c r="J126" s="66">
        <v>2</v>
      </c>
      <c r="K126" s="67" t="s">
        <v>28</v>
      </c>
      <c r="L126" s="105" t="s">
        <v>38</v>
      </c>
      <c r="M126" s="116">
        <f t="shared" si="14"/>
        <v>43365</v>
      </c>
      <c r="N126" s="305"/>
      <c r="O126" s="70" t="str">
        <f t="shared" ca="1" si="15"/>
        <v/>
      </c>
      <c r="P126" s="4" t="str">
        <f t="shared" ca="1" si="17"/>
        <v>EN COURS</v>
      </c>
      <c r="Q126" s="117" t="str">
        <f t="shared" ca="1" si="16"/>
        <v/>
      </c>
    </row>
    <row r="127" spans="1:17" ht="17.25" thickTop="1" thickBot="1" x14ac:dyDescent="0.3">
      <c r="A127" s="64">
        <v>4404</v>
      </c>
      <c r="B127" s="47">
        <v>43362</v>
      </c>
      <c r="C127" s="48">
        <v>1300122</v>
      </c>
      <c r="D127" s="65">
        <v>4</v>
      </c>
      <c r="E127" s="50" t="s">
        <v>54</v>
      </c>
      <c r="F127" s="66">
        <v>4</v>
      </c>
      <c r="G127" s="66" t="s">
        <v>128</v>
      </c>
      <c r="H127" s="66">
        <v>7</v>
      </c>
      <c r="I127" s="66" t="s">
        <v>36</v>
      </c>
      <c r="J127" s="66">
        <v>2</v>
      </c>
      <c r="K127" s="67" t="s">
        <v>28</v>
      </c>
      <c r="L127" s="105" t="s">
        <v>38</v>
      </c>
      <c r="M127" s="116">
        <f t="shared" si="14"/>
        <v>43366</v>
      </c>
      <c r="N127" s="305"/>
      <c r="O127" s="70" t="str">
        <f t="shared" ca="1" si="15"/>
        <v/>
      </c>
      <c r="P127" s="4" t="str">
        <f t="shared" ca="1" si="17"/>
        <v>EN COURS</v>
      </c>
      <c r="Q127" s="117" t="str">
        <f t="shared" ca="1" si="16"/>
        <v/>
      </c>
    </row>
    <row r="128" spans="1:17" ht="17.25" thickTop="1" thickBot="1" x14ac:dyDescent="0.3">
      <c r="A128" s="64">
        <v>2739</v>
      </c>
      <c r="B128" s="47">
        <v>43363</v>
      </c>
      <c r="C128" s="48">
        <v>1300122</v>
      </c>
      <c r="D128" s="65">
        <v>4</v>
      </c>
      <c r="E128" s="50" t="s">
        <v>54</v>
      </c>
      <c r="F128" s="66">
        <v>4</v>
      </c>
      <c r="G128" s="66" t="s">
        <v>128</v>
      </c>
      <c r="H128" s="66">
        <v>7</v>
      </c>
      <c r="I128" s="66" t="s">
        <v>36</v>
      </c>
      <c r="J128" s="66">
        <v>2</v>
      </c>
      <c r="K128" s="67" t="s">
        <v>28</v>
      </c>
      <c r="L128" s="105" t="s">
        <v>38</v>
      </c>
      <c r="M128" s="116">
        <f t="shared" si="14"/>
        <v>43367</v>
      </c>
      <c r="N128" s="305"/>
      <c r="O128" s="70" t="str">
        <f t="shared" ca="1" si="15"/>
        <v/>
      </c>
      <c r="P128" s="4" t="str">
        <f t="shared" ca="1" si="17"/>
        <v>EN COURS</v>
      </c>
      <c r="Q128" s="117" t="str">
        <f t="shared" ca="1" si="16"/>
        <v/>
      </c>
    </row>
    <row r="129" spans="1:17" ht="17.25" thickTop="1" thickBot="1" x14ac:dyDescent="0.3">
      <c r="A129" s="64">
        <v>2033</v>
      </c>
      <c r="B129" s="47">
        <v>43364</v>
      </c>
      <c r="C129" s="48">
        <v>1300122</v>
      </c>
      <c r="D129" s="65">
        <v>4</v>
      </c>
      <c r="E129" s="50" t="s">
        <v>54</v>
      </c>
      <c r="F129" s="66">
        <v>4</v>
      </c>
      <c r="G129" s="66" t="s">
        <v>128</v>
      </c>
      <c r="H129" s="66">
        <v>7</v>
      </c>
      <c r="I129" s="66" t="s">
        <v>36</v>
      </c>
      <c r="J129" s="66">
        <v>2</v>
      </c>
      <c r="K129" s="67" t="s">
        <v>28</v>
      </c>
      <c r="L129" s="105" t="s">
        <v>38</v>
      </c>
      <c r="M129" s="116">
        <f t="shared" si="14"/>
        <v>43368</v>
      </c>
      <c r="N129" s="305"/>
      <c r="O129" s="70" t="str">
        <f t="shared" ca="1" si="15"/>
        <v/>
      </c>
      <c r="P129" s="4" t="str">
        <f t="shared" ca="1" si="17"/>
        <v>EN COURS</v>
      </c>
      <c r="Q129" s="117" t="str">
        <f t="shared" ca="1" si="16"/>
        <v/>
      </c>
    </row>
    <row r="130" spans="1:17" ht="17.25" thickTop="1" thickBot="1" x14ac:dyDescent="0.3">
      <c r="A130" s="64">
        <v>4145</v>
      </c>
      <c r="B130" s="47">
        <v>43365</v>
      </c>
      <c r="C130" s="48">
        <v>1300122</v>
      </c>
      <c r="D130" s="65">
        <v>4</v>
      </c>
      <c r="E130" s="50" t="s">
        <v>54</v>
      </c>
      <c r="F130" s="66">
        <v>4</v>
      </c>
      <c r="G130" s="66" t="s">
        <v>128</v>
      </c>
      <c r="H130" s="66">
        <v>7</v>
      </c>
      <c r="I130" s="66" t="s">
        <v>36</v>
      </c>
      <c r="J130" s="66">
        <v>2</v>
      </c>
      <c r="K130" s="67" t="s">
        <v>28</v>
      </c>
      <c r="L130" s="105" t="s">
        <v>38</v>
      </c>
      <c r="M130" s="116">
        <f t="shared" si="14"/>
        <v>43369</v>
      </c>
      <c r="N130" s="305"/>
      <c r="O130" s="70" t="str">
        <f t="shared" ca="1" si="15"/>
        <v/>
      </c>
      <c r="P130" s="4" t="str">
        <f t="shared" ca="1" si="17"/>
        <v>EN COURS</v>
      </c>
      <c r="Q130" s="117" t="str">
        <f t="shared" ca="1" si="16"/>
        <v/>
      </c>
    </row>
    <row r="131" spans="1:17" ht="17.25" thickTop="1" thickBot="1" x14ac:dyDescent="0.3">
      <c r="A131" s="64">
        <v>1405</v>
      </c>
      <c r="B131" s="47">
        <v>43366</v>
      </c>
      <c r="C131" s="48">
        <v>1300122</v>
      </c>
      <c r="D131" s="65">
        <v>4</v>
      </c>
      <c r="E131" s="50" t="s">
        <v>54</v>
      </c>
      <c r="F131" s="66">
        <v>4</v>
      </c>
      <c r="G131" s="66" t="s">
        <v>128</v>
      </c>
      <c r="H131" s="66">
        <v>7</v>
      </c>
      <c r="I131" s="66" t="s">
        <v>36</v>
      </c>
      <c r="J131" s="66">
        <v>2</v>
      </c>
      <c r="K131" s="67" t="s">
        <v>28</v>
      </c>
      <c r="L131" s="105" t="s">
        <v>38</v>
      </c>
      <c r="M131" s="116">
        <f t="shared" si="14"/>
        <v>43370</v>
      </c>
      <c r="N131" s="305"/>
      <c r="O131" s="70" t="str">
        <f t="shared" ca="1" si="15"/>
        <v/>
      </c>
      <c r="P131" s="4" t="str">
        <f t="shared" ca="1" si="17"/>
        <v>EN COURS</v>
      </c>
      <c r="Q131" s="117" t="str">
        <f t="shared" ca="1" si="16"/>
        <v/>
      </c>
    </row>
    <row r="132" spans="1:17" ht="17.25" thickTop="1" thickBot="1" x14ac:dyDescent="0.3">
      <c r="A132" s="64">
        <v>4745</v>
      </c>
      <c r="B132" s="47">
        <v>43367</v>
      </c>
      <c r="C132" s="48">
        <v>1300122</v>
      </c>
      <c r="D132" s="65">
        <v>4</v>
      </c>
      <c r="E132" s="50" t="s">
        <v>54</v>
      </c>
      <c r="F132" s="66">
        <v>4</v>
      </c>
      <c r="G132" s="66" t="s">
        <v>128</v>
      </c>
      <c r="H132" s="66">
        <v>7</v>
      </c>
      <c r="I132" s="66" t="s">
        <v>36</v>
      </c>
      <c r="J132" s="66">
        <v>2</v>
      </c>
      <c r="K132" s="67" t="s">
        <v>28</v>
      </c>
      <c r="L132" s="105" t="s">
        <v>38</v>
      </c>
      <c r="M132" s="116">
        <f t="shared" si="14"/>
        <v>43371</v>
      </c>
      <c r="N132" s="305"/>
      <c r="O132" s="70" t="str">
        <f t="shared" ca="1" si="15"/>
        <v/>
      </c>
      <c r="P132" s="4" t="str">
        <f t="shared" ca="1" si="17"/>
        <v>EN COURS</v>
      </c>
      <c r="Q132" s="117" t="str">
        <f t="shared" ca="1" si="16"/>
        <v/>
      </c>
    </row>
    <row r="133" spans="1:17" ht="17.25" thickTop="1" thickBot="1" x14ac:dyDescent="0.3">
      <c r="A133" s="64">
        <v>3168</v>
      </c>
      <c r="B133" s="47">
        <v>43368</v>
      </c>
      <c r="C133" s="48">
        <v>1300122</v>
      </c>
      <c r="D133" s="65">
        <v>4</v>
      </c>
      <c r="E133" s="50" t="s">
        <v>54</v>
      </c>
      <c r="F133" s="66">
        <v>4</v>
      </c>
      <c r="G133" s="66" t="s">
        <v>128</v>
      </c>
      <c r="H133" s="66">
        <v>7</v>
      </c>
      <c r="I133" s="66" t="s">
        <v>36</v>
      </c>
      <c r="J133" s="66">
        <v>2</v>
      </c>
      <c r="K133" s="67" t="s">
        <v>28</v>
      </c>
      <c r="L133" s="105" t="s">
        <v>38</v>
      </c>
      <c r="M133" s="116">
        <f t="shared" ref="M133:M164" si="18">SUM(B133+D133)</f>
        <v>43372</v>
      </c>
      <c r="N133" s="305"/>
      <c r="O133" s="70" t="str">
        <f t="shared" ref="O133:O164" ca="1" si="19">IF(A133="","",IF(AND(P133="",OR(Q133="",Q133="TERMINE"),M133&lt;=$B$1),"OK",""))</f>
        <v/>
      </c>
      <c r="P133" s="4" t="str">
        <f t="shared" ca="1" si="17"/>
        <v>EN COURS</v>
      </c>
      <c r="Q133" s="117" t="str">
        <f t="shared" ref="Q133:Q164" ca="1" si="20">IF(A133="","",IF(M133&lt;$B$1,"TERMINE",""))</f>
        <v/>
      </c>
    </row>
    <row r="134" spans="1:17" ht="16.5" thickTop="1" thickBot="1" x14ac:dyDescent="0.25">
      <c r="A134" s="64">
        <v>2739</v>
      </c>
      <c r="B134" s="47">
        <v>43369</v>
      </c>
      <c r="C134" s="48">
        <v>1300122</v>
      </c>
      <c r="D134" s="65">
        <v>1</v>
      </c>
      <c r="E134" s="66" t="s">
        <v>128</v>
      </c>
      <c r="F134" s="66">
        <v>7</v>
      </c>
      <c r="G134" s="66"/>
      <c r="H134" s="66"/>
      <c r="I134" s="67"/>
      <c r="J134" s="66"/>
      <c r="K134" s="67" t="s">
        <v>28</v>
      </c>
      <c r="L134" s="124" t="s">
        <v>98</v>
      </c>
      <c r="M134" s="116">
        <f t="shared" si="18"/>
        <v>43370</v>
      </c>
      <c r="N134" s="305"/>
      <c r="O134" s="70" t="str">
        <f t="shared" ca="1" si="19"/>
        <v/>
      </c>
      <c r="P134" s="4" t="str">
        <f t="shared" ca="1" si="17"/>
        <v>EN COURS</v>
      </c>
      <c r="Q134" s="117" t="str">
        <f t="shared" ca="1" si="20"/>
        <v/>
      </c>
    </row>
    <row r="135" spans="1:17" ht="16.5" thickTop="1" thickBot="1" x14ac:dyDescent="0.25">
      <c r="A135" s="64">
        <v>2033</v>
      </c>
      <c r="B135" s="47">
        <v>43370</v>
      </c>
      <c r="C135" s="48">
        <v>1300122</v>
      </c>
      <c r="D135" s="65">
        <v>1</v>
      </c>
      <c r="E135" s="66" t="s">
        <v>128</v>
      </c>
      <c r="F135" s="66">
        <v>7</v>
      </c>
      <c r="G135" s="66"/>
      <c r="H135" s="66"/>
      <c r="I135" s="67"/>
      <c r="J135" s="66"/>
      <c r="K135" s="67" t="s">
        <v>28</v>
      </c>
      <c r="L135" s="124" t="s">
        <v>98</v>
      </c>
      <c r="M135" s="116">
        <f t="shared" si="18"/>
        <v>43371</v>
      </c>
      <c r="N135" s="305"/>
      <c r="O135" s="70" t="str">
        <f t="shared" ca="1" si="19"/>
        <v/>
      </c>
      <c r="P135" s="4" t="str">
        <f t="shared" ca="1" si="17"/>
        <v>EN COURS</v>
      </c>
      <c r="Q135" s="117" t="str">
        <f t="shared" ca="1" si="20"/>
        <v/>
      </c>
    </row>
    <row r="136" spans="1:17" ht="16.5" thickTop="1" thickBot="1" x14ac:dyDescent="0.25">
      <c r="A136" s="64">
        <v>8100</v>
      </c>
      <c r="B136" s="47">
        <v>43371</v>
      </c>
      <c r="C136" s="48">
        <v>1300122</v>
      </c>
      <c r="D136" s="65">
        <v>1</v>
      </c>
      <c r="E136" s="66" t="s">
        <v>128</v>
      </c>
      <c r="F136" s="66">
        <v>7</v>
      </c>
      <c r="G136" s="66"/>
      <c r="H136" s="66"/>
      <c r="I136" s="67"/>
      <c r="J136" s="66"/>
      <c r="K136" s="67" t="s">
        <v>28</v>
      </c>
      <c r="L136" s="124" t="s">
        <v>98</v>
      </c>
      <c r="M136" s="116">
        <f t="shared" si="18"/>
        <v>43372</v>
      </c>
      <c r="N136" s="305"/>
      <c r="O136" s="70" t="str">
        <f t="shared" ca="1" si="19"/>
        <v/>
      </c>
      <c r="P136" s="4" t="str">
        <f t="shared" ca="1" si="17"/>
        <v>EN COURS</v>
      </c>
      <c r="Q136" s="117" t="str">
        <f t="shared" ca="1" si="20"/>
        <v/>
      </c>
    </row>
    <row r="137" spans="1:17" ht="16.5" thickTop="1" thickBot="1" x14ac:dyDescent="0.25">
      <c r="A137" s="64">
        <v>4404</v>
      </c>
      <c r="B137" s="47">
        <v>43372</v>
      </c>
      <c r="C137" s="48">
        <v>1300122</v>
      </c>
      <c r="D137" s="65">
        <v>1</v>
      </c>
      <c r="E137" s="66" t="s">
        <v>128</v>
      </c>
      <c r="F137" s="66">
        <v>7</v>
      </c>
      <c r="G137" s="66"/>
      <c r="H137" s="66"/>
      <c r="I137" s="67"/>
      <c r="J137" s="66"/>
      <c r="K137" s="67" t="s">
        <v>28</v>
      </c>
      <c r="L137" s="124" t="s">
        <v>98</v>
      </c>
      <c r="M137" s="116">
        <f t="shared" si="18"/>
        <v>43373</v>
      </c>
      <c r="N137" s="305"/>
      <c r="O137" s="70" t="str">
        <f t="shared" ca="1" si="19"/>
        <v/>
      </c>
      <c r="P137" s="4" t="str">
        <f t="shared" ca="1" si="17"/>
        <v>EN COURS</v>
      </c>
      <c r="Q137" s="117" t="str">
        <f t="shared" ca="1" si="20"/>
        <v/>
      </c>
    </row>
    <row r="138" spans="1:17" ht="17.25" thickTop="1" thickBot="1" x14ac:dyDescent="0.3">
      <c r="A138" s="64">
        <v>2608</v>
      </c>
      <c r="B138" s="47">
        <v>43373</v>
      </c>
      <c r="C138" s="48">
        <v>1300122</v>
      </c>
      <c r="D138" s="65">
        <v>4</v>
      </c>
      <c r="E138" s="50" t="s">
        <v>54</v>
      </c>
      <c r="F138" s="66">
        <v>4</v>
      </c>
      <c r="G138" s="66" t="s">
        <v>128</v>
      </c>
      <c r="H138" s="66">
        <v>7</v>
      </c>
      <c r="I138" s="66" t="s">
        <v>130</v>
      </c>
      <c r="J138" s="66">
        <v>0.5</v>
      </c>
      <c r="K138" s="67" t="s">
        <v>39</v>
      </c>
      <c r="L138" s="122" t="s">
        <v>41</v>
      </c>
      <c r="M138" s="116">
        <f t="shared" si="18"/>
        <v>43377</v>
      </c>
      <c r="N138" s="305"/>
      <c r="O138" s="70" t="str">
        <f t="shared" ca="1" si="19"/>
        <v/>
      </c>
      <c r="P138" s="4" t="str">
        <f t="shared" ca="1" si="17"/>
        <v>EN COURS</v>
      </c>
      <c r="Q138" s="117" t="str">
        <f t="shared" ca="1" si="20"/>
        <v/>
      </c>
    </row>
    <row r="139" spans="1:17" ht="16.5" thickTop="1" thickBot="1" x14ac:dyDescent="0.25">
      <c r="A139" s="64">
        <v>4737</v>
      </c>
      <c r="B139" s="47">
        <v>43374</v>
      </c>
      <c r="C139" s="48">
        <v>1300122</v>
      </c>
      <c r="D139" s="65">
        <v>1</v>
      </c>
      <c r="E139" s="66" t="s">
        <v>128</v>
      </c>
      <c r="F139" s="66">
        <v>7</v>
      </c>
      <c r="G139" s="66"/>
      <c r="H139" s="66"/>
      <c r="I139" s="67"/>
      <c r="J139" s="66"/>
      <c r="K139" s="67" t="s">
        <v>28</v>
      </c>
      <c r="L139" s="124" t="s">
        <v>98</v>
      </c>
      <c r="M139" s="116">
        <f t="shared" si="18"/>
        <v>43375</v>
      </c>
      <c r="N139" s="305"/>
      <c r="O139" s="70" t="str">
        <f t="shared" ca="1" si="19"/>
        <v/>
      </c>
      <c r="P139" s="4" t="str">
        <f t="shared" ca="1" si="17"/>
        <v>EN COURS</v>
      </c>
      <c r="Q139" s="117" t="str">
        <f t="shared" ca="1" si="20"/>
        <v/>
      </c>
    </row>
    <row r="140" spans="1:17" ht="16.5" thickTop="1" thickBot="1" x14ac:dyDescent="0.25">
      <c r="A140" s="64">
        <v>1405</v>
      </c>
      <c r="B140" s="47">
        <v>43375</v>
      </c>
      <c r="C140" s="48">
        <v>1300122</v>
      </c>
      <c r="D140" s="65">
        <v>1</v>
      </c>
      <c r="E140" s="66" t="s">
        <v>128</v>
      </c>
      <c r="F140" s="66">
        <v>7</v>
      </c>
      <c r="G140" s="66"/>
      <c r="H140" s="66"/>
      <c r="I140" s="67"/>
      <c r="J140" s="66"/>
      <c r="K140" s="67" t="s">
        <v>28</v>
      </c>
      <c r="L140" s="124" t="s">
        <v>98</v>
      </c>
      <c r="M140" s="116">
        <f t="shared" si="18"/>
        <v>43376</v>
      </c>
      <c r="N140" s="305"/>
      <c r="O140" s="70" t="str">
        <f t="shared" ca="1" si="19"/>
        <v/>
      </c>
      <c r="P140" s="4" t="str">
        <f t="shared" ca="1" si="17"/>
        <v>EN COURS</v>
      </c>
      <c r="Q140" s="117" t="str">
        <f t="shared" ca="1" si="20"/>
        <v/>
      </c>
    </row>
    <row r="141" spans="1:17" ht="16.5" thickTop="1" thickBot="1" x14ac:dyDescent="0.25">
      <c r="A141" s="64">
        <v>4145</v>
      </c>
      <c r="B141" s="47">
        <v>43376</v>
      </c>
      <c r="C141" s="48">
        <v>1300122</v>
      </c>
      <c r="D141" s="65">
        <v>1</v>
      </c>
      <c r="E141" s="66" t="s">
        <v>128</v>
      </c>
      <c r="F141" s="66">
        <v>7</v>
      </c>
      <c r="G141" s="66"/>
      <c r="H141" s="66"/>
      <c r="I141" s="67"/>
      <c r="J141" s="66"/>
      <c r="K141" s="67" t="s">
        <v>28</v>
      </c>
      <c r="L141" s="124" t="s">
        <v>98</v>
      </c>
      <c r="M141" s="116">
        <f t="shared" si="18"/>
        <v>43377</v>
      </c>
      <c r="N141" s="305"/>
      <c r="O141" s="70" t="str">
        <f t="shared" ca="1" si="19"/>
        <v/>
      </c>
      <c r="P141" s="4" t="str">
        <f t="shared" ca="1" si="17"/>
        <v>EN COURS</v>
      </c>
      <c r="Q141" s="117" t="str">
        <f t="shared" ca="1" si="20"/>
        <v/>
      </c>
    </row>
    <row r="142" spans="1:17" ht="16.5" thickTop="1" thickBot="1" x14ac:dyDescent="0.25">
      <c r="A142" s="64">
        <v>3168</v>
      </c>
      <c r="B142" s="47">
        <v>43377</v>
      </c>
      <c r="C142" s="48">
        <v>1300122</v>
      </c>
      <c r="D142" s="65">
        <v>1</v>
      </c>
      <c r="E142" s="66" t="s">
        <v>128</v>
      </c>
      <c r="F142" s="66">
        <v>7</v>
      </c>
      <c r="G142" s="66"/>
      <c r="H142" s="66"/>
      <c r="I142" s="67"/>
      <c r="J142" s="66"/>
      <c r="K142" s="67" t="s">
        <v>28</v>
      </c>
      <c r="L142" s="124" t="s">
        <v>98</v>
      </c>
      <c r="M142" s="116">
        <f t="shared" si="18"/>
        <v>43378</v>
      </c>
      <c r="N142" s="305"/>
      <c r="O142" s="70" t="str">
        <f t="shared" ca="1" si="19"/>
        <v/>
      </c>
      <c r="P142" s="4" t="str">
        <f t="shared" ca="1" si="17"/>
        <v>EN COURS</v>
      </c>
      <c r="Q142" s="117" t="str">
        <f t="shared" ca="1" si="20"/>
        <v/>
      </c>
    </row>
    <row r="143" spans="1:17" ht="17.25" thickTop="1" thickBot="1" x14ac:dyDescent="0.3">
      <c r="A143" s="64">
        <v>1831</v>
      </c>
      <c r="B143" s="47">
        <v>43378</v>
      </c>
      <c r="C143" s="48">
        <v>1300122</v>
      </c>
      <c r="D143" s="65">
        <v>4</v>
      </c>
      <c r="E143" s="50" t="s">
        <v>54</v>
      </c>
      <c r="F143" s="66">
        <v>4</v>
      </c>
      <c r="G143" s="66" t="s">
        <v>128</v>
      </c>
      <c r="H143" s="66">
        <v>7</v>
      </c>
      <c r="I143" s="66" t="s">
        <v>130</v>
      </c>
      <c r="J143" s="66">
        <v>0.5</v>
      </c>
      <c r="K143" s="67" t="s">
        <v>39</v>
      </c>
      <c r="L143" s="122" t="s">
        <v>41</v>
      </c>
      <c r="M143" s="116">
        <f t="shared" si="18"/>
        <v>43382</v>
      </c>
      <c r="N143" s="305"/>
      <c r="O143" s="70" t="str">
        <f t="shared" ca="1" si="19"/>
        <v/>
      </c>
      <c r="P143" s="4" t="str">
        <f t="shared" ca="1" si="17"/>
        <v>EN COURS</v>
      </c>
      <c r="Q143" s="117" t="str">
        <f t="shared" ca="1" si="20"/>
        <v/>
      </c>
    </row>
    <row r="144" spans="1:17" ht="16.5" thickTop="1" thickBot="1" x14ac:dyDescent="0.25">
      <c r="A144" s="64">
        <v>2608</v>
      </c>
      <c r="B144" s="47">
        <v>43379</v>
      </c>
      <c r="C144" s="48">
        <v>1300122</v>
      </c>
      <c r="D144" s="65">
        <v>1</v>
      </c>
      <c r="E144" s="66" t="s">
        <v>130</v>
      </c>
      <c r="F144" s="66">
        <v>0.5</v>
      </c>
      <c r="G144" s="66"/>
      <c r="H144" s="66"/>
      <c r="I144" s="66"/>
      <c r="J144" s="66"/>
      <c r="K144" s="67" t="s">
        <v>39</v>
      </c>
      <c r="L144" s="124" t="s">
        <v>98</v>
      </c>
      <c r="M144" s="116">
        <f t="shared" si="18"/>
        <v>43380</v>
      </c>
      <c r="N144" s="305"/>
      <c r="O144" s="70" t="str">
        <f t="shared" ca="1" si="19"/>
        <v/>
      </c>
      <c r="P144" s="4" t="str">
        <f t="shared" ca="1" si="17"/>
        <v>EN COURS</v>
      </c>
      <c r="Q144" s="117" t="str">
        <f t="shared" ca="1" si="20"/>
        <v/>
      </c>
    </row>
    <row r="145" spans="1:17" ht="16.5" thickTop="1" thickBot="1" x14ac:dyDescent="0.25">
      <c r="A145" s="64">
        <v>1831</v>
      </c>
      <c r="B145" s="47">
        <v>43380</v>
      </c>
      <c r="C145" s="48">
        <v>1300122</v>
      </c>
      <c r="D145" s="65">
        <v>1</v>
      </c>
      <c r="E145" s="66" t="s">
        <v>130</v>
      </c>
      <c r="F145" s="66">
        <v>0.5</v>
      </c>
      <c r="G145" s="66"/>
      <c r="H145" s="66"/>
      <c r="I145" s="66"/>
      <c r="J145" s="66"/>
      <c r="K145" s="67" t="s">
        <v>39</v>
      </c>
      <c r="L145" s="124" t="s">
        <v>98</v>
      </c>
      <c r="M145" s="116">
        <f t="shared" si="18"/>
        <v>43381</v>
      </c>
      <c r="N145" s="305"/>
      <c r="O145" s="70" t="str">
        <f t="shared" ca="1" si="19"/>
        <v/>
      </c>
      <c r="P145" s="4" t="str">
        <f t="shared" ca="1" si="17"/>
        <v>EN COURS</v>
      </c>
      <c r="Q145" s="117" t="str">
        <f t="shared" ca="1" si="20"/>
        <v/>
      </c>
    </row>
    <row r="146" spans="1:17" ht="16.5" thickTop="1" thickBot="1" x14ac:dyDescent="0.25">
      <c r="A146" s="64">
        <v>2608</v>
      </c>
      <c r="B146" s="47">
        <v>43381</v>
      </c>
      <c r="C146" s="48">
        <v>1300122</v>
      </c>
      <c r="D146" s="65">
        <v>1</v>
      </c>
      <c r="E146" s="66" t="s">
        <v>130</v>
      </c>
      <c r="F146" s="66">
        <v>0.5</v>
      </c>
      <c r="G146" s="66"/>
      <c r="H146" s="66"/>
      <c r="I146" s="66"/>
      <c r="J146" s="66"/>
      <c r="K146" s="67" t="s">
        <v>39</v>
      </c>
      <c r="L146" s="124" t="s">
        <v>98</v>
      </c>
      <c r="M146" s="116">
        <f t="shared" si="18"/>
        <v>43382</v>
      </c>
      <c r="N146" s="305"/>
      <c r="O146" s="70" t="str">
        <f t="shared" ca="1" si="19"/>
        <v/>
      </c>
      <c r="P146" s="4" t="str">
        <f t="shared" ca="1" si="17"/>
        <v>EN COURS</v>
      </c>
      <c r="Q146" s="117" t="str">
        <f t="shared" ca="1" si="20"/>
        <v/>
      </c>
    </row>
    <row r="147" spans="1:17" ht="17.25" thickTop="1" thickBot="1" x14ac:dyDescent="0.3">
      <c r="A147" s="64">
        <v>1452</v>
      </c>
      <c r="B147" s="47">
        <v>43382</v>
      </c>
      <c r="C147" s="48">
        <v>1300122</v>
      </c>
      <c r="D147" s="65">
        <v>4</v>
      </c>
      <c r="E147" s="50" t="s">
        <v>54</v>
      </c>
      <c r="F147" s="66">
        <v>4</v>
      </c>
      <c r="G147" s="66" t="s">
        <v>128</v>
      </c>
      <c r="H147" s="66">
        <v>7</v>
      </c>
      <c r="I147" s="66" t="s">
        <v>130</v>
      </c>
      <c r="J147" s="66">
        <v>0.5</v>
      </c>
      <c r="K147" s="67" t="s">
        <v>39</v>
      </c>
      <c r="L147" s="122" t="s">
        <v>41</v>
      </c>
      <c r="M147" s="116">
        <f t="shared" si="18"/>
        <v>43386</v>
      </c>
      <c r="N147" s="305"/>
      <c r="O147" s="70" t="str">
        <f t="shared" ca="1" si="19"/>
        <v/>
      </c>
      <c r="P147" s="4" t="str">
        <f t="shared" ca="1" si="17"/>
        <v>EN COURS</v>
      </c>
      <c r="Q147" s="117" t="str">
        <f t="shared" ca="1" si="20"/>
        <v/>
      </c>
    </row>
    <row r="148" spans="1:17" ht="16.5" thickTop="1" thickBot="1" x14ac:dyDescent="0.25">
      <c r="A148" s="64">
        <v>1831</v>
      </c>
      <c r="B148" s="47">
        <v>43383</v>
      </c>
      <c r="C148" s="48">
        <v>1300122</v>
      </c>
      <c r="D148" s="65">
        <v>1</v>
      </c>
      <c r="E148" s="66" t="s">
        <v>128</v>
      </c>
      <c r="F148" s="66">
        <v>7</v>
      </c>
      <c r="G148" s="66" t="s">
        <v>130</v>
      </c>
      <c r="H148" s="66">
        <v>0.5</v>
      </c>
      <c r="I148" s="67"/>
      <c r="J148" s="66"/>
      <c r="K148" s="67" t="s">
        <v>39</v>
      </c>
      <c r="L148" s="124" t="s">
        <v>98</v>
      </c>
      <c r="M148" s="116">
        <f t="shared" si="18"/>
        <v>43384</v>
      </c>
      <c r="N148" s="305"/>
      <c r="O148" s="70" t="str">
        <f t="shared" ca="1" si="19"/>
        <v/>
      </c>
      <c r="P148" s="4" t="str">
        <f t="shared" ca="1" si="17"/>
        <v>EN COURS</v>
      </c>
      <c r="Q148" s="117" t="str">
        <f t="shared" ca="1" si="20"/>
        <v/>
      </c>
    </row>
    <row r="149" spans="1:17" ht="17.25" thickTop="1" thickBot="1" x14ac:dyDescent="0.3">
      <c r="A149" s="64">
        <v>5725</v>
      </c>
      <c r="B149" s="47">
        <v>43384</v>
      </c>
      <c r="C149" s="48">
        <v>1300122</v>
      </c>
      <c r="D149" s="65">
        <v>4</v>
      </c>
      <c r="E149" s="50" t="s">
        <v>54</v>
      </c>
      <c r="F149" s="66">
        <v>4</v>
      </c>
      <c r="G149" s="66" t="s">
        <v>128</v>
      </c>
      <c r="H149" s="66">
        <v>7</v>
      </c>
      <c r="I149" s="66" t="s">
        <v>130</v>
      </c>
      <c r="J149" s="66">
        <v>0.5</v>
      </c>
      <c r="K149" s="67" t="s">
        <v>39</v>
      </c>
      <c r="L149" s="126" t="s">
        <v>43</v>
      </c>
      <c r="M149" s="116">
        <f t="shared" si="18"/>
        <v>43388</v>
      </c>
      <c r="N149" s="305"/>
      <c r="O149" s="70" t="str">
        <f t="shared" ca="1" si="19"/>
        <v/>
      </c>
      <c r="P149" s="4" t="str">
        <f t="shared" ca="1" si="17"/>
        <v>EN COURS</v>
      </c>
      <c r="Q149" s="117" t="str">
        <f t="shared" ca="1" si="20"/>
        <v/>
      </c>
    </row>
    <row r="150" spans="1:17" ht="16.5" thickTop="1" thickBot="1" x14ac:dyDescent="0.25">
      <c r="A150" s="64">
        <v>1452</v>
      </c>
      <c r="B150" s="47">
        <v>43385</v>
      </c>
      <c r="C150" s="48">
        <v>1300122</v>
      </c>
      <c r="D150" s="65">
        <v>1</v>
      </c>
      <c r="E150" s="66" t="s">
        <v>128</v>
      </c>
      <c r="F150" s="66">
        <v>7</v>
      </c>
      <c r="G150" s="66" t="s">
        <v>130</v>
      </c>
      <c r="H150" s="66">
        <v>0.5</v>
      </c>
      <c r="I150" s="67"/>
      <c r="J150" s="66"/>
      <c r="K150" s="67" t="s">
        <v>39</v>
      </c>
      <c r="L150" s="124" t="s">
        <v>98</v>
      </c>
      <c r="M150" s="116">
        <f t="shared" si="18"/>
        <v>43386</v>
      </c>
      <c r="N150" s="305"/>
      <c r="O150" s="70" t="str">
        <f t="shared" ca="1" si="19"/>
        <v/>
      </c>
      <c r="P150" s="4" t="str">
        <f t="shared" ca="1" si="17"/>
        <v>EN COURS</v>
      </c>
      <c r="Q150" s="117" t="str">
        <f t="shared" ca="1" si="20"/>
        <v/>
      </c>
    </row>
    <row r="151" spans="1:17" ht="16.5" thickTop="1" thickBot="1" x14ac:dyDescent="0.25">
      <c r="A151" s="64">
        <v>2608</v>
      </c>
      <c r="B151" s="47">
        <v>43386</v>
      </c>
      <c r="C151" s="48">
        <v>1300122</v>
      </c>
      <c r="D151" s="65">
        <v>4</v>
      </c>
      <c r="E151" s="50" t="s">
        <v>118</v>
      </c>
      <c r="F151" s="66">
        <v>10</v>
      </c>
      <c r="G151" s="66" t="s">
        <v>137</v>
      </c>
      <c r="H151" s="66">
        <v>10</v>
      </c>
      <c r="I151" s="66" t="s">
        <v>65</v>
      </c>
      <c r="J151" s="66">
        <v>0.5</v>
      </c>
      <c r="K151" s="67" t="s">
        <v>39</v>
      </c>
      <c r="L151" s="99" t="s">
        <v>64</v>
      </c>
      <c r="M151" s="116">
        <f t="shared" si="18"/>
        <v>43390</v>
      </c>
      <c r="N151" s="305"/>
      <c r="O151" s="70" t="str">
        <f t="shared" ca="1" si="19"/>
        <v/>
      </c>
      <c r="P151" s="4" t="str">
        <f t="shared" ca="1" si="17"/>
        <v>EN COURS</v>
      </c>
      <c r="Q151" s="117" t="str">
        <f t="shared" ca="1" si="20"/>
        <v/>
      </c>
    </row>
    <row r="152" spans="1:17" ht="16.5" thickTop="1" thickBot="1" x14ac:dyDescent="0.25">
      <c r="A152" s="64">
        <v>2608</v>
      </c>
      <c r="B152" s="47">
        <v>43387</v>
      </c>
      <c r="C152" s="48">
        <v>1300122</v>
      </c>
      <c r="D152" s="65">
        <v>4</v>
      </c>
      <c r="E152" s="50" t="s">
        <v>118</v>
      </c>
      <c r="F152" s="66">
        <v>10</v>
      </c>
      <c r="G152" s="66" t="s">
        <v>137</v>
      </c>
      <c r="H152" s="66">
        <v>10</v>
      </c>
      <c r="I152" s="66" t="s">
        <v>65</v>
      </c>
      <c r="J152" s="66">
        <v>0.5</v>
      </c>
      <c r="K152" s="67" t="s">
        <v>28</v>
      </c>
      <c r="L152" s="124" t="s">
        <v>98</v>
      </c>
      <c r="M152" s="116">
        <f t="shared" si="18"/>
        <v>43391</v>
      </c>
      <c r="N152" s="305"/>
      <c r="O152" s="70" t="str">
        <f t="shared" ca="1" si="19"/>
        <v/>
      </c>
      <c r="P152" s="4" t="str">
        <f t="shared" ca="1" si="17"/>
        <v>EN COURS</v>
      </c>
      <c r="Q152" s="117" t="str">
        <f t="shared" ca="1" si="20"/>
        <v/>
      </c>
    </row>
    <row r="153" spans="1:17" ht="16.5" thickTop="1" thickBot="1" x14ac:dyDescent="0.25">
      <c r="A153" s="64">
        <v>3433</v>
      </c>
      <c r="B153" s="47">
        <v>43388</v>
      </c>
      <c r="C153" s="48">
        <v>1300122</v>
      </c>
      <c r="D153" s="65">
        <v>1</v>
      </c>
      <c r="E153" s="50" t="s">
        <v>132</v>
      </c>
      <c r="F153" s="66">
        <v>10</v>
      </c>
      <c r="G153" s="66"/>
      <c r="H153" s="66"/>
      <c r="I153" s="66"/>
      <c r="J153" s="66"/>
      <c r="K153" s="67" t="s">
        <v>28</v>
      </c>
      <c r="L153" s="99" t="s">
        <v>64</v>
      </c>
      <c r="M153" s="116">
        <f t="shared" si="18"/>
        <v>43389</v>
      </c>
      <c r="N153" s="305"/>
      <c r="O153" s="70" t="str">
        <f t="shared" ca="1" si="19"/>
        <v/>
      </c>
      <c r="P153" s="4" t="str">
        <f t="shared" ca="1" si="17"/>
        <v>EN COURS</v>
      </c>
      <c r="Q153" s="117" t="str">
        <f t="shared" ca="1" si="20"/>
        <v/>
      </c>
    </row>
    <row r="154" spans="1:17" ht="16.5" thickTop="1" thickBot="1" x14ac:dyDescent="0.25">
      <c r="A154" s="64">
        <v>5725</v>
      </c>
      <c r="B154" s="47">
        <v>43389</v>
      </c>
      <c r="C154" s="48">
        <v>1300122</v>
      </c>
      <c r="D154" s="65">
        <v>1</v>
      </c>
      <c r="E154" s="66" t="s">
        <v>128</v>
      </c>
      <c r="F154" s="66">
        <v>7</v>
      </c>
      <c r="G154" s="66"/>
      <c r="H154" s="66"/>
      <c r="I154" s="66"/>
      <c r="J154" s="66"/>
      <c r="K154" s="67" t="s">
        <v>28</v>
      </c>
      <c r="L154" s="124" t="s">
        <v>98</v>
      </c>
      <c r="M154" s="116">
        <f t="shared" si="18"/>
        <v>43390</v>
      </c>
      <c r="N154" s="305"/>
      <c r="O154" s="70" t="str">
        <f t="shared" ca="1" si="19"/>
        <v/>
      </c>
      <c r="P154" s="4" t="str">
        <f t="shared" ref="P154:P179" ca="1" si="21">IF(A154="","",IF(AND(Q154="",M154&gt;$B$1),"EN COURS",""))</f>
        <v>EN COURS</v>
      </c>
      <c r="Q154" s="117" t="str">
        <f t="shared" ca="1" si="20"/>
        <v/>
      </c>
    </row>
    <row r="155" spans="1:17" ht="16.5" thickTop="1" thickBot="1" x14ac:dyDescent="0.25">
      <c r="A155" s="64">
        <v>2608</v>
      </c>
      <c r="B155" s="47">
        <v>43390</v>
      </c>
      <c r="C155" s="48">
        <v>1300122</v>
      </c>
      <c r="D155" s="65">
        <v>4</v>
      </c>
      <c r="E155" s="50" t="s">
        <v>118</v>
      </c>
      <c r="F155" s="66">
        <v>10</v>
      </c>
      <c r="G155" s="66" t="s">
        <v>137</v>
      </c>
      <c r="H155" s="66">
        <v>10</v>
      </c>
      <c r="I155" s="66" t="s">
        <v>65</v>
      </c>
      <c r="J155" s="66">
        <v>0.5</v>
      </c>
      <c r="K155" s="67" t="s">
        <v>28</v>
      </c>
      <c r="L155" s="124" t="s">
        <v>98</v>
      </c>
      <c r="M155" s="116">
        <f t="shared" si="18"/>
        <v>43394</v>
      </c>
      <c r="N155" s="305"/>
      <c r="O155" s="70" t="str">
        <f t="shared" ca="1" si="19"/>
        <v/>
      </c>
      <c r="P155" s="4" t="str">
        <f t="shared" ca="1" si="21"/>
        <v>EN COURS</v>
      </c>
      <c r="Q155" s="117" t="str">
        <f t="shared" ca="1" si="20"/>
        <v/>
      </c>
    </row>
    <row r="156" spans="1:17" ht="16.5" thickTop="1" thickBot="1" x14ac:dyDescent="0.25">
      <c r="A156" s="64">
        <v>3433</v>
      </c>
      <c r="B156" s="47">
        <v>43391</v>
      </c>
      <c r="C156" s="48">
        <v>1300122</v>
      </c>
      <c r="D156" s="65">
        <v>1</v>
      </c>
      <c r="E156" s="50" t="s">
        <v>132</v>
      </c>
      <c r="F156" s="66">
        <v>10</v>
      </c>
      <c r="G156" s="66"/>
      <c r="H156" s="66"/>
      <c r="I156" s="66"/>
      <c r="J156" s="66"/>
      <c r="K156" s="67" t="s">
        <v>28</v>
      </c>
      <c r="L156" s="124" t="s">
        <v>98</v>
      </c>
      <c r="M156" s="116">
        <f t="shared" si="18"/>
        <v>43392</v>
      </c>
      <c r="N156" s="305"/>
      <c r="O156" s="70" t="str">
        <f t="shared" ca="1" si="19"/>
        <v/>
      </c>
      <c r="P156" s="4" t="str">
        <f t="shared" ca="1" si="21"/>
        <v>EN COURS</v>
      </c>
      <c r="Q156" s="117" t="str">
        <f t="shared" ca="1" si="20"/>
        <v/>
      </c>
    </row>
    <row r="157" spans="1:17" ht="17.25" thickTop="1" thickBot="1" x14ac:dyDescent="0.3">
      <c r="A157" s="64">
        <v>5560</v>
      </c>
      <c r="B157" s="47">
        <v>43392</v>
      </c>
      <c r="C157" s="48">
        <v>1300122</v>
      </c>
      <c r="D157" s="65">
        <v>4</v>
      </c>
      <c r="E157" s="50" t="s">
        <v>54</v>
      </c>
      <c r="F157" s="66">
        <v>4</v>
      </c>
      <c r="G157" s="66" t="s">
        <v>128</v>
      </c>
      <c r="H157" s="66">
        <v>7</v>
      </c>
      <c r="I157" s="66"/>
      <c r="J157" s="66"/>
      <c r="K157" s="67" t="s">
        <v>28</v>
      </c>
      <c r="L157" s="105" t="s">
        <v>38</v>
      </c>
      <c r="M157" s="116">
        <f t="shared" si="18"/>
        <v>43396</v>
      </c>
      <c r="N157" s="305"/>
      <c r="O157" s="70" t="str">
        <f t="shared" ca="1" si="19"/>
        <v/>
      </c>
      <c r="P157" s="4" t="str">
        <f t="shared" ca="1" si="21"/>
        <v>EN COURS</v>
      </c>
      <c r="Q157" s="117" t="str">
        <f t="shared" ca="1" si="20"/>
        <v/>
      </c>
    </row>
    <row r="158" spans="1:17" ht="16.5" thickTop="1" thickBot="1" x14ac:dyDescent="0.25">
      <c r="A158" s="64">
        <v>5560</v>
      </c>
      <c r="B158" s="47">
        <v>43393</v>
      </c>
      <c r="C158" s="48">
        <v>1300122</v>
      </c>
      <c r="D158" s="65">
        <v>1</v>
      </c>
      <c r="E158" s="66" t="s">
        <v>128</v>
      </c>
      <c r="F158" s="66">
        <v>7</v>
      </c>
      <c r="G158" s="66"/>
      <c r="H158" s="66"/>
      <c r="I158" s="66"/>
      <c r="J158" s="66"/>
      <c r="K158" s="67" t="s">
        <v>28</v>
      </c>
      <c r="L158" s="124" t="s">
        <v>98</v>
      </c>
      <c r="M158" s="116">
        <f t="shared" si="18"/>
        <v>43394</v>
      </c>
      <c r="N158" s="305"/>
      <c r="O158" s="70" t="str">
        <f t="shared" ca="1" si="19"/>
        <v/>
      </c>
      <c r="P158" s="4" t="str">
        <f t="shared" ca="1" si="21"/>
        <v>EN COURS</v>
      </c>
      <c r="Q158" s="117" t="str">
        <f t="shared" ca="1" si="20"/>
        <v/>
      </c>
    </row>
    <row r="159" spans="1:17" ht="17.25" thickTop="1" thickBot="1" x14ac:dyDescent="0.3">
      <c r="A159" s="64">
        <v>6720</v>
      </c>
      <c r="B159" s="47">
        <v>43394</v>
      </c>
      <c r="C159" s="48">
        <v>1300122</v>
      </c>
      <c r="D159" s="65">
        <v>4</v>
      </c>
      <c r="E159" s="50" t="s">
        <v>54</v>
      </c>
      <c r="F159" s="66">
        <v>4</v>
      </c>
      <c r="G159" s="66" t="s">
        <v>128</v>
      </c>
      <c r="H159" s="66">
        <v>7</v>
      </c>
      <c r="I159" s="66"/>
      <c r="J159" s="66"/>
      <c r="K159" s="67" t="s">
        <v>28</v>
      </c>
      <c r="L159" s="105" t="s">
        <v>38</v>
      </c>
      <c r="M159" s="116">
        <f t="shared" si="18"/>
        <v>43398</v>
      </c>
      <c r="N159" s="305"/>
      <c r="O159" s="70" t="str">
        <f t="shared" ca="1" si="19"/>
        <v/>
      </c>
      <c r="P159" s="4" t="str">
        <f t="shared" ca="1" si="21"/>
        <v>EN COURS</v>
      </c>
      <c r="Q159" s="117" t="str">
        <f t="shared" ca="1" si="20"/>
        <v/>
      </c>
    </row>
    <row r="160" spans="1:17" ht="16.5" thickTop="1" thickBot="1" x14ac:dyDescent="0.25">
      <c r="A160" s="64">
        <v>2033</v>
      </c>
      <c r="B160" s="47">
        <v>43395</v>
      </c>
      <c r="C160" s="48">
        <v>1300122</v>
      </c>
      <c r="D160" s="65">
        <v>1</v>
      </c>
      <c r="E160" s="50" t="s">
        <v>138</v>
      </c>
      <c r="F160" s="66">
        <v>2</v>
      </c>
      <c r="G160" s="66" t="s">
        <v>139</v>
      </c>
      <c r="H160" s="66">
        <v>2</v>
      </c>
      <c r="I160" s="66"/>
      <c r="J160" s="66"/>
      <c r="K160" s="67" t="s">
        <v>28</v>
      </c>
      <c r="L160" s="128" t="s">
        <v>101</v>
      </c>
      <c r="M160" s="116">
        <f t="shared" si="18"/>
        <v>43396</v>
      </c>
      <c r="N160" s="305"/>
      <c r="O160" s="70" t="str">
        <f t="shared" ca="1" si="19"/>
        <v/>
      </c>
      <c r="P160" s="4" t="str">
        <f t="shared" ca="1" si="21"/>
        <v>EN COURS</v>
      </c>
      <c r="Q160" s="117" t="str">
        <f t="shared" ca="1" si="20"/>
        <v/>
      </c>
    </row>
    <row r="161" spans="1:17" ht="16.5" thickTop="1" thickBot="1" x14ac:dyDescent="0.25">
      <c r="A161" s="64">
        <v>9996</v>
      </c>
      <c r="B161" s="47">
        <v>43396</v>
      </c>
      <c r="C161" s="48">
        <v>1300122</v>
      </c>
      <c r="D161" s="65">
        <v>1</v>
      </c>
      <c r="E161" s="50" t="s">
        <v>138</v>
      </c>
      <c r="F161" s="66">
        <v>2</v>
      </c>
      <c r="G161" s="66" t="s">
        <v>139</v>
      </c>
      <c r="H161" s="66">
        <v>2</v>
      </c>
      <c r="I161" s="66"/>
      <c r="J161" s="66"/>
      <c r="K161" s="67" t="s">
        <v>28</v>
      </c>
      <c r="L161" s="129" t="s">
        <v>101</v>
      </c>
      <c r="M161" s="116">
        <f t="shared" si="18"/>
        <v>43397</v>
      </c>
      <c r="N161" s="305"/>
      <c r="O161" s="70" t="str">
        <f t="shared" ca="1" si="19"/>
        <v/>
      </c>
      <c r="P161" s="4" t="str">
        <f t="shared" ca="1" si="21"/>
        <v>EN COURS</v>
      </c>
      <c r="Q161" s="117" t="str">
        <f t="shared" ca="1" si="20"/>
        <v/>
      </c>
    </row>
    <row r="162" spans="1:17" ht="17.25" thickTop="1" thickBot="1" x14ac:dyDescent="0.3">
      <c r="A162" s="64">
        <v>4373</v>
      </c>
      <c r="B162" s="47">
        <v>43397</v>
      </c>
      <c r="C162" s="48">
        <v>1300122</v>
      </c>
      <c r="D162" s="65">
        <v>4</v>
      </c>
      <c r="E162" s="50" t="s">
        <v>54</v>
      </c>
      <c r="F162" s="66">
        <v>4</v>
      </c>
      <c r="G162" s="66" t="s">
        <v>128</v>
      </c>
      <c r="H162" s="66">
        <v>7</v>
      </c>
      <c r="I162" s="66"/>
      <c r="J162" s="66"/>
      <c r="K162" s="67" t="s">
        <v>28</v>
      </c>
      <c r="L162" s="105" t="s">
        <v>38</v>
      </c>
      <c r="M162" s="116">
        <f t="shared" si="18"/>
        <v>43401</v>
      </c>
      <c r="N162" s="305"/>
      <c r="O162" s="70" t="str">
        <f t="shared" ca="1" si="19"/>
        <v/>
      </c>
      <c r="P162" s="4" t="str">
        <f t="shared" ca="1" si="21"/>
        <v>EN COURS</v>
      </c>
      <c r="Q162" s="117" t="str">
        <f t="shared" ca="1" si="20"/>
        <v/>
      </c>
    </row>
    <row r="163" spans="1:17" ht="16.5" thickTop="1" thickBot="1" x14ac:dyDescent="0.25">
      <c r="A163" s="130">
        <v>4221</v>
      </c>
      <c r="B163" s="47">
        <v>43398</v>
      </c>
      <c r="C163" s="132"/>
      <c r="D163" s="133"/>
      <c r="E163" s="134"/>
      <c r="F163" s="135"/>
      <c r="G163" s="135"/>
      <c r="H163" s="135"/>
      <c r="I163" s="135"/>
      <c r="J163" s="135"/>
      <c r="K163" s="131"/>
      <c r="L163" s="110" t="s">
        <v>108</v>
      </c>
      <c r="M163" s="116">
        <f t="shared" si="18"/>
        <v>43398</v>
      </c>
      <c r="N163" s="305"/>
      <c r="O163" s="70" t="str">
        <f t="shared" ca="1" si="19"/>
        <v/>
      </c>
      <c r="P163" s="4" t="str">
        <f t="shared" ca="1" si="21"/>
        <v>EN COURS</v>
      </c>
      <c r="Q163" s="117" t="str">
        <f t="shared" ca="1" si="20"/>
        <v/>
      </c>
    </row>
    <row r="164" spans="1:17" ht="17.25" thickTop="1" thickBot="1" x14ac:dyDescent="0.3">
      <c r="A164" s="64">
        <v>4954</v>
      </c>
      <c r="B164" s="47">
        <v>43399</v>
      </c>
      <c r="C164" s="48">
        <v>1300122</v>
      </c>
      <c r="D164" s="65">
        <v>4</v>
      </c>
      <c r="E164" s="50" t="s">
        <v>54</v>
      </c>
      <c r="F164" s="66">
        <v>4</v>
      </c>
      <c r="G164" s="66" t="s">
        <v>128</v>
      </c>
      <c r="H164" s="66">
        <v>7</v>
      </c>
      <c r="I164" s="66" t="s">
        <v>130</v>
      </c>
      <c r="J164" s="66">
        <v>0.5</v>
      </c>
      <c r="K164" s="67" t="s">
        <v>39</v>
      </c>
      <c r="L164" s="126" t="s">
        <v>43</v>
      </c>
      <c r="M164" s="116">
        <f t="shared" si="18"/>
        <v>43403</v>
      </c>
      <c r="N164" s="305"/>
      <c r="O164" s="70" t="str">
        <f t="shared" ca="1" si="19"/>
        <v/>
      </c>
      <c r="P164" s="4" t="str">
        <f t="shared" ca="1" si="21"/>
        <v>EN COURS</v>
      </c>
      <c r="Q164" s="117" t="str">
        <f t="shared" ca="1" si="20"/>
        <v/>
      </c>
    </row>
    <row r="165" spans="1:17" ht="17.25" thickTop="1" thickBot="1" x14ac:dyDescent="0.3">
      <c r="A165" s="64">
        <v>7963</v>
      </c>
      <c r="B165" s="47">
        <v>43400</v>
      </c>
      <c r="C165" s="48">
        <v>1300122</v>
      </c>
      <c r="D165" s="65">
        <v>4</v>
      </c>
      <c r="E165" s="50" t="s">
        <v>54</v>
      </c>
      <c r="F165" s="66">
        <v>4</v>
      </c>
      <c r="G165" s="66" t="s">
        <v>128</v>
      </c>
      <c r="H165" s="66">
        <v>7</v>
      </c>
      <c r="I165" s="66" t="s">
        <v>130</v>
      </c>
      <c r="J165" s="66">
        <v>0.5</v>
      </c>
      <c r="K165" s="67" t="s">
        <v>39</v>
      </c>
      <c r="L165" s="126" t="s">
        <v>43</v>
      </c>
      <c r="M165" s="116">
        <f t="shared" ref="M165:M177" si="22">SUM(B165+D165)</f>
        <v>43404</v>
      </c>
      <c r="N165" s="305"/>
      <c r="O165" s="70" t="str">
        <f t="shared" ref="O165:O179" ca="1" si="23">IF(A165="","",IF(AND(P165="",OR(Q165="",Q165="TERMINE"),M165&lt;=$B$1),"OK",""))</f>
        <v/>
      </c>
      <c r="P165" s="4" t="str">
        <f t="shared" ca="1" si="21"/>
        <v>EN COURS</v>
      </c>
      <c r="Q165" s="117" t="str">
        <f t="shared" ref="Q165:Q179" ca="1" si="24">IF(A165="","",IF(M165&lt;$B$1,"TERMINE",""))</f>
        <v/>
      </c>
    </row>
    <row r="166" spans="1:17" ht="16.5" thickTop="1" thickBot="1" x14ac:dyDescent="0.25">
      <c r="A166" s="64">
        <v>5934</v>
      </c>
      <c r="B166" s="47">
        <v>43401</v>
      </c>
      <c r="C166" s="48">
        <v>1300122</v>
      </c>
      <c r="D166" s="65">
        <v>1</v>
      </c>
      <c r="E166" s="50" t="s">
        <v>139</v>
      </c>
      <c r="F166" s="66">
        <v>2</v>
      </c>
      <c r="G166" s="66" t="s">
        <v>138</v>
      </c>
      <c r="H166" s="66">
        <v>2</v>
      </c>
      <c r="I166" s="66"/>
      <c r="J166" s="66"/>
      <c r="K166" s="67" t="s">
        <v>28</v>
      </c>
      <c r="L166" s="129" t="s">
        <v>101</v>
      </c>
      <c r="M166" s="116">
        <f t="shared" si="22"/>
        <v>43402</v>
      </c>
      <c r="N166" s="305"/>
      <c r="O166" s="70" t="str">
        <f t="shared" ca="1" si="23"/>
        <v/>
      </c>
      <c r="P166" s="4" t="str">
        <f t="shared" ca="1" si="21"/>
        <v>EN COURS</v>
      </c>
      <c r="Q166" s="117" t="str">
        <f t="shared" ca="1" si="24"/>
        <v/>
      </c>
    </row>
    <row r="167" spans="1:17" ht="16.5" thickTop="1" thickBot="1" x14ac:dyDescent="0.25">
      <c r="A167" s="64">
        <v>2608</v>
      </c>
      <c r="B167" s="47">
        <v>43402</v>
      </c>
      <c r="C167" s="48">
        <v>1300122</v>
      </c>
      <c r="D167" s="65">
        <v>1</v>
      </c>
      <c r="E167" s="50" t="s">
        <v>140</v>
      </c>
      <c r="F167" s="66">
        <v>10</v>
      </c>
      <c r="G167" s="66"/>
      <c r="H167" s="66"/>
      <c r="I167" s="66"/>
      <c r="J167" s="66"/>
      <c r="K167" s="67" t="s">
        <v>28</v>
      </c>
      <c r="L167" s="124" t="s">
        <v>106</v>
      </c>
      <c r="M167" s="116">
        <f t="shared" si="22"/>
        <v>43403</v>
      </c>
      <c r="N167" s="305"/>
      <c r="O167" s="70" t="str">
        <f t="shared" ca="1" si="23"/>
        <v/>
      </c>
      <c r="P167" s="4" t="str">
        <f t="shared" ca="1" si="21"/>
        <v>EN COURS</v>
      </c>
      <c r="Q167" s="117" t="str">
        <f t="shared" ca="1" si="24"/>
        <v/>
      </c>
    </row>
    <row r="168" spans="1:17" ht="16.5" thickTop="1" thickBot="1" x14ac:dyDescent="0.25">
      <c r="A168" s="64">
        <v>2033</v>
      </c>
      <c r="B168" s="47">
        <v>43403</v>
      </c>
      <c r="C168" s="48">
        <v>1300122</v>
      </c>
      <c r="D168" s="65">
        <v>1</v>
      </c>
      <c r="E168" s="50" t="s">
        <v>140</v>
      </c>
      <c r="F168" s="66">
        <v>10</v>
      </c>
      <c r="G168" s="66"/>
      <c r="H168" s="66"/>
      <c r="I168" s="66"/>
      <c r="J168" s="66"/>
      <c r="K168" s="67" t="s">
        <v>28</v>
      </c>
      <c r="L168" s="124" t="s">
        <v>106</v>
      </c>
      <c r="M168" s="116">
        <f t="shared" si="22"/>
        <v>43404</v>
      </c>
      <c r="N168" s="305"/>
      <c r="O168" s="70" t="str">
        <f t="shared" ca="1" si="23"/>
        <v/>
      </c>
      <c r="P168" s="4" t="str">
        <f t="shared" ca="1" si="21"/>
        <v>EN COURS</v>
      </c>
      <c r="Q168" s="117" t="str">
        <f t="shared" ca="1" si="24"/>
        <v/>
      </c>
    </row>
    <row r="169" spans="1:17" ht="17.25" thickTop="1" thickBot="1" x14ac:dyDescent="0.3">
      <c r="A169" s="64">
        <v>2608</v>
      </c>
      <c r="B169" s="47">
        <v>43404</v>
      </c>
      <c r="C169" s="48">
        <v>1300122</v>
      </c>
      <c r="D169" s="65">
        <v>1</v>
      </c>
      <c r="E169" s="50" t="s">
        <v>54</v>
      </c>
      <c r="F169" s="66">
        <v>4</v>
      </c>
      <c r="G169" s="66" t="s">
        <v>118</v>
      </c>
      <c r="H169" s="66">
        <v>10</v>
      </c>
      <c r="I169" s="66"/>
      <c r="J169" s="66"/>
      <c r="K169" s="116"/>
      <c r="L169" s="85" t="s">
        <v>50</v>
      </c>
      <c r="M169" s="116">
        <f t="shared" si="22"/>
        <v>43405</v>
      </c>
      <c r="N169" s="305"/>
      <c r="O169" s="70" t="str">
        <f t="shared" ca="1" si="23"/>
        <v/>
      </c>
      <c r="P169" s="4" t="str">
        <f t="shared" ca="1" si="21"/>
        <v>EN COURS</v>
      </c>
      <c r="Q169" s="117" t="str">
        <f t="shared" ca="1" si="24"/>
        <v/>
      </c>
    </row>
    <row r="170" spans="1:17" ht="16.5" thickTop="1" thickBot="1" x14ac:dyDescent="0.25">
      <c r="A170" s="64">
        <v>2608</v>
      </c>
      <c r="B170" s="47">
        <v>43405</v>
      </c>
      <c r="C170" s="48">
        <v>1300122</v>
      </c>
      <c r="D170" s="65">
        <v>2</v>
      </c>
      <c r="E170" s="50" t="s">
        <v>54</v>
      </c>
      <c r="F170" s="66">
        <v>4</v>
      </c>
      <c r="G170" s="66" t="s">
        <v>65</v>
      </c>
      <c r="H170" s="66">
        <v>1</v>
      </c>
      <c r="I170" s="66"/>
      <c r="J170" s="66"/>
      <c r="K170" s="67" t="s">
        <v>39</v>
      </c>
      <c r="L170" s="124"/>
      <c r="M170" s="116">
        <f t="shared" si="22"/>
        <v>43407</v>
      </c>
      <c r="N170" s="305"/>
      <c r="O170" s="70" t="str">
        <f t="shared" ca="1" si="23"/>
        <v/>
      </c>
      <c r="P170" s="4" t="str">
        <f t="shared" ca="1" si="21"/>
        <v>EN COURS</v>
      </c>
      <c r="Q170" s="117" t="str">
        <f t="shared" ca="1" si="24"/>
        <v/>
      </c>
    </row>
    <row r="171" spans="1:17" ht="16.5" thickTop="1" thickBot="1" x14ac:dyDescent="0.25">
      <c r="A171" s="64">
        <v>6720</v>
      </c>
      <c r="B171" s="47">
        <v>43406</v>
      </c>
      <c r="C171" s="48">
        <v>1300122</v>
      </c>
      <c r="D171" s="65">
        <v>1</v>
      </c>
      <c r="E171" s="66" t="s">
        <v>128</v>
      </c>
      <c r="F171" s="66">
        <v>7</v>
      </c>
      <c r="G171" s="66"/>
      <c r="H171" s="66"/>
      <c r="I171" s="66" t="s">
        <v>130</v>
      </c>
      <c r="J171" s="66">
        <v>0.5</v>
      </c>
      <c r="K171" s="67" t="s">
        <v>39</v>
      </c>
      <c r="L171" s="124" t="s">
        <v>98</v>
      </c>
      <c r="M171" s="116">
        <f t="shared" si="22"/>
        <v>43407</v>
      </c>
      <c r="N171" s="305"/>
      <c r="O171" s="70" t="str">
        <f t="shared" ca="1" si="23"/>
        <v/>
      </c>
      <c r="P171" s="4" t="str">
        <f t="shared" ca="1" si="21"/>
        <v>EN COURS</v>
      </c>
      <c r="Q171" s="117" t="str">
        <f t="shared" ca="1" si="24"/>
        <v/>
      </c>
    </row>
    <row r="172" spans="1:17" ht="16.5" thickTop="1" thickBot="1" x14ac:dyDescent="0.25">
      <c r="A172" s="64">
        <v>7531</v>
      </c>
      <c r="B172" s="47">
        <v>43407</v>
      </c>
      <c r="C172" s="48">
        <v>1300122</v>
      </c>
      <c r="D172" s="65">
        <v>4</v>
      </c>
      <c r="E172" s="50" t="s">
        <v>35</v>
      </c>
      <c r="F172" s="66">
        <v>10</v>
      </c>
      <c r="G172" s="66" t="s">
        <v>34</v>
      </c>
      <c r="H172" s="66">
        <v>1</v>
      </c>
      <c r="I172" s="66" t="s">
        <v>36</v>
      </c>
      <c r="J172" s="66">
        <v>2</v>
      </c>
      <c r="K172" s="116" t="s">
        <v>37</v>
      </c>
      <c r="L172" s="68" t="s">
        <v>32</v>
      </c>
      <c r="M172" s="116">
        <f t="shared" si="22"/>
        <v>43411</v>
      </c>
      <c r="N172" s="305"/>
      <c r="O172" s="70" t="str">
        <f t="shared" ca="1" si="23"/>
        <v/>
      </c>
      <c r="P172" s="4" t="str">
        <f t="shared" ca="1" si="21"/>
        <v>EN COURS</v>
      </c>
      <c r="Q172" s="117" t="str">
        <f t="shared" ca="1" si="24"/>
        <v/>
      </c>
    </row>
    <row r="173" spans="1:17" ht="16.5" thickTop="1" thickBot="1" x14ac:dyDescent="0.25">
      <c r="A173" s="64">
        <v>1632</v>
      </c>
      <c r="B173" s="47">
        <v>43408</v>
      </c>
      <c r="C173" s="48">
        <v>1300122</v>
      </c>
      <c r="D173" s="65">
        <v>4</v>
      </c>
      <c r="E173" s="50" t="s">
        <v>35</v>
      </c>
      <c r="F173" s="66">
        <v>10</v>
      </c>
      <c r="G173" s="66" t="s">
        <v>34</v>
      </c>
      <c r="H173" s="66">
        <v>1</v>
      </c>
      <c r="I173" s="66" t="s">
        <v>36</v>
      </c>
      <c r="J173" s="66">
        <v>2</v>
      </c>
      <c r="K173" s="116" t="s">
        <v>37</v>
      </c>
      <c r="L173" s="68" t="s">
        <v>32</v>
      </c>
      <c r="M173" s="116">
        <f t="shared" si="22"/>
        <v>43412</v>
      </c>
      <c r="N173" s="305"/>
      <c r="O173" s="70" t="str">
        <f t="shared" ca="1" si="23"/>
        <v/>
      </c>
      <c r="P173" s="4" t="str">
        <f t="shared" ca="1" si="21"/>
        <v>EN COURS</v>
      </c>
      <c r="Q173" s="117" t="str">
        <f t="shared" ca="1" si="24"/>
        <v/>
      </c>
    </row>
    <row r="174" spans="1:17" ht="17.25" thickTop="1" thickBot="1" x14ac:dyDescent="0.3">
      <c r="A174" s="64">
        <v>1632</v>
      </c>
      <c r="B174" s="47">
        <v>43409</v>
      </c>
      <c r="C174" s="48">
        <v>1300122</v>
      </c>
      <c r="D174" s="65">
        <v>4</v>
      </c>
      <c r="E174" s="50" t="s">
        <v>126</v>
      </c>
      <c r="F174" s="66">
        <v>10</v>
      </c>
      <c r="G174" s="66" t="s">
        <v>54</v>
      </c>
      <c r="H174" s="66">
        <v>4</v>
      </c>
      <c r="I174" s="66" t="s">
        <v>137</v>
      </c>
      <c r="J174" s="66">
        <v>2</v>
      </c>
      <c r="K174" s="67" t="s">
        <v>28</v>
      </c>
      <c r="L174" s="85" t="s">
        <v>50</v>
      </c>
      <c r="M174" s="116">
        <f t="shared" si="22"/>
        <v>43413</v>
      </c>
      <c r="N174" s="305"/>
      <c r="O174" s="70" t="str">
        <f t="shared" ca="1" si="23"/>
        <v/>
      </c>
      <c r="P174" s="4" t="str">
        <f t="shared" ca="1" si="21"/>
        <v>EN COURS</v>
      </c>
      <c r="Q174" s="117" t="str">
        <f t="shared" ca="1" si="24"/>
        <v/>
      </c>
    </row>
    <row r="175" spans="1:17" ht="16.5" thickTop="1" thickBot="1" x14ac:dyDescent="0.25">
      <c r="A175" s="64">
        <v>1642</v>
      </c>
      <c r="B175" s="47">
        <v>43410</v>
      </c>
      <c r="C175" s="132"/>
      <c r="D175" s="133"/>
      <c r="E175" s="134"/>
      <c r="F175" s="135"/>
      <c r="G175" s="135"/>
      <c r="H175" s="135"/>
      <c r="I175" s="135"/>
      <c r="J175" s="135"/>
      <c r="K175" s="131"/>
      <c r="L175" s="110" t="s">
        <v>108</v>
      </c>
      <c r="M175" s="116">
        <f t="shared" si="22"/>
        <v>43410</v>
      </c>
      <c r="N175" s="305"/>
      <c r="O175" s="70" t="str">
        <f t="shared" ca="1" si="23"/>
        <v/>
      </c>
      <c r="P175" s="4" t="str">
        <f t="shared" ca="1" si="21"/>
        <v>EN COURS</v>
      </c>
      <c r="Q175" s="117" t="str">
        <f t="shared" ca="1" si="24"/>
        <v/>
      </c>
    </row>
    <row r="176" spans="1:17" ht="16.5" thickTop="1" thickBot="1" x14ac:dyDescent="0.25">
      <c r="A176" s="64">
        <v>1234</v>
      </c>
      <c r="B176" s="47">
        <v>43411</v>
      </c>
      <c r="C176" s="123">
        <v>12456</v>
      </c>
      <c r="D176" s="65">
        <v>3</v>
      </c>
      <c r="E176" s="50"/>
      <c r="F176" s="66"/>
      <c r="G176" s="66"/>
      <c r="H176" s="66"/>
      <c r="I176" s="66"/>
      <c r="J176" s="66"/>
      <c r="K176" s="116" t="s">
        <v>141</v>
      </c>
      <c r="L176" s="124" t="s">
        <v>142</v>
      </c>
      <c r="M176" s="116">
        <f t="shared" si="22"/>
        <v>43414</v>
      </c>
      <c r="N176" s="305"/>
      <c r="O176" s="70" t="str">
        <f t="shared" ca="1" si="23"/>
        <v/>
      </c>
      <c r="P176" s="4" t="str">
        <f t="shared" ca="1" si="21"/>
        <v>EN COURS</v>
      </c>
      <c r="Q176" s="117" t="str">
        <f t="shared" ca="1" si="24"/>
        <v/>
      </c>
    </row>
    <row r="177" spans="1:17" ht="16.5" thickTop="1" thickBot="1" x14ac:dyDescent="0.25">
      <c r="A177" s="64"/>
      <c r="B177" s="116"/>
      <c r="C177" s="123"/>
      <c r="D177" s="65"/>
      <c r="E177" s="50"/>
      <c r="F177" s="66"/>
      <c r="G177" s="66"/>
      <c r="H177" s="66"/>
      <c r="I177" s="66"/>
      <c r="J177" s="66"/>
      <c r="K177" s="116"/>
      <c r="L177" s="124"/>
      <c r="M177" s="116">
        <f t="shared" si="22"/>
        <v>0</v>
      </c>
      <c r="N177" s="305"/>
      <c r="O177" s="70" t="str">
        <f t="shared" si="23"/>
        <v/>
      </c>
      <c r="P177" s="4" t="str">
        <f t="shared" si="21"/>
        <v/>
      </c>
      <c r="Q177" s="117" t="str">
        <f t="shared" si="24"/>
        <v/>
      </c>
    </row>
    <row r="178" spans="1:17" ht="16.5" thickTop="1" thickBot="1" x14ac:dyDescent="0.25">
      <c r="A178" s="64"/>
      <c r="B178" s="116"/>
      <c r="C178" s="123"/>
      <c r="D178" s="65"/>
      <c r="E178" s="50"/>
      <c r="F178" s="66"/>
      <c r="G178" s="66"/>
      <c r="H178" s="66"/>
      <c r="I178" s="66"/>
      <c r="J178" s="66"/>
      <c r="K178" s="116"/>
      <c r="L178" s="124"/>
      <c r="M178" s="116"/>
      <c r="N178" s="305"/>
      <c r="O178" s="70" t="str">
        <f t="shared" si="23"/>
        <v/>
      </c>
      <c r="P178" s="4" t="str">
        <f t="shared" si="21"/>
        <v/>
      </c>
      <c r="Q178" s="117" t="str">
        <f t="shared" si="24"/>
        <v/>
      </c>
    </row>
    <row r="179" spans="1:17" ht="16.5" thickTop="1" thickBot="1" x14ac:dyDescent="0.25">
      <c r="A179" s="64"/>
      <c r="B179" s="116"/>
      <c r="C179" s="123"/>
      <c r="D179" s="65"/>
      <c r="E179" s="50"/>
      <c r="F179" s="66"/>
      <c r="G179" s="66"/>
      <c r="H179" s="66"/>
      <c r="I179" s="66"/>
      <c r="J179" s="66"/>
      <c r="K179" s="116"/>
      <c r="L179" s="124"/>
      <c r="M179" s="116"/>
      <c r="N179" s="305"/>
      <c r="O179" s="70" t="str">
        <f t="shared" si="23"/>
        <v/>
      </c>
      <c r="P179" s="4" t="str">
        <f t="shared" si="21"/>
        <v/>
      </c>
      <c r="Q179" s="117" t="str">
        <f t="shared" si="24"/>
        <v/>
      </c>
    </row>
    <row r="180" spans="1:17" ht="16.5" thickTop="1" thickBot="1" x14ac:dyDescent="0.25">
      <c r="A180" s="64"/>
      <c r="B180" s="116"/>
      <c r="C180" s="123"/>
      <c r="D180" s="65"/>
      <c r="E180" s="50"/>
      <c r="F180" s="66"/>
      <c r="G180" s="66"/>
      <c r="H180" s="66"/>
      <c r="I180" s="66"/>
      <c r="J180" s="66"/>
      <c r="K180" s="116"/>
      <c r="L180" s="124"/>
      <c r="M180" s="116"/>
      <c r="N180" s="305"/>
      <c r="O180" s="70"/>
      <c r="P180" s="4"/>
      <c r="Q180" s="117"/>
    </row>
    <row r="181" spans="1:17" ht="16.5" thickTop="1" thickBot="1" x14ac:dyDescent="0.25">
      <c r="A181" s="64"/>
      <c r="B181" s="116"/>
      <c r="C181" s="123"/>
      <c r="D181" s="65"/>
      <c r="E181" s="50"/>
      <c r="F181" s="66"/>
      <c r="G181" s="66"/>
      <c r="H181" s="66"/>
      <c r="I181" s="66"/>
      <c r="J181" s="66"/>
      <c r="K181" s="116"/>
      <c r="L181" s="124"/>
      <c r="M181" s="116"/>
      <c r="N181" s="305"/>
      <c r="O181" s="70"/>
      <c r="P181" s="4"/>
      <c r="Q181" s="117"/>
    </row>
    <row r="182" spans="1:17" ht="16.5" thickTop="1" thickBot="1" x14ac:dyDescent="0.25">
      <c r="A182" s="64"/>
      <c r="B182" s="116"/>
      <c r="C182" s="123"/>
      <c r="D182" s="65"/>
      <c r="E182" s="50"/>
      <c r="F182" s="66"/>
      <c r="G182" s="66"/>
      <c r="H182" s="66"/>
      <c r="I182" s="66"/>
      <c r="J182" s="66"/>
      <c r="K182" s="116"/>
      <c r="L182" s="124"/>
      <c r="M182" s="116"/>
      <c r="N182" s="305"/>
      <c r="O182" s="70"/>
      <c r="P182" s="4"/>
      <c r="Q182" s="117"/>
    </row>
    <row r="183" spans="1:17" ht="16.5" thickTop="1" thickBot="1" x14ac:dyDescent="0.25">
      <c r="A183" s="64"/>
      <c r="B183" s="116"/>
      <c r="C183" s="123"/>
      <c r="D183" s="65"/>
      <c r="E183" s="50"/>
      <c r="F183" s="66"/>
      <c r="G183" s="66"/>
      <c r="H183" s="66"/>
      <c r="I183" s="66"/>
      <c r="J183" s="66"/>
      <c r="K183" s="116"/>
      <c r="L183" s="124"/>
      <c r="M183" s="116"/>
      <c r="N183" s="305"/>
      <c r="O183" s="70"/>
      <c r="P183" s="4"/>
      <c r="Q183" s="117"/>
    </row>
    <row r="184" spans="1:17" ht="16.5" thickTop="1" thickBot="1" x14ac:dyDescent="0.25">
      <c r="A184" s="64"/>
      <c r="B184" s="116"/>
      <c r="C184" s="123"/>
      <c r="D184" s="65"/>
      <c r="E184" s="50"/>
      <c r="F184" s="66"/>
      <c r="G184" s="66"/>
      <c r="H184" s="66"/>
      <c r="I184" s="66"/>
      <c r="J184" s="66"/>
      <c r="K184" s="116"/>
      <c r="L184" s="124"/>
      <c r="M184" s="116"/>
      <c r="N184" s="305"/>
      <c r="O184" s="70"/>
      <c r="P184" s="4"/>
      <c r="Q184" s="117"/>
    </row>
    <row r="185" spans="1:17" ht="16.5" thickTop="1" thickBot="1" x14ac:dyDescent="0.25">
      <c r="A185" s="64"/>
      <c r="B185" s="116"/>
      <c r="C185" s="123"/>
      <c r="D185" s="65"/>
      <c r="E185" s="50"/>
      <c r="F185" s="66"/>
      <c r="G185" s="66"/>
      <c r="H185" s="66"/>
      <c r="I185" s="66"/>
      <c r="J185" s="66"/>
      <c r="K185" s="116"/>
      <c r="L185" s="124"/>
      <c r="M185" s="116"/>
      <c r="N185" s="305"/>
      <c r="O185" s="70"/>
      <c r="P185" s="4"/>
      <c r="Q185" s="117"/>
    </row>
    <row r="186" spans="1:17" ht="16.5" thickTop="1" thickBot="1" x14ac:dyDescent="0.25">
      <c r="A186" s="64"/>
      <c r="B186" s="116"/>
      <c r="C186" s="123"/>
      <c r="D186" s="65"/>
      <c r="E186" s="50"/>
      <c r="F186" s="66"/>
      <c r="G186" s="66"/>
      <c r="H186" s="66"/>
      <c r="I186" s="66"/>
      <c r="J186" s="66"/>
      <c r="K186" s="116"/>
      <c r="L186" s="124"/>
      <c r="M186" s="116"/>
      <c r="N186" s="305"/>
      <c r="O186" s="70"/>
      <c r="P186" s="4"/>
      <c r="Q186" s="117"/>
    </row>
    <row r="187" spans="1:17" ht="16.5" thickTop="1" thickBot="1" x14ac:dyDescent="0.25">
      <c r="A187" s="64"/>
      <c r="B187" s="116"/>
      <c r="C187" s="123"/>
      <c r="D187" s="65"/>
      <c r="E187" s="50"/>
      <c r="F187" s="66"/>
      <c r="G187" s="66"/>
      <c r="H187" s="66"/>
      <c r="I187" s="66"/>
      <c r="J187" s="66"/>
      <c r="K187" s="116"/>
      <c r="L187" s="124"/>
      <c r="M187" s="116"/>
      <c r="N187" s="305"/>
      <c r="O187" s="70"/>
      <c r="P187" s="4"/>
      <c r="Q187" s="117"/>
    </row>
    <row r="188" spans="1:17" ht="16.5" thickTop="1" thickBot="1" x14ac:dyDescent="0.25">
      <c r="A188" s="64"/>
      <c r="B188" s="116"/>
      <c r="C188" s="123"/>
      <c r="D188" s="65"/>
      <c r="E188" s="50"/>
      <c r="F188" s="66"/>
      <c r="G188" s="66"/>
      <c r="H188" s="66"/>
      <c r="I188" s="66"/>
      <c r="J188" s="66"/>
      <c r="K188" s="116"/>
      <c r="L188" s="124"/>
      <c r="M188" s="116"/>
      <c r="N188" s="305"/>
      <c r="O188" s="70"/>
      <c r="P188" s="4"/>
      <c r="Q188" s="117"/>
    </row>
    <row r="189" spans="1:17" ht="16.5" thickTop="1" thickBot="1" x14ac:dyDescent="0.25">
      <c r="A189" s="64"/>
      <c r="B189" s="116"/>
      <c r="C189" s="123"/>
      <c r="D189" s="65"/>
      <c r="E189" s="50"/>
      <c r="F189" s="66"/>
      <c r="G189" s="66"/>
      <c r="H189" s="66"/>
      <c r="I189" s="66"/>
      <c r="J189" s="66"/>
      <c r="K189" s="116"/>
      <c r="L189" s="124"/>
      <c r="M189" s="116"/>
      <c r="N189" s="305"/>
      <c r="O189" s="70"/>
      <c r="P189" s="4"/>
      <c r="Q189" s="117"/>
    </row>
    <row r="190" spans="1:17" ht="16.5" thickTop="1" thickBot="1" x14ac:dyDescent="0.25">
      <c r="A190" s="64"/>
      <c r="B190" s="116"/>
      <c r="C190" s="123"/>
      <c r="D190" s="65"/>
      <c r="E190" s="50"/>
      <c r="F190" s="66"/>
      <c r="G190" s="66"/>
      <c r="H190" s="66"/>
      <c r="I190" s="66"/>
      <c r="J190" s="66"/>
      <c r="K190" s="116"/>
      <c r="L190" s="124"/>
      <c r="M190" s="116"/>
      <c r="N190" s="305"/>
      <c r="O190" s="70"/>
      <c r="P190" s="4"/>
      <c r="Q190" s="117"/>
    </row>
    <row r="191" spans="1:17" ht="16.5" thickTop="1" thickBot="1" x14ac:dyDescent="0.25">
      <c r="A191" s="64"/>
      <c r="B191" s="116"/>
      <c r="C191" s="123"/>
      <c r="D191" s="65"/>
      <c r="E191" s="50"/>
      <c r="F191" s="66"/>
      <c r="G191" s="66"/>
      <c r="H191" s="66"/>
      <c r="I191" s="66"/>
      <c r="J191" s="66"/>
      <c r="K191" s="116"/>
      <c r="L191" s="124"/>
      <c r="M191" s="116"/>
      <c r="N191" s="305"/>
      <c r="O191" s="70"/>
      <c r="P191" s="4"/>
      <c r="Q191" s="117"/>
    </row>
    <row r="192" spans="1:17" ht="16.5" thickTop="1" thickBot="1" x14ac:dyDescent="0.25">
      <c r="A192" s="64"/>
      <c r="B192" s="116"/>
      <c r="C192" s="123"/>
      <c r="D192" s="65"/>
      <c r="E192" s="50"/>
      <c r="F192" s="66"/>
      <c r="G192" s="66"/>
      <c r="H192" s="66"/>
      <c r="I192" s="66"/>
      <c r="J192" s="66"/>
      <c r="K192" s="116"/>
      <c r="L192" s="124"/>
      <c r="M192" s="116"/>
      <c r="N192" s="305"/>
      <c r="O192" s="70"/>
      <c r="P192" s="4"/>
      <c r="Q192" s="117"/>
    </row>
    <row r="193" spans="1:17" ht="16.5" thickTop="1" thickBot="1" x14ac:dyDescent="0.25">
      <c r="A193" s="64"/>
      <c r="B193" s="116"/>
      <c r="C193" s="123"/>
      <c r="D193" s="65"/>
      <c r="E193" s="50"/>
      <c r="F193" s="66"/>
      <c r="G193" s="66"/>
      <c r="H193" s="66"/>
      <c r="I193" s="66"/>
      <c r="J193" s="66"/>
      <c r="K193" s="116"/>
      <c r="L193" s="124"/>
      <c r="M193" s="116"/>
      <c r="N193" s="305"/>
      <c r="O193" s="70"/>
      <c r="P193" s="4"/>
      <c r="Q193" s="117"/>
    </row>
    <row r="194" spans="1:17" ht="16.5" thickTop="1" thickBot="1" x14ac:dyDescent="0.25">
      <c r="A194" s="64"/>
      <c r="B194" s="116"/>
      <c r="C194" s="123"/>
      <c r="D194" s="65"/>
      <c r="E194" s="50"/>
      <c r="F194" s="66"/>
      <c r="G194" s="66"/>
      <c r="H194" s="66"/>
      <c r="I194" s="66"/>
      <c r="J194" s="66"/>
      <c r="K194" s="116"/>
      <c r="L194" s="124"/>
      <c r="M194" s="116"/>
      <c r="N194" s="305"/>
      <c r="O194" s="70"/>
      <c r="P194" s="4"/>
      <c r="Q194" s="117"/>
    </row>
    <row r="195" spans="1:17" ht="16.5" thickTop="1" thickBot="1" x14ac:dyDescent="0.25">
      <c r="A195" s="64"/>
      <c r="B195" s="116"/>
      <c r="C195" s="123"/>
      <c r="D195" s="65"/>
      <c r="E195" s="50"/>
      <c r="F195" s="66"/>
      <c r="G195" s="66"/>
      <c r="H195" s="66"/>
      <c r="I195" s="66"/>
      <c r="J195" s="66"/>
      <c r="K195" s="116"/>
      <c r="L195" s="124"/>
      <c r="M195" s="116"/>
      <c r="N195" s="305"/>
      <c r="O195" s="70"/>
      <c r="P195" s="4"/>
      <c r="Q195" s="117"/>
    </row>
    <row r="196" spans="1:17" ht="16.5" thickTop="1" thickBot="1" x14ac:dyDescent="0.25">
      <c r="A196" s="64"/>
      <c r="B196" s="116"/>
      <c r="C196" s="123"/>
      <c r="D196" s="65"/>
      <c r="E196" s="50"/>
      <c r="F196" s="66"/>
      <c r="G196" s="66"/>
      <c r="H196" s="66"/>
      <c r="I196" s="66"/>
      <c r="J196" s="66"/>
      <c r="K196" s="116"/>
      <c r="L196" s="124"/>
      <c r="M196" s="116"/>
      <c r="N196" s="305"/>
      <c r="O196" s="70"/>
      <c r="P196" s="4"/>
      <c r="Q196" s="117"/>
    </row>
    <row r="197" spans="1:17" ht="16.5" thickTop="1" thickBot="1" x14ac:dyDescent="0.25">
      <c r="A197" s="64"/>
      <c r="B197" s="116"/>
      <c r="C197" s="123"/>
      <c r="D197" s="65"/>
      <c r="E197" s="50"/>
      <c r="F197" s="66"/>
      <c r="G197" s="66"/>
      <c r="H197" s="66"/>
      <c r="I197" s="66"/>
      <c r="J197" s="66"/>
      <c r="K197" s="116"/>
      <c r="L197" s="124"/>
      <c r="M197" s="116"/>
      <c r="N197" s="305"/>
      <c r="O197" s="70"/>
      <c r="P197" s="4"/>
      <c r="Q197" s="117"/>
    </row>
    <row r="198" spans="1:17" ht="16.5" thickTop="1" thickBot="1" x14ac:dyDescent="0.25">
      <c r="A198" s="64"/>
      <c r="B198" s="116"/>
      <c r="C198" s="123"/>
      <c r="D198" s="65"/>
      <c r="E198" s="50"/>
      <c r="F198" s="66"/>
      <c r="G198" s="66"/>
      <c r="H198" s="66"/>
      <c r="I198" s="66"/>
      <c r="J198" s="66"/>
      <c r="K198" s="116"/>
      <c r="L198" s="124"/>
      <c r="M198" s="116"/>
      <c r="N198" s="305"/>
      <c r="O198" s="70"/>
      <c r="P198" s="4"/>
      <c r="Q198" s="117"/>
    </row>
    <row r="199" spans="1:17" ht="16.5" thickTop="1" thickBot="1" x14ac:dyDescent="0.25">
      <c r="A199" s="64"/>
      <c r="B199" s="116"/>
      <c r="C199" s="123"/>
      <c r="D199" s="65"/>
      <c r="E199" s="50"/>
      <c r="F199" s="66"/>
      <c r="G199" s="66"/>
      <c r="H199" s="66"/>
      <c r="I199" s="66"/>
      <c r="J199" s="66"/>
      <c r="K199" s="116"/>
      <c r="L199" s="124"/>
      <c r="M199" s="116"/>
      <c r="N199" s="305"/>
      <c r="O199" s="70"/>
      <c r="P199" s="4"/>
      <c r="Q199" s="117"/>
    </row>
    <row r="200" spans="1:17" ht="16.5" thickTop="1" thickBot="1" x14ac:dyDescent="0.25">
      <c r="A200" s="64"/>
      <c r="B200" s="116"/>
      <c r="C200" s="123"/>
      <c r="D200" s="65"/>
      <c r="E200" s="50"/>
      <c r="F200" s="66"/>
      <c r="G200" s="66"/>
      <c r="H200" s="66"/>
      <c r="I200" s="66"/>
      <c r="J200" s="66"/>
      <c r="K200" s="116"/>
      <c r="L200" s="124"/>
      <c r="M200" s="116"/>
      <c r="N200" s="306"/>
    </row>
    <row r="201" spans="1:17" ht="16.5" thickTop="1" thickBot="1" x14ac:dyDescent="0.25">
      <c r="A201" s="64"/>
      <c r="B201" s="116"/>
      <c r="C201" s="123"/>
      <c r="D201" s="65"/>
      <c r="E201" s="50"/>
      <c r="F201" s="66"/>
      <c r="G201" s="66"/>
      <c r="H201" s="66"/>
      <c r="I201" s="66"/>
      <c r="J201" s="66"/>
      <c r="K201" s="116"/>
      <c r="L201" s="124"/>
      <c r="M201" s="116"/>
      <c r="N201" s="306"/>
    </row>
    <row r="202" spans="1:17" ht="16.5" thickTop="1" thickBot="1" x14ac:dyDescent="0.25">
      <c r="A202" s="64"/>
      <c r="B202" s="116"/>
      <c r="C202" s="123"/>
      <c r="D202" s="65"/>
      <c r="E202" s="50"/>
      <c r="F202" s="66"/>
      <c r="G202" s="66"/>
      <c r="H202" s="66"/>
      <c r="I202" s="66"/>
      <c r="J202" s="66"/>
      <c r="K202" s="116"/>
      <c r="L202" s="124"/>
      <c r="M202" s="116"/>
      <c r="N202" s="306"/>
    </row>
    <row r="203" spans="1:17" ht="16.5" thickTop="1" thickBot="1" x14ac:dyDescent="0.25">
      <c r="A203" s="64"/>
      <c r="B203" s="116"/>
      <c r="C203" s="123"/>
      <c r="D203" s="65"/>
      <c r="E203" s="50"/>
      <c r="F203" s="66"/>
      <c r="G203" s="66"/>
      <c r="H203" s="66"/>
      <c r="I203" s="66"/>
      <c r="J203" s="66"/>
      <c r="K203" s="116"/>
      <c r="L203" s="124"/>
      <c r="M203" s="116"/>
      <c r="N203" s="306"/>
    </row>
    <row r="204" spans="1:17" ht="16.5" thickTop="1" thickBot="1" x14ac:dyDescent="0.25">
      <c r="A204" s="64"/>
      <c r="B204" s="116"/>
      <c r="C204" s="123"/>
      <c r="D204" s="65"/>
      <c r="E204" s="50"/>
      <c r="F204" s="66"/>
      <c r="G204" s="66"/>
      <c r="H204" s="66"/>
      <c r="I204" s="66"/>
      <c r="J204" s="66"/>
      <c r="K204" s="116"/>
      <c r="L204" s="124"/>
      <c r="M204" s="116"/>
      <c r="N204" s="306"/>
    </row>
    <row r="205" spans="1:17" ht="16.5" thickTop="1" thickBot="1" x14ac:dyDescent="0.25">
      <c r="A205" s="64"/>
      <c r="B205" s="116"/>
      <c r="C205" s="123"/>
      <c r="D205" s="65"/>
      <c r="E205" s="50"/>
      <c r="F205" s="66"/>
      <c r="G205" s="66"/>
      <c r="H205" s="66"/>
      <c r="I205" s="66"/>
      <c r="J205" s="66"/>
      <c r="K205" s="116"/>
      <c r="L205" s="124"/>
      <c r="M205" s="116"/>
      <c r="N205" s="306"/>
    </row>
    <row r="206" spans="1:17" ht="16.5" thickTop="1" thickBot="1" x14ac:dyDescent="0.25">
      <c r="A206" s="64"/>
      <c r="B206" s="116"/>
      <c r="C206" s="123"/>
      <c r="D206" s="65"/>
      <c r="E206" s="50"/>
      <c r="F206" s="66"/>
      <c r="G206" s="66"/>
      <c r="H206" s="66"/>
      <c r="I206" s="66"/>
      <c r="J206" s="66"/>
      <c r="K206" s="116"/>
      <c r="L206" s="124"/>
      <c r="M206" s="116"/>
      <c r="N206" s="306"/>
    </row>
    <row r="207" spans="1:17" ht="16.5" thickTop="1" thickBot="1" x14ac:dyDescent="0.25">
      <c r="A207" s="64"/>
      <c r="B207" s="116"/>
      <c r="C207" s="123"/>
      <c r="D207" s="65"/>
      <c r="E207" s="50"/>
      <c r="F207" s="66"/>
      <c r="G207" s="66"/>
      <c r="H207" s="66"/>
      <c r="I207" s="66"/>
      <c r="J207" s="66"/>
      <c r="K207" s="116"/>
      <c r="L207" s="124"/>
      <c r="M207" s="116"/>
      <c r="N207" s="306"/>
    </row>
    <row r="208" spans="1:17" ht="16.5" thickTop="1" thickBot="1" x14ac:dyDescent="0.25">
      <c r="A208" s="64"/>
      <c r="B208" s="116"/>
      <c r="C208" s="123"/>
      <c r="D208" s="65"/>
      <c r="E208" s="50"/>
      <c r="F208" s="66"/>
      <c r="G208" s="66"/>
      <c r="H208" s="66"/>
      <c r="I208" s="66"/>
      <c r="J208" s="66"/>
      <c r="K208" s="116"/>
      <c r="L208" s="124"/>
      <c r="M208" s="116"/>
      <c r="N208" s="306"/>
    </row>
    <row r="209" spans="1:14" ht="16.5" thickTop="1" thickBot="1" x14ac:dyDescent="0.25">
      <c r="A209" s="64"/>
      <c r="B209" s="116"/>
      <c r="C209" s="123"/>
      <c r="D209" s="65"/>
      <c r="E209" s="66"/>
      <c r="F209" s="66"/>
      <c r="G209" s="66"/>
      <c r="H209" s="66"/>
      <c r="I209" s="66"/>
      <c r="J209" s="66"/>
      <c r="K209" s="116"/>
      <c r="L209" s="124"/>
      <c r="M209" s="116"/>
      <c r="N209" s="306"/>
    </row>
    <row r="210" spans="1:14" ht="16.5" thickTop="1" thickBot="1" x14ac:dyDescent="0.25">
      <c r="A210" s="64"/>
      <c r="B210" s="116"/>
      <c r="C210" s="123"/>
      <c r="D210" s="65"/>
      <c r="E210" s="66"/>
      <c r="F210" s="66"/>
      <c r="G210" s="66"/>
      <c r="H210" s="66"/>
      <c r="I210" s="66"/>
      <c r="J210" s="66"/>
      <c r="K210" s="116"/>
      <c r="L210" s="124"/>
      <c r="M210" s="116"/>
      <c r="N210" s="306"/>
    </row>
    <row r="211" spans="1:14" ht="16.5" thickTop="1" thickBot="1" x14ac:dyDescent="0.25">
      <c r="A211" s="64"/>
      <c r="B211" s="116"/>
      <c r="C211" s="123"/>
      <c r="D211" s="65"/>
      <c r="E211" s="66"/>
      <c r="F211" s="66"/>
      <c r="G211" s="66"/>
      <c r="H211" s="66"/>
      <c r="I211" s="66"/>
      <c r="J211" s="66"/>
      <c r="K211" s="116"/>
      <c r="L211" s="124"/>
      <c r="M211" s="116"/>
      <c r="N211" s="306"/>
    </row>
    <row r="212" spans="1:14" ht="16.5" thickTop="1" thickBot="1" x14ac:dyDescent="0.25">
      <c r="A212" s="64"/>
      <c r="B212" s="116"/>
      <c r="C212" s="123"/>
      <c r="D212" s="65"/>
      <c r="E212" s="66"/>
      <c r="F212" s="66"/>
      <c r="G212" s="66"/>
      <c r="H212" s="66"/>
      <c r="I212" s="66"/>
      <c r="J212" s="66"/>
      <c r="K212" s="116"/>
      <c r="L212" s="124"/>
      <c r="M212" s="116"/>
      <c r="N212" s="306"/>
    </row>
    <row r="213" spans="1:14" ht="16.5" thickTop="1" thickBot="1" x14ac:dyDescent="0.25">
      <c r="A213" s="64"/>
      <c r="B213" s="116"/>
      <c r="C213" s="123"/>
      <c r="D213" s="65"/>
      <c r="E213" s="66"/>
      <c r="F213" s="66"/>
      <c r="G213" s="66"/>
      <c r="H213" s="66"/>
      <c r="I213" s="66"/>
      <c r="J213" s="66"/>
      <c r="K213" s="116"/>
      <c r="L213" s="124"/>
      <c r="M213" s="116"/>
      <c r="N213" s="306"/>
    </row>
    <row r="214" spans="1:14" ht="16.5" thickTop="1" thickBot="1" x14ac:dyDescent="0.25">
      <c r="A214" s="64"/>
      <c r="B214" s="116"/>
      <c r="C214" s="123"/>
      <c r="D214" s="65"/>
      <c r="E214" s="66"/>
      <c r="F214" s="66"/>
      <c r="G214" s="137"/>
      <c r="H214" s="66"/>
      <c r="I214" s="66"/>
      <c r="J214" s="66"/>
      <c r="K214" s="116"/>
      <c r="L214" s="124"/>
      <c r="M214" s="116"/>
      <c r="N214" s="306"/>
    </row>
    <row r="215" spans="1:14" ht="16.5" thickTop="1" thickBot="1" x14ac:dyDescent="0.25">
      <c r="A215" s="64"/>
      <c r="B215" s="116"/>
      <c r="C215" s="123"/>
      <c r="D215" s="65"/>
      <c r="E215" s="66"/>
      <c r="F215" s="66"/>
      <c r="G215" s="137"/>
      <c r="H215" s="66"/>
      <c r="I215" s="66"/>
      <c r="J215" s="66"/>
      <c r="K215" s="116"/>
      <c r="L215" s="124"/>
      <c r="M215" s="116"/>
      <c r="N215" s="306"/>
    </row>
    <row r="216" spans="1:14" ht="16.5" thickTop="1" thickBot="1" x14ac:dyDescent="0.25">
      <c r="A216" s="64"/>
      <c r="B216" s="116"/>
      <c r="C216" s="123"/>
      <c r="D216" s="65"/>
      <c r="E216" s="66"/>
      <c r="F216" s="66"/>
      <c r="G216" s="137"/>
      <c r="H216" s="66"/>
      <c r="I216" s="137"/>
      <c r="J216" s="66"/>
      <c r="K216" s="116"/>
      <c r="L216" s="124"/>
      <c r="M216" s="116"/>
      <c r="N216" s="306"/>
    </row>
    <row r="217" spans="1:14" ht="16.5" thickTop="1" thickBot="1" x14ac:dyDescent="0.25">
      <c r="A217" s="64"/>
      <c r="B217" s="116"/>
      <c r="C217" s="123"/>
      <c r="D217" s="65"/>
      <c r="E217" s="66"/>
      <c r="F217" s="137"/>
      <c r="G217" s="137"/>
      <c r="H217" s="66"/>
      <c r="I217" s="137"/>
      <c r="J217" s="66"/>
      <c r="K217" s="116"/>
      <c r="L217" s="124"/>
      <c r="M217" s="116"/>
      <c r="N217" s="306"/>
    </row>
    <row r="218" spans="1:14" ht="16.5" thickTop="1" thickBot="1" x14ac:dyDescent="0.25">
      <c r="A218" s="64"/>
      <c r="B218" s="116"/>
      <c r="C218" s="123"/>
      <c r="D218" s="65"/>
      <c r="E218" s="66"/>
      <c r="F218" s="137"/>
      <c r="G218" s="137"/>
      <c r="H218" s="66"/>
      <c r="I218" s="137"/>
      <c r="J218" s="66"/>
      <c r="K218" s="116"/>
      <c r="L218" s="124"/>
      <c r="M218" s="116"/>
      <c r="N218" s="306"/>
    </row>
    <row r="219" spans="1:14" ht="16.5" thickTop="1" thickBot="1" x14ac:dyDescent="0.25">
      <c r="A219" s="64"/>
      <c r="B219" s="116"/>
      <c r="C219" s="123"/>
      <c r="D219" s="65"/>
      <c r="E219" s="66"/>
      <c r="F219" s="137"/>
      <c r="G219" s="137"/>
      <c r="H219" s="66"/>
      <c r="I219" s="137"/>
      <c r="J219" s="66"/>
      <c r="K219" s="116"/>
      <c r="L219" s="124"/>
      <c r="M219" s="116"/>
      <c r="N219" s="306"/>
    </row>
    <row r="220" spans="1:14" ht="16.5" thickTop="1" thickBot="1" x14ac:dyDescent="0.25">
      <c r="A220" s="64"/>
      <c r="B220" s="116"/>
      <c r="C220" s="123"/>
      <c r="D220" s="65"/>
      <c r="E220" s="66"/>
      <c r="F220" s="137"/>
      <c r="G220" s="137"/>
      <c r="H220" s="66"/>
      <c r="I220" s="137"/>
      <c r="J220" s="66"/>
      <c r="K220" s="116"/>
      <c r="L220" s="124"/>
      <c r="M220" s="116"/>
      <c r="N220" s="306"/>
    </row>
    <row r="221" spans="1:14" ht="16.5" thickTop="1" thickBot="1" x14ac:dyDescent="0.25">
      <c r="A221" s="64"/>
      <c r="B221" s="116"/>
      <c r="C221" s="123"/>
      <c r="D221" s="65"/>
      <c r="E221" s="66"/>
      <c r="F221" s="137"/>
      <c r="G221" s="137"/>
      <c r="H221" s="137"/>
      <c r="I221" s="137"/>
      <c r="J221" s="66"/>
      <c r="K221" s="116"/>
      <c r="L221" s="124"/>
      <c r="M221" s="116"/>
      <c r="N221" s="306"/>
    </row>
    <row r="222" spans="1:14" ht="16.5" thickTop="1" thickBot="1" x14ac:dyDescent="0.25">
      <c r="A222" s="64"/>
      <c r="B222" s="116"/>
      <c r="C222" s="123"/>
      <c r="D222" s="65"/>
      <c r="E222" s="66"/>
      <c r="F222" s="137"/>
      <c r="G222" s="137"/>
      <c r="H222" s="137"/>
      <c r="I222" s="137"/>
      <c r="J222" s="66"/>
      <c r="K222" s="116"/>
      <c r="L222" s="124"/>
      <c r="M222" s="116"/>
      <c r="N222" s="306"/>
    </row>
    <row r="223" spans="1:14" ht="16.5" thickTop="1" thickBot="1" x14ac:dyDescent="0.25">
      <c r="A223" s="64"/>
      <c r="B223" s="116"/>
      <c r="C223" s="123"/>
      <c r="D223" s="65"/>
      <c r="E223" s="66"/>
      <c r="F223" s="137"/>
      <c r="G223" s="137"/>
      <c r="H223" s="137"/>
      <c r="I223" s="137"/>
      <c r="J223" s="66"/>
      <c r="K223" s="116"/>
      <c r="L223" s="124"/>
      <c r="M223" s="116"/>
      <c r="N223" s="306"/>
    </row>
    <row r="224" spans="1:14" ht="16.5" thickTop="1" thickBot="1" x14ac:dyDescent="0.25">
      <c r="A224" s="64"/>
      <c r="B224" s="116"/>
      <c r="C224" s="123"/>
      <c r="D224" s="65"/>
      <c r="E224" s="66"/>
      <c r="F224" s="137"/>
      <c r="G224" s="137"/>
      <c r="H224" s="137"/>
      <c r="I224" s="137"/>
      <c r="J224" s="66"/>
      <c r="K224" s="116"/>
      <c r="L224" s="124"/>
      <c r="M224" s="116"/>
      <c r="N224" s="306"/>
    </row>
    <row r="225" spans="1:14" ht="16.5" thickTop="1" thickBot="1" x14ac:dyDescent="0.25">
      <c r="A225" s="64"/>
      <c r="B225" s="116"/>
      <c r="C225" s="123"/>
      <c r="D225" s="65"/>
      <c r="E225" s="66"/>
      <c r="F225" s="137"/>
      <c r="G225" s="137"/>
      <c r="H225" s="137"/>
      <c r="I225" s="137"/>
      <c r="J225" s="66"/>
      <c r="K225" s="116"/>
      <c r="L225" s="124"/>
      <c r="M225" s="116"/>
      <c r="N225" s="306"/>
    </row>
    <row r="226" spans="1:14" ht="16.5" thickTop="1" thickBot="1" x14ac:dyDescent="0.25">
      <c r="A226" s="64"/>
      <c r="B226" s="116"/>
      <c r="C226" s="123"/>
      <c r="D226" s="65"/>
      <c r="E226" s="66"/>
      <c r="F226" s="137"/>
      <c r="G226" s="137"/>
      <c r="H226" s="137"/>
      <c r="I226" s="137"/>
      <c r="J226" s="66"/>
      <c r="K226" s="116"/>
      <c r="L226" s="124"/>
      <c r="M226" s="116"/>
      <c r="N226" s="306"/>
    </row>
    <row r="227" spans="1:14" ht="16.5" thickTop="1" thickBot="1" x14ac:dyDescent="0.25">
      <c r="A227" s="64"/>
      <c r="B227" s="116"/>
      <c r="C227" s="123"/>
      <c r="D227" s="65"/>
      <c r="E227" s="66"/>
      <c r="F227" s="137"/>
      <c r="G227" s="137"/>
      <c r="H227" s="137"/>
      <c r="I227" s="137"/>
      <c r="J227" s="66"/>
      <c r="K227" s="116"/>
      <c r="L227" s="124"/>
      <c r="M227" s="116"/>
      <c r="N227" s="306"/>
    </row>
    <row r="228" spans="1:14" ht="16.5" thickTop="1" thickBot="1" x14ac:dyDescent="0.25">
      <c r="A228" s="64"/>
      <c r="B228" s="116"/>
      <c r="C228" s="123"/>
      <c r="D228" s="65"/>
      <c r="E228" s="66"/>
      <c r="F228" s="137"/>
      <c r="G228" s="137"/>
      <c r="H228" s="137"/>
      <c r="I228" s="137"/>
      <c r="J228" s="66"/>
      <c r="K228" s="116"/>
      <c r="L228" s="124"/>
      <c r="M228" s="116"/>
      <c r="N228" s="306"/>
    </row>
    <row r="229" spans="1:14" ht="16.5" thickTop="1" thickBot="1" x14ac:dyDescent="0.25">
      <c r="A229" s="64"/>
      <c r="B229" s="116"/>
      <c r="C229" s="123"/>
      <c r="D229" s="65"/>
      <c r="E229" s="66"/>
      <c r="F229" s="137"/>
      <c r="G229" s="137"/>
      <c r="H229" s="137"/>
      <c r="I229" s="137"/>
      <c r="J229" s="66"/>
      <c r="K229" s="116"/>
      <c r="L229" s="124"/>
      <c r="M229" s="116"/>
      <c r="N229" s="306"/>
    </row>
    <row r="230" spans="1:14" ht="16.5" thickTop="1" thickBot="1" x14ac:dyDescent="0.25">
      <c r="A230" s="64"/>
      <c r="B230" s="116"/>
      <c r="C230" s="123"/>
      <c r="D230" s="65"/>
      <c r="E230" s="66"/>
      <c r="F230" s="137"/>
      <c r="G230" s="137"/>
      <c r="H230" s="137"/>
      <c r="I230" s="137"/>
      <c r="J230" s="66"/>
      <c r="K230" s="116"/>
      <c r="L230" s="124"/>
      <c r="M230" s="116"/>
      <c r="N230" s="306"/>
    </row>
    <row r="231" spans="1:14" ht="16.5" thickTop="1" thickBot="1" x14ac:dyDescent="0.25">
      <c r="A231" s="64"/>
      <c r="B231" s="116"/>
      <c r="C231" s="123"/>
      <c r="D231" s="65"/>
      <c r="E231" s="66"/>
      <c r="F231" s="137"/>
      <c r="G231" s="137"/>
      <c r="H231" s="137"/>
      <c r="I231" s="137"/>
      <c r="J231" s="66"/>
      <c r="K231" s="116"/>
      <c r="L231" s="124"/>
      <c r="M231" s="116"/>
      <c r="N231" s="306"/>
    </row>
    <row r="232" spans="1:14" ht="16.5" thickTop="1" thickBot="1" x14ac:dyDescent="0.25">
      <c r="A232" s="64"/>
      <c r="B232" s="116"/>
      <c r="C232" s="123"/>
      <c r="D232" s="65"/>
      <c r="E232" s="66"/>
      <c r="F232" s="137"/>
      <c r="G232" s="137"/>
      <c r="H232" s="137"/>
      <c r="I232" s="137"/>
      <c r="J232" s="66"/>
      <c r="K232" s="116"/>
      <c r="L232" s="124"/>
      <c r="M232" s="116"/>
      <c r="N232" s="306"/>
    </row>
    <row r="233" spans="1:14" ht="16.5" thickTop="1" thickBot="1" x14ac:dyDescent="0.25">
      <c r="A233" s="64"/>
      <c r="B233" s="116"/>
      <c r="C233" s="123"/>
      <c r="D233" s="65"/>
      <c r="E233" s="66"/>
      <c r="F233" s="137"/>
      <c r="G233" s="137"/>
      <c r="H233" s="137"/>
      <c r="I233" s="137"/>
      <c r="J233" s="66"/>
      <c r="K233" s="116"/>
      <c r="L233" s="124"/>
      <c r="M233" s="116"/>
      <c r="N233" s="306"/>
    </row>
    <row r="234" spans="1:14" ht="16.5" thickTop="1" thickBot="1" x14ac:dyDescent="0.25">
      <c r="A234" s="64"/>
      <c r="B234" s="116"/>
      <c r="C234" s="123"/>
      <c r="D234" s="65"/>
      <c r="E234" s="66"/>
      <c r="F234" s="137"/>
      <c r="G234" s="137"/>
      <c r="H234" s="137"/>
      <c r="I234" s="137"/>
      <c r="J234" s="66"/>
      <c r="K234" s="116"/>
      <c r="L234" s="124"/>
      <c r="M234" s="116"/>
      <c r="N234" s="306"/>
    </row>
    <row r="235" spans="1:14" ht="16.5" thickTop="1" thickBot="1" x14ac:dyDescent="0.25">
      <c r="A235" s="64"/>
      <c r="B235" s="116"/>
      <c r="C235" s="123"/>
      <c r="D235" s="65"/>
      <c r="E235" s="66"/>
      <c r="F235" s="137"/>
      <c r="G235" s="137"/>
      <c r="H235" s="137"/>
      <c r="I235" s="137"/>
      <c r="J235" s="66"/>
      <c r="K235" s="116"/>
      <c r="L235" s="124"/>
      <c r="M235" s="116"/>
      <c r="N235" s="306"/>
    </row>
    <row r="236" spans="1:14" ht="16.5" thickTop="1" thickBot="1" x14ac:dyDescent="0.25">
      <c r="A236" s="64"/>
      <c r="B236" s="116"/>
      <c r="C236" s="123"/>
      <c r="D236" s="65"/>
      <c r="E236" s="66"/>
      <c r="F236" s="137"/>
      <c r="G236" s="137"/>
      <c r="H236" s="137"/>
      <c r="I236" s="137"/>
      <c r="J236" s="66"/>
      <c r="K236" s="116"/>
      <c r="L236" s="124"/>
      <c r="M236" s="116"/>
      <c r="N236" s="306"/>
    </row>
    <row r="237" spans="1:14" ht="16.5" thickTop="1" thickBot="1" x14ac:dyDescent="0.25">
      <c r="A237" s="64"/>
      <c r="B237" s="116"/>
      <c r="C237" s="123"/>
      <c r="D237" s="65"/>
      <c r="E237" s="66"/>
      <c r="F237" s="137"/>
      <c r="G237" s="137"/>
      <c r="H237" s="137"/>
      <c r="I237" s="137"/>
      <c r="J237" s="66"/>
      <c r="K237" s="116"/>
      <c r="L237" s="124"/>
      <c r="M237" s="116"/>
      <c r="N237" s="306"/>
    </row>
    <row r="238" spans="1:14" ht="16.5" thickTop="1" thickBot="1" x14ac:dyDescent="0.25">
      <c r="A238" s="64"/>
      <c r="B238" s="116"/>
      <c r="C238" s="123"/>
      <c r="D238" s="65"/>
      <c r="E238" s="66"/>
      <c r="F238" s="137"/>
      <c r="G238" s="137"/>
      <c r="H238" s="137"/>
      <c r="I238" s="137"/>
      <c r="J238" s="66"/>
      <c r="K238" s="116"/>
      <c r="L238" s="124"/>
      <c r="M238" s="116"/>
      <c r="N238" s="306"/>
    </row>
    <row r="239" spans="1:14" ht="16.5" thickTop="1" thickBot="1" x14ac:dyDescent="0.25">
      <c r="A239" s="64"/>
      <c r="B239" s="116"/>
      <c r="C239" s="123"/>
      <c r="D239" s="65"/>
      <c r="E239" s="66"/>
      <c r="F239" s="137"/>
      <c r="G239" s="137"/>
      <c r="H239" s="137"/>
      <c r="I239" s="137"/>
      <c r="J239" s="66"/>
      <c r="K239" s="116"/>
      <c r="L239" s="124"/>
      <c r="M239" s="116"/>
      <c r="N239" s="306"/>
    </row>
    <row r="240" spans="1:14" ht="16.5" thickTop="1" thickBot="1" x14ac:dyDescent="0.25">
      <c r="A240" s="64"/>
      <c r="B240" s="116"/>
      <c r="C240" s="123"/>
      <c r="D240" s="65"/>
      <c r="E240" s="66"/>
      <c r="F240" s="137"/>
      <c r="G240" s="137"/>
      <c r="H240" s="137"/>
      <c r="I240" s="137"/>
      <c r="J240" s="66"/>
      <c r="K240" s="116"/>
      <c r="L240" s="124"/>
      <c r="M240" s="116"/>
      <c r="N240" s="306"/>
    </row>
    <row r="241" spans="1:14" ht="16.5" thickTop="1" thickBot="1" x14ac:dyDescent="0.25">
      <c r="A241" s="64"/>
      <c r="B241" s="116"/>
      <c r="C241" s="123"/>
      <c r="D241" s="65"/>
      <c r="E241" s="66"/>
      <c r="F241" s="137"/>
      <c r="G241" s="137"/>
      <c r="H241" s="137"/>
      <c r="I241" s="137"/>
      <c r="J241" s="66"/>
      <c r="K241" s="116"/>
      <c r="L241" s="124"/>
      <c r="M241" s="116"/>
      <c r="N241" s="306"/>
    </row>
    <row r="242" spans="1:14" ht="16.5" thickTop="1" thickBot="1" x14ac:dyDescent="0.25">
      <c r="A242" s="138"/>
      <c r="B242" s="116"/>
      <c r="C242" s="123"/>
      <c r="D242" s="65"/>
      <c r="E242" s="66"/>
      <c r="F242" s="137"/>
      <c r="G242" s="137"/>
      <c r="H242" s="137"/>
      <c r="I242" s="137"/>
      <c r="J242" s="66"/>
      <c r="K242" s="116"/>
      <c r="L242" s="124"/>
      <c r="M242" s="116"/>
      <c r="N242" s="306"/>
    </row>
    <row r="243" spans="1:14" ht="16.5" thickTop="1" thickBot="1" x14ac:dyDescent="0.25">
      <c r="A243" s="138"/>
      <c r="B243" s="116"/>
      <c r="C243" s="123"/>
      <c r="D243" s="65"/>
      <c r="E243" s="66"/>
      <c r="F243" s="137"/>
      <c r="G243" s="137"/>
      <c r="H243" s="137"/>
      <c r="I243" s="137"/>
      <c r="J243" s="66"/>
      <c r="K243" s="116"/>
      <c r="L243" s="124"/>
      <c r="M243" s="116"/>
      <c r="N243" s="306"/>
    </row>
    <row r="244" spans="1:14" ht="16.5" thickTop="1" thickBot="1" x14ac:dyDescent="0.25">
      <c r="A244" s="138"/>
      <c r="B244" s="116"/>
      <c r="C244" s="123"/>
      <c r="D244" s="65"/>
      <c r="E244" s="66"/>
      <c r="F244" s="137"/>
      <c r="G244" s="137"/>
      <c r="H244" s="137"/>
      <c r="I244" s="137"/>
      <c r="J244" s="66"/>
      <c r="K244" s="116"/>
      <c r="L244" s="124"/>
      <c r="M244" s="116"/>
      <c r="N244" s="306"/>
    </row>
    <row r="245" spans="1:14" ht="16.5" thickTop="1" thickBot="1" x14ac:dyDescent="0.25">
      <c r="A245" s="138"/>
      <c r="B245" s="116"/>
      <c r="C245" s="123"/>
      <c r="D245" s="65"/>
      <c r="E245" s="66"/>
      <c r="F245" s="137"/>
      <c r="G245" s="137"/>
      <c r="H245" s="137"/>
      <c r="I245" s="137"/>
      <c r="J245" s="66"/>
      <c r="K245" s="116"/>
      <c r="L245" s="124"/>
      <c r="M245" s="116"/>
      <c r="N245" s="306"/>
    </row>
    <row r="246" spans="1:14" ht="16.5" thickTop="1" thickBot="1" x14ac:dyDescent="0.25">
      <c r="A246" s="138"/>
      <c r="B246" s="116"/>
      <c r="C246" s="123"/>
      <c r="D246" s="65"/>
      <c r="E246" s="66"/>
      <c r="F246" s="137"/>
      <c r="G246" s="137"/>
      <c r="H246" s="137"/>
      <c r="I246" s="137"/>
      <c r="J246" s="66"/>
      <c r="K246" s="116"/>
      <c r="L246" s="124"/>
      <c r="M246" s="116"/>
      <c r="N246" s="306"/>
    </row>
    <row r="247" spans="1:14" ht="16.5" thickTop="1" thickBot="1" x14ac:dyDescent="0.25">
      <c r="A247" s="138"/>
      <c r="B247" s="116"/>
      <c r="C247" s="123"/>
      <c r="D247" s="65"/>
      <c r="E247" s="66"/>
      <c r="F247" s="137"/>
      <c r="G247" s="137"/>
      <c r="H247" s="137"/>
      <c r="I247" s="137"/>
      <c r="J247" s="66"/>
      <c r="K247" s="116"/>
      <c r="L247" s="124"/>
      <c r="M247" s="116"/>
      <c r="N247" s="306"/>
    </row>
    <row r="248" spans="1:14" ht="16.5" thickTop="1" thickBot="1" x14ac:dyDescent="0.25">
      <c r="A248" s="138"/>
      <c r="B248" s="116"/>
      <c r="C248" s="123"/>
      <c r="D248" s="65"/>
      <c r="E248" s="66"/>
      <c r="F248" s="137"/>
      <c r="G248" s="137"/>
      <c r="H248" s="137"/>
      <c r="I248" s="137"/>
      <c r="J248" s="137"/>
      <c r="K248" s="116"/>
      <c r="L248" s="124"/>
      <c r="M248" s="116"/>
      <c r="N248" s="306"/>
    </row>
    <row r="249" spans="1:14" ht="16.5" thickTop="1" thickBot="1" x14ac:dyDescent="0.25">
      <c r="A249" s="138"/>
      <c r="B249" s="116"/>
      <c r="C249" s="123"/>
      <c r="D249" s="65"/>
      <c r="E249" s="66"/>
      <c r="F249" s="137"/>
      <c r="G249" s="137"/>
      <c r="H249" s="137"/>
      <c r="I249" s="137"/>
      <c r="J249" s="137"/>
      <c r="K249" s="116"/>
      <c r="L249" s="124"/>
      <c r="M249" s="116"/>
      <c r="N249" s="306"/>
    </row>
    <row r="250" spans="1:14" ht="16.5" thickTop="1" thickBot="1" x14ac:dyDescent="0.25">
      <c r="A250" s="138"/>
      <c r="B250" s="116"/>
      <c r="C250" s="123"/>
      <c r="D250" s="65"/>
      <c r="E250" s="66"/>
      <c r="F250" s="137"/>
      <c r="G250" s="137"/>
      <c r="H250" s="137"/>
      <c r="I250" s="137"/>
      <c r="J250" s="137"/>
      <c r="K250" s="116"/>
      <c r="L250" s="124"/>
      <c r="M250" s="116"/>
      <c r="N250" s="306"/>
    </row>
    <row r="251" spans="1:14" ht="16.5" thickTop="1" thickBot="1" x14ac:dyDescent="0.25">
      <c r="A251" s="138"/>
      <c r="B251" s="116"/>
      <c r="C251" s="123"/>
      <c r="D251" s="65"/>
      <c r="E251" s="66"/>
      <c r="F251" s="137"/>
      <c r="G251" s="137"/>
      <c r="H251" s="137"/>
      <c r="I251" s="137"/>
      <c r="J251" s="137"/>
      <c r="K251" s="116"/>
      <c r="L251" s="124"/>
      <c r="M251" s="116"/>
      <c r="N251" s="306"/>
    </row>
    <row r="252" spans="1:14" ht="16.5" thickTop="1" thickBot="1" x14ac:dyDescent="0.25">
      <c r="A252" s="138"/>
      <c r="B252" s="116"/>
      <c r="C252" s="123"/>
      <c r="D252" s="65"/>
      <c r="E252" s="66"/>
      <c r="F252" s="137"/>
      <c r="G252" s="137"/>
      <c r="H252" s="137"/>
      <c r="I252" s="137"/>
      <c r="J252" s="137"/>
      <c r="K252" s="116"/>
      <c r="L252" s="124"/>
      <c r="M252" s="116"/>
      <c r="N252" s="306"/>
    </row>
    <row r="253" spans="1:14" ht="16.5" thickTop="1" thickBot="1" x14ac:dyDescent="0.25">
      <c r="A253" s="139"/>
      <c r="B253" s="140"/>
      <c r="C253" s="141"/>
      <c r="D253" s="142"/>
      <c r="E253" s="143"/>
      <c r="F253" s="144"/>
      <c r="G253" s="144"/>
      <c r="H253" s="144"/>
      <c r="I253" s="144"/>
      <c r="J253" s="144"/>
      <c r="K253" s="140"/>
      <c r="L253" s="145"/>
      <c r="M253" s="140"/>
      <c r="N253" s="306"/>
    </row>
    <row r="254" spans="1:14" ht="16.5" thickTop="1" thickBot="1" x14ac:dyDescent="0.25">
      <c r="A254" s="146"/>
      <c r="B254" s="147"/>
      <c r="C254" s="148"/>
      <c r="D254" s="149"/>
      <c r="E254" s="150"/>
      <c r="F254" s="151"/>
      <c r="G254" s="151"/>
      <c r="H254" s="151"/>
      <c r="I254" s="151"/>
      <c r="J254" s="151"/>
      <c r="K254" s="147"/>
      <c r="L254" s="152"/>
      <c r="M254" s="147"/>
      <c r="N254" s="306"/>
    </row>
    <row r="255" spans="1:14" ht="16.5" thickTop="1" thickBot="1" x14ac:dyDescent="0.25">
      <c r="A255" s="146"/>
      <c r="B255" s="147"/>
      <c r="C255" s="148"/>
      <c r="D255" s="149"/>
      <c r="E255" s="150"/>
      <c r="F255" s="151"/>
      <c r="G255" s="151"/>
      <c r="H255" s="151"/>
      <c r="I255" s="151"/>
      <c r="J255" s="151"/>
      <c r="K255" s="147"/>
      <c r="L255" s="152"/>
      <c r="M255" s="147"/>
      <c r="N255" s="306"/>
    </row>
    <row r="256" spans="1:14" ht="16.5" thickTop="1" thickBot="1" x14ac:dyDescent="0.25">
      <c r="A256" s="146"/>
      <c r="B256" s="147"/>
      <c r="C256" s="148"/>
      <c r="D256" s="149"/>
      <c r="E256" s="150"/>
      <c r="F256" s="151"/>
      <c r="G256" s="151"/>
      <c r="H256" s="151"/>
      <c r="I256" s="151"/>
      <c r="J256" s="151"/>
      <c r="K256" s="147"/>
      <c r="L256" s="152"/>
      <c r="M256" s="147"/>
      <c r="N256" s="306"/>
    </row>
    <row r="257" spans="1:14" ht="16.5" thickTop="1" thickBot="1" x14ac:dyDescent="0.25">
      <c r="A257" s="146"/>
      <c r="B257" s="147"/>
      <c r="C257" s="148"/>
      <c r="D257" s="149"/>
      <c r="E257" s="150"/>
      <c r="F257" s="151"/>
      <c r="G257" s="151"/>
      <c r="H257" s="151"/>
      <c r="I257" s="151"/>
      <c r="J257" s="151"/>
      <c r="K257" s="147"/>
      <c r="L257" s="152"/>
      <c r="M257" s="147"/>
      <c r="N257" s="306"/>
    </row>
    <row r="258" spans="1:14" ht="16.5" thickTop="1" thickBot="1" x14ac:dyDescent="0.25">
      <c r="A258" s="146"/>
      <c r="B258" s="147"/>
      <c r="C258" s="148"/>
      <c r="D258" s="149"/>
      <c r="E258" s="150"/>
      <c r="F258" s="151"/>
      <c r="G258" s="151"/>
      <c r="H258" s="151"/>
      <c r="I258" s="151"/>
      <c r="J258" s="151"/>
      <c r="K258" s="147"/>
      <c r="L258" s="152"/>
      <c r="M258" s="147"/>
      <c r="N258" s="306"/>
    </row>
    <row r="259" spans="1:14" ht="16.5" thickTop="1" thickBot="1" x14ac:dyDescent="0.25">
      <c r="A259" s="146"/>
      <c r="B259" s="147"/>
      <c r="C259" s="148"/>
      <c r="D259" s="149"/>
      <c r="E259" s="150"/>
      <c r="F259" s="151"/>
      <c r="G259" s="151"/>
      <c r="H259" s="151"/>
      <c r="I259" s="151"/>
      <c r="J259" s="151"/>
      <c r="K259" s="147"/>
      <c r="L259" s="152"/>
      <c r="M259" s="147"/>
      <c r="N259" s="306"/>
    </row>
    <row r="260" spans="1:14" ht="15.75" thickTop="1" x14ac:dyDescent="0.2">
      <c r="A260" s="146"/>
      <c r="B260" s="147"/>
      <c r="C260" s="148"/>
      <c r="D260" s="149"/>
      <c r="E260" s="151"/>
      <c r="F260" s="151"/>
      <c r="G260" s="151"/>
      <c r="H260" s="151"/>
      <c r="I260" s="151"/>
      <c r="J260" s="151"/>
      <c r="K260" s="147"/>
      <c r="L260" s="152"/>
      <c r="M260" s="147"/>
      <c r="N260" s="306"/>
    </row>
    <row r="261" spans="1:14" x14ac:dyDescent="0.2">
      <c r="A261" s="146"/>
      <c r="B261" s="147"/>
      <c r="C261" s="148"/>
      <c r="D261" s="149"/>
      <c r="E261" s="151"/>
      <c r="F261" s="151"/>
      <c r="G261" s="151"/>
      <c r="H261" s="151"/>
      <c r="I261" s="151"/>
      <c r="J261" s="151"/>
      <c r="K261" s="147"/>
      <c r="L261" s="152"/>
      <c r="M261" s="147"/>
      <c r="N261" s="306"/>
    </row>
    <row r="262" spans="1:14" x14ac:dyDescent="0.2">
      <c r="A262" s="146"/>
      <c r="B262" s="147"/>
      <c r="C262" s="148"/>
      <c r="D262" s="149"/>
      <c r="E262" s="151"/>
      <c r="F262" s="151"/>
      <c r="G262" s="151"/>
      <c r="H262" s="151"/>
      <c r="I262" s="151"/>
      <c r="J262" s="151"/>
      <c r="K262" s="147"/>
      <c r="L262" s="152"/>
      <c r="M262" s="147"/>
      <c r="N262" s="306"/>
    </row>
    <row r="263" spans="1:14" x14ac:dyDescent="0.2">
      <c r="A263" s="146"/>
      <c r="B263" s="147"/>
      <c r="C263" s="148"/>
      <c r="D263" s="149"/>
      <c r="E263" s="151"/>
      <c r="F263" s="151"/>
      <c r="G263" s="151"/>
      <c r="H263" s="151"/>
      <c r="I263" s="151"/>
      <c r="J263" s="151"/>
      <c r="K263" s="147"/>
      <c r="L263" s="152"/>
      <c r="M263" s="147"/>
      <c r="N263" s="306"/>
    </row>
    <row r="264" spans="1:14" x14ac:dyDescent="0.2">
      <c r="A264" s="146"/>
      <c r="B264" s="147"/>
      <c r="C264" s="148"/>
      <c r="D264" s="149"/>
      <c r="E264" s="151"/>
      <c r="F264" s="151"/>
      <c r="G264" s="151"/>
      <c r="H264" s="151"/>
      <c r="I264" s="151"/>
      <c r="J264" s="151"/>
      <c r="K264" s="147"/>
      <c r="L264" s="152"/>
      <c r="M264" s="147"/>
      <c r="N264" s="306"/>
    </row>
    <row r="265" spans="1:14" x14ac:dyDescent="0.2">
      <c r="A265" s="146"/>
      <c r="B265" s="147"/>
      <c r="C265" s="148"/>
      <c r="D265" s="149"/>
      <c r="E265" s="151"/>
      <c r="F265" s="151"/>
      <c r="G265" s="151"/>
      <c r="H265" s="151"/>
      <c r="I265" s="151"/>
      <c r="J265" s="151"/>
      <c r="K265" s="147"/>
      <c r="L265" s="152"/>
      <c r="M265" s="147"/>
      <c r="N265" s="306"/>
    </row>
    <row r="266" spans="1:14" x14ac:dyDescent="0.2">
      <c r="A266" s="146"/>
      <c r="B266" s="147"/>
      <c r="C266" s="148"/>
      <c r="D266" s="149"/>
      <c r="E266" s="151"/>
      <c r="F266" s="151"/>
      <c r="G266" s="151"/>
      <c r="H266" s="151"/>
      <c r="I266" s="151"/>
      <c r="J266" s="151"/>
      <c r="K266" s="147"/>
      <c r="L266" s="152"/>
      <c r="M266" s="147"/>
      <c r="N266" s="306"/>
    </row>
    <row r="267" spans="1:14" x14ac:dyDescent="0.2">
      <c r="A267" s="146"/>
      <c r="B267" s="147"/>
      <c r="C267" s="148"/>
      <c r="D267" s="149"/>
      <c r="E267" s="151"/>
      <c r="F267" s="151"/>
      <c r="G267" s="151"/>
      <c r="H267" s="151"/>
      <c r="I267" s="151"/>
      <c r="J267" s="151"/>
      <c r="K267" s="147"/>
      <c r="L267" s="152"/>
      <c r="M267" s="147"/>
      <c r="N267" s="306"/>
    </row>
    <row r="268" spans="1:14" x14ac:dyDescent="0.2">
      <c r="A268" s="146"/>
      <c r="B268" s="147"/>
      <c r="C268" s="148"/>
      <c r="D268" s="149"/>
      <c r="E268" s="151"/>
      <c r="F268" s="151"/>
      <c r="G268" s="151"/>
      <c r="H268" s="151"/>
      <c r="I268" s="151"/>
      <c r="J268" s="151"/>
      <c r="K268" s="147"/>
      <c r="L268" s="152"/>
      <c r="M268" s="147"/>
      <c r="N268" s="306"/>
    </row>
    <row r="269" spans="1:14" x14ac:dyDescent="0.2">
      <c r="A269" s="146"/>
      <c r="B269" s="147"/>
      <c r="C269" s="148"/>
      <c r="D269" s="149"/>
      <c r="E269" s="151"/>
      <c r="F269" s="151"/>
      <c r="G269" s="151"/>
      <c r="H269" s="151"/>
      <c r="I269" s="151"/>
      <c r="J269" s="151"/>
      <c r="K269" s="147"/>
      <c r="L269" s="152"/>
      <c r="M269" s="147"/>
      <c r="N269" s="306"/>
    </row>
    <row r="270" spans="1:14" x14ac:dyDescent="0.2">
      <c r="A270" s="146"/>
      <c r="B270" s="147"/>
      <c r="C270" s="148"/>
      <c r="D270" s="149"/>
      <c r="E270" s="151"/>
      <c r="F270" s="151"/>
      <c r="G270" s="151"/>
      <c r="H270" s="151"/>
      <c r="I270" s="151"/>
      <c r="J270" s="151"/>
      <c r="K270" s="147"/>
      <c r="L270" s="152"/>
      <c r="M270" s="147"/>
      <c r="N270" s="306"/>
    </row>
    <row r="271" spans="1:14" x14ac:dyDescent="0.2">
      <c r="A271" s="146"/>
      <c r="B271" s="147"/>
      <c r="C271" s="148"/>
      <c r="D271" s="149"/>
      <c r="E271" s="151"/>
      <c r="F271" s="151"/>
      <c r="G271" s="151"/>
      <c r="H271" s="151"/>
      <c r="I271" s="151"/>
      <c r="J271" s="151"/>
      <c r="K271" s="147"/>
      <c r="L271" s="152"/>
      <c r="M271" s="147"/>
      <c r="N271" s="306"/>
    </row>
    <row r="272" spans="1:14" x14ac:dyDescent="0.2">
      <c r="A272" s="146"/>
      <c r="B272" s="147"/>
      <c r="C272" s="148"/>
      <c r="D272" s="149"/>
      <c r="E272" s="151"/>
      <c r="F272" s="151"/>
      <c r="G272" s="151"/>
      <c r="H272" s="151"/>
      <c r="I272" s="151"/>
      <c r="J272" s="151"/>
      <c r="K272" s="147"/>
      <c r="L272" s="152"/>
      <c r="M272" s="147"/>
      <c r="N272" s="306"/>
    </row>
    <row r="273" spans="1:14" x14ac:dyDescent="0.2">
      <c r="A273" s="146"/>
      <c r="B273" s="147"/>
      <c r="C273" s="148"/>
      <c r="D273" s="149"/>
      <c r="E273" s="151"/>
      <c r="F273" s="151"/>
      <c r="G273" s="151"/>
      <c r="H273" s="151"/>
      <c r="I273" s="151"/>
      <c r="J273" s="151"/>
      <c r="K273" s="147"/>
      <c r="L273" s="152"/>
      <c r="M273" s="147"/>
      <c r="N273" s="306"/>
    </row>
    <row r="274" spans="1:14" x14ac:dyDescent="0.2">
      <c r="A274" s="146"/>
      <c r="B274" s="147"/>
      <c r="C274" s="148"/>
      <c r="D274" s="149"/>
      <c r="E274" s="151"/>
      <c r="F274" s="151"/>
      <c r="G274" s="151"/>
      <c r="H274" s="151"/>
      <c r="I274" s="151"/>
      <c r="J274" s="151"/>
      <c r="K274" s="147"/>
      <c r="L274" s="152"/>
      <c r="M274" s="147"/>
      <c r="N274" s="306"/>
    </row>
    <row r="275" spans="1:14" x14ac:dyDescent="0.2">
      <c r="A275" s="146"/>
      <c r="B275" s="147"/>
      <c r="C275" s="148"/>
      <c r="D275" s="149"/>
      <c r="E275" s="151"/>
      <c r="F275" s="151"/>
      <c r="G275" s="151"/>
      <c r="H275" s="151"/>
      <c r="I275" s="151"/>
      <c r="J275" s="151"/>
      <c r="K275" s="147"/>
      <c r="L275" s="152"/>
      <c r="M275" s="147"/>
      <c r="N275" s="306"/>
    </row>
    <row r="276" spans="1:14" x14ac:dyDescent="0.2">
      <c r="A276" s="146"/>
      <c r="B276" s="147"/>
      <c r="C276" s="148"/>
      <c r="D276" s="149"/>
      <c r="E276" s="151"/>
      <c r="F276" s="151"/>
      <c r="G276" s="151"/>
      <c r="H276" s="151"/>
      <c r="I276" s="151"/>
      <c r="J276" s="151"/>
      <c r="K276" s="147"/>
      <c r="L276" s="152"/>
      <c r="M276" s="147"/>
      <c r="N276" s="306"/>
    </row>
    <row r="277" spans="1:14" x14ac:dyDescent="0.2">
      <c r="A277" s="146"/>
      <c r="B277" s="147"/>
      <c r="C277" s="148"/>
      <c r="D277" s="149"/>
      <c r="E277" s="151"/>
      <c r="F277" s="151"/>
      <c r="G277" s="151"/>
      <c r="H277" s="151"/>
      <c r="I277" s="151"/>
      <c r="J277" s="151"/>
      <c r="K277" s="147"/>
      <c r="L277" s="152"/>
      <c r="M277" s="147"/>
      <c r="N277" s="306"/>
    </row>
    <row r="278" spans="1:14" x14ac:dyDescent="0.2">
      <c r="A278" s="146"/>
      <c r="B278" s="147"/>
      <c r="C278" s="148"/>
      <c r="D278" s="149"/>
      <c r="E278" s="151"/>
      <c r="F278" s="151"/>
      <c r="G278" s="151"/>
      <c r="H278" s="151"/>
      <c r="I278" s="151"/>
      <c r="J278" s="151"/>
      <c r="K278" s="147"/>
      <c r="L278" s="152"/>
      <c r="M278" s="147"/>
      <c r="N278" s="306"/>
    </row>
    <row r="279" spans="1:14" x14ac:dyDescent="0.2">
      <c r="A279" s="146"/>
      <c r="B279" s="147"/>
      <c r="C279" s="148"/>
      <c r="D279" s="149"/>
      <c r="E279" s="151"/>
      <c r="F279" s="151"/>
      <c r="G279" s="151"/>
      <c r="H279" s="151"/>
      <c r="I279" s="151"/>
      <c r="J279" s="151"/>
      <c r="K279" s="147"/>
      <c r="L279" s="152"/>
      <c r="M279" s="147"/>
      <c r="N279" s="306"/>
    </row>
    <row r="280" spans="1:14" x14ac:dyDescent="0.2">
      <c r="A280" s="146"/>
      <c r="B280" s="147"/>
      <c r="C280" s="148"/>
      <c r="D280" s="149"/>
      <c r="E280" s="151"/>
      <c r="F280" s="151"/>
      <c r="G280" s="151"/>
      <c r="H280" s="151"/>
      <c r="I280" s="151"/>
      <c r="J280" s="151"/>
      <c r="K280" s="147"/>
      <c r="L280" s="152"/>
      <c r="M280" s="147"/>
      <c r="N280" s="306"/>
    </row>
    <row r="281" spans="1:14" x14ac:dyDescent="0.2">
      <c r="A281" s="146"/>
      <c r="B281" s="147"/>
      <c r="C281" s="148"/>
      <c r="D281" s="149"/>
      <c r="E281" s="151"/>
      <c r="F281" s="151"/>
      <c r="G281" s="151"/>
      <c r="H281" s="151"/>
      <c r="I281" s="151"/>
      <c r="J281" s="151"/>
      <c r="K281" s="147"/>
      <c r="L281" s="152"/>
      <c r="M281" s="147"/>
      <c r="N281" s="306"/>
    </row>
    <row r="282" spans="1:14" x14ac:dyDescent="0.2">
      <c r="A282" s="146"/>
      <c r="B282" s="147"/>
      <c r="C282" s="148"/>
      <c r="D282" s="149"/>
      <c r="E282" s="151"/>
      <c r="F282" s="151"/>
      <c r="G282" s="151"/>
      <c r="H282" s="151"/>
      <c r="I282" s="151"/>
      <c r="J282" s="151"/>
      <c r="K282" s="147"/>
      <c r="L282" s="152"/>
      <c r="M282" s="147"/>
      <c r="N282" s="306"/>
    </row>
    <row r="283" spans="1:14" x14ac:dyDescent="0.2">
      <c r="A283" s="146"/>
      <c r="B283" s="147"/>
      <c r="C283" s="148"/>
      <c r="D283" s="149"/>
      <c r="E283" s="151"/>
      <c r="F283" s="151"/>
      <c r="G283" s="151"/>
      <c r="H283" s="151"/>
      <c r="I283" s="151"/>
      <c r="J283" s="151"/>
      <c r="K283" s="147"/>
      <c r="L283" s="152"/>
      <c r="M283" s="147"/>
      <c r="N283" s="306"/>
    </row>
    <row r="284" spans="1:14" x14ac:dyDescent="0.2">
      <c r="A284" s="146"/>
      <c r="B284" s="147"/>
      <c r="C284" s="148"/>
      <c r="D284" s="149"/>
      <c r="E284" s="151"/>
      <c r="F284" s="151"/>
      <c r="G284" s="151"/>
      <c r="H284" s="151"/>
      <c r="I284" s="151"/>
      <c r="J284" s="151"/>
      <c r="K284" s="147"/>
      <c r="L284" s="152"/>
      <c r="M284" s="147"/>
      <c r="N284" s="306"/>
    </row>
    <row r="285" spans="1:14" x14ac:dyDescent="0.2">
      <c r="A285" s="146"/>
      <c r="B285" s="147"/>
      <c r="C285" s="148"/>
      <c r="D285" s="149"/>
      <c r="E285" s="151"/>
      <c r="F285" s="151"/>
      <c r="G285" s="151"/>
      <c r="H285" s="151"/>
      <c r="I285" s="151"/>
      <c r="J285" s="151"/>
      <c r="K285" s="147"/>
      <c r="L285" s="152"/>
      <c r="M285" s="147"/>
      <c r="N285" s="306"/>
    </row>
  </sheetData>
  <autoFilter ref="A3:M179"/>
  <mergeCells count="17">
    <mergeCell ref="A3:A4"/>
    <mergeCell ref="J3:J4"/>
    <mergeCell ref="G3:G4"/>
    <mergeCell ref="E3:E4"/>
    <mergeCell ref="I3:I4"/>
    <mergeCell ref="K3:K4"/>
    <mergeCell ref="B3:B4"/>
    <mergeCell ref="D3:D4"/>
    <mergeCell ref="H3:H4"/>
    <mergeCell ref="F3:F4"/>
    <mergeCell ref="O1:Q2"/>
    <mergeCell ref="O3:O4"/>
    <mergeCell ref="P3:P4"/>
    <mergeCell ref="L3:L4"/>
    <mergeCell ref="Q3:Q4"/>
    <mergeCell ref="M3:M4"/>
    <mergeCell ref="N3:N4"/>
  </mergeCells>
  <phoneticPr fontId="0" type="noConversion"/>
  <conditionalFormatting sqref="Q1:Q1048576">
    <cfRule type="cellIs" dxfId="1181" priority="1" stopIfTrue="1" operator="equal">
      <formula>"termine"</formula>
    </cfRule>
  </conditionalFormatting>
  <conditionalFormatting sqref="O27 O67 O24 O31 O3:P23 P67:P69 P61:P65 P30:P31 P27:P28 P24:P25 O29:P29 O32:P60 O26:P26 O66:P66 O70:P65536">
    <cfRule type="cellIs" dxfId="1180" priority="2" stopIfTrue="1" operator="equal">
      <formula>"en cours"</formula>
    </cfRule>
    <cfRule type="cellIs" dxfId="1179" priority="3" stopIfTrue="1" operator="equal">
      <formula>"OK"</formula>
    </cfRule>
  </conditionalFormatting>
  <conditionalFormatting sqref="O68:O69 O30 O61:O65 O28 O25">
    <cfRule type="cellIs" dxfId="1178" priority="4" stopIfTrue="1" operator="equal">
      <formula>"OK"</formula>
    </cfRule>
    <cfRule type="cellIs" dxfId="1177" priority="5" stopIfTrue="1" operator="equal">
      <formula>"en cours"</formula>
    </cfRule>
  </conditionalFormatting>
  <conditionalFormatting sqref="AB30:AB35">
    <cfRule type="cellIs" dxfId="1176" priority="6" stopIfTrue="1" operator="lessThan">
      <formula>1</formula>
    </cfRule>
    <cfRule type="cellIs" dxfId="1175" priority="7" stopIfTrue="1" operator="greaterThanOrEqual">
      <formula>1</formula>
    </cfRule>
    <cfRule type="cellIs" dxfId="1174" priority="8" stopIfTrue="1" operator="greaterThan">
      <formula>1</formula>
    </cfRule>
  </conditionalFormatting>
  <conditionalFormatting sqref="AB5:AB29">
    <cfRule type="cellIs" dxfId="1173" priority="9" stopIfTrue="1" operator="lessThan">
      <formula>1</formula>
    </cfRule>
    <cfRule type="cellIs" dxfId="1172" priority="10" stopIfTrue="1" operator="lessThanOrEqual">
      <formula>1</formula>
    </cfRule>
    <cfRule type="cellIs" dxfId="1171" priority="11" stopIfTrue="1" operator="greaterThan">
      <formula>1</formula>
    </cfRule>
  </conditionalFormatting>
  <conditionalFormatting sqref="L5:L168 L170:L173 L175:L279">
    <cfRule type="cellIs" dxfId="1170" priority="12" stopIfTrue="1" operator="equal">
      <formula>"deces"</formula>
    </cfRule>
  </conditionalFormatting>
  <dataValidations count="5">
    <dataValidation type="list" allowBlank="1" showInputMessage="1" showErrorMessage="1" sqref="F5:F216 J5:J247 H5:H220">
      <formula1>$AJ$4:$AJ$28</formula1>
    </dataValidation>
    <dataValidation type="list" allowBlank="1" showInputMessage="1" showErrorMessage="1" sqref="I60 K5:K80 K170:K171 K164:K168 K174 I148 I139:I142 I134:I137 I124:I125 I121:I122 I116:I119 I150 K82:K162 I71:I72">
      <formula1>$AI$4:$AI$17</formula1>
    </dataValidation>
    <dataValidation type="list" allowBlank="1" showInputMessage="1" showErrorMessage="1" sqref="E214:E259">
      <formula1>$AG$4:$AG$40</formula1>
    </dataValidation>
    <dataValidation type="list" allowBlank="1" showInputMessage="1" showErrorMessage="1" sqref="C54:C56 C81 C65 C63 C36 C14:C15">
      <formula1>$AK$4:$AK$13</formula1>
    </dataValidation>
    <dataValidation type="list" allowBlank="1" showInputMessage="1" showErrorMessage="1" sqref="C5:C13 C164:C174 C82:C162 C66:C80 C64 C57:C61 C37:C53 C16:C35">
      <formula1>$AK$4:$AK$15</formula1>
    </dataValidation>
  </dataValidations>
  <pageMargins left="0" right="0" top="0" bottom="0" header="0" footer="0"/>
  <pageSetup paperSize="9" scale="8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" r:id="rId4" name="Bt1">
          <controlPr defaultSize="0" autoLine="0" r:id="rId5">
            <anchor moveWithCells="1">
              <from>
                <xdr:col>7</xdr:col>
                <xdr:colOff>685800</xdr:colOff>
                <xdr:row>0</xdr:row>
                <xdr:rowOff>47625</xdr:rowOff>
              </from>
              <to>
                <xdr:col>9</xdr:col>
                <xdr:colOff>200025</xdr:colOff>
                <xdr:row>1</xdr:row>
                <xdr:rowOff>114300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4"/>
  <sheetViews>
    <sheetView showZeros="0" topLeftCell="A40" workbookViewId="0">
      <selection activeCell="P61" sqref="P61"/>
    </sheetView>
  </sheetViews>
  <sheetFormatPr baseColWidth="10" defaultRowHeight="12.75" x14ac:dyDescent="0.2"/>
  <cols>
    <col min="1" max="1" width="26" customWidth="1"/>
  </cols>
  <sheetData>
    <row r="1" spans="1:18" ht="15.75" customHeight="1" thickTop="1" x14ac:dyDescent="0.2">
      <c r="A1" s="296" t="s">
        <v>175</v>
      </c>
      <c r="B1" s="292" t="s">
        <v>177</v>
      </c>
      <c r="C1" s="292" t="s">
        <v>178</v>
      </c>
      <c r="D1" s="292" t="s">
        <v>179</v>
      </c>
      <c r="E1" s="292" t="s">
        <v>180</v>
      </c>
      <c r="F1" s="292" t="s">
        <v>181</v>
      </c>
      <c r="G1" s="292" t="s">
        <v>182</v>
      </c>
      <c r="H1" s="292" t="s">
        <v>183</v>
      </c>
      <c r="I1" s="292" t="s">
        <v>184</v>
      </c>
      <c r="J1" s="292" t="s">
        <v>185</v>
      </c>
      <c r="K1" s="292" t="s">
        <v>186</v>
      </c>
      <c r="L1" s="292" t="s">
        <v>187</v>
      </c>
      <c r="M1" s="292" t="s">
        <v>188</v>
      </c>
      <c r="N1" s="294" t="s">
        <v>176</v>
      </c>
    </row>
    <row r="2" spans="1:18" ht="12.75" customHeight="1" x14ac:dyDescent="0.2">
      <c r="A2" s="297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5"/>
    </row>
    <row r="3" spans="1:18" ht="13.5" customHeight="1" thickBot="1" x14ac:dyDescent="0.25">
      <c r="A3" s="298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5"/>
      <c r="Q3" t="s">
        <v>189</v>
      </c>
      <c r="R3" s="173" t="s">
        <v>190</v>
      </c>
    </row>
    <row r="4" spans="1:18" ht="16.5" thickTop="1" thickBot="1" x14ac:dyDescent="0.3">
      <c r="A4" s="159"/>
      <c r="B4" s="163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9"/>
      <c r="Q4" t="s">
        <v>191</v>
      </c>
      <c r="R4" t="s">
        <v>192</v>
      </c>
    </row>
    <row r="5" spans="1:18" ht="16.5" thickTop="1" thickBot="1" x14ac:dyDescent="0.3">
      <c r="A5" s="160" t="s">
        <v>136</v>
      </c>
      <c r="B5" s="172">
        <f>SUMPRODUCT((INDV!$E$5:$E$200=$A5)*(MONTH(INDV!$B$5:$B$200)=1)*(INDV!$F$5:$F$200))</f>
        <v>0</v>
      </c>
      <c r="C5" s="172">
        <f>SUMPRODUCT((INDV!$E$5:$E$200=$A5)*(MONTH(INDV!$B$5:$B$200)=2)*(INDV!$F$5:$F$200))</f>
        <v>0</v>
      </c>
      <c r="D5" s="172">
        <f>SUMPRODUCT((INDV!$E$5:$E$200=$A5)*(MONTH(INDV!$B$5:$B$200)=3)*(INDV!$F$5:$F$200))</f>
        <v>0</v>
      </c>
      <c r="E5" s="172">
        <f>SUMPRODUCT((INDV!$E$5:$E$200=$A5)*(MONTH(INDV!$B$5:$B$200)=4)*(INDV!$F$5:$F$200))</f>
        <v>0</v>
      </c>
      <c r="F5" s="172">
        <f>SUMPRODUCT((INDV!$E$5:$E$200=$A5)*(MONTH(INDV!$B$5:$B$200)=5)*(INDV!$F$5:$F$200))</f>
        <v>0</v>
      </c>
      <c r="G5" s="172">
        <f>SUMPRODUCT((INDV!$E$5:$E$200=$A5)*(MONTH(INDV!$B$5:$B$200)=6)*(INDV!$F$5:$F$200))</f>
        <v>0</v>
      </c>
      <c r="H5" s="172">
        <f>SUMPRODUCT((INDV!$E$5:$E$200=$A5)*(MONTH(INDV!$B$5:$B$200)=7)*(INDV!$F$5:$F$200))</f>
        <v>0</v>
      </c>
      <c r="I5" s="172">
        <f>SUMPRODUCT((INDV!$E$5:$E$200=$A5)*(MONTH(INDV!$B$5:$B$200)=8)*(INDV!$F$5:$F$200))</f>
        <v>0</v>
      </c>
      <c r="J5" s="172">
        <f>SUMPRODUCT((INDV!$E$5:$E$200=$A5)*(MONTH(INDV!$B$5:$B$200)=9)*(INDV!$F$5:$F$200))</f>
        <v>0</v>
      </c>
      <c r="K5" s="172">
        <f>SUMPRODUCT((INDV!$E$5:$E$200=$A5)*(MONTH(INDV!$B$5:$B$200)=10)*(INDV!$F$5:$F$200))</f>
        <v>0</v>
      </c>
      <c r="L5" s="172">
        <f>SUMPRODUCT((INDV!$E$5:$E$200=$A5)*(MONTH(INDV!$B$5:$B$200)=11)*(INDV!$F$5:$F$200))</f>
        <v>0</v>
      </c>
      <c r="M5" s="172">
        <f>SUMPRODUCT((INDV!$E$5:$E$200=$A5)*(MONTH(INDV!$B$5:$B$200)=12)*(INDV!$F$5:$F$200))</f>
        <v>0</v>
      </c>
      <c r="N5" s="174">
        <f>SUM(B5:M5)</f>
        <v>0</v>
      </c>
    </row>
    <row r="6" spans="1:18" ht="16.5" thickTop="1" thickBot="1" x14ac:dyDescent="0.3">
      <c r="A6" s="160" t="s">
        <v>145</v>
      </c>
      <c r="B6" s="172">
        <f>SUMPRODUCT((INDV!$E$5:$E$200=$A6)*(MONTH(INDV!$B$5:$B$200)=1)*(INDV!$F$5:$F$200))</f>
        <v>0</v>
      </c>
      <c r="C6" s="172">
        <f>SUMPRODUCT((INDV!$E$5:$E$200=$A6)*(MONTH(INDV!$B$5:$B$200)=2)*(INDV!$F$5:$F$200))</f>
        <v>0</v>
      </c>
      <c r="D6" s="172">
        <f>SUMPRODUCT((INDV!$E$5:$E$200=$A6)*(MONTH(INDV!$B$5:$B$200)=3)*(INDV!$F$5:$F$200))</f>
        <v>0</v>
      </c>
      <c r="E6" s="172">
        <f>SUMPRODUCT((INDV!$E$5:$E$200=$A6)*(MONTH(INDV!$B$5:$B$200)=4)*(INDV!$F$5:$F$200))</f>
        <v>0</v>
      </c>
      <c r="F6" s="172">
        <f>SUMPRODUCT((INDV!$E$5:$E$200=$A6)*(MONTH(INDV!$B$5:$B$200)=5)*(INDV!$F$5:$F$200))</f>
        <v>0</v>
      </c>
      <c r="G6" s="172">
        <f>SUMPRODUCT((INDV!$E$5:$E$200=$A6)*(MONTH(INDV!$B$5:$B$200)=6)*(INDV!$F$5:$F$200))</f>
        <v>0</v>
      </c>
      <c r="H6" s="172">
        <f>SUMPRODUCT((INDV!$E$5:$E$200=$A6)*(MONTH(INDV!$B$5:$B$200)=7)*(INDV!$F$5:$F$200))</f>
        <v>0</v>
      </c>
      <c r="I6" s="172">
        <f>SUMPRODUCT((INDV!$E$5:$E$200=$A6)*(MONTH(INDV!$B$5:$B$200)=8)*(INDV!$F$5:$F$200))</f>
        <v>0</v>
      </c>
      <c r="J6" s="172">
        <f>SUMPRODUCT((INDV!$E$5:$E$200=$A6)*(MONTH(INDV!$B$5:$B$200)=9)*(INDV!$F$5:$F$200))</f>
        <v>0</v>
      </c>
      <c r="K6" s="172">
        <f>SUMPRODUCT((INDV!$E$5:$E$200=$A6)*(MONTH(INDV!$B$5:$B$200)=10)*(INDV!$F$5:$F$200))</f>
        <v>0</v>
      </c>
      <c r="L6" s="172">
        <f>SUMPRODUCT((INDV!$E$5:$E$200=$A6)*(MONTH(INDV!$B$5:$B$200)=11)*(INDV!$F$5:$F$200))</f>
        <v>0</v>
      </c>
      <c r="M6" s="172">
        <f>SUMPRODUCT((INDV!$E$5:$E$200=$A6)*(MONTH(INDV!$B$5:$B$200)=12)*(INDV!$F$5:$F$200))</f>
        <v>0</v>
      </c>
      <c r="N6" s="174">
        <f t="shared" ref="N6:N63" si="0">SUM(B6:M6)</f>
        <v>0</v>
      </c>
    </row>
    <row r="7" spans="1:18" ht="16.5" thickTop="1" thickBot="1" x14ac:dyDescent="0.3">
      <c r="A7" s="160" t="s">
        <v>60</v>
      </c>
      <c r="B7" s="172">
        <f>SUMPRODUCT((INDV!$E$5:$E$200=$A7)*(MONTH(INDV!$B$5:$B$200)=1)*(INDV!$F$5:$F$200))</f>
        <v>0</v>
      </c>
      <c r="C7" s="172">
        <f>SUMPRODUCT((INDV!$E$5:$E$200=$A7)*(MONTH(INDV!$B$5:$B$200)=2)*(INDV!$F$5:$F$200))</f>
        <v>0</v>
      </c>
      <c r="D7" s="172">
        <f>SUMPRODUCT((INDV!$E$5:$E$200=$A7)*(MONTH(INDV!$B$5:$B$200)=3)*(INDV!$F$5:$F$200))</f>
        <v>0</v>
      </c>
      <c r="E7" s="172">
        <f>SUMPRODUCT((INDV!$E$5:$E$200=$A7)*(MONTH(INDV!$B$5:$B$200)=4)*(INDV!$F$5:$F$200))</f>
        <v>0</v>
      </c>
      <c r="F7" s="172">
        <f>SUMPRODUCT((INDV!$E$5:$E$200=$A7)*(MONTH(INDV!$B$5:$B$200)=5)*(INDV!$F$5:$F$200))</f>
        <v>0</v>
      </c>
      <c r="G7" s="172">
        <f>SUMPRODUCT((INDV!$E$5:$E$200=$A7)*(MONTH(INDV!$B$5:$B$200)=6)*(INDV!$F$5:$F$200))</f>
        <v>60</v>
      </c>
      <c r="H7" s="172">
        <f>SUMPRODUCT((INDV!$E$5:$E$200=$A7)*(MONTH(INDV!$B$5:$B$200)=7)*(INDV!$F$5:$F$200))</f>
        <v>0</v>
      </c>
      <c r="I7" s="172">
        <f>SUMPRODUCT((INDV!$E$5:$E$200=$A7)*(MONTH(INDV!$B$5:$B$200)=8)*(INDV!$F$5:$F$200))</f>
        <v>0</v>
      </c>
      <c r="J7" s="172">
        <f>SUMPRODUCT((INDV!$E$5:$E$200=$A7)*(MONTH(INDV!$B$5:$B$200)=9)*(INDV!$F$5:$F$200))</f>
        <v>0</v>
      </c>
      <c r="K7" s="172">
        <f>SUMPRODUCT((INDV!$E$5:$E$200=$A7)*(MONTH(INDV!$B$5:$B$200)=10)*(INDV!$F$5:$F$200))</f>
        <v>0</v>
      </c>
      <c r="L7" s="172">
        <f>SUMPRODUCT((INDV!$E$5:$E$200=$A7)*(MONTH(INDV!$B$5:$B$200)=11)*(INDV!$F$5:$F$200))</f>
        <v>0</v>
      </c>
      <c r="M7" s="172">
        <f>SUMPRODUCT((INDV!$E$5:$E$200=$A7)*(MONTH(INDV!$B$5:$B$200)=12)*(INDV!$F$5:$F$200))</f>
        <v>0</v>
      </c>
      <c r="N7" s="174">
        <f t="shared" si="0"/>
        <v>60</v>
      </c>
    </row>
    <row r="8" spans="1:18" ht="16.5" thickTop="1" thickBot="1" x14ac:dyDescent="0.3">
      <c r="A8" s="160" t="s">
        <v>29</v>
      </c>
      <c r="B8" s="172">
        <f>SUMPRODUCT((INDV!$E$5:$E$200=$A8)*(MONTH(INDV!$B$5:$B$200)=1)*(INDV!$F$5:$F$200))</f>
        <v>0</v>
      </c>
      <c r="C8" s="172">
        <f>SUMPRODUCT((INDV!$E$5:$E$200=$A8)*(MONTH(INDV!$B$5:$B$200)=2)*(INDV!$F$5:$F$200))</f>
        <v>0</v>
      </c>
      <c r="D8" s="172">
        <f>SUMPRODUCT((INDV!$E$5:$E$200=$A8)*(MONTH(INDV!$B$5:$B$200)=3)*(INDV!$F$5:$F$200))</f>
        <v>0</v>
      </c>
      <c r="E8" s="172">
        <f>SUMPRODUCT((INDV!$E$5:$E$200=$A8)*(MONTH(INDV!$B$5:$B$200)=4)*(INDV!$F$5:$F$200))</f>
        <v>0</v>
      </c>
      <c r="F8" s="172">
        <f>SUMPRODUCT((INDV!$E$5:$E$200=$A8)*(MONTH(INDV!$B$5:$B$200)=5)*(INDV!$F$5:$F$200))</f>
        <v>120</v>
      </c>
      <c r="G8" s="172">
        <f>SUMPRODUCT((INDV!$E$5:$E$200=$A8)*(MONTH(INDV!$B$5:$B$200)=6)*(INDV!$F$5:$F$200))</f>
        <v>0</v>
      </c>
      <c r="H8" s="172">
        <f>SUMPRODUCT((INDV!$E$5:$E$200=$A8)*(MONTH(INDV!$B$5:$B$200)=7)*(INDV!$F$5:$F$200))</f>
        <v>0</v>
      </c>
      <c r="I8" s="172">
        <f>SUMPRODUCT((INDV!$E$5:$E$200=$A8)*(MONTH(INDV!$B$5:$B$200)=8)*(INDV!$F$5:$F$200))</f>
        <v>0</v>
      </c>
      <c r="J8" s="172">
        <f>SUMPRODUCT((INDV!$E$5:$E$200=$A8)*(MONTH(INDV!$B$5:$B$200)=9)*(INDV!$F$5:$F$200))</f>
        <v>0</v>
      </c>
      <c r="K8" s="172">
        <f>SUMPRODUCT((INDV!$E$5:$E$200=$A8)*(MONTH(INDV!$B$5:$B$200)=10)*(INDV!$F$5:$F$200))</f>
        <v>0</v>
      </c>
      <c r="L8" s="172">
        <f>SUMPRODUCT((INDV!$E$5:$E$200=$A8)*(MONTH(INDV!$B$5:$B$200)=11)*(INDV!$F$5:$F$200))</f>
        <v>0</v>
      </c>
      <c r="M8" s="172">
        <f>SUMPRODUCT((INDV!$E$5:$E$200=$A8)*(MONTH(INDV!$B$5:$B$200)=12)*(INDV!$F$5:$F$200))</f>
        <v>0</v>
      </c>
      <c r="N8" s="174">
        <f t="shared" si="0"/>
        <v>120</v>
      </c>
    </row>
    <row r="9" spans="1:18" ht="16.5" thickTop="1" thickBot="1" x14ac:dyDescent="0.3">
      <c r="A9" s="160" t="s">
        <v>146</v>
      </c>
      <c r="B9" s="172">
        <f>SUMPRODUCT((INDV!$E$5:$E$200=$A9)*(MONTH(INDV!$B$5:$B$200)=1)*(INDV!$F$5:$F$200))</f>
        <v>0</v>
      </c>
      <c r="C9" s="172">
        <f>SUMPRODUCT((INDV!$E$5:$E$200=$A9)*(MONTH(INDV!$B$5:$B$200)=2)*(INDV!$F$5:$F$200))</f>
        <v>0</v>
      </c>
      <c r="D9" s="172">
        <f>SUMPRODUCT((INDV!$E$5:$E$200=$A9)*(MONTH(INDV!$B$5:$B$200)=3)*(INDV!$F$5:$F$200))</f>
        <v>0</v>
      </c>
      <c r="E9" s="172">
        <f>SUMPRODUCT((INDV!$E$5:$E$200=$A9)*(MONTH(INDV!$B$5:$B$200)=4)*(INDV!$F$5:$F$200))</f>
        <v>0</v>
      </c>
      <c r="F9" s="172">
        <f>SUMPRODUCT((INDV!$E$5:$E$200=$A9)*(MONTH(INDV!$B$5:$B$200)=5)*(INDV!$F$5:$F$200))</f>
        <v>0</v>
      </c>
      <c r="G9" s="172">
        <f>SUMPRODUCT((INDV!$E$5:$E$200=$A9)*(MONTH(INDV!$B$5:$B$200)=6)*(INDV!$F$5:$F$200))</f>
        <v>0</v>
      </c>
      <c r="H9" s="172">
        <f>SUMPRODUCT((INDV!$E$5:$E$200=$A9)*(MONTH(INDV!$B$5:$B$200)=7)*(INDV!$F$5:$F$200))</f>
        <v>0</v>
      </c>
      <c r="I9" s="172">
        <f>SUMPRODUCT((INDV!$E$5:$E$200=$A9)*(MONTH(INDV!$B$5:$B$200)=8)*(INDV!$F$5:$F$200))</f>
        <v>0</v>
      </c>
      <c r="J9" s="172">
        <f>SUMPRODUCT((INDV!$E$5:$E$200=$A9)*(MONTH(INDV!$B$5:$B$200)=9)*(INDV!$F$5:$F$200))</f>
        <v>0</v>
      </c>
      <c r="K9" s="172">
        <f>SUMPRODUCT((INDV!$E$5:$E$200=$A9)*(MONTH(INDV!$B$5:$B$200)=10)*(INDV!$F$5:$F$200))</f>
        <v>0</v>
      </c>
      <c r="L9" s="172">
        <f>SUMPRODUCT((INDV!$E$5:$E$200=$A9)*(MONTH(INDV!$B$5:$B$200)=11)*(INDV!$F$5:$F$200))</f>
        <v>0</v>
      </c>
      <c r="M9" s="172">
        <f>SUMPRODUCT((INDV!$E$5:$E$200=$A9)*(MONTH(INDV!$B$5:$B$200)=12)*(INDV!$F$5:$F$200))</f>
        <v>0</v>
      </c>
      <c r="N9" s="174">
        <f t="shared" si="0"/>
        <v>0</v>
      </c>
    </row>
    <row r="10" spans="1:18" ht="16.5" thickTop="1" thickBot="1" x14ac:dyDescent="0.3">
      <c r="A10" s="160" t="s">
        <v>147</v>
      </c>
      <c r="B10" s="172">
        <f>SUMPRODUCT((INDV!$E$5:$E$200=$A10)*(MONTH(INDV!$B$5:$B$200)=1)*(INDV!$F$5:$F$200))</f>
        <v>0</v>
      </c>
      <c r="C10" s="172">
        <f>SUMPRODUCT((INDV!$E$5:$E$200=$A10)*(MONTH(INDV!$B$5:$B$200)=2)*(INDV!$F$5:$F$200))</f>
        <v>0</v>
      </c>
      <c r="D10" s="172">
        <f>SUMPRODUCT((INDV!$E$5:$E$200=$A10)*(MONTH(INDV!$B$5:$B$200)=3)*(INDV!$F$5:$F$200))</f>
        <v>0</v>
      </c>
      <c r="E10" s="172">
        <f>SUMPRODUCT((INDV!$E$5:$E$200=$A10)*(MONTH(INDV!$B$5:$B$200)=4)*(INDV!$F$5:$F$200))</f>
        <v>0</v>
      </c>
      <c r="F10" s="172">
        <f>SUMPRODUCT((INDV!$E$5:$E$200=$A10)*(MONTH(INDV!$B$5:$B$200)=5)*(INDV!$F$5:$F$200))</f>
        <v>0</v>
      </c>
      <c r="G10" s="172">
        <f>SUMPRODUCT((INDV!$E$5:$E$200=$A10)*(MONTH(INDV!$B$5:$B$200)=6)*(INDV!$F$5:$F$200))</f>
        <v>0</v>
      </c>
      <c r="H10" s="172">
        <f>SUMPRODUCT((INDV!$E$5:$E$200=$A10)*(MONTH(INDV!$B$5:$B$200)=7)*(INDV!$F$5:$F$200))</f>
        <v>0</v>
      </c>
      <c r="I10" s="172">
        <f>SUMPRODUCT((INDV!$E$5:$E$200=$A10)*(MONTH(INDV!$B$5:$B$200)=8)*(INDV!$F$5:$F$200))</f>
        <v>0</v>
      </c>
      <c r="J10" s="172">
        <f>SUMPRODUCT((INDV!$E$5:$E$200=$A10)*(MONTH(INDV!$B$5:$B$200)=9)*(INDV!$F$5:$F$200))</f>
        <v>0</v>
      </c>
      <c r="K10" s="172">
        <f>SUMPRODUCT((INDV!$E$5:$E$200=$A10)*(MONTH(INDV!$B$5:$B$200)=10)*(INDV!$F$5:$F$200))</f>
        <v>0</v>
      </c>
      <c r="L10" s="172">
        <f>SUMPRODUCT((INDV!$E$5:$E$200=$A10)*(MONTH(INDV!$B$5:$B$200)=11)*(INDV!$F$5:$F$200))</f>
        <v>0</v>
      </c>
      <c r="M10" s="172">
        <f>SUMPRODUCT((INDV!$E$5:$E$200=$A10)*(MONTH(INDV!$B$5:$B$200)=12)*(INDV!$F$5:$F$200))</f>
        <v>0</v>
      </c>
      <c r="N10" s="174">
        <f t="shared" si="0"/>
        <v>0</v>
      </c>
    </row>
    <row r="11" spans="1:18" ht="16.5" thickTop="1" thickBot="1" x14ac:dyDescent="0.3">
      <c r="A11" s="160" t="s">
        <v>148</v>
      </c>
      <c r="B11" s="172">
        <f>SUMPRODUCT((INDV!$E$5:$E$200=$A11)*(MONTH(INDV!$B$5:$B$200)=1)*(INDV!$F$5:$F$200))</f>
        <v>0</v>
      </c>
      <c r="C11" s="172">
        <f>SUMPRODUCT((INDV!$E$5:$E$200=$A11)*(MONTH(INDV!$B$5:$B$200)=2)*(INDV!$F$5:$F$200))</f>
        <v>0</v>
      </c>
      <c r="D11" s="172">
        <f>SUMPRODUCT((INDV!$E$5:$E$200=$A11)*(MONTH(INDV!$B$5:$B$200)=3)*(INDV!$F$5:$F$200))</f>
        <v>0</v>
      </c>
      <c r="E11" s="172">
        <f>SUMPRODUCT((INDV!$E$5:$E$200=$A11)*(MONTH(INDV!$B$5:$B$200)=4)*(INDV!$F$5:$F$200))</f>
        <v>0</v>
      </c>
      <c r="F11" s="172">
        <f>SUMPRODUCT((INDV!$E$5:$E$200=$A11)*(MONTH(INDV!$B$5:$B$200)=5)*(INDV!$F$5:$F$200))</f>
        <v>0</v>
      </c>
      <c r="G11" s="172">
        <f>SUMPRODUCT((INDV!$E$5:$E$200=$A11)*(MONTH(INDV!$B$5:$B$200)=6)*(INDV!$F$5:$F$200))</f>
        <v>0</v>
      </c>
      <c r="H11" s="172">
        <f>SUMPRODUCT((INDV!$E$5:$E$200=$A11)*(MONTH(INDV!$B$5:$B$200)=7)*(INDV!$F$5:$F$200))</f>
        <v>0</v>
      </c>
      <c r="I11" s="172">
        <f>SUMPRODUCT((INDV!$E$5:$E$200=$A11)*(MONTH(INDV!$B$5:$B$200)=8)*(INDV!$F$5:$F$200))</f>
        <v>0</v>
      </c>
      <c r="J11" s="172">
        <f>SUMPRODUCT((INDV!$E$5:$E$200=$A11)*(MONTH(INDV!$B$5:$B$200)=9)*(INDV!$F$5:$F$200))</f>
        <v>0</v>
      </c>
      <c r="K11" s="172">
        <f>SUMPRODUCT((INDV!$E$5:$E$200=$A11)*(MONTH(INDV!$B$5:$B$200)=10)*(INDV!$F$5:$F$200))</f>
        <v>0</v>
      </c>
      <c r="L11" s="172">
        <f>SUMPRODUCT((INDV!$E$5:$E$200=$A11)*(MONTH(INDV!$B$5:$B$200)=11)*(INDV!$F$5:$F$200))</f>
        <v>0</v>
      </c>
      <c r="M11" s="172">
        <f>SUMPRODUCT((INDV!$E$5:$E$200=$A11)*(MONTH(INDV!$B$5:$B$200)=12)*(INDV!$F$5:$F$200))</f>
        <v>0</v>
      </c>
      <c r="N11" s="174">
        <f t="shared" si="0"/>
        <v>0</v>
      </c>
    </row>
    <row r="12" spans="1:18" ht="16.5" thickTop="1" thickBot="1" x14ac:dyDescent="0.3">
      <c r="A12" s="160" t="s">
        <v>149</v>
      </c>
      <c r="B12" s="172">
        <f>SUMPRODUCT((INDV!$E$5:$E$200=$A12)*(MONTH(INDV!$B$5:$B$200)=1)*(INDV!$F$5:$F$200))</f>
        <v>0</v>
      </c>
      <c r="C12" s="172">
        <f>SUMPRODUCT((INDV!$E$5:$E$200=$A12)*(MONTH(INDV!$B$5:$B$200)=2)*(INDV!$F$5:$F$200))</f>
        <v>0</v>
      </c>
      <c r="D12" s="172">
        <f>SUMPRODUCT((INDV!$E$5:$E$200=$A12)*(MONTH(INDV!$B$5:$B$200)=3)*(INDV!$F$5:$F$200))</f>
        <v>0</v>
      </c>
      <c r="E12" s="172">
        <f>SUMPRODUCT((INDV!$E$5:$E$200=$A12)*(MONTH(INDV!$B$5:$B$200)=4)*(INDV!$F$5:$F$200))</f>
        <v>0</v>
      </c>
      <c r="F12" s="172">
        <f>SUMPRODUCT((INDV!$E$5:$E$200=$A12)*(MONTH(INDV!$B$5:$B$200)=5)*(INDV!$F$5:$F$200))</f>
        <v>0</v>
      </c>
      <c r="G12" s="172">
        <f>SUMPRODUCT((INDV!$E$5:$E$200=$A12)*(MONTH(INDV!$B$5:$B$200)=6)*(INDV!$F$5:$F$200))</f>
        <v>0</v>
      </c>
      <c r="H12" s="172">
        <f>SUMPRODUCT((INDV!$E$5:$E$200=$A12)*(MONTH(INDV!$B$5:$B$200)=7)*(INDV!$F$5:$F$200))</f>
        <v>0</v>
      </c>
      <c r="I12" s="172">
        <f>SUMPRODUCT((INDV!$E$5:$E$200=$A12)*(MONTH(INDV!$B$5:$B$200)=8)*(INDV!$F$5:$F$200))</f>
        <v>0</v>
      </c>
      <c r="J12" s="172">
        <f>SUMPRODUCT((INDV!$E$5:$E$200=$A12)*(MONTH(INDV!$B$5:$B$200)=9)*(INDV!$F$5:$F$200))</f>
        <v>0</v>
      </c>
      <c r="K12" s="172">
        <f>SUMPRODUCT((INDV!$E$5:$E$200=$A12)*(MONTH(INDV!$B$5:$B$200)=10)*(INDV!$F$5:$F$200))</f>
        <v>0</v>
      </c>
      <c r="L12" s="172">
        <f>SUMPRODUCT((INDV!$E$5:$E$200=$A12)*(MONTH(INDV!$B$5:$B$200)=11)*(INDV!$F$5:$F$200))</f>
        <v>0</v>
      </c>
      <c r="M12" s="172">
        <f>SUMPRODUCT((INDV!$E$5:$E$200=$A12)*(MONTH(INDV!$B$5:$B$200)=12)*(INDV!$F$5:$F$200))</f>
        <v>0</v>
      </c>
      <c r="N12" s="174">
        <f t="shared" si="0"/>
        <v>0</v>
      </c>
    </row>
    <row r="13" spans="1:18" ht="16.5" thickTop="1" thickBot="1" x14ac:dyDescent="0.3">
      <c r="A13" s="160" t="s">
        <v>150</v>
      </c>
      <c r="B13" s="172">
        <f>SUMPRODUCT((INDV!$E$5:$E$200=$A13)*(MONTH(INDV!$B$5:$B$200)=1)*(INDV!$F$5:$F$200))</f>
        <v>0</v>
      </c>
      <c r="C13" s="172">
        <f>SUMPRODUCT((INDV!$E$5:$E$200=$A13)*(MONTH(INDV!$B$5:$B$200)=2)*(INDV!$F$5:$F$200))</f>
        <v>0</v>
      </c>
      <c r="D13" s="172">
        <f>SUMPRODUCT((INDV!$E$5:$E$200=$A13)*(MONTH(INDV!$B$5:$B$200)=3)*(INDV!$F$5:$F$200))</f>
        <v>0</v>
      </c>
      <c r="E13" s="172">
        <f>SUMPRODUCT((INDV!$E$5:$E$200=$A13)*(MONTH(INDV!$B$5:$B$200)=4)*(INDV!$F$5:$F$200))</f>
        <v>0</v>
      </c>
      <c r="F13" s="172">
        <f>SUMPRODUCT((INDV!$E$5:$E$200=$A13)*(MONTH(INDV!$B$5:$B$200)=5)*(INDV!$F$5:$F$200))</f>
        <v>0</v>
      </c>
      <c r="G13" s="172">
        <f>SUMPRODUCT((INDV!$E$5:$E$200=$A13)*(MONTH(INDV!$B$5:$B$200)=6)*(INDV!$F$5:$F$200))</f>
        <v>0</v>
      </c>
      <c r="H13" s="172">
        <f>SUMPRODUCT((INDV!$E$5:$E$200=$A13)*(MONTH(INDV!$B$5:$B$200)=7)*(INDV!$F$5:$F$200))</f>
        <v>0</v>
      </c>
      <c r="I13" s="172">
        <f>SUMPRODUCT((INDV!$E$5:$E$200=$A13)*(MONTH(INDV!$B$5:$B$200)=8)*(INDV!$F$5:$F$200))</f>
        <v>0</v>
      </c>
      <c r="J13" s="172">
        <f>SUMPRODUCT((INDV!$E$5:$E$200=$A13)*(MONTH(INDV!$B$5:$B$200)=9)*(INDV!$F$5:$F$200))</f>
        <v>0</v>
      </c>
      <c r="K13" s="172">
        <f>SUMPRODUCT((INDV!$E$5:$E$200=$A13)*(MONTH(INDV!$B$5:$B$200)=10)*(INDV!$F$5:$F$200))</f>
        <v>0</v>
      </c>
      <c r="L13" s="172">
        <f>SUMPRODUCT((INDV!$E$5:$E$200=$A13)*(MONTH(INDV!$B$5:$B$200)=11)*(INDV!$F$5:$F$200))</f>
        <v>0</v>
      </c>
      <c r="M13" s="172">
        <f>SUMPRODUCT((INDV!$E$5:$E$200=$A13)*(MONTH(INDV!$B$5:$B$200)=12)*(INDV!$F$5:$F$200))</f>
        <v>0</v>
      </c>
      <c r="N13" s="174">
        <f t="shared" si="0"/>
        <v>0</v>
      </c>
    </row>
    <row r="14" spans="1:18" ht="16.5" thickTop="1" thickBot="1" x14ac:dyDescent="0.3">
      <c r="A14" s="160" t="s">
        <v>151</v>
      </c>
      <c r="B14" s="172">
        <f>SUMPRODUCT((INDV!$E$5:$E$200=$A14)*(MONTH(INDV!$B$5:$B$200)=1)*(INDV!$F$5:$F$200))</f>
        <v>0</v>
      </c>
      <c r="C14" s="172">
        <f>SUMPRODUCT((INDV!$E$5:$E$200=$A14)*(MONTH(INDV!$B$5:$B$200)=2)*(INDV!$F$5:$F$200))</f>
        <v>0</v>
      </c>
      <c r="D14" s="172">
        <f>SUMPRODUCT((INDV!$E$5:$E$200=$A14)*(MONTH(INDV!$B$5:$B$200)=3)*(INDV!$F$5:$F$200))</f>
        <v>0</v>
      </c>
      <c r="E14" s="172">
        <f>SUMPRODUCT((INDV!$E$5:$E$200=$A14)*(MONTH(INDV!$B$5:$B$200)=4)*(INDV!$F$5:$F$200))</f>
        <v>0</v>
      </c>
      <c r="F14" s="172">
        <f>SUMPRODUCT((INDV!$E$5:$E$200=$A14)*(MONTH(INDV!$B$5:$B$200)=5)*(INDV!$F$5:$F$200))</f>
        <v>0</v>
      </c>
      <c r="G14" s="172">
        <f>SUMPRODUCT((INDV!$E$5:$E$200=$A14)*(MONTH(INDV!$B$5:$B$200)=6)*(INDV!$F$5:$F$200))</f>
        <v>0</v>
      </c>
      <c r="H14" s="172">
        <f>SUMPRODUCT((INDV!$E$5:$E$200=$A14)*(MONTH(INDV!$B$5:$B$200)=7)*(INDV!$F$5:$F$200))</f>
        <v>0</v>
      </c>
      <c r="I14" s="172">
        <f>SUMPRODUCT((INDV!$E$5:$E$200=$A14)*(MONTH(INDV!$B$5:$B$200)=8)*(INDV!$F$5:$F$200))</f>
        <v>0</v>
      </c>
      <c r="J14" s="172">
        <f>SUMPRODUCT((INDV!$E$5:$E$200=$A14)*(MONTH(INDV!$B$5:$B$200)=9)*(INDV!$F$5:$F$200))</f>
        <v>0</v>
      </c>
      <c r="K14" s="172">
        <f>SUMPRODUCT((INDV!$E$5:$E$200=$A14)*(MONTH(INDV!$B$5:$B$200)=10)*(INDV!$F$5:$F$200))</f>
        <v>0</v>
      </c>
      <c r="L14" s="172">
        <f>SUMPRODUCT((INDV!$E$5:$E$200=$A14)*(MONTH(INDV!$B$5:$B$200)=11)*(INDV!$F$5:$F$200))</f>
        <v>0</v>
      </c>
      <c r="M14" s="172">
        <f>SUMPRODUCT((INDV!$E$5:$E$200=$A14)*(MONTH(INDV!$B$5:$B$200)=12)*(INDV!$F$5:$F$200))</f>
        <v>0</v>
      </c>
      <c r="N14" s="174">
        <f t="shared" si="0"/>
        <v>0</v>
      </c>
    </row>
    <row r="15" spans="1:18" ht="16.5" thickTop="1" thickBot="1" x14ac:dyDescent="0.3">
      <c r="A15" s="160" t="s">
        <v>152</v>
      </c>
      <c r="B15" s="172">
        <f>SUMPRODUCT((INDV!$E$5:$E$200=$A15)*(MONTH(INDV!$B$5:$B$200)=1)*(INDV!$F$5:$F$200))</f>
        <v>0</v>
      </c>
      <c r="C15" s="172">
        <f>SUMPRODUCT((INDV!$E$5:$E$200=$A15)*(MONTH(INDV!$B$5:$B$200)=2)*(INDV!$F$5:$F$200))</f>
        <v>0</v>
      </c>
      <c r="D15" s="172">
        <f>SUMPRODUCT((INDV!$E$5:$E$200=$A15)*(MONTH(INDV!$B$5:$B$200)=3)*(INDV!$F$5:$F$200))</f>
        <v>0</v>
      </c>
      <c r="E15" s="172">
        <f>SUMPRODUCT((INDV!$E$5:$E$200=$A15)*(MONTH(INDV!$B$5:$B$200)=4)*(INDV!$F$5:$F$200))</f>
        <v>0</v>
      </c>
      <c r="F15" s="172">
        <f>SUMPRODUCT((INDV!$E$5:$E$200=$A15)*(MONTH(INDV!$B$5:$B$200)=5)*(INDV!$F$5:$F$200))</f>
        <v>0</v>
      </c>
      <c r="G15" s="172">
        <f>SUMPRODUCT((INDV!$E$5:$E$200=$A15)*(MONTH(INDV!$B$5:$B$200)=6)*(INDV!$F$5:$F$200))</f>
        <v>0</v>
      </c>
      <c r="H15" s="172">
        <f>SUMPRODUCT((INDV!$E$5:$E$200=$A15)*(MONTH(INDV!$B$5:$B$200)=7)*(INDV!$F$5:$F$200))</f>
        <v>0</v>
      </c>
      <c r="I15" s="172">
        <f>SUMPRODUCT((INDV!$E$5:$E$200=$A15)*(MONTH(INDV!$B$5:$B$200)=8)*(INDV!$F$5:$F$200))</f>
        <v>0</v>
      </c>
      <c r="J15" s="172">
        <f>SUMPRODUCT((INDV!$E$5:$E$200=$A15)*(MONTH(INDV!$B$5:$B$200)=9)*(INDV!$F$5:$F$200))</f>
        <v>0</v>
      </c>
      <c r="K15" s="172">
        <f>SUMPRODUCT((INDV!$E$5:$E$200=$A15)*(MONTH(INDV!$B$5:$B$200)=10)*(INDV!$F$5:$F$200))</f>
        <v>0</v>
      </c>
      <c r="L15" s="172">
        <f>SUMPRODUCT((INDV!$E$5:$E$200=$A15)*(MONTH(INDV!$B$5:$B$200)=11)*(INDV!$F$5:$F$200))</f>
        <v>0</v>
      </c>
      <c r="M15" s="172">
        <f>SUMPRODUCT((INDV!$E$5:$E$200=$A15)*(MONTH(INDV!$B$5:$B$200)=12)*(INDV!$F$5:$F$200))</f>
        <v>0</v>
      </c>
      <c r="N15" s="174">
        <f t="shared" si="0"/>
        <v>0</v>
      </c>
    </row>
    <row r="16" spans="1:18" ht="16.5" thickTop="1" thickBot="1" x14ac:dyDescent="0.3">
      <c r="A16" s="160" t="s">
        <v>153</v>
      </c>
      <c r="B16" s="172">
        <f>SUMPRODUCT((INDV!$E$5:$E$200=$A16)*(MONTH(INDV!$B$5:$B$200)=1)*(INDV!$F$5:$F$200))</f>
        <v>0</v>
      </c>
      <c r="C16" s="172">
        <f>SUMPRODUCT((INDV!$E$5:$E$200=$A16)*(MONTH(INDV!$B$5:$B$200)=2)*(INDV!$F$5:$F$200))</f>
        <v>0</v>
      </c>
      <c r="D16" s="172">
        <f>SUMPRODUCT((INDV!$E$5:$E$200=$A16)*(MONTH(INDV!$B$5:$B$200)=3)*(INDV!$F$5:$F$200))</f>
        <v>0</v>
      </c>
      <c r="E16" s="172">
        <f>SUMPRODUCT((INDV!$E$5:$E$200=$A16)*(MONTH(INDV!$B$5:$B$200)=4)*(INDV!$F$5:$F$200))</f>
        <v>0</v>
      </c>
      <c r="F16" s="172">
        <f>SUMPRODUCT((INDV!$E$5:$E$200=$A16)*(MONTH(INDV!$B$5:$B$200)=5)*(INDV!$F$5:$F$200))</f>
        <v>0</v>
      </c>
      <c r="G16" s="172">
        <f>SUMPRODUCT((INDV!$E$5:$E$200=$A16)*(MONTH(INDV!$B$5:$B$200)=6)*(INDV!$F$5:$F$200))</f>
        <v>0</v>
      </c>
      <c r="H16" s="172">
        <f>SUMPRODUCT((INDV!$E$5:$E$200=$A16)*(MONTH(INDV!$B$5:$B$200)=7)*(INDV!$F$5:$F$200))</f>
        <v>0</v>
      </c>
      <c r="I16" s="172">
        <f>SUMPRODUCT((INDV!$E$5:$E$200=$A16)*(MONTH(INDV!$B$5:$B$200)=8)*(INDV!$F$5:$F$200))</f>
        <v>0</v>
      </c>
      <c r="J16" s="172">
        <f>SUMPRODUCT((INDV!$E$5:$E$200=$A16)*(MONTH(INDV!$B$5:$B$200)=9)*(INDV!$F$5:$F$200))</f>
        <v>0</v>
      </c>
      <c r="K16" s="172">
        <f>SUMPRODUCT((INDV!$E$5:$E$200=$A16)*(MONTH(INDV!$B$5:$B$200)=10)*(INDV!$F$5:$F$200))</f>
        <v>0</v>
      </c>
      <c r="L16" s="172">
        <f>SUMPRODUCT((INDV!$E$5:$E$200=$A16)*(MONTH(INDV!$B$5:$B$200)=11)*(INDV!$F$5:$F$200))</f>
        <v>0</v>
      </c>
      <c r="M16" s="172">
        <f>SUMPRODUCT((INDV!$E$5:$E$200=$A16)*(MONTH(INDV!$B$5:$B$200)=12)*(INDV!$F$5:$F$200))</f>
        <v>0</v>
      </c>
      <c r="N16" s="174">
        <f t="shared" si="0"/>
        <v>0</v>
      </c>
    </row>
    <row r="17" spans="1:14" ht="16.5" thickTop="1" thickBot="1" x14ac:dyDescent="0.3">
      <c r="A17" s="160" t="s">
        <v>137</v>
      </c>
      <c r="B17" s="172">
        <f>SUMPRODUCT((INDV!$E$5:$E$200=$A17)*(MONTH(INDV!$B$5:$B$200)=1)*(INDV!$F$5:$F$200))</f>
        <v>0</v>
      </c>
      <c r="C17" s="172">
        <f>SUMPRODUCT((INDV!$E$5:$E$200=$A17)*(MONTH(INDV!$B$5:$B$200)=2)*(INDV!$F$5:$F$200))</f>
        <v>0</v>
      </c>
      <c r="D17" s="172">
        <f>SUMPRODUCT((INDV!$E$5:$E$200=$A17)*(MONTH(INDV!$B$5:$B$200)=3)*(INDV!$F$5:$F$200))</f>
        <v>0</v>
      </c>
      <c r="E17" s="172">
        <f>SUMPRODUCT((INDV!$E$5:$E$200=$A17)*(MONTH(INDV!$B$5:$B$200)=4)*(INDV!$F$5:$F$200))</f>
        <v>0</v>
      </c>
      <c r="F17" s="172">
        <f>SUMPRODUCT((INDV!$E$5:$E$200=$A17)*(MONTH(INDV!$B$5:$B$200)=5)*(INDV!$F$5:$F$200))</f>
        <v>0</v>
      </c>
      <c r="G17" s="172">
        <f>SUMPRODUCT((INDV!$E$5:$E$200=$A17)*(MONTH(INDV!$B$5:$B$200)=6)*(INDV!$F$5:$F$200))</f>
        <v>0</v>
      </c>
      <c r="H17" s="172">
        <f>SUMPRODUCT((INDV!$E$5:$E$200=$A17)*(MONTH(INDV!$B$5:$B$200)=7)*(INDV!$F$5:$F$200))</f>
        <v>0</v>
      </c>
      <c r="I17" s="172">
        <f>SUMPRODUCT((INDV!$E$5:$E$200=$A17)*(MONTH(INDV!$B$5:$B$200)=8)*(INDV!$F$5:$F$200))</f>
        <v>0</v>
      </c>
      <c r="J17" s="172">
        <f>SUMPRODUCT((INDV!$E$5:$E$200=$A17)*(MONTH(INDV!$B$5:$B$200)=9)*(INDV!$F$5:$F$200))</f>
        <v>0</v>
      </c>
      <c r="K17" s="172">
        <f>SUMPRODUCT((INDV!$E$5:$E$200=$A17)*(MONTH(INDV!$B$5:$B$200)=10)*(INDV!$F$5:$F$200))</f>
        <v>0</v>
      </c>
      <c r="L17" s="172">
        <f>SUMPRODUCT((INDV!$E$5:$E$200=$A17)*(MONTH(INDV!$B$5:$B$200)=11)*(INDV!$F$5:$F$200))</f>
        <v>0</v>
      </c>
      <c r="M17" s="172">
        <f>SUMPRODUCT((INDV!$E$5:$E$200=$A17)*(MONTH(INDV!$B$5:$B$200)=12)*(INDV!$F$5:$F$200))</f>
        <v>0</v>
      </c>
      <c r="N17" s="174">
        <f t="shared" si="0"/>
        <v>0</v>
      </c>
    </row>
    <row r="18" spans="1:14" ht="16.5" thickTop="1" thickBot="1" x14ac:dyDescent="0.3">
      <c r="A18" s="160" t="s">
        <v>138</v>
      </c>
      <c r="B18" s="172">
        <f>SUMPRODUCT((INDV!$E$5:$E$200=$A18)*(MONTH(INDV!$B$5:$B$200)=1)*(INDV!$F$5:$F$200))</f>
        <v>0</v>
      </c>
      <c r="C18" s="172">
        <f>SUMPRODUCT((INDV!$E$5:$E$200=$A18)*(MONTH(INDV!$B$5:$B$200)=2)*(INDV!$F$5:$F$200))</f>
        <v>0</v>
      </c>
      <c r="D18" s="172">
        <f>SUMPRODUCT((INDV!$E$5:$E$200=$A18)*(MONTH(INDV!$B$5:$B$200)=3)*(INDV!$F$5:$F$200))</f>
        <v>0</v>
      </c>
      <c r="E18" s="172">
        <f>SUMPRODUCT((INDV!$E$5:$E$200=$A18)*(MONTH(INDV!$B$5:$B$200)=4)*(INDV!$F$5:$F$200))</f>
        <v>0</v>
      </c>
      <c r="F18" s="172">
        <f>SUMPRODUCT((INDV!$E$5:$E$200=$A18)*(MONTH(INDV!$B$5:$B$200)=5)*(INDV!$F$5:$F$200))</f>
        <v>0</v>
      </c>
      <c r="G18" s="172">
        <f>SUMPRODUCT((INDV!$E$5:$E$200=$A18)*(MONTH(INDV!$B$5:$B$200)=6)*(INDV!$F$5:$F$200))</f>
        <v>0</v>
      </c>
      <c r="H18" s="172">
        <f>SUMPRODUCT((INDV!$E$5:$E$200=$A18)*(MONTH(INDV!$B$5:$B$200)=7)*(INDV!$F$5:$F$200))</f>
        <v>0</v>
      </c>
      <c r="I18" s="172">
        <f>SUMPRODUCT((INDV!$E$5:$E$200=$A18)*(MONTH(INDV!$B$5:$B$200)=8)*(INDV!$F$5:$F$200))</f>
        <v>0</v>
      </c>
      <c r="J18" s="172">
        <f>SUMPRODUCT((INDV!$E$5:$E$200=$A18)*(MONTH(INDV!$B$5:$B$200)=9)*(INDV!$F$5:$F$200))</f>
        <v>0</v>
      </c>
      <c r="K18" s="172">
        <f>SUMPRODUCT((INDV!$E$5:$E$200=$A18)*(MONTH(INDV!$B$5:$B$200)=10)*(INDV!$F$5:$F$200))</f>
        <v>4</v>
      </c>
      <c r="L18" s="172">
        <f>SUMPRODUCT((INDV!$E$5:$E$200=$A18)*(MONTH(INDV!$B$5:$B$200)=11)*(INDV!$F$5:$F$200))</f>
        <v>0</v>
      </c>
      <c r="M18" s="172">
        <f>SUMPRODUCT((INDV!$E$5:$E$200=$A18)*(MONTH(INDV!$B$5:$B$200)=12)*(INDV!$F$5:$F$200))</f>
        <v>0</v>
      </c>
      <c r="N18" s="174">
        <f t="shared" si="0"/>
        <v>4</v>
      </c>
    </row>
    <row r="19" spans="1:14" ht="16.5" thickTop="1" thickBot="1" x14ac:dyDescent="0.3">
      <c r="A19" s="160" t="s">
        <v>54</v>
      </c>
      <c r="B19" s="172">
        <f>SUMPRODUCT((INDV!$E$5:$E$200=$A19)*(MONTH(INDV!$B$5:$B$200)=1)*(INDV!$F$5:$F$200))</f>
        <v>0</v>
      </c>
      <c r="C19" s="172">
        <f>SUMPRODUCT((INDV!$E$5:$E$200=$A19)*(MONTH(INDV!$B$5:$B$200)=2)*(INDV!$F$5:$F$200))</f>
        <v>0</v>
      </c>
      <c r="D19" s="172">
        <f>SUMPRODUCT((INDV!$E$5:$E$200=$A19)*(MONTH(INDV!$B$5:$B$200)=3)*(INDV!$F$5:$F$200))</f>
        <v>0</v>
      </c>
      <c r="E19" s="172">
        <f>SUMPRODUCT((INDV!$E$5:$E$200=$A19)*(MONTH(INDV!$B$5:$B$200)=4)*(INDV!$F$5:$F$200))</f>
        <v>0</v>
      </c>
      <c r="F19" s="172">
        <f>SUMPRODUCT((INDV!$E$5:$E$200=$A19)*(MONTH(INDV!$B$5:$B$200)=5)*(INDV!$F$5:$F$200))</f>
        <v>0</v>
      </c>
      <c r="G19" s="172">
        <f>SUMPRODUCT((INDV!$E$5:$E$200=$A19)*(MONTH(INDV!$B$5:$B$200)=6)*(INDV!$F$5:$F$200))</f>
        <v>0</v>
      </c>
      <c r="H19" s="172">
        <f>SUMPRODUCT((INDV!$E$5:$E$200=$A19)*(MONTH(INDV!$B$5:$B$200)=7)*(INDV!$F$5:$F$200))</f>
        <v>35</v>
      </c>
      <c r="I19" s="172">
        <f>SUMPRODUCT((INDV!$E$5:$E$200=$A19)*(MONTH(INDV!$B$5:$B$200)=8)*(INDV!$F$5:$F$200))</f>
        <v>96</v>
      </c>
      <c r="J19" s="172">
        <f>SUMPRODUCT((INDV!$E$5:$E$200=$A19)*(MONTH(INDV!$B$5:$B$200)=9)*(INDV!$F$5:$F$200))</f>
        <v>52</v>
      </c>
      <c r="K19" s="172">
        <f>SUMPRODUCT((INDV!$E$5:$E$200=$A19)*(MONTH(INDV!$B$5:$B$200)=10)*(INDV!$F$5:$F$200))</f>
        <v>36</v>
      </c>
      <c r="L19" s="172">
        <f>SUMPRODUCT((INDV!$E$5:$E$200=$A19)*(MONTH(INDV!$B$5:$B$200)=11)*(INDV!$F$5:$F$200))</f>
        <v>4</v>
      </c>
      <c r="M19" s="172">
        <f>SUMPRODUCT((INDV!$E$5:$E$200=$A19)*(MONTH(INDV!$B$5:$B$200)=12)*(INDV!$F$5:$F$200))</f>
        <v>0</v>
      </c>
      <c r="N19" s="174">
        <f t="shared" si="0"/>
        <v>223</v>
      </c>
    </row>
    <row r="20" spans="1:14" ht="16.5" thickTop="1" thickBot="1" x14ac:dyDescent="0.3">
      <c r="A20" s="160" t="s">
        <v>154</v>
      </c>
      <c r="B20" s="172">
        <f>SUMPRODUCT((INDV!$E$5:$E$200=$A20)*(MONTH(INDV!$B$5:$B$200)=1)*(INDV!$F$5:$F$200))</f>
        <v>0</v>
      </c>
      <c r="C20" s="172">
        <f>SUMPRODUCT((INDV!$E$5:$E$200=$A20)*(MONTH(INDV!$B$5:$B$200)=2)*(INDV!$F$5:$F$200))</f>
        <v>0</v>
      </c>
      <c r="D20" s="172">
        <f>SUMPRODUCT((INDV!$E$5:$E$200=$A20)*(MONTH(INDV!$B$5:$B$200)=3)*(INDV!$F$5:$F$200))</f>
        <v>0</v>
      </c>
      <c r="E20" s="172">
        <f>SUMPRODUCT((INDV!$E$5:$E$200=$A20)*(MONTH(INDV!$B$5:$B$200)=4)*(INDV!$F$5:$F$200))</f>
        <v>0</v>
      </c>
      <c r="F20" s="172">
        <f>SUMPRODUCT((INDV!$E$5:$E$200=$A20)*(MONTH(INDV!$B$5:$B$200)=5)*(INDV!$F$5:$F$200))</f>
        <v>0</v>
      </c>
      <c r="G20" s="172">
        <f>SUMPRODUCT((INDV!$E$5:$E$200=$A20)*(MONTH(INDV!$B$5:$B$200)=6)*(INDV!$F$5:$F$200))</f>
        <v>0</v>
      </c>
      <c r="H20" s="172">
        <f>SUMPRODUCT((INDV!$E$5:$E$200=$A20)*(MONTH(INDV!$B$5:$B$200)=7)*(INDV!$F$5:$F$200))</f>
        <v>0</v>
      </c>
      <c r="I20" s="172">
        <f>SUMPRODUCT((INDV!$E$5:$E$200=$A20)*(MONTH(INDV!$B$5:$B$200)=8)*(INDV!$F$5:$F$200))</f>
        <v>0</v>
      </c>
      <c r="J20" s="172">
        <f>SUMPRODUCT((INDV!$E$5:$E$200=$A20)*(MONTH(INDV!$B$5:$B$200)=9)*(INDV!$F$5:$F$200))</f>
        <v>0</v>
      </c>
      <c r="K20" s="172">
        <f>SUMPRODUCT((INDV!$E$5:$E$200=$A20)*(MONTH(INDV!$B$5:$B$200)=10)*(INDV!$F$5:$F$200))</f>
        <v>0</v>
      </c>
      <c r="L20" s="172">
        <f>SUMPRODUCT((INDV!$E$5:$E$200=$A20)*(MONTH(INDV!$B$5:$B$200)=11)*(INDV!$F$5:$F$200))</f>
        <v>0</v>
      </c>
      <c r="M20" s="172">
        <f>SUMPRODUCT((INDV!$E$5:$E$200=$A20)*(MONTH(INDV!$B$5:$B$200)=12)*(INDV!$F$5:$F$200))</f>
        <v>0</v>
      </c>
      <c r="N20" s="174">
        <f t="shared" si="0"/>
        <v>0</v>
      </c>
    </row>
    <row r="21" spans="1:14" ht="16.5" thickTop="1" thickBot="1" x14ac:dyDescent="0.3">
      <c r="A21" s="160" t="s">
        <v>155</v>
      </c>
      <c r="B21" s="172">
        <f>SUMPRODUCT((INDV!$E$5:$E$200=$A21)*(MONTH(INDV!$B$5:$B$200)=1)*(INDV!$F$5:$F$200))</f>
        <v>0</v>
      </c>
      <c r="C21" s="172">
        <f>SUMPRODUCT((INDV!$E$5:$E$200=$A21)*(MONTH(INDV!$B$5:$B$200)=2)*(INDV!$F$5:$F$200))</f>
        <v>0</v>
      </c>
      <c r="D21" s="172">
        <f>SUMPRODUCT((INDV!$E$5:$E$200=$A21)*(MONTH(INDV!$B$5:$B$200)=3)*(INDV!$F$5:$F$200))</f>
        <v>0</v>
      </c>
      <c r="E21" s="172">
        <f>SUMPRODUCT((INDV!$E$5:$E$200=$A21)*(MONTH(INDV!$B$5:$B$200)=4)*(INDV!$F$5:$F$200))</f>
        <v>0</v>
      </c>
      <c r="F21" s="172">
        <f>SUMPRODUCT((INDV!$E$5:$E$200=$A21)*(MONTH(INDV!$B$5:$B$200)=5)*(INDV!$F$5:$F$200))</f>
        <v>0</v>
      </c>
      <c r="G21" s="172">
        <f>SUMPRODUCT((INDV!$E$5:$E$200=$A21)*(MONTH(INDV!$B$5:$B$200)=6)*(INDV!$F$5:$F$200))</f>
        <v>0</v>
      </c>
      <c r="H21" s="172">
        <f>SUMPRODUCT((INDV!$E$5:$E$200=$A21)*(MONTH(INDV!$B$5:$B$200)=7)*(INDV!$F$5:$F$200))</f>
        <v>0</v>
      </c>
      <c r="I21" s="172">
        <f>SUMPRODUCT((INDV!$E$5:$E$200=$A21)*(MONTH(INDV!$B$5:$B$200)=8)*(INDV!$F$5:$F$200))</f>
        <v>0</v>
      </c>
      <c r="J21" s="172">
        <f>SUMPRODUCT((INDV!$E$5:$E$200=$A21)*(MONTH(INDV!$B$5:$B$200)=9)*(INDV!$F$5:$F$200))</f>
        <v>0</v>
      </c>
      <c r="K21" s="172">
        <f>SUMPRODUCT((INDV!$E$5:$E$200=$A21)*(MONTH(INDV!$B$5:$B$200)=10)*(INDV!$F$5:$F$200))</f>
        <v>0</v>
      </c>
      <c r="L21" s="172">
        <f>SUMPRODUCT((INDV!$E$5:$E$200=$A21)*(MONTH(INDV!$B$5:$B$200)=11)*(INDV!$F$5:$F$200))</f>
        <v>0</v>
      </c>
      <c r="M21" s="172">
        <f>SUMPRODUCT((INDV!$E$5:$E$200=$A21)*(MONTH(INDV!$B$5:$B$200)=12)*(INDV!$F$5:$F$200))</f>
        <v>0</v>
      </c>
      <c r="N21" s="174">
        <f t="shared" si="0"/>
        <v>0</v>
      </c>
    </row>
    <row r="22" spans="1:14" ht="16.5" thickTop="1" thickBot="1" x14ac:dyDescent="0.3">
      <c r="A22" s="160" t="s">
        <v>139</v>
      </c>
      <c r="B22" s="172">
        <f>SUMPRODUCT((INDV!$E$5:$E$200=$A22)*(MONTH(INDV!$B$5:$B$200)=1)*(INDV!$F$5:$F$200))</f>
        <v>0</v>
      </c>
      <c r="C22" s="172">
        <f>SUMPRODUCT((INDV!$E$5:$E$200=$A22)*(MONTH(INDV!$B$5:$B$200)=2)*(INDV!$F$5:$F$200))</f>
        <v>0</v>
      </c>
      <c r="D22" s="172">
        <f>SUMPRODUCT((INDV!$E$5:$E$200=$A22)*(MONTH(INDV!$B$5:$B$200)=3)*(INDV!$F$5:$F$200))</f>
        <v>0</v>
      </c>
      <c r="E22" s="172">
        <f>SUMPRODUCT((INDV!$E$5:$E$200=$A22)*(MONTH(INDV!$B$5:$B$200)=4)*(INDV!$F$5:$F$200))</f>
        <v>0</v>
      </c>
      <c r="F22" s="172">
        <f>SUMPRODUCT((INDV!$E$5:$E$200=$A22)*(MONTH(INDV!$B$5:$B$200)=5)*(INDV!$F$5:$F$200))</f>
        <v>0</v>
      </c>
      <c r="G22" s="172">
        <f>SUMPRODUCT((INDV!$E$5:$E$200=$A22)*(MONTH(INDV!$B$5:$B$200)=6)*(INDV!$F$5:$F$200))</f>
        <v>0</v>
      </c>
      <c r="H22" s="172">
        <f>SUMPRODUCT((INDV!$E$5:$E$200=$A22)*(MONTH(INDV!$B$5:$B$200)=7)*(INDV!$F$5:$F$200))</f>
        <v>0</v>
      </c>
      <c r="I22" s="172">
        <f>SUMPRODUCT((INDV!$E$5:$E$200=$A22)*(MONTH(INDV!$B$5:$B$200)=8)*(INDV!$F$5:$F$200))</f>
        <v>0</v>
      </c>
      <c r="J22" s="172">
        <f>SUMPRODUCT((INDV!$E$5:$E$200=$A22)*(MONTH(INDV!$B$5:$B$200)=9)*(INDV!$F$5:$F$200))</f>
        <v>0</v>
      </c>
      <c r="K22" s="172">
        <f>SUMPRODUCT((INDV!$E$5:$E$200=$A22)*(MONTH(INDV!$B$5:$B$200)=10)*(INDV!$F$5:$F$200))</f>
        <v>2</v>
      </c>
      <c r="L22" s="172">
        <f>SUMPRODUCT((INDV!$E$5:$E$200=$A22)*(MONTH(INDV!$B$5:$B$200)=11)*(INDV!$F$5:$F$200))</f>
        <v>0</v>
      </c>
      <c r="M22" s="172">
        <f>SUMPRODUCT((INDV!$E$5:$E$200=$A22)*(MONTH(INDV!$B$5:$B$200)=12)*(INDV!$F$5:$F$200))</f>
        <v>0</v>
      </c>
      <c r="N22" s="174">
        <f t="shared" si="0"/>
        <v>2</v>
      </c>
    </row>
    <row r="23" spans="1:14" ht="16.5" thickTop="1" thickBot="1" x14ac:dyDescent="0.3">
      <c r="A23" s="160" t="s">
        <v>156</v>
      </c>
      <c r="B23" s="172">
        <f>SUMPRODUCT((INDV!$E$5:$E$200=$A23)*(MONTH(INDV!$B$5:$B$200)=1)*(INDV!$F$5:$F$200))</f>
        <v>0</v>
      </c>
      <c r="C23" s="172">
        <f>SUMPRODUCT((INDV!$E$5:$E$200=$A23)*(MONTH(INDV!$B$5:$B$200)=2)*(INDV!$F$5:$F$200))</f>
        <v>0</v>
      </c>
      <c r="D23" s="172">
        <f>SUMPRODUCT((INDV!$E$5:$E$200=$A23)*(MONTH(INDV!$B$5:$B$200)=3)*(INDV!$F$5:$F$200))</f>
        <v>0</v>
      </c>
      <c r="E23" s="172">
        <f>SUMPRODUCT((INDV!$E$5:$E$200=$A23)*(MONTH(INDV!$B$5:$B$200)=4)*(INDV!$F$5:$F$200))</f>
        <v>0</v>
      </c>
      <c r="F23" s="172">
        <f>SUMPRODUCT((INDV!$E$5:$E$200=$A23)*(MONTH(INDV!$B$5:$B$200)=5)*(INDV!$F$5:$F$200))</f>
        <v>0</v>
      </c>
      <c r="G23" s="172">
        <f>SUMPRODUCT((INDV!$E$5:$E$200=$A23)*(MONTH(INDV!$B$5:$B$200)=6)*(INDV!$F$5:$F$200))</f>
        <v>0</v>
      </c>
      <c r="H23" s="172">
        <f>SUMPRODUCT((INDV!$E$5:$E$200=$A23)*(MONTH(INDV!$B$5:$B$200)=7)*(INDV!$F$5:$F$200))</f>
        <v>0</v>
      </c>
      <c r="I23" s="172">
        <f>SUMPRODUCT((INDV!$E$5:$E$200=$A23)*(MONTH(INDV!$B$5:$B$200)=8)*(INDV!$F$5:$F$200))</f>
        <v>0</v>
      </c>
      <c r="J23" s="172">
        <f>SUMPRODUCT((INDV!$E$5:$E$200=$A23)*(MONTH(INDV!$B$5:$B$200)=9)*(INDV!$F$5:$F$200))</f>
        <v>0</v>
      </c>
      <c r="K23" s="172">
        <f>SUMPRODUCT((INDV!$E$5:$E$200=$A23)*(MONTH(INDV!$B$5:$B$200)=10)*(INDV!$F$5:$F$200))</f>
        <v>0</v>
      </c>
      <c r="L23" s="172">
        <f>SUMPRODUCT((INDV!$E$5:$E$200=$A23)*(MONTH(INDV!$B$5:$B$200)=11)*(INDV!$F$5:$F$200))</f>
        <v>0</v>
      </c>
      <c r="M23" s="172">
        <f>SUMPRODUCT((INDV!$E$5:$E$200=$A23)*(MONTH(INDV!$B$5:$B$200)=12)*(INDV!$F$5:$F$200))</f>
        <v>0</v>
      </c>
      <c r="N23" s="174">
        <f t="shared" si="0"/>
        <v>0</v>
      </c>
    </row>
    <row r="24" spans="1:14" ht="16.5" thickTop="1" thickBot="1" x14ac:dyDescent="0.3">
      <c r="A24" s="160" t="s">
        <v>157</v>
      </c>
      <c r="B24" s="172">
        <f>SUMPRODUCT((INDV!$E$5:$E$200=$A24)*(MONTH(INDV!$B$5:$B$200)=1)*(INDV!$F$5:$F$200))</f>
        <v>0</v>
      </c>
      <c r="C24" s="172">
        <f>SUMPRODUCT((INDV!$E$5:$E$200=$A24)*(MONTH(INDV!$B$5:$B$200)=2)*(INDV!$F$5:$F$200))</f>
        <v>0</v>
      </c>
      <c r="D24" s="172">
        <f>SUMPRODUCT((INDV!$E$5:$E$200=$A24)*(MONTH(INDV!$B$5:$B$200)=3)*(INDV!$F$5:$F$200))</f>
        <v>0</v>
      </c>
      <c r="E24" s="172">
        <f>SUMPRODUCT((INDV!$E$5:$E$200=$A24)*(MONTH(INDV!$B$5:$B$200)=4)*(INDV!$F$5:$F$200))</f>
        <v>0</v>
      </c>
      <c r="F24" s="172">
        <f>SUMPRODUCT((INDV!$E$5:$E$200=$A24)*(MONTH(INDV!$B$5:$B$200)=5)*(INDV!$F$5:$F$200))</f>
        <v>0</v>
      </c>
      <c r="G24" s="172">
        <f>SUMPRODUCT((INDV!$E$5:$E$200=$A24)*(MONTH(INDV!$B$5:$B$200)=6)*(INDV!$F$5:$F$200))</f>
        <v>0</v>
      </c>
      <c r="H24" s="172">
        <f>SUMPRODUCT((INDV!$E$5:$E$200=$A24)*(MONTH(INDV!$B$5:$B$200)=7)*(INDV!$F$5:$F$200))</f>
        <v>0</v>
      </c>
      <c r="I24" s="172">
        <f>SUMPRODUCT((INDV!$E$5:$E$200=$A24)*(MONTH(INDV!$B$5:$B$200)=8)*(INDV!$F$5:$F$200))</f>
        <v>0</v>
      </c>
      <c r="J24" s="172">
        <f>SUMPRODUCT((INDV!$E$5:$E$200=$A24)*(MONTH(INDV!$B$5:$B$200)=9)*(INDV!$F$5:$F$200))</f>
        <v>0</v>
      </c>
      <c r="K24" s="172">
        <f>SUMPRODUCT((INDV!$E$5:$E$200=$A24)*(MONTH(INDV!$B$5:$B$200)=10)*(INDV!$F$5:$F$200))</f>
        <v>0</v>
      </c>
      <c r="L24" s="172">
        <f>SUMPRODUCT((INDV!$E$5:$E$200=$A24)*(MONTH(INDV!$B$5:$B$200)=11)*(INDV!$F$5:$F$200))</f>
        <v>0</v>
      </c>
      <c r="M24" s="172">
        <f>SUMPRODUCT((INDV!$E$5:$E$200=$A24)*(MONTH(INDV!$B$5:$B$200)=12)*(INDV!$F$5:$F$200))</f>
        <v>0</v>
      </c>
      <c r="N24" s="174">
        <f t="shared" si="0"/>
        <v>0</v>
      </c>
    </row>
    <row r="25" spans="1:14" ht="16.5" thickTop="1" thickBot="1" x14ac:dyDescent="0.3">
      <c r="A25" s="160" t="s">
        <v>158</v>
      </c>
      <c r="B25" s="172">
        <f>SUMPRODUCT((INDV!$E$5:$E$200=$A25)*(MONTH(INDV!$B$5:$B$200)=1)*(INDV!$F$5:$F$200))</f>
        <v>0</v>
      </c>
      <c r="C25" s="172">
        <f>SUMPRODUCT((INDV!$E$5:$E$200=$A25)*(MONTH(INDV!$B$5:$B$200)=2)*(INDV!$F$5:$F$200))</f>
        <v>0</v>
      </c>
      <c r="D25" s="172">
        <f>SUMPRODUCT((INDV!$E$5:$E$200=$A25)*(MONTH(INDV!$B$5:$B$200)=3)*(INDV!$F$5:$F$200))</f>
        <v>0</v>
      </c>
      <c r="E25" s="172">
        <f>SUMPRODUCT((INDV!$E$5:$E$200=$A25)*(MONTH(INDV!$B$5:$B$200)=4)*(INDV!$F$5:$F$200))</f>
        <v>0</v>
      </c>
      <c r="F25" s="172">
        <f>SUMPRODUCT((INDV!$E$5:$E$200=$A25)*(MONTH(INDV!$B$5:$B$200)=5)*(INDV!$F$5:$F$200))</f>
        <v>0</v>
      </c>
      <c r="G25" s="172">
        <f>SUMPRODUCT((INDV!$E$5:$E$200=$A25)*(MONTH(INDV!$B$5:$B$200)=6)*(INDV!$F$5:$F$200))</f>
        <v>0</v>
      </c>
      <c r="H25" s="172">
        <f>SUMPRODUCT((INDV!$E$5:$E$200=$A25)*(MONTH(INDV!$B$5:$B$200)=7)*(INDV!$F$5:$F$200))</f>
        <v>0</v>
      </c>
      <c r="I25" s="172">
        <f>SUMPRODUCT((INDV!$E$5:$E$200=$A25)*(MONTH(INDV!$B$5:$B$200)=8)*(INDV!$F$5:$F$200))</f>
        <v>0</v>
      </c>
      <c r="J25" s="172">
        <f>SUMPRODUCT((INDV!$E$5:$E$200=$A25)*(MONTH(INDV!$B$5:$B$200)=9)*(INDV!$F$5:$F$200))</f>
        <v>0</v>
      </c>
      <c r="K25" s="172">
        <f>SUMPRODUCT((INDV!$E$5:$E$200=$A25)*(MONTH(INDV!$B$5:$B$200)=10)*(INDV!$F$5:$F$200))</f>
        <v>0</v>
      </c>
      <c r="L25" s="172">
        <f>SUMPRODUCT((INDV!$E$5:$E$200=$A25)*(MONTH(INDV!$B$5:$B$200)=11)*(INDV!$F$5:$F$200))</f>
        <v>0</v>
      </c>
      <c r="M25" s="172">
        <f>SUMPRODUCT((INDV!$E$5:$E$200=$A25)*(MONTH(INDV!$B$5:$B$200)=12)*(INDV!$F$5:$F$200))</f>
        <v>0</v>
      </c>
      <c r="N25" s="174">
        <f t="shared" si="0"/>
        <v>0</v>
      </c>
    </row>
    <row r="26" spans="1:14" ht="16.5" thickTop="1" thickBot="1" x14ac:dyDescent="0.3">
      <c r="A26" s="160" t="s">
        <v>132</v>
      </c>
      <c r="B26" s="172">
        <f>SUMPRODUCT((INDV!$E$5:$E$200=$A26)*(MONTH(INDV!$B$5:$B$200)=1)*(INDV!$F$5:$F$200))</f>
        <v>0</v>
      </c>
      <c r="C26" s="172">
        <f>SUMPRODUCT((INDV!$E$5:$E$200=$A26)*(MONTH(INDV!$B$5:$B$200)=2)*(INDV!$F$5:$F$200))</f>
        <v>0</v>
      </c>
      <c r="D26" s="172">
        <f>SUMPRODUCT((INDV!$E$5:$E$200=$A26)*(MONTH(INDV!$B$5:$B$200)=3)*(INDV!$F$5:$F$200))</f>
        <v>0</v>
      </c>
      <c r="E26" s="172">
        <f>SUMPRODUCT((INDV!$E$5:$E$200=$A26)*(MONTH(INDV!$B$5:$B$200)=4)*(INDV!$F$5:$F$200))</f>
        <v>0</v>
      </c>
      <c r="F26" s="172">
        <f>SUMPRODUCT((INDV!$E$5:$E$200=$A26)*(MONTH(INDV!$B$5:$B$200)=5)*(INDV!$F$5:$F$200))</f>
        <v>0</v>
      </c>
      <c r="G26" s="172">
        <f>SUMPRODUCT((INDV!$E$5:$E$200=$A26)*(MONTH(INDV!$B$5:$B$200)=6)*(INDV!$F$5:$F$200))</f>
        <v>0</v>
      </c>
      <c r="H26" s="172">
        <f>SUMPRODUCT((INDV!$E$5:$E$200=$A26)*(MONTH(INDV!$B$5:$B$200)=7)*(INDV!$F$5:$F$200))</f>
        <v>0</v>
      </c>
      <c r="I26" s="172">
        <f>SUMPRODUCT((INDV!$E$5:$E$200=$A26)*(MONTH(INDV!$B$5:$B$200)=8)*(INDV!$F$5:$F$200))</f>
        <v>0</v>
      </c>
      <c r="J26" s="172">
        <f>SUMPRODUCT((INDV!$E$5:$E$200=$A26)*(MONTH(INDV!$B$5:$B$200)=9)*(INDV!$F$5:$F$200))</f>
        <v>0</v>
      </c>
      <c r="K26" s="172">
        <f>SUMPRODUCT((INDV!$E$5:$E$200=$A26)*(MONTH(INDV!$B$5:$B$200)=10)*(INDV!$F$5:$F$200))</f>
        <v>20</v>
      </c>
      <c r="L26" s="172">
        <f>SUMPRODUCT((INDV!$E$5:$E$200=$A26)*(MONTH(INDV!$B$5:$B$200)=11)*(INDV!$F$5:$F$200))</f>
        <v>0</v>
      </c>
      <c r="M26" s="172">
        <f>SUMPRODUCT((INDV!$E$5:$E$200=$A26)*(MONTH(INDV!$B$5:$B$200)=12)*(INDV!$F$5:$F$200))</f>
        <v>0</v>
      </c>
      <c r="N26" s="174">
        <f t="shared" si="0"/>
        <v>20</v>
      </c>
    </row>
    <row r="27" spans="1:14" ht="16.5" thickTop="1" thickBot="1" x14ac:dyDescent="0.3">
      <c r="A27" s="160" t="s">
        <v>159</v>
      </c>
      <c r="B27" s="172">
        <f>SUMPRODUCT((INDV!$E$5:$E$200=$A27)*(MONTH(INDV!$B$5:$B$200)=1)*(INDV!$F$5:$F$200))</f>
        <v>0</v>
      </c>
      <c r="C27" s="172">
        <f>SUMPRODUCT((INDV!$E$5:$E$200=$A27)*(MONTH(INDV!$B$5:$B$200)=2)*(INDV!$F$5:$F$200))</f>
        <v>0</v>
      </c>
      <c r="D27" s="172">
        <f>SUMPRODUCT((INDV!$E$5:$E$200=$A27)*(MONTH(INDV!$B$5:$B$200)=3)*(INDV!$F$5:$F$200))</f>
        <v>0</v>
      </c>
      <c r="E27" s="172">
        <f>SUMPRODUCT((INDV!$E$5:$E$200=$A27)*(MONTH(INDV!$B$5:$B$200)=4)*(INDV!$F$5:$F$200))</f>
        <v>0</v>
      </c>
      <c r="F27" s="172">
        <f>SUMPRODUCT((INDV!$E$5:$E$200=$A27)*(MONTH(INDV!$B$5:$B$200)=5)*(INDV!$F$5:$F$200))</f>
        <v>0</v>
      </c>
      <c r="G27" s="172">
        <f>SUMPRODUCT((INDV!$E$5:$E$200=$A27)*(MONTH(INDV!$B$5:$B$200)=6)*(INDV!$F$5:$F$200))</f>
        <v>0</v>
      </c>
      <c r="H27" s="172">
        <f>SUMPRODUCT((INDV!$E$5:$E$200=$A27)*(MONTH(INDV!$B$5:$B$200)=7)*(INDV!$F$5:$F$200))</f>
        <v>0</v>
      </c>
      <c r="I27" s="172">
        <f>SUMPRODUCT((INDV!$E$5:$E$200=$A27)*(MONTH(INDV!$B$5:$B$200)=8)*(INDV!$F$5:$F$200))</f>
        <v>0</v>
      </c>
      <c r="J27" s="172">
        <f>SUMPRODUCT((INDV!$E$5:$E$200=$A27)*(MONTH(INDV!$B$5:$B$200)=9)*(INDV!$F$5:$F$200))</f>
        <v>0</v>
      </c>
      <c r="K27" s="172">
        <f>SUMPRODUCT((INDV!$E$5:$E$200=$A27)*(MONTH(INDV!$B$5:$B$200)=10)*(INDV!$F$5:$F$200))</f>
        <v>0</v>
      </c>
      <c r="L27" s="172">
        <f>SUMPRODUCT((INDV!$E$5:$E$200=$A27)*(MONTH(INDV!$B$5:$B$200)=11)*(INDV!$F$5:$F$200))</f>
        <v>0</v>
      </c>
      <c r="M27" s="172">
        <f>SUMPRODUCT((INDV!$E$5:$E$200=$A27)*(MONTH(INDV!$B$5:$B$200)=12)*(INDV!$F$5:$F$200))</f>
        <v>0</v>
      </c>
      <c r="N27" s="174">
        <f t="shared" si="0"/>
        <v>0</v>
      </c>
    </row>
    <row r="28" spans="1:14" ht="16.5" thickTop="1" thickBot="1" x14ac:dyDescent="0.3">
      <c r="A28" s="160" t="s">
        <v>71</v>
      </c>
      <c r="B28" s="172">
        <f>SUMPRODUCT((INDV!$E$5:$E$200=$A28)*(MONTH(INDV!$B$5:$B$200)=1)*(INDV!$F$5:$F$200))</f>
        <v>0</v>
      </c>
      <c r="C28" s="172">
        <f>SUMPRODUCT((INDV!$E$5:$E$200=$A28)*(MONTH(INDV!$B$5:$B$200)=2)*(INDV!$F$5:$F$200))</f>
        <v>0</v>
      </c>
      <c r="D28" s="172">
        <f>SUMPRODUCT((INDV!$E$5:$E$200=$A28)*(MONTH(INDV!$B$5:$B$200)=3)*(INDV!$F$5:$F$200))</f>
        <v>0</v>
      </c>
      <c r="E28" s="172">
        <f>SUMPRODUCT((INDV!$E$5:$E$200=$A28)*(MONTH(INDV!$B$5:$B$200)=4)*(INDV!$F$5:$F$200))</f>
        <v>0</v>
      </c>
      <c r="F28" s="172">
        <f>SUMPRODUCT((INDV!$E$5:$E$200=$A28)*(MONTH(INDV!$B$5:$B$200)=5)*(INDV!$F$5:$F$200))</f>
        <v>0</v>
      </c>
      <c r="G28" s="172">
        <f>SUMPRODUCT((INDV!$E$5:$E$200=$A28)*(MONTH(INDV!$B$5:$B$200)=6)*(INDV!$F$5:$F$200))</f>
        <v>0</v>
      </c>
      <c r="H28" s="172">
        <f>SUMPRODUCT((INDV!$E$5:$E$200=$A28)*(MONTH(INDV!$B$5:$B$200)=7)*(INDV!$F$5:$F$200))</f>
        <v>0</v>
      </c>
      <c r="I28" s="172">
        <f>SUMPRODUCT((INDV!$E$5:$E$200=$A28)*(MONTH(INDV!$B$5:$B$200)=8)*(INDV!$F$5:$F$200))</f>
        <v>0</v>
      </c>
      <c r="J28" s="172">
        <f>SUMPRODUCT((INDV!$E$5:$E$200=$A28)*(MONTH(INDV!$B$5:$B$200)=9)*(INDV!$F$5:$F$200))</f>
        <v>0</v>
      </c>
      <c r="K28" s="172">
        <f>SUMPRODUCT((INDV!$E$5:$E$200=$A28)*(MONTH(INDV!$B$5:$B$200)=10)*(INDV!$F$5:$F$200))</f>
        <v>0</v>
      </c>
      <c r="L28" s="172">
        <f>SUMPRODUCT((INDV!$E$5:$E$200=$A28)*(MONTH(INDV!$B$5:$B$200)=11)*(INDV!$F$5:$F$200))</f>
        <v>0</v>
      </c>
      <c r="M28" s="172">
        <f>SUMPRODUCT((INDV!$E$5:$E$200=$A28)*(MONTH(INDV!$B$5:$B$200)=12)*(INDV!$F$5:$F$200))</f>
        <v>0</v>
      </c>
      <c r="N28" s="174">
        <f t="shared" si="0"/>
        <v>0</v>
      </c>
    </row>
    <row r="29" spans="1:14" ht="16.5" thickTop="1" thickBot="1" x14ac:dyDescent="0.3">
      <c r="A29" s="160" t="s">
        <v>140</v>
      </c>
      <c r="B29" s="172">
        <f>SUMPRODUCT((INDV!$E$5:$E$200=$A29)*(MONTH(INDV!$B$5:$B$200)=1)*(INDV!$F$5:$F$200))</f>
        <v>0</v>
      </c>
      <c r="C29" s="172">
        <f>SUMPRODUCT((INDV!$E$5:$E$200=$A29)*(MONTH(INDV!$B$5:$B$200)=2)*(INDV!$F$5:$F$200))</f>
        <v>0</v>
      </c>
      <c r="D29" s="172">
        <f>SUMPRODUCT((INDV!$E$5:$E$200=$A29)*(MONTH(INDV!$B$5:$B$200)=3)*(INDV!$F$5:$F$200))</f>
        <v>0</v>
      </c>
      <c r="E29" s="172">
        <f>SUMPRODUCT((INDV!$E$5:$E$200=$A29)*(MONTH(INDV!$B$5:$B$200)=4)*(INDV!$F$5:$F$200))</f>
        <v>0</v>
      </c>
      <c r="F29" s="172">
        <f>SUMPRODUCT((INDV!$E$5:$E$200=$A29)*(MONTH(INDV!$B$5:$B$200)=5)*(INDV!$F$5:$F$200))</f>
        <v>0</v>
      </c>
      <c r="G29" s="172">
        <f>SUMPRODUCT((INDV!$E$5:$E$200=$A29)*(MONTH(INDV!$B$5:$B$200)=6)*(INDV!$F$5:$F$200))</f>
        <v>0</v>
      </c>
      <c r="H29" s="172">
        <f>SUMPRODUCT((INDV!$E$5:$E$200=$A29)*(MONTH(INDV!$B$5:$B$200)=7)*(INDV!$F$5:$F$200))</f>
        <v>0</v>
      </c>
      <c r="I29" s="172">
        <f>SUMPRODUCT((INDV!$E$5:$E$200=$A29)*(MONTH(INDV!$B$5:$B$200)=8)*(INDV!$F$5:$F$200))</f>
        <v>0</v>
      </c>
      <c r="J29" s="172">
        <f>SUMPRODUCT((INDV!$E$5:$E$200=$A29)*(MONTH(INDV!$B$5:$B$200)=9)*(INDV!$F$5:$F$200))</f>
        <v>0</v>
      </c>
      <c r="K29" s="172">
        <f>SUMPRODUCT((INDV!$E$5:$E$200=$A29)*(MONTH(INDV!$B$5:$B$200)=10)*(INDV!$F$5:$F$200))</f>
        <v>20</v>
      </c>
      <c r="L29" s="172">
        <f>SUMPRODUCT((INDV!$E$5:$E$200=$A29)*(MONTH(INDV!$B$5:$B$200)=11)*(INDV!$F$5:$F$200))</f>
        <v>0</v>
      </c>
      <c r="M29" s="172">
        <f>SUMPRODUCT((INDV!$E$5:$E$200=$A29)*(MONTH(INDV!$B$5:$B$200)=12)*(INDV!$F$5:$F$200))</f>
        <v>0</v>
      </c>
      <c r="N29" s="174">
        <f t="shared" si="0"/>
        <v>20</v>
      </c>
    </row>
    <row r="30" spans="1:14" ht="16.5" thickTop="1" thickBot="1" x14ac:dyDescent="0.3">
      <c r="A30" s="160" t="s">
        <v>144</v>
      </c>
      <c r="B30" s="172">
        <f>SUMPRODUCT((INDV!$E$5:$E$200=$A30)*(MONTH(INDV!$B$5:$B$200)=1)*(INDV!$F$5:$F$200))</f>
        <v>0</v>
      </c>
      <c r="C30" s="172">
        <f>SUMPRODUCT((INDV!$E$5:$E$200=$A30)*(MONTH(INDV!$B$5:$B$200)=2)*(INDV!$F$5:$F$200))</f>
        <v>0</v>
      </c>
      <c r="D30" s="172">
        <f>SUMPRODUCT((INDV!$E$5:$E$200=$A30)*(MONTH(INDV!$B$5:$B$200)=3)*(INDV!$F$5:$F$200))</f>
        <v>0</v>
      </c>
      <c r="E30" s="172">
        <f>SUMPRODUCT((INDV!$E$5:$E$200=$A30)*(MONTH(INDV!$B$5:$B$200)=4)*(INDV!$F$5:$F$200))</f>
        <v>0</v>
      </c>
      <c r="F30" s="172">
        <f>SUMPRODUCT((INDV!$E$5:$E$200=$A30)*(MONTH(INDV!$B$5:$B$200)=5)*(INDV!$F$5:$F$200))</f>
        <v>0</v>
      </c>
      <c r="G30" s="172">
        <f>SUMPRODUCT((INDV!$E$5:$E$200=$A30)*(MONTH(INDV!$B$5:$B$200)=6)*(INDV!$F$5:$F$200))</f>
        <v>0</v>
      </c>
      <c r="H30" s="172">
        <f>SUMPRODUCT((INDV!$E$5:$E$200=$A30)*(MONTH(INDV!$B$5:$B$200)=7)*(INDV!$F$5:$F$200))</f>
        <v>0</v>
      </c>
      <c r="I30" s="172">
        <f>SUMPRODUCT((INDV!$E$5:$E$200=$A30)*(MONTH(INDV!$B$5:$B$200)=8)*(INDV!$F$5:$F$200))</f>
        <v>0</v>
      </c>
      <c r="J30" s="172">
        <f>SUMPRODUCT((INDV!$E$5:$E$200=$A30)*(MONTH(INDV!$B$5:$B$200)=9)*(INDV!$F$5:$F$200))</f>
        <v>0</v>
      </c>
      <c r="K30" s="172">
        <f>SUMPRODUCT((INDV!$E$5:$E$200=$A30)*(MONTH(INDV!$B$5:$B$200)=10)*(INDV!$F$5:$F$200))</f>
        <v>0</v>
      </c>
      <c r="L30" s="172">
        <f>SUMPRODUCT((INDV!$E$5:$E$200=$A30)*(MONTH(INDV!$B$5:$B$200)=11)*(INDV!$F$5:$F$200))</f>
        <v>0</v>
      </c>
      <c r="M30" s="172">
        <f>SUMPRODUCT((INDV!$E$5:$E$200=$A30)*(MONTH(INDV!$B$5:$B$200)=12)*(INDV!$F$5:$F$200))</f>
        <v>0</v>
      </c>
      <c r="N30" s="174">
        <f t="shared" si="0"/>
        <v>0</v>
      </c>
    </row>
    <row r="31" spans="1:14" ht="16.5" thickTop="1" thickBot="1" x14ac:dyDescent="0.3">
      <c r="A31" s="160" t="s">
        <v>65</v>
      </c>
      <c r="B31" s="172">
        <f>SUMPRODUCT((INDV!$E$5:$E$200=$A31)*(MONTH(INDV!$B$5:$B$200)=1)*(INDV!$F$5:$F$200))</f>
        <v>0</v>
      </c>
      <c r="C31" s="172">
        <f>SUMPRODUCT((INDV!$E$5:$E$200=$A31)*(MONTH(INDV!$B$5:$B$200)=2)*(INDV!$F$5:$F$200))</f>
        <v>0</v>
      </c>
      <c r="D31" s="172">
        <f>SUMPRODUCT((INDV!$E$5:$E$200=$A31)*(MONTH(INDV!$B$5:$B$200)=3)*(INDV!$F$5:$F$200))</f>
        <v>0</v>
      </c>
      <c r="E31" s="172">
        <f>SUMPRODUCT((INDV!$E$5:$E$200=$A31)*(MONTH(INDV!$B$5:$B$200)=4)*(INDV!$F$5:$F$200))</f>
        <v>0</v>
      </c>
      <c r="F31" s="172">
        <f>SUMPRODUCT((INDV!$E$5:$E$200=$A31)*(MONTH(INDV!$B$5:$B$200)=5)*(INDV!$F$5:$F$200))</f>
        <v>0</v>
      </c>
      <c r="G31" s="172">
        <f>SUMPRODUCT((INDV!$E$5:$E$200=$A31)*(MONTH(INDV!$B$5:$B$200)=6)*(INDV!$F$5:$F$200))</f>
        <v>54</v>
      </c>
      <c r="H31" s="172">
        <f>SUMPRODUCT((INDV!$E$5:$E$200=$A31)*(MONTH(INDV!$B$5:$B$200)=7)*(INDV!$F$5:$F$200))</f>
        <v>9</v>
      </c>
      <c r="I31" s="172">
        <f>SUMPRODUCT((INDV!$E$5:$E$200=$A31)*(MONTH(INDV!$B$5:$B$200)=8)*(INDV!$F$5:$F$200))</f>
        <v>0</v>
      </c>
      <c r="J31" s="172">
        <f>SUMPRODUCT((INDV!$E$5:$E$200=$A31)*(MONTH(INDV!$B$5:$B$200)=9)*(INDV!$F$5:$F$200))</f>
        <v>0</v>
      </c>
      <c r="K31" s="172">
        <f>SUMPRODUCT((INDV!$E$5:$E$200=$A31)*(MONTH(INDV!$B$5:$B$200)=10)*(INDV!$F$5:$F$200))</f>
        <v>0</v>
      </c>
      <c r="L31" s="172">
        <f>SUMPRODUCT((INDV!$E$5:$E$200=$A31)*(MONTH(INDV!$B$5:$B$200)=11)*(INDV!$F$5:$F$200))</f>
        <v>0</v>
      </c>
      <c r="M31" s="172">
        <f>SUMPRODUCT((INDV!$E$5:$E$200=$A31)*(MONTH(INDV!$B$5:$B$200)=12)*(INDV!$F$5:$F$200))</f>
        <v>0</v>
      </c>
      <c r="N31" s="174">
        <f t="shared" si="0"/>
        <v>63</v>
      </c>
    </row>
    <row r="32" spans="1:14" ht="16.5" thickTop="1" thickBot="1" x14ac:dyDescent="0.3">
      <c r="A32" s="160" t="s">
        <v>160</v>
      </c>
      <c r="B32" s="172">
        <f>SUMPRODUCT((INDV!$E$5:$E$200=$A32)*(MONTH(INDV!$B$5:$B$200)=1)*(INDV!$F$5:$F$200))</f>
        <v>0</v>
      </c>
      <c r="C32" s="172">
        <f>SUMPRODUCT((INDV!$E$5:$E$200=$A32)*(MONTH(INDV!$B$5:$B$200)=2)*(INDV!$F$5:$F$200))</f>
        <v>0</v>
      </c>
      <c r="D32" s="172">
        <f>SUMPRODUCT((INDV!$E$5:$E$200=$A32)*(MONTH(INDV!$B$5:$B$200)=3)*(INDV!$F$5:$F$200))</f>
        <v>0</v>
      </c>
      <c r="E32" s="172">
        <f>SUMPRODUCT((INDV!$E$5:$E$200=$A32)*(MONTH(INDV!$B$5:$B$200)=4)*(INDV!$F$5:$F$200))</f>
        <v>0</v>
      </c>
      <c r="F32" s="172">
        <f>SUMPRODUCT((INDV!$E$5:$E$200=$A32)*(MONTH(INDV!$B$5:$B$200)=5)*(INDV!$F$5:$F$200))</f>
        <v>0</v>
      </c>
      <c r="G32" s="172">
        <f>SUMPRODUCT((INDV!$E$5:$E$200=$A32)*(MONTH(INDV!$B$5:$B$200)=6)*(INDV!$F$5:$F$200))</f>
        <v>0</v>
      </c>
      <c r="H32" s="172">
        <f>SUMPRODUCT((INDV!$E$5:$E$200=$A32)*(MONTH(INDV!$B$5:$B$200)=7)*(INDV!$F$5:$F$200))</f>
        <v>0</v>
      </c>
      <c r="I32" s="172">
        <f>SUMPRODUCT((INDV!$E$5:$E$200=$A32)*(MONTH(INDV!$B$5:$B$200)=8)*(INDV!$F$5:$F$200))</f>
        <v>0</v>
      </c>
      <c r="J32" s="172">
        <f>SUMPRODUCT((INDV!$E$5:$E$200=$A32)*(MONTH(INDV!$B$5:$B$200)=9)*(INDV!$F$5:$F$200))</f>
        <v>0</v>
      </c>
      <c r="K32" s="172">
        <f>SUMPRODUCT((INDV!$E$5:$E$200=$A32)*(MONTH(INDV!$B$5:$B$200)=10)*(INDV!$F$5:$F$200))</f>
        <v>0</v>
      </c>
      <c r="L32" s="172">
        <f>SUMPRODUCT((INDV!$E$5:$E$200=$A32)*(MONTH(INDV!$B$5:$B$200)=11)*(INDV!$F$5:$F$200))</f>
        <v>0</v>
      </c>
      <c r="M32" s="172">
        <f>SUMPRODUCT((INDV!$E$5:$E$200=$A32)*(MONTH(INDV!$B$5:$B$200)=12)*(INDV!$F$5:$F$200))</f>
        <v>0</v>
      </c>
      <c r="N32" s="174">
        <f t="shared" si="0"/>
        <v>0</v>
      </c>
    </row>
    <row r="33" spans="1:14" ht="16.5" thickTop="1" thickBot="1" x14ac:dyDescent="0.3">
      <c r="A33" s="160" t="s">
        <v>160</v>
      </c>
      <c r="B33" s="172">
        <f>SUMPRODUCT((INDV!$E$5:$E$200=$A33)*(MONTH(INDV!$B$5:$B$200)=1)*(INDV!$F$5:$F$200))</f>
        <v>0</v>
      </c>
      <c r="C33" s="172">
        <f>SUMPRODUCT((INDV!$E$5:$E$200=$A33)*(MONTH(INDV!$B$5:$B$200)=2)*(INDV!$F$5:$F$200))</f>
        <v>0</v>
      </c>
      <c r="D33" s="172">
        <f>SUMPRODUCT((INDV!$E$5:$E$200=$A33)*(MONTH(INDV!$B$5:$B$200)=3)*(INDV!$F$5:$F$200))</f>
        <v>0</v>
      </c>
      <c r="E33" s="172">
        <f>SUMPRODUCT((INDV!$E$5:$E$200=$A33)*(MONTH(INDV!$B$5:$B$200)=4)*(INDV!$F$5:$F$200))</f>
        <v>0</v>
      </c>
      <c r="F33" s="172">
        <f>SUMPRODUCT((INDV!$E$5:$E$200=$A33)*(MONTH(INDV!$B$5:$B$200)=5)*(INDV!$F$5:$F$200))</f>
        <v>0</v>
      </c>
      <c r="G33" s="172">
        <f>SUMPRODUCT((INDV!$E$5:$E$200=$A33)*(MONTH(INDV!$B$5:$B$200)=6)*(INDV!$F$5:$F$200))</f>
        <v>0</v>
      </c>
      <c r="H33" s="172">
        <f>SUMPRODUCT((INDV!$E$5:$E$200=$A33)*(MONTH(INDV!$B$5:$B$200)=7)*(INDV!$F$5:$F$200))</f>
        <v>0</v>
      </c>
      <c r="I33" s="172">
        <f>SUMPRODUCT((INDV!$E$5:$E$200=$A33)*(MONTH(INDV!$B$5:$B$200)=8)*(INDV!$F$5:$F$200))</f>
        <v>0</v>
      </c>
      <c r="J33" s="172">
        <f>SUMPRODUCT((INDV!$E$5:$E$200=$A33)*(MONTH(INDV!$B$5:$B$200)=9)*(INDV!$F$5:$F$200))</f>
        <v>0</v>
      </c>
      <c r="K33" s="172">
        <f>SUMPRODUCT((INDV!$E$5:$E$200=$A33)*(MONTH(INDV!$B$5:$B$200)=10)*(INDV!$F$5:$F$200))</f>
        <v>0</v>
      </c>
      <c r="L33" s="172">
        <f>SUMPRODUCT((INDV!$E$5:$E$200=$A33)*(MONTH(INDV!$B$5:$B$200)=11)*(INDV!$F$5:$F$200))</f>
        <v>0</v>
      </c>
      <c r="M33" s="172">
        <f>SUMPRODUCT((INDV!$E$5:$E$200=$A33)*(MONTH(INDV!$B$5:$B$200)=12)*(INDV!$F$5:$F$200))</f>
        <v>0</v>
      </c>
      <c r="N33" s="174">
        <f t="shared" si="0"/>
        <v>0</v>
      </c>
    </row>
    <row r="34" spans="1:14" ht="16.5" thickTop="1" thickBot="1" x14ac:dyDescent="0.3">
      <c r="A34" s="160" t="s">
        <v>161</v>
      </c>
      <c r="B34" s="172">
        <f>SUMPRODUCT((INDV!$E$5:$E$200=$A34)*(MONTH(INDV!$B$5:$B$200)=1)*(INDV!$F$5:$F$200))</f>
        <v>0</v>
      </c>
      <c r="C34" s="172">
        <f>SUMPRODUCT((INDV!$E$5:$E$200=$A34)*(MONTH(INDV!$B$5:$B$200)=2)*(INDV!$F$5:$F$200))</f>
        <v>0</v>
      </c>
      <c r="D34" s="172">
        <f>SUMPRODUCT((INDV!$E$5:$E$200=$A34)*(MONTH(INDV!$B$5:$B$200)=3)*(INDV!$F$5:$F$200))</f>
        <v>0</v>
      </c>
      <c r="E34" s="172">
        <f>SUMPRODUCT((INDV!$E$5:$E$200=$A34)*(MONTH(INDV!$B$5:$B$200)=4)*(INDV!$F$5:$F$200))</f>
        <v>0</v>
      </c>
      <c r="F34" s="172">
        <f>SUMPRODUCT((INDV!$E$5:$E$200=$A34)*(MONTH(INDV!$B$5:$B$200)=5)*(INDV!$F$5:$F$200))</f>
        <v>0</v>
      </c>
      <c r="G34" s="172">
        <f>SUMPRODUCT((INDV!$E$5:$E$200=$A34)*(MONTH(INDV!$B$5:$B$200)=6)*(INDV!$F$5:$F$200))</f>
        <v>0</v>
      </c>
      <c r="H34" s="172">
        <f>SUMPRODUCT((INDV!$E$5:$E$200=$A34)*(MONTH(INDV!$B$5:$B$200)=7)*(INDV!$F$5:$F$200))</f>
        <v>0</v>
      </c>
      <c r="I34" s="172">
        <f>SUMPRODUCT((INDV!$E$5:$E$200=$A34)*(MONTH(INDV!$B$5:$B$200)=8)*(INDV!$F$5:$F$200))</f>
        <v>0</v>
      </c>
      <c r="J34" s="172">
        <f>SUMPRODUCT((INDV!$E$5:$E$200=$A34)*(MONTH(INDV!$B$5:$B$200)=9)*(INDV!$F$5:$F$200))</f>
        <v>0</v>
      </c>
      <c r="K34" s="172">
        <f>SUMPRODUCT((INDV!$E$5:$E$200=$A34)*(MONTH(INDV!$B$5:$B$200)=10)*(INDV!$F$5:$F$200))</f>
        <v>0</v>
      </c>
      <c r="L34" s="172">
        <f>SUMPRODUCT((INDV!$E$5:$E$200=$A34)*(MONTH(INDV!$B$5:$B$200)=11)*(INDV!$F$5:$F$200))</f>
        <v>0</v>
      </c>
      <c r="M34" s="172">
        <f>SUMPRODUCT((INDV!$E$5:$E$200=$A34)*(MONTH(INDV!$B$5:$B$200)=12)*(INDV!$F$5:$F$200))</f>
        <v>0</v>
      </c>
      <c r="N34" s="174">
        <f t="shared" si="0"/>
        <v>0</v>
      </c>
    </row>
    <row r="35" spans="1:14" ht="16.5" thickTop="1" thickBot="1" x14ac:dyDescent="0.3">
      <c r="A35" s="160" t="s">
        <v>127</v>
      </c>
      <c r="B35" s="172">
        <f>SUMPRODUCT((INDV!$E$5:$E$200=$A35)*(MONTH(INDV!$B$5:$B$200)=1)*(INDV!$F$5:$F$200))</f>
        <v>0</v>
      </c>
      <c r="C35" s="172">
        <f>SUMPRODUCT((INDV!$E$5:$E$200=$A35)*(MONTH(INDV!$B$5:$B$200)=2)*(INDV!$F$5:$F$200))</f>
        <v>0</v>
      </c>
      <c r="D35" s="172">
        <f>SUMPRODUCT((INDV!$E$5:$E$200=$A35)*(MONTH(INDV!$B$5:$B$200)=3)*(INDV!$F$5:$F$200))</f>
        <v>0</v>
      </c>
      <c r="E35" s="172">
        <f>SUMPRODUCT((INDV!$E$5:$E$200=$A35)*(MONTH(INDV!$B$5:$B$200)=4)*(INDV!$F$5:$F$200))</f>
        <v>0</v>
      </c>
      <c r="F35" s="172">
        <f>SUMPRODUCT((INDV!$E$5:$E$200=$A35)*(MONTH(INDV!$B$5:$B$200)=5)*(INDV!$F$5:$F$200))</f>
        <v>0</v>
      </c>
      <c r="G35" s="172">
        <f>SUMPRODUCT((INDV!$E$5:$E$200=$A35)*(MONTH(INDV!$B$5:$B$200)=6)*(INDV!$F$5:$F$200))</f>
        <v>0</v>
      </c>
      <c r="H35" s="172">
        <f>SUMPRODUCT((INDV!$E$5:$E$200=$A35)*(MONTH(INDV!$B$5:$B$200)=7)*(INDV!$F$5:$F$200))</f>
        <v>0</v>
      </c>
      <c r="I35" s="172">
        <f>SUMPRODUCT((INDV!$E$5:$E$200=$A35)*(MONTH(INDV!$B$5:$B$200)=8)*(INDV!$F$5:$F$200))</f>
        <v>0</v>
      </c>
      <c r="J35" s="172">
        <f>SUMPRODUCT((INDV!$E$5:$E$200=$A35)*(MONTH(INDV!$B$5:$B$200)=9)*(INDV!$F$5:$F$200))</f>
        <v>0</v>
      </c>
      <c r="K35" s="172">
        <f>SUMPRODUCT((INDV!$E$5:$E$200=$A35)*(MONTH(INDV!$B$5:$B$200)=10)*(INDV!$F$5:$F$200))</f>
        <v>0</v>
      </c>
      <c r="L35" s="172">
        <f>SUMPRODUCT((INDV!$E$5:$E$200=$A35)*(MONTH(INDV!$B$5:$B$200)=11)*(INDV!$F$5:$F$200))</f>
        <v>0</v>
      </c>
      <c r="M35" s="172">
        <f>SUMPRODUCT((INDV!$E$5:$E$200=$A35)*(MONTH(INDV!$B$5:$B$200)=12)*(INDV!$F$5:$F$200))</f>
        <v>0</v>
      </c>
      <c r="N35" s="174">
        <f t="shared" si="0"/>
        <v>0</v>
      </c>
    </row>
    <row r="36" spans="1:14" ht="16.5" thickTop="1" thickBot="1" x14ac:dyDescent="0.3">
      <c r="A36" s="160" t="s">
        <v>162</v>
      </c>
      <c r="B36" s="172">
        <f>SUMPRODUCT((INDV!$E$5:$E$200=$A36)*(MONTH(INDV!$B$5:$B$200)=1)*(INDV!$F$5:$F$200))</f>
        <v>0</v>
      </c>
      <c r="C36" s="172">
        <f>SUMPRODUCT((INDV!$E$5:$E$200=$A36)*(MONTH(INDV!$B$5:$B$200)=2)*(INDV!$F$5:$F$200))</f>
        <v>0</v>
      </c>
      <c r="D36" s="172">
        <f>SUMPRODUCT((INDV!$E$5:$E$200=$A36)*(MONTH(INDV!$B$5:$B$200)=3)*(INDV!$F$5:$F$200))</f>
        <v>0</v>
      </c>
      <c r="E36" s="172">
        <f>SUMPRODUCT((INDV!$E$5:$E$200=$A36)*(MONTH(INDV!$B$5:$B$200)=4)*(INDV!$F$5:$F$200))</f>
        <v>0</v>
      </c>
      <c r="F36" s="172">
        <f>SUMPRODUCT((INDV!$E$5:$E$200=$A36)*(MONTH(INDV!$B$5:$B$200)=5)*(INDV!$F$5:$F$200))</f>
        <v>0</v>
      </c>
      <c r="G36" s="172">
        <f>SUMPRODUCT((INDV!$E$5:$E$200=$A36)*(MONTH(INDV!$B$5:$B$200)=6)*(INDV!$F$5:$F$200))</f>
        <v>0</v>
      </c>
      <c r="H36" s="172">
        <f>SUMPRODUCT((INDV!$E$5:$E$200=$A36)*(MONTH(INDV!$B$5:$B$200)=7)*(INDV!$F$5:$F$200))</f>
        <v>0</v>
      </c>
      <c r="I36" s="172">
        <f>SUMPRODUCT((INDV!$E$5:$E$200=$A36)*(MONTH(INDV!$B$5:$B$200)=8)*(INDV!$F$5:$F$200))</f>
        <v>0</v>
      </c>
      <c r="J36" s="172">
        <f>SUMPRODUCT((INDV!$E$5:$E$200=$A36)*(MONTH(INDV!$B$5:$B$200)=9)*(INDV!$F$5:$F$200))</f>
        <v>0</v>
      </c>
      <c r="K36" s="172">
        <f>SUMPRODUCT((INDV!$E$5:$E$200=$A36)*(MONTH(INDV!$B$5:$B$200)=10)*(INDV!$F$5:$F$200))</f>
        <v>0</v>
      </c>
      <c r="L36" s="172">
        <f>SUMPRODUCT((INDV!$E$5:$E$200=$A36)*(MONTH(INDV!$B$5:$B$200)=11)*(INDV!$F$5:$F$200))</f>
        <v>0</v>
      </c>
      <c r="M36" s="172">
        <f>SUMPRODUCT((INDV!$E$5:$E$200=$A36)*(MONTH(INDV!$B$5:$B$200)=12)*(INDV!$F$5:$F$200))</f>
        <v>0</v>
      </c>
      <c r="N36" s="174">
        <f t="shared" si="0"/>
        <v>0</v>
      </c>
    </row>
    <row r="37" spans="1:14" ht="16.5" thickTop="1" thickBot="1" x14ac:dyDescent="0.3">
      <c r="A37" s="160" t="s">
        <v>130</v>
      </c>
      <c r="B37" s="172">
        <f>SUMPRODUCT((INDV!$E$5:$E$200=$A37)*(MONTH(INDV!$B$5:$B$200)=1)*(INDV!$F$5:$F$200))</f>
        <v>0</v>
      </c>
      <c r="C37" s="172">
        <f>SUMPRODUCT((INDV!$E$5:$E$200=$A37)*(MONTH(INDV!$B$5:$B$200)=2)*(INDV!$F$5:$F$200))</f>
        <v>0</v>
      </c>
      <c r="D37" s="172">
        <f>SUMPRODUCT((INDV!$E$5:$E$200=$A37)*(MONTH(INDV!$B$5:$B$200)=3)*(INDV!$F$5:$F$200))</f>
        <v>0</v>
      </c>
      <c r="E37" s="172">
        <f>SUMPRODUCT((INDV!$E$5:$E$200=$A37)*(MONTH(INDV!$B$5:$B$200)=4)*(INDV!$F$5:$F$200))</f>
        <v>0</v>
      </c>
      <c r="F37" s="172">
        <f>SUMPRODUCT((INDV!$E$5:$E$200=$A37)*(MONTH(INDV!$B$5:$B$200)=5)*(INDV!$F$5:$F$200))</f>
        <v>0</v>
      </c>
      <c r="G37" s="172">
        <f>SUMPRODUCT((INDV!$E$5:$E$200=$A37)*(MONTH(INDV!$B$5:$B$200)=6)*(INDV!$F$5:$F$200))</f>
        <v>0</v>
      </c>
      <c r="H37" s="172">
        <f>SUMPRODUCT((INDV!$E$5:$E$200=$A37)*(MONTH(INDV!$B$5:$B$200)=7)*(INDV!$F$5:$F$200))</f>
        <v>0</v>
      </c>
      <c r="I37" s="172">
        <f>SUMPRODUCT((INDV!$E$5:$E$200=$A37)*(MONTH(INDV!$B$5:$B$200)=8)*(INDV!$F$5:$F$200))</f>
        <v>0</v>
      </c>
      <c r="J37" s="172">
        <f>SUMPRODUCT((INDV!$E$5:$E$200=$A37)*(MONTH(INDV!$B$5:$B$200)=9)*(INDV!$F$5:$F$200))</f>
        <v>0</v>
      </c>
      <c r="K37" s="172">
        <f>SUMPRODUCT((INDV!$E$5:$E$200=$A37)*(MONTH(INDV!$B$5:$B$200)=10)*(INDV!$F$5:$F$200))</f>
        <v>1.5</v>
      </c>
      <c r="L37" s="172">
        <f>SUMPRODUCT((INDV!$E$5:$E$200=$A37)*(MONTH(INDV!$B$5:$B$200)=11)*(INDV!$F$5:$F$200))</f>
        <v>0</v>
      </c>
      <c r="M37" s="172">
        <f>SUMPRODUCT((INDV!$E$5:$E$200=$A37)*(MONTH(INDV!$B$5:$B$200)=12)*(INDV!$F$5:$F$200))</f>
        <v>0</v>
      </c>
      <c r="N37" s="174">
        <f t="shared" si="0"/>
        <v>1.5</v>
      </c>
    </row>
    <row r="38" spans="1:14" ht="16.5" thickTop="1" thickBot="1" x14ac:dyDescent="0.3">
      <c r="A38" s="160" t="s">
        <v>163</v>
      </c>
      <c r="B38" s="172">
        <f>SUMPRODUCT((INDV!$E$5:$E$200=$A38)*(MONTH(INDV!$B$5:$B$200)=1)*(INDV!$F$5:$F$200))</f>
        <v>0</v>
      </c>
      <c r="C38" s="172">
        <f>SUMPRODUCT((INDV!$E$5:$E$200=$A38)*(MONTH(INDV!$B$5:$B$200)=2)*(INDV!$F$5:$F$200))</f>
        <v>0</v>
      </c>
      <c r="D38" s="172">
        <f>SUMPRODUCT((INDV!$E$5:$E$200=$A38)*(MONTH(INDV!$B$5:$B$200)=3)*(INDV!$F$5:$F$200))</f>
        <v>0</v>
      </c>
      <c r="E38" s="172">
        <f>SUMPRODUCT((INDV!$E$5:$E$200=$A38)*(MONTH(INDV!$B$5:$B$200)=4)*(INDV!$F$5:$F$200))</f>
        <v>0</v>
      </c>
      <c r="F38" s="172">
        <f>SUMPRODUCT((INDV!$E$5:$E$200=$A38)*(MONTH(INDV!$B$5:$B$200)=5)*(INDV!$F$5:$F$200))</f>
        <v>0</v>
      </c>
      <c r="G38" s="172">
        <f>SUMPRODUCT((INDV!$E$5:$E$200=$A38)*(MONTH(INDV!$B$5:$B$200)=6)*(INDV!$F$5:$F$200))</f>
        <v>0</v>
      </c>
      <c r="H38" s="172">
        <f>SUMPRODUCT((INDV!$E$5:$E$200=$A38)*(MONTH(INDV!$B$5:$B$200)=7)*(INDV!$F$5:$F$200))</f>
        <v>0</v>
      </c>
      <c r="I38" s="172">
        <f>SUMPRODUCT((INDV!$E$5:$E$200=$A38)*(MONTH(INDV!$B$5:$B$200)=8)*(INDV!$F$5:$F$200))</f>
        <v>0</v>
      </c>
      <c r="J38" s="172">
        <f>SUMPRODUCT((INDV!$E$5:$E$200=$A38)*(MONTH(INDV!$B$5:$B$200)=9)*(INDV!$F$5:$F$200))</f>
        <v>0</v>
      </c>
      <c r="K38" s="172">
        <f>SUMPRODUCT((INDV!$E$5:$E$200=$A38)*(MONTH(INDV!$B$5:$B$200)=10)*(INDV!$F$5:$F$200))</f>
        <v>0</v>
      </c>
      <c r="L38" s="172">
        <f>SUMPRODUCT((INDV!$E$5:$E$200=$A38)*(MONTH(INDV!$B$5:$B$200)=11)*(INDV!$F$5:$F$200))</f>
        <v>0</v>
      </c>
      <c r="M38" s="172">
        <f>SUMPRODUCT((INDV!$E$5:$E$200=$A38)*(MONTH(INDV!$B$5:$B$200)=12)*(INDV!$F$5:$F$200))</f>
        <v>0</v>
      </c>
      <c r="N38" s="174">
        <f t="shared" si="0"/>
        <v>0</v>
      </c>
    </row>
    <row r="39" spans="1:14" ht="16.5" thickTop="1" thickBot="1" x14ac:dyDescent="0.3">
      <c r="A39" s="160" t="s">
        <v>103</v>
      </c>
      <c r="B39" s="172">
        <f>SUMPRODUCT((INDV!$E$5:$E$200=$A39)*(MONTH(INDV!$B$5:$B$200)=1)*(INDV!$F$5:$F$200))</f>
        <v>0</v>
      </c>
      <c r="C39" s="172">
        <f>SUMPRODUCT((INDV!$E$5:$E$200=$A39)*(MONTH(INDV!$B$5:$B$200)=2)*(INDV!$F$5:$F$200))</f>
        <v>0</v>
      </c>
      <c r="D39" s="172">
        <f>SUMPRODUCT((INDV!$E$5:$E$200=$A39)*(MONTH(INDV!$B$5:$B$200)=3)*(INDV!$F$5:$F$200))</f>
        <v>0</v>
      </c>
      <c r="E39" s="172">
        <f>SUMPRODUCT((INDV!$E$5:$E$200=$A39)*(MONTH(INDV!$B$5:$B$200)=4)*(INDV!$F$5:$F$200))</f>
        <v>0</v>
      </c>
      <c r="F39" s="172">
        <f>SUMPRODUCT((INDV!$E$5:$E$200=$A39)*(MONTH(INDV!$B$5:$B$200)=5)*(INDV!$F$5:$F$200))</f>
        <v>0</v>
      </c>
      <c r="G39" s="172">
        <f>SUMPRODUCT((INDV!$E$5:$E$200=$A39)*(MONTH(INDV!$B$5:$B$200)=6)*(INDV!$F$5:$F$200))</f>
        <v>0</v>
      </c>
      <c r="H39" s="172">
        <f>SUMPRODUCT((INDV!$E$5:$E$200=$A39)*(MONTH(INDV!$B$5:$B$200)=7)*(INDV!$F$5:$F$200))</f>
        <v>0</v>
      </c>
      <c r="I39" s="172">
        <f>SUMPRODUCT((INDV!$E$5:$E$200=$A39)*(MONTH(INDV!$B$5:$B$200)=8)*(INDV!$F$5:$F$200))</f>
        <v>0</v>
      </c>
      <c r="J39" s="172">
        <f>SUMPRODUCT((INDV!$E$5:$E$200=$A39)*(MONTH(INDV!$B$5:$B$200)=9)*(INDV!$F$5:$F$200))</f>
        <v>0</v>
      </c>
      <c r="K39" s="172">
        <f>SUMPRODUCT((INDV!$E$5:$E$200=$A39)*(MONTH(INDV!$B$5:$B$200)=10)*(INDV!$F$5:$F$200))</f>
        <v>0</v>
      </c>
      <c r="L39" s="172">
        <f>SUMPRODUCT((INDV!$E$5:$E$200=$A39)*(MONTH(INDV!$B$5:$B$200)=11)*(INDV!$F$5:$F$200))</f>
        <v>0</v>
      </c>
      <c r="M39" s="172">
        <f>SUMPRODUCT((INDV!$E$5:$E$200=$A39)*(MONTH(INDV!$B$5:$B$200)=12)*(INDV!$F$5:$F$200))</f>
        <v>0</v>
      </c>
      <c r="N39" s="174">
        <f t="shared" si="0"/>
        <v>0</v>
      </c>
    </row>
    <row r="40" spans="1:14" ht="16.5" thickTop="1" thickBot="1" x14ac:dyDescent="0.3">
      <c r="A40" s="160" t="s">
        <v>126</v>
      </c>
      <c r="B40" s="172">
        <f>SUMPRODUCT((INDV!$E$5:$E$200=$A40)*(MONTH(INDV!$B$5:$B$200)=1)*(INDV!$F$5:$F$200))</f>
        <v>0</v>
      </c>
      <c r="C40" s="172">
        <f>SUMPRODUCT((INDV!$E$5:$E$200=$A40)*(MONTH(INDV!$B$5:$B$200)=2)*(INDV!$F$5:$F$200))</f>
        <v>0</v>
      </c>
      <c r="D40" s="172">
        <f>SUMPRODUCT((INDV!$E$5:$E$200=$A40)*(MONTH(INDV!$B$5:$B$200)=3)*(INDV!$F$5:$F$200))</f>
        <v>0</v>
      </c>
      <c r="E40" s="172">
        <f>SUMPRODUCT((INDV!$E$5:$E$200=$A40)*(MONTH(INDV!$B$5:$B$200)=4)*(INDV!$F$5:$F$200))</f>
        <v>0</v>
      </c>
      <c r="F40" s="172">
        <f>SUMPRODUCT((INDV!$E$5:$E$200=$A40)*(MONTH(INDV!$B$5:$B$200)=5)*(INDV!$F$5:$F$200))</f>
        <v>0</v>
      </c>
      <c r="G40" s="172">
        <f>SUMPRODUCT((INDV!$E$5:$E$200=$A40)*(MONTH(INDV!$B$5:$B$200)=6)*(INDV!$F$5:$F$200))</f>
        <v>0</v>
      </c>
      <c r="H40" s="172">
        <f>SUMPRODUCT((INDV!$E$5:$E$200=$A40)*(MONTH(INDV!$B$5:$B$200)=7)*(INDV!$F$5:$F$200))</f>
        <v>0</v>
      </c>
      <c r="I40" s="172">
        <f>SUMPRODUCT((INDV!$E$5:$E$200=$A40)*(MONTH(INDV!$B$5:$B$200)=8)*(INDV!$F$5:$F$200))</f>
        <v>0</v>
      </c>
      <c r="J40" s="172">
        <f>SUMPRODUCT((INDV!$E$5:$E$200=$A40)*(MONTH(INDV!$B$5:$B$200)=9)*(INDV!$F$5:$F$200))</f>
        <v>0</v>
      </c>
      <c r="K40" s="172">
        <f>SUMPRODUCT((INDV!$E$5:$E$200=$A40)*(MONTH(INDV!$B$5:$B$200)=10)*(INDV!$F$5:$F$200))</f>
        <v>0</v>
      </c>
      <c r="L40" s="172">
        <f>SUMPRODUCT((INDV!$E$5:$E$200=$A40)*(MONTH(INDV!$B$5:$B$200)=11)*(INDV!$F$5:$F$200))</f>
        <v>10</v>
      </c>
      <c r="M40" s="172">
        <f>SUMPRODUCT((INDV!$E$5:$E$200=$A40)*(MONTH(INDV!$B$5:$B$200)=12)*(INDV!$F$5:$F$200))</f>
        <v>0</v>
      </c>
      <c r="N40" s="174">
        <f t="shared" si="0"/>
        <v>10</v>
      </c>
    </row>
    <row r="41" spans="1:14" ht="16.5" thickTop="1" thickBot="1" x14ac:dyDescent="0.3">
      <c r="A41" s="160" t="s">
        <v>86</v>
      </c>
      <c r="B41" s="172">
        <f>SUMPRODUCT((INDV!$E$5:$E$200=$A41)*(MONTH(INDV!$B$5:$B$200)=1)*(INDV!$F$5:$F$200))</f>
        <v>0</v>
      </c>
      <c r="C41" s="172">
        <f>SUMPRODUCT((INDV!$E$5:$E$200=$A41)*(MONTH(INDV!$B$5:$B$200)=2)*(INDV!$F$5:$F$200))</f>
        <v>0</v>
      </c>
      <c r="D41" s="172">
        <f>SUMPRODUCT((INDV!$E$5:$E$200=$A41)*(MONTH(INDV!$B$5:$B$200)=3)*(INDV!$F$5:$F$200))</f>
        <v>0</v>
      </c>
      <c r="E41" s="172">
        <f>SUMPRODUCT((INDV!$E$5:$E$200=$A41)*(MONTH(INDV!$B$5:$B$200)=4)*(INDV!$F$5:$F$200))</f>
        <v>0</v>
      </c>
      <c r="F41" s="172">
        <f>SUMPRODUCT((INDV!$E$5:$E$200=$A41)*(MONTH(INDV!$B$5:$B$200)=5)*(INDV!$F$5:$F$200))</f>
        <v>0</v>
      </c>
      <c r="G41" s="172">
        <f>SUMPRODUCT((INDV!$E$5:$E$200=$A41)*(MONTH(INDV!$B$5:$B$200)=6)*(INDV!$F$5:$F$200))</f>
        <v>112</v>
      </c>
      <c r="H41" s="172">
        <f>SUMPRODUCT((INDV!$E$5:$E$200=$A41)*(MONTH(INDV!$B$5:$B$200)=7)*(INDV!$F$5:$F$200))</f>
        <v>38</v>
      </c>
      <c r="I41" s="172">
        <f>SUMPRODUCT((INDV!$E$5:$E$200=$A41)*(MONTH(INDV!$B$5:$B$200)=8)*(INDV!$F$5:$F$200))</f>
        <v>0</v>
      </c>
      <c r="J41" s="172">
        <f>SUMPRODUCT((INDV!$E$5:$E$200=$A41)*(MONTH(INDV!$B$5:$B$200)=9)*(INDV!$F$5:$F$200))</f>
        <v>0</v>
      </c>
      <c r="K41" s="172">
        <f>SUMPRODUCT((INDV!$E$5:$E$200=$A41)*(MONTH(INDV!$B$5:$B$200)=10)*(INDV!$F$5:$F$200))</f>
        <v>0</v>
      </c>
      <c r="L41" s="172">
        <f>SUMPRODUCT((INDV!$E$5:$E$200=$A41)*(MONTH(INDV!$B$5:$B$200)=11)*(INDV!$F$5:$F$200))</f>
        <v>0</v>
      </c>
      <c r="M41" s="172">
        <f>SUMPRODUCT((INDV!$E$5:$E$200=$A41)*(MONTH(INDV!$B$5:$B$200)=12)*(INDV!$F$5:$F$200))</f>
        <v>0</v>
      </c>
      <c r="N41" s="174">
        <f t="shared" si="0"/>
        <v>150</v>
      </c>
    </row>
    <row r="42" spans="1:14" ht="16.5" thickTop="1" thickBot="1" x14ac:dyDescent="0.3">
      <c r="A42" s="160" t="s">
        <v>35</v>
      </c>
      <c r="B42" s="172">
        <f>SUMPRODUCT((INDV!$E$5:$E$200=$A42)*(MONTH(INDV!$B$5:$B$200)=1)*(INDV!$F$5:$F$200))</f>
        <v>0</v>
      </c>
      <c r="C42" s="172">
        <f>SUMPRODUCT((INDV!$E$5:$E$200=$A42)*(MONTH(INDV!$B$5:$B$200)=2)*(INDV!$F$5:$F$200))</f>
        <v>0</v>
      </c>
      <c r="D42" s="172">
        <f>SUMPRODUCT((INDV!$E$5:$E$200=$A42)*(MONTH(INDV!$B$5:$B$200)=3)*(INDV!$F$5:$F$200))</f>
        <v>0</v>
      </c>
      <c r="E42" s="172">
        <f>SUMPRODUCT((INDV!$E$5:$E$200=$A42)*(MONTH(INDV!$B$5:$B$200)=4)*(INDV!$F$5:$F$200))</f>
        <v>0</v>
      </c>
      <c r="F42" s="172">
        <f>SUMPRODUCT((INDV!$E$5:$E$200=$A42)*(MONTH(INDV!$B$5:$B$200)=5)*(INDV!$F$5:$F$200))</f>
        <v>0</v>
      </c>
      <c r="G42" s="172">
        <f>SUMPRODUCT((INDV!$E$5:$E$200=$A42)*(MONTH(INDV!$B$5:$B$200)=6)*(INDV!$F$5:$F$200))</f>
        <v>0</v>
      </c>
      <c r="H42" s="172">
        <f>SUMPRODUCT((INDV!$E$5:$E$200=$A42)*(MONTH(INDV!$B$5:$B$200)=7)*(INDV!$F$5:$F$200))</f>
        <v>0</v>
      </c>
      <c r="I42" s="172">
        <f>SUMPRODUCT((INDV!$E$5:$E$200=$A42)*(MONTH(INDV!$B$5:$B$200)=8)*(INDV!$F$5:$F$200))</f>
        <v>0</v>
      </c>
      <c r="J42" s="172">
        <f>SUMPRODUCT((INDV!$E$5:$E$200=$A42)*(MONTH(INDV!$B$5:$B$200)=9)*(INDV!$F$5:$F$200))</f>
        <v>0</v>
      </c>
      <c r="K42" s="172">
        <f>SUMPRODUCT((INDV!$E$5:$E$200=$A42)*(MONTH(INDV!$B$5:$B$200)=10)*(INDV!$F$5:$F$200))</f>
        <v>0</v>
      </c>
      <c r="L42" s="172">
        <f>SUMPRODUCT((INDV!$E$5:$E$200=$A42)*(MONTH(INDV!$B$5:$B$200)=11)*(INDV!$F$5:$F$200))</f>
        <v>20</v>
      </c>
      <c r="M42" s="172">
        <f>SUMPRODUCT((INDV!$E$5:$E$200=$A42)*(MONTH(INDV!$B$5:$B$200)=12)*(INDV!$F$5:$F$200))</f>
        <v>0</v>
      </c>
      <c r="N42" s="174">
        <f t="shared" si="0"/>
        <v>20</v>
      </c>
    </row>
    <row r="43" spans="1:14" ht="16.5" thickTop="1" thickBot="1" x14ac:dyDescent="0.3">
      <c r="A43" s="160" t="s">
        <v>164</v>
      </c>
      <c r="B43" s="172">
        <f>SUMPRODUCT((INDV!$E$5:$E$200=$A43)*(MONTH(INDV!$B$5:$B$200)=1)*(INDV!$F$5:$F$200))</f>
        <v>0</v>
      </c>
      <c r="C43" s="172">
        <f>SUMPRODUCT((INDV!$E$5:$E$200=$A43)*(MONTH(INDV!$B$5:$B$200)=2)*(INDV!$F$5:$F$200))</f>
        <v>0</v>
      </c>
      <c r="D43" s="172">
        <f>SUMPRODUCT((INDV!$E$5:$E$200=$A43)*(MONTH(INDV!$B$5:$B$200)=3)*(INDV!$F$5:$F$200))</f>
        <v>0</v>
      </c>
      <c r="E43" s="172">
        <f>SUMPRODUCT((INDV!$E$5:$E$200=$A43)*(MONTH(INDV!$B$5:$B$200)=4)*(INDV!$F$5:$F$200))</f>
        <v>0</v>
      </c>
      <c r="F43" s="172">
        <f>SUMPRODUCT((INDV!$E$5:$E$200=$A43)*(MONTH(INDV!$B$5:$B$200)=5)*(INDV!$F$5:$F$200))</f>
        <v>0</v>
      </c>
      <c r="G43" s="172">
        <f>SUMPRODUCT((INDV!$E$5:$E$200=$A43)*(MONTH(INDV!$B$5:$B$200)=6)*(INDV!$F$5:$F$200))</f>
        <v>0</v>
      </c>
      <c r="H43" s="172">
        <f>SUMPRODUCT((INDV!$E$5:$E$200=$A43)*(MONTH(INDV!$B$5:$B$200)=7)*(INDV!$F$5:$F$200))</f>
        <v>0</v>
      </c>
      <c r="I43" s="172">
        <f>SUMPRODUCT((INDV!$E$5:$E$200=$A43)*(MONTH(INDV!$B$5:$B$200)=8)*(INDV!$F$5:$F$200))</f>
        <v>0</v>
      </c>
      <c r="J43" s="172">
        <f>SUMPRODUCT((INDV!$E$5:$E$200=$A43)*(MONTH(INDV!$B$5:$B$200)=9)*(INDV!$F$5:$F$200))</f>
        <v>0</v>
      </c>
      <c r="K43" s="172">
        <f>SUMPRODUCT((INDV!$E$5:$E$200=$A43)*(MONTH(INDV!$B$5:$B$200)=10)*(INDV!$F$5:$F$200))</f>
        <v>0</v>
      </c>
      <c r="L43" s="172">
        <f>SUMPRODUCT((INDV!$E$5:$E$200=$A43)*(MONTH(INDV!$B$5:$B$200)=11)*(INDV!$F$5:$F$200))</f>
        <v>0</v>
      </c>
      <c r="M43" s="172">
        <f>SUMPRODUCT((INDV!$E$5:$E$200=$A43)*(MONTH(INDV!$B$5:$B$200)=12)*(INDV!$F$5:$F$200))</f>
        <v>0</v>
      </c>
      <c r="N43" s="174">
        <f t="shared" si="0"/>
        <v>0</v>
      </c>
    </row>
    <row r="44" spans="1:14" ht="16.5" thickTop="1" thickBot="1" x14ac:dyDescent="0.3">
      <c r="A44" s="160" t="s">
        <v>81</v>
      </c>
      <c r="B44" s="172">
        <f>SUMPRODUCT((INDV!$E$5:$E$200=$A44)*(MONTH(INDV!$B$5:$B$200)=1)*(INDV!$F$5:$F$200))</f>
        <v>0</v>
      </c>
      <c r="C44" s="172">
        <f>SUMPRODUCT((INDV!$E$5:$E$200=$A44)*(MONTH(INDV!$B$5:$B$200)=2)*(INDV!$F$5:$F$200))</f>
        <v>0</v>
      </c>
      <c r="D44" s="172">
        <f>SUMPRODUCT((INDV!$E$5:$E$200=$A44)*(MONTH(INDV!$B$5:$B$200)=3)*(INDV!$F$5:$F$200))</f>
        <v>0</v>
      </c>
      <c r="E44" s="172">
        <f>SUMPRODUCT((INDV!$E$5:$E$200=$A44)*(MONTH(INDV!$B$5:$B$200)=4)*(INDV!$F$5:$F$200))</f>
        <v>0</v>
      </c>
      <c r="F44" s="172">
        <f>SUMPRODUCT((INDV!$E$5:$E$200=$A44)*(MONTH(INDV!$B$5:$B$200)=5)*(INDV!$F$5:$F$200))</f>
        <v>0</v>
      </c>
      <c r="G44" s="172">
        <f>SUMPRODUCT((INDV!$E$5:$E$200=$A44)*(MONTH(INDV!$B$5:$B$200)=6)*(INDV!$F$5:$F$200))</f>
        <v>0</v>
      </c>
      <c r="H44" s="172">
        <f>SUMPRODUCT((INDV!$E$5:$E$200=$A44)*(MONTH(INDV!$B$5:$B$200)=7)*(INDV!$F$5:$F$200))</f>
        <v>0</v>
      </c>
      <c r="I44" s="172">
        <f>SUMPRODUCT((INDV!$E$5:$E$200=$A44)*(MONTH(INDV!$B$5:$B$200)=8)*(INDV!$F$5:$F$200))</f>
        <v>0</v>
      </c>
      <c r="J44" s="172">
        <f>SUMPRODUCT((INDV!$E$5:$E$200=$A44)*(MONTH(INDV!$B$5:$B$200)=9)*(INDV!$F$5:$F$200))</f>
        <v>0</v>
      </c>
      <c r="K44" s="172">
        <f>SUMPRODUCT((INDV!$E$5:$E$200=$A44)*(MONTH(INDV!$B$5:$B$200)=10)*(INDV!$F$5:$F$200))</f>
        <v>0</v>
      </c>
      <c r="L44" s="172">
        <f>SUMPRODUCT((INDV!$E$5:$E$200=$A44)*(MONTH(INDV!$B$5:$B$200)=11)*(INDV!$F$5:$F$200))</f>
        <v>0</v>
      </c>
      <c r="M44" s="172">
        <f>SUMPRODUCT((INDV!$E$5:$E$200=$A44)*(MONTH(INDV!$B$5:$B$200)=12)*(INDV!$F$5:$F$200))</f>
        <v>0</v>
      </c>
      <c r="N44" s="174">
        <f t="shared" si="0"/>
        <v>0</v>
      </c>
    </row>
    <row r="45" spans="1:14" ht="16.5" thickTop="1" thickBot="1" x14ac:dyDescent="0.3">
      <c r="A45" s="160" t="s">
        <v>165</v>
      </c>
      <c r="B45" s="172">
        <f>SUMPRODUCT((INDV!$E$5:$E$200=$A45)*(MONTH(INDV!$B$5:$B$200)=1)*(INDV!$F$5:$F$200))</f>
        <v>0</v>
      </c>
      <c r="C45" s="172">
        <f>SUMPRODUCT((INDV!$E$5:$E$200=$A45)*(MONTH(INDV!$B$5:$B$200)=2)*(INDV!$F$5:$F$200))</f>
        <v>0</v>
      </c>
      <c r="D45" s="172">
        <f>SUMPRODUCT((INDV!$E$5:$E$200=$A45)*(MONTH(INDV!$B$5:$B$200)=3)*(INDV!$F$5:$F$200))</f>
        <v>0</v>
      </c>
      <c r="E45" s="172">
        <f>SUMPRODUCT((INDV!$E$5:$E$200=$A45)*(MONTH(INDV!$B$5:$B$200)=4)*(INDV!$F$5:$F$200))</f>
        <v>0</v>
      </c>
      <c r="F45" s="172">
        <f>SUMPRODUCT((INDV!$E$5:$E$200=$A45)*(MONTH(INDV!$B$5:$B$200)=5)*(INDV!$F$5:$F$200))</f>
        <v>0</v>
      </c>
      <c r="G45" s="172">
        <f>SUMPRODUCT((INDV!$E$5:$E$200=$A45)*(MONTH(INDV!$B$5:$B$200)=6)*(INDV!$F$5:$F$200))</f>
        <v>0</v>
      </c>
      <c r="H45" s="172">
        <f>SUMPRODUCT((INDV!$E$5:$E$200=$A45)*(MONTH(INDV!$B$5:$B$200)=7)*(INDV!$F$5:$F$200))</f>
        <v>0</v>
      </c>
      <c r="I45" s="172">
        <f>SUMPRODUCT((INDV!$E$5:$E$200=$A45)*(MONTH(INDV!$B$5:$B$200)=8)*(INDV!$F$5:$F$200))</f>
        <v>0</v>
      </c>
      <c r="J45" s="172">
        <f>SUMPRODUCT((INDV!$E$5:$E$200=$A45)*(MONTH(INDV!$B$5:$B$200)=9)*(INDV!$F$5:$F$200))</f>
        <v>0</v>
      </c>
      <c r="K45" s="172">
        <f>SUMPRODUCT((INDV!$E$5:$E$200=$A45)*(MONTH(INDV!$B$5:$B$200)=10)*(INDV!$F$5:$F$200))</f>
        <v>0</v>
      </c>
      <c r="L45" s="172">
        <f>SUMPRODUCT((INDV!$E$5:$E$200=$A45)*(MONTH(INDV!$B$5:$B$200)=11)*(INDV!$F$5:$F$200))</f>
        <v>0</v>
      </c>
      <c r="M45" s="172">
        <f>SUMPRODUCT((INDV!$E$5:$E$200=$A45)*(MONTH(INDV!$B$5:$B$200)=12)*(INDV!$F$5:$F$200))</f>
        <v>0</v>
      </c>
      <c r="N45" s="174">
        <f t="shared" si="0"/>
        <v>0</v>
      </c>
    </row>
    <row r="46" spans="1:14" ht="16.5" thickTop="1" thickBot="1" x14ac:dyDescent="0.3">
      <c r="A46" s="160" t="s">
        <v>166</v>
      </c>
      <c r="B46" s="172">
        <f>SUMPRODUCT((INDV!$E$5:$E$200=$A46)*(MONTH(INDV!$B$5:$B$200)=1)*(INDV!$F$5:$F$200))</f>
        <v>0</v>
      </c>
      <c r="C46" s="172">
        <f>SUMPRODUCT((INDV!$E$5:$E$200=$A46)*(MONTH(INDV!$B$5:$B$200)=2)*(INDV!$F$5:$F$200))</f>
        <v>0</v>
      </c>
      <c r="D46" s="172">
        <f>SUMPRODUCT((INDV!$E$5:$E$200=$A46)*(MONTH(INDV!$B$5:$B$200)=3)*(INDV!$F$5:$F$200))</f>
        <v>0</v>
      </c>
      <c r="E46" s="172">
        <f>SUMPRODUCT((INDV!$E$5:$E$200=$A46)*(MONTH(INDV!$B$5:$B$200)=4)*(INDV!$F$5:$F$200))</f>
        <v>0</v>
      </c>
      <c r="F46" s="172">
        <f>SUMPRODUCT((INDV!$E$5:$E$200=$A46)*(MONTH(INDV!$B$5:$B$200)=5)*(INDV!$F$5:$F$200))</f>
        <v>0</v>
      </c>
      <c r="G46" s="172">
        <f>SUMPRODUCT((INDV!$E$5:$E$200=$A46)*(MONTH(INDV!$B$5:$B$200)=6)*(INDV!$F$5:$F$200))</f>
        <v>0</v>
      </c>
      <c r="H46" s="172">
        <f>SUMPRODUCT((INDV!$E$5:$E$200=$A46)*(MONTH(INDV!$B$5:$B$200)=7)*(INDV!$F$5:$F$200))</f>
        <v>0</v>
      </c>
      <c r="I46" s="172">
        <f>SUMPRODUCT((INDV!$E$5:$E$200=$A46)*(MONTH(INDV!$B$5:$B$200)=8)*(INDV!$F$5:$F$200))</f>
        <v>0</v>
      </c>
      <c r="J46" s="172">
        <f>SUMPRODUCT((INDV!$E$5:$E$200=$A46)*(MONTH(INDV!$B$5:$B$200)=9)*(INDV!$F$5:$F$200))</f>
        <v>0</v>
      </c>
      <c r="K46" s="172">
        <f>SUMPRODUCT((INDV!$E$5:$E$200=$A46)*(MONTH(INDV!$B$5:$B$200)=10)*(INDV!$F$5:$F$200))</f>
        <v>0</v>
      </c>
      <c r="L46" s="172">
        <f>SUMPRODUCT((INDV!$E$5:$E$200=$A46)*(MONTH(INDV!$B$5:$B$200)=11)*(INDV!$F$5:$F$200))</f>
        <v>0</v>
      </c>
      <c r="M46" s="172">
        <f>SUMPRODUCT((INDV!$E$5:$E$200=$A46)*(MONTH(INDV!$B$5:$B$200)=12)*(INDV!$F$5:$F$200))</f>
        <v>0</v>
      </c>
      <c r="N46" s="174">
        <f t="shared" si="0"/>
        <v>0</v>
      </c>
    </row>
    <row r="47" spans="1:14" ht="16.5" thickTop="1" thickBot="1" x14ac:dyDescent="0.3">
      <c r="A47" s="160" t="s">
        <v>167</v>
      </c>
      <c r="B47" s="172">
        <f>SUMPRODUCT((INDV!$E$5:$E$200=$A47)*(MONTH(INDV!$B$5:$B$200)=1)*(INDV!$F$5:$F$200))</f>
        <v>0</v>
      </c>
      <c r="C47" s="172">
        <f>SUMPRODUCT((INDV!$E$5:$E$200=$A47)*(MONTH(INDV!$B$5:$B$200)=2)*(INDV!$F$5:$F$200))</f>
        <v>0</v>
      </c>
      <c r="D47" s="172">
        <f>SUMPRODUCT((INDV!$E$5:$E$200=$A47)*(MONTH(INDV!$B$5:$B$200)=3)*(INDV!$F$5:$F$200))</f>
        <v>0</v>
      </c>
      <c r="E47" s="172">
        <f>SUMPRODUCT((INDV!$E$5:$E$200=$A47)*(MONTH(INDV!$B$5:$B$200)=4)*(INDV!$F$5:$F$200))</f>
        <v>0</v>
      </c>
      <c r="F47" s="172">
        <f>SUMPRODUCT((INDV!$E$5:$E$200=$A47)*(MONTH(INDV!$B$5:$B$200)=5)*(INDV!$F$5:$F$200))</f>
        <v>0</v>
      </c>
      <c r="G47" s="172">
        <f>SUMPRODUCT((INDV!$E$5:$E$200=$A47)*(MONTH(INDV!$B$5:$B$200)=6)*(INDV!$F$5:$F$200))</f>
        <v>0</v>
      </c>
      <c r="H47" s="172">
        <f>SUMPRODUCT((INDV!$E$5:$E$200=$A47)*(MONTH(INDV!$B$5:$B$200)=7)*(INDV!$F$5:$F$200))</f>
        <v>0</v>
      </c>
      <c r="I47" s="172">
        <f>SUMPRODUCT((INDV!$E$5:$E$200=$A47)*(MONTH(INDV!$B$5:$B$200)=8)*(INDV!$F$5:$F$200))</f>
        <v>0</v>
      </c>
      <c r="J47" s="172">
        <f>SUMPRODUCT((INDV!$E$5:$E$200=$A47)*(MONTH(INDV!$B$5:$B$200)=9)*(INDV!$F$5:$F$200))</f>
        <v>0</v>
      </c>
      <c r="K47" s="172">
        <f>SUMPRODUCT((INDV!$E$5:$E$200=$A47)*(MONTH(INDV!$B$5:$B$200)=10)*(INDV!$F$5:$F$200))</f>
        <v>0</v>
      </c>
      <c r="L47" s="172">
        <f>SUMPRODUCT((INDV!$E$5:$E$200=$A47)*(MONTH(INDV!$B$5:$B$200)=11)*(INDV!$F$5:$F$200))</f>
        <v>0</v>
      </c>
      <c r="M47" s="172">
        <f>SUMPRODUCT((INDV!$E$5:$E$200=$A47)*(MONTH(INDV!$B$5:$B$200)=12)*(INDV!$F$5:$F$200))</f>
        <v>0</v>
      </c>
      <c r="N47" s="174">
        <f t="shared" si="0"/>
        <v>0</v>
      </c>
    </row>
    <row r="48" spans="1:14" ht="16.5" thickTop="1" thickBot="1" x14ac:dyDescent="0.3">
      <c r="A48" s="160" t="s">
        <v>168</v>
      </c>
      <c r="B48" s="172">
        <f>SUMPRODUCT((INDV!$E$5:$E$200=$A48)*(MONTH(INDV!$B$5:$B$200)=1)*(INDV!$F$5:$F$200))</f>
        <v>0</v>
      </c>
      <c r="C48" s="172">
        <f>SUMPRODUCT((INDV!$E$5:$E$200=$A48)*(MONTH(INDV!$B$5:$B$200)=2)*(INDV!$F$5:$F$200))</f>
        <v>0</v>
      </c>
      <c r="D48" s="172">
        <f>SUMPRODUCT((INDV!$E$5:$E$200=$A48)*(MONTH(INDV!$B$5:$B$200)=3)*(INDV!$F$5:$F$200))</f>
        <v>0</v>
      </c>
      <c r="E48" s="172">
        <f>SUMPRODUCT((INDV!$E$5:$E$200=$A48)*(MONTH(INDV!$B$5:$B$200)=4)*(INDV!$F$5:$F$200))</f>
        <v>0</v>
      </c>
      <c r="F48" s="172">
        <f>SUMPRODUCT((INDV!$E$5:$E$200=$A48)*(MONTH(INDV!$B$5:$B$200)=5)*(INDV!$F$5:$F$200))</f>
        <v>0</v>
      </c>
      <c r="G48" s="172">
        <f>SUMPRODUCT((INDV!$E$5:$E$200=$A48)*(MONTH(INDV!$B$5:$B$200)=6)*(INDV!$F$5:$F$200))</f>
        <v>0</v>
      </c>
      <c r="H48" s="172">
        <f>SUMPRODUCT((INDV!$E$5:$E$200=$A48)*(MONTH(INDV!$B$5:$B$200)=7)*(INDV!$F$5:$F$200))</f>
        <v>0</v>
      </c>
      <c r="I48" s="172">
        <f>SUMPRODUCT((INDV!$E$5:$E$200=$A48)*(MONTH(INDV!$B$5:$B$200)=8)*(INDV!$F$5:$F$200))</f>
        <v>0</v>
      </c>
      <c r="J48" s="172">
        <f>SUMPRODUCT((INDV!$E$5:$E$200=$A48)*(MONTH(INDV!$B$5:$B$200)=9)*(INDV!$F$5:$F$200))</f>
        <v>0</v>
      </c>
      <c r="K48" s="172">
        <f>SUMPRODUCT((INDV!$E$5:$E$200=$A48)*(MONTH(INDV!$B$5:$B$200)=10)*(INDV!$F$5:$F$200))</f>
        <v>0</v>
      </c>
      <c r="L48" s="172">
        <f>SUMPRODUCT((INDV!$E$5:$E$200=$A48)*(MONTH(INDV!$B$5:$B$200)=11)*(INDV!$F$5:$F$200))</f>
        <v>0</v>
      </c>
      <c r="M48" s="172">
        <f>SUMPRODUCT((INDV!$E$5:$E$200=$A48)*(MONTH(INDV!$B$5:$B$200)=12)*(INDV!$F$5:$F$200))</f>
        <v>0</v>
      </c>
      <c r="N48" s="174">
        <f t="shared" si="0"/>
        <v>0</v>
      </c>
    </row>
    <row r="49" spans="1:14" ht="16.5" thickTop="1" thickBot="1" x14ac:dyDescent="0.3">
      <c r="A49" s="160" t="s">
        <v>128</v>
      </c>
      <c r="B49" s="172">
        <f>SUMPRODUCT((INDV!$E$5:$E$200=$A49)*(MONTH(INDV!$B$5:$B$200)=1)*(INDV!$F$5:$F$200))</f>
        <v>0</v>
      </c>
      <c r="C49" s="172">
        <f>SUMPRODUCT((INDV!$E$5:$E$200=$A49)*(MONTH(INDV!$B$5:$B$200)=2)*(INDV!$F$5:$F$200))</f>
        <v>0</v>
      </c>
      <c r="D49" s="172">
        <f>SUMPRODUCT((INDV!$E$5:$E$200=$A49)*(MONTH(INDV!$B$5:$B$200)=3)*(INDV!$F$5:$F$200))</f>
        <v>0</v>
      </c>
      <c r="E49" s="172">
        <f>SUMPRODUCT((INDV!$E$5:$E$200=$A49)*(MONTH(INDV!$B$5:$B$200)=4)*(INDV!$F$5:$F$200))</f>
        <v>0</v>
      </c>
      <c r="F49" s="172">
        <f>SUMPRODUCT((INDV!$E$5:$E$200=$A49)*(MONTH(INDV!$B$5:$B$200)=5)*(INDV!$F$5:$F$200))</f>
        <v>0</v>
      </c>
      <c r="G49" s="172">
        <f>SUMPRODUCT((INDV!$E$5:$E$200=$A49)*(MONTH(INDV!$B$5:$B$200)=6)*(INDV!$F$5:$F$200))</f>
        <v>0</v>
      </c>
      <c r="H49" s="172">
        <f>SUMPRODUCT((INDV!$E$5:$E$200=$A49)*(MONTH(INDV!$B$5:$B$200)=7)*(INDV!$F$5:$F$200))</f>
        <v>0</v>
      </c>
      <c r="I49" s="172">
        <f>SUMPRODUCT((INDV!$E$5:$E$200=$A49)*(MONTH(INDV!$B$5:$B$200)=8)*(INDV!$F$5:$F$200))</f>
        <v>21</v>
      </c>
      <c r="J49" s="172">
        <f>SUMPRODUCT((INDV!$E$5:$E$200=$A49)*(MONTH(INDV!$B$5:$B$200)=9)*(INDV!$F$5:$F$200))</f>
        <v>84</v>
      </c>
      <c r="K49" s="172">
        <f>SUMPRODUCT((INDV!$E$5:$E$200=$A49)*(MONTH(INDV!$B$5:$B$200)=10)*(INDV!$F$5:$F$200))</f>
        <v>56</v>
      </c>
      <c r="L49" s="172">
        <f>SUMPRODUCT((INDV!$E$5:$E$200=$A49)*(MONTH(INDV!$B$5:$B$200)=11)*(INDV!$F$5:$F$200))</f>
        <v>7</v>
      </c>
      <c r="M49" s="172">
        <f>SUMPRODUCT((INDV!$E$5:$E$200=$A49)*(MONTH(INDV!$B$5:$B$200)=12)*(INDV!$F$5:$F$200))</f>
        <v>0</v>
      </c>
      <c r="N49" s="174">
        <f t="shared" si="0"/>
        <v>168</v>
      </c>
    </row>
    <row r="50" spans="1:14" ht="16.5" thickTop="1" thickBot="1" x14ac:dyDescent="0.3">
      <c r="A50" s="160" t="s">
        <v>169</v>
      </c>
      <c r="B50" s="172">
        <f>SUMPRODUCT((INDV!$E$5:$E$200=$A50)*(MONTH(INDV!$B$5:$B$200)=1)*(INDV!$F$5:$F$200))</f>
        <v>0</v>
      </c>
      <c r="C50" s="172">
        <f>SUMPRODUCT((INDV!$E$5:$E$200=$A50)*(MONTH(INDV!$B$5:$B$200)=2)*(INDV!$F$5:$F$200))</f>
        <v>0</v>
      </c>
      <c r="D50" s="172">
        <f>SUMPRODUCT((INDV!$E$5:$E$200=$A50)*(MONTH(INDV!$B$5:$B$200)=3)*(INDV!$F$5:$F$200))</f>
        <v>0</v>
      </c>
      <c r="E50" s="172">
        <f>SUMPRODUCT((INDV!$E$5:$E$200=$A50)*(MONTH(INDV!$B$5:$B$200)=4)*(INDV!$F$5:$F$200))</f>
        <v>0</v>
      </c>
      <c r="F50" s="172">
        <f>SUMPRODUCT((INDV!$E$5:$E$200=$A50)*(MONTH(INDV!$B$5:$B$200)=5)*(INDV!$F$5:$F$200))</f>
        <v>0</v>
      </c>
      <c r="G50" s="172">
        <f>SUMPRODUCT((INDV!$E$5:$E$200=$A50)*(MONTH(INDV!$B$5:$B$200)=6)*(INDV!$F$5:$F$200))</f>
        <v>0</v>
      </c>
      <c r="H50" s="172">
        <f>SUMPRODUCT((INDV!$E$5:$E$200=$A50)*(MONTH(INDV!$B$5:$B$200)=7)*(INDV!$F$5:$F$200))</f>
        <v>0</v>
      </c>
      <c r="I50" s="172">
        <f>SUMPRODUCT((INDV!$E$5:$E$200=$A50)*(MONTH(INDV!$B$5:$B$200)=8)*(INDV!$F$5:$F$200))</f>
        <v>0</v>
      </c>
      <c r="J50" s="172">
        <f>SUMPRODUCT((INDV!$E$5:$E$200=$A50)*(MONTH(INDV!$B$5:$B$200)=9)*(INDV!$F$5:$F$200))</f>
        <v>0</v>
      </c>
      <c r="K50" s="172">
        <f>SUMPRODUCT((INDV!$E$5:$E$200=$A50)*(MONTH(INDV!$B$5:$B$200)=10)*(INDV!$F$5:$F$200))</f>
        <v>0</v>
      </c>
      <c r="L50" s="172">
        <f>SUMPRODUCT((INDV!$E$5:$E$200=$A50)*(MONTH(INDV!$B$5:$B$200)=11)*(INDV!$F$5:$F$200))</f>
        <v>0</v>
      </c>
      <c r="M50" s="172">
        <f>SUMPRODUCT((INDV!$E$5:$E$200=$A50)*(MONTH(INDV!$B$5:$B$200)=12)*(INDV!$F$5:$F$200))</f>
        <v>0</v>
      </c>
      <c r="N50" s="174">
        <f t="shared" si="0"/>
        <v>0</v>
      </c>
    </row>
    <row r="51" spans="1:14" ht="16.5" thickTop="1" thickBot="1" x14ac:dyDescent="0.3">
      <c r="A51" s="160" t="s">
        <v>170</v>
      </c>
      <c r="B51" s="172">
        <f>SUMPRODUCT((INDV!$E$5:$E$200=$A51)*(MONTH(INDV!$B$5:$B$200)=1)*(INDV!$F$5:$F$200))</f>
        <v>0</v>
      </c>
      <c r="C51" s="172">
        <f>SUMPRODUCT((INDV!$E$5:$E$200=$A51)*(MONTH(INDV!$B$5:$B$200)=2)*(INDV!$F$5:$F$200))</f>
        <v>0</v>
      </c>
      <c r="D51" s="172">
        <f>SUMPRODUCT((INDV!$E$5:$E$200=$A51)*(MONTH(INDV!$B$5:$B$200)=3)*(INDV!$F$5:$F$200))</f>
        <v>0</v>
      </c>
      <c r="E51" s="172">
        <f>SUMPRODUCT((INDV!$E$5:$E$200=$A51)*(MONTH(INDV!$B$5:$B$200)=4)*(INDV!$F$5:$F$200))</f>
        <v>0</v>
      </c>
      <c r="F51" s="172">
        <f>SUMPRODUCT((INDV!$E$5:$E$200=$A51)*(MONTH(INDV!$B$5:$B$200)=5)*(INDV!$F$5:$F$200))</f>
        <v>0</v>
      </c>
      <c r="G51" s="172">
        <f>SUMPRODUCT((INDV!$E$5:$E$200=$A51)*(MONTH(INDV!$B$5:$B$200)=6)*(INDV!$F$5:$F$200))</f>
        <v>0</v>
      </c>
      <c r="H51" s="172">
        <f>SUMPRODUCT((INDV!$E$5:$E$200=$A51)*(MONTH(INDV!$B$5:$B$200)=7)*(INDV!$F$5:$F$200))</f>
        <v>0</v>
      </c>
      <c r="I51" s="172">
        <f>SUMPRODUCT((INDV!$E$5:$E$200=$A51)*(MONTH(INDV!$B$5:$B$200)=8)*(INDV!$F$5:$F$200))</f>
        <v>0</v>
      </c>
      <c r="J51" s="172">
        <f>SUMPRODUCT((INDV!$E$5:$E$200=$A51)*(MONTH(INDV!$B$5:$B$200)=9)*(INDV!$F$5:$F$200))</f>
        <v>0</v>
      </c>
      <c r="K51" s="172">
        <f>SUMPRODUCT((INDV!$E$5:$E$200=$A51)*(MONTH(INDV!$B$5:$B$200)=10)*(INDV!$F$5:$F$200))</f>
        <v>0</v>
      </c>
      <c r="L51" s="172">
        <f>SUMPRODUCT((INDV!$E$5:$E$200=$A51)*(MONTH(INDV!$B$5:$B$200)=11)*(INDV!$F$5:$F$200))</f>
        <v>0</v>
      </c>
      <c r="M51" s="172">
        <f>SUMPRODUCT((INDV!$E$5:$E$200=$A51)*(MONTH(INDV!$B$5:$B$200)=12)*(INDV!$F$5:$F$200))</f>
        <v>0</v>
      </c>
      <c r="N51" s="174">
        <f t="shared" si="0"/>
        <v>0</v>
      </c>
    </row>
    <row r="52" spans="1:14" ht="16.5" thickTop="1" thickBot="1" x14ac:dyDescent="0.3">
      <c r="A52" s="160" t="s">
        <v>36</v>
      </c>
      <c r="B52" s="172">
        <f>SUMPRODUCT((INDV!$E$5:$E$200=$A52)*(MONTH(INDV!$B$5:$B$200)=1)*(INDV!$F$5:$F$200))</f>
        <v>0</v>
      </c>
      <c r="C52" s="172">
        <f>SUMPRODUCT((INDV!$E$5:$E$200=$A52)*(MONTH(INDV!$B$5:$B$200)=2)*(INDV!$F$5:$F$200))</f>
        <v>0</v>
      </c>
      <c r="D52" s="172">
        <f>SUMPRODUCT((INDV!$E$5:$E$200=$A52)*(MONTH(INDV!$B$5:$B$200)=3)*(INDV!$F$5:$F$200))</f>
        <v>0</v>
      </c>
      <c r="E52" s="172">
        <f>SUMPRODUCT((INDV!$E$5:$E$200=$A52)*(MONTH(INDV!$B$5:$B$200)=4)*(INDV!$F$5:$F$200))</f>
        <v>0</v>
      </c>
      <c r="F52" s="172">
        <f>SUMPRODUCT((INDV!$E$5:$E$200=$A52)*(MONTH(INDV!$B$5:$B$200)=5)*(INDV!$F$5:$F$200))</f>
        <v>0</v>
      </c>
      <c r="G52" s="172">
        <f>SUMPRODUCT((INDV!$E$5:$E$200=$A52)*(MONTH(INDV!$B$5:$B$200)=6)*(INDV!$F$5:$F$200))</f>
        <v>0</v>
      </c>
      <c r="H52" s="172">
        <f>SUMPRODUCT((INDV!$E$5:$E$200=$A52)*(MONTH(INDV!$B$5:$B$200)=7)*(INDV!$F$5:$F$200))</f>
        <v>0</v>
      </c>
      <c r="I52" s="172">
        <f>SUMPRODUCT((INDV!$E$5:$E$200=$A52)*(MONTH(INDV!$B$5:$B$200)=8)*(INDV!$F$5:$F$200))</f>
        <v>50</v>
      </c>
      <c r="J52" s="172">
        <f>SUMPRODUCT((INDV!$E$5:$E$200=$A52)*(MONTH(INDV!$B$5:$B$200)=9)*(INDV!$F$5:$F$200))</f>
        <v>0</v>
      </c>
      <c r="K52" s="172">
        <f>SUMPRODUCT((INDV!$E$5:$E$200=$A52)*(MONTH(INDV!$B$5:$B$200)=10)*(INDV!$F$5:$F$200))</f>
        <v>0</v>
      </c>
      <c r="L52" s="172">
        <f>SUMPRODUCT((INDV!$E$5:$E$200=$A52)*(MONTH(INDV!$B$5:$B$200)=11)*(INDV!$F$5:$F$200))</f>
        <v>0</v>
      </c>
      <c r="M52" s="172">
        <f>SUMPRODUCT((INDV!$E$5:$E$200=$A52)*(MONTH(INDV!$B$5:$B$200)=12)*(INDV!$F$5:$F$200))</f>
        <v>0</v>
      </c>
      <c r="N52" s="174">
        <f t="shared" si="0"/>
        <v>50</v>
      </c>
    </row>
    <row r="53" spans="1:14" ht="16.5" thickTop="1" thickBot="1" x14ac:dyDescent="0.3">
      <c r="A53" s="160" t="s">
        <v>171</v>
      </c>
      <c r="B53" s="172">
        <f>SUMPRODUCT((INDV!$E$5:$E$200=$A53)*(MONTH(INDV!$B$5:$B$200)=1)*(INDV!$F$5:$F$200))</f>
        <v>0</v>
      </c>
      <c r="C53" s="172">
        <f>SUMPRODUCT((INDV!$E$5:$E$200=$A53)*(MONTH(INDV!$B$5:$B$200)=2)*(INDV!$F$5:$F$200))</f>
        <v>0</v>
      </c>
      <c r="D53" s="172">
        <f>SUMPRODUCT((INDV!$E$5:$E$200=$A53)*(MONTH(INDV!$B$5:$B$200)=3)*(INDV!$F$5:$F$200))</f>
        <v>0</v>
      </c>
      <c r="E53" s="172">
        <f>SUMPRODUCT((INDV!$E$5:$E$200=$A53)*(MONTH(INDV!$B$5:$B$200)=4)*(INDV!$F$5:$F$200))</f>
        <v>0</v>
      </c>
      <c r="F53" s="172">
        <f>SUMPRODUCT((INDV!$E$5:$E$200=$A53)*(MONTH(INDV!$B$5:$B$200)=5)*(INDV!$F$5:$F$200))</f>
        <v>0</v>
      </c>
      <c r="G53" s="172">
        <f>SUMPRODUCT((INDV!$E$5:$E$200=$A53)*(MONTH(INDV!$B$5:$B$200)=6)*(INDV!$F$5:$F$200))</f>
        <v>0</v>
      </c>
      <c r="H53" s="172">
        <f>SUMPRODUCT((INDV!$E$5:$E$200=$A53)*(MONTH(INDV!$B$5:$B$200)=7)*(INDV!$F$5:$F$200))</f>
        <v>0</v>
      </c>
      <c r="I53" s="172">
        <f>SUMPRODUCT((INDV!$E$5:$E$200=$A53)*(MONTH(INDV!$B$5:$B$200)=8)*(INDV!$F$5:$F$200))</f>
        <v>0</v>
      </c>
      <c r="J53" s="172">
        <f>SUMPRODUCT((INDV!$E$5:$E$200=$A53)*(MONTH(INDV!$B$5:$B$200)=9)*(INDV!$F$5:$F$200))</f>
        <v>0</v>
      </c>
      <c r="K53" s="172">
        <f>SUMPRODUCT((INDV!$E$5:$E$200=$A53)*(MONTH(INDV!$B$5:$B$200)=10)*(INDV!$F$5:$F$200))</f>
        <v>0</v>
      </c>
      <c r="L53" s="172">
        <f>SUMPRODUCT((INDV!$E$5:$E$200=$A53)*(MONTH(INDV!$B$5:$B$200)=11)*(INDV!$F$5:$F$200))</f>
        <v>0</v>
      </c>
      <c r="M53" s="172">
        <f>SUMPRODUCT((INDV!$E$5:$E$200=$A53)*(MONTH(INDV!$B$5:$B$200)=12)*(INDV!$F$5:$F$200))</f>
        <v>0</v>
      </c>
      <c r="N53" s="174">
        <f t="shared" si="0"/>
        <v>0</v>
      </c>
    </row>
    <row r="54" spans="1:14" ht="16.5" thickTop="1" thickBot="1" x14ac:dyDescent="0.3">
      <c r="A54" s="160" t="s">
        <v>143</v>
      </c>
      <c r="B54" s="172">
        <f>SUMPRODUCT((INDV!$E$5:$E$200=$A54)*(MONTH(INDV!$B$5:$B$200)=1)*(INDV!$F$5:$F$200))</f>
        <v>0</v>
      </c>
      <c r="C54" s="172">
        <f>SUMPRODUCT((INDV!$E$5:$E$200=$A54)*(MONTH(INDV!$B$5:$B$200)=2)*(INDV!$F$5:$F$200))</f>
        <v>0</v>
      </c>
      <c r="D54" s="172">
        <f>SUMPRODUCT((INDV!$E$5:$E$200=$A54)*(MONTH(INDV!$B$5:$B$200)=3)*(INDV!$F$5:$F$200))</f>
        <v>0</v>
      </c>
      <c r="E54" s="172">
        <f>SUMPRODUCT((INDV!$E$5:$E$200=$A54)*(MONTH(INDV!$B$5:$B$200)=4)*(INDV!$F$5:$F$200))</f>
        <v>0</v>
      </c>
      <c r="F54" s="172">
        <f>SUMPRODUCT((INDV!$E$5:$E$200=$A54)*(MONTH(INDV!$B$5:$B$200)=5)*(INDV!$F$5:$F$200))</f>
        <v>0</v>
      </c>
      <c r="G54" s="172">
        <f>SUMPRODUCT((INDV!$E$5:$E$200=$A54)*(MONTH(INDV!$B$5:$B$200)=6)*(INDV!$F$5:$F$200))</f>
        <v>0</v>
      </c>
      <c r="H54" s="172">
        <f>SUMPRODUCT((INDV!$E$5:$E$200=$A54)*(MONTH(INDV!$B$5:$B$200)=7)*(INDV!$F$5:$F$200))</f>
        <v>0</v>
      </c>
      <c r="I54" s="172">
        <f>SUMPRODUCT((INDV!$E$5:$E$200=$A54)*(MONTH(INDV!$B$5:$B$200)=8)*(INDV!$F$5:$F$200))</f>
        <v>0</v>
      </c>
      <c r="J54" s="172">
        <f>SUMPRODUCT((INDV!$E$5:$E$200=$A54)*(MONTH(INDV!$B$5:$B$200)=9)*(INDV!$F$5:$F$200))</f>
        <v>0</v>
      </c>
      <c r="K54" s="172">
        <f>SUMPRODUCT((INDV!$E$5:$E$200=$A54)*(MONTH(INDV!$B$5:$B$200)=10)*(INDV!$F$5:$F$200))</f>
        <v>0</v>
      </c>
      <c r="L54" s="172">
        <f>SUMPRODUCT((INDV!$E$5:$E$200=$A54)*(MONTH(INDV!$B$5:$B$200)=11)*(INDV!$F$5:$F$200))</f>
        <v>0</v>
      </c>
      <c r="M54" s="172">
        <f>SUMPRODUCT((INDV!$E$5:$E$200=$A54)*(MONTH(INDV!$B$5:$B$200)=12)*(INDV!$F$5:$F$200))</f>
        <v>0</v>
      </c>
      <c r="N54" s="174">
        <f t="shared" si="0"/>
        <v>0</v>
      </c>
    </row>
    <row r="55" spans="1:14" ht="16.5" thickTop="1" thickBot="1" x14ac:dyDescent="0.3">
      <c r="A55" s="160" t="s">
        <v>133</v>
      </c>
      <c r="B55" s="172">
        <f>SUMPRODUCT((INDV!$E$5:$E$200=$A55)*(MONTH(INDV!$B$5:$B$200)=1)*(INDV!$F$5:$F$200))</f>
        <v>0</v>
      </c>
      <c r="C55" s="172">
        <f>SUMPRODUCT((INDV!$E$5:$E$200=$A55)*(MONTH(INDV!$B$5:$B$200)=2)*(INDV!$F$5:$F$200))</f>
        <v>0</v>
      </c>
      <c r="D55" s="172">
        <f>SUMPRODUCT((INDV!$E$5:$E$200=$A55)*(MONTH(INDV!$B$5:$B$200)=3)*(INDV!$F$5:$F$200))</f>
        <v>0</v>
      </c>
      <c r="E55" s="172">
        <f>SUMPRODUCT((INDV!$E$5:$E$200=$A55)*(MONTH(INDV!$B$5:$B$200)=4)*(INDV!$F$5:$F$200))</f>
        <v>0</v>
      </c>
      <c r="F55" s="172">
        <f>SUMPRODUCT((INDV!$E$5:$E$200=$A55)*(MONTH(INDV!$B$5:$B$200)=5)*(INDV!$F$5:$F$200))</f>
        <v>0</v>
      </c>
      <c r="G55" s="172">
        <f>SUMPRODUCT((INDV!$E$5:$E$200=$A55)*(MONTH(INDV!$B$5:$B$200)=6)*(INDV!$F$5:$F$200))</f>
        <v>0</v>
      </c>
      <c r="H55" s="172">
        <f>SUMPRODUCT((INDV!$E$5:$E$200=$A55)*(MONTH(INDV!$B$5:$B$200)=7)*(INDV!$F$5:$F$200))</f>
        <v>0</v>
      </c>
      <c r="I55" s="172">
        <f>SUMPRODUCT((INDV!$E$5:$E$200=$A55)*(MONTH(INDV!$B$5:$B$200)=8)*(INDV!$F$5:$F$200))</f>
        <v>0</v>
      </c>
      <c r="J55" s="172">
        <f>SUMPRODUCT((INDV!$E$5:$E$200=$A55)*(MONTH(INDV!$B$5:$B$200)=9)*(INDV!$F$5:$F$200))</f>
        <v>0</v>
      </c>
      <c r="K55" s="172">
        <f>SUMPRODUCT((INDV!$E$5:$E$200=$A55)*(MONTH(INDV!$B$5:$B$200)=10)*(INDV!$F$5:$F$200))</f>
        <v>0</v>
      </c>
      <c r="L55" s="172">
        <f>SUMPRODUCT((INDV!$E$5:$E$200=$A55)*(MONTH(INDV!$B$5:$B$200)=11)*(INDV!$F$5:$F$200))</f>
        <v>0</v>
      </c>
      <c r="M55" s="172">
        <f>SUMPRODUCT((INDV!$E$5:$E$200=$A55)*(MONTH(INDV!$B$5:$B$200)=12)*(INDV!$F$5:$F$200))</f>
        <v>0</v>
      </c>
      <c r="N55" s="174">
        <f t="shared" si="0"/>
        <v>0</v>
      </c>
    </row>
    <row r="56" spans="1:14" ht="16.5" thickTop="1" thickBot="1" x14ac:dyDescent="0.3">
      <c r="A56" s="160" t="s">
        <v>172</v>
      </c>
      <c r="B56" s="172">
        <f>SUMPRODUCT((INDV!$E$5:$E$200=$A56)*(MONTH(INDV!$B$5:$B$200)=1)*(INDV!$F$5:$F$200))</f>
        <v>0</v>
      </c>
      <c r="C56" s="172">
        <f>SUMPRODUCT((INDV!$E$5:$E$200=$A56)*(MONTH(INDV!$B$5:$B$200)=2)*(INDV!$F$5:$F$200))</f>
        <v>0</v>
      </c>
      <c r="D56" s="172">
        <f>SUMPRODUCT((INDV!$E$5:$E$200=$A56)*(MONTH(INDV!$B$5:$B$200)=3)*(INDV!$F$5:$F$200))</f>
        <v>0</v>
      </c>
      <c r="E56" s="172">
        <f>SUMPRODUCT((INDV!$E$5:$E$200=$A56)*(MONTH(INDV!$B$5:$B$200)=4)*(INDV!$F$5:$F$200))</f>
        <v>0</v>
      </c>
      <c r="F56" s="172">
        <f>SUMPRODUCT((INDV!$E$5:$E$200=$A56)*(MONTH(INDV!$B$5:$B$200)=5)*(INDV!$F$5:$F$200))</f>
        <v>0</v>
      </c>
      <c r="G56" s="172">
        <f>SUMPRODUCT((INDV!$E$5:$E$200=$A56)*(MONTH(INDV!$B$5:$B$200)=6)*(INDV!$F$5:$F$200))</f>
        <v>0</v>
      </c>
      <c r="H56" s="172">
        <f>SUMPRODUCT((INDV!$E$5:$E$200=$A56)*(MONTH(INDV!$B$5:$B$200)=7)*(INDV!$F$5:$F$200))</f>
        <v>0</v>
      </c>
      <c r="I56" s="172">
        <f>SUMPRODUCT((INDV!$E$5:$E$200=$A56)*(MONTH(INDV!$B$5:$B$200)=8)*(INDV!$F$5:$F$200))</f>
        <v>0</v>
      </c>
      <c r="J56" s="172">
        <f>SUMPRODUCT((INDV!$E$5:$E$200=$A56)*(MONTH(INDV!$B$5:$B$200)=9)*(INDV!$F$5:$F$200))</f>
        <v>0</v>
      </c>
      <c r="K56" s="172">
        <f>SUMPRODUCT((INDV!$E$5:$E$200=$A56)*(MONTH(INDV!$B$5:$B$200)=10)*(INDV!$F$5:$F$200))</f>
        <v>0</v>
      </c>
      <c r="L56" s="172">
        <f>SUMPRODUCT((INDV!$E$5:$E$200=$A56)*(MONTH(INDV!$B$5:$B$200)=11)*(INDV!$F$5:$F$200))</f>
        <v>0</v>
      </c>
      <c r="M56" s="172">
        <f>SUMPRODUCT((INDV!$E$5:$E$200=$A56)*(MONTH(INDV!$B$5:$B$200)=12)*(INDV!$F$5:$F$200))</f>
        <v>0</v>
      </c>
      <c r="N56" s="174">
        <f t="shared" si="0"/>
        <v>0</v>
      </c>
    </row>
    <row r="57" spans="1:14" ht="16.5" thickTop="1" thickBot="1" x14ac:dyDescent="0.3">
      <c r="A57" s="160" t="s">
        <v>34</v>
      </c>
      <c r="B57" s="172">
        <f>SUMPRODUCT((INDV!$E$5:$E$200=$A57)*(MONTH(INDV!$B$5:$B$200)=1)*(INDV!$F$5:$F$200))</f>
        <v>0</v>
      </c>
      <c r="C57" s="172">
        <f>SUMPRODUCT((INDV!$E$5:$E$200=$A57)*(MONTH(INDV!$B$5:$B$200)=2)*(INDV!$F$5:$F$200))</f>
        <v>0</v>
      </c>
      <c r="D57" s="172">
        <f>SUMPRODUCT((INDV!$E$5:$E$200=$A57)*(MONTH(INDV!$B$5:$B$200)=3)*(INDV!$F$5:$F$200))</f>
        <v>0</v>
      </c>
      <c r="E57" s="172">
        <f>SUMPRODUCT((INDV!$E$5:$E$200=$A57)*(MONTH(INDV!$B$5:$B$200)=4)*(INDV!$F$5:$F$200))</f>
        <v>0</v>
      </c>
      <c r="F57" s="172">
        <f>SUMPRODUCT((INDV!$E$5:$E$200=$A57)*(MONTH(INDV!$B$5:$B$200)=5)*(INDV!$F$5:$F$200))</f>
        <v>1</v>
      </c>
      <c r="G57" s="172">
        <f>SUMPRODUCT((INDV!$E$5:$E$200=$A57)*(MONTH(INDV!$B$5:$B$200)=6)*(INDV!$F$5:$F$200))</f>
        <v>1</v>
      </c>
      <c r="H57" s="172">
        <f>SUMPRODUCT((INDV!$E$5:$E$200=$A57)*(MONTH(INDV!$B$5:$B$200)=7)*(INDV!$F$5:$F$200))</f>
        <v>1</v>
      </c>
      <c r="I57" s="172">
        <f>SUMPRODUCT((INDV!$E$5:$E$200=$A57)*(MONTH(INDV!$B$5:$B$200)=8)*(INDV!$F$5:$F$200))</f>
        <v>1</v>
      </c>
      <c r="J57" s="172">
        <f>SUMPRODUCT((INDV!$E$5:$E$200=$A57)*(MONTH(INDV!$B$5:$B$200)=9)*(INDV!$F$5:$F$200))</f>
        <v>0</v>
      </c>
      <c r="K57" s="172">
        <f>SUMPRODUCT((INDV!$E$5:$E$200=$A57)*(MONTH(INDV!$B$5:$B$200)=10)*(INDV!$F$5:$F$200))</f>
        <v>0</v>
      </c>
      <c r="L57" s="172">
        <f>SUMPRODUCT((INDV!$E$5:$E$200=$A57)*(MONTH(INDV!$B$5:$B$200)=11)*(INDV!$F$5:$F$200))</f>
        <v>0</v>
      </c>
      <c r="M57" s="172">
        <f>SUMPRODUCT((INDV!$E$5:$E$200=$A57)*(MONTH(INDV!$B$5:$B$200)=12)*(INDV!$F$5:$F$200))</f>
        <v>0</v>
      </c>
      <c r="N57" s="174">
        <f t="shared" si="0"/>
        <v>4</v>
      </c>
    </row>
    <row r="58" spans="1:14" ht="16.5" thickTop="1" thickBot="1" x14ac:dyDescent="0.3">
      <c r="A58" s="160" t="s">
        <v>118</v>
      </c>
      <c r="B58" s="172">
        <f>SUMPRODUCT((INDV!$E$5:$E$200=$A58)*(MONTH(INDV!$B$5:$B$200)=1)*(INDV!$F$5:$F$200))</f>
        <v>0</v>
      </c>
      <c r="C58" s="172">
        <f>SUMPRODUCT((INDV!$E$5:$E$200=$A58)*(MONTH(INDV!$B$5:$B$200)=2)*(INDV!$F$5:$F$200))</f>
        <v>0</v>
      </c>
      <c r="D58" s="172">
        <f>SUMPRODUCT((INDV!$E$5:$E$200=$A58)*(MONTH(INDV!$B$5:$B$200)=3)*(INDV!$F$5:$F$200))</f>
        <v>0</v>
      </c>
      <c r="E58" s="172">
        <f>SUMPRODUCT((INDV!$E$5:$E$200=$A58)*(MONTH(INDV!$B$5:$B$200)=4)*(INDV!$F$5:$F$200))</f>
        <v>0</v>
      </c>
      <c r="F58" s="172">
        <f>SUMPRODUCT((INDV!$E$5:$E$200=$A58)*(MONTH(INDV!$B$5:$B$200)=5)*(INDV!$F$5:$F$200))</f>
        <v>0</v>
      </c>
      <c r="G58" s="172">
        <f>SUMPRODUCT((INDV!$E$5:$E$200=$A58)*(MONTH(INDV!$B$5:$B$200)=6)*(INDV!$F$5:$F$200))</f>
        <v>0</v>
      </c>
      <c r="H58" s="172">
        <f>SUMPRODUCT((INDV!$E$5:$E$200=$A58)*(MONTH(INDV!$B$5:$B$200)=7)*(INDV!$F$5:$F$200))</f>
        <v>0</v>
      </c>
      <c r="I58" s="172">
        <f>SUMPRODUCT((INDV!$E$5:$E$200=$A58)*(MONTH(INDV!$B$5:$B$200)=8)*(INDV!$F$5:$F$200))</f>
        <v>0</v>
      </c>
      <c r="J58" s="172">
        <f>SUMPRODUCT((INDV!$E$5:$E$200=$A58)*(MONTH(INDV!$B$5:$B$200)=9)*(INDV!$F$5:$F$200))</f>
        <v>0</v>
      </c>
      <c r="K58" s="172">
        <f>SUMPRODUCT((INDV!$E$5:$E$200=$A58)*(MONTH(INDV!$B$5:$B$200)=10)*(INDV!$F$5:$F$200))</f>
        <v>30</v>
      </c>
      <c r="L58" s="172">
        <f>SUMPRODUCT((INDV!$E$5:$E$200=$A58)*(MONTH(INDV!$B$5:$B$200)=11)*(INDV!$F$5:$F$200))</f>
        <v>0</v>
      </c>
      <c r="M58" s="172">
        <f>SUMPRODUCT((INDV!$E$5:$E$200=$A58)*(MONTH(INDV!$B$5:$B$200)=12)*(INDV!$F$5:$F$200))</f>
        <v>0</v>
      </c>
      <c r="N58" s="174">
        <f t="shared" si="0"/>
        <v>30</v>
      </c>
    </row>
    <row r="59" spans="1:14" ht="16.5" thickTop="1" thickBot="1" x14ac:dyDescent="0.3">
      <c r="A59" s="160" t="s">
        <v>173</v>
      </c>
      <c r="B59" s="172">
        <f>SUMPRODUCT((INDV!$E$5:$E$200=$A59)*(MONTH(INDV!$B$5:$B$200)=1)*(INDV!$F$5:$F$200))</f>
        <v>0</v>
      </c>
      <c r="C59" s="172">
        <f>SUMPRODUCT((INDV!$E$5:$E$200=$A59)*(MONTH(INDV!$B$5:$B$200)=2)*(INDV!$F$5:$F$200))</f>
        <v>0</v>
      </c>
      <c r="D59" s="172">
        <f>SUMPRODUCT((INDV!$E$5:$E$200=$A59)*(MONTH(INDV!$B$5:$B$200)=3)*(INDV!$F$5:$F$200))</f>
        <v>0</v>
      </c>
      <c r="E59" s="172">
        <f>SUMPRODUCT((INDV!$E$5:$E$200=$A59)*(MONTH(INDV!$B$5:$B$200)=4)*(INDV!$F$5:$F$200))</f>
        <v>0</v>
      </c>
      <c r="F59" s="172">
        <f>SUMPRODUCT((INDV!$E$5:$E$200=$A59)*(MONTH(INDV!$B$5:$B$200)=5)*(INDV!$F$5:$F$200))</f>
        <v>0</v>
      </c>
      <c r="G59" s="172">
        <f>SUMPRODUCT((INDV!$E$5:$E$200=$A59)*(MONTH(INDV!$B$5:$B$200)=6)*(INDV!$F$5:$F$200))</f>
        <v>0</v>
      </c>
      <c r="H59" s="172">
        <f>SUMPRODUCT((INDV!$E$5:$E$200=$A59)*(MONTH(INDV!$B$5:$B$200)=7)*(INDV!$F$5:$F$200))</f>
        <v>0</v>
      </c>
      <c r="I59" s="172">
        <f>SUMPRODUCT((INDV!$E$5:$E$200=$A59)*(MONTH(INDV!$B$5:$B$200)=8)*(INDV!$F$5:$F$200))</f>
        <v>0</v>
      </c>
      <c r="J59" s="172">
        <f>SUMPRODUCT((INDV!$E$5:$E$200=$A59)*(MONTH(INDV!$B$5:$B$200)=9)*(INDV!$F$5:$F$200))</f>
        <v>0</v>
      </c>
      <c r="K59" s="172">
        <f>SUMPRODUCT((INDV!$E$5:$E$200=$A59)*(MONTH(INDV!$B$5:$B$200)=10)*(INDV!$F$5:$F$200))</f>
        <v>0</v>
      </c>
      <c r="L59" s="172">
        <f>SUMPRODUCT((INDV!$E$5:$E$200=$A59)*(MONTH(INDV!$B$5:$B$200)=11)*(INDV!$F$5:$F$200))</f>
        <v>0</v>
      </c>
      <c r="M59" s="172">
        <f>SUMPRODUCT((INDV!$E$5:$E$200=$A59)*(MONTH(INDV!$B$5:$B$200)=12)*(INDV!$F$5:$F$200))</f>
        <v>0</v>
      </c>
      <c r="N59" s="174">
        <f t="shared" si="0"/>
        <v>0</v>
      </c>
    </row>
    <row r="60" spans="1:14" ht="16.5" thickTop="1" thickBot="1" x14ac:dyDescent="0.3">
      <c r="A60" s="160" t="s">
        <v>135</v>
      </c>
      <c r="B60" s="172">
        <f>SUMPRODUCT((INDV!$E$5:$E$200=$A60)*(MONTH(INDV!$B$5:$B$200)=1)*(INDV!$F$5:$F$200))</f>
        <v>0</v>
      </c>
      <c r="C60" s="172">
        <f>SUMPRODUCT((INDV!$E$5:$E$200=$A60)*(MONTH(INDV!$B$5:$B$200)=2)*(INDV!$F$5:$F$200))</f>
        <v>0</v>
      </c>
      <c r="D60" s="172">
        <f>SUMPRODUCT((INDV!$E$5:$E$200=$A60)*(MONTH(INDV!$B$5:$B$200)=3)*(INDV!$F$5:$F$200))</f>
        <v>0</v>
      </c>
      <c r="E60" s="172">
        <f>SUMPRODUCT((INDV!$E$5:$E$200=$A60)*(MONTH(INDV!$B$5:$B$200)=4)*(INDV!$F$5:$F$200))</f>
        <v>0</v>
      </c>
      <c r="F60" s="172">
        <f>SUMPRODUCT((INDV!$E$5:$E$200=$A60)*(MONTH(INDV!$B$5:$B$200)=5)*(INDV!$F$5:$F$200))</f>
        <v>0</v>
      </c>
      <c r="G60" s="172">
        <f>SUMPRODUCT((INDV!$E$5:$E$200=$A60)*(MONTH(INDV!$B$5:$B$200)=6)*(INDV!$F$5:$F$200))</f>
        <v>0</v>
      </c>
      <c r="H60" s="172">
        <f>SUMPRODUCT((INDV!$E$5:$E$200=$A60)*(MONTH(INDV!$B$5:$B$200)=7)*(INDV!$F$5:$F$200))</f>
        <v>0</v>
      </c>
      <c r="I60" s="172">
        <f>SUMPRODUCT((INDV!$E$5:$E$200=$A60)*(MONTH(INDV!$B$5:$B$200)=8)*(INDV!$F$5:$F$200))</f>
        <v>19</v>
      </c>
      <c r="J60" s="172">
        <f>SUMPRODUCT((INDV!$E$5:$E$200=$A60)*(MONTH(INDV!$B$5:$B$200)=9)*(INDV!$F$5:$F$200))</f>
        <v>18</v>
      </c>
      <c r="K60" s="172">
        <f>SUMPRODUCT((INDV!$E$5:$E$200=$A60)*(MONTH(INDV!$B$5:$B$200)=10)*(INDV!$F$5:$F$200))</f>
        <v>0</v>
      </c>
      <c r="L60" s="172">
        <f>SUMPRODUCT((INDV!$E$5:$E$200=$A60)*(MONTH(INDV!$B$5:$B$200)=11)*(INDV!$F$5:$F$200))</f>
        <v>0</v>
      </c>
      <c r="M60" s="172">
        <f>SUMPRODUCT((INDV!$E$5:$E$200=$A60)*(MONTH(INDV!$B$5:$B$200)=12)*(INDV!$F$5:$F$200))</f>
        <v>0</v>
      </c>
      <c r="N60" s="174">
        <f t="shared" si="0"/>
        <v>37</v>
      </c>
    </row>
    <row r="61" spans="1:14" ht="16.5" thickTop="1" thickBot="1" x14ac:dyDescent="0.3">
      <c r="A61" s="160" t="s">
        <v>174</v>
      </c>
      <c r="B61" s="172">
        <f>SUMPRODUCT((INDV!$E$5:$E$200=$A61)*(MONTH(INDV!$B$5:$B$200)=1)*(INDV!$F$5:$F$200))</f>
        <v>0</v>
      </c>
      <c r="C61" s="172">
        <f>SUMPRODUCT((INDV!$E$5:$E$200=$A61)*(MONTH(INDV!$B$5:$B$200)=2)*(INDV!$F$5:$F$200))</f>
        <v>0</v>
      </c>
      <c r="D61" s="172">
        <f>SUMPRODUCT((INDV!$E$5:$E$200=$A61)*(MONTH(INDV!$B$5:$B$200)=3)*(INDV!$F$5:$F$200))</f>
        <v>0</v>
      </c>
      <c r="E61" s="172">
        <f>SUMPRODUCT((INDV!$E$5:$E$200=$A61)*(MONTH(INDV!$B$5:$B$200)=4)*(INDV!$F$5:$F$200))</f>
        <v>0</v>
      </c>
      <c r="F61" s="172">
        <f>SUMPRODUCT((INDV!$E$5:$E$200=$A61)*(MONTH(INDV!$B$5:$B$200)=5)*(INDV!$F$5:$F$200))</f>
        <v>0</v>
      </c>
      <c r="G61" s="172">
        <f>SUMPRODUCT((INDV!$E$5:$E$200=$A61)*(MONTH(INDV!$B$5:$B$200)=6)*(INDV!$F$5:$F$200))</f>
        <v>0</v>
      </c>
      <c r="H61" s="172">
        <f>SUMPRODUCT((INDV!$E$5:$E$200=$A61)*(MONTH(INDV!$B$5:$B$200)=7)*(INDV!$F$5:$F$200))</f>
        <v>0</v>
      </c>
      <c r="I61" s="172">
        <f>SUMPRODUCT((INDV!$E$5:$E$200=$A61)*(MONTH(INDV!$B$5:$B$200)=8)*(INDV!$F$5:$F$200))</f>
        <v>0</v>
      </c>
      <c r="J61" s="172">
        <f>SUMPRODUCT((INDV!$E$5:$E$200=$A61)*(MONTH(INDV!$B$5:$B$200)=9)*(INDV!$F$5:$F$200))</f>
        <v>0</v>
      </c>
      <c r="K61" s="172">
        <f>SUMPRODUCT((INDV!$E$5:$E$200=$A61)*(MONTH(INDV!$B$5:$B$200)=10)*(INDV!$F$5:$F$200))</f>
        <v>0</v>
      </c>
      <c r="L61" s="172">
        <f>SUMPRODUCT((INDV!$E$5:$E$200=$A61)*(MONTH(INDV!$B$5:$B$200)=11)*(INDV!$F$5:$F$200))</f>
        <v>0</v>
      </c>
      <c r="M61" s="172">
        <f>SUMPRODUCT((INDV!$E$5:$E$200=$A61)*(MONTH(INDV!$B$5:$B$200)=12)*(INDV!$F$5:$F$200))</f>
        <v>0</v>
      </c>
      <c r="N61" s="174">
        <f t="shared" si="0"/>
        <v>0</v>
      </c>
    </row>
    <row r="62" spans="1:14" ht="16.5" thickTop="1" thickBot="1" x14ac:dyDescent="0.3">
      <c r="A62" s="160" t="s">
        <v>125</v>
      </c>
      <c r="B62" s="172">
        <f>SUMPRODUCT((INDV!$E$5:$E$200=$A62)*(MONTH(INDV!$B$5:$B$200)=1)*(INDV!$F$5:$F$200))</f>
        <v>0</v>
      </c>
      <c r="C62" s="172">
        <f>SUMPRODUCT((INDV!$E$5:$E$200=$A62)*(MONTH(INDV!$B$5:$B$200)=2)*(INDV!$F$5:$F$200))</f>
        <v>0</v>
      </c>
      <c r="D62" s="172">
        <f>SUMPRODUCT((INDV!$E$5:$E$200=$A62)*(MONTH(INDV!$B$5:$B$200)=3)*(INDV!$F$5:$F$200))</f>
        <v>0</v>
      </c>
      <c r="E62" s="172">
        <f>SUMPRODUCT((INDV!$E$5:$E$200=$A62)*(MONTH(INDV!$B$5:$B$200)=4)*(INDV!$F$5:$F$200))</f>
        <v>0</v>
      </c>
      <c r="F62" s="172">
        <f>SUMPRODUCT((INDV!$E$5:$E$200=$A62)*(MONTH(INDV!$B$5:$B$200)=5)*(INDV!$F$5:$F$200))</f>
        <v>0</v>
      </c>
      <c r="G62" s="172">
        <f>SUMPRODUCT((INDV!$E$5:$E$200=$A62)*(MONTH(INDV!$B$5:$B$200)=6)*(INDV!$F$5:$F$200))</f>
        <v>0</v>
      </c>
      <c r="H62" s="172">
        <f>SUMPRODUCT((INDV!$E$5:$E$200=$A62)*(MONTH(INDV!$B$5:$B$200)=7)*(INDV!$F$5:$F$200))</f>
        <v>35</v>
      </c>
      <c r="I62" s="172">
        <f>SUMPRODUCT((INDV!$E$5:$E$200=$A62)*(MONTH(INDV!$B$5:$B$200)=8)*(INDV!$F$5:$F$200))</f>
        <v>0</v>
      </c>
      <c r="J62" s="172">
        <f>SUMPRODUCT((INDV!$E$5:$E$200=$A62)*(MONTH(INDV!$B$5:$B$200)=9)*(INDV!$F$5:$F$200))</f>
        <v>0</v>
      </c>
      <c r="K62" s="172">
        <f>SUMPRODUCT((INDV!$E$5:$E$200=$A62)*(MONTH(INDV!$B$5:$B$200)=10)*(INDV!$F$5:$F$200))</f>
        <v>0</v>
      </c>
      <c r="L62" s="172">
        <f>SUMPRODUCT((INDV!$E$5:$E$200=$A62)*(MONTH(INDV!$B$5:$B$200)=11)*(INDV!$F$5:$F$200))</f>
        <v>0</v>
      </c>
      <c r="M62" s="172">
        <f>SUMPRODUCT((INDV!$E$5:$E$200=$A62)*(MONTH(INDV!$B$5:$B$200)=12)*(INDV!$F$5:$F$200))</f>
        <v>0</v>
      </c>
      <c r="N62" s="174">
        <f t="shared" si="0"/>
        <v>35</v>
      </c>
    </row>
    <row r="63" spans="1:14" ht="16.5" thickTop="1" thickBot="1" x14ac:dyDescent="0.3">
      <c r="A63" s="160" t="s">
        <v>131</v>
      </c>
      <c r="B63" s="172">
        <f>SUMPRODUCT((INDV!$E$5:$E$200=$A63)*(MONTH(INDV!$B$5:$B$200)=1)*(INDV!$F$5:$F$200))</f>
        <v>0</v>
      </c>
      <c r="C63" s="172">
        <f>SUMPRODUCT((INDV!$E$5:$E$200=$A63)*(MONTH(INDV!$B$5:$B$200)=2)*(INDV!$F$5:$F$200))</f>
        <v>0</v>
      </c>
      <c r="D63" s="172">
        <f>SUMPRODUCT((INDV!$E$5:$E$200=$A63)*(MONTH(INDV!$B$5:$B$200)=3)*(INDV!$F$5:$F$200))</f>
        <v>0</v>
      </c>
      <c r="E63" s="172">
        <f>SUMPRODUCT((INDV!$E$5:$E$200=$A63)*(MONTH(INDV!$B$5:$B$200)=4)*(INDV!$F$5:$F$200))</f>
        <v>0</v>
      </c>
      <c r="F63" s="172">
        <f>SUMPRODUCT((INDV!$E$5:$E$200=$A63)*(MONTH(INDV!$B$5:$B$200)=5)*(INDV!$F$5:$F$200))</f>
        <v>0</v>
      </c>
      <c r="G63" s="172">
        <f>SUMPRODUCT((INDV!$E$5:$E$200=$A63)*(MONTH(INDV!$B$5:$B$200)=6)*(INDV!$F$5:$F$200))</f>
        <v>0</v>
      </c>
      <c r="H63" s="172">
        <f>SUMPRODUCT((INDV!$E$5:$E$200=$A63)*(MONTH(INDV!$B$5:$B$200)=7)*(INDV!$F$5:$F$200))</f>
        <v>0</v>
      </c>
      <c r="I63" s="172">
        <f>SUMPRODUCT((INDV!$E$5:$E$200=$A63)*(MONTH(INDV!$B$5:$B$200)=8)*(INDV!$F$5:$F$200))</f>
        <v>0</v>
      </c>
      <c r="J63" s="172">
        <f>SUMPRODUCT((INDV!$E$5:$E$200=$A63)*(MONTH(INDV!$B$5:$B$200)=9)*(INDV!$F$5:$F$200))</f>
        <v>15</v>
      </c>
      <c r="K63" s="172">
        <f>SUMPRODUCT((INDV!$E$5:$E$200=$A63)*(MONTH(INDV!$B$5:$B$200)=10)*(INDV!$F$5:$F$200))</f>
        <v>0</v>
      </c>
      <c r="L63" s="172">
        <f>SUMPRODUCT((INDV!$E$5:$E$200=$A63)*(MONTH(INDV!$B$5:$B$200)=11)*(INDV!$F$5:$F$200))</f>
        <v>0</v>
      </c>
      <c r="M63" s="172">
        <f>SUMPRODUCT((INDV!$E$5:$E$200=$A63)*(MONTH(INDV!$B$5:$B$200)=12)*(INDV!$F$5:$F$200))</f>
        <v>0</v>
      </c>
      <c r="N63" s="174">
        <f t="shared" si="0"/>
        <v>15</v>
      </c>
    </row>
    <row r="64" spans="1:14" ht="16.5" thickTop="1" thickBot="1" x14ac:dyDescent="0.3">
      <c r="A64" s="161"/>
      <c r="B64" s="165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70"/>
    </row>
    <row r="65" spans="1:14" ht="16.5" thickTop="1" thickBot="1" x14ac:dyDescent="0.3">
      <c r="A65" s="161"/>
      <c r="B65" s="165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70"/>
    </row>
    <row r="66" spans="1:14" ht="16.5" thickTop="1" thickBot="1" x14ac:dyDescent="0.3">
      <c r="A66" s="161"/>
      <c r="B66" s="165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70"/>
    </row>
    <row r="67" spans="1:14" ht="16.5" thickTop="1" thickBot="1" x14ac:dyDescent="0.3">
      <c r="A67" s="161"/>
      <c r="B67" s="165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70"/>
    </row>
    <row r="68" spans="1:14" ht="16.5" thickTop="1" thickBot="1" x14ac:dyDescent="0.3">
      <c r="A68" s="161"/>
      <c r="B68" s="165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70"/>
    </row>
    <row r="69" spans="1:14" ht="16.5" thickTop="1" thickBot="1" x14ac:dyDescent="0.3">
      <c r="A69" s="161"/>
      <c r="B69" s="165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70"/>
    </row>
    <row r="70" spans="1:14" ht="16.5" thickTop="1" thickBot="1" x14ac:dyDescent="0.3">
      <c r="A70" s="161"/>
      <c r="B70" s="165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70"/>
    </row>
    <row r="71" spans="1:14" ht="16.5" thickTop="1" thickBot="1" x14ac:dyDescent="0.3">
      <c r="A71" s="161"/>
      <c r="B71" s="165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70"/>
    </row>
    <row r="72" spans="1:14" ht="16.5" thickTop="1" thickBot="1" x14ac:dyDescent="0.3">
      <c r="A72" s="161"/>
      <c r="B72" s="165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70"/>
    </row>
    <row r="73" spans="1:14" ht="16.5" thickTop="1" thickBot="1" x14ac:dyDescent="0.3">
      <c r="A73" s="162"/>
      <c r="B73" s="167"/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171"/>
    </row>
    <row r="74" spans="1:14" ht="13.5" thickTop="1" x14ac:dyDescent="0.2"/>
  </sheetData>
  <sortState ref="A3:A61">
    <sortCondition ref="A3"/>
  </sortState>
  <mergeCells count="14">
    <mergeCell ref="F1:F3"/>
    <mergeCell ref="A1:A3"/>
    <mergeCell ref="B1:B3"/>
    <mergeCell ref="C1:C3"/>
    <mergeCell ref="D1:D3"/>
    <mergeCell ref="E1:E3"/>
    <mergeCell ref="M1:M3"/>
    <mergeCell ref="N1:N3"/>
    <mergeCell ref="G1:G3"/>
    <mergeCell ref="H1:H3"/>
    <mergeCell ref="I1:I3"/>
    <mergeCell ref="J1:J3"/>
    <mergeCell ref="K1:K3"/>
    <mergeCell ref="L1:L3"/>
  </mergeCells>
  <hyperlinks>
    <hyperlink ref="R3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25"/>
  <sheetViews>
    <sheetView workbookViewId="0">
      <selection activeCell="I26" sqref="I26"/>
    </sheetView>
  </sheetViews>
  <sheetFormatPr baseColWidth="10" defaultRowHeight="12.75" x14ac:dyDescent="0.2"/>
  <cols>
    <col min="1" max="1" width="21.28515625" bestFit="1" customWidth="1"/>
    <col min="2" max="2" width="24" bestFit="1" customWidth="1"/>
    <col min="3" max="3" width="6" customWidth="1"/>
    <col min="4" max="5" width="5" customWidth="1"/>
    <col min="6" max="6" width="13.140625" customWidth="1"/>
    <col min="7" max="7" width="19.5703125" bestFit="1" customWidth="1"/>
    <col min="8" max="8" width="21.7109375" bestFit="1" customWidth="1"/>
    <col min="9" max="9" width="19.5703125" bestFit="1" customWidth="1"/>
    <col min="10" max="10" width="27" bestFit="1" customWidth="1"/>
    <col min="11" max="11" width="24.85546875" bestFit="1" customWidth="1"/>
    <col min="12" max="54" width="10.140625" customWidth="1"/>
    <col min="55" max="55" width="6" customWidth="1"/>
    <col min="56" max="56" width="13.140625" bestFit="1" customWidth="1"/>
  </cols>
  <sheetData>
    <row r="3" spans="1:6" x14ac:dyDescent="0.2">
      <c r="A3" s="175" t="s">
        <v>201</v>
      </c>
      <c r="B3" s="175" t="s">
        <v>196</v>
      </c>
    </row>
    <row r="4" spans="1:6" x14ac:dyDescent="0.2">
      <c r="A4" s="175" t="s">
        <v>193</v>
      </c>
      <c r="B4" t="s">
        <v>197</v>
      </c>
      <c r="C4" t="s">
        <v>198</v>
      </c>
      <c r="D4" t="s">
        <v>199</v>
      </c>
      <c r="E4" t="s">
        <v>200</v>
      </c>
      <c r="F4" t="s">
        <v>195</v>
      </c>
    </row>
    <row r="5" spans="1:6" x14ac:dyDescent="0.2">
      <c r="A5" s="176" t="s">
        <v>60</v>
      </c>
      <c r="B5" s="177"/>
      <c r="C5" s="177">
        <v>60</v>
      </c>
      <c r="D5" s="177"/>
      <c r="E5" s="177"/>
      <c r="F5" s="177">
        <v>60</v>
      </c>
    </row>
    <row r="6" spans="1:6" x14ac:dyDescent="0.2">
      <c r="A6" s="176" t="s">
        <v>29</v>
      </c>
      <c r="B6" s="177"/>
      <c r="C6" s="177">
        <v>120</v>
      </c>
      <c r="D6" s="177"/>
      <c r="E6" s="177"/>
      <c r="F6" s="177">
        <v>120</v>
      </c>
    </row>
    <row r="7" spans="1:6" x14ac:dyDescent="0.2">
      <c r="A7" s="176" t="s">
        <v>138</v>
      </c>
      <c r="B7" s="177"/>
      <c r="C7" s="177"/>
      <c r="D7" s="177">
        <v>4</v>
      </c>
      <c r="E7" s="177"/>
      <c r="F7" s="177">
        <v>4</v>
      </c>
    </row>
    <row r="8" spans="1:6" x14ac:dyDescent="0.2">
      <c r="A8" s="176" t="s">
        <v>54</v>
      </c>
      <c r="B8" s="177"/>
      <c r="C8" s="177"/>
      <c r="D8" s="177">
        <v>223</v>
      </c>
      <c r="E8" s="177"/>
      <c r="F8" s="177">
        <v>223</v>
      </c>
    </row>
    <row r="9" spans="1:6" x14ac:dyDescent="0.2">
      <c r="A9" s="176" t="s">
        <v>139</v>
      </c>
      <c r="B9" s="177"/>
      <c r="C9" s="177"/>
      <c r="D9" s="177">
        <v>2</v>
      </c>
      <c r="E9" s="177"/>
      <c r="F9" s="177">
        <v>2</v>
      </c>
    </row>
    <row r="10" spans="1:6" x14ac:dyDescent="0.2">
      <c r="A10" s="176" t="s">
        <v>132</v>
      </c>
      <c r="B10" s="177"/>
      <c r="C10" s="177"/>
      <c r="D10" s="177">
        <v>20</v>
      </c>
      <c r="E10" s="177"/>
      <c r="F10" s="177">
        <v>20</v>
      </c>
    </row>
    <row r="11" spans="1:6" x14ac:dyDescent="0.2">
      <c r="A11" s="176" t="s">
        <v>140</v>
      </c>
      <c r="B11" s="177"/>
      <c r="C11" s="177"/>
      <c r="D11" s="177">
        <v>20</v>
      </c>
      <c r="E11" s="177"/>
      <c r="F11" s="177">
        <v>20</v>
      </c>
    </row>
    <row r="12" spans="1:6" x14ac:dyDescent="0.2">
      <c r="A12" s="176" t="s">
        <v>65</v>
      </c>
      <c r="B12" s="177"/>
      <c r="C12" s="177">
        <v>63</v>
      </c>
      <c r="D12" s="177"/>
      <c r="E12" s="177"/>
      <c r="F12" s="177">
        <v>63</v>
      </c>
    </row>
    <row r="13" spans="1:6" x14ac:dyDescent="0.2">
      <c r="A13" s="176" t="s">
        <v>130</v>
      </c>
      <c r="B13" s="177"/>
      <c r="C13" s="177"/>
      <c r="D13" s="177">
        <v>1.5</v>
      </c>
      <c r="E13" s="177"/>
      <c r="F13" s="177">
        <v>1.5</v>
      </c>
    </row>
    <row r="14" spans="1:6" x14ac:dyDescent="0.2">
      <c r="A14" s="176" t="s">
        <v>126</v>
      </c>
      <c r="B14" s="177"/>
      <c r="C14" s="177"/>
      <c r="D14" s="177">
        <v>10</v>
      </c>
      <c r="E14" s="177"/>
      <c r="F14" s="177">
        <v>10</v>
      </c>
    </row>
    <row r="15" spans="1:6" x14ac:dyDescent="0.2">
      <c r="A15" s="176" t="s">
        <v>86</v>
      </c>
      <c r="B15" s="177"/>
      <c r="C15" s="177">
        <v>140</v>
      </c>
      <c r="D15" s="177">
        <v>10</v>
      </c>
      <c r="E15" s="177"/>
      <c r="F15" s="177">
        <v>150</v>
      </c>
    </row>
    <row r="16" spans="1:6" x14ac:dyDescent="0.2">
      <c r="A16" s="176" t="s">
        <v>35</v>
      </c>
      <c r="B16" s="177"/>
      <c r="C16" s="177"/>
      <c r="D16" s="177">
        <v>20</v>
      </c>
      <c r="E16" s="177"/>
      <c r="F16" s="177">
        <v>20</v>
      </c>
    </row>
    <row r="17" spans="1:6" x14ac:dyDescent="0.2">
      <c r="A17" s="176" t="s">
        <v>128</v>
      </c>
      <c r="B17" s="177"/>
      <c r="C17" s="177"/>
      <c r="D17" s="177">
        <v>168</v>
      </c>
      <c r="E17" s="177"/>
      <c r="F17" s="177">
        <v>168</v>
      </c>
    </row>
    <row r="18" spans="1:6" x14ac:dyDescent="0.2">
      <c r="A18" s="176" t="s">
        <v>36</v>
      </c>
      <c r="B18" s="177"/>
      <c r="C18" s="177"/>
      <c r="D18" s="177">
        <v>50</v>
      </c>
      <c r="E18" s="177"/>
      <c r="F18" s="177">
        <v>50</v>
      </c>
    </row>
    <row r="19" spans="1:6" x14ac:dyDescent="0.2">
      <c r="A19" s="176" t="s">
        <v>34</v>
      </c>
      <c r="B19" s="177"/>
      <c r="C19" s="177">
        <v>2.5</v>
      </c>
      <c r="D19" s="177">
        <v>1.5</v>
      </c>
      <c r="E19" s="177"/>
      <c r="F19" s="177">
        <v>4</v>
      </c>
    </row>
    <row r="20" spans="1:6" x14ac:dyDescent="0.2">
      <c r="A20" s="176" t="s">
        <v>118</v>
      </c>
      <c r="B20" s="177"/>
      <c r="C20" s="177"/>
      <c r="D20" s="177">
        <v>30</v>
      </c>
      <c r="E20" s="177"/>
      <c r="F20" s="177">
        <v>30</v>
      </c>
    </row>
    <row r="21" spans="1:6" x14ac:dyDescent="0.2">
      <c r="A21" s="176" t="s">
        <v>135</v>
      </c>
      <c r="B21" s="177"/>
      <c r="C21" s="177"/>
      <c r="D21" s="177">
        <v>37</v>
      </c>
      <c r="E21" s="177"/>
      <c r="F21" s="177">
        <v>37</v>
      </c>
    </row>
    <row r="22" spans="1:6" x14ac:dyDescent="0.2">
      <c r="A22" s="176" t="s">
        <v>125</v>
      </c>
      <c r="B22" s="177"/>
      <c r="C22" s="177"/>
      <c r="D22" s="177">
        <v>35</v>
      </c>
      <c r="E22" s="177"/>
      <c r="F22" s="177">
        <v>35</v>
      </c>
    </row>
    <row r="23" spans="1:6" x14ac:dyDescent="0.2">
      <c r="A23" s="176" t="s">
        <v>131</v>
      </c>
      <c r="B23" s="177"/>
      <c r="C23" s="177"/>
      <c r="D23" s="177">
        <v>15</v>
      </c>
      <c r="E23" s="177"/>
      <c r="F23" s="177">
        <v>15</v>
      </c>
    </row>
    <row r="24" spans="1:6" x14ac:dyDescent="0.2">
      <c r="A24" s="176" t="s">
        <v>194</v>
      </c>
      <c r="B24" s="177"/>
      <c r="C24" s="177"/>
      <c r="D24" s="177"/>
      <c r="E24" s="177"/>
      <c r="F24" s="177"/>
    </row>
    <row r="25" spans="1:6" x14ac:dyDescent="0.2">
      <c r="A25" s="176" t="s">
        <v>195</v>
      </c>
      <c r="B25" s="177"/>
      <c r="C25" s="177">
        <v>385.5</v>
      </c>
      <c r="D25" s="177">
        <v>647</v>
      </c>
      <c r="E25" s="177"/>
      <c r="F25" s="177">
        <v>1032.5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ND50"/>
  <sheetViews>
    <sheetView showGridLines="0" showZeros="0" tabSelected="1" zoomScale="80" zoomScaleNormal="8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 activeCell="G29" sqref="G29"/>
    </sheetView>
  </sheetViews>
  <sheetFormatPr baseColWidth="10" defaultRowHeight="12.75" x14ac:dyDescent="0.2"/>
  <cols>
    <col min="1" max="1" width="36.5703125" style="181" bestFit="1" customWidth="1"/>
    <col min="2" max="367" width="6.140625" style="181" customWidth="1"/>
    <col min="368" max="368" width="6.140625" style="180" customWidth="1"/>
    <col min="369" max="16384" width="11.42578125" style="181"/>
  </cols>
  <sheetData>
    <row r="1" spans="1:368" ht="29.25" x14ac:dyDescent="0.2">
      <c r="A1" s="178">
        <v>2018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79"/>
      <c r="AS1" s="179"/>
      <c r="AT1" s="179"/>
      <c r="AU1" s="179"/>
      <c r="AV1" s="179"/>
      <c r="AW1" s="179"/>
      <c r="AX1" s="179"/>
      <c r="AY1" s="179"/>
      <c r="AZ1" s="179"/>
      <c r="BA1" s="179"/>
      <c r="BB1" s="179"/>
      <c r="BC1" s="179"/>
      <c r="BD1" s="179"/>
      <c r="BE1" s="179"/>
      <c r="BF1" s="179"/>
      <c r="BG1" s="179"/>
      <c r="BH1" s="179"/>
      <c r="BI1" s="179"/>
      <c r="BJ1" s="179"/>
      <c r="BK1" s="179"/>
      <c r="BL1" s="179"/>
      <c r="BM1" s="179"/>
      <c r="BN1" s="179"/>
      <c r="BO1" s="179"/>
      <c r="BP1" s="179"/>
      <c r="BQ1" s="179"/>
      <c r="BR1" s="179"/>
      <c r="BS1" s="179"/>
      <c r="BT1" s="179"/>
      <c r="BU1" s="179"/>
      <c r="BV1" s="179"/>
      <c r="BW1" s="179"/>
      <c r="BX1" s="179"/>
      <c r="BY1" s="179"/>
      <c r="BZ1" s="179"/>
      <c r="CA1" s="179"/>
      <c r="CB1" s="179"/>
      <c r="CC1" s="179"/>
      <c r="CD1" s="179"/>
      <c r="CE1" s="179"/>
      <c r="CF1" s="179"/>
      <c r="CG1" s="179"/>
      <c r="CH1" s="179"/>
      <c r="CI1" s="179"/>
      <c r="CJ1" s="179"/>
      <c r="CK1" s="179"/>
      <c r="CL1" s="179"/>
      <c r="CM1" s="179"/>
      <c r="CN1" s="179"/>
      <c r="CO1" s="179"/>
      <c r="CP1" s="179"/>
      <c r="CQ1" s="179"/>
      <c r="CR1" s="179"/>
      <c r="CS1" s="179"/>
      <c r="CT1" s="179"/>
      <c r="CU1" s="179"/>
      <c r="CV1" s="179"/>
      <c r="CW1" s="179"/>
      <c r="CX1" s="179"/>
      <c r="CY1" s="179"/>
      <c r="CZ1" s="179"/>
      <c r="DA1" s="179"/>
      <c r="DB1" s="179"/>
      <c r="DC1" s="179"/>
      <c r="DD1" s="179"/>
      <c r="DE1" s="179"/>
      <c r="DF1" s="179"/>
      <c r="DG1" s="179"/>
      <c r="DH1" s="179"/>
      <c r="DI1" s="179"/>
      <c r="DJ1" s="179"/>
      <c r="DK1" s="179"/>
      <c r="DL1" s="179"/>
      <c r="DM1" s="179"/>
      <c r="DN1" s="179"/>
      <c r="DO1" s="179"/>
      <c r="DP1" s="179"/>
      <c r="DQ1" s="179"/>
      <c r="DR1" s="179"/>
      <c r="DS1" s="179"/>
      <c r="DT1" s="179"/>
      <c r="DU1" s="179"/>
      <c r="DV1" s="179"/>
      <c r="DW1" s="179"/>
      <c r="DX1" s="179"/>
      <c r="DY1" s="179"/>
      <c r="DZ1" s="179"/>
      <c r="EA1" s="179"/>
      <c r="EB1" s="179"/>
      <c r="EC1" s="179"/>
      <c r="ED1" s="179"/>
      <c r="EE1" s="179"/>
      <c r="EF1" s="179"/>
      <c r="EG1" s="179"/>
      <c r="EH1" s="179"/>
      <c r="EI1" s="179"/>
      <c r="EJ1" s="179"/>
      <c r="EK1" s="179"/>
      <c r="EL1" s="179"/>
      <c r="EM1" s="179"/>
      <c r="EN1" s="179"/>
      <c r="EO1" s="179"/>
      <c r="EP1" s="179"/>
      <c r="EQ1" s="179"/>
      <c r="ER1" s="179"/>
      <c r="ES1" s="179"/>
      <c r="ET1" s="179"/>
      <c r="EU1" s="179"/>
      <c r="EV1" s="179"/>
      <c r="EW1" s="179"/>
      <c r="EX1" s="179"/>
      <c r="EY1" s="179"/>
      <c r="EZ1" s="179"/>
      <c r="FA1" s="179"/>
      <c r="FB1" s="179"/>
      <c r="FC1" s="179"/>
      <c r="FD1" s="179"/>
      <c r="FE1" s="179"/>
      <c r="FF1" s="179"/>
      <c r="FG1" s="179"/>
      <c r="FH1" s="179"/>
      <c r="FI1" s="179"/>
      <c r="FJ1" s="179"/>
      <c r="FK1" s="179"/>
      <c r="FL1" s="179"/>
      <c r="FM1" s="179"/>
      <c r="FN1" s="179"/>
      <c r="FO1" s="179"/>
      <c r="FP1" s="179"/>
      <c r="FQ1" s="179"/>
      <c r="FR1" s="179"/>
      <c r="FS1" s="179"/>
      <c r="FT1" s="179"/>
      <c r="FU1" s="179"/>
      <c r="FV1" s="179"/>
      <c r="FW1" s="179"/>
      <c r="FX1" s="179"/>
      <c r="FY1" s="179"/>
      <c r="FZ1" s="179"/>
      <c r="GA1" s="179"/>
      <c r="GB1" s="179"/>
      <c r="GC1" s="179"/>
      <c r="GD1" s="179"/>
      <c r="GE1" s="179"/>
      <c r="GF1" s="179"/>
      <c r="GG1" s="179"/>
      <c r="GH1" s="179"/>
      <c r="GI1" s="179"/>
      <c r="GJ1" s="179"/>
      <c r="GK1" s="179"/>
      <c r="GL1" s="179"/>
      <c r="GM1" s="179"/>
      <c r="GN1" s="179"/>
      <c r="GO1" s="179"/>
      <c r="GP1" s="179"/>
      <c r="GQ1" s="179"/>
      <c r="GR1" s="179"/>
      <c r="GS1" s="179"/>
      <c r="GT1" s="179"/>
      <c r="GU1" s="179"/>
      <c r="GV1" s="179"/>
      <c r="GW1" s="179"/>
      <c r="GX1" s="179"/>
      <c r="GY1" s="179"/>
      <c r="GZ1" s="179"/>
      <c r="HA1" s="179"/>
      <c r="HB1" s="179"/>
      <c r="HC1" s="179"/>
      <c r="HD1" s="179"/>
      <c r="HE1" s="179"/>
      <c r="HF1" s="179"/>
      <c r="HG1" s="179"/>
      <c r="HH1" s="179"/>
      <c r="HI1" s="179"/>
      <c r="HJ1" s="179"/>
      <c r="HK1" s="179"/>
      <c r="HL1" s="179"/>
      <c r="HM1" s="179"/>
      <c r="HN1" s="179"/>
      <c r="HO1" s="179"/>
      <c r="HP1" s="179"/>
      <c r="HQ1" s="179"/>
      <c r="HR1" s="179"/>
      <c r="HS1" s="179"/>
      <c r="HT1" s="179"/>
      <c r="HU1" s="179"/>
      <c r="HV1" s="179"/>
      <c r="HW1" s="179"/>
      <c r="HX1" s="179"/>
      <c r="HY1" s="179"/>
      <c r="HZ1" s="179"/>
      <c r="IA1" s="179"/>
      <c r="IB1" s="179"/>
      <c r="IC1" s="179"/>
      <c r="ID1" s="179"/>
      <c r="IE1" s="179"/>
      <c r="IF1" s="179"/>
      <c r="IG1" s="179"/>
      <c r="IH1" s="179"/>
      <c r="II1" s="179"/>
      <c r="IJ1" s="179"/>
      <c r="IK1" s="179"/>
      <c r="IL1" s="179"/>
      <c r="IM1" s="179"/>
      <c r="IN1" s="179"/>
      <c r="IO1" s="179"/>
      <c r="IP1" s="179"/>
      <c r="IQ1" s="179"/>
      <c r="IR1" s="179"/>
      <c r="IS1" s="179"/>
      <c r="IT1" s="179"/>
      <c r="IU1" s="179"/>
      <c r="IV1" s="179"/>
      <c r="IW1" s="179"/>
      <c r="IX1" s="179"/>
      <c r="IY1" s="179"/>
      <c r="IZ1" s="179"/>
      <c r="JA1" s="179"/>
      <c r="JB1" s="179"/>
      <c r="JC1" s="179"/>
      <c r="JD1" s="179"/>
      <c r="JE1" s="179"/>
      <c r="JF1" s="179"/>
      <c r="JG1" s="179"/>
      <c r="JH1" s="179"/>
      <c r="JI1" s="179"/>
      <c r="JJ1" s="179"/>
      <c r="JK1" s="179"/>
      <c r="JL1" s="179"/>
      <c r="JM1" s="179"/>
      <c r="JN1" s="179"/>
      <c r="JO1" s="179"/>
      <c r="JP1" s="179"/>
      <c r="JQ1" s="179"/>
      <c r="JR1" s="179"/>
      <c r="JS1" s="179"/>
      <c r="JT1" s="179"/>
      <c r="JU1" s="179"/>
      <c r="JV1" s="179"/>
      <c r="JW1" s="179"/>
      <c r="JX1" s="179"/>
      <c r="JY1" s="179"/>
      <c r="JZ1" s="179"/>
      <c r="KA1" s="179"/>
      <c r="KB1" s="179"/>
      <c r="KC1" s="179"/>
      <c r="KD1" s="179"/>
      <c r="KE1" s="179"/>
      <c r="KF1" s="179"/>
      <c r="KG1" s="179"/>
      <c r="KH1" s="179"/>
      <c r="KI1" s="179"/>
      <c r="KJ1" s="179"/>
      <c r="KK1" s="179"/>
      <c r="KL1" s="179"/>
      <c r="KM1" s="179"/>
      <c r="KN1" s="179"/>
      <c r="KO1" s="179"/>
      <c r="KP1" s="179"/>
      <c r="KQ1" s="179"/>
      <c r="KR1" s="179"/>
      <c r="KS1" s="179"/>
      <c r="KT1" s="179"/>
      <c r="KU1" s="179"/>
      <c r="KV1" s="179"/>
      <c r="KW1" s="179"/>
      <c r="KX1" s="179"/>
      <c r="KY1" s="179"/>
      <c r="KZ1" s="179"/>
      <c r="LA1" s="179"/>
      <c r="LB1" s="179"/>
      <c r="LC1" s="179"/>
      <c r="LD1" s="179"/>
      <c r="LE1" s="179"/>
      <c r="LF1" s="179"/>
      <c r="LG1" s="179"/>
      <c r="LH1" s="179"/>
      <c r="LI1" s="179"/>
      <c r="LJ1" s="179"/>
      <c r="LK1" s="179"/>
      <c r="LL1" s="179"/>
      <c r="LM1" s="179"/>
      <c r="LN1" s="179"/>
      <c r="LO1" s="179"/>
      <c r="LP1" s="179"/>
      <c r="LQ1" s="179"/>
      <c r="LR1" s="179"/>
      <c r="LS1" s="179"/>
      <c r="LT1" s="179"/>
      <c r="LU1" s="179"/>
      <c r="LV1" s="179"/>
      <c r="LW1" s="179"/>
      <c r="LX1" s="179"/>
      <c r="LY1" s="179"/>
      <c r="LZ1" s="179"/>
      <c r="MA1" s="179"/>
      <c r="MB1" s="179"/>
      <c r="MC1" s="179"/>
      <c r="MD1" s="179"/>
      <c r="ME1" s="179"/>
      <c r="MF1" s="179"/>
      <c r="MG1" s="179"/>
      <c r="MH1" s="179"/>
      <c r="MI1" s="179"/>
      <c r="MJ1" s="179"/>
      <c r="MK1" s="179"/>
      <c r="ML1" s="179"/>
      <c r="MM1" s="179"/>
      <c r="MN1" s="179"/>
      <c r="MO1" s="179"/>
      <c r="MP1" s="179"/>
      <c r="MQ1" s="179"/>
      <c r="MR1" s="179"/>
      <c r="MS1" s="179"/>
      <c r="MT1" s="179"/>
      <c r="MU1" s="179"/>
      <c r="MV1" s="179"/>
      <c r="MW1" s="179"/>
      <c r="MX1" s="179"/>
      <c r="MY1" s="179"/>
      <c r="MZ1" s="179"/>
      <c r="NA1" s="179"/>
      <c r="NB1" s="179"/>
      <c r="NC1" s="179"/>
    </row>
    <row r="2" spans="1:368" ht="20.100000000000001" customHeight="1" x14ac:dyDescent="0.2">
      <c r="A2" s="182" t="s">
        <v>182</v>
      </c>
      <c r="B2" s="183" t="str">
        <f>UPPER(TEXT(B4,"mmmm"))</f>
        <v>JUIN</v>
      </c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 t="str">
        <f>UPPER(TEXT(AG4,"mmmm"))</f>
        <v>JUILLET</v>
      </c>
      <c r="AH2" s="184"/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4"/>
      <c r="AT2" s="184"/>
      <c r="AU2" s="184"/>
      <c r="AV2" s="184"/>
      <c r="AW2" s="184"/>
      <c r="AX2" s="184"/>
      <c r="AY2" s="184"/>
      <c r="AZ2" s="184"/>
      <c r="BA2" s="184"/>
      <c r="BB2" s="184"/>
      <c r="BC2" s="184"/>
      <c r="BD2" s="184"/>
      <c r="BE2" s="184"/>
      <c r="BF2" s="184"/>
      <c r="BG2" s="184"/>
      <c r="BH2" s="184"/>
      <c r="BI2" s="184"/>
      <c r="BJ2" s="184"/>
      <c r="BK2" s="183"/>
      <c r="BL2" s="183" t="str">
        <f>UPPER(TEXT(BL4,"mmmm"))</f>
        <v>AOÛT</v>
      </c>
      <c r="BM2" s="184"/>
      <c r="BN2" s="184"/>
      <c r="BO2" s="184"/>
      <c r="BP2" s="184"/>
      <c r="BQ2" s="184"/>
      <c r="BR2" s="184"/>
      <c r="BS2" s="184"/>
      <c r="BT2" s="184"/>
      <c r="BU2" s="184"/>
      <c r="BV2" s="184"/>
      <c r="BW2" s="184"/>
      <c r="BX2" s="184"/>
      <c r="BY2" s="184"/>
      <c r="BZ2" s="184"/>
      <c r="CA2" s="184"/>
      <c r="CB2" s="184"/>
      <c r="CC2" s="184"/>
      <c r="CD2" s="184"/>
      <c r="CE2" s="184"/>
      <c r="CF2" s="184"/>
      <c r="CG2" s="184"/>
      <c r="CH2" s="184"/>
      <c r="CI2" s="184"/>
      <c r="CJ2" s="184"/>
      <c r="CK2" s="184"/>
      <c r="CL2" s="184"/>
      <c r="CM2" s="184"/>
      <c r="CN2" s="184"/>
      <c r="CO2" s="184"/>
      <c r="CP2" s="184"/>
      <c r="CQ2" s="184" t="str">
        <f>UPPER(TEXT(CQ4,"mmmm"))</f>
        <v>SEPTEMBRE</v>
      </c>
      <c r="CR2" s="184"/>
      <c r="CS2" s="184"/>
      <c r="CT2" s="184"/>
      <c r="CU2" s="184"/>
      <c r="CV2" s="184"/>
      <c r="CW2" s="184"/>
      <c r="CX2" s="184"/>
      <c r="CY2" s="184"/>
      <c r="CZ2" s="184"/>
      <c r="DA2" s="184"/>
      <c r="DB2" s="184"/>
      <c r="DC2" s="184"/>
      <c r="DD2" s="184"/>
      <c r="DE2" s="184"/>
      <c r="DF2" s="184"/>
      <c r="DG2" s="184"/>
      <c r="DH2" s="184"/>
      <c r="DI2" s="184"/>
      <c r="DJ2" s="184"/>
      <c r="DK2" s="184"/>
      <c r="DL2" s="184"/>
      <c r="DM2" s="184"/>
      <c r="DN2" s="184"/>
      <c r="DO2" s="184"/>
      <c r="DP2" s="184"/>
      <c r="DQ2" s="184"/>
      <c r="DR2" s="184"/>
      <c r="DS2" s="184"/>
      <c r="DT2" s="184"/>
      <c r="DU2" s="183" t="str">
        <f>UPPER(TEXT(DU4,"mmmm"))</f>
        <v>OCTOBRE</v>
      </c>
      <c r="DV2" s="184"/>
      <c r="DW2" s="184"/>
      <c r="DX2" s="184"/>
      <c r="DY2" s="184"/>
      <c r="DZ2" s="184"/>
      <c r="EA2" s="184"/>
      <c r="EB2" s="184"/>
      <c r="EC2" s="184"/>
      <c r="ED2" s="184"/>
      <c r="EE2" s="184"/>
      <c r="EF2" s="184"/>
      <c r="EG2" s="184"/>
      <c r="EH2" s="184"/>
      <c r="EI2" s="184"/>
      <c r="EJ2" s="184"/>
      <c r="EK2" s="184"/>
      <c r="EL2" s="184"/>
      <c r="EM2" s="184"/>
      <c r="EN2" s="184"/>
      <c r="EO2" s="184"/>
      <c r="EP2" s="184"/>
      <c r="EQ2" s="184"/>
      <c r="ER2" s="184"/>
      <c r="ES2" s="184"/>
      <c r="ET2" s="184"/>
      <c r="EU2" s="184"/>
      <c r="EV2" s="184"/>
      <c r="EW2" s="184"/>
      <c r="EX2" s="184"/>
      <c r="EY2" s="184"/>
      <c r="EZ2" s="184" t="str">
        <f>UPPER(TEXT(EZ4,"mmmm"))</f>
        <v>NOVEMBRE</v>
      </c>
      <c r="FA2" s="184"/>
      <c r="FB2" s="184"/>
      <c r="FC2" s="184"/>
      <c r="FD2" s="184"/>
      <c r="FE2" s="184"/>
      <c r="FF2" s="184"/>
      <c r="FG2" s="184"/>
      <c r="FH2" s="184"/>
      <c r="FI2" s="184"/>
      <c r="FJ2" s="184"/>
      <c r="FK2" s="184"/>
      <c r="FL2" s="184"/>
      <c r="FM2" s="184"/>
      <c r="FN2" s="184"/>
      <c r="FO2" s="184"/>
      <c r="FP2" s="184"/>
      <c r="FQ2" s="184"/>
      <c r="FR2" s="184"/>
      <c r="FS2" s="184"/>
      <c r="FT2" s="184"/>
      <c r="FU2" s="184"/>
      <c r="FV2" s="184"/>
      <c r="FW2" s="184"/>
      <c r="FX2" s="184"/>
      <c r="FY2" s="184"/>
      <c r="FZ2" s="184"/>
      <c r="GA2" s="184"/>
      <c r="GB2" s="184"/>
      <c r="GC2" s="184"/>
      <c r="GD2" s="183" t="str">
        <f>UPPER(TEXT(GD4,"mmmm"))</f>
        <v>DÉCEMBRE</v>
      </c>
      <c r="GE2" s="184"/>
      <c r="GF2" s="184"/>
      <c r="GG2" s="184"/>
      <c r="GH2" s="184"/>
      <c r="GI2" s="184"/>
      <c r="GJ2" s="184"/>
      <c r="GK2" s="184"/>
      <c r="GL2" s="184"/>
      <c r="GM2" s="184"/>
      <c r="GN2" s="184"/>
      <c r="GO2" s="184"/>
      <c r="GP2" s="184"/>
      <c r="GQ2" s="184"/>
      <c r="GR2" s="184"/>
      <c r="GS2" s="184"/>
      <c r="GT2" s="184"/>
      <c r="GU2" s="184"/>
      <c r="GV2" s="184"/>
      <c r="GW2" s="184"/>
      <c r="GX2" s="184"/>
      <c r="GY2" s="184"/>
      <c r="GZ2" s="184"/>
      <c r="HA2" s="184"/>
      <c r="HB2" s="184"/>
      <c r="HC2" s="184"/>
      <c r="HD2" s="184"/>
      <c r="HE2" s="184"/>
      <c r="HF2" s="184"/>
      <c r="HG2" s="184"/>
      <c r="HH2" s="184"/>
      <c r="HI2" s="184" t="str">
        <f>UPPER(TEXT(HI4,"mmmm"))</f>
        <v>JANVIER</v>
      </c>
      <c r="HJ2" s="184"/>
      <c r="HK2" s="184"/>
      <c r="HL2" s="184"/>
      <c r="HM2" s="184"/>
      <c r="HN2" s="184"/>
      <c r="HO2" s="184"/>
      <c r="HP2" s="184"/>
      <c r="HQ2" s="184"/>
      <c r="HR2" s="184"/>
      <c r="HS2" s="184"/>
      <c r="HT2" s="184"/>
      <c r="HU2" s="184"/>
      <c r="HV2" s="184"/>
      <c r="HW2" s="184"/>
      <c r="HX2" s="184"/>
      <c r="HY2" s="184"/>
      <c r="HZ2" s="184"/>
      <c r="IA2" s="184"/>
      <c r="IB2" s="184"/>
      <c r="IC2" s="184"/>
      <c r="ID2" s="184"/>
      <c r="IE2" s="184"/>
      <c r="IF2" s="184"/>
      <c r="IG2" s="184"/>
      <c r="IH2" s="184"/>
      <c r="II2" s="184"/>
      <c r="IJ2" s="184"/>
      <c r="IK2" s="184"/>
      <c r="IL2" s="184"/>
      <c r="IM2" s="184"/>
      <c r="IN2" s="184" t="str">
        <f>UPPER(TEXT(IN4,"mmmm"))</f>
        <v>FÉVRIER</v>
      </c>
      <c r="IO2" s="184"/>
      <c r="IP2" s="184"/>
      <c r="IQ2" s="184"/>
      <c r="IR2" s="184"/>
      <c r="IS2" s="184"/>
      <c r="IT2" s="184"/>
      <c r="IU2" s="184"/>
      <c r="IV2" s="184"/>
      <c r="IW2" s="184"/>
      <c r="IX2" s="184"/>
      <c r="IY2" s="184"/>
      <c r="IZ2" s="184"/>
      <c r="JA2" s="184"/>
      <c r="JB2" s="184"/>
      <c r="JC2" s="184"/>
      <c r="JD2" s="184"/>
      <c r="JE2" s="184"/>
      <c r="JF2" s="184"/>
      <c r="JG2" s="184"/>
      <c r="JH2" s="184"/>
      <c r="JI2" s="184"/>
      <c r="JJ2" s="184"/>
      <c r="JK2" s="184"/>
      <c r="JL2" s="184"/>
      <c r="JM2" s="184"/>
      <c r="JN2" s="184"/>
      <c r="JO2" s="184"/>
      <c r="JP2" s="183"/>
      <c r="JQ2" s="183" t="str">
        <f>UPPER(TEXT(JQ4,"mmmm"))</f>
        <v>MARS</v>
      </c>
      <c r="JR2" s="184"/>
      <c r="JS2" s="184"/>
      <c r="JT2" s="184"/>
      <c r="JU2" s="184"/>
      <c r="JV2" s="184"/>
      <c r="JW2" s="184"/>
      <c r="JX2" s="184"/>
      <c r="JY2" s="184"/>
      <c r="JZ2" s="184"/>
      <c r="KA2" s="184"/>
      <c r="KB2" s="184"/>
      <c r="KC2" s="184"/>
      <c r="KD2" s="184"/>
      <c r="KE2" s="184"/>
      <c r="KF2" s="184"/>
      <c r="KG2" s="184"/>
      <c r="KH2" s="184"/>
      <c r="KI2" s="184"/>
      <c r="KJ2" s="184"/>
      <c r="KK2" s="184"/>
      <c r="KL2" s="184"/>
      <c r="KM2" s="184"/>
      <c r="KN2" s="184"/>
      <c r="KO2" s="184"/>
      <c r="KP2" s="184"/>
      <c r="KQ2" s="184"/>
      <c r="KR2" s="184"/>
      <c r="KS2" s="184"/>
      <c r="KT2" s="184"/>
      <c r="KU2" s="184"/>
      <c r="KV2" s="184" t="str">
        <f>UPPER(TEXT(KV4,"mmmm"))</f>
        <v>AVRIL</v>
      </c>
      <c r="KW2" s="184"/>
      <c r="KX2" s="184"/>
      <c r="KY2" s="184"/>
      <c r="KZ2" s="184"/>
      <c r="LA2" s="184"/>
      <c r="LB2" s="184"/>
      <c r="LC2" s="184"/>
      <c r="LD2" s="184"/>
      <c r="LE2" s="184"/>
      <c r="LF2" s="184"/>
      <c r="LG2" s="184"/>
      <c r="LH2" s="184"/>
      <c r="LI2" s="184"/>
      <c r="LJ2" s="184"/>
      <c r="LK2" s="184"/>
      <c r="LL2" s="184"/>
      <c r="LM2" s="184"/>
      <c r="LN2" s="184"/>
      <c r="LO2" s="184"/>
      <c r="LP2" s="184"/>
      <c r="LQ2" s="184"/>
      <c r="LR2" s="184"/>
      <c r="LS2" s="184"/>
      <c r="LT2" s="184"/>
      <c r="LU2" s="184"/>
      <c r="LV2" s="184"/>
      <c r="LW2" s="184"/>
      <c r="LX2" s="184"/>
      <c r="LY2" s="184"/>
      <c r="LZ2" s="183" t="str">
        <f>UPPER(TEXT(LZ4,"mmmm"))</f>
        <v>MAI</v>
      </c>
      <c r="MA2" s="184"/>
      <c r="MB2" s="184"/>
      <c r="MC2" s="184"/>
      <c r="MD2" s="184"/>
      <c r="ME2" s="184"/>
      <c r="MF2" s="184"/>
      <c r="MG2" s="184"/>
      <c r="MH2" s="184"/>
      <c r="MI2" s="184"/>
      <c r="MJ2" s="184"/>
      <c r="MK2" s="184"/>
      <c r="ML2" s="184"/>
      <c r="MM2" s="184"/>
      <c r="MN2" s="184"/>
      <c r="MO2" s="184"/>
      <c r="MP2" s="184"/>
      <c r="MQ2" s="184"/>
      <c r="MR2" s="184"/>
      <c r="MS2" s="184"/>
      <c r="MT2" s="184"/>
      <c r="MU2" s="184"/>
      <c r="MV2" s="184"/>
      <c r="MW2" s="184"/>
      <c r="MX2" s="184"/>
      <c r="MY2" s="184"/>
      <c r="MZ2" s="184"/>
      <c r="NA2" s="184"/>
      <c r="NB2" s="184"/>
      <c r="NC2" s="184"/>
      <c r="ND2" s="185"/>
    </row>
    <row r="3" spans="1:368" ht="19.5" customHeight="1" x14ac:dyDescent="0.2">
      <c r="A3" s="299" t="s">
        <v>219</v>
      </c>
      <c r="B3" s="186">
        <f>WEEKNUM(B4)</f>
        <v>22</v>
      </c>
      <c r="C3" s="186">
        <f>WEEKNUM(C4)</f>
        <v>22</v>
      </c>
      <c r="D3" s="186">
        <f t="shared" ref="D3:F3" si="0">WEEKNUM(D4)</f>
        <v>23</v>
      </c>
      <c r="E3" s="186">
        <f t="shared" si="0"/>
        <v>23</v>
      </c>
      <c r="F3" s="186">
        <f t="shared" si="0"/>
        <v>23</v>
      </c>
      <c r="G3" s="186">
        <f t="shared" ref="G3" si="1">WEEKNUM(G4)</f>
        <v>23</v>
      </c>
      <c r="H3" s="186">
        <f t="shared" ref="H3:I3" si="2">WEEKNUM(H4)</f>
        <v>23</v>
      </c>
      <c r="I3" s="186">
        <f t="shared" si="2"/>
        <v>23</v>
      </c>
      <c r="J3" s="186">
        <f t="shared" ref="J3" si="3">WEEKNUM(J4)</f>
        <v>23</v>
      </c>
      <c r="K3" s="186">
        <f t="shared" ref="K3" si="4">WEEKNUM(K4)</f>
        <v>24</v>
      </c>
      <c r="L3" s="186">
        <f t="shared" ref="L3" si="5">WEEKNUM(L4)</f>
        <v>24</v>
      </c>
      <c r="M3" s="186">
        <f t="shared" ref="M3" si="6">WEEKNUM(M4)</f>
        <v>24</v>
      </c>
      <c r="N3" s="186">
        <f t="shared" ref="N3" si="7">WEEKNUM(N4)</f>
        <v>24</v>
      </c>
      <c r="O3" s="186">
        <f t="shared" ref="O3" si="8">WEEKNUM(O4)</f>
        <v>24</v>
      </c>
      <c r="P3" s="186">
        <f t="shared" ref="P3" si="9">WEEKNUM(P4)</f>
        <v>24</v>
      </c>
      <c r="Q3" s="186">
        <f t="shared" ref="Q3" si="10">WEEKNUM(Q4)</f>
        <v>24</v>
      </c>
      <c r="R3" s="186">
        <f t="shared" ref="R3" si="11">WEEKNUM(R4)</f>
        <v>25</v>
      </c>
      <c r="S3" s="186">
        <f t="shared" ref="S3" si="12">WEEKNUM(S4)</f>
        <v>25</v>
      </c>
      <c r="T3" s="186">
        <f t="shared" ref="T3" si="13">WEEKNUM(T4)</f>
        <v>25</v>
      </c>
      <c r="U3" s="186">
        <f t="shared" ref="U3" si="14">WEEKNUM(U4)</f>
        <v>25</v>
      </c>
      <c r="V3" s="186">
        <f t="shared" ref="V3" si="15">WEEKNUM(V4)</f>
        <v>25</v>
      </c>
      <c r="W3" s="186">
        <f t="shared" ref="W3" si="16">WEEKNUM(W4)</f>
        <v>25</v>
      </c>
      <c r="X3" s="186">
        <f t="shared" ref="X3" si="17">WEEKNUM(X4)</f>
        <v>25</v>
      </c>
      <c r="Y3" s="186">
        <f t="shared" ref="Y3" si="18">WEEKNUM(Y4)</f>
        <v>26</v>
      </c>
      <c r="Z3" s="186">
        <f t="shared" ref="Z3" si="19">WEEKNUM(Z4)</f>
        <v>26</v>
      </c>
      <c r="AA3" s="186">
        <f t="shared" ref="AA3" si="20">WEEKNUM(AA4)</f>
        <v>26</v>
      </c>
      <c r="AB3" s="186">
        <f t="shared" ref="AB3" si="21">WEEKNUM(AB4)</f>
        <v>26</v>
      </c>
      <c r="AC3" s="186">
        <f t="shared" ref="AC3" si="22">WEEKNUM(AC4)</f>
        <v>26</v>
      </c>
      <c r="AD3" s="186">
        <f t="shared" ref="AD3" si="23">WEEKNUM(AD4)</f>
        <v>26</v>
      </c>
      <c r="AE3" s="186">
        <f t="shared" ref="AE3" si="24">WEEKNUM(AE4)</f>
        <v>26</v>
      </c>
      <c r="AF3" s="186">
        <f t="shared" ref="AF3" si="25">WEEKNUM(AF4)</f>
        <v>27</v>
      </c>
      <c r="AG3" s="186">
        <f t="shared" ref="AG3" si="26">WEEKNUM(AG4)</f>
        <v>27</v>
      </c>
      <c r="AH3" s="186">
        <f t="shared" ref="AH3" si="27">WEEKNUM(AH4)</f>
        <v>27</v>
      </c>
      <c r="AI3" s="186">
        <f t="shared" ref="AI3" si="28">WEEKNUM(AI4)</f>
        <v>27</v>
      </c>
      <c r="AJ3" s="186">
        <f t="shared" ref="AJ3" si="29">WEEKNUM(AJ4)</f>
        <v>27</v>
      </c>
      <c r="AK3" s="186">
        <f t="shared" ref="AK3" si="30">WEEKNUM(AK4)</f>
        <v>27</v>
      </c>
      <c r="AL3" s="186">
        <f t="shared" ref="AL3" si="31">WEEKNUM(AL4)</f>
        <v>27</v>
      </c>
      <c r="AM3" s="186">
        <f t="shared" ref="AM3" si="32">WEEKNUM(AM4)</f>
        <v>28</v>
      </c>
      <c r="AN3" s="186">
        <f t="shared" ref="AN3" si="33">WEEKNUM(AN4)</f>
        <v>28</v>
      </c>
      <c r="AO3" s="186">
        <f t="shared" ref="AO3" si="34">WEEKNUM(AO4)</f>
        <v>28</v>
      </c>
      <c r="AP3" s="186">
        <f t="shared" ref="AP3" si="35">WEEKNUM(AP4)</f>
        <v>28</v>
      </c>
      <c r="AQ3" s="186">
        <f t="shared" ref="AQ3" si="36">WEEKNUM(AQ4)</f>
        <v>28</v>
      </c>
      <c r="AR3" s="186">
        <f t="shared" ref="AR3" si="37">WEEKNUM(AR4)</f>
        <v>28</v>
      </c>
      <c r="AS3" s="186">
        <f t="shared" ref="AS3" si="38">WEEKNUM(AS4)</f>
        <v>28</v>
      </c>
      <c r="AT3" s="186">
        <f t="shared" ref="AT3" si="39">WEEKNUM(AT4)</f>
        <v>29</v>
      </c>
      <c r="AU3" s="186">
        <f t="shared" ref="AU3" si="40">WEEKNUM(AU4)</f>
        <v>29</v>
      </c>
      <c r="AV3" s="186">
        <f t="shared" ref="AV3" si="41">WEEKNUM(AV4)</f>
        <v>29</v>
      </c>
      <c r="AW3" s="186">
        <f t="shared" ref="AW3" si="42">WEEKNUM(AW4)</f>
        <v>29</v>
      </c>
      <c r="AX3" s="186">
        <f t="shared" ref="AX3" si="43">WEEKNUM(AX4)</f>
        <v>29</v>
      </c>
      <c r="AY3" s="186">
        <f t="shared" ref="AY3" si="44">WEEKNUM(AY4)</f>
        <v>29</v>
      </c>
      <c r="AZ3" s="186">
        <f t="shared" ref="AZ3" si="45">WEEKNUM(AZ4)</f>
        <v>29</v>
      </c>
      <c r="BA3" s="186">
        <f t="shared" ref="BA3" si="46">WEEKNUM(BA4)</f>
        <v>30</v>
      </c>
      <c r="BB3" s="186">
        <f t="shared" ref="BB3" si="47">WEEKNUM(BB4)</f>
        <v>30</v>
      </c>
      <c r="BC3" s="186">
        <f t="shared" ref="BC3" si="48">WEEKNUM(BC4)</f>
        <v>30</v>
      </c>
      <c r="BD3" s="186">
        <f t="shared" ref="BD3" si="49">WEEKNUM(BD4)</f>
        <v>30</v>
      </c>
      <c r="BE3" s="186">
        <f t="shared" ref="BE3" si="50">WEEKNUM(BE4)</f>
        <v>30</v>
      </c>
      <c r="BF3" s="186">
        <f t="shared" ref="BF3" si="51">WEEKNUM(BF4)</f>
        <v>30</v>
      </c>
      <c r="BG3" s="186">
        <f t="shared" ref="BG3" si="52">WEEKNUM(BG4)</f>
        <v>30</v>
      </c>
      <c r="BH3" s="186">
        <f t="shared" ref="BH3" si="53">WEEKNUM(BH4)</f>
        <v>31</v>
      </c>
      <c r="BI3" s="186">
        <f t="shared" ref="BI3" si="54">WEEKNUM(BI4)</f>
        <v>31</v>
      </c>
      <c r="BJ3" s="186">
        <f t="shared" ref="BJ3" si="55">WEEKNUM(BJ4)</f>
        <v>31</v>
      </c>
      <c r="BK3" s="186">
        <f t="shared" ref="BK3" si="56">WEEKNUM(BK4)</f>
        <v>31</v>
      </c>
      <c r="BL3" s="186">
        <f t="shared" ref="BL3" si="57">WEEKNUM(BL4)</f>
        <v>31</v>
      </c>
      <c r="BM3" s="186">
        <f t="shared" ref="BM3" si="58">WEEKNUM(BM4)</f>
        <v>31</v>
      </c>
      <c r="BN3" s="186">
        <f t="shared" ref="BN3" si="59">WEEKNUM(BN4)</f>
        <v>31</v>
      </c>
      <c r="BO3" s="186">
        <f t="shared" ref="BO3" si="60">WEEKNUM(BO4)</f>
        <v>32</v>
      </c>
      <c r="BP3" s="186">
        <f t="shared" ref="BP3" si="61">WEEKNUM(BP4)</f>
        <v>32</v>
      </c>
      <c r="BQ3" s="186">
        <f t="shared" ref="BQ3" si="62">WEEKNUM(BQ4)</f>
        <v>32</v>
      </c>
      <c r="BR3" s="186">
        <f t="shared" ref="BR3" si="63">WEEKNUM(BR4)</f>
        <v>32</v>
      </c>
      <c r="BS3" s="186">
        <f t="shared" ref="BS3" si="64">WEEKNUM(BS4)</f>
        <v>32</v>
      </c>
      <c r="BT3" s="186">
        <f t="shared" ref="BT3" si="65">WEEKNUM(BT4)</f>
        <v>32</v>
      </c>
      <c r="BU3" s="186">
        <f t="shared" ref="BU3" si="66">WEEKNUM(BU4)</f>
        <v>32</v>
      </c>
      <c r="BV3" s="186">
        <f t="shared" ref="BV3" si="67">WEEKNUM(BV4)</f>
        <v>33</v>
      </c>
      <c r="BW3" s="186">
        <f t="shared" ref="BW3" si="68">WEEKNUM(BW4)</f>
        <v>33</v>
      </c>
      <c r="BX3" s="186">
        <f t="shared" ref="BX3" si="69">WEEKNUM(BX4)</f>
        <v>33</v>
      </c>
      <c r="BY3" s="186">
        <f t="shared" ref="BY3" si="70">WEEKNUM(BY4)</f>
        <v>33</v>
      </c>
      <c r="BZ3" s="186">
        <f t="shared" ref="BZ3" si="71">WEEKNUM(BZ4)</f>
        <v>33</v>
      </c>
      <c r="CA3" s="186">
        <f t="shared" ref="CA3" si="72">WEEKNUM(CA4)</f>
        <v>33</v>
      </c>
      <c r="CB3" s="186">
        <f t="shared" ref="CB3" si="73">WEEKNUM(CB4)</f>
        <v>33</v>
      </c>
      <c r="CC3" s="186">
        <f t="shared" ref="CC3" si="74">WEEKNUM(CC4)</f>
        <v>34</v>
      </c>
      <c r="CD3" s="186">
        <f t="shared" ref="CD3" si="75">WEEKNUM(CD4)</f>
        <v>34</v>
      </c>
      <c r="CE3" s="186">
        <f t="shared" ref="CE3" si="76">WEEKNUM(CE4)</f>
        <v>34</v>
      </c>
      <c r="CF3" s="186">
        <f t="shared" ref="CF3" si="77">WEEKNUM(CF4)</f>
        <v>34</v>
      </c>
      <c r="CG3" s="186">
        <f t="shared" ref="CG3" si="78">WEEKNUM(CG4)</f>
        <v>34</v>
      </c>
      <c r="CH3" s="186">
        <f t="shared" ref="CH3" si="79">WEEKNUM(CH4)</f>
        <v>34</v>
      </c>
      <c r="CI3" s="186">
        <f t="shared" ref="CI3" si="80">WEEKNUM(CI4)</f>
        <v>34</v>
      </c>
      <c r="CJ3" s="186">
        <f t="shared" ref="CJ3" si="81">WEEKNUM(CJ4)</f>
        <v>35</v>
      </c>
      <c r="CK3" s="186">
        <f t="shared" ref="CK3" si="82">WEEKNUM(CK4)</f>
        <v>35</v>
      </c>
      <c r="CL3" s="186">
        <f t="shared" ref="CL3" si="83">WEEKNUM(CL4)</f>
        <v>35</v>
      </c>
      <c r="CM3" s="186">
        <f t="shared" ref="CM3" si="84">WEEKNUM(CM4)</f>
        <v>35</v>
      </c>
      <c r="CN3" s="186">
        <f t="shared" ref="CN3" si="85">WEEKNUM(CN4)</f>
        <v>35</v>
      </c>
      <c r="CO3" s="186">
        <f t="shared" ref="CO3" si="86">WEEKNUM(CO4)</f>
        <v>35</v>
      </c>
      <c r="CP3" s="186">
        <f t="shared" ref="CP3" si="87">WEEKNUM(CP4)</f>
        <v>35</v>
      </c>
      <c r="CQ3" s="186">
        <f t="shared" ref="CQ3" si="88">WEEKNUM(CQ4)</f>
        <v>36</v>
      </c>
      <c r="CR3" s="186">
        <f t="shared" ref="CR3" si="89">WEEKNUM(CR4)</f>
        <v>36</v>
      </c>
      <c r="CS3" s="186">
        <f t="shared" ref="CS3" si="90">WEEKNUM(CS4)</f>
        <v>36</v>
      </c>
      <c r="CT3" s="186">
        <f t="shared" ref="CT3" si="91">WEEKNUM(CT4)</f>
        <v>36</v>
      </c>
      <c r="CU3" s="186">
        <f t="shared" ref="CU3" si="92">WEEKNUM(CU4)</f>
        <v>36</v>
      </c>
      <c r="CV3" s="186">
        <f t="shared" ref="CV3" si="93">WEEKNUM(CV4)</f>
        <v>36</v>
      </c>
      <c r="CW3" s="186">
        <f t="shared" ref="CW3" si="94">WEEKNUM(CW4)</f>
        <v>36</v>
      </c>
      <c r="CX3" s="186">
        <f t="shared" ref="CX3" si="95">WEEKNUM(CX4)</f>
        <v>37</v>
      </c>
      <c r="CY3" s="186">
        <f t="shared" ref="CY3" si="96">WEEKNUM(CY4)</f>
        <v>37</v>
      </c>
      <c r="CZ3" s="186">
        <f t="shared" ref="CZ3" si="97">WEEKNUM(CZ4)</f>
        <v>37</v>
      </c>
      <c r="DA3" s="186">
        <f t="shared" ref="DA3" si="98">WEEKNUM(DA4)</f>
        <v>37</v>
      </c>
      <c r="DB3" s="186">
        <f t="shared" ref="DB3" si="99">WEEKNUM(DB4)</f>
        <v>37</v>
      </c>
      <c r="DC3" s="186">
        <f t="shared" ref="DC3" si="100">WEEKNUM(DC4)</f>
        <v>37</v>
      </c>
      <c r="DD3" s="186">
        <f t="shared" ref="DD3" si="101">WEEKNUM(DD4)</f>
        <v>37</v>
      </c>
      <c r="DE3" s="186">
        <f t="shared" ref="DE3" si="102">WEEKNUM(DE4)</f>
        <v>38</v>
      </c>
      <c r="DF3" s="186">
        <f t="shared" ref="DF3" si="103">WEEKNUM(DF4)</f>
        <v>38</v>
      </c>
      <c r="DG3" s="186">
        <f t="shared" ref="DG3" si="104">WEEKNUM(DG4)</f>
        <v>38</v>
      </c>
      <c r="DH3" s="186">
        <f t="shared" ref="DH3" si="105">WEEKNUM(DH4)</f>
        <v>38</v>
      </c>
      <c r="DI3" s="186">
        <f t="shared" ref="DI3" si="106">WEEKNUM(DI4)</f>
        <v>38</v>
      </c>
      <c r="DJ3" s="186">
        <f t="shared" ref="DJ3" si="107">WEEKNUM(DJ4)</f>
        <v>38</v>
      </c>
      <c r="DK3" s="186">
        <f t="shared" ref="DK3" si="108">WEEKNUM(DK4)</f>
        <v>38</v>
      </c>
      <c r="DL3" s="186">
        <f t="shared" ref="DL3" si="109">WEEKNUM(DL4)</f>
        <v>39</v>
      </c>
      <c r="DM3" s="186">
        <f t="shared" ref="DM3" si="110">WEEKNUM(DM4)</f>
        <v>39</v>
      </c>
      <c r="DN3" s="186">
        <f t="shared" ref="DN3" si="111">WEEKNUM(DN4)</f>
        <v>39</v>
      </c>
      <c r="DO3" s="186">
        <f t="shared" ref="DO3" si="112">WEEKNUM(DO4)</f>
        <v>39</v>
      </c>
      <c r="DP3" s="186">
        <f t="shared" ref="DP3" si="113">WEEKNUM(DP4)</f>
        <v>39</v>
      </c>
      <c r="DQ3" s="186">
        <f t="shared" ref="DQ3" si="114">WEEKNUM(DQ4)</f>
        <v>39</v>
      </c>
      <c r="DR3" s="186">
        <f t="shared" ref="DR3" si="115">WEEKNUM(DR4)</f>
        <v>39</v>
      </c>
      <c r="DS3" s="186">
        <f t="shared" ref="DS3" si="116">WEEKNUM(DS4)</f>
        <v>40</v>
      </c>
      <c r="DT3" s="186">
        <f t="shared" ref="DT3" si="117">WEEKNUM(DT4)</f>
        <v>40</v>
      </c>
      <c r="DU3" s="186">
        <f t="shared" ref="DU3" si="118">WEEKNUM(DU4)</f>
        <v>40</v>
      </c>
      <c r="DV3" s="186">
        <f t="shared" ref="DV3" si="119">WEEKNUM(DV4)</f>
        <v>40</v>
      </c>
      <c r="DW3" s="186">
        <f t="shared" ref="DW3" si="120">WEEKNUM(DW4)</f>
        <v>40</v>
      </c>
      <c r="DX3" s="186">
        <f t="shared" ref="DX3" si="121">WEEKNUM(DX4)</f>
        <v>40</v>
      </c>
      <c r="DY3" s="186">
        <f t="shared" ref="DY3" si="122">WEEKNUM(DY4)</f>
        <v>40</v>
      </c>
      <c r="DZ3" s="186">
        <f t="shared" ref="DZ3" si="123">WEEKNUM(DZ4)</f>
        <v>41</v>
      </c>
      <c r="EA3" s="186">
        <f t="shared" ref="EA3" si="124">WEEKNUM(EA4)</f>
        <v>41</v>
      </c>
      <c r="EB3" s="186">
        <f t="shared" ref="EB3" si="125">WEEKNUM(EB4)</f>
        <v>41</v>
      </c>
      <c r="EC3" s="186">
        <f t="shared" ref="EC3" si="126">WEEKNUM(EC4)</f>
        <v>41</v>
      </c>
      <c r="ED3" s="186">
        <f t="shared" ref="ED3" si="127">WEEKNUM(ED4)</f>
        <v>41</v>
      </c>
      <c r="EE3" s="186">
        <f t="shared" ref="EE3" si="128">WEEKNUM(EE4)</f>
        <v>41</v>
      </c>
      <c r="EF3" s="186">
        <f t="shared" ref="EF3" si="129">WEEKNUM(EF4)</f>
        <v>41</v>
      </c>
      <c r="EG3" s="186">
        <f t="shared" ref="EG3" si="130">WEEKNUM(EG4)</f>
        <v>42</v>
      </c>
      <c r="EH3" s="186">
        <f t="shared" ref="EH3" si="131">WEEKNUM(EH4)</f>
        <v>42</v>
      </c>
      <c r="EI3" s="186">
        <f t="shared" ref="EI3" si="132">WEEKNUM(EI4)</f>
        <v>42</v>
      </c>
      <c r="EJ3" s="186">
        <f t="shared" ref="EJ3" si="133">WEEKNUM(EJ4)</f>
        <v>42</v>
      </c>
      <c r="EK3" s="186">
        <f t="shared" ref="EK3" si="134">WEEKNUM(EK4)</f>
        <v>42</v>
      </c>
      <c r="EL3" s="186">
        <f t="shared" ref="EL3" si="135">WEEKNUM(EL4)</f>
        <v>42</v>
      </c>
      <c r="EM3" s="186">
        <f t="shared" ref="EM3" si="136">WEEKNUM(EM4)</f>
        <v>42</v>
      </c>
      <c r="EN3" s="186">
        <f t="shared" ref="EN3" si="137">WEEKNUM(EN4)</f>
        <v>43</v>
      </c>
      <c r="EO3" s="186">
        <f t="shared" ref="EO3" si="138">WEEKNUM(EO4)</f>
        <v>43</v>
      </c>
      <c r="EP3" s="186">
        <f t="shared" ref="EP3" si="139">WEEKNUM(EP4)</f>
        <v>43</v>
      </c>
      <c r="EQ3" s="186">
        <f t="shared" ref="EQ3" si="140">WEEKNUM(EQ4)</f>
        <v>43</v>
      </c>
      <c r="ER3" s="186">
        <f t="shared" ref="ER3" si="141">WEEKNUM(ER4)</f>
        <v>43</v>
      </c>
      <c r="ES3" s="186">
        <f t="shared" ref="ES3" si="142">WEEKNUM(ES4)</f>
        <v>43</v>
      </c>
      <c r="ET3" s="186">
        <f t="shared" ref="ET3" si="143">WEEKNUM(ET4)</f>
        <v>43</v>
      </c>
      <c r="EU3" s="186">
        <f t="shared" ref="EU3" si="144">WEEKNUM(EU4)</f>
        <v>44</v>
      </c>
      <c r="EV3" s="186">
        <f t="shared" ref="EV3" si="145">WEEKNUM(EV4)</f>
        <v>44</v>
      </c>
      <c r="EW3" s="186">
        <f t="shared" ref="EW3" si="146">WEEKNUM(EW4)</f>
        <v>44</v>
      </c>
      <c r="EX3" s="186">
        <f t="shared" ref="EX3" si="147">WEEKNUM(EX4)</f>
        <v>44</v>
      </c>
      <c r="EY3" s="186">
        <f t="shared" ref="EY3" si="148">WEEKNUM(EY4)</f>
        <v>44</v>
      </c>
      <c r="EZ3" s="186">
        <f t="shared" ref="EZ3" si="149">WEEKNUM(EZ4)</f>
        <v>44</v>
      </c>
      <c r="FA3" s="186">
        <f t="shared" ref="FA3" si="150">WEEKNUM(FA4)</f>
        <v>44</v>
      </c>
      <c r="FB3" s="186">
        <f t="shared" ref="FB3" si="151">WEEKNUM(FB4)</f>
        <v>45</v>
      </c>
      <c r="FC3" s="186">
        <f t="shared" ref="FC3" si="152">WEEKNUM(FC4)</f>
        <v>45</v>
      </c>
      <c r="FD3" s="186">
        <f t="shared" ref="FD3" si="153">WEEKNUM(FD4)</f>
        <v>45</v>
      </c>
      <c r="FE3" s="186">
        <f t="shared" ref="FE3" si="154">WEEKNUM(FE4)</f>
        <v>45</v>
      </c>
      <c r="FF3" s="186">
        <f t="shared" ref="FF3" si="155">WEEKNUM(FF4)</f>
        <v>45</v>
      </c>
      <c r="FG3" s="186">
        <f t="shared" ref="FG3" si="156">WEEKNUM(FG4)</f>
        <v>45</v>
      </c>
      <c r="FH3" s="186">
        <f t="shared" ref="FH3" si="157">WEEKNUM(FH4)</f>
        <v>45</v>
      </c>
      <c r="FI3" s="186">
        <f t="shared" ref="FI3" si="158">WEEKNUM(FI4)</f>
        <v>46</v>
      </c>
      <c r="FJ3" s="186">
        <f t="shared" ref="FJ3" si="159">WEEKNUM(FJ4)</f>
        <v>46</v>
      </c>
      <c r="FK3" s="186">
        <f t="shared" ref="FK3" si="160">WEEKNUM(FK4)</f>
        <v>46</v>
      </c>
      <c r="FL3" s="186">
        <f t="shared" ref="FL3" si="161">WEEKNUM(FL4)</f>
        <v>46</v>
      </c>
      <c r="FM3" s="186">
        <f t="shared" ref="FM3" si="162">WEEKNUM(FM4)</f>
        <v>46</v>
      </c>
      <c r="FN3" s="186">
        <f t="shared" ref="FN3" si="163">WEEKNUM(FN4)</f>
        <v>46</v>
      </c>
      <c r="FO3" s="186">
        <f t="shared" ref="FO3" si="164">WEEKNUM(FO4)</f>
        <v>46</v>
      </c>
      <c r="FP3" s="186">
        <f t="shared" ref="FP3" si="165">WEEKNUM(FP4)</f>
        <v>47</v>
      </c>
      <c r="FQ3" s="186">
        <f t="shared" ref="FQ3" si="166">WEEKNUM(FQ4)</f>
        <v>47</v>
      </c>
      <c r="FR3" s="186">
        <f t="shared" ref="FR3" si="167">WEEKNUM(FR4)</f>
        <v>47</v>
      </c>
      <c r="FS3" s="186">
        <f t="shared" ref="FS3" si="168">WEEKNUM(FS4)</f>
        <v>47</v>
      </c>
      <c r="FT3" s="186">
        <f t="shared" ref="FT3" si="169">WEEKNUM(FT4)</f>
        <v>47</v>
      </c>
      <c r="FU3" s="186">
        <f t="shared" ref="FU3" si="170">WEEKNUM(FU4)</f>
        <v>47</v>
      </c>
      <c r="FV3" s="186">
        <f t="shared" ref="FV3" si="171">WEEKNUM(FV4)</f>
        <v>47</v>
      </c>
      <c r="FW3" s="186">
        <f t="shared" ref="FW3" si="172">WEEKNUM(FW4)</f>
        <v>48</v>
      </c>
      <c r="FX3" s="186">
        <f t="shared" ref="FX3" si="173">WEEKNUM(FX4)</f>
        <v>48</v>
      </c>
      <c r="FY3" s="186">
        <f t="shared" ref="FY3" si="174">WEEKNUM(FY4)</f>
        <v>48</v>
      </c>
      <c r="FZ3" s="186">
        <f t="shared" ref="FZ3" si="175">WEEKNUM(FZ4)</f>
        <v>48</v>
      </c>
      <c r="GA3" s="186">
        <f t="shared" ref="GA3" si="176">WEEKNUM(GA4)</f>
        <v>48</v>
      </c>
      <c r="GB3" s="186">
        <f t="shared" ref="GB3" si="177">WEEKNUM(GB4)</f>
        <v>48</v>
      </c>
      <c r="GC3" s="186">
        <f t="shared" ref="GC3" si="178">WEEKNUM(GC4)</f>
        <v>48</v>
      </c>
      <c r="GD3" s="186">
        <f t="shared" ref="GD3" si="179">WEEKNUM(GD4)</f>
        <v>49</v>
      </c>
      <c r="GE3" s="186">
        <f t="shared" ref="GE3" si="180">WEEKNUM(GE4)</f>
        <v>49</v>
      </c>
      <c r="GF3" s="186">
        <f t="shared" ref="GF3" si="181">WEEKNUM(GF4)</f>
        <v>49</v>
      </c>
      <c r="GG3" s="186">
        <f t="shared" ref="GG3" si="182">WEEKNUM(GG4)</f>
        <v>49</v>
      </c>
      <c r="GH3" s="186">
        <f t="shared" ref="GH3" si="183">WEEKNUM(GH4)</f>
        <v>49</v>
      </c>
      <c r="GI3" s="186">
        <f t="shared" ref="GI3" si="184">WEEKNUM(GI4)</f>
        <v>49</v>
      </c>
      <c r="GJ3" s="186">
        <f t="shared" ref="GJ3" si="185">WEEKNUM(GJ4)</f>
        <v>49</v>
      </c>
      <c r="GK3" s="186">
        <f t="shared" ref="GK3" si="186">WEEKNUM(GK4)</f>
        <v>50</v>
      </c>
      <c r="GL3" s="186">
        <f t="shared" ref="GL3" si="187">WEEKNUM(GL4)</f>
        <v>50</v>
      </c>
      <c r="GM3" s="186">
        <f t="shared" ref="GM3" si="188">WEEKNUM(GM4)</f>
        <v>50</v>
      </c>
      <c r="GN3" s="186">
        <f t="shared" ref="GN3" si="189">WEEKNUM(GN4)</f>
        <v>50</v>
      </c>
      <c r="GO3" s="186">
        <f t="shared" ref="GO3" si="190">WEEKNUM(GO4)</f>
        <v>50</v>
      </c>
      <c r="GP3" s="186">
        <f t="shared" ref="GP3" si="191">WEEKNUM(GP4)</f>
        <v>50</v>
      </c>
      <c r="GQ3" s="186">
        <f t="shared" ref="GQ3" si="192">WEEKNUM(GQ4)</f>
        <v>50</v>
      </c>
      <c r="GR3" s="186">
        <f t="shared" ref="GR3" si="193">WEEKNUM(GR4)</f>
        <v>51</v>
      </c>
      <c r="GS3" s="186">
        <f t="shared" ref="GS3" si="194">WEEKNUM(GS4)</f>
        <v>51</v>
      </c>
      <c r="GT3" s="186">
        <f t="shared" ref="GT3" si="195">WEEKNUM(GT4)</f>
        <v>51</v>
      </c>
      <c r="GU3" s="186">
        <f t="shared" ref="GU3" si="196">WEEKNUM(GU4)</f>
        <v>51</v>
      </c>
      <c r="GV3" s="186">
        <f t="shared" ref="GV3" si="197">WEEKNUM(GV4)</f>
        <v>51</v>
      </c>
      <c r="GW3" s="186">
        <f t="shared" ref="GW3" si="198">WEEKNUM(GW4)</f>
        <v>51</v>
      </c>
      <c r="GX3" s="186">
        <f t="shared" ref="GX3" si="199">WEEKNUM(GX4)</f>
        <v>51</v>
      </c>
      <c r="GY3" s="186">
        <f t="shared" ref="GY3" si="200">WEEKNUM(GY4)</f>
        <v>52</v>
      </c>
      <c r="GZ3" s="186">
        <f t="shared" ref="GZ3" si="201">WEEKNUM(GZ4)</f>
        <v>52</v>
      </c>
      <c r="HA3" s="186">
        <f t="shared" ref="HA3" si="202">WEEKNUM(HA4)</f>
        <v>52</v>
      </c>
      <c r="HB3" s="186">
        <f t="shared" ref="HB3" si="203">WEEKNUM(HB4)</f>
        <v>52</v>
      </c>
      <c r="HC3" s="186">
        <f t="shared" ref="HC3" si="204">WEEKNUM(HC4)</f>
        <v>52</v>
      </c>
      <c r="HD3" s="186">
        <f t="shared" ref="HD3" si="205">WEEKNUM(HD4)</f>
        <v>52</v>
      </c>
      <c r="HE3" s="186">
        <f t="shared" ref="HE3" si="206">WEEKNUM(HE4)</f>
        <v>52</v>
      </c>
      <c r="HF3" s="186">
        <f t="shared" ref="HF3" si="207">WEEKNUM(HF4)</f>
        <v>53</v>
      </c>
      <c r="HG3" s="186">
        <f t="shared" ref="HG3" si="208">WEEKNUM(HG4)</f>
        <v>53</v>
      </c>
      <c r="HH3" s="186">
        <f t="shared" ref="HH3" si="209">WEEKNUM(HH4)</f>
        <v>1</v>
      </c>
      <c r="HI3" s="186">
        <f t="shared" ref="HI3" si="210">WEEKNUM(HI4)</f>
        <v>1</v>
      </c>
      <c r="HJ3" s="186">
        <f t="shared" ref="HJ3" si="211">WEEKNUM(HJ4)</f>
        <v>1</v>
      </c>
      <c r="HK3" s="186">
        <f t="shared" ref="HK3" si="212">WEEKNUM(HK4)</f>
        <v>1</v>
      </c>
      <c r="HL3" s="186">
        <f t="shared" ref="HL3" si="213">WEEKNUM(HL4)</f>
        <v>1</v>
      </c>
      <c r="HM3" s="186">
        <f t="shared" ref="HM3" si="214">WEEKNUM(HM4)</f>
        <v>2</v>
      </c>
      <c r="HN3" s="186">
        <f t="shared" ref="HN3" si="215">WEEKNUM(HN4)</f>
        <v>2</v>
      </c>
      <c r="HO3" s="186">
        <f t="shared" ref="HO3" si="216">WEEKNUM(HO4)</f>
        <v>2</v>
      </c>
      <c r="HP3" s="186">
        <f t="shared" ref="HP3" si="217">WEEKNUM(HP4)</f>
        <v>2</v>
      </c>
      <c r="HQ3" s="186">
        <f t="shared" ref="HQ3" si="218">WEEKNUM(HQ4)</f>
        <v>2</v>
      </c>
      <c r="HR3" s="186">
        <f t="shared" ref="HR3" si="219">WEEKNUM(HR4)</f>
        <v>2</v>
      </c>
      <c r="HS3" s="186">
        <f t="shared" ref="HS3" si="220">WEEKNUM(HS4)</f>
        <v>2</v>
      </c>
      <c r="HT3" s="186">
        <f t="shared" ref="HT3" si="221">WEEKNUM(HT4)</f>
        <v>3</v>
      </c>
      <c r="HU3" s="186">
        <f t="shared" ref="HU3" si="222">WEEKNUM(HU4)</f>
        <v>3</v>
      </c>
      <c r="HV3" s="186">
        <f t="shared" ref="HV3" si="223">WEEKNUM(HV4)</f>
        <v>3</v>
      </c>
      <c r="HW3" s="186">
        <f t="shared" ref="HW3" si="224">WEEKNUM(HW4)</f>
        <v>3</v>
      </c>
      <c r="HX3" s="186">
        <f t="shared" ref="HX3" si="225">WEEKNUM(HX4)</f>
        <v>3</v>
      </c>
      <c r="HY3" s="186">
        <f t="shared" ref="HY3" si="226">WEEKNUM(HY4)</f>
        <v>3</v>
      </c>
      <c r="HZ3" s="186">
        <f t="shared" ref="HZ3" si="227">WEEKNUM(HZ4)</f>
        <v>3</v>
      </c>
      <c r="IA3" s="186">
        <f t="shared" ref="IA3" si="228">WEEKNUM(IA4)</f>
        <v>4</v>
      </c>
      <c r="IB3" s="186">
        <f t="shared" ref="IB3" si="229">WEEKNUM(IB4)</f>
        <v>4</v>
      </c>
      <c r="IC3" s="186">
        <f t="shared" ref="IC3" si="230">WEEKNUM(IC4)</f>
        <v>4</v>
      </c>
      <c r="ID3" s="186">
        <f t="shared" ref="ID3" si="231">WEEKNUM(ID4)</f>
        <v>4</v>
      </c>
      <c r="IE3" s="186">
        <f t="shared" ref="IE3" si="232">WEEKNUM(IE4)</f>
        <v>4</v>
      </c>
      <c r="IF3" s="186">
        <f t="shared" ref="IF3" si="233">WEEKNUM(IF4)</f>
        <v>4</v>
      </c>
      <c r="IG3" s="186">
        <f t="shared" ref="IG3" si="234">WEEKNUM(IG4)</f>
        <v>4</v>
      </c>
      <c r="IH3" s="186">
        <f t="shared" ref="IH3" si="235">WEEKNUM(IH4)</f>
        <v>5</v>
      </c>
      <c r="II3" s="186">
        <f t="shared" ref="II3" si="236">WEEKNUM(II4)</f>
        <v>5</v>
      </c>
      <c r="IJ3" s="186">
        <f t="shared" ref="IJ3" si="237">WEEKNUM(IJ4)</f>
        <v>5</v>
      </c>
      <c r="IK3" s="186">
        <f t="shared" ref="IK3" si="238">WEEKNUM(IK4)</f>
        <v>5</v>
      </c>
      <c r="IL3" s="186">
        <f t="shared" ref="IL3" si="239">WEEKNUM(IL4)</f>
        <v>5</v>
      </c>
      <c r="IM3" s="186">
        <f t="shared" ref="IM3" si="240">WEEKNUM(IM4)</f>
        <v>5</v>
      </c>
      <c r="IN3" s="186">
        <f t="shared" ref="IN3" si="241">WEEKNUM(IN4)</f>
        <v>5</v>
      </c>
      <c r="IO3" s="186">
        <f t="shared" ref="IO3" si="242">WEEKNUM(IO4)</f>
        <v>6</v>
      </c>
      <c r="IP3" s="186">
        <f t="shared" ref="IP3" si="243">WEEKNUM(IP4)</f>
        <v>6</v>
      </c>
      <c r="IQ3" s="186">
        <f t="shared" ref="IQ3" si="244">WEEKNUM(IQ4)</f>
        <v>6</v>
      </c>
      <c r="IR3" s="186">
        <f t="shared" ref="IR3" si="245">WEEKNUM(IR4)</f>
        <v>6</v>
      </c>
      <c r="IS3" s="186">
        <f t="shared" ref="IS3" si="246">WEEKNUM(IS4)</f>
        <v>6</v>
      </c>
      <c r="IT3" s="186">
        <f t="shared" ref="IT3" si="247">WEEKNUM(IT4)</f>
        <v>6</v>
      </c>
      <c r="IU3" s="186">
        <f t="shared" ref="IU3" si="248">WEEKNUM(IU4)</f>
        <v>6</v>
      </c>
      <c r="IV3" s="186">
        <f t="shared" ref="IV3" si="249">WEEKNUM(IV4)</f>
        <v>7</v>
      </c>
      <c r="IW3" s="186">
        <f t="shared" ref="IW3" si="250">WEEKNUM(IW4)</f>
        <v>7</v>
      </c>
      <c r="IX3" s="186">
        <f t="shared" ref="IX3" si="251">WEEKNUM(IX4)</f>
        <v>7</v>
      </c>
      <c r="IY3" s="186">
        <f t="shared" ref="IY3" si="252">WEEKNUM(IY4)</f>
        <v>7</v>
      </c>
      <c r="IZ3" s="186">
        <f t="shared" ref="IZ3" si="253">WEEKNUM(IZ4)</f>
        <v>7</v>
      </c>
      <c r="JA3" s="186">
        <f t="shared" ref="JA3" si="254">WEEKNUM(JA4)</f>
        <v>7</v>
      </c>
      <c r="JB3" s="186">
        <f t="shared" ref="JB3" si="255">WEEKNUM(JB4)</f>
        <v>7</v>
      </c>
      <c r="JC3" s="186">
        <f t="shared" ref="JC3" si="256">WEEKNUM(JC4)</f>
        <v>8</v>
      </c>
      <c r="JD3" s="186">
        <f t="shared" ref="JD3" si="257">WEEKNUM(JD4)</f>
        <v>8</v>
      </c>
      <c r="JE3" s="186">
        <f t="shared" ref="JE3" si="258">WEEKNUM(JE4)</f>
        <v>8</v>
      </c>
      <c r="JF3" s="186">
        <f t="shared" ref="JF3" si="259">WEEKNUM(JF4)</f>
        <v>8</v>
      </c>
      <c r="JG3" s="186">
        <f t="shared" ref="JG3" si="260">WEEKNUM(JG4)</f>
        <v>8</v>
      </c>
      <c r="JH3" s="186">
        <f t="shared" ref="JH3" si="261">WEEKNUM(JH4)</f>
        <v>8</v>
      </c>
      <c r="JI3" s="186">
        <f t="shared" ref="JI3" si="262">WEEKNUM(JI4)</f>
        <v>8</v>
      </c>
      <c r="JJ3" s="186">
        <f t="shared" ref="JJ3" si="263">WEEKNUM(JJ4)</f>
        <v>9</v>
      </c>
      <c r="JK3" s="186">
        <f t="shared" ref="JK3" si="264">WEEKNUM(JK4)</f>
        <v>9</v>
      </c>
      <c r="JL3" s="186">
        <f t="shared" ref="JL3" si="265">WEEKNUM(JL4)</f>
        <v>9</v>
      </c>
      <c r="JM3" s="186">
        <f t="shared" ref="JM3" si="266">WEEKNUM(JM4)</f>
        <v>9</v>
      </c>
      <c r="JN3" s="186">
        <f t="shared" ref="JN3" si="267">WEEKNUM(JN4)</f>
        <v>9</v>
      </c>
      <c r="JO3" s="186">
        <f t="shared" ref="JO3" si="268">WEEKNUM(JO4)</f>
        <v>9</v>
      </c>
      <c r="JP3" s="186">
        <f t="shared" ref="JP3" si="269">WEEKNUM(JP4)</f>
        <v>9</v>
      </c>
      <c r="JQ3" s="186">
        <f t="shared" ref="JQ3" si="270">WEEKNUM(JQ4)</f>
        <v>10</v>
      </c>
      <c r="JR3" s="186">
        <f t="shared" ref="JR3" si="271">WEEKNUM(JR4)</f>
        <v>10</v>
      </c>
      <c r="JS3" s="186">
        <f t="shared" ref="JS3" si="272">WEEKNUM(JS4)</f>
        <v>10</v>
      </c>
      <c r="JT3" s="186">
        <f t="shared" ref="JT3" si="273">WEEKNUM(JT4)</f>
        <v>10</v>
      </c>
      <c r="JU3" s="186">
        <f t="shared" ref="JU3" si="274">WEEKNUM(JU4)</f>
        <v>10</v>
      </c>
      <c r="JV3" s="186">
        <f t="shared" ref="JV3" si="275">WEEKNUM(JV4)</f>
        <v>10</v>
      </c>
      <c r="JW3" s="186">
        <f t="shared" ref="JW3" si="276">WEEKNUM(JW4)</f>
        <v>10</v>
      </c>
      <c r="JX3" s="186">
        <f t="shared" ref="JX3" si="277">WEEKNUM(JX4)</f>
        <v>11</v>
      </c>
      <c r="JY3" s="186">
        <f t="shared" ref="JY3" si="278">WEEKNUM(JY4)</f>
        <v>11</v>
      </c>
      <c r="JZ3" s="186">
        <f t="shared" ref="JZ3" si="279">WEEKNUM(JZ4)</f>
        <v>11</v>
      </c>
      <c r="KA3" s="186">
        <f t="shared" ref="KA3" si="280">WEEKNUM(KA4)</f>
        <v>11</v>
      </c>
      <c r="KB3" s="186">
        <f t="shared" ref="KB3" si="281">WEEKNUM(KB4)</f>
        <v>11</v>
      </c>
      <c r="KC3" s="186">
        <f t="shared" ref="KC3" si="282">WEEKNUM(KC4)</f>
        <v>11</v>
      </c>
      <c r="KD3" s="186">
        <f t="shared" ref="KD3" si="283">WEEKNUM(KD4)</f>
        <v>11</v>
      </c>
      <c r="KE3" s="186">
        <f t="shared" ref="KE3" si="284">WEEKNUM(KE4)</f>
        <v>12</v>
      </c>
      <c r="KF3" s="186">
        <f t="shared" ref="KF3" si="285">WEEKNUM(KF4)</f>
        <v>12</v>
      </c>
      <c r="KG3" s="186">
        <f t="shared" ref="KG3" si="286">WEEKNUM(KG4)</f>
        <v>12</v>
      </c>
      <c r="KH3" s="186">
        <f t="shared" ref="KH3" si="287">WEEKNUM(KH4)</f>
        <v>12</v>
      </c>
      <c r="KI3" s="186">
        <f t="shared" ref="KI3" si="288">WEEKNUM(KI4)</f>
        <v>12</v>
      </c>
      <c r="KJ3" s="186">
        <f t="shared" ref="KJ3" si="289">WEEKNUM(KJ4)</f>
        <v>12</v>
      </c>
      <c r="KK3" s="186">
        <f t="shared" ref="KK3" si="290">WEEKNUM(KK4)</f>
        <v>12</v>
      </c>
      <c r="KL3" s="186">
        <f t="shared" ref="KL3" si="291">WEEKNUM(KL4)</f>
        <v>13</v>
      </c>
      <c r="KM3" s="186">
        <f t="shared" ref="KM3" si="292">WEEKNUM(KM4)</f>
        <v>13</v>
      </c>
      <c r="KN3" s="186">
        <f t="shared" ref="KN3" si="293">WEEKNUM(KN4)</f>
        <v>13</v>
      </c>
      <c r="KO3" s="186">
        <f t="shared" ref="KO3" si="294">WEEKNUM(KO4)</f>
        <v>13</v>
      </c>
      <c r="KP3" s="186">
        <f t="shared" ref="KP3" si="295">WEEKNUM(KP4)</f>
        <v>13</v>
      </c>
      <c r="KQ3" s="186">
        <f t="shared" ref="KQ3" si="296">WEEKNUM(KQ4)</f>
        <v>13</v>
      </c>
      <c r="KR3" s="186">
        <f t="shared" ref="KR3" si="297">WEEKNUM(KR4)</f>
        <v>13</v>
      </c>
      <c r="KS3" s="186">
        <f t="shared" ref="KS3" si="298">WEEKNUM(KS4)</f>
        <v>14</v>
      </c>
      <c r="KT3" s="186">
        <f t="shared" ref="KT3" si="299">WEEKNUM(KT4)</f>
        <v>14</v>
      </c>
      <c r="KU3" s="186">
        <f t="shared" ref="KU3" si="300">WEEKNUM(KU4)</f>
        <v>14</v>
      </c>
      <c r="KV3" s="186">
        <f t="shared" ref="KV3" si="301">WEEKNUM(KV4)</f>
        <v>14</v>
      </c>
      <c r="KW3" s="186">
        <f t="shared" ref="KW3" si="302">WEEKNUM(KW4)</f>
        <v>14</v>
      </c>
      <c r="KX3" s="186">
        <f t="shared" ref="KX3" si="303">WEEKNUM(KX4)</f>
        <v>14</v>
      </c>
      <c r="KY3" s="186">
        <f t="shared" ref="KY3" si="304">WEEKNUM(KY4)</f>
        <v>14</v>
      </c>
      <c r="KZ3" s="186">
        <f t="shared" ref="KZ3" si="305">WEEKNUM(KZ4)</f>
        <v>15</v>
      </c>
      <c r="LA3" s="186">
        <f t="shared" ref="LA3" si="306">WEEKNUM(LA4)</f>
        <v>15</v>
      </c>
      <c r="LB3" s="186">
        <f t="shared" ref="LB3" si="307">WEEKNUM(LB4)</f>
        <v>15</v>
      </c>
      <c r="LC3" s="186">
        <f t="shared" ref="LC3" si="308">WEEKNUM(LC4)</f>
        <v>15</v>
      </c>
      <c r="LD3" s="186">
        <f t="shared" ref="LD3" si="309">WEEKNUM(LD4)</f>
        <v>15</v>
      </c>
      <c r="LE3" s="186">
        <f t="shared" ref="LE3" si="310">WEEKNUM(LE4)</f>
        <v>15</v>
      </c>
      <c r="LF3" s="186">
        <f t="shared" ref="LF3" si="311">WEEKNUM(LF4)</f>
        <v>15</v>
      </c>
      <c r="LG3" s="186">
        <f t="shared" ref="LG3" si="312">WEEKNUM(LG4)</f>
        <v>16</v>
      </c>
      <c r="LH3" s="186">
        <f t="shared" ref="LH3" si="313">WEEKNUM(LH4)</f>
        <v>16</v>
      </c>
      <c r="LI3" s="186">
        <f t="shared" ref="LI3" si="314">WEEKNUM(LI4)</f>
        <v>16</v>
      </c>
      <c r="LJ3" s="186">
        <f t="shared" ref="LJ3" si="315">WEEKNUM(LJ4)</f>
        <v>16</v>
      </c>
      <c r="LK3" s="186">
        <f t="shared" ref="LK3" si="316">WEEKNUM(LK4)</f>
        <v>16</v>
      </c>
      <c r="LL3" s="186">
        <f t="shared" ref="LL3" si="317">WEEKNUM(LL4)</f>
        <v>16</v>
      </c>
      <c r="LM3" s="186">
        <f t="shared" ref="LM3" si="318">WEEKNUM(LM4)</f>
        <v>16</v>
      </c>
      <c r="LN3" s="186">
        <f t="shared" ref="LN3" si="319">WEEKNUM(LN4)</f>
        <v>17</v>
      </c>
      <c r="LO3" s="186">
        <f t="shared" ref="LO3" si="320">WEEKNUM(LO4)</f>
        <v>17</v>
      </c>
      <c r="LP3" s="186">
        <f t="shared" ref="LP3" si="321">WEEKNUM(LP4)</f>
        <v>17</v>
      </c>
      <c r="LQ3" s="186">
        <f t="shared" ref="LQ3" si="322">WEEKNUM(LQ4)</f>
        <v>17</v>
      </c>
      <c r="LR3" s="186">
        <f t="shared" ref="LR3" si="323">WEEKNUM(LR4)</f>
        <v>17</v>
      </c>
      <c r="LS3" s="186">
        <f t="shared" ref="LS3" si="324">WEEKNUM(LS4)</f>
        <v>17</v>
      </c>
      <c r="LT3" s="186">
        <f t="shared" ref="LT3" si="325">WEEKNUM(LT4)</f>
        <v>17</v>
      </c>
      <c r="LU3" s="186">
        <f t="shared" ref="LU3" si="326">WEEKNUM(LU4)</f>
        <v>18</v>
      </c>
      <c r="LV3" s="186">
        <f t="shared" ref="LV3" si="327">WEEKNUM(LV4)</f>
        <v>18</v>
      </c>
      <c r="LW3" s="186">
        <f t="shared" ref="LW3" si="328">WEEKNUM(LW4)</f>
        <v>18</v>
      </c>
      <c r="LX3" s="186">
        <f t="shared" ref="LX3" si="329">WEEKNUM(LX4)</f>
        <v>18</v>
      </c>
      <c r="LY3" s="186">
        <f t="shared" ref="LY3" si="330">WEEKNUM(LY4)</f>
        <v>18</v>
      </c>
      <c r="LZ3" s="186">
        <f t="shared" ref="LZ3" si="331">WEEKNUM(LZ4)</f>
        <v>18</v>
      </c>
      <c r="MA3" s="186">
        <f t="shared" ref="MA3" si="332">WEEKNUM(MA4)</f>
        <v>18</v>
      </c>
      <c r="MB3" s="186">
        <f t="shared" ref="MB3" si="333">WEEKNUM(MB4)</f>
        <v>19</v>
      </c>
      <c r="MC3" s="186">
        <f t="shared" ref="MC3" si="334">WEEKNUM(MC4)</f>
        <v>19</v>
      </c>
      <c r="MD3" s="186">
        <f t="shared" ref="MD3" si="335">WEEKNUM(MD4)</f>
        <v>19</v>
      </c>
      <c r="ME3" s="186">
        <f t="shared" ref="ME3" si="336">WEEKNUM(ME4)</f>
        <v>19</v>
      </c>
      <c r="MF3" s="186">
        <f t="shared" ref="MF3" si="337">WEEKNUM(MF4)</f>
        <v>19</v>
      </c>
      <c r="MG3" s="186">
        <f t="shared" ref="MG3" si="338">WEEKNUM(MG4)</f>
        <v>19</v>
      </c>
      <c r="MH3" s="186">
        <f t="shared" ref="MH3" si="339">WEEKNUM(MH4)</f>
        <v>19</v>
      </c>
      <c r="MI3" s="186">
        <f t="shared" ref="MI3" si="340">WEEKNUM(MI4)</f>
        <v>20</v>
      </c>
      <c r="MJ3" s="186">
        <f t="shared" ref="MJ3" si="341">WEEKNUM(MJ4)</f>
        <v>20</v>
      </c>
      <c r="MK3" s="186">
        <f t="shared" ref="MK3" si="342">WEEKNUM(MK4)</f>
        <v>20</v>
      </c>
      <c r="ML3" s="186">
        <f t="shared" ref="ML3" si="343">WEEKNUM(ML4)</f>
        <v>20</v>
      </c>
      <c r="MM3" s="186">
        <f t="shared" ref="MM3" si="344">WEEKNUM(MM4)</f>
        <v>20</v>
      </c>
      <c r="MN3" s="186">
        <f t="shared" ref="MN3" si="345">WEEKNUM(MN4)</f>
        <v>20</v>
      </c>
      <c r="MO3" s="186">
        <f t="shared" ref="MO3" si="346">WEEKNUM(MO4)</f>
        <v>20</v>
      </c>
      <c r="MP3" s="186">
        <f t="shared" ref="MP3" si="347">WEEKNUM(MP4)</f>
        <v>21</v>
      </c>
      <c r="MQ3" s="186">
        <f t="shared" ref="MQ3" si="348">WEEKNUM(MQ4)</f>
        <v>21</v>
      </c>
      <c r="MR3" s="186">
        <f t="shared" ref="MR3" si="349">WEEKNUM(MR4)</f>
        <v>21</v>
      </c>
      <c r="MS3" s="186">
        <f t="shared" ref="MS3" si="350">WEEKNUM(MS4)</f>
        <v>21</v>
      </c>
      <c r="MT3" s="186">
        <f t="shared" ref="MT3" si="351">WEEKNUM(MT4)</f>
        <v>21</v>
      </c>
      <c r="MU3" s="186">
        <f t="shared" ref="MU3" si="352">WEEKNUM(MU4)</f>
        <v>21</v>
      </c>
      <c r="MV3" s="186">
        <f t="shared" ref="MV3" si="353">WEEKNUM(MV4)</f>
        <v>21</v>
      </c>
      <c r="MW3" s="186">
        <f t="shared" ref="MW3" si="354">WEEKNUM(MW4)</f>
        <v>22</v>
      </c>
      <c r="MX3" s="186">
        <f t="shared" ref="MX3" si="355">WEEKNUM(MX4)</f>
        <v>22</v>
      </c>
      <c r="MY3" s="186">
        <f t="shared" ref="MY3" si="356">WEEKNUM(MY4)</f>
        <v>22</v>
      </c>
      <c r="MZ3" s="186">
        <f t="shared" ref="MZ3" si="357">WEEKNUM(MZ4)</f>
        <v>22</v>
      </c>
      <c r="NA3" s="186">
        <f t="shared" ref="NA3" si="358">WEEKNUM(NA4)</f>
        <v>22</v>
      </c>
      <c r="NB3" s="186">
        <f t="shared" ref="NB3" si="359">WEEKNUM(NB4)</f>
        <v>22</v>
      </c>
      <c r="NC3" s="186">
        <f t="shared" ref="NC3" si="360">WEEKNUM(NC4)</f>
        <v>22</v>
      </c>
      <c r="ND3" s="187" t="s">
        <v>202</v>
      </c>
    </row>
    <row r="4" spans="1:368" s="190" customFormat="1" ht="20.100000000000001" customHeight="1" x14ac:dyDescent="0.2">
      <c r="A4" s="300"/>
      <c r="B4" s="188">
        <v>43252</v>
      </c>
      <c r="C4" s="188">
        <v>43253</v>
      </c>
      <c r="D4" s="188">
        <v>43254</v>
      </c>
      <c r="E4" s="188">
        <v>43255</v>
      </c>
      <c r="F4" s="188">
        <v>43256</v>
      </c>
      <c r="G4" s="188">
        <v>43257</v>
      </c>
      <c r="H4" s="188">
        <v>43258</v>
      </c>
      <c r="I4" s="188">
        <v>43259</v>
      </c>
      <c r="J4" s="188">
        <v>43260</v>
      </c>
      <c r="K4" s="188">
        <v>43261</v>
      </c>
      <c r="L4" s="188">
        <v>43262</v>
      </c>
      <c r="M4" s="188">
        <v>43263</v>
      </c>
      <c r="N4" s="188">
        <v>43264</v>
      </c>
      <c r="O4" s="188">
        <v>43265</v>
      </c>
      <c r="P4" s="188">
        <v>43266</v>
      </c>
      <c r="Q4" s="188">
        <v>43267</v>
      </c>
      <c r="R4" s="188">
        <v>43268</v>
      </c>
      <c r="S4" s="188">
        <v>43269</v>
      </c>
      <c r="T4" s="188">
        <v>43270</v>
      </c>
      <c r="U4" s="188">
        <v>43271</v>
      </c>
      <c r="V4" s="188">
        <v>43272</v>
      </c>
      <c r="W4" s="188">
        <v>43273</v>
      </c>
      <c r="X4" s="188">
        <v>43274</v>
      </c>
      <c r="Y4" s="188">
        <v>43275</v>
      </c>
      <c r="Z4" s="188">
        <v>43276</v>
      </c>
      <c r="AA4" s="188">
        <v>43277</v>
      </c>
      <c r="AB4" s="188">
        <v>43278</v>
      </c>
      <c r="AC4" s="188">
        <v>43279</v>
      </c>
      <c r="AD4" s="188">
        <v>43280</v>
      </c>
      <c r="AE4" s="188">
        <v>43281</v>
      </c>
      <c r="AF4" s="188">
        <v>43282</v>
      </c>
      <c r="AG4" s="188">
        <v>43283</v>
      </c>
      <c r="AH4" s="188">
        <v>43284</v>
      </c>
      <c r="AI4" s="188">
        <v>43285</v>
      </c>
      <c r="AJ4" s="188">
        <v>43286</v>
      </c>
      <c r="AK4" s="188">
        <v>43287</v>
      </c>
      <c r="AL4" s="188">
        <v>43288</v>
      </c>
      <c r="AM4" s="188">
        <v>43289</v>
      </c>
      <c r="AN4" s="188">
        <v>43290</v>
      </c>
      <c r="AO4" s="188">
        <v>43291</v>
      </c>
      <c r="AP4" s="188">
        <v>43292</v>
      </c>
      <c r="AQ4" s="188">
        <v>43293</v>
      </c>
      <c r="AR4" s="188">
        <v>43294</v>
      </c>
      <c r="AS4" s="188">
        <v>43295</v>
      </c>
      <c r="AT4" s="188">
        <v>43296</v>
      </c>
      <c r="AU4" s="188">
        <v>43297</v>
      </c>
      <c r="AV4" s="188">
        <v>43298</v>
      </c>
      <c r="AW4" s="188">
        <v>43299</v>
      </c>
      <c r="AX4" s="188">
        <v>43300</v>
      </c>
      <c r="AY4" s="188">
        <v>43301</v>
      </c>
      <c r="AZ4" s="188">
        <v>43302</v>
      </c>
      <c r="BA4" s="188">
        <v>43303</v>
      </c>
      <c r="BB4" s="188">
        <v>43304</v>
      </c>
      <c r="BC4" s="188">
        <v>43305</v>
      </c>
      <c r="BD4" s="188">
        <v>43306</v>
      </c>
      <c r="BE4" s="188">
        <v>43307</v>
      </c>
      <c r="BF4" s="188">
        <v>43308</v>
      </c>
      <c r="BG4" s="188">
        <v>43309</v>
      </c>
      <c r="BH4" s="188">
        <v>43310</v>
      </c>
      <c r="BI4" s="188">
        <v>43311</v>
      </c>
      <c r="BJ4" s="188">
        <v>43312</v>
      </c>
      <c r="BK4" s="188">
        <v>43313</v>
      </c>
      <c r="BL4" s="188">
        <v>43314</v>
      </c>
      <c r="BM4" s="188">
        <v>43315</v>
      </c>
      <c r="BN4" s="188">
        <v>43316</v>
      </c>
      <c r="BO4" s="188">
        <v>43317</v>
      </c>
      <c r="BP4" s="188">
        <v>43318</v>
      </c>
      <c r="BQ4" s="188">
        <v>43319</v>
      </c>
      <c r="BR4" s="188">
        <v>43320</v>
      </c>
      <c r="BS4" s="188">
        <v>43321</v>
      </c>
      <c r="BT4" s="188">
        <v>43322</v>
      </c>
      <c r="BU4" s="188">
        <v>43323</v>
      </c>
      <c r="BV4" s="188">
        <v>43324</v>
      </c>
      <c r="BW4" s="188">
        <v>43325</v>
      </c>
      <c r="BX4" s="188">
        <v>43326</v>
      </c>
      <c r="BY4" s="188">
        <v>43327</v>
      </c>
      <c r="BZ4" s="188">
        <v>43328</v>
      </c>
      <c r="CA4" s="188">
        <v>43329</v>
      </c>
      <c r="CB4" s="188">
        <v>43330</v>
      </c>
      <c r="CC4" s="188">
        <v>43331</v>
      </c>
      <c r="CD4" s="188">
        <v>43332</v>
      </c>
      <c r="CE4" s="188">
        <v>43333</v>
      </c>
      <c r="CF4" s="188">
        <v>43334</v>
      </c>
      <c r="CG4" s="188">
        <v>43335</v>
      </c>
      <c r="CH4" s="188">
        <v>43336</v>
      </c>
      <c r="CI4" s="188">
        <v>43337</v>
      </c>
      <c r="CJ4" s="188">
        <v>43338</v>
      </c>
      <c r="CK4" s="188">
        <v>43339</v>
      </c>
      <c r="CL4" s="188">
        <v>43340</v>
      </c>
      <c r="CM4" s="188">
        <v>43341</v>
      </c>
      <c r="CN4" s="188">
        <v>43342</v>
      </c>
      <c r="CO4" s="188">
        <v>43343</v>
      </c>
      <c r="CP4" s="188">
        <v>43344</v>
      </c>
      <c r="CQ4" s="188">
        <v>43345</v>
      </c>
      <c r="CR4" s="188">
        <v>43346</v>
      </c>
      <c r="CS4" s="188">
        <v>43347</v>
      </c>
      <c r="CT4" s="188">
        <v>43348</v>
      </c>
      <c r="CU4" s="188">
        <v>43349</v>
      </c>
      <c r="CV4" s="188">
        <v>43350</v>
      </c>
      <c r="CW4" s="188">
        <v>43351</v>
      </c>
      <c r="CX4" s="188">
        <v>43352</v>
      </c>
      <c r="CY4" s="188">
        <v>43353</v>
      </c>
      <c r="CZ4" s="188">
        <v>43354</v>
      </c>
      <c r="DA4" s="188">
        <v>43355</v>
      </c>
      <c r="DB4" s="188">
        <v>43356</v>
      </c>
      <c r="DC4" s="188">
        <v>43357</v>
      </c>
      <c r="DD4" s="188">
        <v>43358</v>
      </c>
      <c r="DE4" s="188">
        <v>43359</v>
      </c>
      <c r="DF4" s="188">
        <v>43360</v>
      </c>
      <c r="DG4" s="188">
        <v>43361</v>
      </c>
      <c r="DH4" s="188">
        <v>43362</v>
      </c>
      <c r="DI4" s="188">
        <v>43363</v>
      </c>
      <c r="DJ4" s="188">
        <v>43364</v>
      </c>
      <c r="DK4" s="188">
        <v>43365</v>
      </c>
      <c r="DL4" s="188">
        <v>43366</v>
      </c>
      <c r="DM4" s="188">
        <v>43367</v>
      </c>
      <c r="DN4" s="188">
        <v>43368</v>
      </c>
      <c r="DO4" s="188">
        <v>43369</v>
      </c>
      <c r="DP4" s="188">
        <v>43370</v>
      </c>
      <c r="DQ4" s="188">
        <v>43371</v>
      </c>
      <c r="DR4" s="188">
        <v>43372</v>
      </c>
      <c r="DS4" s="188">
        <v>43373</v>
      </c>
      <c r="DT4" s="188">
        <v>43374</v>
      </c>
      <c r="DU4" s="188">
        <v>43375</v>
      </c>
      <c r="DV4" s="188">
        <v>43376</v>
      </c>
      <c r="DW4" s="188">
        <v>43377</v>
      </c>
      <c r="DX4" s="188">
        <v>43378</v>
      </c>
      <c r="DY4" s="188">
        <v>43379</v>
      </c>
      <c r="DZ4" s="188">
        <v>43380</v>
      </c>
      <c r="EA4" s="188">
        <v>43381</v>
      </c>
      <c r="EB4" s="188">
        <v>43382</v>
      </c>
      <c r="EC4" s="188">
        <v>43383</v>
      </c>
      <c r="ED4" s="188">
        <v>43384</v>
      </c>
      <c r="EE4" s="188">
        <v>43385</v>
      </c>
      <c r="EF4" s="188">
        <v>43386</v>
      </c>
      <c r="EG4" s="188">
        <v>43387</v>
      </c>
      <c r="EH4" s="188">
        <v>43388</v>
      </c>
      <c r="EI4" s="188">
        <v>43389</v>
      </c>
      <c r="EJ4" s="188">
        <v>43390</v>
      </c>
      <c r="EK4" s="188">
        <v>43391</v>
      </c>
      <c r="EL4" s="188">
        <v>43392</v>
      </c>
      <c r="EM4" s="188">
        <v>43393</v>
      </c>
      <c r="EN4" s="188">
        <v>43394</v>
      </c>
      <c r="EO4" s="188">
        <v>43395</v>
      </c>
      <c r="EP4" s="188">
        <v>43396</v>
      </c>
      <c r="EQ4" s="188">
        <v>43397</v>
      </c>
      <c r="ER4" s="188">
        <v>43398</v>
      </c>
      <c r="ES4" s="188">
        <v>43399</v>
      </c>
      <c r="ET4" s="188">
        <v>43400</v>
      </c>
      <c r="EU4" s="188">
        <v>43401</v>
      </c>
      <c r="EV4" s="188">
        <v>43402</v>
      </c>
      <c r="EW4" s="188">
        <v>43403</v>
      </c>
      <c r="EX4" s="188">
        <v>43404</v>
      </c>
      <c r="EY4" s="188">
        <v>43405</v>
      </c>
      <c r="EZ4" s="188">
        <v>43406</v>
      </c>
      <c r="FA4" s="188">
        <v>43407</v>
      </c>
      <c r="FB4" s="188">
        <v>43408</v>
      </c>
      <c r="FC4" s="188">
        <v>43409</v>
      </c>
      <c r="FD4" s="188">
        <v>43410</v>
      </c>
      <c r="FE4" s="188">
        <v>43411</v>
      </c>
      <c r="FF4" s="188">
        <v>43412</v>
      </c>
      <c r="FG4" s="188">
        <v>43413</v>
      </c>
      <c r="FH4" s="188">
        <v>43414</v>
      </c>
      <c r="FI4" s="188">
        <v>43415</v>
      </c>
      <c r="FJ4" s="188">
        <v>43416</v>
      </c>
      <c r="FK4" s="188">
        <v>43417</v>
      </c>
      <c r="FL4" s="188">
        <v>43418</v>
      </c>
      <c r="FM4" s="188">
        <v>43419</v>
      </c>
      <c r="FN4" s="188">
        <v>43420</v>
      </c>
      <c r="FO4" s="188">
        <v>43421</v>
      </c>
      <c r="FP4" s="188">
        <v>43422</v>
      </c>
      <c r="FQ4" s="188">
        <v>43423</v>
      </c>
      <c r="FR4" s="188">
        <v>43424</v>
      </c>
      <c r="FS4" s="188">
        <v>43425</v>
      </c>
      <c r="FT4" s="188">
        <v>43426</v>
      </c>
      <c r="FU4" s="188">
        <v>43427</v>
      </c>
      <c r="FV4" s="188">
        <v>43428</v>
      </c>
      <c r="FW4" s="188">
        <v>43429</v>
      </c>
      <c r="FX4" s="188">
        <v>43430</v>
      </c>
      <c r="FY4" s="188">
        <v>43431</v>
      </c>
      <c r="FZ4" s="188">
        <v>43432</v>
      </c>
      <c r="GA4" s="188">
        <v>43433</v>
      </c>
      <c r="GB4" s="188">
        <v>43434</v>
      </c>
      <c r="GC4" s="188">
        <v>43435</v>
      </c>
      <c r="GD4" s="188">
        <v>43436</v>
      </c>
      <c r="GE4" s="188">
        <v>43437</v>
      </c>
      <c r="GF4" s="188">
        <v>43438</v>
      </c>
      <c r="GG4" s="188">
        <v>43439</v>
      </c>
      <c r="GH4" s="188">
        <v>43440</v>
      </c>
      <c r="GI4" s="188">
        <v>43441</v>
      </c>
      <c r="GJ4" s="188">
        <v>43442</v>
      </c>
      <c r="GK4" s="188">
        <v>43443</v>
      </c>
      <c r="GL4" s="188">
        <v>43444</v>
      </c>
      <c r="GM4" s="188">
        <v>43445</v>
      </c>
      <c r="GN4" s="188">
        <v>43446</v>
      </c>
      <c r="GO4" s="188">
        <v>43447</v>
      </c>
      <c r="GP4" s="188">
        <v>43448</v>
      </c>
      <c r="GQ4" s="188">
        <v>43449</v>
      </c>
      <c r="GR4" s="188">
        <v>43450</v>
      </c>
      <c r="GS4" s="188">
        <v>43451</v>
      </c>
      <c r="GT4" s="188">
        <v>43452</v>
      </c>
      <c r="GU4" s="188">
        <v>43453</v>
      </c>
      <c r="GV4" s="188">
        <v>43454</v>
      </c>
      <c r="GW4" s="188">
        <v>43455</v>
      </c>
      <c r="GX4" s="188">
        <v>43456</v>
      </c>
      <c r="GY4" s="188">
        <v>43457</v>
      </c>
      <c r="GZ4" s="188">
        <v>43458</v>
      </c>
      <c r="HA4" s="188">
        <v>43459</v>
      </c>
      <c r="HB4" s="188">
        <v>43460</v>
      </c>
      <c r="HC4" s="188">
        <v>43461</v>
      </c>
      <c r="HD4" s="188">
        <v>43462</v>
      </c>
      <c r="HE4" s="188">
        <v>43463</v>
      </c>
      <c r="HF4" s="188">
        <v>43464</v>
      </c>
      <c r="HG4" s="188">
        <v>43465</v>
      </c>
      <c r="HH4" s="188">
        <v>43466</v>
      </c>
      <c r="HI4" s="188">
        <v>43467</v>
      </c>
      <c r="HJ4" s="188">
        <v>43468</v>
      </c>
      <c r="HK4" s="188">
        <v>43469</v>
      </c>
      <c r="HL4" s="188">
        <v>43470</v>
      </c>
      <c r="HM4" s="188">
        <v>43471</v>
      </c>
      <c r="HN4" s="188">
        <v>43472</v>
      </c>
      <c r="HO4" s="188">
        <v>43473</v>
      </c>
      <c r="HP4" s="188">
        <v>43474</v>
      </c>
      <c r="HQ4" s="188">
        <v>43475</v>
      </c>
      <c r="HR4" s="188">
        <v>43476</v>
      </c>
      <c r="HS4" s="188">
        <v>43477</v>
      </c>
      <c r="HT4" s="188">
        <v>43478</v>
      </c>
      <c r="HU4" s="188">
        <v>43479</v>
      </c>
      <c r="HV4" s="188">
        <v>43480</v>
      </c>
      <c r="HW4" s="188">
        <v>43481</v>
      </c>
      <c r="HX4" s="188">
        <v>43482</v>
      </c>
      <c r="HY4" s="188">
        <v>43483</v>
      </c>
      <c r="HZ4" s="188">
        <v>43484</v>
      </c>
      <c r="IA4" s="188">
        <v>43485</v>
      </c>
      <c r="IB4" s="188">
        <v>43486</v>
      </c>
      <c r="IC4" s="188">
        <v>43487</v>
      </c>
      <c r="ID4" s="188">
        <v>43488</v>
      </c>
      <c r="IE4" s="188">
        <v>43489</v>
      </c>
      <c r="IF4" s="188">
        <v>43490</v>
      </c>
      <c r="IG4" s="188">
        <v>43491</v>
      </c>
      <c r="IH4" s="188">
        <v>43492</v>
      </c>
      <c r="II4" s="188">
        <v>43493</v>
      </c>
      <c r="IJ4" s="188">
        <v>43494</v>
      </c>
      <c r="IK4" s="188">
        <v>43495</v>
      </c>
      <c r="IL4" s="188">
        <v>43496</v>
      </c>
      <c r="IM4" s="188">
        <v>43497</v>
      </c>
      <c r="IN4" s="188">
        <v>43498</v>
      </c>
      <c r="IO4" s="188">
        <v>43499</v>
      </c>
      <c r="IP4" s="188">
        <v>43500</v>
      </c>
      <c r="IQ4" s="188">
        <v>43501</v>
      </c>
      <c r="IR4" s="188">
        <v>43502</v>
      </c>
      <c r="IS4" s="188">
        <v>43503</v>
      </c>
      <c r="IT4" s="188">
        <v>43504</v>
      </c>
      <c r="IU4" s="188">
        <v>43505</v>
      </c>
      <c r="IV4" s="188">
        <v>43506</v>
      </c>
      <c r="IW4" s="188">
        <v>43507</v>
      </c>
      <c r="IX4" s="188">
        <v>43508</v>
      </c>
      <c r="IY4" s="188">
        <v>43509</v>
      </c>
      <c r="IZ4" s="188">
        <v>43510</v>
      </c>
      <c r="JA4" s="188">
        <v>43511</v>
      </c>
      <c r="JB4" s="188">
        <v>43512</v>
      </c>
      <c r="JC4" s="188">
        <v>43513</v>
      </c>
      <c r="JD4" s="188">
        <v>43514</v>
      </c>
      <c r="JE4" s="188">
        <v>43515</v>
      </c>
      <c r="JF4" s="188">
        <v>43516</v>
      </c>
      <c r="JG4" s="188">
        <v>43517</v>
      </c>
      <c r="JH4" s="188">
        <v>43518</v>
      </c>
      <c r="JI4" s="188">
        <v>43519</v>
      </c>
      <c r="JJ4" s="188">
        <v>43520</v>
      </c>
      <c r="JK4" s="188">
        <v>43521</v>
      </c>
      <c r="JL4" s="188">
        <v>43522</v>
      </c>
      <c r="JM4" s="188">
        <v>43523</v>
      </c>
      <c r="JN4" s="188">
        <v>43524</v>
      </c>
      <c r="JO4" s="188">
        <v>43525</v>
      </c>
      <c r="JP4" s="188">
        <v>43526</v>
      </c>
      <c r="JQ4" s="188">
        <v>43527</v>
      </c>
      <c r="JR4" s="188">
        <v>43528</v>
      </c>
      <c r="JS4" s="188">
        <v>43529</v>
      </c>
      <c r="JT4" s="188">
        <v>43530</v>
      </c>
      <c r="JU4" s="188">
        <v>43531</v>
      </c>
      <c r="JV4" s="188">
        <v>43532</v>
      </c>
      <c r="JW4" s="188">
        <v>43533</v>
      </c>
      <c r="JX4" s="188">
        <v>43534</v>
      </c>
      <c r="JY4" s="188">
        <v>43535</v>
      </c>
      <c r="JZ4" s="188">
        <v>43536</v>
      </c>
      <c r="KA4" s="188">
        <v>43537</v>
      </c>
      <c r="KB4" s="188">
        <v>43538</v>
      </c>
      <c r="KC4" s="188">
        <v>43539</v>
      </c>
      <c r="KD4" s="188">
        <v>43540</v>
      </c>
      <c r="KE4" s="188">
        <v>43541</v>
      </c>
      <c r="KF4" s="188">
        <v>43542</v>
      </c>
      <c r="KG4" s="188">
        <v>43543</v>
      </c>
      <c r="KH4" s="188">
        <v>43544</v>
      </c>
      <c r="KI4" s="188">
        <v>43545</v>
      </c>
      <c r="KJ4" s="188">
        <v>43546</v>
      </c>
      <c r="KK4" s="188">
        <v>43547</v>
      </c>
      <c r="KL4" s="188">
        <v>43548</v>
      </c>
      <c r="KM4" s="188">
        <v>43549</v>
      </c>
      <c r="KN4" s="188">
        <v>43550</v>
      </c>
      <c r="KO4" s="188">
        <v>43551</v>
      </c>
      <c r="KP4" s="188">
        <v>43552</v>
      </c>
      <c r="KQ4" s="188">
        <v>43553</v>
      </c>
      <c r="KR4" s="188">
        <v>43554</v>
      </c>
      <c r="KS4" s="188">
        <v>43555</v>
      </c>
      <c r="KT4" s="188">
        <v>43556</v>
      </c>
      <c r="KU4" s="188">
        <v>43557</v>
      </c>
      <c r="KV4" s="188">
        <v>43558</v>
      </c>
      <c r="KW4" s="188">
        <v>43559</v>
      </c>
      <c r="KX4" s="188">
        <v>43560</v>
      </c>
      <c r="KY4" s="188">
        <v>43561</v>
      </c>
      <c r="KZ4" s="188">
        <v>43562</v>
      </c>
      <c r="LA4" s="188">
        <v>43563</v>
      </c>
      <c r="LB4" s="188">
        <v>43564</v>
      </c>
      <c r="LC4" s="188">
        <v>43565</v>
      </c>
      <c r="LD4" s="188">
        <v>43566</v>
      </c>
      <c r="LE4" s="188">
        <v>43567</v>
      </c>
      <c r="LF4" s="188">
        <v>43568</v>
      </c>
      <c r="LG4" s="188">
        <v>43569</v>
      </c>
      <c r="LH4" s="188">
        <v>43570</v>
      </c>
      <c r="LI4" s="188">
        <v>43571</v>
      </c>
      <c r="LJ4" s="188">
        <v>43572</v>
      </c>
      <c r="LK4" s="188">
        <v>43573</v>
      </c>
      <c r="LL4" s="188">
        <v>43574</v>
      </c>
      <c r="LM4" s="188">
        <v>43575</v>
      </c>
      <c r="LN4" s="188">
        <v>43576</v>
      </c>
      <c r="LO4" s="188">
        <v>43577</v>
      </c>
      <c r="LP4" s="188">
        <v>43578</v>
      </c>
      <c r="LQ4" s="188">
        <v>43579</v>
      </c>
      <c r="LR4" s="188">
        <v>43580</v>
      </c>
      <c r="LS4" s="188">
        <v>43581</v>
      </c>
      <c r="LT4" s="188">
        <v>43582</v>
      </c>
      <c r="LU4" s="188">
        <v>43583</v>
      </c>
      <c r="LV4" s="188">
        <v>43584</v>
      </c>
      <c r="LW4" s="188">
        <v>43585</v>
      </c>
      <c r="LX4" s="188">
        <v>43586</v>
      </c>
      <c r="LY4" s="188">
        <v>43587</v>
      </c>
      <c r="LZ4" s="188">
        <v>43588</v>
      </c>
      <c r="MA4" s="188">
        <v>43589</v>
      </c>
      <c r="MB4" s="188">
        <v>43590</v>
      </c>
      <c r="MC4" s="188">
        <v>43591</v>
      </c>
      <c r="MD4" s="188">
        <v>43592</v>
      </c>
      <c r="ME4" s="188">
        <v>43593</v>
      </c>
      <c r="MF4" s="188">
        <v>43594</v>
      </c>
      <c r="MG4" s="188">
        <v>43595</v>
      </c>
      <c r="MH4" s="188">
        <v>43596</v>
      </c>
      <c r="MI4" s="188">
        <v>43597</v>
      </c>
      <c r="MJ4" s="188">
        <v>43598</v>
      </c>
      <c r="MK4" s="188">
        <v>43599</v>
      </c>
      <c r="ML4" s="188">
        <v>43600</v>
      </c>
      <c r="MM4" s="188">
        <v>43601</v>
      </c>
      <c r="MN4" s="188">
        <v>43602</v>
      </c>
      <c r="MO4" s="188">
        <v>43603</v>
      </c>
      <c r="MP4" s="188">
        <v>43604</v>
      </c>
      <c r="MQ4" s="188">
        <v>43605</v>
      </c>
      <c r="MR4" s="188">
        <v>43606</v>
      </c>
      <c r="MS4" s="188">
        <v>43607</v>
      </c>
      <c r="MT4" s="188">
        <v>43608</v>
      </c>
      <c r="MU4" s="188">
        <v>43609</v>
      </c>
      <c r="MV4" s="188">
        <v>43610</v>
      </c>
      <c r="MW4" s="188">
        <v>43611</v>
      </c>
      <c r="MX4" s="188">
        <v>43612</v>
      </c>
      <c r="MY4" s="188">
        <v>43613</v>
      </c>
      <c r="MZ4" s="188">
        <v>43614</v>
      </c>
      <c r="NA4" s="188">
        <v>43615</v>
      </c>
      <c r="NB4" s="188">
        <v>43616</v>
      </c>
      <c r="NC4" s="188">
        <v>43617</v>
      </c>
      <c r="ND4" s="189"/>
    </row>
    <row r="5" spans="1:368" s="190" customFormat="1" ht="13.5" x14ac:dyDescent="0.2">
      <c r="A5" s="301"/>
      <c r="B5" s="191">
        <v>43252</v>
      </c>
      <c r="C5" s="191">
        <v>43253</v>
      </c>
      <c r="D5" s="191">
        <v>43254</v>
      </c>
      <c r="E5" s="191">
        <v>43255</v>
      </c>
      <c r="F5" s="191">
        <v>43256</v>
      </c>
      <c r="G5" s="191">
        <v>43257</v>
      </c>
      <c r="H5" s="191">
        <v>43258</v>
      </c>
      <c r="I5" s="191">
        <v>43259</v>
      </c>
      <c r="J5" s="191">
        <v>43260</v>
      </c>
      <c r="K5" s="191">
        <v>43261</v>
      </c>
      <c r="L5" s="191">
        <v>43262</v>
      </c>
      <c r="M5" s="191">
        <v>43263</v>
      </c>
      <c r="N5" s="191">
        <v>43264</v>
      </c>
      <c r="O5" s="191">
        <v>43265</v>
      </c>
      <c r="P5" s="191">
        <v>43266</v>
      </c>
      <c r="Q5" s="191">
        <v>43267</v>
      </c>
      <c r="R5" s="191">
        <v>43268</v>
      </c>
      <c r="S5" s="191">
        <v>43269</v>
      </c>
      <c r="T5" s="191">
        <v>43270</v>
      </c>
      <c r="U5" s="191">
        <v>43271</v>
      </c>
      <c r="V5" s="191">
        <v>43272</v>
      </c>
      <c r="W5" s="191">
        <v>43273</v>
      </c>
      <c r="X5" s="191">
        <v>43274</v>
      </c>
      <c r="Y5" s="191">
        <v>43275</v>
      </c>
      <c r="Z5" s="191">
        <v>43276</v>
      </c>
      <c r="AA5" s="191">
        <v>43277</v>
      </c>
      <c r="AB5" s="191">
        <v>43278</v>
      </c>
      <c r="AC5" s="191">
        <v>43279</v>
      </c>
      <c r="AD5" s="191">
        <v>43280</v>
      </c>
      <c r="AE5" s="191">
        <v>43281</v>
      </c>
      <c r="AF5" s="191">
        <v>43282</v>
      </c>
      <c r="AG5" s="191">
        <v>43283</v>
      </c>
      <c r="AH5" s="191">
        <v>43284</v>
      </c>
      <c r="AI5" s="191">
        <v>43285</v>
      </c>
      <c r="AJ5" s="191">
        <v>43286</v>
      </c>
      <c r="AK5" s="191">
        <v>43287</v>
      </c>
      <c r="AL5" s="191">
        <v>43288</v>
      </c>
      <c r="AM5" s="191">
        <v>43289</v>
      </c>
      <c r="AN5" s="191">
        <v>43290</v>
      </c>
      <c r="AO5" s="191">
        <v>43291</v>
      </c>
      <c r="AP5" s="191">
        <v>43292</v>
      </c>
      <c r="AQ5" s="191">
        <v>43293</v>
      </c>
      <c r="AR5" s="191">
        <v>43294</v>
      </c>
      <c r="AS5" s="191">
        <v>43295</v>
      </c>
      <c r="AT5" s="191">
        <v>43296</v>
      </c>
      <c r="AU5" s="191">
        <v>43297</v>
      </c>
      <c r="AV5" s="191">
        <v>43298</v>
      </c>
      <c r="AW5" s="191">
        <v>43299</v>
      </c>
      <c r="AX5" s="191">
        <v>43300</v>
      </c>
      <c r="AY5" s="191">
        <v>43301</v>
      </c>
      <c r="AZ5" s="191">
        <v>43302</v>
      </c>
      <c r="BA5" s="191">
        <v>43303</v>
      </c>
      <c r="BB5" s="191">
        <v>43304</v>
      </c>
      <c r="BC5" s="191">
        <v>43305</v>
      </c>
      <c r="BD5" s="191">
        <v>43306</v>
      </c>
      <c r="BE5" s="191">
        <v>43307</v>
      </c>
      <c r="BF5" s="191">
        <v>43308</v>
      </c>
      <c r="BG5" s="191">
        <v>43309</v>
      </c>
      <c r="BH5" s="191">
        <v>43310</v>
      </c>
      <c r="BI5" s="191">
        <v>43311</v>
      </c>
      <c r="BJ5" s="191">
        <v>43312</v>
      </c>
      <c r="BK5" s="191">
        <v>43313</v>
      </c>
      <c r="BL5" s="191">
        <v>43314</v>
      </c>
      <c r="BM5" s="191">
        <v>43315</v>
      </c>
      <c r="BN5" s="191">
        <v>43316</v>
      </c>
      <c r="BO5" s="191">
        <v>43317</v>
      </c>
      <c r="BP5" s="191">
        <v>43318</v>
      </c>
      <c r="BQ5" s="191">
        <v>43319</v>
      </c>
      <c r="BR5" s="191">
        <v>43320</v>
      </c>
      <c r="BS5" s="191">
        <v>43321</v>
      </c>
      <c r="BT5" s="191">
        <v>43322</v>
      </c>
      <c r="BU5" s="191">
        <v>43323</v>
      </c>
      <c r="BV5" s="191">
        <v>43324</v>
      </c>
      <c r="BW5" s="191">
        <v>43325</v>
      </c>
      <c r="BX5" s="191">
        <v>43326</v>
      </c>
      <c r="BY5" s="191">
        <v>43327</v>
      </c>
      <c r="BZ5" s="191">
        <v>43328</v>
      </c>
      <c r="CA5" s="191">
        <v>43329</v>
      </c>
      <c r="CB5" s="191">
        <v>43330</v>
      </c>
      <c r="CC5" s="191">
        <v>43331</v>
      </c>
      <c r="CD5" s="191">
        <v>43332</v>
      </c>
      <c r="CE5" s="191">
        <v>43333</v>
      </c>
      <c r="CF5" s="191">
        <v>43334</v>
      </c>
      <c r="CG5" s="191">
        <v>43335</v>
      </c>
      <c r="CH5" s="191">
        <v>43336</v>
      </c>
      <c r="CI5" s="191">
        <v>43337</v>
      </c>
      <c r="CJ5" s="191">
        <v>43338</v>
      </c>
      <c r="CK5" s="191">
        <v>43339</v>
      </c>
      <c r="CL5" s="191">
        <v>43340</v>
      </c>
      <c r="CM5" s="191">
        <v>43341</v>
      </c>
      <c r="CN5" s="191">
        <v>43342</v>
      </c>
      <c r="CO5" s="191">
        <v>43343</v>
      </c>
      <c r="CP5" s="191">
        <v>43344</v>
      </c>
      <c r="CQ5" s="191">
        <v>43345</v>
      </c>
      <c r="CR5" s="191">
        <v>43346</v>
      </c>
      <c r="CS5" s="191">
        <v>43347</v>
      </c>
      <c r="CT5" s="191">
        <v>43348</v>
      </c>
      <c r="CU5" s="191">
        <v>43349</v>
      </c>
      <c r="CV5" s="191">
        <v>43350</v>
      </c>
      <c r="CW5" s="191">
        <v>43351</v>
      </c>
      <c r="CX5" s="191">
        <v>43352</v>
      </c>
      <c r="CY5" s="191">
        <v>43353</v>
      </c>
      <c r="CZ5" s="191">
        <v>43354</v>
      </c>
      <c r="DA5" s="191">
        <v>43355</v>
      </c>
      <c r="DB5" s="191">
        <v>43356</v>
      </c>
      <c r="DC5" s="191">
        <v>43357</v>
      </c>
      <c r="DD5" s="191">
        <v>43358</v>
      </c>
      <c r="DE5" s="191">
        <v>43359</v>
      </c>
      <c r="DF5" s="191">
        <v>43360</v>
      </c>
      <c r="DG5" s="191">
        <v>43361</v>
      </c>
      <c r="DH5" s="191">
        <v>43362</v>
      </c>
      <c r="DI5" s="191">
        <v>43363</v>
      </c>
      <c r="DJ5" s="191">
        <v>43364</v>
      </c>
      <c r="DK5" s="191">
        <v>43365</v>
      </c>
      <c r="DL5" s="191">
        <v>43366</v>
      </c>
      <c r="DM5" s="191">
        <v>43367</v>
      </c>
      <c r="DN5" s="191">
        <v>43368</v>
      </c>
      <c r="DO5" s="191">
        <v>43369</v>
      </c>
      <c r="DP5" s="191">
        <v>43370</v>
      </c>
      <c r="DQ5" s="191">
        <v>43371</v>
      </c>
      <c r="DR5" s="191">
        <v>43372</v>
      </c>
      <c r="DS5" s="191">
        <v>43373</v>
      </c>
      <c r="DT5" s="191">
        <v>43374</v>
      </c>
      <c r="DU5" s="191">
        <v>43375</v>
      </c>
      <c r="DV5" s="191">
        <v>43376</v>
      </c>
      <c r="DW5" s="191">
        <v>43377</v>
      </c>
      <c r="DX5" s="191">
        <v>43378</v>
      </c>
      <c r="DY5" s="191">
        <v>43379</v>
      </c>
      <c r="DZ5" s="191">
        <v>43380</v>
      </c>
      <c r="EA5" s="191">
        <v>43381</v>
      </c>
      <c r="EB5" s="191">
        <v>43382</v>
      </c>
      <c r="EC5" s="191">
        <v>43383</v>
      </c>
      <c r="ED5" s="191">
        <v>43384</v>
      </c>
      <c r="EE5" s="191">
        <v>43385</v>
      </c>
      <c r="EF5" s="191">
        <v>43386</v>
      </c>
      <c r="EG5" s="191">
        <v>43387</v>
      </c>
      <c r="EH5" s="191">
        <v>43388</v>
      </c>
      <c r="EI5" s="191">
        <v>43389</v>
      </c>
      <c r="EJ5" s="191">
        <v>43390</v>
      </c>
      <c r="EK5" s="191">
        <v>43391</v>
      </c>
      <c r="EL5" s="191">
        <v>43392</v>
      </c>
      <c r="EM5" s="191">
        <v>43393</v>
      </c>
      <c r="EN5" s="191">
        <v>43394</v>
      </c>
      <c r="EO5" s="191">
        <v>43395</v>
      </c>
      <c r="EP5" s="191">
        <v>43396</v>
      </c>
      <c r="EQ5" s="191">
        <v>43397</v>
      </c>
      <c r="ER5" s="191">
        <v>43398</v>
      </c>
      <c r="ES5" s="191">
        <v>43399</v>
      </c>
      <c r="ET5" s="191">
        <v>43400</v>
      </c>
      <c r="EU5" s="191">
        <v>43401</v>
      </c>
      <c r="EV5" s="191">
        <v>43402</v>
      </c>
      <c r="EW5" s="191">
        <v>43403</v>
      </c>
      <c r="EX5" s="191">
        <v>43404</v>
      </c>
      <c r="EY5" s="191">
        <v>43405</v>
      </c>
      <c r="EZ5" s="191">
        <v>43406</v>
      </c>
      <c r="FA5" s="191">
        <v>43407</v>
      </c>
      <c r="FB5" s="191">
        <v>43408</v>
      </c>
      <c r="FC5" s="191">
        <v>43409</v>
      </c>
      <c r="FD5" s="191">
        <v>43410</v>
      </c>
      <c r="FE5" s="191">
        <v>43411</v>
      </c>
      <c r="FF5" s="191">
        <v>43412</v>
      </c>
      <c r="FG5" s="191">
        <v>43413</v>
      </c>
      <c r="FH5" s="191">
        <v>43414</v>
      </c>
      <c r="FI5" s="191">
        <v>43415</v>
      </c>
      <c r="FJ5" s="191">
        <v>43416</v>
      </c>
      <c r="FK5" s="191">
        <v>43417</v>
      </c>
      <c r="FL5" s="191">
        <v>43418</v>
      </c>
      <c r="FM5" s="191">
        <v>43419</v>
      </c>
      <c r="FN5" s="191">
        <v>43420</v>
      </c>
      <c r="FO5" s="191">
        <v>43421</v>
      </c>
      <c r="FP5" s="191">
        <v>43422</v>
      </c>
      <c r="FQ5" s="191">
        <v>43423</v>
      </c>
      <c r="FR5" s="191">
        <v>43424</v>
      </c>
      <c r="FS5" s="191">
        <v>43425</v>
      </c>
      <c r="FT5" s="191">
        <v>43426</v>
      </c>
      <c r="FU5" s="191">
        <v>43427</v>
      </c>
      <c r="FV5" s="191">
        <v>43428</v>
      </c>
      <c r="FW5" s="191">
        <v>43429</v>
      </c>
      <c r="FX5" s="191">
        <v>43430</v>
      </c>
      <c r="FY5" s="191">
        <v>43431</v>
      </c>
      <c r="FZ5" s="191">
        <v>43432</v>
      </c>
      <c r="GA5" s="191">
        <v>43433</v>
      </c>
      <c r="GB5" s="191">
        <v>43434</v>
      </c>
      <c r="GC5" s="191">
        <v>43435</v>
      </c>
      <c r="GD5" s="191">
        <v>43436</v>
      </c>
      <c r="GE5" s="191">
        <v>43437</v>
      </c>
      <c r="GF5" s="191">
        <v>43438</v>
      </c>
      <c r="GG5" s="191">
        <v>43439</v>
      </c>
      <c r="GH5" s="191">
        <v>43440</v>
      </c>
      <c r="GI5" s="191">
        <v>43441</v>
      </c>
      <c r="GJ5" s="191">
        <v>43442</v>
      </c>
      <c r="GK5" s="191">
        <v>43443</v>
      </c>
      <c r="GL5" s="191">
        <v>43444</v>
      </c>
      <c r="GM5" s="191">
        <v>43445</v>
      </c>
      <c r="GN5" s="191">
        <v>43446</v>
      </c>
      <c r="GO5" s="191">
        <v>43447</v>
      </c>
      <c r="GP5" s="191">
        <v>43448</v>
      </c>
      <c r="GQ5" s="191">
        <v>43449</v>
      </c>
      <c r="GR5" s="191">
        <v>43450</v>
      </c>
      <c r="GS5" s="191">
        <v>43451</v>
      </c>
      <c r="GT5" s="191">
        <v>43452</v>
      </c>
      <c r="GU5" s="191">
        <v>43453</v>
      </c>
      <c r="GV5" s="191">
        <v>43454</v>
      </c>
      <c r="GW5" s="191">
        <v>43455</v>
      </c>
      <c r="GX5" s="191">
        <v>43456</v>
      </c>
      <c r="GY5" s="191">
        <v>43457</v>
      </c>
      <c r="GZ5" s="191">
        <v>43458</v>
      </c>
      <c r="HA5" s="191">
        <v>43459</v>
      </c>
      <c r="HB5" s="191">
        <v>43460</v>
      </c>
      <c r="HC5" s="191">
        <v>43461</v>
      </c>
      <c r="HD5" s="191">
        <v>43462</v>
      </c>
      <c r="HE5" s="191">
        <v>43463</v>
      </c>
      <c r="HF5" s="191">
        <v>43464</v>
      </c>
      <c r="HG5" s="191">
        <v>43465</v>
      </c>
      <c r="HH5" s="191">
        <v>43466</v>
      </c>
      <c r="HI5" s="191">
        <v>43467</v>
      </c>
      <c r="HJ5" s="191">
        <v>43468</v>
      </c>
      <c r="HK5" s="191">
        <v>43469</v>
      </c>
      <c r="HL5" s="191">
        <v>43470</v>
      </c>
      <c r="HM5" s="191">
        <v>43471</v>
      </c>
      <c r="HN5" s="191">
        <v>43472</v>
      </c>
      <c r="HO5" s="191">
        <v>43473</v>
      </c>
      <c r="HP5" s="191">
        <v>43474</v>
      </c>
      <c r="HQ5" s="191">
        <v>43475</v>
      </c>
      <c r="HR5" s="191">
        <v>43476</v>
      </c>
      <c r="HS5" s="191">
        <v>43477</v>
      </c>
      <c r="HT5" s="191">
        <v>43478</v>
      </c>
      <c r="HU5" s="191">
        <v>43479</v>
      </c>
      <c r="HV5" s="191">
        <v>43480</v>
      </c>
      <c r="HW5" s="191">
        <v>43481</v>
      </c>
      <c r="HX5" s="191">
        <v>43482</v>
      </c>
      <c r="HY5" s="191">
        <v>43483</v>
      </c>
      <c r="HZ5" s="191">
        <v>43484</v>
      </c>
      <c r="IA5" s="191">
        <v>43485</v>
      </c>
      <c r="IB5" s="191">
        <v>43486</v>
      </c>
      <c r="IC5" s="191">
        <v>43487</v>
      </c>
      <c r="ID5" s="191">
        <v>43488</v>
      </c>
      <c r="IE5" s="191">
        <v>43489</v>
      </c>
      <c r="IF5" s="191">
        <v>43490</v>
      </c>
      <c r="IG5" s="191">
        <v>43491</v>
      </c>
      <c r="IH5" s="191">
        <v>43492</v>
      </c>
      <c r="II5" s="191">
        <v>43493</v>
      </c>
      <c r="IJ5" s="191">
        <v>43494</v>
      </c>
      <c r="IK5" s="191">
        <v>43495</v>
      </c>
      <c r="IL5" s="191">
        <v>43496</v>
      </c>
      <c r="IM5" s="191">
        <v>43497</v>
      </c>
      <c r="IN5" s="191">
        <v>43498</v>
      </c>
      <c r="IO5" s="191">
        <v>43499</v>
      </c>
      <c r="IP5" s="191">
        <v>43500</v>
      </c>
      <c r="IQ5" s="191">
        <v>43501</v>
      </c>
      <c r="IR5" s="191">
        <v>43502</v>
      </c>
      <c r="IS5" s="191">
        <v>43503</v>
      </c>
      <c r="IT5" s="191">
        <v>43504</v>
      </c>
      <c r="IU5" s="191">
        <v>43505</v>
      </c>
      <c r="IV5" s="191">
        <v>43506</v>
      </c>
      <c r="IW5" s="191">
        <v>43507</v>
      </c>
      <c r="IX5" s="191">
        <v>43508</v>
      </c>
      <c r="IY5" s="191">
        <v>43509</v>
      </c>
      <c r="IZ5" s="191">
        <v>43510</v>
      </c>
      <c r="JA5" s="191">
        <v>43511</v>
      </c>
      <c r="JB5" s="191">
        <v>43512</v>
      </c>
      <c r="JC5" s="191">
        <v>43513</v>
      </c>
      <c r="JD5" s="191">
        <v>43514</v>
      </c>
      <c r="JE5" s="191">
        <v>43515</v>
      </c>
      <c r="JF5" s="191">
        <v>43516</v>
      </c>
      <c r="JG5" s="191">
        <v>43517</v>
      </c>
      <c r="JH5" s="191">
        <v>43518</v>
      </c>
      <c r="JI5" s="191">
        <v>43519</v>
      </c>
      <c r="JJ5" s="191">
        <v>43520</v>
      </c>
      <c r="JK5" s="191">
        <v>43521</v>
      </c>
      <c r="JL5" s="191">
        <v>43522</v>
      </c>
      <c r="JM5" s="191">
        <v>43523</v>
      </c>
      <c r="JN5" s="191">
        <v>43524</v>
      </c>
      <c r="JO5" s="191">
        <v>43525</v>
      </c>
      <c r="JP5" s="191">
        <v>43526</v>
      </c>
      <c r="JQ5" s="191">
        <v>43527</v>
      </c>
      <c r="JR5" s="191">
        <v>43528</v>
      </c>
      <c r="JS5" s="191">
        <v>43529</v>
      </c>
      <c r="JT5" s="191">
        <v>43530</v>
      </c>
      <c r="JU5" s="191">
        <v>43531</v>
      </c>
      <c r="JV5" s="191">
        <v>43532</v>
      </c>
      <c r="JW5" s="191">
        <v>43533</v>
      </c>
      <c r="JX5" s="191">
        <v>43534</v>
      </c>
      <c r="JY5" s="191">
        <v>43535</v>
      </c>
      <c r="JZ5" s="191">
        <v>43536</v>
      </c>
      <c r="KA5" s="191">
        <v>43537</v>
      </c>
      <c r="KB5" s="191">
        <v>43538</v>
      </c>
      <c r="KC5" s="191">
        <v>43539</v>
      </c>
      <c r="KD5" s="191">
        <v>43540</v>
      </c>
      <c r="KE5" s="191">
        <v>43541</v>
      </c>
      <c r="KF5" s="191">
        <v>43542</v>
      </c>
      <c r="KG5" s="191">
        <v>43543</v>
      </c>
      <c r="KH5" s="191">
        <v>43544</v>
      </c>
      <c r="KI5" s="191">
        <v>43545</v>
      </c>
      <c r="KJ5" s="191">
        <v>43546</v>
      </c>
      <c r="KK5" s="191">
        <v>43547</v>
      </c>
      <c r="KL5" s="191">
        <v>43548</v>
      </c>
      <c r="KM5" s="191">
        <v>43549</v>
      </c>
      <c r="KN5" s="191">
        <v>43550</v>
      </c>
      <c r="KO5" s="191">
        <v>43551</v>
      </c>
      <c r="KP5" s="191">
        <v>43552</v>
      </c>
      <c r="KQ5" s="191">
        <v>43553</v>
      </c>
      <c r="KR5" s="191">
        <v>43554</v>
      </c>
      <c r="KS5" s="191">
        <v>43555</v>
      </c>
      <c r="KT5" s="191">
        <v>43556</v>
      </c>
      <c r="KU5" s="191">
        <v>43557</v>
      </c>
      <c r="KV5" s="191">
        <v>43558</v>
      </c>
      <c r="KW5" s="191">
        <v>43559</v>
      </c>
      <c r="KX5" s="191">
        <v>43560</v>
      </c>
      <c r="KY5" s="191">
        <v>43561</v>
      </c>
      <c r="KZ5" s="191">
        <v>43562</v>
      </c>
      <c r="LA5" s="191">
        <v>43563</v>
      </c>
      <c r="LB5" s="191">
        <v>43564</v>
      </c>
      <c r="LC5" s="191">
        <v>43565</v>
      </c>
      <c r="LD5" s="191">
        <v>43566</v>
      </c>
      <c r="LE5" s="191">
        <v>43567</v>
      </c>
      <c r="LF5" s="191">
        <v>43568</v>
      </c>
      <c r="LG5" s="191">
        <v>43569</v>
      </c>
      <c r="LH5" s="191">
        <v>43570</v>
      </c>
      <c r="LI5" s="191">
        <v>43571</v>
      </c>
      <c r="LJ5" s="191">
        <v>43572</v>
      </c>
      <c r="LK5" s="191">
        <v>43573</v>
      </c>
      <c r="LL5" s="191">
        <v>43574</v>
      </c>
      <c r="LM5" s="191">
        <v>43575</v>
      </c>
      <c r="LN5" s="191">
        <v>43576</v>
      </c>
      <c r="LO5" s="191">
        <v>43577</v>
      </c>
      <c r="LP5" s="191">
        <v>43578</v>
      </c>
      <c r="LQ5" s="191">
        <v>43579</v>
      </c>
      <c r="LR5" s="191">
        <v>43580</v>
      </c>
      <c r="LS5" s="191">
        <v>43581</v>
      </c>
      <c r="LT5" s="191">
        <v>43582</v>
      </c>
      <c r="LU5" s="191">
        <v>43583</v>
      </c>
      <c r="LV5" s="191">
        <v>43584</v>
      </c>
      <c r="LW5" s="191">
        <v>43585</v>
      </c>
      <c r="LX5" s="191">
        <v>43586</v>
      </c>
      <c r="LY5" s="191">
        <v>43587</v>
      </c>
      <c r="LZ5" s="191">
        <v>43588</v>
      </c>
      <c r="MA5" s="191">
        <v>43589</v>
      </c>
      <c r="MB5" s="191">
        <v>43590</v>
      </c>
      <c r="MC5" s="191">
        <v>43591</v>
      </c>
      <c r="MD5" s="191">
        <v>43592</v>
      </c>
      <c r="ME5" s="191">
        <v>43593</v>
      </c>
      <c r="MF5" s="191">
        <v>43594</v>
      </c>
      <c r="MG5" s="191">
        <v>43595</v>
      </c>
      <c r="MH5" s="191">
        <v>43596</v>
      </c>
      <c r="MI5" s="191">
        <v>43597</v>
      </c>
      <c r="MJ5" s="191">
        <v>43598</v>
      </c>
      <c r="MK5" s="191">
        <v>43599</v>
      </c>
      <c r="ML5" s="191">
        <v>43600</v>
      </c>
      <c r="MM5" s="191">
        <v>43601</v>
      </c>
      <c r="MN5" s="191">
        <v>43602</v>
      </c>
      <c r="MO5" s="191">
        <v>43603</v>
      </c>
      <c r="MP5" s="191">
        <v>43604</v>
      </c>
      <c r="MQ5" s="191">
        <v>43605</v>
      </c>
      <c r="MR5" s="191">
        <v>43606</v>
      </c>
      <c r="MS5" s="191">
        <v>43607</v>
      </c>
      <c r="MT5" s="191">
        <v>43608</v>
      </c>
      <c r="MU5" s="191">
        <v>43609</v>
      </c>
      <c r="MV5" s="191">
        <v>43610</v>
      </c>
      <c r="MW5" s="191">
        <v>43611</v>
      </c>
      <c r="MX5" s="191">
        <v>43612</v>
      </c>
      <c r="MY5" s="191">
        <v>43613</v>
      </c>
      <c r="MZ5" s="191">
        <v>43614</v>
      </c>
      <c r="NA5" s="191">
        <v>43615</v>
      </c>
      <c r="NB5" s="191">
        <v>43616</v>
      </c>
      <c r="NC5" s="191">
        <v>43617</v>
      </c>
      <c r="ND5" s="189"/>
    </row>
    <row r="6" spans="1:368" s="194" customFormat="1" ht="29.25" customHeight="1" x14ac:dyDescent="0.2">
      <c r="A6" s="214"/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  <c r="AD6" s="192"/>
      <c r="AE6" s="192"/>
      <c r="AF6" s="192"/>
      <c r="AG6" s="192"/>
      <c r="AH6" s="192"/>
      <c r="AI6" s="192"/>
      <c r="AJ6" s="192"/>
      <c r="AK6" s="192"/>
      <c r="AL6" s="192"/>
      <c r="AM6" s="192"/>
      <c r="AN6" s="192"/>
      <c r="AO6" s="192"/>
      <c r="AP6" s="192"/>
      <c r="AQ6" s="192"/>
      <c r="AR6" s="192"/>
      <c r="AS6" s="192"/>
      <c r="AT6" s="192"/>
      <c r="AU6" s="192"/>
      <c r="AV6" s="192"/>
      <c r="AW6" s="192"/>
      <c r="AX6" s="192"/>
      <c r="AY6" s="192"/>
      <c r="AZ6" s="192"/>
      <c r="BA6" s="192"/>
      <c r="BB6" s="192"/>
      <c r="BC6" s="192"/>
      <c r="BD6" s="192"/>
      <c r="BE6" s="192"/>
      <c r="BF6" s="192"/>
      <c r="BG6" s="192"/>
      <c r="BH6" s="192"/>
      <c r="BI6" s="192"/>
      <c r="BJ6" s="192"/>
      <c r="BK6" s="192"/>
      <c r="BL6" s="192"/>
      <c r="BM6" s="192"/>
      <c r="BN6" s="192"/>
      <c r="BO6" s="192"/>
      <c r="BP6" s="192"/>
      <c r="BQ6" s="192"/>
      <c r="BR6" s="192"/>
      <c r="BS6" s="192"/>
      <c r="BT6" s="192"/>
      <c r="BU6" s="192"/>
      <c r="BV6" s="192"/>
      <c r="BW6" s="192"/>
      <c r="BX6" s="192"/>
      <c r="BY6" s="192"/>
      <c r="BZ6" s="192"/>
      <c r="CA6" s="192"/>
      <c r="CB6" s="192"/>
      <c r="CC6" s="192"/>
      <c r="CD6" s="192"/>
      <c r="CE6" s="192"/>
      <c r="CF6" s="192"/>
      <c r="CG6" s="192"/>
      <c r="CH6" s="192"/>
      <c r="CI6" s="192"/>
      <c r="CJ6" s="192"/>
      <c r="CK6" s="192"/>
      <c r="CL6" s="192"/>
      <c r="CM6" s="192"/>
      <c r="CN6" s="192"/>
      <c r="CO6" s="192"/>
      <c r="CP6" s="192"/>
      <c r="CQ6" s="192"/>
      <c r="CR6" s="192"/>
      <c r="CS6" s="192"/>
      <c r="CT6" s="192"/>
      <c r="CU6" s="192"/>
      <c r="CV6" s="192"/>
      <c r="CW6" s="192"/>
      <c r="CX6" s="192"/>
      <c r="CY6" s="192"/>
      <c r="CZ6" s="192"/>
      <c r="DA6" s="192"/>
      <c r="DB6" s="192"/>
      <c r="DC6" s="192"/>
      <c r="DD6" s="192"/>
      <c r="DE6" s="192"/>
      <c r="DF6" s="192"/>
      <c r="DG6" s="192"/>
      <c r="DH6" s="192"/>
      <c r="DI6" s="192"/>
      <c r="DJ6" s="192"/>
      <c r="DK6" s="192"/>
      <c r="DL6" s="192"/>
      <c r="DM6" s="192"/>
      <c r="DN6" s="192"/>
      <c r="DO6" s="192"/>
      <c r="DP6" s="192"/>
      <c r="DQ6" s="192"/>
      <c r="DR6" s="192"/>
      <c r="DS6" s="192"/>
      <c r="DT6" s="192"/>
      <c r="DU6" s="192"/>
      <c r="DV6" s="192"/>
      <c r="DW6" s="192"/>
      <c r="DX6" s="192"/>
      <c r="DY6" s="192"/>
      <c r="DZ6" s="192"/>
      <c r="EA6" s="192"/>
      <c r="EB6" s="192"/>
      <c r="EC6" s="192"/>
      <c r="ED6" s="192"/>
      <c r="EE6" s="192"/>
      <c r="EF6" s="192"/>
      <c r="EG6" s="192"/>
      <c r="EH6" s="192"/>
      <c r="EI6" s="192"/>
      <c r="EJ6" s="192"/>
      <c r="EK6" s="192"/>
      <c r="EL6" s="192"/>
      <c r="EM6" s="192"/>
      <c r="EN6" s="192"/>
      <c r="EO6" s="192"/>
      <c r="EP6" s="192"/>
      <c r="EQ6" s="192"/>
      <c r="ER6" s="192"/>
      <c r="ES6" s="192"/>
      <c r="ET6" s="192"/>
      <c r="EU6" s="192"/>
      <c r="EV6" s="192"/>
      <c r="EW6" s="192"/>
      <c r="EX6" s="192"/>
      <c r="EY6" s="192"/>
      <c r="EZ6" s="192"/>
      <c r="FA6" s="192"/>
      <c r="FB6" s="192"/>
      <c r="FC6" s="192"/>
      <c r="FD6" s="192"/>
      <c r="FE6" s="192"/>
      <c r="FF6" s="192"/>
      <c r="FG6" s="192"/>
      <c r="FH6" s="192"/>
      <c r="FI6" s="192"/>
      <c r="FJ6" s="192"/>
      <c r="FK6" s="192"/>
      <c r="FL6" s="192"/>
      <c r="FM6" s="192"/>
      <c r="FN6" s="192"/>
      <c r="FO6" s="192"/>
      <c r="FP6" s="192"/>
      <c r="FQ6" s="192"/>
      <c r="FR6" s="192"/>
      <c r="FS6" s="192"/>
      <c r="FT6" s="192"/>
      <c r="FU6" s="192"/>
      <c r="FV6" s="192"/>
      <c r="FW6" s="192"/>
      <c r="FX6" s="192"/>
      <c r="FY6" s="192"/>
      <c r="FZ6" s="192"/>
      <c r="GA6" s="192"/>
      <c r="GB6" s="192"/>
      <c r="GC6" s="192"/>
      <c r="GD6" s="192"/>
      <c r="GE6" s="192"/>
      <c r="GF6" s="192"/>
      <c r="GG6" s="192"/>
      <c r="GH6" s="192"/>
      <c r="GI6" s="192"/>
      <c r="GJ6" s="192"/>
      <c r="GK6" s="192"/>
      <c r="GL6" s="192"/>
      <c r="GM6" s="192"/>
      <c r="GN6" s="192"/>
      <c r="GO6" s="192"/>
      <c r="GP6" s="192"/>
      <c r="GQ6" s="192"/>
      <c r="GR6" s="192"/>
      <c r="GS6" s="192"/>
      <c r="GT6" s="192"/>
      <c r="GU6" s="192"/>
      <c r="GV6" s="192"/>
      <c r="GW6" s="192"/>
      <c r="GX6" s="192"/>
      <c r="GY6" s="192"/>
      <c r="GZ6" s="192"/>
      <c r="HA6" s="192"/>
      <c r="HB6" s="192"/>
      <c r="HC6" s="192"/>
      <c r="HD6" s="192"/>
      <c r="HE6" s="192"/>
      <c r="HF6" s="192"/>
      <c r="HG6" s="192"/>
      <c r="HH6" s="192"/>
      <c r="HI6" s="192"/>
      <c r="HJ6" s="192"/>
      <c r="HK6" s="192"/>
      <c r="HL6" s="192"/>
      <c r="HM6" s="192"/>
      <c r="HN6" s="192"/>
      <c r="HO6" s="192"/>
      <c r="HP6" s="192"/>
      <c r="HQ6" s="192"/>
      <c r="HR6" s="192"/>
      <c r="HS6" s="192"/>
      <c r="HT6" s="192"/>
      <c r="HU6" s="192"/>
      <c r="HV6" s="192"/>
      <c r="HW6" s="192"/>
      <c r="HX6" s="192"/>
      <c r="HY6" s="192"/>
      <c r="HZ6" s="192"/>
      <c r="IA6" s="192"/>
      <c r="IB6" s="192"/>
      <c r="IC6" s="192"/>
      <c r="ID6" s="192"/>
      <c r="IE6" s="192"/>
      <c r="IF6" s="192"/>
      <c r="IG6" s="192"/>
      <c r="IH6" s="192"/>
      <c r="II6" s="192"/>
      <c r="IJ6" s="192"/>
      <c r="IK6" s="192"/>
      <c r="IL6" s="192"/>
      <c r="IM6" s="192"/>
      <c r="IN6" s="192"/>
      <c r="IO6" s="192"/>
      <c r="IP6" s="192"/>
      <c r="IQ6" s="192"/>
      <c r="IR6" s="192"/>
      <c r="IS6" s="192"/>
      <c r="IT6" s="192"/>
      <c r="IU6" s="192"/>
      <c r="IV6" s="192"/>
      <c r="IW6" s="192"/>
      <c r="IX6" s="192"/>
      <c r="IY6" s="192"/>
      <c r="IZ6" s="192"/>
      <c r="JA6" s="192"/>
      <c r="JB6" s="192"/>
      <c r="JC6" s="192"/>
      <c r="JD6" s="192"/>
      <c r="JE6" s="192"/>
      <c r="JF6" s="192"/>
      <c r="JG6" s="192"/>
      <c r="JH6" s="192"/>
      <c r="JI6" s="192"/>
      <c r="JJ6" s="192"/>
      <c r="JK6" s="192"/>
      <c r="JL6" s="192"/>
      <c r="JM6" s="192"/>
      <c r="JN6" s="192"/>
      <c r="JO6" s="192"/>
      <c r="JP6" s="192"/>
      <c r="JQ6" s="192"/>
      <c r="JR6" s="192"/>
      <c r="JS6" s="192"/>
      <c r="JT6" s="192"/>
      <c r="JU6" s="192"/>
      <c r="JV6" s="192"/>
      <c r="JW6" s="192"/>
      <c r="JX6" s="192"/>
      <c r="JY6" s="192"/>
      <c r="JZ6" s="192"/>
      <c r="KA6" s="192"/>
      <c r="KB6" s="192"/>
      <c r="KC6" s="192"/>
      <c r="KD6" s="192"/>
      <c r="KE6" s="192"/>
      <c r="KF6" s="192"/>
      <c r="KG6" s="192"/>
      <c r="KH6" s="192"/>
      <c r="KI6" s="192"/>
      <c r="KJ6" s="192"/>
      <c r="KK6" s="192"/>
      <c r="KL6" s="192"/>
      <c r="KM6" s="192"/>
      <c r="KN6" s="192"/>
      <c r="KO6" s="192"/>
      <c r="KP6" s="192"/>
      <c r="KQ6" s="192"/>
      <c r="KR6" s="192"/>
      <c r="KS6" s="192"/>
      <c r="KT6" s="192"/>
      <c r="KU6" s="192"/>
      <c r="KV6" s="192"/>
      <c r="KW6" s="192"/>
      <c r="KX6" s="192"/>
      <c r="KY6" s="192"/>
      <c r="KZ6" s="192"/>
      <c r="LA6" s="192"/>
      <c r="LB6" s="192"/>
      <c r="LC6" s="192"/>
      <c r="LD6" s="192"/>
      <c r="LE6" s="192"/>
      <c r="LF6" s="192"/>
      <c r="LG6" s="192"/>
      <c r="LH6" s="192"/>
      <c r="LI6" s="192"/>
      <c r="LJ6" s="192"/>
      <c r="LK6" s="192"/>
      <c r="LL6" s="192"/>
      <c r="LM6" s="192"/>
      <c r="LN6" s="192"/>
      <c r="LO6" s="192"/>
      <c r="LP6" s="192"/>
      <c r="LQ6" s="192"/>
      <c r="LR6" s="192"/>
      <c r="LS6" s="192"/>
      <c r="LT6" s="192"/>
      <c r="LU6" s="192"/>
      <c r="LV6" s="192"/>
      <c r="LW6" s="192"/>
      <c r="LX6" s="192"/>
      <c r="LY6" s="192"/>
      <c r="LZ6" s="192"/>
      <c r="MA6" s="192"/>
      <c r="MB6" s="192"/>
      <c r="MC6" s="192"/>
      <c r="MD6" s="192"/>
      <c r="ME6" s="192"/>
      <c r="MF6" s="192"/>
      <c r="MG6" s="192"/>
      <c r="MH6" s="192"/>
      <c r="MI6" s="192"/>
      <c r="MJ6" s="192"/>
      <c r="MK6" s="192"/>
      <c r="ML6" s="192"/>
      <c r="MM6" s="192"/>
      <c r="MN6" s="192"/>
      <c r="MO6" s="192"/>
      <c r="MP6" s="192"/>
      <c r="MQ6" s="192"/>
      <c r="MR6" s="192"/>
      <c r="MS6" s="192"/>
      <c r="MT6" s="192"/>
      <c r="MU6" s="192"/>
      <c r="MV6" s="192"/>
      <c r="MW6" s="192"/>
      <c r="MX6" s="192"/>
      <c r="MY6" s="192"/>
      <c r="MZ6" s="192"/>
      <c r="NA6" s="192"/>
      <c r="NB6" s="192"/>
      <c r="NC6" s="192"/>
      <c r="ND6" s="193"/>
    </row>
    <row r="7" spans="1:368" s="190" customFormat="1" ht="30" customHeight="1" x14ac:dyDescent="0.2">
      <c r="A7" s="215"/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192"/>
      <c r="AW7" s="192"/>
      <c r="AX7" s="192"/>
      <c r="AY7" s="192"/>
      <c r="AZ7" s="192"/>
      <c r="BA7" s="192"/>
      <c r="BB7" s="192"/>
      <c r="BC7" s="192"/>
      <c r="BD7" s="192"/>
      <c r="BE7" s="192"/>
      <c r="BF7" s="192"/>
      <c r="BG7" s="192"/>
      <c r="BH7" s="192"/>
      <c r="BI7" s="192"/>
      <c r="BJ7" s="192"/>
      <c r="BK7" s="192"/>
      <c r="BL7" s="192"/>
      <c r="BM7" s="192"/>
      <c r="BN7" s="192"/>
      <c r="BO7" s="192"/>
      <c r="BP7" s="192"/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192"/>
      <c r="CC7" s="192"/>
      <c r="CD7" s="192"/>
      <c r="CE7" s="192"/>
      <c r="CF7" s="192"/>
      <c r="CG7" s="192"/>
      <c r="CH7" s="192"/>
      <c r="CI7" s="192"/>
      <c r="CJ7" s="192"/>
      <c r="CK7" s="192"/>
      <c r="CL7" s="192"/>
      <c r="CM7" s="192"/>
      <c r="CN7" s="192"/>
      <c r="CO7" s="192"/>
      <c r="CP7" s="192"/>
      <c r="CQ7" s="192"/>
      <c r="CR7" s="192"/>
      <c r="CS7" s="192"/>
      <c r="CT7" s="192"/>
      <c r="CU7" s="192"/>
      <c r="CV7" s="192"/>
      <c r="CW7" s="192"/>
      <c r="CX7" s="192"/>
      <c r="CY7" s="192"/>
      <c r="CZ7" s="192"/>
      <c r="DA7" s="192"/>
      <c r="DB7" s="192"/>
      <c r="DC7" s="192"/>
      <c r="DD7" s="192"/>
      <c r="DE7" s="192"/>
      <c r="DF7" s="192"/>
      <c r="DG7" s="192"/>
      <c r="DH7" s="192"/>
      <c r="DI7" s="192"/>
      <c r="DJ7" s="192"/>
      <c r="DK7" s="192"/>
      <c r="DL7" s="192"/>
      <c r="DM7" s="192"/>
      <c r="DN7" s="192"/>
      <c r="DO7" s="192"/>
      <c r="DP7" s="192"/>
      <c r="DQ7" s="192"/>
      <c r="DR7" s="192"/>
      <c r="DS7" s="192"/>
      <c r="DT7" s="192"/>
      <c r="DU7" s="192"/>
      <c r="DV7" s="192"/>
      <c r="DW7" s="192"/>
      <c r="DX7" s="192"/>
      <c r="DY7" s="192"/>
      <c r="DZ7" s="192"/>
      <c r="EA7" s="192"/>
      <c r="EB7" s="192"/>
      <c r="EC7" s="192"/>
      <c r="ED7" s="192"/>
      <c r="EE7" s="192"/>
      <c r="EF7" s="192"/>
      <c r="EG7" s="192"/>
      <c r="EH7" s="192"/>
      <c r="EI7" s="192"/>
      <c r="EJ7" s="192"/>
      <c r="EK7" s="192"/>
      <c r="EL7" s="192"/>
      <c r="EM7" s="192"/>
      <c r="EN7" s="192"/>
      <c r="EO7" s="192"/>
      <c r="EP7" s="192"/>
      <c r="EQ7" s="192"/>
      <c r="ER7" s="192"/>
      <c r="ES7" s="192"/>
      <c r="ET7" s="192"/>
      <c r="EU7" s="192"/>
      <c r="EV7" s="192"/>
      <c r="EW7" s="192"/>
      <c r="EX7" s="192"/>
      <c r="EY7" s="192"/>
      <c r="EZ7" s="192"/>
      <c r="FA7" s="192"/>
      <c r="FB7" s="192"/>
      <c r="FC7" s="192"/>
      <c r="FD7" s="192"/>
      <c r="FE7" s="192"/>
      <c r="FF7" s="192"/>
      <c r="FG7" s="192"/>
      <c r="FH7" s="192"/>
      <c r="FI7" s="192"/>
      <c r="FJ7" s="192"/>
      <c r="FK7" s="192"/>
      <c r="FL7" s="192"/>
      <c r="FM7" s="192"/>
      <c r="FN7" s="192"/>
      <c r="FO7" s="192"/>
      <c r="FP7" s="192"/>
      <c r="FQ7" s="192"/>
      <c r="FR7" s="192"/>
      <c r="FS7" s="192"/>
      <c r="FT7" s="192"/>
      <c r="FU7" s="192"/>
      <c r="FV7" s="192"/>
      <c r="FW7" s="192"/>
      <c r="FX7" s="192"/>
      <c r="FY7" s="192"/>
      <c r="FZ7" s="192"/>
      <c r="GA7" s="192"/>
      <c r="GB7" s="192"/>
      <c r="GC7" s="192"/>
      <c r="GD7" s="192"/>
      <c r="GE7" s="192"/>
      <c r="GF7" s="192"/>
      <c r="GG7" s="192"/>
      <c r="GH7" s="192"/>
      <c r="GI7" s="192"/>
      <c r="GJ7" s="192"/>
      <c r="GK7" s="192"/>
      <c r="GL7" s="192"/>
      <c r="GM7" s="192"/>
      <c r="GN7" s="192"/>
      <c r="GO7" s="192"/>
      <c r="GP7" s="192"/>
      <c r="GQ7" s="192"/>
      <c r="GR7" s="192"/>
      <c r="GS7" s="192"/>
      <c r="GT7" s="192"/>
      <c r="GU7" s="192"/>
      <c r="GV7" s="192"/>
      <c r="GW7" s="192"/>
      <c r="GX7" s="192"/>
      <c r="GY7" s="192"/>
      <c r="GZ7" s="192"/>
      <c r="HA7" s="192"/>
      <c r="HB7" s="192"/>
      <c r="HC7" s="192"/>
      <c r="HD7" s="192"/>
      <c r="HE7" s="192"/>
      <c r="HF7" s="192"/>
      <c r="HG7" s="192"/>
      <c r="HH7" s="192"/>
      <c r="HI7" s="192"/>
      <c r="HJ7" s="192"/>
      <c r="HK7" s="192"/>
      <c r="HL7" s="192"/>
      <c r="HM7" s="192"/>
      <c r="HN7" s="192"/>
      <c r="HO7" s="192"/>
      <c r="HP7" s="192"/>
      <c r="HQ7" s="192"/>
      <c r="HR7" s="192"/>
      <c r="HS7" s="192"/>
      <c r="HT7" s="192"/>
      <c r="HU7" s="192"/>
      <c r="HV7" s="192"/>
      <c r="HW7" s="192"/>
      <c r="HX7" s="192"/>
      <c r="HY7" s="192"/>
      <c r="HZ7" s="192"/>
      <c r="IA7" s="192"/>
      <c r="IB7" s="192"/>
      <c r="IC7" s="192"/>
      <c r="ID7" s="192"/>
      <c r="IE7" s="192"/>
      <c r="IF7" s="192"/>
      <c r="IG7" s="192"/>
      <c r="IH7" s="192"/>
      <c r="II7" s="192"/>
      <c r="IJ7" s="192"/>
      <c r="IK7" s="192"/>
      <c r="IL7" s="192"/>
      <c r="IM7" s="192"/>
      <c r="IN7" s="192"/>
      <c r="IO7" s="192"/>
      <c r="IP7" s="192"/>
      <c r="IQ7" s="192"/>
      <c r="IR7" s="192"/>
      <c r="IS7" s="192"/>
      <c r="IT7" s="192"/>
      <c r="IU7" s="192"/>
      <c r="IV7" s="192"/>
      <c r="IW7" s="192"/>
      <c r="IX7" s="192"/>
      <c r="IY7" s="192"/>
      <c r="IZ7" s="192"/>
      <c r="JA7" s="192"/>
      <c r="JB7" s="192"/>
      <c r="JC7" s="192"/>
      <c r="JD7" s="192"/>
      <c r="JE7" s="192"/>
      <c r="JF7" s="192"/>
      <c r="JG7" s="192"/>
      <c r="JH7" s="192"/>
      <c r="JI7" s="192"/>
      <c r="JJ7" s="192"/>
      <c r="JK7" s="192"/>
      <c r="JL7" s="192"/>
      <c r="JM7" s="192"/>
      <c r="JN7" s="192"/>
      <c r="JO7" s="192"/>
      <c r="JP7" s="192"/>
      <c r="JQ7" s="192"/>
      <c r="JR7" s="192"/>
      <c r="JS7" s="192"/>
      <c r="JT7" s="192"/>
      <c r="JU7" s="192"/>
      <c r="JV7" s="192"/>
      <c r="JW7" s="192"/>
      <c r="JX7" s="192"/>
      <c r="JY7" s="192"/>
      <c r="JZ7" s="192"/>
      <c r="KA7" s="192"/>
      <c r="KB7" s="192"/>
      <c r="KC7" s="192"/>
      <c r="KD7" s="192"/>
      <c r="KE7" s="192"/>
      <c r="KF7" s="192"/>
      <c r="KG7" s="192"/>
      <c r="KH7" s="192"/>
      <c r="KI7" s="192"/>
      <c r="KJ7" s="192"/>
      <c r="KK7" s="192"/>
      <c r="KL7" s="192"/>
      <c r="KM7" s="192"/>
      <c r="KN7" s="192"/>
      <c r="KO7" s="192"/>
      <c r="KP7" s="192"/>
      <c r="KQ7" s="192"/>
      <c r="KR7" s="192"/>
      <c r="KS7" s="192"/>
      <c r="KT7" s="192"/>
      <c r="KU7" s="192"/>
      <c r="KV7" s="192"/>
      <c r="KW7" s="192"/>
      <c r="KX7" s="192"/>
      <c r="KY7" s="192"/>
      <c r="KZ7" s="192"/>
      <c r="LA7" s="192"/>
      <c r="LB7" s="192"/>
      <c r="LC7" s="192"/>
      <c r="LD7" s="192"/>
      <c r="LE7" s="192"/>
      <c r="LF7" s="192"/>
      <c r="LG7" s="192"/>
      <c r="LH7" s="192"/>
      <c r="LI7" s="192"/>
      <c r="LJ7" s="192"/>
      <c r="LK7" s="192"/>
      <c r="LL7" s="192"/>
      <c r="LM7" s="192"/>
      <c r="LN7" s="192"/>
      <c r="LO7" s="192"/>
      <c r="LP7" s="192"/>
      <c r="LQ7" s="192"/>
      <c r="LR7" s="192"/>
      <c r="LS7" s="192"/>
      <c r="LT7" s="192"/>
      <c r="LU7" s="192"/>
      <c r="LV7" s="192"/>
      <c r="LW7" s="192"/>
      <c r="LX7" s="192"/>
      <c r="LY7" s="192"/>
      <c r="LZ7" s="192"/>
      <c r="MA7" s="192"/>
      <c r="MB7" s="192"/>
      <c r="MC7" s="192"/>
      <c r="MD7" s="192"/>
      <c r="ME7" s="192"/>
      <c r="MF7" s="192"/>
      <c r="MG7" s="192"/>
      <c r="MH7" s="192"/>
      <c r="MI7" s="192"/>
      <c r="MJ7" s="192"/>
      <c r="MK7" s="192"/>
      <c r="ML7" s="192"/>
      <c r="MM7" s="192"/>
      <c r="MN7" s="192"/>
      <c r="MO7" s="192"/>
      <c r="MP7" s="192"/>
      <c r="MQ7" s="192"/>
      <c r="MR7" s="192"/>
      <c r="MS7" s="192"/>
      <c r="MT7" s="192"/>
      <c r="MU7" s="192"/>
      <c r="MV7" s="192"/>
      <c r="MW7" s="192"/>
      <c r="MX7" s="192"/>
      <c r="MY7" s="192"/>
      <c r="MZ7" s="192"/>
      <c r="NA7" s="192"/>
      <c r="NB7" s="192"/>
      <c r="NC7" s="192"/>
      <c r="ND7" s="189"/>
    </row>
    <row r="8" spans="1:368" s="190" customFormat="1" ht="30" customHeight="1" x14ac:dyDescent="0.2">
      <c r="A8" s="214"/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  <c r="BB8" s="192"/>
      <c r="BC8" s="192"/>
      <c r="BD8" s="192"/>
      <c r="BE8" s="192"/>
      <c r="BF8" s="192"/>
      <c r="BG8" s="192"/>
      <c r="BH8" s="192"/>
      <c r="BI8" s="192"/>
      <c r="BJ8" s="192"/>
      <c r="BK8" s="192"/>
      <c r="BL8" s="192"/>
      <c r="BM8" s="192"/>
      <c r="BN8" s="192"/>
      <c r="BO8" s="192"/>
      <c r="BP8" s="192"/>
      <c r="BQ8" s="192"/>
      <c r="BR8" s="192"/>
      <c r="BS8" s="192"/>
      <c r="BT8" s="192"/>
      <c r="BU8" s="192"/>
      <c r="BV8" s="192"/>
      <c r="BW8" s="192"/>
      <c r="BX8" s="192"/>
      <c r="BY8" s="192"/>
      <c r="BZ8" s="192"/>
      <c r="CA8" s="192"/>
      <c r="CB8" s="192"/>
      <c r="CC8" s="192"/>
      <c r="CD8" s="192"/>
      <c r="CE8" s="192"/>
      <c r="CF8" s="192"/>
      <c r="CG8" s="192"/>
      <c r="CH8" s="192"/>
      <c r="CI8" s="192"/>
      <c r="CJ8" s="192"/>
      <c r="CK8" s="192"/>
      <c r="CL8" s="192"/>
      <c r="CM8" s="192"/>
      <c r="CN8" s="192"/>
      <c r="CO8" s="192"/>
      <c r="CP8" s="192"/>
      <c r="CQ8" s="192"/>
      <c r="CR8" s="192"/>
      <c r="CS8" s="192"/>
      <c r="CT8" s="192"/>
      <c r="CU8" s="192"/>
      <c r="CV8" s="192"/>
      <c r="CW8" s="192"/>
      <c r="CX8" s="192"/>
      <c r="CY8" s="192"/>
      <c r="CZ8" s="192"/>
      <c r="DA8" s="192"/>
      <c r="DB8" s="192"/>
      <c r="DC8" s="192"/>
      <c r="DD8" s="192"/>
      <c r="DE8" s="192"/>
      <c r="DF8" s="192"/>
      <c r="DG8" s="192"/>
      <c r="DH8" s="192"/>
      <c r="DI8" s="192"/>
      <c r="DJ8" s="192"/>
      <c r="DK8" s="192"/>
      <c r="DL8" s="192"/>
      <c r="DM8" s="192"/>
      <c r="DN8" s="192"/>
      <c r="DO8" s="192"/>
      <c r="DP8" s="192"/>
      <c r="DQ8" s="192"/>
      <c r="DR8" s="192"/>
      <c r="DS8" s="192"/>
      <c r="DT8" s="192"/>
      <c r="DU8" s="192"/>
      <c r="DV8" s="192"/>
      <c r="DW8" s="192"/>
      <c r="DX8" s="192"/>
      <c r="DY8" s="192"/>
      <c r="DZ8" s="192"/>
      <c r="EA8" s="192"/>
      <c r="EB8" s="192"/>
      <c r="EC8" s="192"/>
      <c r="ED8" s="192"/>
      <c r="EE8" s="192"/>
      <c r="EF8" s="192"/>
      <c r="EG8" s="192"/>
      <c r="EH8" s="192"/>
      <c r="EI8" s="192"/>
      <c r="EJ8" s="192"/>
      <c r="EK8" s="192"/>
      <c r="EL8" s="192"/>
      <c r="EM8" s="192"/>
      <c r="EN8" s="192"/>
      <c r="EO8" s="192"/>
      <c r="EP8" s="192"/>
      <c r="EQ8" s="192"/>
      <c r="ER8" s="192"/>
      <c r="ES8" s="192"/>
      <c r="ET8" s="192"/>
      <c r="EU8" s="192"/>
      <c r="EV8" s="192"/>
      <c r="EW8" s="192"/>
      <c r="EX8" s="192"/>
      <c r="EY8" s="192"/>
      <c r="EZ8" s="192"/>
      <c r="FA8" s="192"/>
      <c r="FB8" s="192"/>
      <c r="FC8" s="192"/>
      <c r="FD8" s="192"/>
      <c r="FE8" s="192"/>
      <c r="FF8" s="192"/>
      <c r="FG8" s="192"/>
      <c r="FH8" s="192"/>
      <c r="FI8" s="192"/>
      <c r="FJ8" s="192"/>
      <c r="FK8" s="192"/>
      <c r="FL8" s="192"/>
      <c r="FM8" s="192"/>
      <c r="FN8" s="192"/>
      <c r="FO8" s="192"/>
      <c r="FP8" s="192"/>
      <c r="FQ8" s="192"/>
      <c r="FR8" s="192"/>
      <c r="FS8" s="192"/>
      <c r="FT8" s="192"/>
      <c r="FU8" s="192"/>
      <c r="FV8" s="192"/>
      <c r="FW8" s="192"/>
      <c r="FX8" s="192"/>
      <c r="FY8" s="192"/>
      <c r="FZ8" s="192"/>
      <c r="GA8" s="192"/>
      <c r="GB8" s="192"/>
      <c r="GC8" s="192"/>
      <c r="GD8" s="192"/>
      <c r="GE8" s="192"/>
      <c r="GF8" s="192"/>
      <c r="GG8" s="192"/>
      <c r="GH8" s="192"/>
      <c r="GI8" s="192"/>
      <c r="GJ8" s="192"/>
      <c r="GK8" s="192"/>
      <c r="GL8" s="192"/>
      <c r="GM8" s="192"/>
      <c r="GN8" s="192"/>
      <c r="GO8" s="192"/>
      <c r="GP8" s="192"/>
      <c r="GQ8" s="192"/>
      <c r="GR8" s="192"/>
      <c r="GS8" s="192"/>
      <c r="GT8" s="192"/>
      <c r="GU8" s="192"/>
      <c r="GV8" s="192"/>
      <c r="GW8" s="192"/>
      <c r="GX8" s="192"/>
      <c r="GY8" s="192"/>
      <c r="GZ8" s="192"/>
      <c r="HA8" s="192"/>
      <c r="HB8" s="192"/>
      <c r="HC8" s="192"/>
      <c r="HD8" s="192"/>
      <c r="HE8" s="192"/>
      <c r="HF8" s="192"/>
      <c r="HG8" s="192"/>
      <c r="HH8" s="192"/>
      <c r="HI8" s="192"/>
      <c r="HJ8" s="192"/>
      <c r="HK8" s="192"/>
      <c r="HL8" s="192"/>
      <c r="HM8" s="192"/>
      <c r="HN8" s="192"/>
      <c r="HO8" s="192"/>
      <c r="HP8" s="192"/>
      <c r="HQ8" s="192"/>
      <c r="HR8" s="192"/>
      <c r="HS8" s="192"/>
      <c r="HT8" s="192"/>
      <c r="HU8" s="192"/>
      <c r="HV8" s="192"/>
      <c r="HW8" s="192"/>
      <c r="HX8" s="192"/>
      <c r="HY8" s="192"/>
      <c r="HZ8" s="192"/>
      <c r="IA8" s="192"/>
      <c r="IB8" s="192"/>
      <c r="IC8" s="192"/>
      <c r="ID8" s="192"/>
      <c r="IE8" s="192"/>
      <c r="IF8" s="192"/>
      <c r="IG8" s="192"/>
      <c r="IH8" s="192"/>
      <c r="II8" s="192"/>
      <c r="IJ8" s="192"/>
      <c r="IK8" s="192"/>
      <c r="IL8" s="192"/>
      <c r="IM8" s="192"/>
      <c r="IN8" s="192"/>
      <c r="IO8" s="192"/>
      <c r="IP8" s="192"/>
      <c r="IQ8" s="192"/>
      <c r="IR8" s="192"/>
      <c r="IS8" s="192"/>
      <c r="IT8" s="192"/>
      <c r="IU8" s="192"/>
      <c r="IV8" s="192"/>
      <c r="IW8" s="192"/>
      <c r="IX8" s="192"/>
      <c r="IY8" s="192"/>
      <c r="IZ8" s="192"/>
      <c r="JA8" s="192"/>
      <c r="JB8" s="192"/>
      <c r="JC8" s="192"/>
      <c r="JD8" s="192"/>
      <c r="JE8" s="192"/>
      <c r="JF8" s="192"/>
      <c r="JG8" s="192"/>
      <c r="JH8" s="192"/>
      <c r="JI8" s="192"/>
      <c r="JJ8" s="192"/>
      <c r="JK8" s="192"/>
      <c r="JL8" s="192"/>
      <c r="JM8" s="192"/>
      <c r="JN8" s="192"/>
      <c r="JO8" s="192"/>
      <c r="JP8" s="192"/>
      <c r="JQ8" s="192"/>
      <c r="JR8" s="192"/>
      <c r="JS8" s="192"/>
      <c r="JT8" s="192"/>
      <c r="JU8" s="192"/>
      <c r="JV8" s="192"/>
      <c r="JW8" s="192"/>
      <c r="JX8" s="192"/>
      <c r="JY8" s="192"/>
      <c r="JZ8" s="192"/>
      <c r="KA8" s="192"/>
      <c r="KB8" s="192"/>
      <c r="KC8" s="192"/>
      <c r="KD8" s="192"/>
      <c r="KE8" s="192"/>
      <c r="KF8" s="192"/>
      <c r="KG8" s="192"/>
      <c r="KH8" s="192"/>
      <c r="KI8" s="192"/>
      <c r="KJ8" s="192"/>
      <c r="KK8" s="192"/>
      <c r="KL8" s="192"/>
      <c r="KM8" s="192"/>
      <c r="KN8" s="192"/>
      <c r="KO8" s="192"/>
      <c r="KP8" s="192"/>
      <c r="KQ8" s="192"/>
      <c r="KR8" s="192"/>
      <c r="KS8" s="192"/>
      <c r="KT8" s="192"/>
      <c r="KU8" s="192"/>
      <c r="KV8" s="192"/>
      <c r="KW8" s="192"/>
      <c r="KX8" s="192"/>
      <c r="KY8" s="192"/>
      <c r="KZ8" s="192"/>
      <c r="LA8" s="192"/>
      <c r="LB8" s="192"/>
      <c r="LC8" s="192"/>
      <c r="LD8" s="192"/>
      <c r="LE8" s="192"/>
      <c r="LF8" s="192"/>
      <c r="LG8" s="192"/>
      <c r="LH8" s="192"/>
      <c r="LI8" s="192"/>
      <c r="LJ8" s="192"/>
      <c r="LK8" s="192"/>
      <c r="LL8" s="192"/>
      <c r="LM8" s="192"/>
      <c r="LN8" s="192"/>
      <c r="LO8" s="192"/>
      <c r="LP8" s="192"/>
      <c r="LQ8" s="192"/>
      <c r="LR8" s="192"/>
      <c r="LS8" s="192"/>
      <c r="LT8" s="192"/>
      <c r="LU8" s="192"/>
      <c r="LV8" s="192"/>
      <c r="LW8" s="192"/>
      <c r="LX8" s="192"/>
      <c r="LY8" s="192"/>
      <c r="LZ8" s="192"/>
      <c r="MA8" s="192"/>
      <c r="MB8" s="192"/>
      <c r="MC8" s="192"/>
      <c r="MD8" s="192"/>
      <c r="ME8" s="192"/>
      <c r="MF8" s="192"/>
      <c r="MG8" s="192"/>
      <c r="MH8" s="192"/>
      <c r="MI8" s="192"/>
      <c r="MJ8" s="192"/>
      <c r="MK8" s="192"/>
      <c r="ML8" s="192"/>
      <c r="MM8" s="192"/>
      <c r="MN8" s="192"/>
      <c r="MO8" s="192"/>
      <c r="MP8" s="192"/>
      <c r="MQ8" s="192"/>
      <c r="MR8" s="192"/>
      <c r="MS8" s="192"/>
      <c r="MT8" s="192"/>
      <c r="MU8" s="192"/>
      <c r="MV8" s="192"/>
      <c r="MW8" s="192"/>
      <c r="MX8" s="192"/>
      <c r="MY8" s="192"/>
      <c r="MZ8" s="192"/>
      <c r="NA8" s="192"/>
      <c r="NB8" s="192"/>
      <c r="NC8" s="192"/>
      <c r="ND8" s="189"/>
    </row>
    <row r="9" spans="1:368" s="190" customFormat="1" ht="30" customHeight="1" x14ac:dyDescent="0.2">
      <c r="A9" s="214"/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  <c r="AK9" s="192"/>
      <c r="AL9" s="192"/>
      <c r="AM9" s="192"/>
      <c r="AN9" s="192"/>
      <c r="AO9" s="192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  <c r="BB9" s="192"/>
      <c r="BC9" s="192"/>
      <c r="BD9" s="192"/>
      <c r="BE9" s="192"/>
      <c r="BF9" s="192"/>
      <c r="BG9" s="192"/>
      <c r="BH9" s="192"/>
      <c r="BI9" s="192"/>
      <c r="BJ9" s="192"/>
      <c r="BK9" s="192"/>
      <c r="BL9" s="192"/>
      <c r="BM9" s="192"/>
      <c r="BN9" s="192"/>
      <c r="BO9" s="192"/>
      <c r="BP9" s="192"/>
      <c r="BQ9" s="192"/>
      <c r="BR9" s="192"/>
      <c r="BS9" s="192"/>
      <c r="BT9" s="192"/>
      <c r="BU9" s="192"/>
      <c r="BV9" s="192"/>
      <c r="BW9" s="192"/>
      <c r="BX9" s="192"/>
      <c r="BY9" s="192"/>
      <c r="BZ9" s="192"/>
      <c r="CA9" s="192"/>
      <c r="CB9" s="192"/>
      <c r="CC9" s="192"/>
      <c r="CD9" s="192"/>
      <c r="CE9" s="192"/>
      <c r="CF9" s="192"/>
      <c r="CG9" s="192"/>
      <c r="CH9" s="192"/>
      <c r="CI9" s="192"/>
      <c r="CJ9" s="192"/>
      <c r="CK9" s="192"/>
      <c r="CL9" s="192"/>
      <c r="CM9" s="192"/>
      <c r="CN9" s="192"/>
      <c r="CO9" s="192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  <c r="DG9" s="192"/>
      <c r="DH9" s="192"/>
      <c r="DI9" s="192"/>
      <c r="DJ9" s="192"/>
      <c r="DK9" s="192"/>
      <c r="DL9" s="192"/>
      <c r="DM9" s="192"/>
      <c r="DN9" s="192"/>
      <c r="DO9" s="192"/>
      <c r="DP9" s="192"/>
      <c r="DQ9" s="192"/>
      <c r="DR9" s="192"/>
      <c r="DS9" s="192"/>
      <c r="DT9" s="192"/>
      <c r="DU9" s="192"/>
      <c r="DV9" s="192"/>
      <c r="DW9" s="192"/>
      <c r="DX9" s="192"/>
      <c r="DY9" s="192"/>
      <c r="DZ9" s="192"/>
      <c r="EA9" s="192"/>
      <c r="EB9" s="192"/>
      <c r="EC9" s="192"/>
      <c r="ED9" s="192"/>
      <c r="EE9" s="192"/>
      <c r="EF9" s="192"/>
      <c r="EG9" s="192"/>
      <c r="EH9" s="192"/>
      <c r="EI9" s="192"/>
      <c r="EJ9" s="192"/>
      <c r="EK9" s="192"/>
      <c r="EL9" s="192"/>
      <c r="EM9" s="192"/>
      <c r="EN9" s="192"/>
      <c r="EO9" s="192"/>
      <c r="EP9" s="192"/>
      <c r="EQ9" s="192"/>
      <c r="ER9" s="192"/>
      <c r="ES9" s="192"/>
      <c r="ET9" s="192"/>
      <c r="EU9" s="192"/>
      <c r="EV9" s="192"/>
      <c r="EW9" s="192"/>
      <c r="EX9" s="192"/>
      <c r="EY9" s="192"/>
      <c r="EZ9" s="192"/>
      <c r="FA9" s="192"/>
      <c r="FB9" s="192"/>
      <c r="FC9" s="192"/>
      <c r="FD9" s="192"/>
      <c r="FE9" s="192"/>
      <c r="FF9" s="192"/>
      <c r="FG9" s="192"/>
      <c r="FH9" s="192"/>
      <c r="FI9" s="192"/>
      <c r="FJ9" s="192"/>
      <c r="FK9" s="192"/>
      <c r="FL9" s="192"/>
      <c r="FM9" s="192"/>
      <c r="FN9" s="192"/>
      <c r="FO9" s="192"/>
      <c r="FP9" s="192"/>
      <c r="FQ9" s="192"/>
      <c r="FR9" s="192"/>
      <c r="FS9" s="192"/>
      <c r="FT9" s="192"/>
      <c r="FU9" s="192"/>
      <c r="FV9" s="192"/>
      <c r="FW9" s="192"/>
      <c r="FX9" s="192"/>
      <c r="FY9" s="192"/>
      <c r="FZ9" s="192"/>
      <c r="GA9" s="192"/>
      <c r="GB9" s="192"/>
      <c r="GC9" s="192"/>
      <c r="GD9" s="192"/>
      <c r="GE9" s="192"/>
      <c r="GF9" s="192"/>
      <c r="GG9" s="192"/>
      <c r="GH9" s="192"/>
      <c r="GI9" s="192"/>
      <c r="GJ9" s="192"/>
      <c r="GK9" s="192"/>
      <c r="GL9" s="192"/>
      <c r="GM9" s="192"/>
      <c r="GN9" s="192"/>
      <c r="GO9" s="192"/>
      <c r="GP9" s="192"/>
      <c r="GQ9" s="192"/>
      <c r="GR9" s="192"/>
      <c r="GS9" s="192"/>
      <c r="GT9" s="192"/>
      <c r="GU9" s="192"/>
      <c r="GV9" s="192"/>
      <c r="GW9" s="192"/>
      <c r="GX9" s="192"/>
      <c r="GY9" s="192"/>
      <c r="GZ9" s="192"/>
      <c r="HA9" s="192"/>
      <c r="HB9" s="192"/>
      <c r="HC9" s="192"/>
      <c r="HD9" s="192"/>
      <c r="HE9" s="192"/>
      <c r="HF9" s="192"/>
      <c r="HG9" s="192"/>
      <c r="HH9" s="192"/>
      <c r="HI9" s="192"/>
      <c r="HJ9" s="192"/>
      <c r="HK9" s="192"/>
      <c r="HL9" s="192"/>
      <c r="HM9" s="192"/>
      <c r="HN9" s="192"/>
      <c r="HO9" s="192"/>
      <c r="HP9" s="192"/>
      <c r="HQ9" s="192"/>
      <c r="HR9" s="192"/>
      <c r="HS9" s="192"/>
      <c r="HT9" s="192"/>
      <c r="HU9" s="192"/>
      <c r="HV9" s="192"/>
      <c r="HW9" s="192"/>
      <c r="HX9" s="192"/>
      <c r="HY9" s="192"/>
      <c r="HZ9" s="192"/>
      <c r="IA9" s="192"/>
      <c r="IB9" s="192"/>
      <c r="IC9" s="192"/>
      <c r="ID9" s="192"/>
      <c r="IE9" s="192"/>
      <c r="IF9" s="192"/>
      <c r="IG9" s="192"/>
      <c r="IH9" s="192"/>
      <c r="II9" s="192"/>
      <c r="IJ9" s="192"/>
      <c r="IK9" s="192"/>
      <c r="IL9" s="192"/>
      <c r="IM9" s="192"/>
      <c r="IN9" s="192"/>
      <c r="IO9" s="192"/>
      <c r="IP9" s="192"/>
      <c r="IQ9" s="192"/>
      <c r="IR9" s="192"/>
      <c r="IS9" s="192"/>
      <c r="IT9" s="192"/>
      <c r="IU9" s="192"/>
      <c r="IV9" s="192"/>
      <c r="IW9" s="192"/>
      <c r="IX9" s="192"/>
      <c r="IY9" s="192"/>
      <c r="IZ9" s="192"/>
      <c r="JA9" s="192"/>
      <c r="JB9" s="192"/>
      <c r="JC9" s="192"/>
      <c r="JD9" s="192"/>
      <c r="JE9" s="192"/>
      <c r="JF9" s="192"/>
      <c r="JG9" s="192"/>
      <c r="JH9" s="192"/>
      <c r="JI9" s="192"/>
      <c r="JJ9" s="192"/>
      <c r="JK9" s="192"/>
      <c r="JL9" s="192"/>
      <c r="JM9" s="192"/>
      <c r="JN9" s="192"/>
      <c r="JO9" s="192"/>
      <c r="JP9" s="192"/>
      <c r="JQ9" s="192"/>
      <c r="JR9" s="192"/>
      <c r="JS9" s="192"/>
      <c r="JT9" s="192"/>
      <c r="JU9" s="192"/>
      <c r="JV9" s="192"/>
      <c r="JW9" s="192"/>
      <c r="JX9" s="192"/>
      <c r="JY9" s="192"/>
      <c r="JZ9" s="192"/>
      <c r="KA9" s="192"/>
      <c r="KB9" s="192"/>
      <c r="KC9" s="192"/>
      <c r="KD9" s="192"/>
      <c r="KE9" s="192"/>
      <c r="KF9" s="192"/>
      <c r="KG9" s="192"/>
      <c r="KH9" s="192"/>
      <c r="KI9" s="192"/>
      <c r="KJ9" s="192"/>
      <c r="KK9" s="192"/>
      <c r="KL9" s="192"/>
      <c r="KM9" s="192"/>
      <c r="KN9" s="192"/>
      <c r="KO9" s="192"/>
      <c r="KP9" s="192"/>
      <c r="KQ9" s="192"/>
      <c r="KR9" s="192"/>
      <c r="KS9" s="192"/>
      <c r="KT9" s="192"/>
      <c r="KU9" s="192"/>
      <c r="KV9" s="192"/>
      <c r="KW9" s="192"/>
      <c r="KX9" s="192"/>
      <c r="KY9" s="192"/>
      <c r="KZ9" s="192"/>
      <c r="LA9" s="192"/>
      <c r="LB9" s="192"/>
      <c r="LC9" s="192"/>
      <c r="LD9" s="192"/>
      <c r="LE9" s="192"/>
      <c r="LF9" s="192"/>
      <c r="LG9" s="192"/>
      <c r="LH9" s="192"/>
      <c r="LI9" s="192"/>
      <c r="LJ9" s="192"/>
      <c r="LK9" s="192"/>
      <c r="LL9" s="192"/>
      <c r="LM9" s="192"/>
      <c r="LN9" s="192"/>
      <c r="LO9" s="192"/>
      <c r="LP9" s="192"/>
      <c r="LQ9" s="192"/>
      <c r="LR9" s="192"/>
      <c r="LS9" s="192"/>
      <c r="LT9" s="192"/>
      <c r="LU9" s="192"/>
      <c r="LV9" s="192"/>
      <c r="LW9" s="192"/>
      <c r="LX9" s="192"/>
      <c r="LY9" s="192"/>
      <c r="LZ9" s="192"/>
      <c r="MA9" s="192"/>
      <c r="MB9" s="192"/>
      <c r="MC9" s="192"/>
      <c r="MD9" s="192"/>
      <c r="ME9" s="192"/>
      <c r="MF9" s="192"/>
      <c r="MG9" s="192"/>
      <c r="MH9" s="192"/>
      <c r="MI9" s="192"/>
      <c r="MJ9" s="192"/>
      <c r="MK9" s="192"/>
      <c r="ML9" s="192"/>
      <c r="MM9" s="192"/>
      <c r="MN9" s="192"/>
      <c r="MO9" s="192"/>
      <c r="MP9" s="192"/>
      <c r="MQ9" s="192"/>
      <c r="MR9" s="192"/>
      <c r="MS9" s="192"/>
      <c r="MT9" s="192"/>
      <c r="MU9" s="192"/>
      <c r="MV9" s="192"/>
      <c r="MW9" s="192"/>
      <c r="MX9" s="192"/>
      <c r="MY9" s="192"/>
      <c r="MZ9" s="192"/>
      <c r="NA9" s="192"/>
      <c r="NB9" s="192"/>
      <c r="NC9" s="192"/>
      <c r="ND9" s="189"/>
    </row>
    <row r="10" spans="1:368" s="190" customFormat="1" ht="30" customHeight="1" x14ac:dyDescent="0.2">
      <c r="A10" s="216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2"/>
      <c r="CJ10" s="192"/>
      <c r="CK10" s="192"/>
      <c r="CL10" s="192"/>
      <c r="CM10" s="192"/>
      <c r="CN10" s="192"/>
      <c r="CO10" s="192"/>
      <c r="CP10" s="192"/>
      <c r="CQ10" s="192"/>
      <c r="CR10" s="192"/>
      <c r="CS10" s="192"/>
      <c r="CT10" s="192"/>
      <c r="CU10" s="192"/>
      <c r="CV10" s="192"/>
      <c r="CW10" s="192"/>
      <c r="CX10" s="192"/>
      <c r="CY10" s="192"/>
      <c r="CZ10" s="192"/>
      <c r="DA10" s="192"/>
      <c r="DB10" s="192"/>
      <c r="DC10" s="192"/>
      <c r="DD10" s="192"/>
      <c r="DE10" s="192"/>
      <c r="DF10" s="192"/>
      <c r="DG10" s="192"/>
      <c r="DH10" s="192"/>
      <c r="DI10" s="192"/>
      <c r="DJ10" s="192"/>
      <c r="DK10" s="192"/>
      <c r="DL10" s="192"/>
      <c r="DM10" s="192"/>
      <c r="DN10" s="192"/>
      <c r="DO10" s="192"/>
      <c r="DP10" s="192"/>
      <c r="DQ10" s="192"/>
      <c r="DR10" s="192"/>
      <c r="DS10" s="192"/>
      <c r="DT10" s="192"/>
      <c r="DU10" s="192"/>
      <c r="DV10" s="192"/>
      <c r="DW10" s="192"/>
      <c r="DX10" s="192"/>
      <c r="DY10" s="192"/>
      <c r="DZ10" s="192"/>
      <c r="EA10" s="192"/>
      <c r="EB10" s="192"/>
      <c r="EC10" s="192"/>
      <c r="ED10" s="192"/>
      <c r="EE10" s="192"/>
      <c r="EF10" s="192"/>
      <c r="EG10" s="192"/>
      <c r="EH10" s="192"/>
      <c r="EI10" s="192"/>
      <c r="EJ10" s="192"/>
      <c r="EK10" s="192"/>
      <c r="EL10" s="192"/>
      <c r="EM10" s="192"/>
      <c r="EN10" s="192"/>
      <c r="EO10" s="192"/>
      <c r="EP10" s="192"/>
      <c r="EQ10" s="192"/>
      <c r="ER10" s="192"/>
      <c r="ES10" s="192"/>
      <c r="ET10" s="192"/>
      <c r="EU10" s="192"/>
      <c r="EV10" s="192"/>
      <c r="EW10" s="192"/>
      <c r="EX10" s="192"/>
      <c r="EY10" s="192"/>
      <c r="EZ10" s="192"/>
      <c r="FA10" s="192"/>
      <c r="FB10" s="192"/>
      <c r="FC10" s="192"/>
      <c r="FD10" s="192"/>
      <c r="FE10" s="192"/>
      <c r="FF10" s="192"/>
      <c r="FG10" s="192"/>
      <c r="FH10" s="192"/>
      <c r="FI10" s="192"/>
      <c r="FJ10" s="192"/>
      <c r="FK10" s="192"/>
      <c r="FL10" s="192"/>
      <c r="FM10" s="192"/>
      <c r="FN10" s="192"/>
      <c r="FO10" s="192"/>
      <c r="FP10" s="192"/>
      <c r="FQ10" s="192"/>
      <c r="FR10" s="192"/>
      <c r="FS10" s="192"/>
      <c r="FT10" s="192"/>
      <c r="FU10" s="192"/>
      <c r="FV10" s="192"/>
      <c r="FW10" s="192"/>
      <c r="FX10" s="192"/>
      <c r="FY10" s="192"/>
      <c r="FZ10" s="192"/>
      <c r="GA10" s="192"/>
      <c r="GB10" s="192"/>
      <c r="GC10" s="192"/>
      <c r="GD10" s="192"/>
      <c r="GE10" s="192"/>
      <c r="GF10" s="192"/>
      <c r="GG10" s="192"/>
      <c r="GH10" s="192"/>
      <c r="GI10" s="192"/>
      <c r="GJ10" s="192"/>
      <c r="GK10" s="192"/>
      <c r="GL10" s="192"/>
      <c r="GM10" s="192"/>
      <c r="GN10" s="192"/>
      <c r="GO10" s="192"/>
      <c r="GP10" s="192"/>
      <c r="GQ10" s="192"/>
      <c r="GR10" s="192"/>
      <c r="GS10" s="192"/>
      <c r="GT10" s="192"/>
      <c r="GU10" s="192"/>
      <c r="GV10" s="192"/>
      <c r="GW10" s="192"/>
      <c r="GX10" s="192"/>
      <c r="GY10" s="192"/>
      <c r="GZ10" s="192"/>
      <c r="HA10" s="192"/>
      <c r="HB10" s="192"/>
      <c r="HC10" s="192"/>
      <c r="HD10" s="192"/>
      <c r="HE10" s="192"/>
      <c r="HF10" s="192"/>
      <c r="HG10" s="192"/>
      <c r="HH10" s="192"/>
      <c r="HI10" s="192"/>
      <c r="HJ10" s="192"/>
      <c r="HK10" s="192"/>
      <c r="HL10" s="192"/>
      <c r="HM10" s="192"/>
      <c r="HN10" s="192"/>
      <c r="HO10" s="192"/>
      <c r="HP10" s="192"/>
      <c r="HQ10" s="192"/>
      <c r="HR10" s="192"/>
      <c r="HS10" s="192"/>
      <c r="HT10" s="192"/>
      <c r="HU10" s="192"/>
      <c r="HV10" s="192"/>
      <c r="HW10" s="192"/>
      <c r="HX10" s="192"/>
      <c r="HY10" s="192"/>
      <c r="HZ10" s="192"/>
      <c r="IA10" s="192"/>
      <c r="IB10" s="192"/>
      <c r="IC10" s="192"/>
      <c r="ID10" s="192"/>
      <c r="IE10" s="192"/>
      <c r="IF10" s="192"/>
      <c r="IG10" s="192"/>
      <c r="IH10" s="192"/>
      <c r="II10" s="192"/>
      <c r="IJ10" s="192"/>
      <c r="IK10" s="192"/>
      <c r="IL10" s="192"/>
      <c r="IM10" s="192"/>
      <c r="IN10" s="192"/>
      <c r="IO10" s="192"/>
      <c r="IP10" s="192"/>
      <c r="IQ10" s="192"/>
      <c r="IR10" s="192"/>
      <c r="IS10" s="192"/>
      <c r="IT10" s="192"/>
      <c r="IU10" s="192"/>
      <c r="IV10" s="192"/>
      <c r="IW10" s="192"/>
      <c r="IX10" s="192"/>
      <c r="IY10" s="192"/>
      <c r="IZ10" s="192"/>
      <c r="JA10" s="192"/>
      <c r="JB10" s="192"/>
      <c r="JC10" s="192"/>
      <c r="JD10" s="192"/>
      <c r="JE10" s="192"/>
      <c r="JF10" s="192"/>
      <c r="JG10" s="192"/>
      <c r="JH10" s="192"/>
      <c r="JI10" s="192"/>
      <c r="JJ10" s="192"/>
      <c r="JK10" s="192"/>
      <c r="JL10" s="192"/>
      <c r="JM10" s="192"/>
      <c r="JN10" s="192"/>
      <c r="JO10" s="192"/>
      <c r="JP10" s="192"/>
      <c r="JQ10" s="192"/>
      <c r="JR10" s="192"/>
      <c r="JS10" s="192"/>
      <c r="JT10" s="192"/>
      <c r="JU10" s="192"/>
      <c r="JV10" s="192"/>
      <c r="JW10" s="192"/>
      <c r="JX10" s="192"/>
      <c r="JY10" s="192"/>
      <c r="JZ10" s="192"/>
      <c r="KA10" s="192"/>
      <c r="KB10" s="192"/>
      <c r="KC10" s="192"/>
      <c r="KD10" s="192"/>
      <c r="KE10" s="192"/>
      <c r="KF10" s="192"/>
      <c r="KG10" s="192"/>
      <c r="KH10" s="192"/>
      <c r="KI10" s="192"/>
      <c r="KJ10" s="192"/>
      <c r="KK10" s="192"/>
      <c r="KL10" s="192"/>
      <c r="KM10" s="192"/>
      <c r="KN10" s="192"/>
      <c r="KO10" s="192"/>
      <c r="KP10" s="192"/>
      <c r="KQ10" s="192"/>
      <c r="KR10" s="192"/>
      <c r="KS10" s="192"/>
      <c r="KT10" s="192"/>
      <c r="KU10" s="192"/>
      <c r="KV10" s="192"/>
      <c r="KW10" s="192"/>
      <c r="KX10" s="192"/>
      <c r="KY10" s="192"/>
      <c r="KZ10" s="192"/>
      <c r="LA10" s="192"/>
      <c r="LB10" s="192"/>
      <c r="LC10" s="192"/>
      <c r="LD10" s="192"/>
      <c r="LE10" s="192"/>
      <c r="LF10" s="192"/>
      <c r="LG10" s="192"/>
      <c r="LH10" s="192"/>
      <c r="LI10" s="192"/>
      <c r="LJ10" s="192"/>
      <c r="LK10" s="192"/>
      <c r="LL10" s="192"/>
      <c r="LM10" s="192"/>
      <c r="LN10" s="192"/>
      <c r="LO10" s="192"/>
      <c r="LP10" s="192"/>
      <c r="LQ10" s="192"/>
      <c r="LR10" s="192"/>
      <c r="LS10" s="192"/>
      <c r="LT10" s="192"/>
      <c r="LU10" s="192"/>
      <c r="LV10" s="192"/>
      <c r="LW10" s="192"/>
      <c r="LX10" s="192"/>
      <c r="LY10" s="192"/>
      <c r="LZ10" s="192"/>
      <c r="MA10" s="192"/>
      <c r="MB10" s="192"/>
      <c r="MC10" s="192"/>
      <c r="MD10" s="192"/>
      <c r="ME10" s="192"/>
      <c r="MF10" s="192"/>
      <c r="MG10" s="192"/>
      <c r="MH10" s="192"/>
      <c r="MI10" s="192"/>
      <c r="MJ10" s="192"/>
      <c r="MK10" s="192"/>
      <c r="ML10" s="192"/>
      <c r="MM10" s="192"/>
      <c r="MN10" s="192"/>
      <c r="MO10" s="192"/>
      <c r="MP10" s="192"/>
      <c r="MQ10" s="192"/>
      <c r="MR10" s="192"/>
      <c r="MS10" s="192"/>
      <c r="MT10" s="192"/>
      <c r="MU10" s="192"/>
      <c r="MV10" s="192"/>
      <c r="MW10" s="192"/>
      <c r="MX10" s="192"/>
      <c r="MY10" s="192"/>
      <c r="MZ10" s="192"/>
      <c r="NA10" s="192"/>
      <c r="NB10" s="192"/>
      <c r="NC10" s="192"/>
      <c r="ND10" s="189"/>
    </row>
    <row r="11" spans="1:368" ht="30" customHeight="1" x14ac:dyDescent="0.2">
      <c r="A11" s="214"/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  <c r="AM11" s="192"/>
      <c r="AN11" s="192"/>
      <c r="AO11" s="192"/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92"/>
      <c r="BN11" s="192"/>
      <c r="BO11" s="192"/>
      <c r="BP11" s="192"/>
      <c r="BQ11" s="192"/>
      <c r="BR11" s="192"/>
      <c r="BS11" s="192"/>
      <c r="BT11" s="192"/>
      <c r="BU11" s="192"/>
      <c r="BV11" s="192"/>
      <c r="BW11" s="192"/>
      <c r="BX11" s="192"/>
      <c r="BY11" s="192"/>
      <c r="BZ11" s="192"/>
      <c r="CA11" s="192"/>
      <c r="CB11" s="192"/>
      <c r="CC11" s="192"/>
      <c r="CD11" s="192"/>
      <c r="CE11" s="192"/>
      <c r="CF11" s="192"/>
      <c r="CG11" s="192"/>
      <c r="CH11" s="192"/>
      <c r="CI11" s="192"/>
      <c r="CJ11" s="192"/>
      <c r="CK11" s="192"/>
      <c r="CL11" s="192"/>
      <c r="CM11" s="192"/>
      <c r="CN11" s="192"/>
      <c r="CO11" s="192"/>
      <c r="CP11" s="192"/>
      <c r="CQ11" s="192"/>
      <c r="CR11" s="192"/>
      <c r="CS11" s="192"/>
      <c r="CT11" s="192"/>
      <c r="CU11" s="192"/>
      <c r="CV11" s="192"/>
      <c r="CW11" s="192"/>
      <c r="CX11" s="192"/>
      <c r="CY11" s="192"/>
      <c r="CZ11" s="192"/>
      <c r="DA11" s="192"/>
      <c r="DB11" s="192"/>
      <c r="DC11" s="192"/>
      <c r="DD11" s="192"/>
      <c r="DE11" s="192"/>
      <c r="DF11" s="192"/>
      <c r="DG11" s="192"/>
      <c r="DH11" s="192"/>
      <c r="DI11" s="192"/>
      <c r="DJ11" s="192"/>
      <c r="DK11" s="192"/>
      <c r="DL11" s="192"/>
      <c r="DM11" s="192"/>
      <c r="DN11" s="192"/>
      <c r="DO11" s="192"/>
      <c r="DP11" s="192"/>
      <c r="DQ11" s="192"/>
      <c r="DR11" s="192"/>
      <c r="DS11" s="192"/>
      <c r="DT11" s="192"/>
      <c r="DU11" s="192"/>
      <c r="DV11" s="192"/>
      <c r="DW11" s="192"/>
      <c r="DX11" s="192"/>
      <c r="DY11" s="192"/>
      <c r="DZ11" s="192"/>
      <c r="EA11" s="192"/>
      <c r="EB11" s="192"/>
      <c r="EC11" s="192"/>
      <c r="ED11" s="192"/>
      <c r="EE11" s="192"/>
      <c r="EF11" s="192"/>
      <c r="EG11" s="192"/>
      <c r="EH11" s="192"/>
      <c r="EI11" s="192"/>
      <c r="EJ11" s="192"/>
      <c r="EK11" s="192"/>
      <c r="EL11" s="192"/>
      <c r="EM11" s="192"/>
      <c r="EN11" s="192"/>
      <c r="EO11" s="192"/>
      <c r="EP11" s="192"/>
      <c r="EQ11" s="192"/>
      <c r="ER11" s="192"/>
      <c r="ES11" s="192"/>
      <c r="ET11" s="192"/>
      <c r="EU11" s="192"/>
      <c r="EV11" s="192"/>
      <c r="EW11" s="192"/>
      <c r="EX11" s="192"/>
      <c r="EY11" s="192"/>
      <c r="EZ11" s="192"/>
      <c r="FA11" s="192"/>
      <c r="FB11" s="192"/>
      <c r="FC11" s="192"/>
      <c r="FD11" s="192"/>
      <c r="FE11" s="192"/>
      <c r="FF11" s="192"/>
      <c r="FG11" s="192"/>
      <c r="FH11" s="192"/>
      <c r="FI11" s="192"/>
      <c r="FJ11" s="192"/>
      <c r="FK11" s="192"/>
      <c r="FL11" s="192"/>
      <c r="FM11" s="192"/>
      <c r="FN11" s="192"/>
      <c r="FO11" s="192"/>
      <c r="FP11" s="192"/>
      <c r="FQ11" s="192"/>
      <c r="FR11" s="192"/>
      <c r="FS11" s="192"/>
      <c r="FT11" s="192"/>
      <c r="FU11" s="192"/>
      <c r="FV11" s="192"/>
      <c r="FW11" s="192"/>
      <c r="FX11" s="192"/>
      <c r="FY11" s="192"/>
      <c r="FZ11" s="192"/>
      <c r="GA11" s="192"/>
      <c r="GB11" s="192"/>
      <c r="GC11" s="192"/>
      <c r="GD11" s="192"/>
      <c r="GE11" s="192"/>
      <c r="GF11" s="192"/>
      <c r="GG11" s="192"/>
      <c r="GH11" s="192"/>
      <c r="GI11" s="192"/>
      <c r="GJ11" s="192"/>
      <c r="GK11" s="192"/>
      <c r="GL11" s="192"/>
      <c r="GM11" s="192"/>
      <c r="GN11" s="192"/>
      <c r="GO11" s="192"/>
      <c r="GP11" s="192"/>
      <c r="GQ11" s="192"/>
      <c r="GR11" s="192"/>
      <c r="GS11" s="192"/>
      <c r="GT11" s="192"/>
      <c r="GU11" s="192"/>
      <c r="GV11" s="192"/>
      <c r="GW11" s="192"/>
      <c r="GX11" s="192"/>
      <c r="GY11" s="192"/>
      <c r="GZ11" s="192"/>
      <c r="HA11" s="192"/>
      <c r="HB11" s="192"/>
      <c r="HC11" s="192"/>
      <c r="HD11" s="192"/>
      <c r="HE11" s="192"/>
      <c r="HF11" s="192"/>
      <c r="HG11" s="192"/>
      <c r="HH11" s="192"/>
      <c r="HI11" s="192"/>
      <c r="HJ11" s="192"/>
      <c r="HK11" s="192"/>
      <c r="HL11" s="192"/>
      <c r="HM11" s="192"/>
      <c r="HN11" s="192"/>
      <c r="HO11" s="192"/>
      <c r="HP11" s="192"/>
      <c r="HQ11" s="192"/>
      <c r="HR11" s="192"/>
      <c r="HS11" s="192"/>
      <c r="HT11" s="192"/>
      <c r="HU11" s="192"/>
      <c r="HV11" s="192"/>
      <c r="HW11" s="192"/>
      <c r="HX11" s="192"/>
      <c r="HY11" s="192"/>
      <c r="HZ11" s="192"/>
      <c r="IA11" s="192"/>
      <c r="IB11" s="192"/>
      <c r="IC11" s="192"/>
      <c r="ID11" s="192"/>
      <c r="IE11" s="192"/>
      <c r="IF11" s="192"/>
      <c r="IG11" s="192"/>
      <c r="IH11" s="192"/>
      <c r="II11" s="192"/>
      <c r="IJ11" s="192"/>
      <c r="IK11" s="192"/>
      <c r="IL11" s="192"/>
      <c r="IM11" s="192"/>
      <c r="IN11" s="192"/>
      <c r="IO11" s="192"/>
      <c r="IP11" s="192"/>
      <c r="IQ11" s="192"/>
      <c r="IR11" s="192"/>
      <c r="IS11" s="192"/>
      <c r="IT11" s="192"/>
      <c r="IU11" s="192"/>
      <c r="IV11" s="192"/>
      <c r="IW11" s="192"/>
      <c r="IX11" s="192"/>
      <c r="IY11" s="192"/>
      <c r="IZ11" s="192"/>
      <c r="JA11" s="192"/>
      <c r="JB11" s="192"/>
      <c r="JC11" s="192"/>
      <c r="JD11" s="192"/>
      <c r="JE11" s="192"/>
      <c r="JF11" s="192"/>
      <c r="JG11" s="192"/>
      <c r="JH11" s="192"/>
      <c r="JI11" s="192"/>
      <c r="JJ11" s="192"/>
      <c r="JK11" s="192"/>
      <c r="JL11" s="192"/>
      <c r="JM11" s="192"/>
      <c r="JN11" s="192"/>
      <c r="JO11" s="192"/>
      <c r="JP11" s="192"/>
      <c r="JQ11" s="192"/>
      <c r="JR11" s="192"/>
      <c r="JS11" s="192"/>
      <c r="JT11" s="192"/>
      <c r="JU11" s="192"/>
      <c r="JV11" s="192"/>
      <c r="JW11" s="192"/>
      <c r="JX11" s="192"/>
      <c r="JY11" s="192"/>
      <c r="JZ11" s="192"/>
      <c r="KA11" s="192"/>
      <c r="KB11" s="192"/>
      <c r="KC11" s="192"/>
      <c r="KD11" s="192"/>
      <c r="KE11" s="192"/>
      <c r="KF11" s="192"/>
      <c r="KG11" s="192"/>
      <c r="KH11" s="192"/>
      <c r="KI11" s="192"/>
      <c r="KJ11" s="192"/>
      <c r="KK11" s="192"/>
      <c r="KL11" s="192"/>
      <c r="KM11" s="192"/>
      <c r="KN11" s="192"/>
      <c r="KO11" s="192"/>
      <c r="KP11" s="192"/>
      <c r="KQ11" s="192"/>
      <c r="KR11" s="192"/>
      <c r="KS11" s="192"/>
      <c r="KT11" s="192"/>
      <c r="KU11" s="192"/>
      <c r="KV11" s="192"/>
      <c r="KW11" s="192"/>
      <c r="KX11" s="192"/>
      <c r="KY11" s="192"/>
      <c r="KZ11" s="192"/>
      <c r="LA11" s="192"/>
      <c r="LB11" s="192"/>
      <c r="LC11" s="192"/>
      <c r="LD11" s="192"/>
      <c r="LE11" s="192"/>
      <c r="LF11" s="192"/>
      <c r="LG11" s="192"/>
      <c r="LH11" s="192"/>
      <c r="LI11" s="192"/>
      <c r="LJ11" s="192"/>
      <c r="LK11" s="192"/>
      <c r="LL11" s="192"/>
      <c r="LM11" s="192"/>
      <c r="LN11" s="192"/>
      <c r="LO11" s="192"/>
      <c r="LP11" s="192"/>
      <c r="LQ11" s="192"/>
      <c r="LR11" s="192"/>
      <c r="LS11" s="192"/>
      <c r="LT11" s="192"/>
      <c r="LU11" s="192"/>
      <c r="LV11" s="192"/>
      <c r="LW11" s="192"/>
      <c r="LX11" s="192"/>
      <c r="LY11" s="192"/>
      <c r="LZ11" s="192"/>
      <c r="MA11" s="192"/>
      <c r="MB11" s="192"/>
      <c r="MC11" s="192"/>
      <c r="MD11" s="192"/>
      <c r="ME11" s="192"/>
      <c r="MF11" s="192"/>
      <c r="MG11" s="192"/>
      <c r="MH11" s="192"/>
      <c r="MI11" s="192"/>
      <c r="MJ11" s="192"/>
      <c r="MK11" s="192"/>
      <c r="ML11" s="192"/>
      <c r="MM11" s="192"/>
      <c r="MN11" s="192"/>
      <c r="MO11" s="192"/>
      <c r="MP11" s="192"/>
      <c r="MQ11" s="192"/>
      <c r="MR11" s="192"/>
      <c r="MS11" s="192"/>
      <c r="MT11" s="192"/>
      <c r="MU11" s="192"/>
      <c r="MV11" s="192"/>
      <c r="MW11" s="192"/>
      <c r="MX11" s="192"/>
      <c r="MY11" s="192"/>
      <c r="MZ11" s="192"/>
      <c r="NA11" s="192"/>
      <c r="NB11" s="192"/>
      <c r="NC11" s="192"/>
      <c r="ND11" s="189"/>
    </row>
    <row r="12" spans="1:368" ht="30" customHeight="1" x14ac:dyDescent="0.2">
      <c r="A12" s="216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2"/>
      <c r="BW12" s="192"/>
      <c r="BX12" s="192"/>
      <c r="BY12" s="192"/>
      <c r="BZ12" s="192"/>
      <c r="CA12" s="192"/>
      <c r="CB12" s="192"/>
      <c r="CC12" s="192"/>
      <c r="CD12" s="192"/>
      <c r="CE12" s="192"/>
      <c r="CF12" s="192"/>
      <c r="CG12" s="192"/>
      <c r="CH12" s="192"/>
      <c r="CI12" s="192"/>
      <c r="CJ12" s="192"/>
      <c r="CK12" s="192"/>
      <c r="CL12" s="192"/>
      <c r="CM12" s="192"/>
      <c r="CN12" s="192"/>
      <c r="CO12" s="192"/>
      <c r="CP12" s="192"/>
      <c r="CQ12" s="192"/>
      <c r="CR12" s="192"/>
      <c r="CS12" s="192"/>
      <c r="CT12" s="192"/>
      <c r="CU12" s="192"/>
      <c r="CV12" s="192"/>
      <c r="CW12" s="192"/>
      <c r="CX12" s="192"/>
      <c r="CY12" s="192"/>
      <c r="CZ12" s="192"/>
      <c r="DA12" s="192"/>
      <c r="DB12" s="192"/>
      <c r="DC12" s="192"/>
      <c r="DD12" s="192"/>
      <c r="DE12" s="192"/>
      <c r="DF12" s="192"/>
      <c r="DG12" s="192"/>
      <c r="DH12" s="192"/>
      <c r="DI12" s="192"/>
      <c r="DJ12" s="192"/>
      <c r="DK12" s="192"/>
      <c r="DL12" s="192"/>
      <c r="DM12" s="192"/>
      <c r="DN12" s="192"/>
      <c r="DO12" s="192"/>
      <c r="DP12" s="192"/>
      <c r="DQ12" s="192"/>
      <c r="DR12" s="192"/>
      <c r="DS12" s="192"/>
      <c r="DT12" s="192"/>
      <c r="DU12" s="192"/>
      <c r="DV12" s="192"/>
      <c r="DW12" s="192"/>
      <c r="DX12" s="192"/>
      <c r="DY12" s="192"/>
      <c r="DZ12" s="192"/>
      <c r="EA12" s="192"/>
      <c r="EB12" s="192"/>
      <c r="EC12" s="192"/>
      <c r="ED12" s="192"/>
      <c r="EE12" s="192"/>
      <c r="EF12" s="192"/>
      <c r="EG12" s="192"/>
      <c r="EH12" s="192"/>
      <c r="EI12" s="192"/>
      <c r="EJ12" s="192"/>
      <c r="EK12" s="192"/>
      <c r="EL12" s="192"/>
      <c r="EM12" s="192"/>
      <c r="EN12" s="192"/>
      <c r="EO12" s="192"/>
      <c r="EP12" s="192"/>
      <c r="EQ12" s="192"/>
      <c r="ER12" s="192"/>
      <c r="ES12" s="192"/>
      <c r="ET12" s="192"/>
      <c r="EU12" s="192"/>
      <c r="EV12" s="192"/>
      <c r="EW12" s="192"/>
      <c r="EX12" s="192"/>
      <c r="EY12" s="192"/>
      <c r="EZ12" s="192"/>
      <c r="FA12" s="192"/>
      <c r="FB12" s="192"/>
      <c r="FC12" s="192"/>
      <c r="FD12" s="192"/>
      <c r="FE12" s="192"/>
      <c r="FF12" s="192"/>
      <c r="FG12" s="192"/>
      <c r="FH12" s="192"/>
      <c r="FI12" s="192"/>
      <c r="FJ12" s="192"/>
      <c r="FK12" s="192"/>
      <c r="FL12" s="192"/>
      <c r="FM12" s="192"/>
      <c r="FN12" s="192"/>
      <c r="FO12" s="192"/>
      <c r="FP12" s="192"/>
      <c r="FQ12" s="192"/>
      <c r="FR12" s="192"/>
      <c r="FS12" s="192"/>
      <c r="FT12" s="192"/>
      <c r="FU12" s="192"/>
      <c r="FV12" s="192"/>
      <c r="FW12" s="192"/>
      <c r="FX12" s="192"/>
      <c r="FY12" s="192"/>
      <c r="FZ12" s="192"/>
      <c r="GA12" s="192"/>
      <c r="GB12" s="192"/>
      <c r="GC12" s="192"/>
      <c r="GD12" s="192"/>
      <c r="GE12" s="192"/>
      <c r="GF12" s="192"/>
      <c r="GG12" s="192"/>
      <c r="GH12" s="192"/>
      <c r="GI12" s="192"/>
      <c r="GJ12" s="192"/>
      <c r="GK12" s="192"/>
      <c r="GL12" s="192"/>
      <c r="GM12" s="192"/>
      <c r="GN12" s="192"/>
      <c r="GO12" s="192"/>
      <c r="GP12" s="192"/>
      <c r="GQ12" s="192"/>
      <c r="GR12" s="192"/>
      <c r="GS12" s="192"/>
      <c r="GT12" s="192"/>
      <c r="GU12" s="192"/>
      <c r="GV12" s="192"/>
      <c r="GW12" s="192"/>
      <c r="GX12" s="192"/>
      <c r="GY12" s="192"/>
      <c r="GZ12" s="192"/>
      <c r="HA12" s="192"/>
      <c r="HB12" s="192"/>
      <c r="HC12" s="192"/>
      <c r="HD12" s="192"/>
      <c r="HE12" s="192"/>
      <c r="HF12" s="192"/>
      <c r="HG12" s="192"/>
      <c r="HH12" s="192"/>
      <c r="HI12" s="192"/>
      <c r="HJ12" s="192"/>
      <c r="HK12" s="192"/>
      <c r="HL12" s="192"/>
      <c r="HM12" s="192"/>
      <c r="HN12" s="192"/>
      <c r="HO12" s="192"/>
      <c r="HP12" s="192"/>
      <c r="HQ12" s="192"/>
      <c r="HR12" s="192"/>
      <c r="HS12" s="192"/>
      <c r="HT12" s="192"/>
      <c r="HU12" s="192"/>
      <c r="HV12" s="192"/>
      <c r="HW12" s="192"/>
      <c r="HX12" s="192"/>
      <c r="HY12" s="192"/>
      <c r="HZ12" s="192"/>
      <c r="IA12" s="192"/>
      <c r="IB12" s="192"/>
      <c r="IC12" s="192"/>
      <c r="ID12" s="192"/>
      <c r="IE12" s="192"/>
      <c r="IF12" s="192"/>
      <c r="IG12" s="192"/>
      <c r="IH12" s="192"/>
      <c r="II12" s="192"/>
      <c r="IJ12" s="192"/>
      <c r="IK12" s="192"/>
      <c r="IL12" s="192"/>
      <c r="IM12" s="192"/>
      <c r="IN12" s="192"/>
      <c r="IO12" s="192"/>
      <c r="IP12" s="192"/>
      <c r="IQ12" s="192"/>
      <c r="IR12" s="192"/>
      <c r="IS12" s="192"/>
      <c r="IT12" s="192"/>
      <c r="IU12" s="192"/>
      <c r="IV12" s="192"/>
      <c r="IW12" s="192"/>
      <c r="IX12" s="192"/>
      <c r="IY12" s="192"/>
      <c r="IZ12" s="192"/>
      <c r="JA12" s="192"/>
      <c r="JB12" s="192"/>
      <c r="JC12" s="192"/>
      <c r="JD12" s="192"/>
      <c r="JE12" s="192"/>
      <c r="JF12" s="192"/>
      <c r="JG12" s="192"/>
      <c r="JH12" s="192"/>
      <c r="JI12" s="192"/>
      <c r="JJ12" s="192"/>
      <c r="JK12" s="192"/>
      <c r="JL12" s="192"/>
      <c r="JM12" s="192"/>
      <c r="JN12" s="192"/>
      <c r="JO12" s="192"/>
      <c r="JP12" s="192"/>
      <c r="JQ12" s="192"/>
      <c r="JR12" s="192"/>
      <c r="JS12" s="192"/>
      <c r="JT12" s="192"/>
      <c r="JU12" s="192"/>
      <c r="JV12" s="192"/>
      <c r="JW12" s="192"/>
      <c r="JX12" s="192"/>
      <c r="JY12" s="192"/>
      <c r="JZ12" s="192"/>
      <c r="KA12" s="192"/>
      <c r="KB12" s="192"/>
      <c r="KC12" s="192"/>
      <c r="KD12" s="192"/>
      <c r="KE12" s="192"/>
      <c r="KF12" s="192"/>
      <c r="KG12" s="192"/>
      <c r="KH12" s="192"/>
      <c r="KI12" s="192"/>
      <c r="KJ12" s="192"/>
      <c r="KK12" s="192"/>
      <c r="KL12" s="192"/>
      <c r="KM12" s="192"/>
      <c r="KN12" s="192"/>
      <c r="KO12" s="192"/>
      <c r="KP12" s="192"/>
      <c r="KQ12" s="192"/>
      <c r="KR12" s="192"/>
      <c r="KS12" s="192"/>
      <c r="KT12" s="192"/>
      <c r="KU12" s="192"/>
      <c r="KV12" s="192"/>
      <c r="KW12" s="192"/>
      <c r="KX12" s="192"/>
      <c r="KY12" s="192"/>
      <c r="KZ12" s="192"/>
      <c r="LA12" s="192"/>
      <c r="LB12" s="192"/>
      <c r="LC12" s="192"/>
      <c r="LD12" s="192"/>
      <c r="LE12" s="192"/>
      <c r="LF12" s="192"/>
      <c r="LG12" s="192"/>
      <c r="LH12" s="192"/>
      <c r="LI12" s="192"/>
      <c r="LJ12" s="192"/>
      <c r="LK12" s="192"/>
      <c r="LL12" s="192"/>
      <c r="LM12" s="192"/>
      <c r="LN12" s="192"/>
      <c r="LO12" s="192"/>
      <c r="LP12" s="192"/>
      <c r="LQ12" s="192"/>
      <c r="LR12" s="192"/>
      <c r="LS12" s="192"/>
      <c r="LT12" s="192"/>
      <c r="LU12" s="192"/>
      <c r="LV12" s="192"/>
      <c r="LW12" s="192"/>
      <c r="LX12" s="192"/>
      <c r="LY12" s="192"/>
      <c r="LZ12" s="192"/>
      <c r="MA12" s="192"/>
      <c r="MB12" s="192"/>
      <c r="MC12" s="192"/>
      <c r="MD12" s="192"/>
      <c r="ME12" s="192"/>
      <c r="MF12" s="192"/>
      <c r="MG12" s="192"/>
      <c r="MH12" s="192"/>
      <c r="MI12" s="192"/>
      <c r="MJ12" s="192"/>
      <c r="MK12" s="192"/>
      <c r="ML12" s="192"/>
      <c r="MM12" s="192"/>
      <c r="MN12" s="192"/>
      <c r="MO12" s="192"/>
      <c r="MP12" s="192"/>
      <c r="MQ12" s="192"/>
      <c r="MR12" s="192"/>
      <c r="MS12" s="192"/>
      <c r="MT12" s="192"/>
      <c r="MU12" s="192"/>
      <c r="MV12" s="192"/>
      <c r="MW12" s="192"/>
      <c r="MX12" s="192"/>
      <c r="MY12" s="192"/>
      <c r="MZ12" s="192"/>
      <c r="NA12" s="192"/>
      <c r="NB12" s="192"/>
      <c r="NC12" s="192"/>
      <c r="ND12" s="189"/>
    </row>
    <row r="13" spans="1:368" ht="30" customHeight="1" x14ac:dyDescent="0.2">
      <c r="A13" s="214"/>
      <c r="B13" s="192"/>
      <c r="C13" s="192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  <c r="AM13" s="192"/>
      <c r="AN13" s="192"/>
      <c r="AO13" s="192"/>
      <c r="AP13" s="192"/>
      <c r="AQ13" s="192"/>
      <c r="AR13" s="192"/>
      <c r="AS13" s="192"/>
      <c r="AT13" s="192"/>
      <c r="AU13" s="192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92"/>
      <c r="BN13" s="192"/>
      <c r="BO13" s="192"/>
      <c r="BP13" s="192"/>
      <c r="BQ13" s="192"/>
      <c r="BR13" s="192"/>
      <c r="BS13" s="192"/>
      <c r="BT13" s="192"/>
      <c r="BU13" s="192"/>
      <c r="BV13" s="192"/>
      <c r="BW13" s="192"/>
      <c r="BX13" s="192"/>
      <c r="BY13" s="192"/>
      <c r="BZ13" s="192"/>
      <c r="CA13" s="192"/>
      <c r="CB13" s="192"/>
      <c r="CC13" s="192"/>
      <c r="CD13" s="192"/>
      <c r="CE13" s="192"/>
      <c r="CF13" s="192"/>
      <c r="CG13" s="192"/>
      <c r="CH13" s="192"/>
      <c r="CI13" s="192"/>
      <c r="CJ13" s="192"/>
      <c r="CK13" s="192"/>
      <c r="CL13" s="192"/>
      <c r="CM13" s="192"/>
      <c r="CN13" s="192"/>
      <c r="CO13" s="192"/>
      <c r="CP13" s="192"/>
      <c r="CQ13" s="192"/>
      <c r="CR13" s="192"/>
      <c r="CS13" s="192"/>
      <c r="CT13" s="192"/>
      <c r="CU13" s="192"/>
      <c r="CV13" s="192"/>
      <c r="CW13" s="192"/>
      <c r="CX13" s="192"/>
      <c r="CY13" s="192"/>
      <c r="CZ13" s="192"/>
      <c r="DA13" s="192"/>
      <c r="DB13" s="192"/>
      <c r="DC13" s="192"/>
      <c r="DD13" s="192"/>
      <c r="DE13" s="192"/>
      <c r="DF13" s="192"/>
      <c r="DG13" s="192"/>
      <c r="DH13" s="192"/>
      <c r="DI13" s="192"/>
      <c r="DJ13" s="192"/>
      <c r="DK13" s="192"/>
      <c r="DL13" s="192"/>
      <c r="DM13" s="192"/>
      <c r="DN13" s="192"/>
      <c r="DO13" s="192"/>
      <c r="DP13" s="192"/>
      <c r="DQ13" s="192"/>
      <c r="DR13" s="192"/>
      <c r="DS13" s="192"/>
      <c r="DT13" s="192"/>
      <c r="DU13" s="192"/>
      <c r="DV13" s="192"/>
      <c r="DW13" s="192"/>
      <c r="DX13" s="192"/>
      <c r="DY13" s="192"/>
      <c r="DZ13" s="192"/>
      <c r="EA13" s="192"/>
      <c r="EB13" s="192"/>
      <c r="EC13" s="192"/>
      <c r="ED13" s="192"/>
      <c r="EE13" s="192"/>
      <c r="EF13" s="192"/>
      <c r="EG13" s="192"/>
      <c r="EH13" s="192"/>
      <c r="EI13" s="192"/>
      <c r="EJ13" s="192"/>
      <c r="EK13" s="192"/>
      <c r="EL13" s="192"/>
      <c r="EM13" s="192"/>
      <c r="EN13" s="192"/>
      <c r="EO13" s="192"/>
      <c r="EP13" s="192"/>
      <c r="EQ13" s="192"/>
      <c r="ER13" s="192"/>
      <c r="ES13" s="192"/>
      <c r="ET13" s="192"/>
      <c r="EU13" s="192"/>
      <c r="EV13" s="192"/>
      <c r="EW13" s="192"/>
      <c r="EX13" s="192"/>
      <c r="EY13" s="192"/>
      <c r="EZ13" s="192"/>
      <c r="FA13" s="192"/>
      <c r="FB13" s="192"/>
      <c r="FC13" s="192"/>
      <c r="FD13" s="192"/>
      <c r="FE13" s="192"/>
      <c r="FF13" s="192"/>
      <c r="FG13" s="192"/>
      <c r="FH13" s="192"/>
      <c r="FI13" s="192"/>
      <c r="FJ13" s="192"/>
      <c r="FK13" s="192"/>
      <c r="FL13" s="192"/>
      <c r="FM13" s="192"/>
      <c r="FN13" s="192"/>
      <c r="FO13" s="192"/>
      <c r="FP13" s="192"/>
      <c r="FQ13" s="192"/>
      <c r="FR13" s="192"/>
      <c r="FS13" s="192"/>
      <c r="FT13" s="192"/>
      <c r="FU13" s="192"/>
      <c r="FV13" s="192"/>
      <c r="FW13" s="192"/>
      <c r="FX13" s="192"/>
      <c r="FY13" s="192"/>
      <c r="FZ13" s="192"/>
      <c r="GA13" s="192"/>
      <c r="GB13" s="192"/>
      <c r="GC13" s="192"/>
      <c r="GD13" s="192"/>
      <c r="GE13" s="192"/>
      <c r="GF13" s="192"/>
      <c r="GG13" s="192"/>
      <c r="GH13" s="192"/>
      <c r="GI13" s="192"/>
      <c r="GJ13" s="192"/>
      <c r="GK13" s="192"/>
      <c r="GL13" s="192"/>
      <c r="GM13" s="192"/>
      <c r="GN13" s="192"/>
      <c r="GO13" s="192"/>
      <c r="GP13" s="192"/>
      <c r="GQ13" s="192"/>
      <c r="GR13" s="192"/>
      <c r="GS13" s="192"/>
      <c r="GT13" s="192"/>
      <c r="GU13" s="192"/>
      <c r="GV13" s="192"/>
      <c r="GW13" s="192"/>
      <c r="GX13" s="192"/>
      <c r="GY13" s="192"/>
      <c r="GZ13" s="192"/>
      <c r="HA13" s="192"/>
      <c r="HB13" s="192"/>
      <c r="HC13" s="192"/>
      <c r="HD13" s="192"/>
      <c r="HE13" s="192"/>
      <c r="HF13" s="192"/>
      <c r="HG13" s="192"/>
      <c r="HH13" s="192"/>
      <c r="HI13" s="192"/>
      <c r="HJ13" s="192"/>
      <c r="HK13" s="192"/>
      <c r="HL13" s="192"/>
      <c r="HM13" s="192"/>
      <c r="HN13" s="192"/>
      <c r="HO13" s="192"/>
      <c r="HP13" s="192"/>
      <c r="HQ13" s="192"/>
      <c r="HR13" s="192"/>
      <c r="HS13" s="192"/>
      <c r="HT13" s="192"/>
      <c r="HU13" s="192"/>
      <c r="HV13" s="192"/>
      <c r="HW13" s="192"/>
      <c r="HX13" s="192"/>
      <c r="HY13" s="192"/>
      <c r="HZ13" s="192"/>
      <c r="IA13" s="192"/>
      <c r="IB13" s="192"/>
      <c r="IC13" s="192"/>
      <c r="ID13" s="192"/>
      <c r="IE13" s="192"/>
      <c r="IF13" s="192"/>
      <c r="IG13" s="192"/>
      <c r="IH13" s="192"/>
      <c r="II13" s="192"/>
      <c r="IJ13" s="192"/>
      <c r="IK13" s="192"/>
      <c r="IL13" s="192"/>
      <c r="IM13" s="192"/>
      <c r="IN13" s="192"/>
      <c r="IO13" s="192"/>
      <c r="IP13" s="192"/>
      <c r="IQ13" s="192"/>
      <c r="IR13" s="192"/>
      <c r="IS13" s="192"/>
      <c r="IT13" s="192"/>
      <c r="IU13" s="192"/>
      <c r="IV13" s="192"/>
      <c r="IW13" s="192"/>
      <c r="IX13" s="192"/>
      <c r="IY13" s="192"/>
      <c r="IZ13" s="192"/>
      <c r="JA13" s="192"/>
      <c r="JB13" s="192"/>
      <c r="JC13" s="192"/>
      <c r="JD13" s="192"/>
      <c r="JE13" s="192"/>
      <c r="JF13" s="192"/>
      <c r="JG13" s="192"/>
      <c r="JH13" s="192"/>
      <c r="JI13" s="192"/>
      <c r="JJ13" s="192"/>
      <c r="JK13" s="192"/>
      <c r="JL13" s="192"/>
      <c r="JM13" s="192"/>
      <c r="JN13" s="192"/>
      <c r="JO13" s="192"/>
      <c r="JP13" s="192"/>
      <c r="JQ13" s="192"/>
      <c r="JR13" s="192"/>
      <c r="JS13" s="192"/>
      <c r="JT13" s="192"/>
      <c r="JU13" s="192"/>
      <c r="JV13" s="192"/>
      <c r="JW13" s="192"/>
      <c r="JX13" s="192"/>
      <c r="JY13" s="192"/>
      <c r="JZ13" s="192"/>
      <c r="KA13" s="192"/>
      <c r="KB13" s="192"/>
      <c r="KC13" s="192"/>
      <c r="KD13" s="192"/>
      <c r="KE13" s="192"/>
      <c r="KF13" s="192"/>
      <c r="KG13" s="192"/>
      <c r="KH13" s="192"/>
      <c r="KI13" s="192"/>
      <c r="KJ13" s="192"/>
      <c r="KK13" s="192"/>
      <c r="KL13" s="192"/>
      <c r="KM13" s="192"/>
      <c r="KN13" s="192"/>
      <c r="KO13" s="192"/>
      <c r="KP13" s="192"/>
      <c r="KQ13" s="192"/>
      <c r="KR13" s="192"/>
      <c r="KS13" s="192"/>
      <c r="KT13" s="192"/>
      <c r="KU13" s="192"/>
      <c r="KV13" s="192"/>
      <c r="KW13" s="192"/>
      <c r="KX13" s="192"/>
      <c r="KY13" s="192"/>
      <c r="KZ13" s="192"/>
      <c r="LA13" s="192"/>
      <c r="LB13" s="192"/>
      <c r="LC13" s="192"/>
      <c r="LD13" s="192"/>
      <c r="LE13" s="192"/>
      <c r="LF13" s="192"/>
      <c r="LG13" s="192"/>
      <c r="LH13" s="192"/>
      <c r="LI13" s="192"/>
      <c r="LJ13" s="192"/>
      <c r="LK13" s="192"/>
      <c r="LL13" s="192"/>
      <c r="LM13" s="192"/>
      <c r="LN13" s="192"/>
      <c r="LO13" s="192"/>
      <c r="LP13" s="192"/>
      <c r="LQ13" s="192"/>
      <c r="LR13" s="192"/>
      <c r="LS13" s="192"/>
      <c r="LT13" s="192"/>
      <c r="LU13" s="192"/>
      <c r="LV13" s="192"/>
      <c r="LW13" s="192"/>
      <c r="LX13" s="192"/>
      <c r="LY13" s="192"/>
      <c r="LZ13" s="192"/>
      <c r="MA13" s="192"/>
      <c r="MB13" s="192"/>
      <c r="MC13" s="192"/>
      <c r="MD13" s="192"/>
      <c r="ME13" s="192"/>
      <c r="MF13" s="192"/>
      <c r="MG13" s="192"/>
      <c r="MH13" s="192"/>
      <c r="MI13" s="192"/>
      <c r="MJ13" s="192"/>
      <c r="MK13" s="192"/>
      <c r="ML13" s="192"/>
      <c r="MM13" s="192"/>
      <c r="MN13" s="192"/>
      <c r="MO13" s="192"/>
      <c r="MP13" s="192"/>
      <c r="MQ13" s="192"/>
      <c r="MR13" s="192"/>
      <c r="MS13" s="192"/>
      <c r="MT13" s="192"/>
      <c r="MU13" s="192"/>
      <c r="MV13" s="192"/>
      <c r="MW13" s="192"/>
      <c r="MX13" s="192"/>
      <c r="MY13" s="192"/>
      <c r="MZ13" s="192"/>
      <c r="NA13" s="192"/>
      <c r="NB13" s="192"/>
      <c r="NC13" s="192"/>
      <c r="ND13" s="189"/>
    </row>
    <row r="14" spans="1:368" ht="30" customHeight="1" x14ac:dyDescent="0.2">
      <c r="A14" s="214"/>
      <c r="B14" s="192"/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  <c r="AN14" s="192"/>
      <c r="AO14" s="192"/>
      <c r="AP14" s="192"/>
      <c r="AQ14" s="192"/>
      <c r="AR14" s="192"/>
      <c r="AS14" s="192"/>
      <c r="AT14" s="192"/>
      <c r="AU14" s="192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92"/>
      <c r="BN14" s="192"/>
      <c r="BO14" s="192"/>
      <c r="BP14" s="192"/>
      <c r="BQ14" s="192"/>
      <c r="BR14" s="192"/>
      <c r="BS14" s="192"/>
      <c r="BT14" s="192"/>
      <c r="BU14" s="192"/>
      <c r="BV14" s="192"/>
      <c r="BW14" s="192"/>
      <c r="BX14" s="192"/>
      <c r="BY14" s="192"/>
      <c r="BZ14" s="192"/>
      <c r="CA14" s="192"/>
      <c r="CB14" s="192"/>
      <c r="CC14" s="192"/>
      <c r="CD14" s="192"/>
      <c r="CE14" s="192"/>
      <c r="CF14" s="192"/>
      <c r="CG14" s="192"/>
      <c r="CH14" s="192"/>
      <c r="CI14" s="192"/>
      <c r="CJ14" s="192"/>
      <c r="CK14" s="192"/>
      <c r="CL14" s="192"/>
      <c r="CM14" s="192"/>
      <c r="CN14" s="192"/>
      <c r="CO14" s="192"/>
      <c r="CP14" s="192"/>
      <c r="CQ14" s="192"/>
      <c r="CR14" s="192"/>
      <c r="CS14" s="192"/>
      <c r="CT14" s="192"/>
      <c r="CU14" s="192"/>
      <c r="CV14" s="192"/>
      <c r="CW14" s="192"/>
      <c r="CX14" s="192"/>
      <c r="CY14" s="192"/>
      <c r="CZ14" s="192"/>
      <c r="DA14" s="192"/>
      <c r="DB14" s="192"/>
      <c r="DC14" s="192"/>
      <c r="DD14" s="192"/>
      <c r="DE14" s="192"/>
      <c r="DF14" s="192"/>
      <c r="DG14" s="192"/>
      <c r="DH14" s="192"/>
      <c r="DI14" s="192"/>
      <c r="DJ14" s="192"/>
      <c r="DK14" s="192"/>
      <c r="DL14" s="192"/>
      <c r="DM14" s="192"/>
      <c r="DN14" s="192"/>
      <c r="DO14" s="192"/>
      <c r="DP14" s="192"/>
      <c r="DQ14" s="192"/>
      <c r="DR14" s="192"/>
      <c r="DS14" s="192"/>
      <c r="DT14" s="192"/>
      <c r="DU14" s="192"/>
      <c r="DV14" s="192"/>
      <c r="DW14" s="192"/>
      <c r="DX14" s="192"/>
      <c r="DY14" s="192"/>
      <c r="DZ14" s="192"/>
      <c r="EA14" s="192"/>
      <c r="EB14" s="192"/>
      <c r="EC14" s="192"/>
      <c r="ED14" s="192"/>
      <c r="EE14" s="192"/>
      <c r="EF14" s="192"/>
      <c r="EG14" s="192"/>
      <c r="EH14" s="192"/>
      <c r="EI14" s="192"/>
      <c r="EJ14" s="192"/>
      <c r="EK14" s="192"/>
      <c r="EL14" s="192"/>
      <c r="EM14" s="192"/>
      <c r="EN14" s="192"/>
      <c r="EO14" s="192"/>
      <c r="EP14" s="192"/>
      <c r="EQ14" s="192"/>
      <c r="ER14" s="192"/>
      <c r="ES14" s="192"/>
      <c r="ET14" s="192"/>
      <c r="EU14" s="192"/>
      <c r="EV14" s="192"/>
      <c r="EW14" s="192"/>
      <c r="EX14" s="192"/>
      <c r="EY14" s="192"/>
      <c r="EZ14" s="192"/>
      <c r="FA14" s="192"/>
      <c r="FB14" s="192"/>
      <c r="FC14" s="192"/>
      <c r="FD14" s="192"/>
      <c r="FE14" s="192"/>
      <c r="FF14" s="192"/>
      <c r="FG14" s="192"/>
      <c r="FH14" s="192"/>
      <c r="FI14" s="192"/>
      <c r="FJ14" s="192"/>
      <c r="FK14" s="192"/>
      <c r="FL14" s="192"/>
      <c r="FM14" s="192"/>
      <c r="FN14" s="192"/>
      <c r="FO14" s="192"/>
      <c r="FP14" s="192"/>
      <c r="FQ14" s="192"/>
      <c r="FR14" s="192"/>
      <c r="FS14" s="192"/>
      <c r="FT14" s="192"/>
      <c r="FU14" s="192"/>
      <c r="FV14" s="192"/>
      <c r="FW14" s="192"/>
      <c r="FX14" s="192"/>
      <c r="FY14" s="192"/>
      <c r="FZ14" s="192"/>
      <c r="GA14" s="192"/>
      <c r="GB14" s="192"/>
      <c r="GC14" s="192"/>
      <c r="GD14" s="192"/>
      <c r="GE14" s="192"/>
      <c r="GF14" s="192"/>
      <c r="GG14" s="192"/>
      <c r="GH14" s="192"/>
      <c r="GI14" s="192"/>
      <c r="GJ14" s="192"/>
      <c r="GK14" s="192"/>
      <c r="GL14" s="192"/>
      <c r="GM14" s="192"/>
      <c r="GN14" s="192"/>
      <c r="GO14" s="192"/>
      <c r="GP14" s="192"/>
      <c r="GQ14" s="192"/>
      <c r="GR14" s="192"/>
      <c r="GS14" s="192"/>
      <c r="GT14" s="192"/>
      <c r="GU14" s="192"/>
      <c r="GV14" s="192"/>
      <c r="GW14" s="192"/>
      <c r="GX14" s="192"/>
      <c r="GY14" s="192"/>
      <c r="GZ14" s="192"/>
      <c r="HA14" s="192"/>
      <c r="HB14" s="192"/>
      <c r="HC14" s="192"/>
      <c r="HD14" s="192"/>
      <c r="HE14" s="192"/>
      <c r="HF14" s="192"/>
      <c r="HG14" s="192"/>
      <c r="HH14" s="192"/>
      <c r="HI14" s="192"/>
      <c r="HJ14" s="192"/>
      <c r="HK14" s="192"/>
      <c r="HL14" s="192"/>
      <c r="HM14" s="192"/>
      <c r="HN14" s="192"/>
      <c r="HO14" s="192"/>
      <c r="HP14" s="192"/>
      <c r="HQ14" s="192"/>
      <c r="HR14" s="192"/>
      <c r="HS14" s="192"/>
      <c r="HT14" s="192"/>
      <c r="HU14" s="192"/>
      <c r="HV14" s="192"/>
      <c r="HW14" s="192"/>
      <c r="HX14" s="192"/>
      <c r="HY14" s="192"/>
      <c r="HZ14" s="192"/>
      <c r="IA14" s="192"/>
      <c r="IB14" s="192"/>
      <c r="IC14" s="192"/>
      <c r="ID14" s="192"/>
      <c r="IE14" s="192"/>
      <c r="IF14" s="192"/>
      <c r="IG14" s="192"/>
      <c r="IH14" s="192"/>
      <c r="II14" s="192"/>
      <c r="IJ14" s="192"/>
      <c r="IK14" s="192"/>
      <c r="IL14" s="192"/>
      <c r="IM14" s="192"/>
      <c r="IN14" s="192"/>
      <c r="IO14" s="192"/>
      <c r="IP14" s="192"/>
      <c r="IQ14" s="192"/>
      <c r="IR14" s="192"/>
      <c r="IS14" s="192"/>
      <c r="IT14" s="192"/>
      <c r="IU14" s="192"/>
      <c r="IV14" s="192"/>
      <c r="IW14" s="192"/>
      <c r="IX14" s="192"/>
      <c r="IY14" s="192"/>
      <c r="IZ14" s="192"/>
      <c r="JA14" s="192"/>
      <c r="JB14" s="192"/>
      <c r="JC14" s="192"/>
      <c r="JD14" s="192"/>
      <c r="JE14" s="192"/>
      <c r="JF14" s="192"/>
      <c r="JG14" s="192"/>
      <c r="JH14" s="192"/>
      <c r="JI14" s="192"/>
      <c r="JJ14" s="192"/>
      <c r="JK14" s="192"/>
      <c r="JL14" s="192"/>
      <c r="JM14" s="192"/>
      <c r="JN14" s="192"/>
      <c r="JO14" s="192"/>
      <c r="JP14" s="192"/>
      <c r="JQ14" s="192"/>
      <c r="JR14" s="192"/>
      <c r="JS14" s="192"/>
      <c r="JT14" s="192"/>
      <c r="JU14" s="192"/>
      <c r="JV14" s="192"/>
      <c r="JW14" s="192"/>
      <c r="JX14" s="192"/>
      <c r="JY14" s="192"/>
      <c r="JZ14" s="192"/>
      <c r="KA14" s="192"/>
      <c r="KB14" s="192"/>
      <c r="KC14" s="192"/>
      <c r="KD14" s="192"/>
      <c r="KE14" s="192"/>
      <c r="KF14" s="192"/>
      <c r="KG14" s="192"/>
      <c r="KH14" s="192"/>
      <c r="KI14" s="192"/>
      <c r="KJ14" s="192"/>
      <c r="KK14" s="192"/>
      <c r="KL14" s="192"/>
      <c r="KM14" s="192"/>
      <c r="KN14" s="192"/>
      <c r="KO14" s="192"/>
      <c r="KP14" s="192"/>
      <c r="KQ14" s="192"/>
      <c r="KR14" s="192"/>
      <c r="KS14" s="192"/>
      <c r="KT14" s="192"/>
      <c r="KU14" s="192"/>
      <c r="KV14" s="192"/>
      <c r="KW14" s="192"/>
      <c r="KX14" s="192"/>
      <c r="KY14" s="192"/>
      <c r="KZ14" s="192"/>
      <c r="LA14" s="192"/>
      <c r="LB14" s="192"/>
      <c r="LC14" s="192"/>
      <c r="LD14" s="192"/>
      <c r="LE14" s="192"/>
      <c r="LF14" s="192"/>
      <c r="LG14" s="192"/>
      <c r="LH14" s="192"/>
      <c r="LI14" s="192"/>
      <c r="LJ14" s="192"/>
      <c r="LK14" s="192"/>
      <c r="LL14" s="192"/>
      <c r="LM14" s="192"/>
      <c r="LN14" s="192"/>
      <c r="LO14" s="192"/>
      <c r="LP14" s="192"/>
      <c r="LQ14" s="192"/>
      <c r="LR14" s="192"/>
      <c r="LS14" s="192"/>
      <c r="LT14" s="192"/>
      <c r="LU14" s="192"/>
      <c r="LV14" s="192"/>
      <c r="LW14" s="192"/>
      <c r="LX14" s="192"/>
      <c r="LY14" s="192"/>
      <c r="LZ14" s="192"/>
      <c r="MA14" s="192"/>
      <c r="MB14" s="192"/>
      <c r="MC14" s="192"/>
      <c r="MD14" s="192"/>
      <c r="ME14" s="192"/>
      <c r="MF14" s="192"/>
      <c r="MG14" s="192"/>
      <c r="MH14" s="192"/>
      <c r="MI14" s="192"/>
      <c r="MJ14" s="192"/>
      <c r="MK14" s="192"/>
      <c r="ML14" s="192"/>
      <c r="MM14" s="192"/>
      <c r="MN14" s="192"/>
      <c r="MO14" s="192"/>
      <c r="MP14" s="192"/>
      <c r="MQ14" s="192"/>
      <c r="MR14" s="192"/>
      <c r="MS14" s="192"/>
      <c r="MT14" s="192"/>
      <c r="MU14" s="192"/>
      <c r="MV14" s="192"/>
      <c r="MW14" s="192"/>
      <c r="MX14" s="192"/>
      <c r="MY14" s="192"/>
      <c r="MZ14" s="192"/>
      <c r="NA14" s="192"/>
      <c r="NB14" s="192"/>
      <c r="NC14" s="192"/>
      <c r="ND14" s="189"/>
    </row>
    <row r="15" spans="1:368" x14ac:dyDescent="0.2"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0"/>
      <c r="AG15" s="270"/>
      <c r="AH15" s="270"/>
      <c r="AI15" s="270"/>
      <c r="AJ15" s="270"/>
      <c r="AK15" s="270"/>
      <c r="AL15" s="270"/>
      <c r="AM15" s="270"/>
      <c r="AN15" s="270"/>
      <c r="AO15" s="270"/>
      <c r="AP15" s="270"/>
      <c r="AQ15" s="270"/>
      <c r="AR15" s="270"/>
      <c r="AS15" s="270"/>
      <c r="AT15" s="270"/>
      <c r="AU15" s="270"/>
      <c r="AV15" s="270"/>
      <c r="AW15" s="270"/>
      <c r="AX15" s="270"/>
      <c r="AY15" s="270"/>
      <c r="AZ15" s="270"/>
      <c r="BA15" s="270"/>
      <c r="BB15" s="270"/>
      <c r="BC15" s="270"/>
      <c r="BD15" s="270"/>
      <c r="BE15" s="270"/>
      <c r="BF15" s="270"/>
      <c r="BG15" s="270"/>
      <c r="BH15" s="270"/>
      <c r="BI15" s="270"/>
      <c r="BJ15" s="270"/>
      <c r="BK15" s="270"/>
      <c r="BL15" s="270"/>
      <c r="BM15" s="270"/>
      <c r="BN15" s="270"/>
      <c r="BO15" s="270"/>
      <c r="BP15" s="270"/>
      <c r="BQ15" s="270"/>
      <c r="BR15" s="270"/>
      <c r="BS15" s="270"/>
      <c r="BT15" s="270"/>
      <c r="BU15" s="270"/>
      <c r="BV15" s="270"/>
      <c r="BW15" s="270"/>
      <c r="BX15" s="270"/>
      <c r="BY15" s="270"/>
      <c r="BZ15" s="270"/>
      <c r="CA15" s="270"/>
      <c r="CB15" s="270"/>
      <c r="CC15" s="270"/>
      <c r="CD15" s="270"/>
      <c r="CE15" s="270"/>
      <c r="CF15" s="270"/>
      <c r="CG15" s="270"/>
      <c r="CH15" s="270"/>
      <c r="CI15" s="270"/>
      <c r="CJ15" s="270"/>
      <c r="CK15" s="270"/>
      <c r="CL15" s="270"/>
      <c r="CM15" s="270"/>
      <c r="CN15" s="270"/>
      <c r="CO15" s="270"/>
      <c r="CP15" s="270"/>
      <c r="CQ15" s="270"/>
      <c r="CR15" s="270"/>
      <c r="CS15" s="270"/>
      <c r="CT15" s="270"/>
      <c r="CU15" s="270"/>
      <c r="CV15" s="270"/>
      <c r="CW15" s="270"/>
      <c r="CX15" s="270"/>
      <c r="CY15" s="270"/>
      <c r="CZ15" s="270"/>
      <c r="DA15" s="270"/>
      <c r="DB15" s="270"/>
      <c r="DC15" s="270"/>
      <c r="DD15" s="270"/>
      <c r="DE15" s="270"/>
      <c r="DF15" s="270"/>
      <c r="DG15" s="270"/>
      <c r="DH15" s="270"/>
      <c r="DI15" s="270"/>
      <c r="DJ15" s="270"/>
      <c r="DK15" s="270"/>
      <c r="DL15" s="270"/>
      <c r="DM15" s="270"/>
      <c r="DN15" s="270"/>
      <c r="DO15" s="270"/>
      <c r="DP15" s="270"/>
      <c r="DQ15" s="270"/>
      <c r="DR15" s="270"/>
      <c r="DS15" s="270"/>
      <c r="DT15" s="270"/>
      <c r="DU15" s="270"/>
      <c r="DV15" s="270"/>
      <c r="DW15" s="270"/>
      <c r="DX15" s="270"/>
      <c r="DY15" s="270"/>
      <c r="DZ15" s="270"/>
      <c r="EA15" s="270"/>
      <c r="EB15" s="270"/>
      <c r="EC15" s="270"/>
      <c r="ED15" s="270"/>
      <c r="EE15" s="270"/>
      <c r="EF15" s="270"/>
      <c r="EG15" s="270"/>
      <c r="EH15" s="270"/>
      <c r="EI15" s="270"/>
      <c r="EJ15" s="270"/>
      <c r="EK15" s="270"/>
      <c r="EL15" s="270"/>
      <c r="EM15" s="270"/>
      <c r="EN15" s="270"/>
      <c r="EO15" s="270"/>
      <c r="EP15" s="270"/>
      <c r="EQ15" s="270"/>
      <c r="ER15" s="270"/>
      <c r="ES15" s="270"/>
      <c r="ET15" s="270"/>
      <c r="EU15" s="270"/>
      <c r="EV15" s="270"/>
      <c r="EW15" s="270"/>
      <c r="EX15" s="270"/>
      <c r="EY15" s="270"/>
      <c r="EZ15" s="270"/>
      <c r="FA15" s="270"/>
      <c r="FB15" s="270"/>
      <c r="FC15" s="270"/>
      <c r="FD15" s="270"/>
      <c r="FE15" s="270"/>
      <c r="FF15" s="270"/>
      <c r="FG15" s="270"/>
      <c r="FH15" s="270"/>
      <c r="FI15" s="270"/>
      <c r="FJ15" s="270"/>
      <c r="FK15" s="270"/>
      <c r="FL15" s="270"/>
      <c r="FM15" s="270"/>
      <c r="FN15" s="270"/>
      <c r="FO15" s="270"/>
      <c r="FP15" s="270"/>
      <c r="FQ15" s="270"/>
      <c r="FR15" s="270"/>
      <c r="FS15" s="270"/>
      <c r="FT15" s="270"/>
      <c r="FU15" s="270"/>
      <c r="FV15" s="270"/>
      <c r="FW15" s="270"/>
      <c r="FX15" s="270"/>
      <c r="FY15" s="270"/>
      <c r="FZ15" s="270"/>
      <c r="GA15" s="270"/>
      <c r="GB15" s="270"/>
      <c r="GC15" s="270"/>
      <c r="GD15" s="270"/>
      <c r="GE15" s="270"/>
      <c r="GF15" s="270"/>
      <c r="GG15" s="270"/>
      <c r="GH15" s="270"/>
      <c r="GI15" s="270"/>
      <c r="GJ15" s="270"/>
      <c r="GK15" s="270"/>
      <c r="GL15" s="270"/>
      <c r="GM15" s="270"/>
      <c r="GN15" s="270"/>
      <c r="GO15" s="270"/>
      <c r="GP15" s="270"/>
      <c r="GQ15" s="270"/>
      <c r="GR15" s="270"/>
      <c r="GS15" s="270"/>
      <c r="GT15" s="270"/>
      <c r="GU15" s="270"/>
      <c r="GV15" s="270"/>
      <c r="GW15" s="270"/>
      <c r="GX15" s="270"/>
      <c r="GY15" s="270"/>
      <c r="GZ15" s="270"/>
      <c r="HA15" s="270"/>
      <c r="HB15" s="270"/>
      <c r="HC15" s="270"/>
      <c r="HD15" s="270"/>
      <c r="HE15" s="270"/>
      <c r="HF15" s="270"/>
      <c r="HG15" s="270"/>
      <c r="HH15" s="270"/>
      <c r="HI15" s="270"/>
      <c r="HJ15" s="270"/>
      <c r="HK15" s="270"/>
      <c r="HL15" s="270"/>
      <c r="HM15" s="270"/>
      <c r="HN15" s="270"/>
      <c r="HO15" s="270"/>
      <c r="HP15" s="270"/>
      <c r="HQ15" s="270"/>
      <c r="HR15" s="270"/>
      <c r="HS15" s="270"/>
      <c r="HT15" s="270"/>
      <c r="HU15" s="270"/>
      <c r="HV15" s="270"/>
      <c r="HW15" s="270"/>
      <c r="HX15" s="270"/>
      <c r="HY15" s="270"/>
      <c r="HZ15" s="270"/>
      <c r="IA15" s="270"/>
      <c r="IB15" s="270"/>
      <c r="IC15" s="270"/>
      <c r="ID15" s="270"/>
      <c r="IE15" s="270"/>
      <c r="IF15" s="270"/>
      <c r="IG15" s="270"/>
      <c r="IH15" s="270"/>
      <c r="II15" s="270"/>
      <c r="IJ15" s="270"/>
      <c r="IK15" s="270"/>
      <c r="IL15" s="270"/>
      <c r="IM15" s="270"/>
      <c r="IN15" s="270"/>
      <c r="IO15" s="270"/>
      <c r="IP15" s="270"/>
      <c r="IQ15" s="270"/>
      <c r="IR15" s="270"/>
      <c r="IS15" s="270"/>
      <c r="IT15" s="270"/>
      <c r="IU15" s="270"/>
      <c r="IV15" s="270"/>
      <c r="IW15" s="270"/>
      <c r="IX15" s="270"/>
      <c r="IY15" s="270"/>
      <c r="IZ15" s="270"/>
      <c r="JA15" s="270"/>
      <c r="JB15" s="270"/>
      <c r="JC15" s="270"/>
      <c r="JD15" s="270"/>
      <c r="JE15" s="270"/>
      <c r="JF15" s="270"/>
      <c r="JG15" s="270"/>
      <c r="JH15" s="270"/>
      <c r="JI15" s="270"/>
      <c r="JJ15" s="270"/>
      <c r="JK15" s="270"/>
      <c r="JL15" s="270"/>
      <c r="JM15" s="270"/>
      <c r="JN15" s="270"/>
      <c r="JO15" s="270"/>
      <c r="JP15" s="270"/>
      <c r="JQ15" s="270"/>
      <c r="JR15" s="270"/>
      <c r="JS15" s="270"/>
      <c r="JT15" s="270"/>
      <c r="JU15" s="270"/>
      <c r="JV15" s="270"/>
      <c r="JW15" s="270"/>
      <c r="JX15" s="270"/>
      <c r="JY15" s="270"/>
      <c r="JZ15" s="270"/>
      <c r="KA15" s="270"/>
      <c r="KB15" s="270"/>
      <c r="KC15" s="270"/>
      <c r="KD15" s="270"/>
      <c r="KE15" s="270"/>
      <c r="KF15" s="270"/>
      <c r="KG15" s="270"/>
      <c r="KH15" s="270"/>
      <c r="KI15" s="270"/>
      <c r="KJ15" s="270"/>
      <c r="KK15" s="270"/>
      <c r="KL15" s="270"/>
      <c r="KM15" s="270"/>
      <c r="KN15" s="270"/>
      <c r="KO15" s="270"/>
      <c r="KP15" s="270"/>
      <c r="KQ15" s="270"/>
      <c r="KR15" s="270"/>
      <c r="KS15" s="270"/>
      <c r="KT15" s="270"/>
      <c r="KU15" s="270"/>
      <c r="KV15" s="270"/>
      <c r="KW15" s="270"/>
      <c r="KX15" s="270"/>
      <c r="KY15" s="270"/>
      <c r="KZ15" s="270"/>
      <c r="LA15" s="270"/>
      <c r="LB15" s="270"/>
      <c r="LC15" s="270"/>
      <c r="LD15" s="270"/>
      <c r="LE15" s="270"/>
      <c r="LF15" s="270"/>
      <c r="LG15" s="270"/>
      <c r="LH15" s="270"/>
      <c r="LI15" s="270"/>
      <c r="LJ15" s="270"/>
      <c r="LK15" s="270"/>
      <c r="LL15" s="270"/>
      <c r="LM15" s="270"/>
      <c r="LN15" s="270"/>
      <c r="LO15" s="270"/>
      <c r="LP15" s="270"/>
      <c r="LQ15" s="270"/>
      <c r="LR15" s="270"/>
      <c r="LS15" s="270"/>
      <c r="LT15" s="270"/>
      <c r="LU15" s="270"/>
      <c r="LV15" s="270"/>
      <c r="LW15" s="270"/>
      <c r="LX15" s="270"/>
      <c r="LY15" s="270"/>
      <c r="LZ15" s="270"/>
      <c r="MA15" s="270"/>
      <c r="MB15" s="270"/>
      <c r="MC15" s="270"/>
      <c r="MD15" s="270"/>
      <c r="ME15" s="270"/>
      <c r="MF15" s="270"/>
      <c r="MG15" s="270"/>
      <c r="MH15" s="270"/>
      <c r="MI15" s="270"/>
      <c r="MJ15" s="270"/>
      <c r="MK15" s="270"/>
      <c r="ML15" s="270"/>
      <c r="MM15" s="270"/>
      <c r="MN15" s="270"/>
      <c r="MO15" s="270"/>
      <c r="MP15" s="270"/>
      <c r="MQ15" s="270"/>
      <c r="MR15" s="270"/>
      <c r="MS15" s="270"/>
      <c r="MT15" s="270"/>
      <c r="MU15" s="270"/>
      <c r="MV15" s="270"/>
      <c r="MW15" s="270"/>
      <c r="MX15" s="270"/>
      <c r="MY15" s="270"/>
      <c r="MZ15" s="270"/>
      <c r="NA15" s="270"/>
      <c r="NB15" s="270"/>
      <c r="NC15" s="270"/>
    </row>
    <row r="16" spans="1:368" x14ac:dyDescent="0.2">
      <c r="B16" s="270"/>
      <c r="C16" s="270"/>
      <c r="D16" s="270"/>
      <c r="E16" s="270"/>
      <c r="F16" s="270"/>
      <c r="G16" s="270"/>
      <c r="H16" s="270"/>
      <c r="I16" s="270"/>
      <c r="J16" s="270"/>
      <c r="K16" s="270"/>
      <c r="L16" s="270"/>
      <c r="M16" s="270"/>
      <c r="N16" s="270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  <c r="AF16" s="270"/>
      <c r="AG16" s="270"/>
      <c r="AH16" s="270"/>
      <c r="AI16" s="270"/>
      <c r="AJ16" s="270"/>
      <c r="AK16" s="270"/>
      <c r="AL16" s="270"/>
      <c r="AM16" s="270"/>
      <c r="AN16" s="270"/>
      <c r="AO16" s="270"/>
      <c r="AP16" s="270"/>
      <c r="AQ16" s="270"/>
      <c r="AR16" s="270"/>
      <c r="AS16" s="270"/>
      <c r="AT16" s="270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270"/>
      <c r="BQ16" s="270"/>
      <c r="BR16" s="270"/>
      <c r="BS16" s="270"/>
      <c r="BT16" s="270"/>
      <c r="BU16" s="270"/>
      <c r="BV16" s="270"/>
      <c r="BW16" s="270"/>
      <c r="BX16" s="270"/>
      <c r="BY16" s="270"/>
      <c r="BZ16" s="270"/>
      <c r="CA16" s="270"/>
      <c r="CB16" s="270"/>
      <c r="CC16" s="270"/>
      <c r="CD16" s="270"/>
      <c r="CE16" s="270"/>
      <c r="CF16" s="270"/>
      <c r="CG16" s="270"/>
      <c r="CH16" s="270"/>
      <c r="CI16" s="270"/>
      <c r="CJ16" s="270"/>
      <c r="CK16" s="270"/>
      <c r="CL16" s="270"/>
      <c r="CM16" s="270"/>
      <c r="CN16" s="270"/>
      <c r="CO16" s="270"/>
      <c r="CP16" s="270"/>
      <c r="CQ16" s="270"/>
      <c r="CR16" s="270"/>
      <c r="CS16" s="270"/>
      <c r="CT16" s="270"/>
      <c r="CU16" s="270"/>
      <c r="CV16" s="270"/>
      <c r="CW16" s="270"/>
      <c r="CX16" s="270"/>
      <c r="CY16" s="270"/>
      <c r="CZ16" s="270"/>
      <c r="DA16" s="270"/>
      <c r="DB16" s="270"/>
      <c r="DC16" s="270"/>
      <c r="DD16" s="270"/>
      <c r="DE16" s="270"/>
      <c r="DF16" s="270"/>
      <c r="DG16" s="270"/>
      <c r="DH16" s="270"/>
      <c r="DI16" s="270"/>
      <c r="DJ16" s="270"/>
      <c r="DK16" s="270"/>
      <c r="DL16" s="270"/>
      <c r="DM16" s="270"/>
      <c r="DN16" s="270"/>
      <c r="DO16" s="270"/>
      <c r="DP16" s="270"/>
      <c r="DQ16" s="270"/>
      <c r="DR16" s="270"/>
      <c r="DS16" s="270"/>
      <c r="DT16" s="270"/>
      <c r="DU16" s="270"/>
      <c r="DV16" s="270"/>
      <c r="DW16" s="270"/>
      <c r="DX16" s="270"/>
      <c r="DY16" s="270"/>
      <c r="DZ16" s="270"/>
      <c r="EA16" s="270"/>
      <c r="EB16" s="270"/>
      <c r="EC16" s="270"/>
      <c r="ED16" s="270"/>
      <c r="EE16" s="270"/>
      <c r="EF16" s="270"/>
      <c r="EG16" s="270"/>
      <c r="EH16" s="270"/>
      <c r="EI16" s="270"/>
      <c r="EJ16" s="270"/>
      <c r="EK16" s="270"/>
      <c r="EL16" s="270"/>
      <c r="EM16" s="270"/>
      <c r="EN16" s="270"/>
      <c r="EO16" s="270"/>
      <c r="EP16" s="270"/>
      <c r="EQ16" s="270"/>
      <c r="ER16" s="270"/>
      <c r="ES16" s="270"/>
      <c r="ET16" s="270"/>
      <c r="EU16" s="270"/>
      <c r="EV16" s="270"/>
      <c r="EW16" s="270"/>
      <c r="EX16" s="270"/>
      <c r="EY16" s="270"/>
      <c r="EZ16" s="270"/>
      <c r="FA16" s="270"/>
      <c r="FB16" s="270"/>
      <c r="FC16" s="270"/>
      <c r="FD16" s="270"/>
      <c r="FE16" s="270"/>
      <c r="FF16" s="270"/>
      <c r="FG16" s="270"/>
      <c r="FH16" s="270"/>
      <c r="FI16" s="270"/>
      <c r="FJ16" s="270"/>
      <c r="FK16" s="270"/>
      <c r="FL16" s="270"/>
      <c r="FM16" s="270"/>
      <c r="FN16" s="270"/>
      <c r="FO16" s="270"/>
      <c r="FP16" s="270"/>
      <c r="FQ16" s="270"/>
      <c r="FR16" s="270"/>
      <c r="FS16" s="270"/>
      <c r="FT16" s="270"/>
      <c r="FU16" s="270"/>
      <c r="FV16" s="270"/>
      <c r="FW16" s="270"/>
      <c r="FX16" s="270"/>
      <c r="FY16" s="270"/>
      <c r="FZ16" s="270"/>
      <c r="GA16" s="270"/>
      <c r="GB16" s="270"/>
      <c r="GC16" s="270"/>
      <c r="GD16" s="270"/>
      <c r="GE16" s="270"/>
      <c r="GF16" s="270"/>
      <c r="GG16" s="270"/>
      <c r="GH16" s="270"/>
      <c r="GI16" s="270"/>
      <c r="GJ16" s="270"/>
      <c r="GK16" s="270"/>
      <c r="GL16" s="270"/>
      <c r="GM16" s="270"/>
      <c r="GN16" s="270"/>
      <c r="GO16" s="270"/>
      <c r="GP16" s="270"/>
      <c r="GQ16" s="270"/>
      <c r="GR16" s="270"/>
      <c r="GS16" s="270"/>
      <c r="GT16" s="270"/>
      <c r="GU16" s="270"/>
      <c r="GV16" s="270"/>
      <c r="GW16" s="270"/>
      <c r="GX16" s="270"/>
      <c r="GY16" s="270"/>
      <c r="GZ16" s="270"/>
      <c r="HA16" s="270"/>
      <c r="HB16" s="270"/>
      <c r="HC16" s="270"/>
      <c r="HD16" s="270"/>
      <c r="HE16" s="270"/>
      <c r="HF16" s="270"/>
      <c r="HG16" s="270"/>
      <c r="HH16" s="270"/>
      <c r="HI16" s="270"/>
      <c r="HJ16" s="270"/>
      <c r="HK16" s="270"/>
      <c r="HL16" s="270"/>
      <c r="HM16" s="270"/>
      <c r="HN16" s="270"/>
      <c r="HO16" s="270"/>
      <c r="HP16" s="270"/>
      <c r="HQ16" s="270"/>
      <c r="HR16" s="270"/>
      <c r="HS16" s="270"/>
      <c r="HT16" s="270"/>
      <c r="HU16" s="270"/>
      <c r="HV16" s="270"/>
      <c r="HW16" s="270"/>
      <c r="HX16" s="270"/>
      <c r="HY16" s="270"/>
      <c r="HZ16" s="270"/>
      <c r="IA16" s="270"/>
      <c r="IB16" s="270"/>
      <c r="IC16" s="270"/>
      <c r="ID16" s="270"/>
      <c r="IE16" s="270"/>
      <c r="IF16" s="270"/>
      <c r="IG16" s="270"/>
      <c r="IH16" s="270"/>
      <c r="II16" s="270"/>
      <c r="IJ16" s="270"/>
      <c r="IK16" s="270"/>
      <c r="IL16" s="270"/>
      <c r="IM16" s="270"/>
      <c r="IN16" s="270"/>
      <c r="IO16" s="270"/>
      <c r="IP16" s="270"/>
      <c r="IQ16" s="270"/>
      <c r="IR16" s="270"/>
      <c r="IS16" s="270"/>
      <c r="IT16" s="270"/>
      <c r="IU16" s="270"/>
      <c r="IV16" s="270"/>
      <c r="IW16" s="270"/>
      <c r="IX16" s="270"/>
      <c r="IY16" s="270"/>
      <c r="IZ16" s="270"/>
      <c r="JA16" s="270"/>
      <c r="JB16" s="270"/>
      <c r="JC16" s="270"/>
      <c r="JD16" s="270"/>
      <c r="JE16" s="270"/>
      <c r="JF16" s="270"/>
      <c r="JG16" s="270"/>
      <c r="JH16" s="270"/>
      <c r="JI16" s="270"/>
      <c r="JJ16" s="270"/>
      <c r="JK16" s="270"/>
      <c r="JL16" s="270"/>
      <c r="JM16" s="270"/>
      <c r="JN16" s="270"/>
      <c r="JO16" s="270"/>
      <c r="JP16" s="270"/>
      <c r="JQ16" s="270"/>
      <c r="JR16" s="270"/>
      <c r="JS16" s="270"/>
      <c r="JT16" s="270"/>
      <c r="JU16" s="270"/>
      <c r="JV16" s="270"/>
      <c r="JW16" s="270"/>
      <c r="JX16" s="270"/>
      <c r="JY16" s="270"/>
      <c r="JZ16" s="270"/>
      <c r="KA16" s="270"/>
      <c r="KB16" s="270"/>
      <c r="KC16" s="270"/>
      <c r="KD16" s="270"/>
      <c r="KE16" s="270"/>
      <c r="KF16" s="270"/>
      <c r="KG16" s="270"/>
      <c r="KH16" s="270"/>
      <c r="KI16" s="270"/>
      <c r="KJ16" s="270"/>
      <c r="KK16" s="270"/>
      <c r="KL16" s="270"/>
      <c r="KM16" s="270"/>
      <c r="KN16" s="270"/>
      <c r="KO16" s="270"/>
      <c r="KP16" s="270"/>
      <c r="KQ16" s="270"/>
      <c r="KR16" s="270"/>
      <c r="KS16" s="270"/>
      <c r="KT16" s="270"/>
      <c r="KU16" s="270"/>
      <c r="KV16" s="270"/>
      <c r="KW16" s="270"/>
      <c r="KX16" s="270"/>
      <c r="KY16" s="270"/>
      <c r="KZ16" s="270"/>
      <c r="LA16" s="270"/>
      <c r="LB16" s="270"/>
      <c r="LC16" s="270"/>
      <c r="LD16" s="270"/>
      <c r="LE16" s="270"/>
      <c r="LF16" s="270"/>
      <c r="LG16" s="270"/>
      <c r="LH16" s="270"/>
      <c r="LI16" s="270"/>
      <c r="LJ16" s="270"/>
      <c r="LK16" s="270"/>
      <c r="LL16" s="270"/>
      <c r="LM16" s="270"/>
      <c r="LN16" s="270"/>
      <c r="LO16" s="270"/>
      <c r="LP16" s="270"/>
      <c r="LQ16" s="270"/>
      <c r="LR16" s="270"/>
      <c r="LS16" s="270"/>
      <c r="LT16" s="270"/>
      <c r="LU16" s="270"/>
      <c r="LV16" s="270"/>
      <c r="LW16" s="270"/>
      <c r="LX16" s="270"/>
      <c r="LY16" s="270"/>
      <c r="LZ16" s="270"/>
      <c r="MA16" s="270"/>
      <c r="MB16" s="270"/>
      <c r="MC16" s="270"/>
      <c r="MD16" s="270"/>
      <c r="ME16" s="270"/>
      <c r="MF16" s="270"/>
      <c r="MG16" s="270"/>
      <c r="MH16" s="270"/>
      <c r="MI16" s="270"/>
      <c r="MJ16" s="270"/>
      <c r="MK16" s="270"/>
      <c r="ML16" s="270"/>
      <c r="MM16" s="270"/>
      <c r="MN16" s="270"/>
      <c r="MO16" s="270"/>
      <c r="MP16" s="270"/>
      <c r="MQ16" s="270"/>
      <c r="MR16" s="270"/>
      <c r="MS16" s="270"/>
      <c r="MT16" s="270"/>
      <c r="MU16" s="270"/>
      <c r="MV16" s="270"/>
      <c r="MW16" s="270"/>
      <c r="MX16" s="270"/>
      <c r="MY16" s="270"/>
      <c r="MZ16" s="270"/>
      <c r="NA16" s="270"/>
      <c r="NB16" s="270"/>
      <c r="NC16" s="270"/>
    </row>
    <row r="17" spans="2:367" x14ac:dyDescent="0.2"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0"/>
      <c r="T17" s="270"/>
      <c r="U17" s="270"/>
      <c r="V17" s="270"/>
      <c r="W17" s="270"/>
      <c r="X17" s="270"/>
      <c r="Y17" s="270"/>
      <c r="Z17" s="270"/>
      <c r="AA17" s="270"/>
      <c r="AB17" s="270"/>
      <c r="AC17" s="270"/>
      <c r="AD17" s="270"/>
      <c r="AE17" s="270"/>
      <c r="AF17" s="270"/>
      <c r="AG17" s="270"/>
      <c r="AH17" s="270"/>
      <c r="AI17" s="270"/>
      <c r="AJ17" s="270"/>
      <c r="AK17" s="270"/>
      <c r="AL17" s="270"/>
      <c r="AM17" s="270"/>
      <c r="AN17" s="270"/>
      <c r="AO17" s="270"/>
      <c r="AP17" s="270"/>
      <c r="AQ17" s="270"/>
      <c r="AR17" s="270"/>
      <c r="AS17" s="270"/>
      <c r="AT17" s="270"/>
      <c r="AU17" s="270"/>
      <c r="AV17" s="270"/>
      <c r="AW17" s="270"/>
      <c r="AX17" s="270"/>
      <c r="AY17" s="270"/>
      <c r="AZ17" s="270"/>
      <c r="BA17" s="270"/>
      <c r="BB17" s="270"/>
      <c r="BC17" s="270"/>
      <c r="BD17" s="270"/>
      <c r="BE17" s="270"/>
      <c r="BF17" s="270"/>
      <c r="BG17" s="270"/>
      <c r="BH17" s="270"/>
      <c r="BI17" s="270"/>
      <c r="BJ17" s="270"/>
      <c r="BK17" s="270"/>
      <c r="BL17" s="270"/>
      <c r="BM17" s="270"/>
      <c r="BN17" s="270"/>
      <c r="BO17" s="270"/>
      <c r="BP17" s="270"/>
      <c r="BQ17" s="270"/>
      <c r="BR17" s="270"/>
      <c r="BS17" s="270"/>
      <c r="BT17" s="270"/>
      <c r="BU17" s="270"/>
      <c r="BV17" s="270"/>
      <c r="BW17" s="270"/>
      <c r="BX17" s="270"/>
      <c r="BY17" s="270"/>
      <c r="BZ17" s="270"/>
      <c r="CA17" s="270"/>
      <c r="CB17" s="270"/>
      <c r="CC17" s="270"/>
      <c r="CD17" s="270"/>
      <c r="CE17" s="270"/>
      <c r="CF17" s="270"/>
      <c r="CG17" s="270"/>
      <c r="CH17" s="270"/>
      <c r="CI17" s="270"/>
      <c r="CJ17" s="270"/>
      <c r="CK17" s="270"/>
      <c r="CL17" s="270"/>
      <c r="CM17" s="270"/>
      <c r="CN17" s="270"/>
      <c r="CO17" s="270"/>
      <c r="CP17" s="270"/>
      <c r="CQ17" s="270"/>
      <c r="CR17" s="270"/>
      <c r="CS17" s="270"/>
      <c r="CT17" s="270"/>
      <c r="CU17" s="270"/>
      <c r="CV17" s="270"/>
      <c r="CW17" s="270"/>
      <c r="CX17" s="270"/>
      <c r="CY17" s="270"/>
      <c r="CZ17" s="270"/>
      <c r="DA17" s="270"/>
      <c r="DB17" s="270"/>
      <c r="DC17" s="270"/>
      <c r="DD17" s="270"/>
      <c r="DE17" s="270"/>
      <c r="DF17" s="270"/>
      <c r="DG17" s="270"/>
      <c r="DH17" s="270"/>
      <c r="DI17" s="270"/>
      <c r="DJ17" s="270"/>
      <c r="DK17" s="270"/>
      <c r="DL17" s="270"/>
      <c r="DM17" s="270"/>
      <c r="DN17" s="270"/>
      <c r="DO17" s="270"/>
      <c r="DP17" s="270"/>
      <c r="DQ17" s="270"/>
      <c r="DR17" s="270"/>
      <c r="DS17" s="270"/>
      <c r="DT17" s="270"/>
      <c r="DU17" s="270"/>
      <c r="DV17" s="270"/>
      <c r="DW17" s="270"/>
      <c r="DX17" s="270"/>
      <c r="DY17" s="270"/>
      <c r="DZ17" s="270"/>
      <c r="EA17" s="270"/>
      <c r="EB17" s="270"/>
      <c r="EC17" s="270"/>
      <c r="ED17" s="270"/>
      <c r="EE17" s="270"/>
      <c r="EF17" s="270"/>
      <c r="EG17" s="270"/>
      <c r="EH17" s="270"/>
      <c r="EI17" s="270"/>
      <c r="EJ17" s="270"/>
      <c r="EK17" s="270"/>
      <c r="EL17" s="270"/>
      <c r="EM17" s="270"/>
      <c r="EN17" s="270"/>
      <c r="EO17" s="270"/>
      <c r="EP17" s="270"/>
      <c r="EQ17" s="270"/>
      <c r="ER17" s="270"/>
      <c r="ES17" s="270"/>
      <c r="ET17" s="270"/>
      <c r="EU17" s="270"/>
      <c r="EV17" s="270"/>
      <c r="EW17" s="270"/>
      <c r="EX17" s="270"/>
      <c r="EY17" s="270"/>
      <c r="EZ17" s="270"/>
      <c r="FA17" s="270"/>
      <c r="FB17" s="270"/>
      <c r="FC17" s="270"/>
      <c r="FD17" s="270"/>
      <c r="FE17" s="270"/>
      <c r="FF17" s="270"/>
      <c r="FG17" s="270"/>
      <c r="FH17" s="270"/>
      <c r="FI17" s="270"/>
      <c r="FJ17" s="270"/>
      <c r="FK17" s="270"/>
      <c r="FL17" s="270"/>
      <c r="FM17" s="270"/>
      <c r="FN17" s="270"/>
      <c r="FO17" s="270"/>
      <c r="FP17" s="270"/>
      <c r="FQ17" s="270"/>
      <c r="FR17" s="270"/>
      <c r="FS17" s="270"/>
      <c r="FT17" s="270"/>
      <c r="FU17" s="270"/>
      <c r="FV17" s="270"/>
      <c r="FW17" s="270"/>
      <c r="FX17" s="270"/>
      <c r="FY17" s="270"/>
      <c r="FZ17" s="270"/>
      <c r="GA17" s="270"/>
      <c r="GB17" s="270"/>
      <c r="GC17" s="270"/>
      <c r="GD17" s="270"/>
      <c r="GE17" s="270"/>
      <c r="GF17" s="270"/>
      <c r="GG17" s="270"/>
      <c r="GH17" s="270"/>
      <c r="GI17" s="270"/>
      <c r="GJ17" s="270"/>
      <c r="GK17" s="270"/>
      <c r="GL17" s="270"/>
      <c r="GM17" s="270"/>
      <c r="GN17" s="270"/>
      <c r="GO17" s="270"/>
      <c r="GP17" s="270"/>
      <c r="GQ17" s="270"/>
      <c r="GR17" s="270"/>
      <c r="GS17" s="270"/>
      <c r="GT17" s="270"/>
      <c r="GU17" s="270"/>
      <c r="GV17" s="270"/>
      <c r="GW17" s="270"/>
      <c r="GX17" s="270"/>
      <c r="GY17" s="270"/>
      <c r="GZ17" s="270"/>
      <c r="HA17" s="270"/>
      <c r="HB17" s="270"/>
      <c r="HC17" s="270"/>
      <c r="HD17" s="270"/>
      <c r="HE17" s="270"/>
      <c r="HF17" s="270"/>
      <c r="HG17" s="270"/>
      <c r="HH17" s="270"/>
      <c r="HI17" s="270"/>
      <c r="HJ17" s="270"/>
      <c r="HK17" s="270"/>
      <c r="HL17" s="270"/>
      <c r="HM17" s="270"/>
      <c r="HN17" s="270"/>
      <c r="HO17" s="270"/>
      <c r="HP17" s="270"/>
      <c r="HQ17" s="270"/>
      <c r="HR17" s="270"/>
      <c r="HS17" s="270"/>
      <c r="HT17" s="270"/>
      <c r="HU17" s="270"/>
      <c r="HV17" s="270"/>
      <c r="HW17" s="270"/>
      <c r="HX17" s="270"/>
      <c r="HY17" s="270"/>
      <c r="HZ17" s="270"/>
      <c r="IA17" s="270"/>
      <c r="IB17" s="270"/>
      <c r="IC17" s="270"/>
      <c r="ID17" s="270"/>
      <c r="IE17" s="270"/>
      <c r="IF17" s="270"/>
      <c r="IG17" s="270"/>
      <c r="IH17" s="270"/>
      <c r="II17" s="270"/>
      <c r="IJ17" s="270"/>
      <c r="IK17" s="270"/>
      <c r="IL17" s="270"/>
      <c r="IM17" s="270"/>
      <c r="IN17" s="270"/>
      <c r="IO17" s="270"/>
      <c r="IP17" s="270"/>
      <c r="IQ17" s="270"/>
      <c r="IR17" s="270"/>
      <c r="IS17" s="270"/>
      <c r="IT17" s="270"/>
      <c r="IU17" s="270"/>
      <c r="IV17" s="270"/>
      <c r="IW17" s="270"/>
      <c r="IX17" s="270"/>
      <c r="IY17" s="270"/>
      <c r="IZ17" s="270"/>
      <c r="JA17" s="270"/>
      <c r="JB17" s="270"/>
      <c r="JC17" s="270"/>
      <c r="JD17" s="270"/>
      <c r="JE17" s="270"/>
      <c r="JF17" s="270"/>
      <c r="JG17" s="270"/>
      <c r="JH17" s="270"/>
      <c r="JI17" s="270"/>
      <c r="JJ17" s="270"/>
      <c r="JK17" s="270"/>
      <c r="JL17" s="270"/>
      <c r="JM17" s="270"/>
      <c r="JN17" s="270"/>
      <c r="JO17" s="270"/>
      <c r="JP17" s="270"/>
      <c r="JQ17" s="270"/>
      <c r="JR17" s="270"/>
      <c r="JS17" s="270"/>
      <c r="JT17" s="270"/>
      <c r="JU17" s="270"/>
      <c r="JV17" s="270"/>
      <c r="JW17" s="270"/>
      <c r="JX17" s="270"/>
      <c r="JY17" s="270"/>
      <c r="JZ17" s="270"/>
      <c r="KA17" s="270"/>
      <c r="KB17" s="270"/>
      <c r="KC17" s="270"/>
      <c r="KD17" s="270"/>
      <c r="KE17" s="270"/>
      <c r="KF17" s="270"/>
      <c r="KG17" s="270"/>
      <c r="KH17" s="270"/>
      <c r="KI17" s="270"/>
      <c r="KJ17" s="270"/>
      <c r="KK17" s="270"/>
      <c r="KL17" s="270"/>
      <c r="KM17" s="270"/>
      <c r="KN17" s="270"/>
      <c r="KO17" s="270"/>
      <c r="KP17" s="270"/>
      <c r="KQ17" s="270"/>
      <c r="KR17" s="270"/>
      <c r="KS17" s="270"/>
      <c r="KT17" s="270"/>
      <c r="KU17" s="270"/>
      <c r="KV17" s="270"/>
      <c r="KW17" s="270"/>
      <c r="KX17" s="270"/>
      <c r="KY17" s="270"/>
      <c r="KZ17" s="270"/>
      <c r="LA17" s="270"/>
      <c r="LB17" s="270"/>
      <c r="LC17" s="270"/>
      <c r="LD17" s="270"/>
      <c r="LE17" s="270"/>
      <c r="LF17" s="270"/>
      <c r="LG17" s="270"/>
      <c r="LH17" s="270"/>
      <c r="LI17" s="270"/>
      <c r="LJ17" s="270"/>
      <c r="LK17" s="270"/>
      <c r="LL17" s="270"/>
      <c r="LM17" s="270"/>
      <c r="LN17" s="270"/>
      <c r="LO17" s="270"/>
      <c r="LP17" s="270"/>
      <c r="LQ17" s="270"/>
      <c r="LR17" s="270"/>
      <c r="LS17" s="270"/>
      <c r="LT17" s="270"/>
      <c r="LU17" s="270"/>
      <c r="LV17" s="270"/>
      <c r="LW17" s="270"/>
      <c r="LX17" s="270"/>
      <c r="LY17" s="270"/>
      <c r="LZ17" s="270"/>
      <c r="MA17" s="270"/>
      <c r="MB17" s="270"/>
      <c r="MC17" s="270"/>
      <c r="MD17" s="270"/>
      <c r="ME17" s="270"/>
      <c r="MF17" s="270"/>
      <c r="MG17" s="270"/>
      <c r="MH17" s="270"/>
      <c r="MI17" s="270"/>
      <c r="MJ17" s="270"/>
      <c r="MK17" s="270"/>
      <c r="ML17" s="270"/>
      <c r="MM17" s="270"/>
      <c r="MN17" s="270"/>
      <c r="MO17" s="270"/>
      <c r="MP17" s="270"/>
      <c r="MQ17" s="270"/>
      <c r="MR17" s="270"/>
      <c r="MS17" s="270"/>
      <c r="MT17" s="270"/>
      <c r="MU17" s="270"/>
      <c r="MV17" s="270"/>
      <c r="MW17" s="270"/>
      <c r="MX17" s="270"/>
      <c r="MY17" s="270"/>
      <c r="MZ17" s="270"/>
      <c r="NA17" s="270"/>
      <c r="NB17" s="270"/>
      <c r="NC17" s="270"/>
    </row>
    <row r="18" spans="2:367" x14ac:dyDescent="0.2">
      <c r="B18" s="270"/>
      <c r="C18" s="270"/>
      <c r="D18" s="270"/>
      <c r="E18" s="270"/>
      <c r="F18" s="270"/>
      <c r="G18" s="270"/>
      <c r="H18" s="270"/>
      <c r="I18" s="270"/>
      <c r="J18" s="270"/>
      <c r="K18" s="270"/>
      <c r="L18" s="270"/>
      <c r="M18" s="270"/>
      <c r="N18" s="270"/>
      <c r="O18" s="270"/>
      <c r="P18" s="270"/>
      <c r="Q18" s="270"/>
      <c r="R18" s="270"/>
      <c r="S18" s="270"/>
      <c r="T18" s="270"/>
      <c r="U18" s="270"/>
      <c r="V18" s="270"/>
      <c r="W18" s="270"/>
      <c r="X18" s="270"/>
      <c r="Y18" s="270"/>
      <c r="Z18" s="270"/>
      <c r="AA18" s="270"/>
      <c r="AB18" s="270"/>
      <c r="AC18" s="270"/>
      <c r="AD18" s="270"/>
      <c r="AE18" s="270"/>
      <c r="AF18" s="270"/>
      <c r="AG18" s="270"/>
      <c r="AH18" s="270"/>
      <c r="AI18" s="270"/>
      <c r="AJ18" s="270"/>
      <c r="AK18" s="270"/>
      <c r="AL18" s="270"/>
      <c r="AM18" s="270"/>
      <c r="AN18" s="270"/>
      <c r="AO18" s="270"/>
      <c r="AP18" s="270"/>
      <c r="AQ18" s="270"/>
      <c r="AR18" s="270"/>
      <c r="AS18" s="270"/>
      <c r="AT18" s="270"/>
      <c r="AU18" s="270"/>
      <c r="AV18" s="270"/>
      <c r="AW18" s="270"/>
      <c r="AX18" s="270"/>
      <c r="AY18" s="270"/>
      <c r="AZ18" s="270"/>
      <c r="BA18" s="270"/>
      <c r="BB18" s="270"/>
      <c r="BC18" s="270"/>
      <c r="BD18" s="270"/>
      <c r="BE18" s="270"/>
      <c r="BF18" s="270"/>
      <c r="BG18" s="270"/>
      <c r="BH18" s="270"/>
      <c r="BI18" s="270"/>
      <c r="BJ18" s="270"/>
      <c r="BK18" s="270"/>
      <c r="BL18" s="270"/>
      <c r="BM18" s="270"/>
      <c r="BN18" s="270"/>
      <c r="BO18" s="270"/>
      <c r="BP18" s="270"/>
      <c r="BQ18" s="270"/>
      <c r="BR18" s="270"/>
      <c r="BS18" s="270"/>
      <c r="BT18" s="270"/>
      <c r="BU18" s="270"/>
      <c r="BV18" s="270"/>
      <c r="BW18" s="270"/>
      <c r="BX18" s="270"/>
      <c r="BY18" s="270"/>
      <c r="BZ18" s="270"/>
      <c r="CA18" s="270"/>
      <c r="CB18" s="270"/>
      <c r="CC18" s="270"/>
      <c r="CD18" s="270"/>
      <c r="CE18" s="270"/>
      <c r="CF18" s="270"/>
      <c r="CG18" s="270"/>
      <c r="CH18" s="270"/>
      <c r="CI18" s="270"/>
      <c r="CJ18" s="270"/>
      <c r="CK18" s="270"/>
      <c r="CL18" s="270"/>
      <c r="CM18" s="270"/>
      <c r="CN18" s="270"/>
      <c r="CO18" s="270"/>
      <c r="CP18" s="270"/>
      <c r="CQ18" s="270"/>
      <c r="CR18" s="270"/>
      <c r="CS18" s="270"/>
      <c r="CT18" s="270"/>
      <c r="CU18" s="270"/>
      <c r="CV18" s="270"/>
      <c r="CW18" s="270"/>
      <c r="CX18" s="270"/>
      <c r="CY18" s="270"/>
      <c r="CZ18" s="270"/>
      <c r="DA18" s="270"/>
      <c r="DB18" s="270"/>
      <c r="DC18" s="270"/>
      <c r="DD18" s="270"/>
      <c r="DE18" s="270"/>
      <c r="DF18" s="270"/>
      <c r="DG18" s="270"/>
      <c r="DH18" s="270"/>
      <c r="DI18" s="270"/>
      <c r="DJ18" s="270"/>
      <c r="DK18" s="270"/>
      <c r="DL18" s="270"/>
      <c r="DM18" s="270"/>
      <c r="DN18" s="270"/>
      <c r="DO18" s="270"/>
      <c r="DP18" s="270"/>
      <c r="DQ18" s="270"/>
      <c r="DR18" s="270"/>
      <c r="DS18" s="270"/>
      <c r="DT18" s="270"/>
      <c r="DU18" s="270"/>
      <c r="DV18" s="270"/>
      <c r="DW18" s="270"/>
      <c r="DX18" s="270"/>
      <c r="DY18" s="270"/>
      <c r="DZ18" s="270"/>
      <c r="EA18" s="270"/>
      <c r="EB18" s="270"/>
      <c r="EC18" s="270"/>
      <c r="ED18" s="270"/>
      <c r="EE18" s="270"/>
      <c r="EF18" s="270"/>
      <c r="EG18" s="270"/>
      <c r="EH18" s="270"/>
      <c r="EI18" s="270"/>
      <c r="EJ18" s="270"/>
      <c r="EK18" s="270"/>
      <c r="EL18" s="270"/>
      <c r="EM18" s="270"/>
      <c r="EN18" s="270"/>
      <c r="EO18" s="270"/>
      <c r="EP18" s="270"/>
      <c r="EQ18" s="270"/>
      <c r="ER18" s="270"/>
      <c r="ES18" s="270"/>
      <c r="ET18" s="270"/>
      <c r="EU18" s="270"/>
      <c r="EV18" s="270"/>
      <c r="EW18" s="270"/>
      <c r="EX18" s="270"/>
      <c r="EY18" s="270"/>
      <c r="EZ18" s="270"/>
      <c r="FA18" s="270"/>
      <c r="FB18" s="270"/>
      <c r="FC18" s="270"/>
      <c r="FD18" s="270"/>
      <c r="FE18" s="270"/>
      <c r="FF18" s="270"/>
      <c r="FG18" s="270"/>
      <c r="FH18" s="270"/>
      <c r="FI18" s="270"/>
      <c r="FJ18" s="270"/>
      <c r="FK18" s="270"/>
      <c r="FL18" s="270"/>
      <c r="FM18" s="270"/>
      <c r="FN18" s="270"/>
      <c r="FO18" s="270"/>
      <c r="FP18" s="270"/>
      <c r="FQ18" s="270"/>
      <c r="FR18" s="270"/>
      <c r="FS18" s="270"/>
      <c r="FT18" s="270"/>
      <c r="FU18" s="270"/>
      <c r="FV18" s="270"/>
      <c r="FW18" s="270"/>
      <c r="FX18" s="270"/>
      <c r="FY18" s="270"/>
      <c r="FZ18" s="270"/>
      <c r="GA18" s="270"/>
      <c r="GB18" s="270"/>
      <c r="GC18" s="270"/>
      <c r="GD18" s="270"/>
      <c r="GE18" s="270"/>
      <c r="GF18" s="270"/>
      <c r="GG18" s="270"/>
      <c r="GH18" s="270"/>
      <c r="GI18" s="270"/>
      <c r="GJ18" s="270"/>
      <c r="GK18" s="270"/>
      <c r="GL18" s="270"/>
      <c r="GM18" s="270"/>
      <c r="GN18" s="270"/>
      <c r="GO18" s="270"/>
      <c r="GP18" s="270"/>
      <c r="GQ18" s="270"/>
      <c r="GR18" s="270"/>
      <c r="GS18" s="270"/>
      <c r="GT18" s="270"/>
      <c r="GU18" s="270"/>
      <c r="GV18" s="270"/>
      <c r="GW18" s="270"/>
      <c r="GX18" s="270"/>
      <c r="GY18" s="270"/>
      <c r="GZ18" s="270"/>
      <c r="HA18" s="270"/>
      <c r="HB18" s="270"/>
      <c r="HC18" s="270"/>
      <c r="HD18" s="270"/>
      <c r="HE18" s="270"/>
      <c r="HF18" s="270"/>
      <c r="HG18" s="270"/>
      <c r="HH18" s="270"/>
      <c r="HI18" s="270"/>
      <c r="HJ18" s="270"/>
      <c r="HK18" s="270"/>
      <c r="HL18" s="270"/>
      <c r="HM18" s="270"/>
      <c r="HN18" s="270"/>
      <c r="HO18" s="270"/>
      <c r="HP18" s="270"/>
      <c r="HQ18" s="270"/>
      <c r="HR18" s="270"/>
      <c r="HS18" s="270"/>
      <c r="HT18" s="270"/>
      <c r="HU18" s="270"/>
      <c r="HV18" s="270"/>
      <c r="HW18" s="270"/>
      <c r="HX18" s="270"/>
      <c r="HY18" s="270"/>
      <c r="HZ18" s="270"/>
      <c r="IA18" s="270"/>
      <c r="IB18" s="270"/>
      <c r="IC18" s="270"/>
      <c r="ID18" s="270"/>
      <c r="IE18" s="270"/>
      <c r="IF18" s="270"/>
      <c r="IG18" s="270"/>
      <c r="IH18" s="270"/>
      <c r="II18" s="270"/>
      <c r="IJ18" s="270"/>
      <c r="IK18" s="270"/>
      <c r="IL18" s="270"/>
      <c r="IM18" s="270"/>
      <c r="IN18" s="270"/>
      <c r="IO18" s="270"/>
      <c r="IP18" s="270"/>
      <c r="IQ18" s="270"/>
      <c r="IR18" s="270"/>
      <c r="IS18" s="270"/>
      <c r="IT18" s="270"/>
      <c r="IU18" s="270"/>
      <c r="IV18" s="270"/>
      <c r="IW18" s="270"/>
      <c r="IX18" s="270"/>
      <c r="IY18" s="270"/>
      <c r="IZ18" s="270"/>
      <c r="JA18" s="270"/>
      <c r="JB18" s="270"/>
      <c r="JC18" s="270"/>
      <c r="JD18" s="270"/>
      <c r="JE18" s="270"/>
      <c r="JF18" s="270"/>
      <c r="JG18" s="270"/>
      <c r="JH18" s="270"/>
      <c r="JI18" s="270"/>
      <c r="JJ18" s="270"/>
      <c r="JK18" s="270"/>
      <c r="JL18" s="270"/>
      <c r="JM18" s="270"/>
      <c r="JN18" s="270"/>
      <c r="JO18" s="270"/>
      <c r="JP18" s="270"/>
      <c r="JQ18" s="270"/>
      <c r="JR18" s="270"/>
      <c r="JS18" s="270"/>
      <c r="JT18" s="270"/>
      <c r="JU18" s="270"/>
      <c r="JV18" s="270"/>
      <c r="JW18" s="270"/>
      <c r="JX18" s="270"/>
      <c r="JY18" s="270"/>
      <c r="JZ18" s="270"/>
      <c r="KA18" s="270"/>
      <c r="KB18" s="270"/>
      <c r="KC18" s="270"/>
      <c r="KD18" s="270"/>
      <c r="KE18" s="270"/>
      <c r="KF18" s="270"/>
      <c r="KG18" s="270"/>
      <c r="KH18" s="270"/>
      <c r="KI18" s="270"/>
      <c r="KJ18" s="270"/>
      <c r="KK18" s="270"/>
      <c r="KL18" s="270"/>
      <c r="KM18" s="270"/>
      <c r="KN18" s="270"/>
      <c r="KO18" s="270"/>
      <c r="KP18" s="270"/>
      <c r="KQ18" s="270"/>
      <c r="KR18" s="270"/>
      <c r="KS18" s="270"/>
      <c r="KT18" s="270"/>
      <c r="KU18" s="270"/>
      <c r="KV18" s="270"/>
      <c r="KW18" s="270"/>
      <c r="KX18" s="270"/>
      <c r="KY18" s="270"/>
      <c r="KZ18" s="270"/>
      <c r="LA18" s="270"/>
      <c r="LB18" s="270"/>
      <c r="LC18" s="270"/>
      <c r="LD18" s="270"/>
      <c r="LE18" s="270"/>
      <c r="LF18" s="270"/>
      <c r="LG18" s="270"/>
      <c r="LH18" s="270"/>
      <c r="LI18" s="270"/>
      <c r="LJ18" s="270"/>
      <c r="LK18" s="270"/>
      <c r="LL18" s="270"/>
      <c r="LM18" s="270"/>
      <c r="LN18" s="270"/>
      <c r="LO18" s="270"/>
      <c r="LP18" s="270"/>
      <c r="LQ18" s="270"/>
      <c r="LR18" s="270"/>
      <c r="LS18" s="270"/>
      <c r="LT18" s="270"/>
      <c r="LU18" s="270"/>
      <c r="LV18" s="270"/>
      <c r="LW18" s="270"/>
      <c r="LX18" s="270"/>
      <c r="LY18" s="270"/>
      <c r="LZ18" s="270"/>
      <c r="MA18" s="270"/>
      <c r="MB18" s="270"/>
      <c r="MC18" s="270"/>
      <c r="MD18" s="270"/>
      <c r="ME18" s="270"/>
      <c r="MF18" s="270"/>
      <c r="MG18" s="270"/>
      <c r="MH18" s="270"/>
      <c r="MI18" s="270"/>
      <c r="MJ18" s="270"/>
      <c r="MK18" s="270"/>
      <c r="ML18" s="270"/>
      <c r="MM18" s="270"/>
      <c r="MN18" s="270"/>
      <c r="MO18" s="270"/>
      <c r="MP18" s="270"/>
      <c r="MQ18" s="270"/>
      <c r="MR18" s="270"/>
      <c r="MS18" s="270"/>
      <c r="MT18" s="270"/>
      <c r="MU18" s="270"/>
      <c r="MV18" s="270"/>
      <c r="MW18" s="270"/>
      <c r="MX18" s="270"/>
      <c r="MY18" s="270"/>
      <c r="MZ18" s="270"/>
      <c r="NA18" s="270"/>
      <c r="NB18" s="270"/>
      <c r="NC18" s="270"/>
    </row>
    <row r="19" spans="2:367" x14ac:dyDescent="0.2">
      <c r="B19" s="270"/>
      <c r="C19" s="270"/>
      <c r="D19" s="270"/>
      <c r="E19" s="270"/>
      <c r="F19" s="270"/>
      <c r="G19" s="270"/>
      <c r="H19" s="270"/>
      <c r="I19" s="270"/>
      <c r="J19" s="270"/>
      <c r="K19" s="270"/>
      <c r="L19" s="270"/>
      <c r="M19" s="270"/>
      <c r="N19" s="270"/>
      <c r="O19" s="270"/>
      <c r="P19" s="270"/>
      <c r="Q19" s="270"/>
      <c r="R19" s="270"/>
      <c r="S19" s="270"/>
      <c r="T19" s="270"/>
      <c r="U19" s="270"/>
      <c r="V19" s="270"/>
      <c r="W19" s="270"/>
      <c r="X19" s="270"/>
      <c r="Y19" s="270"/>
      <c r="Z19" s="270"/>
      <c r="AA19" s="270"/>
      <c r="AB19" s="270"/>
      <c r="AC19" s="270"/>
      <c r="AD19" s="270"/>
      <c r="AE19" s="270"/>
      <c r="AF19" s="270"/>
      <c r="AG19" s="270"/>
      <c r="AH19" s="270"/>
      <c r="AI19" s="270"/>
      <c r="AJ19" s="270"/>
      <c r="AK19" s="270"/>
      <c r="AL19" s="270"/>
      <c r="AM19" s="270"/>
      <c r="AN19" s="270"/>
      <c r="AO19" s="270"/>
      <c r="AP19" s="270"/>
      <c r="AQ19" s="270"/>
      <c r="AR19" s="270"/>
      <c r="AS19" s="270"/>
      <c r="AT19" s="270"/>
      <c r="AU19" s="270"/>
      <c r="AV19" s="270"/>
      <c r="AW19" s="270"/>
      <c r="AX19" s="270"/>
      <c r="AY19" s="270"/>
      <c r="AZ19" s="270"/>
      <c r="BA19" s="270"/>
      <c r="BB19" s="270"/>
      <c r="BC19" s="270"/>
      <c r="BD19" s="270"/>
      <c r="BE19" s="270"/>
      <c r="BF19" s="270"/>
      <c r="BG19" s="270"/>
      <c r="BH19" s="270"/>
      <c r="BI19" s="270"/>
      <c r="BJ19" s="270"/>
      <c r="BK19" s="270"/>
      <c r="BL19" s="270"/>
      <c r="BM19" s="270"/>
      <c r="BN19" s="270"/>
      <c r="BO19" s="270"/>
      <c r="BP19" s="270"/>
      <c r="BQ19" s="270"/>
      <c r="BR19" s="270"/>
      <c r="BS19" s="270"/>
      <c r="BT19" s="270"/>
      <c r="BU19" s="270"/>
      <c r="BV19" s="270"/>
      <c r="BW19" s="270"/>
      <c r="BX19" s="270"/>
      <c r="BY19" s="270"/>
      <c r="BZ19" s="270"/>
      <c r="CA19" s="270"/>
      <c r="CB19" s="270"/>
      <c r="CC19" s="270"/>
      <c r="CD19" s="270"/>
      <c r="CE19" s="270"/>
      <c r="CF19" s="270"/>
      <c r="CG19" s="270"/>
      <c r="CH19" s="270"/>
      <c r="CI19" s="270"/>
      <c r="CJ19" s="270"/>
      <c r="CK19" s="270"/>
      <c r="CL19" s="270"/>
      <c r="CM19" s="270"/>
      <c r="CN19" s="270"/>
      <c r="CO19" s="270"/>
      <c r="CP19" s="270"/>
      <c r="CQ19" s="270"/>
      <c r="CR19" s="270"/>
      <c r="CS19" s="270"/>
      <c r="CT19" s="270"/>
      <c r="CU19" s="270"/>
      <c r="CV19" s="270"/>
      <c r="CW19" s="270"/>
      <c r="CX19" s="270"/>
      <c r="CY19" s="270"/>
      <c r="CZ19" s="270"/>
      <c r="DA19" s="270"/>
      <c r="DB19" s="270"/>
      <c r="DC19" s="270"/>
      <c r="DD19" s="270"/>
      <c r="DE19" s="270"/>
      <c r="DF19" s="270"/>
      <c r="DG19" s="270"/>
      <c r="DH19" s="270"/>
      <c r="DI19" s="270"/>
      <c r="DJ19" s="270"/>
      <c r="DK19" s="270"/>
      <c r="DL19" s="270"/>
      <c r="DM19" s="270"/>
      <c r="DN19" s="270"/>
      <c r="DO19" s="270"/>
      <c r="DP19" s="270"/>
      <c r="DQ19" s="270"/>
      <c r="DR19" s="270"/>
      <c r="DS19" s="270"/>
      <c r="DT19" s="270"/>
      <c r="DU19" s="270"/>
      <c r="DV19" s="270"/>
      <c r="DW19" s="270"/>
      <c r="DX19" s="270"/>
      <c r="DY19" s="270"/>
      <c r="DZ19" s="270"/>
      <c r="EA19" s="270"/>
      <c r="EB19" s="270"/>
      <c r="EC19" s="270"/>
      <c r="ED19" s="270"/>
      <c r="EE19" s="270"/>
      <c r="EF19" s="270"/>
      <c r="EG19" s="270"/>
      <c r="EH19" s="270"/>
      <c r="EI19" s="270"/>
      <c r="EJ19" s="270"/>
      <c r="EK19" s="270"/>
      <c r="EL19" s="270"/>
      <c r="EM19" s="270"/>
      <c r="EN19" s="270"/>
      <c r="EO19" s="270"/>
      <c r="EP19" s="270"/>
      <c r="EQ19" s="270"/>
      <c r="ER19" s="270"/>
      <c r="ES19" s="270"/>
      <c r="ET19" s="270"/>
      <c r="EU19" s="270"/>
      <c r="EV19" s="270"/>
      <c r="EW19" s="270"/>
      <c r="EX19" s="270"/>
      <c r="EY19" s="270"/>
      <c r="EZ19" s="270"/>
      <c r="FA19" s="270"/>
      <c r="FB19" s="270"/>
      <c r="FC19" s="270"/>
      <c r="FD19" s="270"/>
      <c r="FE19" s="270"/>
      <c r="FF19" s="270"/>
      <c r="FG19" s="270"/>
      <c r="FH19" s="270"/>
      <c r="FI19" s="270"/>
      <c r="FJ19" s="270"/>
      <c r="FK19" s="270"/>
      <c r="FL19" s="270"/>
      <c r="FM19" s="270"/>
      <c r="FN19" s="270"/>
      <c r="FO19" s="270"/>
      <c r="FP19" s="270"/>
      <c r="FQ19" s="270"/>
      <c r="FR19" s="270"/>
      <c r="FS19" s="270"/>
      <c r="FT19" s="270"/>
      <c r="FU19" s="270"/>
      <c r="FV19" s="270"/>
      <c r="FW19" s="270"/>
      <c r="FX19" s="270"/>
      <c r="FY19" s="270"/>
      <c r="FZ19" s="270"/>
      <c r="GA19" s="270"/>
      <c r="GB19" s="270"/>
      <c r="GC19" s="270"/>
      <c r="GD19" s="270"/>
      <c r="GE19" s="270"/>
      <c r="GF19" s="270"/>
      <c r="GG19" s="270"/>
      <c r="GH19" s="270"/>
      <c r="GI19" s="270"/>
      <c r="GJ19" s="270"/>
      <c r="GK19" s="270"/>
      <c r="GL19" s="270"/>
      <c r="GM19" s="270"/>
      <c r="GN19" s="270"/>
      <c r="GO19" s="270"/>
      <c r="GP19" s="270"/>
      <c r="GQ19" s="270"/>
      <c r="GR19" s="270"/>
      <c r="GS19" s="270"/>
      <c r="GT19" s="270"/>
      <c r="GU19" s="270"/>
      <c r="GV19" s="270"/>
      <c r="GW19" s="270"/>
      <c r="GX19" s="270"/>
      <c r="GY19" s="270"/>
      <c r="GZ19" s="270"/>
      <c r="HA19" s="270"/>
      <c r="HB19" s="270"/>
      <c r="HC19" s="270"/>
      <c r="HD19" s="270"/>
      <c r="HE19" s="270"/>
      <c r="HF19" s="270"/>
      <c r="HG19" s="270"/>
      <c r="HH19" s="270"/>
      <c r="HI19" s="270"/>
      <c r="HJ19" s="270"/>
      <c r="HK19" s="270"/>
      <c r="HL19" s="270"/>
      <c r="HM19" s="270"/>
      <c r="HN19" s="270"/>
      <c r="HO19" s="270"/>
      <c r="HP19" s="270"/>
      <c r="HQ19" s="270"/>
      <c r="HR19" s="270"/>
      <c r="HS19" s="270"/>
      <c r="HT19" s="270"/>
      <c r="HU19" s="270"/>
      <c r="HV19" s="270"/>
      <c r="HW19" s="270"/>
      <c r="HX19" s="270"/>
      <c r="HY19" s="270"/>
      <c r="HZ19" s="270"/>
      <c r="IA19" s="270"/>
      <c r="IB19" s="270"/>
      <c r="IC19" s="270"/>
      <c r="ID19" s="270"/>
      <c r="IE19" s="270"/>
      <c r="IF19" s="270"/>
      <c r="IG19" s="270"/>
      <c r="IH19" s="270"/>
      <c r="II19" s="270"/>
      <c r="IJ19" s="270"/>
      <c r="IK19" s="270"/>
      <c r="IL19" s="270"/>
      <c r="IM19" s="270"/>
      <c r="IN19" s="270"/>
      <c r="IO19" s="270"/>
      <c r="IP19" s="270"/>
      <c r="IQ19" s="270"/>
      <c r="IR19" s="270"/>
      <c r="IS19" s="270"/>
      <c r="IT19" s="270"/>
      <c r="IU19" s="270"/>
      <c r="IV19" s="270"/>
      <c r="IW19" s="270"/>
      <c r="IX19" s="270"/>
      <c r="IY19" s="270"/>
      <c r="IZ19" s="270"/>
      <c r="JA19" s="270"/>
      <c r="JB19" s="270"/>
      <c r="JC19" s="270"/>
      <c r="JD19" s="270"/>
      <c r="JE19" s="270"/>
      <c r="JF19" s="270"/>
      <c r="JG19" s="270"/>
      <c r="JH19" s="270"/>
      <c r="JI19" s="270"/>
      <c r="JJ19" s="270"/>
      <c r="JK19" s="270"/>
      <c r="JL19" s="270"/>
      <c r="JM19" s="270"/>
      <c r="JN19" s="270"/>
      <c r="JO19" s="270"/>
      <c r="JP19" s="270"/>
      <c r="JQ19" s="270"/>
      <c r="JR19" s="270"/>
      <c r="JS19" s="270"/>
      <c r="JT19" s="270"/>
      <c r="JU19" s="270"/>
      <c r="JV19" s="270"/>
      <c r="JW19" s="270"/>
      <c r="JX19" s="270"/>
      <c r="JY19" s="270"/>
      <c r="JZ19" s="270"/>
      <c r="KA19" s="270"/>
      <c r="KB19" s="270"/>
      <c r="KC19" s="270"/>
      <c r="KD19" s="270"/>
      <c r="KE19" s="270"/>
      <c r="KF19" s="270"/>
      <c r="KG19" s="270"/>
      <c r="KH19" s="270"/>
      <c r="KI19" s="270"/>
      <c r="KJ19" s="270"/>
      <c r="KK19" s="270"/>
      <c r="KL19" s="270"/>
      <c r="KM19" s="270"/>
      <c r="KN19" s="270"/>
      <c r="KO19" s="270"/>
      <c r="KP19" s="270"/>
      <c r="KQ19" s="270"/>
      <c r="KR19" s="270"/>
      <c r="KS19" s="270"/>
      <c r="KT19" s="270"/>
      <c r="KU19" s="270"/>
      <c r="KV19" s="270"/>
      <c r="KW19" s="270"/>
      <c r="KX19" s="270"/>
      <c r="KY19" s="270"/>
      <c r="KZ19" s="270"/>
      <c r="LA19" s="270"/>
      <c r="LB19" s="270"/>
      <c r="LC19" s="270"/>
      <c r="LD19" s="270"/>
      <c r="LE19" s="270"/>
      <c r="LF19" s="270"/>
      <c r="LG19" s="270"/>
      <c r="LH19" s="270"/>
      <c r="LI19" s="270"/>
      <c r="LJ19" s="270"/>
      <c r="LK19" s="270"/>
      <c r="LL19" s="270"/>
      <c r="LM19" s="270"/>
      <c r="LN19" s="270"/>
      <c r="LO19" s="270"/>
      <c r="LP19" s="270"/>
      <c r="LQ19" s="270"/>
      <c r="LR19" s="270"/>
      <c r="LS19" s="270"/>
      <c r="LT19" s="270"/>
      <c r="LU19" s="270"/>
      <c r="LV19" s="270"/>
      <c r="LW19" s="270"/>
      <c r="LX19" s="270"/>
      <c r="LY19" s="270"/>
      <c r="LZ19" s="270"/>
      <c r="MA19" s="270"/>
      <c r="MB19" s="270"/>
      <c r="MC19" s="270"/>
      <c r="MD19" s="270"/>
      <c r="ME19" s="270"/>
      <c r="MF19" s="270"/>
      <c r="MG19" s="270"/>
      <c r="MH19" s="270"/>
      <c r="MI19" s="270"/>
      <c r="MJ19" s="270"/>
      <c r="MK19" s="270"/>
      <c r="ML19" s="270"/>
      <c r="MM19" s="270"/>
      <c r="MN19" s="270"/>
      <c r="MO19" s="270"/>
      <c r="MP19" s="270"/>
      <c r="MQ19" s="270"/>
      <c r="MR19" s="270"/>
      <c r="MS19" s="270"/>
      <c r="MT19" s="270"/>
      <c r="MU19" s="270"/>
      <c r="MV19" s="270"/>
      <c r="MW19" s="270"/>
      <c r="MX19" s="270"/>
      <c r="MY19" s="270"/>
      <c r="MZ19" s="270"/>
      <c r="NA19" s="270"/>
      <c r="NB19" s="270"/>
      <c r="NC19" s="270"/>
    </row>
    <row r="20" spans="2:367" x14ac:dyDescent="0.2">
      <c r="B20" s="270"/>
      <c r="C20" s="270"/>
      <c r="D20" s="270"/>
      <c r="E20" s="270"/>
      <c r="F20" s="270"/>
      <c r="G20" s="270"/>
      <c r="H20" s="270"/>
      <c r="I20" s="270"/>
      <c r="J20" s="270"/>
      <c r="K20" s="270"/>
      <c r="L20" s="270"/>
      <c r="M20" s="270"/>
      <c r="N20" s="270"/>
      <c r="O20" s="270"/>
      <c r="P20" s="270"/>
      <c r="Q20" s="270"/>
      <c r="R20" s="270"/>
      <c r="S20" s="270"/>
      <c r="T20" s="270"/>
      <c r="U20" s="270"/>
      <c r="V20" s="270"/>
      <c r="W20" s="270"/>
      <c r="X20" s="270"/>
      <c r="Y20" s="270"/>
      <c r="Z20" s="270"/>
      <c r="AA20" s="270"/>
      <c r="AB20" s="270"/>
      <c r="AC20" s="270"/>
      <c r="AD20" s="270"/>
      <c r="AE20" s="270"/>
      <c r="AF20" s="270"/>
      <c r="AG20" s="270"/>
      <c r="AH20" s="270"/>
      <c r="AI20" s="270"/>
      <c r="AJ20" s="270"/>
      <c r="AK20" s="270"/>
      <c r="AL20" s="270"/>
      <c r="AM20" s="270"/>
      <c r="AN20" s="270"/>
      <c r="AO20" s="270"/>
      <c r="AP20" s="270"/>
      <c r="AQ20" s="270"/>
      <c r="AR20" s="270"/>
      <c r="AS20" s="270"/>
      <c r="AT20" s="270"/>
      <c r="AU20" s="270"/>
      <c r="AV20" s="270"/>
      <c r="AW20" s="270"/>
      <c r="AX20" s="270"/>
      <c r="AY20" s="270"/>
      <c r="AZ20" s="270"/>
      <c r="BA20" s="270"/>
      <c r="BB20" s="270"/>
      <c r="BC20" s="270"/>
      <c r="BD20" s="270"/>
      <c r="BE20" s="270"/>
      <c r="BF20" s="270"/>
      <c r="BG20" s="270"/>
      <c r="BH20" s="270"/>
      <c r="BI20" s="270"/>
      <c r="BJ20" s="270"/>
      <c r="BK20" s="270"/>
      <c r="BL20" s="270"/>
      <c r="BM20" s="270"/>
      <c r="BN20" s="270"/>
      <c r="BO20" s="270"/>
      <c r="BP20" s="270"/>
      <c r="BQ20" s="270"/>
      <c r="BR20" s="270"/>
      <c r="BS20" s="270"/>
      <c r="BT20" s="270"/>
      <c r="BU20" s="270"/>
      <c r="BV20" s="270"/>
      <c r="BW20" s="270"/>
      <c r="BX20" s="270"/>
      <c r="BY20" s="270"/>
      <c r="BZ20" s="270"/>
      <c r="CA20" s="270"/>
      <c r="CB20" s="270"/>
      <c r="CC20" s="270"/>
      <c r="CD20" s="270"/>
      <c r="CE20" s="270"/>
      <c r="CF20" s="270"/>
      <c r="CG20" s="270"/>
      <c r="CH20" s="270"/>
      <c r="CI20" s="270"/>
      <c r="CJ20" s="270"/>
      <c r="CK20" s="270"/>
      <c r="CL20" s="270"/>
      <c r="CM20" s="270"/>
      <c r="CN20" s="270"/>
      <c r="CO20" s="270"/>
      <c r="CP20" s="270"/>
      <c r="CQ20" s="270"/>
      <c r="CR20" s="270"/>
      <c r="CS20" s="270"/>
      <c r="CT20" s="270"/>
      <c r="CU20" s="270"/>
      <c r="CV20" s="270"/>
      <c r="CW20" s="270"/>
      <c r="CX20" s="270"/>
      <c r="CY20" s="270"/>
      <c r="CZ20" s="270"/>
      <c r="DA20" s="270"/>
      <c r="DB20" s="270"/>
      <c r="DC20" s="270"/>
      <c r="DD20" s="270"/>
      <c r="DE20" s="270"/>
      <c r="DF20" s="270"/>
      <c r="DG20" s="270"/>
      <c r="DH20" s="270"/>
      <c r="DI20" s="270"/>
      <c r="DJ20" s="270"/>
      <c r="DK20" s="270"/>
      <c r="DL20" s="270"/>
      <c r="DM20" s="270"/>
      <c r="DN20" s="270"/>
      <c r="DO20" s="270"/>
      <c r="DP20" s="270"/>
      <c r="DQ20" s="270"/>
      <c r="DR20" s="270"/>
      <c r="DS20" s="270"/>
      <c r="DT20" s="270"/>
      <c r="DU20" s="270"/>
      <c r="DV20" s="270"/>
      <c r="DW20" s="270"/>
      <c r="DX20" s="270"/>
      <c r="DY20" s="270"/>
      <c r="DZ20" s="270"/>
      <c r="EA20" s="270"/>
      <c r="EB20" s="270"/>
      <c r="EC20" s="270"/>
      <c r="ED20" s="270"/>
      <c r="EE20" s="270"/>
      <c r="EF20" s="270"/>
      <c r="EG20" s="270"/>
      <c r="EH20" s="270"/>
      <c r="EI20" s="270"/>
      <c r="EJ20" s="270"/>
      <c r="EK20" s="270"/>
      <c r="EL20" s="270"/>
      <c r="EM20" s="270"/>
      <c r="EN20" s="270"/>
      <c r="EO20" s="270"/>
      <c r="EP20" s="270"/>
      <c r="EQ20" s="270"/>
      <c r="ER20" s="270"/>
      <c r="ES20" s="270"/>
      <c r="ET20" s="270"/>
      <c r="EU20" s="270"/>
      <c r="EV20" s="270"/>
      <c r="EW20" s="270"/>
      <c r="EX20" s="270"/>
      <c r="EY20" s="270"/>
      <c r="EZ20" s="270"/>
      <c r="FA20" s="270"/>
      <c r="FB20" s="270"/>
      <c r="FC20" s="270"/>
      <c r="FD20" s="270"/>
      <c r="FE20" s="270"/>
      <c r="FF20" s="270"/>
      <c r="FG20" s="270"/>
      <c r="FH20" s="270"/>
      <c r="FI20" s="270"/>
      <c r="FJ20" s="270"/>
      <c r="FK20" s="270"/>
      <c r="FL20" s="270"/>
      <c r="FM20" s="270"/>
      <c r="FN20" s="270"/>
      <c r="FO20" s="270"/>
      <c r="FP20" s="270"/>
      <c r="FQ20" s="270"/>
      <c r="FR20" s="270"/>
      <c r="FS20" s="270"/>
      <c r="FT20" s="270"/>
      <c r="FU20" s="270"/>
      <c r="FV20" s="270"/>
      <c r="FW20" s="270"/>
      <c r="FX20" s="270"/>
      <c r="FY20" s="270"/>
      <c r="FZ20" s="270"/>
      <c r="GA20" s="270"/>
      <c r="GB20" s="270"/>
      <c r="GC20" s="270"/>
      <c r="GD20" s="270"/>
      <c r="GE20" s="270"/>
      <c r="GF20" s="270"/>
      <c r="GG20" s="270"/>
      <c r="GH20" s="270"/>
      <c r="GI20" s="270"/>
      <c r="GJ20" s="270"/>
      <c r="GK20" s="270"/>
      <c r="GL20" s="270"/>
      <c r="GM20" s="270"/>
      <c r="GN20" s="270"/>
      <c r="GO20" s="270"/>
      <c r="GP20" s="270"/>
      <c r="GQ20" s="270"/>
      <c r="GR20" s="270"/>
      <c r="GS20" s="270"/>
      <c r="GT20" s="270"/>
      <c r="GU20" s="270"/>
      <c r="GV20" s="270"/>
      <c r="GW20" s="270"/>
      <c r="GX20" s="270"/>
      <c r="GY20" s="270"/>
      <c r="GZ20" s="270"/>
      <c r="HA20" s="270"/>
      <c r="HB20" s="270"/>
      <c r="HC20" s="270"/>
      <c r="HD20" s="270"/>
      <c r="HE20" s="270"/>
      <c r="HF20" s="270"/>
      <c r="HG20" s="270"/>
      <c r="HH20" s="270"/>
      <c r="HI20" s="270"/>
      <c r="HJ20" s="270"/>
      <c r="HK20" s="270"/>
      <c r="HL20" s="270"/>
      <c r="HM20" s="270"/>
      <c r="HN20" s="270"/>
      <c r="HO20" s="270"/>
      <c r="HP20" s="270"/>
      <c r="HQ20" s="270"/>
      <c r="HR20" s="270"/>
      <c r="HS20" s="270"/>
      <c r="HT20" s="270"/>
      <c r="HU20" s="270"/>
      <c r="HV20" s="270"/>
      <c r="HW20" s="270"/>
      <c r="HX20" s="270"/>
      <c r="HY20" s="270"/>
      <c r="HZ20" s="270"/>
      <c r="IA20" s="270"/>
      <c r="IB20" s="270"/>
      <c r="IC20" s="270"/>
      <c r="ID20" s="270"/>
      <c r="IE20" s="270"/>
      <c r="IF20" s="270"/>
      <c r="IG20" s="270"/>
      <c r="IH20" s="270"/>
      <c r="II20" s="270"/>
      <c r="IJ20" s="270"/>
      <c r="IK20" s="270"/>
      <c r="IL20" s="270"/>
      <c r="IM20" s="270"/>
      <c r="IN20" s="270"/>
      <c r="IO20" s="270"/>
      <c r="IP20" s="270"/>
      <c r="IQ20" s="270"/>
      <c r="IR20" s="270"/>
      <c r="IS20" s="270"/>
      <c r="IT20" s="270"/>
      <c r="IU20" s="270"/>
      <c r="IV20" s="270"/>
      <c r="IW20" s="270"/>
      <c r="IX20" s="270"/>
      <c r="IY20" s="270"/>
      <c r="IZ20" s="270"/>
      <c r="JA20" s="270"/>
      <c r="JB20" s="270"/>
      <c r="JC20" s="270"/>
      <c r="JD20" s="270"/>
      <c r="JE20" s="270"/>
      <c r="JF20" s="270"/>
      <c r="JG20" s="270"/>
      <c r="JH20" s="270"/>
      <c r="JI20" s="270"/>
      <c r="JJ20" s="270"/>
      <c r="JK20" s="270"/>
      <c r="JL20" s="270"/>
      <c r="JM20" s="270"/>
      <c r="JN20" s="270"/>
      <c r="JO20" s="270"/>
      <c r="JP20" s="270"/>
      <c r="JQ20" s="270"/>
      <c r="JR20" s="270"/>
      <c r="JS20" s="270"/>
      <c r="JT20" s="270"/>
      <c r="JU20" s="270"/>
      <c r="JV20" s="270"/>
      <c r="JW20" s="270"/>
      <c r="JX20" s="270"/>
      <c r="JY20" s="270"/>
      <c r="JZ20" s="270"/>
      <c r="KA20" s="270"/>
      <c r="KB20" s="270"/>
      <c r="KC20" s="270"/>
      <c r="KD20" s="270"/>
      <c r="KE20" s="270"/>
      <c r="KF20" s="270"/>
      <c r="KG20" s="270"/>
      <c r="KH20" s="270"/>
      <c r="KI20" s="270"/>
      <c r="KJ20" s="270"/>
      <c r="KK20" s="270"/>
      <c r="KL20" s="270"/>
      <c r="KM20" s="270"/>
      <c r="KN20" s="270"/>
      <c r="KO20" s="270"/>
      <c r="KP20" s="270"/>
      <c r="KQ20" s="270"/>
      <c r="KR20" s="270"/>
      <c r="KS20" s="270"/>
      <c r="KT20" s="270"/>
      <c r="KU20" s="270"/>
      <c r="KV20" s="270"/>
      <c r="KW20" s="270"/>
      <c r="KX20" s="270"/>
      <c r="KY20" s="270"/>
      <c r="KZ20" s="270"/>
      <c r="LA20" s="270"/>
      <c r="LB20" s="270"/>
      <c r="LC20" s="270"/>
      <c r="LD20" s="270"/>
      <c r="LE20" s="270"/>
      <c r="LF20" s="270"/>
      <c r="LG20" s="270"/>
      <c r="LH20" s="270"/>
      <c r="LI20" s="270"/>
      <c r="LJ20" s="270"/>
      <c r="LK20" s="270"/>
      <c r="LL20" s="270"/>
      <c r="LM20" s="270"/>
      <c r="LN20" s="270"/>
      <c r="LO20" s="270"/>
      <c r="LP20" s="270"/>
      <c r="LQ20" s="270"/>
      <c r="LR20" s="270"/>
      <c r="LS20" s="270"/>
      <c r="LT20" s="270"/>
      <c r="LU20" s="270"/>
      <c r="LV20" s="270"/>
      <c r="LW20" s="270"/>
      <c r="LX20" s="270"/>
      <c r="LY20" s="270"/>
      <c r="LZ20" s="270"/>
      <c r="MA20" s="270"/>
      <c r="MB20" s="270"/>
      <c r="MC20" s="270"/>
      <c r="MD20" s="270"/>
      <c r="ME20" s="270"/>
      <c r="MF20" s="270"/>
      <c r="MG20" s="270"/>
      <c r="MH20" s="270"/>
      <c r="MI20" s="270"/>
      <c r="MJ20" s="270"/>
      <c r="MK20" s="270"/>
      <c r="ML20" s="270"/>
      <c r="MM20" s="270"/>
      <c r="MN20" s="270"/>
      <c r="MO20" s="270"/>
      <c r="MP20" s="270"/>
      <c r="MQ20" s="270"/>
      <c r="MR20" s="270"/>
      <c r="MS20" s="270"/>
      <c r="MT20" s="270"/>
      <c r="MU20" s="270"/>
      <c r="MV20" s="270"/>
      <c r="MW20" s="270"/>
      <c r="MX20" s="270"/>
      <c r="MY20" s="270"/>
      <c r="MZ20" s="270"/>
      <c r="NA20" s="270"/>
      <c r="NB20" s="270"/>
      <c r="NC20" s="270"/>
    </row>
    <row r="21" spans="2:367" x14ac:dyDescent="0.2">
      <c r="B21" s="270"/>
      <c r="C21" s="270"/>
      <c r="D21" s="270"/>
      <c r="E21" s="270"/>
      <c r="F21" s="270"/>
      <c r="G21" s="270"/>
      <c r="H21" s="270"/>
      <c r="I21" s="270"/>
      <c r="J21" s="270"/>
      <c r="K21" s="270"/>
      <c r="L21" s="270"/>
      <c r="M21" s="270"/>
      <c r="N21" s="270"/>
      <c r="O21" s="270"/>
      <c r="P21" s="270"/>
      <c r="Q21" s="270"/>
      <c r="R21" s="270"/>
      <c r="S21" s="270"/>
      <c r="T21" s="270"/>
      <c r="U21" s="270"/>
      <c r="V21" s="270"/>
      <c r="W21" s="270"/>
      <c r="X21" s="270"/>
      <c r="Y21" s="270"/>
      <c r="Z21" s="270"/>
      <c r="AA21" s="270"/>
      <c r="AB21" s="270"/>
      <c r="AC21" s="270"/>
      <c r="AD21" s="270"/>
      <c r="AE21" s="270"/>
      <c r="AF21" s="270"/>
      <c r="AG21" s="270"/>
      <c r="AH21" s="270"/>
      <c r="AI21" s="270"/>
      <c r="AJ21" s="270"/>
      <c r="AK21" s="270"/>
      <c r="AL21" s="270"/>
      <c r="AM21" s="270"/>
      <c r="AN21" s="270"/>
      <c r="AO21" s="270"/>
      <c r="AP21" s="270"/>
      <c r="AQ21" s="270"/>
      <c r="AR21" s="270"/>
      <c r="AS21" s="270"/>
      <c r="AT21" s="270"/>
      <c r="AU21" s="270"/>
      <c r="AV21" s="270"/>
      <c r="AW21" s="270"/>
      <c r="AX21" s="270"/>
      <c r="AY21" s="270"/>
      <c r="AZ21" s="270"/>
      <c r="BA21" s="270"/>
      <c r="BB21" s="270"/>
      <c r="BC21" s="270"/>
      <c r="BD21" s="270"/>
      <c r="BE21" s="270"/>
      <c r="BF21" s="270"/>
      <c r="BG21" s="270"/>
      <c r="BH21" s="270"/>
      <c r="BI21" s="270"/>
      <c r="BJ21" s="270"/>
      <c r="BK21" s="270"/>
      <c r="BL21" s="270"/>
      <c r="BM21" s="270"/>
      <c r="BN21" s="270"/>
      <c r="BO21" s="270"/>
      <c r="BP21" s="270"/>
      <c r="BQ21" s="270"/>
      <c r="BR21" s="270"/>
      <c r="BS21" s="270"/>
      <c r="BT21" s="270"/>
      <c r="BU21" s="270"/>
      <c r="BV21" s="270"/>
      <c r="BW21" s="270"/>
      <c r="BX21" s="270"/>
      <c r="BY21" s="270"/>
      <c r="BZ21" s="270"/>
      <c r="CA21" s="270"/>
      <c r="CB21" s="270"/>
      <c r="CC21" s="270"/>
      <c r="CD21" s="270"/>
      <c r="CE21" s="270"/>
      <c r="CF21" s="270"/>
      <c r="CG21" s="270"/>
      <c r="CH21" s="270"/>
      <c r="CI21" s="270"/>
      <c r="CJ21" s="270"/>
      <c r="CK21" s="270"/>
      <c r="CL21" s="270"/>
      <c r="CM21" s="270"/>
      <c r="CN21" s="270"/>
      <c r="CO21" s="270"/>
      <c r="CP21" s="270"/>
      <c r="CQ21" s="270"/>
      <c r="CR21" s="270"/>
      <c r="CS21" s="270"/>
      <c r="CT21" s="270"/>
      <c r="CU21" s="270"/>
      <c r="CV21" s="270"/>
      <c r="CW21" s="270"/>
      <c r="CX21" s="270"/>
      <c r="CY21" s="270"/>
      <c r="CZ21" s="270"/>
      <c r="DA21" s="270"/>
      <c r="DB21" s="270"/>
      <c r="DC21" s="270"/>
      <c r="DD21" s="270"/>
      <c r="DE21" s="270"/>
      <c r="DF21" s="270"/>
      <c r="DG21" s="270"/>
      <c r="DH21" s="270"/>
      <c r="DI21" s="270"/>
      <c r="DJ21" s="270"/>
      <c r="DK21" s="270"/>
      <c r="DL21" s="270"/>
      <c r="DM21" s="270"/>
      <c r="DN21" s="270"/>
      <c r="DO21" s="270"/>
      <c r="DP21" s="270"/>
      <c r="DQ21" s="270"/>
      <c r="DR21" s="270"/>
      <c r="DS21" s="270"/>
      <c r="DT21" s="270"/>
      <c r="DU21" s="270"/>
      <c r="DV21" s="270"/>
      <c r="DW21" s="270"/>
      <c r="DX21" s="270"/>
      <c r="DY21" s="270"/>
      <c r="DZ21" s="270"/>
      <c r="EA21" s="270"/>
      <c r="EB21" s="270"/>
      <c r="EC21" s="270"/>
      <c r="ED21" s="270"/>
      <c r="EE21" s="270"/>
      <c r="EF21" s="270"/>
      <c r="EG21" s="270"/>
      <c r="EH21" s="270"/>
      <c r="EI21" s="270"/>
      <c r="EJ21" s="270"/>
      <c r="EK21" s="270"/>
      <c r="EL21" s="270"/>
      <c r="EM21" s="270"/>
      <c r="EN21" s="270"/>
      <c r="EO21" s="270"/>
      <c r="EP21" s="270"/>
      <c r="EQ21" s="270"/>
      <c r="ER21" s="270"/>
      <c r="ES21" s="270"/>
      <c r="ET21" s="270"/>
      <c r="EU21" s="270"/>
      <c r="EV21" s="270"/>
      <c r="EW21" s="270"/>
      <c r="EX21" s="270"/>
      <c r="EY21" s="270"/>
      <c r="EZ21" s="270"/>
      <c r="FA21" s="270"/>
      <c r="FB21" s="270"/>
      <c r="FC21" s="270"/>
      <c r="FD21" s="270"/>
      <c r="FE21" s="270"/>
      <c r="FF21" s="270"/>
      <c r="FG21" s="270"/>
      <c r="FH21" s="270"/>
      <c r="FI21" s="270"/>
      <c r="FJ21" s="270"/>
      <c r="FK21" s="270"/>
      <c r="FL21" s="270"/>
      <c r="FM21" s="270"/>
      <c r="FN21" s="270"/>
      <c r="FO21" s="270"/>
      <c r="FP21" s="270"/>
      <c r="FQ21" s="270"/>
      <c r="FR21" s="270"/>
      <c r="FS21" s="270"/>
      <c r="FT21" s="270"/>
      <c r="FU21" s="270"/>
      <c r="FV21" s="270"/>
      <c r="FW21" s="270"/>
      <c r="FX21" s="270"/>
      <c r="FY21" s="270"/>
      <c r="FZ21" s="270"/>
      <c r="GA21" s="270"/>
      <c r="GB21" s="270"/>
      <c r="GC21" s="270"/>
      <c r="GD21" s="270"/>
      <c r="GE21" s="270"/>
      <c r="GF21" s="270"/>
      <c r="GG21" s="270"/>
      <c r="GH21" s="270"/>
      <c r="GI21" s="270"/>
      <c r="GJ21" s="270"/>
      <c r="GK21" s="270"/>
      <c r="GL21" s="270"/>
      <c r="GM21" s="270"/>
      <c r="GN21" s="270"/>
      <c r="GO21" s="270"/>
      <c r="GP21" s="270"/>
      <c r="GQ21" s="270"/>
      <c r="GR21" s="270"/>
      <c r="GS21" s="270"/>
      <c r="GT21" s="270"/>
      <c r="GU21" s="270"/>
      <c r="GV21" s="270"/>
      <c r="GW21" s="270"/>
      <c r="GX21" s="270"/>
      <c r="GY21" s="270"/>
      <c r="GZ21" s="270"/>
      <c r="HA21" s="270"/>
      <c r="HB21" s="270"/>
      <c r="HC21" s="270"/>
      <c r="HD21" s="270"/>
      <c r="HE21" s="270"/>
      <c r="HF21" s="270"/>
      <c r="HG21" s="270"/>
      <c r="HH21" s="270"/>
      <c r="HI21" s="270"/>
      <c r="HJ21" s="270"/>
      <c r="HK21" s="270"/>
      <c r="HL21" s="270"/>
      <c r="HM21" s="270"/>
      <c r="HN21" s="270"/>
      <c r="HO21" s="270"/>
      <c r="HP21" s="270"/>
      <c r="HQ21" s="270"/>
      <c r="HR21" s="270"/>
      <c r="HS21" s="270"/>
      <c r="HT21" s="270"/>
      <c r="HU21" s="270"/>
      <c r="HV21" s="270"/>
      <c r="HW21" s="270"/>
      <c r="HX21" s="270"/>
      <c r="HY21" s="270"/>
      <c r="HZ21" s="270"/>
      <c r="IA21" s="270"/>
      <c r="IB21" s="270"/>
      <c r="IC21" s="270"/>
      <c r="ID21" s="270"/>
      <c r="IE21" s="270"/>
      <c r="IF21" s="270"/>
      <c r="IG21" s="270"/>
      <c r="IH21" s="270"/>
      <c r="II21" s="270"/>
      <c r="IJ21" s="270"/>
      <c r="IK21" s="270"/>
      <c r="IL21" s="270"/>
      <c r="IM21" s="270"/>
      <c r="IN21" s="270"/>
      <c r="IO21" s="270"/>
      <c r="IP21" s="270"/>
      <c r="IQ21" s="270"/>
      <c r="IR21" s="270"/>
      <c r="IS21" s="270"/>
      <c r="IT21" s="270"/>
      <c r="IU21" s="270"/>
      <c r="IV21" s="270"/>
      <c r="IW21" s="270"/>
      <c r="IX21" s="270"/>
      <c r="IY21" s="270"/>
      <c r="IZ21" s="270"/>
      <c r="JA21" s="270"/>
      <c r="JB21" s="270"/>
      <c r="JC21" s="270"/>
      <c r="JD21" s="270"/>
      <c r="JE21" s="270"/>
      <c r="JF21" s="270"/>
      <c r="JG21" s="270"/>
      <c r="JH21" s="270"/>
      <c r="JI21" s="270"/>
      <c r="JJ21" s="270"/>
      <c r="JK21" s="270"/>
      <c r="JL21" s="270"/>
      <c r="JM21" s="270"/>
      <c r="JN21" s="270"/>
      <c r="JO21" s="270"/>
      <c r="JP21" s="270"/>
      <c r="JQ21" s="270"/>
      <c r="JR21" s="270"/>
      <c r="JS21" s="270"/>
      <c r="JT21" s="270"/>
      <c r="JU21" s="270"/>
      <c r="JV21" s="270"/>
      <c r="JW21" s="270"/>
      <c r="JX21" s="270"/>
      <c r="JY21" s="270"/>
      <c r="JZ21" s="270"/>
      <c r="KA21" s="270"/>
      <c r="KB21" s="270"/>
      <c r="KC21" s="270"/>
      <c r="KD21" s="270"/>
      <c r="KE21" s="270"/>
      <c r="KF21" s="270"/>
      <c r="KG21" s="270"/>
      <c r="KH21" s="270"/>
      <c r="KI21" s="270"/>
      <c r="KJ21" s="270"/>
      <c r="KK21" s="270"/>
      <c r="KL21" s="270"/>
      <c r="KM21" s="270"/>
      <c r="KN21" s="270"/>
      <c r="KO21" s="270"/>
      <c r="KP21" s="270"/>
      <c r="KQ21" s="270"/>
      <c r="KR21" s="270"/>
      <c r="KS21" s="270"/>
      <c r="KT21" s="270"/>
      <c r="KU21" s="270"/>
      <c r="KV21" s="270"/>
      <c r="KW21" s="270"/>
      <c r="KX21" s="270"/>
      <c r="KY21" s="270"/>
      <c r="KZ21" s="270"/>
      <c r="LA21" s="270"/>
      <c r="LB21" s="270"/>
      <c r="LC21" s="270"/>
      <c r="LD21" s="270"/>
      <c r="LE21" s="270"/>
      <c r="LF21" s="270"/>
      <c r="LG21" s="270"/>
      <c r="LH21" s="270"/>
      <c r="LI21" s="270"/>
      <c r="LJ21" s="270"/>
      <c r="LK21" s="270"/>
      <c r="LL21" s="270"/>
      <c r="LM21" s="270"/>
      <c r="LN21" s="270"/>
      <c r="LO21" s="270"/>
      <c r="LP21" s="270"/>
      <c r="LQ21" s="270"/>
      <c r="LR21" s="270"/>
      <c r="LS21" s="270"/>
      <c r="LT21" s="270"/>
      <c r="LU21" s="270"/>
      <c r="LV21" s="270"/>
      <c r="LW21" s="270"/>
      <c r="LX21" s="270"/>
      <c r="LY21" s="270"/>
      <c r="LZ21" s="270"/>
      <c r="MA21" s="270"/>
      <c r="MB21" s="270"/>
      <c r="MC21" s="270"/>
      <c r="MD21" s="270"/>
      <c r="ME21" s="270"/>
      <c r="MF21" s="270"/>
      <c r="MG21" s="270"/>
      <c r="MH21" s="270"/>
      <c r="MI21" s="270"/>
      <c r="MJ21" s="270"/>
      <c r="MK21" s="270"/>
      <c r="ML21" s="270"/>
      <c r="MM21" s="270"/>
      <c r="MN21" s="270"/>
      <c r="MO21" s="270"/>
      <c r="MP21" s="270"/>
      <c r="MQ21" s="270"/>
      <c r="MR21" s="270"/>
      <c r="MS21" s="270"/>
      <c r="MT21" s="270"/>
      <c r="MU21" s="270"/>
      <c r="MV21" s="270"/>
      <c r="MW21" s="270"/>
      <c r="MX21" s="270"/>
      <c r="MY21" s="270"/>
      <c r="MZ21" s="270"/>
      <c r="NA21" s="270"/>
      <c r="NB21" s="270"/>
      <c r="NC21" s="270"/>
    </row>
    <row r="22" spans="2:367" x14ac:dyDescent="0.2">
      <c r="B22" s="270"/>
      <c r="C22" s="270"/>
      <c r="D22" s="270"/>
      <c r="E22" s="270"/>
      <c r="F22" s="270"/>
      <c r="G22" s="270"/>
      <c r="H22" s="270"/>
      <c r="I22" s="270"/>
      <c r="J22" s="270"/>
      <c r="K22" s="270"/>
      <c r="L22" s="270"/>
      <c r="M22" s="270"/>
      <c r="N22" s="270"/>
      <c r="O22" s="270"/>
      <c r="P22" s="270"/>
      <c r="Q22" s="270"/>
      <c r="R22" s="270"/>
      <c r="S22" s="270"/>
      <c r="T22" s="270"/>
      <c r="U22" s="270"/>
      <c r="V22" s="270"/>
      <c r="W22" s="270"/>
      <c r="X22" s="270"/>
      <c r="Y22" s="270"/>
      <c r="Z22" s="270"/>
      <c r="AA22" s="270"/>
      <c r="AB22" s="270"/>
      <c r="AC22" s="270"/>
      <c r="AD22" s="270"/>
      <c r="AE22" s="270"/>
      <c r="AF22" s="270"/>
      <c r="AG22" s="270"/>
      <c r="AH22" s="270"/>
      <c r="AI22" s="270"/>
      <c r="AJ22" s="270"/>
      <c r="AK22" s="270"/>
      <c r="AL22" s="270"/>
      <c r="AM22" s="270"/>
      <c r="AN22" s="270"/>
      <c r="AO22" s="270"/>
      <c r="AP22" s="270"/>
      <c r="AQ22" s="270"/>
      <c r="AR22" s="270"/>
      <c r="AS22" s="270"/>
      <c r="AT22" s="270"/>
      <c r="AU22" s="270"/>
      <c r="AV22" s="270"/>
      <c r="AW22" s="270"/>
      <c r="AX22" s="270"/>
      <c r="AY22" s="270"/>
      <c r="AZ22" s="270"/>
      <c r="BA22" s="270"/>
      <c r="BB22" s="270"/>
      <c r="BC22" s="270"/>
      <c r="BD22" s="270"/>
      <c r="BE22" s="270"/>
      <c r="BF22" s="270"/>
      <c r="BG22" s="270"/>
      <c r="BH22" s="270"/>
      <c r="BI22" s="270"/>
      <c r="BJ22" s="270"/>
      <c r="BK22" s="270"/>
      <c r="BL22" s="270"/>
      <c r="BM22" s="270"/>
      <c r="BN22" s="270"/>
      <c r="BO22" s="270"/>
      <c r="BP22" s="270"/>
      <c r="BQ22" s="270"/>
      <c r="BR22" s="270"/>
      <c r="BS22" s="270"/>
      <c r="BT22" s="270"/>
      <c r="BU22" s="270"/>
      <c r="BV22" s="270"/>
      <c r="BW22" s="270"/>
      <c r="BX22" s="270"/>
      <c r="BY22" s="270"/>
      <c r="BZ22" s="270"/>
      <c r="CA22" s="270"/>
      <c r="CB22" s="270"/>
      <c r="CC22" s="270"/>
      <c r="CD22" s="270"/>
      <c r="CE22" s="270"/>
      <c r="CF22" s="270"/>
      <c r="CG22" s="270"/>
      <c r="CH22" s="270"/>
      <c r="CI22" s="270"/>
      <c r="CJ22" s="270"/>
      <c r="CK22" s="270"/>
      <c r="CL22" s="270"/>
      <c r="CM22" s="270"/>
      <c r="CN22" s="270"/>
      <c r="CO22" s="270"/>
      <c r="CP22" s="270"/>
      <c r="CQ22" s="270"/>
      <c r="CR22" s="270"/>
      <c r="CS22" s="270"/>
      <c r="CT22" s="270"/>
      <c r="CU22" s="270"/>
      <c r="CV22" s="270"/>
      <c r="CW22" s="270"/>
      <c r="CX22" s="270"/>
      <c r="CY22" s="270"/>
      <c r="CZ22" s="270"/>
      <c r="DA22" s="270"/>
      <c r="DB22" s="270"/>
      <c r="DC22" s="270"/>
      <c r="DD22" s="270"/>
      <c r="DE22" s="270"/>
      <c r="DF22" s="270"/>
      <c r="DG22" s="270"/>
      <c r="DH22" s="270"/>
      <c r="DI22" s="270"/>
      <c r="DJ22" s="270"/>
      <c r="DK22" s="270"/>
      <c r="DL22" s="270"/>
      <c r="DM22" s="270"/>
      <c r="DN22" s="270"/>
      <c r="DO22" s="270"/>
      <c r="DP22" s="270"/>
      <c r="DQ22" s="270"/>
      <c r="DR22" s="270"/>
      <c r="DS22" s="270"/>
      <c r="DT22" s="270"/>
      <c r="DU22" s="270"/>
      <c r="DV22" s="270"/>
      <c r="DW22" s="270"/>
      <c r="DX22" s="270"/>
      <c r="DY22" s="270"/>
      <c r="DZ22" s="270"/>
      <c r="EA22" s="270"/>
      <c r="EB22" s="270"/>
      <c r="EC22" s="270"/>
      <c r="ED22" s="270"/>
      <c r="EE22" s="270"/>
      <c r="EF22" s="270"/>
      <c r="EG22" s="270"/>
      <c r="EH22" s="270"/>
      <c r="EI22" s="270"/>
      <c r="EJ22" s="270"/>
      <c r="EK22" s="270"/>
      <c r="EL22" s="270"/>
      <c r="EM22" s="270"/>
      <c r="EN22" s="270"/>
      <c r="EO22" s="270"/>
      <c r="EP22" s="270"/>
      <c r="EQ22" s="270"/>
      <c r="ER22" s="270"/>
      <c r="ES22" s="270"/>
      <c r="ET22" s="270"/>
      <c r="EU22" s="270"/>
      <c r="EV22" s="270"/>
      <c r="EW22" s="270"/>
      <c r="EX22" s="270"/>
      <c r="EY22" s="270"/>
      <c r="EZ22" s="270"/>
      <c r="FA22" s="270"/>
      <c r="FB22" s="270"/>
      <c r="FC22" s="270"/>
      <c r="FD22" s="270"/>
      <c r="FE22" s="270"/>
      <c r="FF22" s="270"/>
      <c r="FG22" s="270"/>
      <c r="FH22" s="270"/>
      <c r="FI22" s="270"/>
      <c r="FJ22" s="270"/>
      <c r="FK22" s="270"/>
      <c r="FL22" s="270"/>
      <c r="FM22" s="270"/>
      <c r="FN22" s="270"/>
      <c r="FO22" s="270"/>
      <c r="FP22" s="270"/>
      <c r="FQ22" s="270"/>
      <c r="FR22" s="270"/>
      <c r="FS22" s="270"/>
      <c r="FT22" s="270"/>
      <c r="FU22" s="270"/>
      <c r="FV22" s="270"/>
      <c r="FW22" s="270"/>
      <c r="FX22" s="270"/>
      <c r="FY22" s="270"/>
      <c r="FZ22" s="270"/>
      <c r="GA22" s="270"/>
      <c r="GB22" s="270"/>
      <c r="GC22" s="270"/>
      <c r="GD22" s="270"/>
      <c r="GE22" s="270"/>
      <c r="GF22" s="270"/>
      <c r="GG22" s="270"/>
      <c r="GH22" s="270"/>
      <c r="GI22" s="270"/>
      <c r="GJ22" s="270"/>
      <c r="GK22" s="270"/>
      <c r="GL22" s="270"/>
      <c r="GM22" s="270"/>
      <c r="GN22" s="270"/>
      <c r="GO22" s="270"/>
      <c r="GP22" s="270"/>
      <c r="GQ22" s="270"/>
      <c r="GR22" s="270"/>
      <c r="GS22" s="270"/>
      <c r="GT22" s="270"/>
      <c r="GU22" s="270"/>
      <c r="GV22" s="270"/>
      <c r="GW22" s="270"/>
      <c r="GX22" s="270"/>
      <c r="GY22" s="270"/>
      <c r="GZ22" s="270"/>
      <c r="HA22" s="270"/>
      <c r="HB22" s="270"/>
      <c r="HC22" s="270"/>
      <c r="HD22" s="270"/>
      <c r="HE22" s="270"/>
      <c r="HF22" s="270"/>
      <c r="HG22" s="270"/>
      <c r="HH22" s="270"/>
      <c r="HI22" s="270"/>
      <c r="HJ22" s="270"/>
      <c r="HK22" s="270"/>
      <c r="HL22" s="270"/>
      <c r="HM22" s="270"/>
      <c r="HN22" s="270"/>
      <c r="HO22" s="270"/>
      <c r="HP22" s="270"/>
      <c r="HQ22" s="270"/>
      <c r="HR22" s="270"/>
      <c r="HS22" s="270"/>
      <c r="HT22" s="270"/>
      <c r="HU22" s="270"/>
      <c r="HV22" s="270"/>
      <c r="HW22" s="270"/>
      <c r="HX22" s="270"/>
      <c r="HY22" s="270"/>
      <c r="HZ22" s="270"/>
      <c r="IA22" s="270"/>
      <c r="IB22" s="270"/>
      <c r="IC22" s="270"/>
      <c r="ID22" s="270"/>
      <c r="IE22" s="270"/>
      <c r="IF22" s="270"/>
      <c r="IG22" s="270"/>
      <c r="IH22" s="270"/>
      <c r="II22" s="270"/>
      <c r="IJ22" s="270"/>
      <c r="IK22" s="270"/>
      <c r="IL22" s="270"/>
      <c r="IM22" s="270"/>
      <c r="IN22" s="270"/>
      <c r="IO22" s="270"/>
      <c r="IP22" s="270"/>
      <c r="IQ22" s="270"/>
      <c r="IR22" s="270"/>
      <c r="IS22" s="270"/>
      <c r="IT22" s="270"/>
      <c r="IU22" s="270"/>
      <c r="IV22" s="270"/>
      <c r="IW22" s="270"/>
      <c r="IX22" s="270"/>
      <c r="IY22" s="270"/>
      <c r="IZ22" s="270"/>
      <c r="JA22" s="270"/>
      <c r="JB22" s="270"/>
      <c r="JC22" s="270"/>
      <c r="JD22" s="270"/>
      <c r="JE22" s="270"/>
      <c r="JF22" s="270"/>
      <c r="JG22" s="270"/>
      <c r="JH22" s="270"/>
      <c r="JI22" s="270"/>
      <c r="JJ22" s="270"/>
      <c r="JK22" s="270"/>
      <c r="JL22" s="270"/>
      <c r="JM22" s="270"/>
      <c r="JN22" s="270"/>
      <c r="JO22" s="270"/>
      <c r="JP22" s="270"/>
      <c r="JQ22" s="270"/>
      <c r="JR22" s="270"/>
      <c r="JS22" s="270"/>
      <c r="JT22" s="270"/>
      <c r="JU22" s="270"/>
      <c r="JV22" s="270"/>
      <c r="JW22" s="270"/>
      <c r="JX22" s="270"/>
      <c r="JY22" s="270"/>
      <c r="JZ22" s="270"/>
      <c r="KA22" s="270"/>
      <c r="KB22" s="270"/>
      <c r="KC22" s="270"/>
      <c r="KD22" s="270"/>
      <c r="KE22" s="270"/>
      <c r="KF22" s="270"/>
      <c r="KG22" s="270"/>
      <c r="KH22" s="270"/>
      <c r="KI22" s="270"/>
      <c r="KJ22" s="270"/>
      <c r="KK22" s="270"/>
      <c r="KL22" s="270"/>
      <c r="KM22" s="270"/>
      <c r="KN22" s="270"/>
      <c r="KO22" s="270"/>
      <c r="KP22" s="270"/>
      <c r="KQ22" s="270"/>
      <c r="KR22" s="270"/>
      <c r="KS22" s="270"/>
      <c r="KT22" s="270"/>
      <c r="KU22" s="270"/>
      <c r="KV22" s="270"/>
      <c r="KW22" s="270"/>
      <c r="KX22" s="270"/>
      <c r="KY22" s="270"/>
      <c r="KZ22" s="270"/>
      <c r="LA22" s="270"/>
      <c r="LB22" s="270"/>
      <c r="LC22" s="270"/>
      <c r="LD22" s="270"/>
      <c r="LE22" s="270"/>
      <c r="LF22" s="270"/>
      <c r="LG22" s="270"/>
      <c r="LH22" s="270"/>
      <c r="LI22" s="270"/>
      <c r="LJ22" s="270"/>
      <c r="LK22" s="270"/>
      <c r="LL22" s="270"/>
      <c r="LM22" s="270"/>
      <c r="LN22" s="270"/>
      <c r="LO22" s="270"/>
      <c r="LP22" s="270"/>
      <c r="LQ22" s="270"/>
      <c r="LR22" s="270"/>
      <c r="LS22" s="270"/>
      <c r="LT22" s="270"/>
      <c r="LU22" s="270"/>
      <c r="LV22" s="270"/>
      <c r="LW22" s="270"/>
      <c r="LX22" s="270"/>
      <c r="LY22" s="270"/>
      <c r="LZ22" s="270"/>
      <c r="MA22" s="270"/>
      <c r="MB22" s="270"/>
      <c r="MC22" s="270"/>
      <c r="MD22" s="270"/>
      <c r="ME22" s="270"/>
      <c r="MF22" s="270"/>
      <c r="MG22" s="270"/>
      <c r="MH22" s="270"/>
      <c r="MI22" s="270"/>
      <c r="MJ22" s="270"/>
      <c r="MK22" s="270"/>
      <c r="ML22" s="270"/>
      <c r="MM22" s="270"/>
      <c r="MN22" s="270"/>
      <c r="MO22" s="270"/>
      <c r="MP22" s="270"/>
      <c r="MQ22" s="270"/>
      <c r="MR22" s="270"/>
      <c r="MS22" s="270"/>
      <c r="MT22" s="270"/>
      <c r="MU22" s="270"/>
      <c r="MV22" s="270"/>
      <c r="MW22" s="270"/>
      <c r="MX22" s="270"/>
      <c r="MY22" s="270"/>
      <c r="MZ22" s="270"/>
      <c r="NA22" s="270"/>
      <c r="NB22" s="270"/>
      <c r="NC22" s="270"/>
    </row>
    <row r="23" spans="2:367" x14ac:dyDescent="0.2">
      <c r="B23" s="270"/>
      <c r="C23" s="270"/>
      <c r="D23" s="270"/>
      <c r="E23" s="270"/>
      <c r="F23" s="270"/>
      <c r="G23" s="270"/>
      <c r="H23" s="270"/>
      <c r="I23" s="270"/>
      <c r="J23" s="270"/>
      <c r="K23" s="270"/>
      <c r="L23" s="270"/>
      <c r="M23" s="270"/>
      <c r="N23" s="270"/>
      <c r="O23" s="270"/>
      <c r="P23" s="270"/>
      <c r="Q23" s="270"/>
      <c r="R23" s="270"/>
      <c r="S23" s="270"/>
      <c r="T23" s="270"/>
      <c r="U23" s="270"/>
      <c r="V23" s="270"/>
      <c r="W23" s="270"/>
      <c r="X23" s="270"/>
      <c r="Y23" s="270"/>
      <c r="Z23" s="270"/>
      <c r="AA23" s="270"/>
      <c r="AB23" s="270"/>
      <c r="AC23" s="270"/>
      <c r="AD23" s="270"/>
      <c r="AE23" s="270"/>
      <c r="AF23" s="270"/>
      <c r="AG23" s="270"/>
      <c r="AH23" s="270"/>
      <c r="AI23" s="270"/>
      <c r="AJ23" s="270"/>
      <c r="AK23" s="270"/>
      <c r="AL23" s="270"/>
      <c r="AM23" s="270"/>
      <c r="AN23" s="270"/>
      <c r="AO23" s="270"/>
      <c r="AP23" s="270"/>
      <c r="AQ23" s="270"/>
      <c r="AR23" s="270"/>
      <c r="AS23" s="270"/>
      <c r="AT23" s="270"/>
      <c r="AU23" s="270"/>
      <c r="AV23" s="270"/>
      <c r="AW23" s="270"/>
      <c r="AX23" s="270"/>
      <c r="AY23" s="270"/>
      <c r="AZ23" s="270"/>
      <c r="BA23" s="270"/>
      <c r="BB23" s="270"/>
      <c r="BC23" s="270"/>
      <c r="BD23" s="270"/>
      <c r="BE23" s="270"/>
      <c r="BF23" s="270"/>
      <c r="BG23" s="270"/>
      <c r="BH23" s="270"/>
      <c r="BI23" s="270"/>
      <c r="BJ23" s="270"/>
      <c r="BK23" s="270"/>
      <c r="BL23" s="270"/>
      <c r="BM23" s="270"/>
      <c r="BN23" s="270"/>
      <c r="BO23" s="270"/>
      <c r="BP23" s="270"/>
      <c r="BQ23" s="270"/>
      <c r="BR23" s="270"/>
      <c r="BS23" s="270"/>
      <c r="BT23" s="270"/>
      <c r="BU23" s="270"/>
      <c r="BV23" s="270"/>
      <c r="BW23" s="270"/>
      <c r="BX23" s="270"/>
      <c r="BY23" s="270"/>
      <c r="BZ23" s="270"/>
      <c r="CA23" s="270"/>
      <c r="CB23" s="270"/>
      <c r="CC23" s="270"/>
      <c r="CD23" s="270"/>
      <c r="CE23" s="270"/>
      <c r="CF23" s="270"/>
      <c r="CG23" s="270"/>
      <c r="CH23" s="270"/>
      <c r="CI23" s="270"/>
      <c r="CJ23" s="270"/>
      <c r="CK23" s="270"/>
      <c r="CL23" s="270"/>
      <c r="CM23" s="270"/>
      <c r="CN23" s="270"/>
      <c r="CO23" s="270"/>
      <c r="CP23" s="270"/>
      <c r="CQ23" s="270"/>
      <c r="CR23" s="270"/>
      <c r="CS23" s="270"/>
      <c r="CT23" s="270"/>
      <c r="CU23" s="270"/>
      <c r="CV23" s="270"/>
      <c r="CW23" s="270"/>
      <c r="CX23" s="270"/>
      <c r="CY23" s="270"/>
      <c r="CZ23" s="270"/>
      <c r="DA23" s="270"/>
      <c r="DB23" s="270"/>
      <c r="DC23" s="270"/>
      <c r="DD23" s="270"/>
      <c r="DE23" s="270"/>
      <c r="DF23" s="270"/>
      <c r="DG23" s="270"/>
      <c r="DH23" s="270"/>
      <c r="DI23" s="270"/>
      <c r="DJ23" s="270"/>
      <c r="DK23" s="270"/>
      <c r="DL23" s="270"/>
      <c r="DM23" s="270"/>
      <c r="DN23" s="270"/>
      <c r="DO23" s="270"/>
      <c r="DP23" s="270"/>
      <c r="DQ23" s="270"/>
      <c r="DR23" s="270"/>
      <c r="DS23" s="270"/>
      <c r="DT23" s="270"/>
      <c r="DU23" s="270"/>
      <c r="DV23" s="270"/>
      <c r="DW23" s="270"/>
      <c r="DX23" s="270"/>
      <c r="DY23" s="270"/>
      <c r="DZ23" s="270"/>
      <c r="EA23" s="270"/>
      <c r="EB23" s="270"/>
      <c r="EC23" s="270"/>
      <c r="ED23" s="270"/>
      <c r="EE23" s="270"/>
      <c r="EF23" s="270"/>
      <c r="EG23" s="270"/>
      <c r="EH23" s="270"/>
      <c r="EI23" s="270"/>
      <c r="EJ23" s="270"/>
      <c r="EK23" s="270"/>
      <c r="EL23" s="270"/>
      <c r="EM23" s="270"/>
      <c r="EN23" s="270"/>
      <c r="EO23" s="270"/>
      <c r="EP23" s="270"/>
      <c r="EQ23" s="270"/>
      <c r="ER23" s="270"/>
      <c r="ES23" s="270"/>
      <c r="ET23" s="270"/>
      <c r="EU23" s="270"/>
      <c r="EV23" s="270"/>
      <c r="EW23" s="270"/>
      <c r="EX23" s="270"/>
      <c r="EY23" s="270"/>
      <c r="EZ23" s="270"/>
      <c r="FA23" s="270"/>
      <c r="FB23" s="270"/>
      <c r="FC23" s="270"/>
      <c r="FD23" s="270"/>
      <c r="FE23" s="270"/>
      <c r="FF23" s="270"/>
      <c r="FG23" s="270"/>
      <c r="FH23" s="270"/>
      <c r="FI23" s="270"/>
      <c r="FJ23" s="270"/>
      <c r="FK23" s="270"/>
      <c r="FL23" s="270"/>
      <c r="FM23" s="270"/>
      <c r="FN23" s="270"/>
      <c r="FO23" s="270"/>
      <c r="FP23" s="270"/>
      <c r="FQ23" s="270"/>
      <c r="FR23" s="270"/>
      <c r="FS23" s="270"/>
      <c r="FT23" s="270"/>
      <c r="FU23" s="270"/>
      <c r="FV23" s="270"/>
      <c r="FW23" s="270"/>
      <c r="FX23" s="270"/>
      <c r="FY23" s="270"/>
      <c r="FZ23" s="270"/>
      <c r="GA23" s="270"/>
      <c r="GB23" s="270"/>
      <c r="GC23" s="270"/>
      <c r="GD23" s="270"/>
      <c r="GE23" s="270"/>
      <c r="GF23" s="270"/>
      <c r="GG23" s="270"/>
      <c r="GH23" s="270"/>
      <c r="GI23" s="270"/>
      <c r="GJ23" s="270"/>
      <c r="GK23" s="270"/>
      <c r="GL23" s="270"/>
      <c r="GM23" s="270"/>
      <c r="GN23" s="270"/>
      <c r="GO23" s="270"/>
      <c r="GP23" s="270"/>
      <c r="GQ23" s="270"/>
      <c r="GR23" s="270"/>
      <c r="GS23" s="270"/>
      <c r="GT23" s="270"/>
      <c r="GU23" s="270"/>
      <c r="GV23" s="270"/>
      <c r="GW23" s="270"/>
      <c r="GX23" s="270"/>
      <c r="GY23" s="270"/>
      <c r="GZ23" s="270"/>
      <c r="HA23" s="270"/>
      <c r="HB23" s="270"/>
      <c r="HC23" s="270"/>
      <c r="HD23" s="270"/>
      <c r="HE23" s="270"/>
      <c r="HF23" s="270"/>
      <c r="HG23" s="270"/>
      <c r="HH23" s="270"/>
      <c r="HI23" s="270"/>
      <c r="HJ23" s="270"/>
      <c r="HK23" s="270"/>
      <c r="HL23" s="270"/>
      <c r="HM23" s="270"/>
      <c r="HN23" s="270"/>
      <c r="HO23" s="270"/>
      <c r="HP23" s="270"/>
      <c r="HQ23" s="270"/>
      <c r="HR23" s="270"/>
      <c r="HS23" s="270"/>
      <c r="HT23" s="270"/>
      <c r="HU23" s="270"/>
      <c r="HV23" s="270"/>
      <c r="HW23" s="270"/>
      <c r="HX23" s="270"/>
      <c r="HY23" s="270"/>
      <c r="HZ23" s="270"/>
      <c r="IA23" s="270"/>
      <c r="IB23" s="270"/>
      <c r="IC23" s="270"/>
      <c r="ID23" s="270"/>
      <c r="IE23" s="270"/>
      <c r="IF23" s="270"/>
      <c r="IG23" s="270"/>
      <c r="IH23" s="270"/>
      <c r="II23" s="270"/>
      <c r="IJ23" s="270"/>
      <c r="IK23" s="270"/>
      <c r="IL23" s="270"/>
      <c r="IM23" s="270"/>
      <c r="IN23" s="270"/>
      <c r="IO23" s="270"/>
      <c r="IP23" s="270"/>
      <c r="IQ23" s="270"/>
      <c r="IR23" s="270"/>
      <c r="IS23" s="270"/>
      <c r="IT23" s="270"/>
      <c r="IU23" s="270"/>
      <c r="IV23" s="270"/>
      <c r="IW23" s="270"/>
      <c r="IX23" s="270"/>
      <c r="IY23" s="270"/>
      <c r="IZ23" s="270"/>
      <c r="JA23" s="270"/>
      <c r="JB23" s="270"/>
      <c r="JC23" s="270"/>
      <c r="JD23" s="270"/>
      <c r="JE23" s="270"/>
      <c r="JF23" s="270"/>
      <c r="JG23" s="270"/>
      <c r="JH23" s="270"/>
      <c r="JI23" s="270"/>
      <c r="JJ23" s="270"/>
      <c r="JK23" s="270"/>
      <c r="JL23" s="270"/>
      <c r="JM23" s="270"/>
      <c r="JN23" s="270"/>
      <c r="JO23" s="270"/>
      <c r="JP23" s="270"/>
      <c r="JQ23" s="270"/>
      <c r="JR23" s="270"/>
      <c r="JS23" s="270"/>
      <c r="JT23" s="270"/>
      <c r="JU23" s="270"/>
      <c r="JV23" s="270"/>
      <c r="JW23" s="270"/>
      <c r="JX23" s="270"/>
      <c r="JY23" s="270"/>
      <c r="JZ23" s="270"/>
      <c r="KA23" s="270"/>
      <c r="KB23" s="270"/>
      <c r="KC23" s="270"/>
      <c r="KD23" s="270"/>
      <c r="KE23" s="270"/>
      <c r="KF23" s="270"/>
      <c r="KG23" s="270"/>
      <c r="KH23" s="270"/>
      <c r="KI23" s="270"/>
      <c r="KJ23" s="270"/>
      <c r="KK23" s="270"/>
      <c r="KL23" s="270"/>
      <c r="KM23" s="270"/>
      <c r="KN23" s="270"/>
      <c r="KO23" s="270"/>
      <c r="KP23" s="270"/>
      <c r="KQ23" s="270"/>
      <c r="KR23" s="270"/>
      <c r="KS23" s="270"/>
      <c r="KT23" s="270"/>
      <c r="KU23" s="270"/>
      <c r="KV23" s="270"/>
      <c r="KW23" s="270"/>
      <c r="KX23" s="270"/>
      <c r="KY23" s="270"/>
      <c r="KZ23" s="270"/>
      <c r="LA23" s="270"/>
      <c r="LB23" s="270"/>
      <c r="LC23" s="270"/>
      <c r="LD23" s="270"/>
      <c r="LE23" s="270"/>
      <c r="LF23" s="270"/>
      <c r="LG23" s="270"/>
      <c r="LH23" s="270"/>
      <c r="LI23" s="270"/>
      <c r="LJ23" s="270"/>
      <c r="LK23" s="270"/>
      <c r="LL23" s="270"/>
      <c r="LM23" s="270"/>
      <c r="LN23" s="270"/>
      <c r="LO23" s="270"/>
      <c r="LP23" s="270"/>
      <c r="LQ23" s="270"/>
      <c r="LR23" s="270"/>
      <c r="LS23" s="270"/>
      <c r="LT23" s="270"/>
      <c r="LU23" s="270"/>
      <c r="LV23" s="270"/>
      <c r="LW23" s="270"/>
      <c r="LX23" s="270"/>
      <c r="LY23" s="270"/>
      <c r="LZ23" s="270"/>
      <c r="MA23" s="270"/>
      <c r="MB23" s="270"/>
      <c r="MC23" s="270"/>
      <c r="MD23" s="270"/>
      <c r="ME23" s="270"/>
      <c r="MF23" s="270"/>
      <c r="MG23" s="270"/>
      <c r="MH23" s="270"/>
      <c r="MI23" s="270"/>
      <c r="MJ23" s="270"/>
      <c r="MK23" s="270"/>
      <c r="ML23" s="270"/>
      <c r="MM23" s="270"/>
      <c r="MN23" s="270"/>
      <c r="MO23" s="270"/>
      <c r="MP23" s="270"/>
      <c r="MQ23" s="270"/>
      <c r="MR23" s="270"/>
      <c r="MS23" s="270"/>
      <c r="MT23" s="270"/>
      <c r="MU23" s="270"/>
      <c r="MV23" s="270"/>
      <c r="MW23" s="270"/>
      <c r="MX23" s="270"/>
      <c r="MY23" s="270"/>
      <c r="MZ23" s="270"/>
      <c r="NA23" s="270"/>
      <c r="NB23" s="270"/>
      <c r="NC23" s="270"/>
    </row>
    <row r="24" spans="2:367" x14ac:dyDescent="0.2">
      <c r="B24" s="270"/>
      <c r="C24" s="270"/>
      <c r="D24" s="270"/>
      <c r="E24" s="270"/>
      <c r="F24" s="270"/>
      <c r="G24" s="270"/>
      <c r="H24" s="270"/>
      <c r="I24" s="270"/>
      <c r="J24" s="270"/>
      <c r="K24" s="270"/>
      <c r="L24" s="270"/>
      <c r="M24" s="270"/>
      <c r="N24" s="270"/>
      <c r="O24" s="270"/>
      <c r="P24" s="270"/>
      <c r="Q24" s="270"/>
      <c r="R24" s="270"/>
      <c r="S24" s="270"/>
      <c r="T24" s="270"/>
      <c r="U24" s="270"/>
      <c r="V24" s="270"/>
      <c r="W24" s="270"/>
      <c r="X24" s="270"/>
      <c r="Y24" s="270"/>
      <c r="Z24" s="270"/>
      <c r="AA24" s="270"/>
      <c r="AB24" s="270"/>
      <c r="AC24" s="270"/>
      <c r="AD24" s="270"/>
      <c r="AE24" s="270"/>
      <c r="AF24" s="270"/>
      <c r="AG24" s="270"/>
      <c r="AH24" s="270"/>
      <c r="AI24" s="270"/>
      <c r="AJ24" s="270"/>
      <c r="AK24" s="270"/>
      <c r="AL24" s="270"/>
      <c r="AM24" s="270"/>
      <c r="AN24" s="270"/>
      <c r="AO24" s="270"/>
      <c r="AP24" s="270"/>
      <c r="AQ24" s="270"/>
      <c r="AR24" s="270"/>
      <c r="AS24" s="270"/>
      <c r="AT24" s="270"/>
      <c r="AU24" s="270"/>
      <c r="AV24" s="270"/>
      <c r="AW24" s="270"/>
      <c r="AX24" s="270"/>
      <c r="AY24" s="270"/>
      <c r="AZ24" s="270"/>
      <c r="BA24" s="270"/>
      <c r="BB24" s="270"/>
      <c r="BC24" s="270"/>
      <c r="BD24" s="270"/>
      <c r="BE24" s="270"/>
      <c r="BF24" s="270"/>
      <c r="BG24" s="270"/>
      <c r="BH24" s="270"/>
      <c r="BI24" s="270"/>
      <c r="BJ24" s="270"/>
      <c r="BK24" s="270"/>
      <c r="BL24" s="270"/>
      <c r="BM24" s="270"/>
      <c r="BN24" s="270"/>
      <c r="BO24" s="270"/>
      <c r="BP24" s="270"/>
      <c r="BQ24" s="270"/>
      <c r="BR24" s="270"/>
      <c r="BS24" s="270"/>
      <c r="BT24" s="270"/>
      <c r="BU24" s="270"/>
      <c r="BV24" s="270"/>
      <c r="BW24" s="270"/>
      <c r="BX24" s="270"/>
      <c r="BY24" s="270"/>
      <c r="BZ24" s="270"/>
      <c r="CA24" s="270"/>
      <c r="CB24" s="270"/>
      <c r="CC24" s="270"/>
      <c r="CD24" s="270"/>
      <c r="CE24" s="270"/>
      <c r="CF24" s="270"/>
      <c r="CG24" s="270"/>
      <c r="CH24" s="270"/>
      <c r="CI24" s="270"/>
      <c r="CJ24" s="270"/>
      <c r="CK24" s="270"/>
      <c r="CL24" s="270"/>
      <c r="CM24" s="270"/>
      <c r="CN24" s="270"/>
      <c r="CO24" s="270"/>
      <c r="CP24" s="270"/>
      <c r="CQ24" s="270"/>
      <c r="CR24" s="270"/>
      <c r="CS24" s="270"/>
      <c r="CT24" s="270"/>
      <c r="CU24" s="270"/>
      <c r="CV24" s="270"/>
      <c r="CW24" s="270"/>
      <c r="CX24" s="270"/>
      <c r="CY24" s="270"/>
      <c r="CZ24" s="270"/>
      <c r="DA24" s="270"/>
      <c r="DB24" s="270"/>
      <c r="DC24" s="270"/>
      <c r="DD24" s="270"/>
      <c r="DE24" s="270"/>
      <c r="DF24" s="270"/>
      <c r="DG24" s="270"/>
      <c r="DH24" s="270"/>
      <c r="DI24" s="270"/>
      <c r="DJ24" s="270"/>
      <c r="DK24" s="270"/>
      <c r="DL24" s="270"/>
      <c r="DM24" s="270"/>
      <c r="DN24" s="270"/>
      <c r="DO24" s="270"/>
      <c r="DP24" s="270"/>
      <c r="DQ24" s="270"/>
      <c r="DR24" s="270"/>
      <c r="DS24" s="270"/>
      <c r="DT24" s="270"/>
      <c r="DU24" s="270"/>
      <c r="DV24" s="270"/>
      <c r="DW24" s="270"/>
      <c r="DX24" s="270"/>
      <c r="DY24" s="270"/>
      <c r="DZ24" s="270"/>
      <c r="EA24" s="270"/>
      <c r="EB24" s="270"/>
      <c r="EC24" s="270"/>
      <c r="ED24" s="270"/>
      <c r="EE24" s="270"/>
      <c r="EF24" s="270"/>
      <c r="EG24" s="270"/>
      <c r="EH24" s="270"/>
      <c r="EI24" s="270"/>
      <c r="EJ24" s="270"/>
      <c r="EK24" s="270"/>
      <c r="EL24" s="270"/>
      <c r="EM24" s="270"/>
      <c r="EN24" s="270"/>
      <c r="EO24" s="270"/>
      <c r="EP24" s="270"/>
      <c r="EQ24" s="270"/>
      <c r="ER24" s="270"/>
      <c r="ES24" s="270"/>
      <c r="ET24" s="270"/>
      <c r="EU24" s="270"/>
      <c r="EV24" s="270"/>
      <c r="EW24" s="270"/>
      <c r="EX24" s="270"/>
      <c r="EY24" s="270"/>
      <c r="EZ24" s="270"/>
      <c r="FA24" s="270"/>
      <c r="FB24" s="270"/>
      <c r="FC24" s="270"/>
      <c r="FD24" s="270"/>
      <c r="FE24" s="270"/>
      <c r="FF24" s="270"/>
      <c r="FG24" s="270"/>
      <c r="FH24" s="270"/>
      <c r="FI24" s="270"/>
      <c r="FJ24" s="270"/>
      <c r="FK24" s="270"/>
      <c r="FL24" s="270"/>
      <c r="FM24" s="270"/>
      <c r="FN24" s="270"/>
      <c r="FO24" s="270"/>
      <c r="FP24" s="270"/>
      <c r="FQ24" s="270"/>
      <c r="FR24" s="270"/>
      <c r="FS24" s="270"/>
      <c r="FT24" s="270"/>
      <c r="FU24" s="270"/>
      <c r="FV24" s="270"/>
      <c r="FW24" s="270"/>
      <c r="FX24" s="270"/>
      <c r="FY24" s="270"/>
      <c r="FZ24" s="270"/>
      <c r="GA24" s="270"/>
      <c r="GB24" s="270"/>
      <c r="GC24" s="270"/>
      <c r="GD24" s="270"/>
      <c r="GE24" s="270"/>
      <c r="GF24" s="270"/>
      <c r="GG24" s="270"/>
      <c r="GH24" s="270"/>
      <c r="GI24" s="270"/>
      <c r="GJ24" s="270"/>
      <c r="GK24" s="270"/>
      <c r="GL24" s="270"/>
      <c r="GM24" s="270"/>
      <c r="GN24" s="270"/>
      <c r="GO24" s="270"/>
      <c r="GP24" s="270"/>
      <c r="GQ24" s="270"/>
      <c r="GR24" s="270"/>
      <c r="GS24" s="270"/>
      <c r="GT24" s="270"/>
      <c r="GU24" s="270"/>
      <c r="GV24" s="270"/>
      <c r="GW24" s="270"/>
      <c r="GX24" s="270"/>
      <c r="GY24" s="270"/>
      <c r="GZ24" s="270"/>
      <c r="HA24" s="270"/>
      <c r="HB24" s="270"/>
      <c r="HC24" s="270"/>
      <c r="HD24" s="270"/>
      <c r="HE24" s="270"/>
      <c r="HF24" s="270"/>
      <c r="HG24" s="270"/>
      <c r="HH24" s="270"/>
      <c r="HI24" s="270"/>
      <c r="HJ24" s="270"/>
      <c r="HK24" s="270"/>
      <c r="HL24" s="270"/>
      <c r="HM24" s="270"/>
      <c r="HN24" s="270"/>
      <c r="HO24" s="270"/>
      <c r="HP24" s="270"/>
      <c r="HQ24" s="270"/>
      <c r="HR24" s="270"/>
      <c r="HS24" s="270"/>
      <c r="HT24" s="270"/>
      <c r="HU24" s="270"/>
      <c r="HV24" s="270"/>
      <c r="HW24" s="270"/>
      <c r="HX24" s="270"/>
      <c r="HY24" s="270"/>
      <c r="HZ24" s="270"/>
      <c r="IA24" s="270"/>
      <c r="IB24" s="270"/>
      <c r="IC24" s="270"/>
      <c r="ID24" s="270"/>
      <c r="IE24" s="270"/>
      <c r="IF24" s="270"/>
      <c r="IG24" s="270"/>
      <c r="IH24" s="270"/>
      <c r="II24" s="270"/>
      <c r="IJ24" s="270"/>
      <c r="IK24" s="270"/>
      <c r="IL24" s="270"/>
      <c r="IM24" s="270"/>
      <c r="IN24" s="270"/>
      <c r="IO24" s="270"/>
      <c r="IP24" s="270"/>
      <c r="IQ24" s="270"/>
      <c r="IR24" s="270"/>
      <c r="IS24" s="270"/>
      <c r="IT24" s="270"/>
      <c r="IU24" s="270"/>
      <c r="IV24" s="270"/>
      <c r="IW24" s="270"/>
      <c r="IX24" s="270"/>
      <c r="IY24" s="270"/>
      <c r="IZ24" s="270"/>
      <c r="JA24" s="270"/>
      <c r="JB24" s="270"/>
      <c r="JC24" s="270"/>
      <c r="JD24" s="270"/>
      <c r="JE24" s="270"/>
      <c r="JF24" s="270"/>
      <c r="JG24" s="270"/>
      <c r="JH24" s="270"/>
      <c r="JI24" s="270"/>
      <c r="JJ24" s="270"/>
      <c r="JK24" s="270"/>
      <c r="JL24" s="270"/>
      <c r="JM24" s="270"/>
      <c r="JN24" s="270"/>
      <c r="JO24" s="270"/>
      <c r="JP24" s="270"/>
      <c r="JQ24" s="270"/>
      <c r="JR24" s="270"/>
      <c r="JS24" s="270"/>
      <c r="JT24" s="270"/>
      <c r="JU24" s="270"/>
      <c r="JV24" s="270"/>
      <c r="JW24" s="270"/>
      <c r="JX24" s="270"/>
      <c r="JY24" s="270"/>
      <c r="JZ24" s="270"/>
      <c r="KA24" s="270"/>
      <c r="KB24" s="270"/>
      <c r="KC24" s="270"/>
      <c r="KD24" s="270"/>
      <c r="KE24" s="270"/>
      <c r="KF24" s="270"/>
      <c r="KG24" s="270"/>
      <c r="KH24" s="270"/>
      <c r="KI24" s="270"/>
      <c r="KJ24" s="270"/>
      <c r="KK24" s="270"/>
      <c r="KL24" s="270"/>
      <c r="KM24" s="270"/>
      <c r="KN24" s="270"/>
      <c r="KO24" s="270"/>
      <c r="KP24" s="270"/>
      <c r="KQ24" s="270"/>
      <c r="KR24" s="270"/>
      <c r="KS24" s="270"/>
      <c r="KT24" s="270"/>
      <c r="KU24" s="270"/>
      <c r="KV24" s="270"/>
      <c r="KW24" s="270"/>
      <c r="KX24" s="270"/>
      <c r="KY24" s="270"/>
      <c r="KZ24" s="270"/>
      <c r="LA24" s="270"/>
      <c r="LB24" s="270"/>
      <c r="LC24" s="270"/>
      <c r="LD24" s="270"/>
      <c r="LE24" s="270"/>
      <c r="LF24" s="270"/>
      <c r="LG24" s="270"/>
      <c r="LH24" s="270"/>
      <c r="LI24" s="270"/>
      <c r="LJ24" s="270"/>
      <c r="LK24" s="270"/>
      <c r="LL24" s="270"/>
      <c r="LM24" s="270"/>
      <c r="LN24" s="270"/>
      <c r="LO24" s="270"/>
      <c r="LP24" s="270"/>
      <c r="LQ24" s="270"/>
      <c r="LR24" s="270"/>
      <c r="LS24" s="270"/>
      <c r="LT24" s="270"/>
      <c r="LU24" s="270"/>
      <c r="LV24" s="270"/>
      <c r="LW24" s="270"/>
      <c r="LX24" s="270"/>
      <c r="LY24" s="270"/>
      <c r="LZ24" s="270"/>
      <c r="MA24" s="270"/>
      <c r="MB24" s="270"/>
      <c r="MC24" s="270"/>
      <c r="MD24" s="270"/>
      <c r="ME24" s="270"/>
      <c r="MF24" s="270"/>
      <c r="MG24" s="270"/>
      <c r="MH24" s="270"/>
      <c r="MI24" s="270"/>
      <c r="MJ24" s="270"/>
      <c r="MK24" s="270"/>
      <c r="ML24" s="270"/>
      <c r="MM24" s="270"/>
      <c r="MN24" s="270"/>
      <c r="MO24" s="270"/>
      <c r="MP24" s="270"/>
      <c r="MQ24" s="270"/>
      <c r="MR24" s="270"/>
      <c r="MS24" s="270"/>
      <c r="MT24" s="270"/>
      <c r="MU24" s="270"/>
      <c r="MV24" s="270"/>
      <c r="MW24" s="270"/>
      <c r="MX24" s="270"/>
      <c r="MY24" s="270"/>
      <c r="MZ24" s="270"/>
      <c r="NA24" s="270"/>
      <c r="NB24" s="270"/>
      <c r="NC24" s="270"/>
    </row>
    <row r="25" spans="2:367" x14ac:dyDescent="0.2">
      <c r="B25" s="270"/>
      <c r="C25" s="270"/>
      <c r="D25" s="270"/>
      <c r="E25" s="270"/>
      <c r="F25" s="270"/>
      <c r="G25" s="270"/>
      <c r="H25" s="270"/>
      <c r="I25" s="270"/>
      <c r="J25" s="270"/>
      <c r="K25" s="270"/>
      <c r="L25" s="270"/>
      <c r="M25" s="270"/>
      <c r="N25" s="270"/>
      <c r="O25" s="270"/>
      <c r="P25" s="270"/>
      <c r="Q25" s="270"/>
      <c r="R25" s="270"/>
      <c r="S25" s="270"/>
      <c r="T25" s="270"/>
      <c r="U25" s="270"/>
      <c r="V25" s="270"/>
      <c r="W25" s="270"/>
      <c r="X25" s="270"/>
      <c r="Y25" s="270"/>
      <c r="Z25" s="270"/>
      <c r="AA25" s="270"/>
      <c r="AB25" s="270"/>
      <c r="AC25" s="270"/>
      <c r="AD25" s="270"/>
      <c r="AE25" s="270"/>
      <c r="AF25" s="270"/>
      <c r="AG25" s="270"/>
      <c r="AH25" s="270"/>
      <c r="AI25" s="270"/>
      <c r="AJ25" s="270"/>
      <c r="AK25" s="270"/>
      <c r="AL25" s="270"/>
      <c r="AM25" s="270"/>
      <c r="AN25" s="270"/>
      <c r="AO25" s="270"/>
      <c r="AP25" s="270"/>
      <c r="AQ25" s="270"/>
      <c r="AR25" s="270"/>
      <c r="AS25" s="270"/>
      <c r="AT25" s="270"/>
      <c r="AU25" s="270"/>
      <c r="AV25" s="270"/>
      <c r="AW25" s="270"/>
      <c r="AX25" s="270"/>
      <c r="AY25" s="270"/>
      <c r="AZ25" s="270"/>
      <c r="BA25" s="270"/>
      <c r="BB25" s="270"/>
      <c r="BC25" s="270"/>
      <c r="BD25" s="270"/>
      <c r="BE25" s="270"/>
      <c r="BF25" s="270"/>
      <c r="BG25" s="270"/>
      <c r="BH25" s="270"/>
      <c r="BI25" s="270"/>
      <c r="BJ25" s="270"/>
      <c r="BK25" s="270"/>
      <c r="BL25" s="270"/>
      <c r="BM25" s="270"/>
      <c r="BN25" s="270"/>
      <c r="BO25" s="270"/>
      <c r="BP25" s="270"/>
      <c r="BQ25" s="270"/>
      <c r="BR25" s="270"/>
      <c r="BS25" s="270"/>
      <c r="BT25" s="270"/>
      <c r="BU25" s="270"/>
      <c r="BV25" s="270"/>
      <c r="BW25" s="270"/>
      <c r="BX25" s="270"/>
      <c r="BY25" s="270"/>
      <c r="BZ25" s="270"/>
      <c r="CA25" s="270"/>
      <c r="CB25" s="270"/>
      <c r="CC25" s="270"/>
      <c r="CD25" s="270"/>
      <c r="CE25" s="270"/>
      <c r="CF25" s="270"/>
      <c r="CG25" s="270"/>
      <c r="CH25" s="270"/>
      <c r="CI25" s="270"/>
      <c r="CJ25" s="270"/>
      <c r="CK25" s="270"/>
      <c r="CL25" s="270"/>
      <c r="CM25" s="270"/>
      <c r="CN25" s="270"/>
      <c r="CO25" s="270"/>
      <c r="CP25" s="270"/>
      <c r="CQ25" s="270"/>
      <c r="CR25" s="270"/>
      <c r="CS25" s="270"/>
      <c r="CT25" s="270"/>
      <c r="CU25" s="270"/>
      <c r="CV25" s="270"/>
      <c r="CW25" s="270"/>
      <c r="CX25" s="270"/>
      <c r="CY25" s="270"/>
      <c r="CZ25" s="270"/>
      <c r="DA25" s="270"/>
      <c r="DB25" s="270"/>
      <c r="DC25" s="270"/>
      <c r="DD25" s="270"/>
      <c r="DE25" s="270"/>
      <c r="DF25" s="270"/>
      <c r="DG25" s="270"/>
      <c r="DH25" s="270"/>
      <c r="DI25" s="270"/>
      <c r="DJ25" s="270"/>
      <c r="DK25" s="270"/>
      <c r="DL25" s="270"/>
      <c r="DM25" s="270"/>
      <c r="DN25" s="270"/>
      <c r="DO25" s="270"/>
      <c r="DP25" s="270"/>
      <c r="DQ25" s="270"/>
      <c r="DR25" s="270"/>
      <c r="DS25" s="270"/>
      <c r="DT25" s="270"/>
      <c r="DU25" s="270"/>
      <c r="DV25" s="270"/>
      <c r="DW25" s="270"/>
      <c r="DX25" s="270"/>
      <c r="DY25" s="270"/>
      <c r="DZ25" s="270"/>
      <c r="EA25" s="270"/>
      <c r="EB25" s="270"/>
      <c r="EC25" s="270"/>
      <c r="ED25" s="270"/>
      <c r="EE25" s="270"/>
      <c r="EF25" s="270"/>
      <c r="EG25" s="270"/>
      <c r="EH25" s="270"/>
      <c r="EI25" s="270"/>
      <c r="EJ25" s="270"/>
      <c r="EK25" s="270"/>
      <c r="EL25" s="270"/>
      <c r="EM25" s="270"/>
      <c r="EN25" s="270"/>
      <c r="EO25" s="270"/>
      <c r="EP25" s="270"/>
      <c r="EQ25" s="270"/>
      <c r="ER25" s="270"/>
      <c r="ES25" s="270"/>
      <c r="ET25" s="270"/>
      <c r="EU25" s="270"/>
      <c r="EV25" s="270"/>
      <c r="EW25" s="270"/>
      <c r="EX25" s="270"/>
      <c r="EY25" s="270"/>
      <c r="EZ25" s="270"/>
      <c r="FA25" s="270"/>
      <c r="FB25" s="270"/>
      <c r="FC25" s="270"/>
      <c r="FD25" s="270"/>
      <c r="FE25" s="270"/>
      <c r="FF25" s="270"/>
      <c r="FG25" s="270"/>
      <c r="FH25" s="270"/>
      <c r="FI25" s="270"/>
      <c r="FJ25" s="270"/>
      <c r="FK25" s="270"/>
      <c r="FL25" s="270"/>
      <c r="FM25" s="270"/>
      <c r="FN25" s="270"/>
      <c r="FO25" s="270"/>
      <c r="FP25" s="270"/>
      <c r="FQ25" s="270"/>
      <c r="FR25" s="270"/>
      <c r="FS25" s="270"/>
      <c r="FT25" s="270"/>
      <c r="FU25" s="270"/>
      <c r="FV25" s="270"/>
      <c r="FW25" s="270"/>
      <c r="FX25" s="270"/>
      <c r="FY25" s="270"/>
      <c r="FZ25" s="270"/>
      <c r="GA25" s="270"/>
      <c r="GB25" s="270"/>
      <c r="GC25" s="270"/>
      <c r="GD25" s="270"/>
      <c r="GE25" s="270"/>
      <c r="GF25" s="270"/>
      <c r="GG25" s="270"/>
      <c r="GH25" s="270"/>
      <c r="GI25" s="270"/>
      <c r="GJ25" s="270"/>
      <c r="GK25" s="270"/>
      <c r="GL25" s="270"/>
      <c r="GM25" s="270"/>
      <c r="GN25" s="270"/>
      <c r="GO25" s="270"/>
      <c r="GP25" s="270"/>
      <c r="GQ25" s="270"/>
      <c r="GR25" s="270"/>
      <c r="GS25" s="270"/>
      <c r="GT25" s="270"/>
      <c r="GU25" s="270"/>
      <c r="GV25" s="270"/>
      <c r="GW25" s="270"/>
      <c r="GX25" s="270"/>
      <c r="GY25" s="270"/>
      <c r="GZ25" s="270"/>
      <c r="HA25" s="270"/>
      <c r="HB25" s="270"/>
      <c r="HC25" s="270"/>
      <c r="HD25" s="270"/>
      <c r="HE25" s="270"/>
      <c r="HF25" s="270"/>
      <c r="HG25" s="270"/>
      <c r="HH25" s="270"/>
      <c r="HI25" s="270"/>
      <c r="HJ25" s="270"/>
      <c r="HK25" s="270"/>
      <c r="HL25" s="270"/>
      <c r="HM25" s="270"/>
      <c r="HN25" s="270"/>
      <c r="HO25" s="270"/>
      <c r="HP25" s="270"/>
      <c r="HQ25" s="270"/>
      <c r="HR25" s="270"/>
      <c r="HS25" s="270"/>
      <c r="HT25" s="270"/>
      <c r="HU25" s="270"/>
      <c r="HV25" s="270"/>
      <c r="HW25" s="270"/>
      <c r="HX25" s="270"/>
      <c r="HY25" s="270"/>
      <c r="HZ25" s="270"/>
      <c r="IA25" s="270"/>
      <c r="IB25" s="270"/>
      <c r="IC25" s="270"/>
      <c r="ID25" s="270"/>
      <c r="IE25" s="270"/>
      <c r="IF25" s="270"/>
      <c r="IG25" s="270"/>
      <c r="IH25" s="270"/>
      <c r="II25" s="270"/>
      <c r="IJ25" s="270"/>
      <c r="IK25" s="270"/>
      <c r="IL25" s="270"/>
      <c r="IM25" s="270"/>
      <c r="IN25" s="270"/>
      <c r="IO25" s="270"/>
      <c r="IP25" s="270"/>
      <c r="IQ25" s="270"/>
      <c r="IR25" s="270"/>
      <c r="IS25" s="270"/>
      <c r="IT25" s="270"/>
      <c r="IU25" s="270"/>
      <c r="IV25" s="270"/>
      <c r="IW25" s="270"/>
      <c r="IX25" s="270"/>
      <c r="IY25" s="270"/>
      <c r="IZ25" s="270"/>
      <c r="JA25" s="270"/>
      <c r="JB25" s="270"/>
      <c r="JC25" s="270"/>
      <c r="JD25" s="270"/>
      <c r="JE25" s="270"/>
      <c r="JF25" s="270"/>
      <c r="JG25" s="270"/>
      <c r="JH25" s="270"/>
      <c r="JI25" s="270"/>
      <c r="JJ25" s="270"/>
      <c r="JK25" s="270"/>
      <c r="JL25" s="270"/>
      <c r="JM25" s="270"/>
      <c r="JN25" s="270"/>
      <c r="JO25" s="270"/>
      <c r="JP25" s="270"/>
      <c r="JQ25" s="270"/>
      <c r="JR25" s="270"/>
      <c r="JS25" s="270"/>
      <c r="JT25" s="270"/>
      <c r="JU25" s="270"/>
      <c r="JV25" s="270"/>
      <c r="JW25" s="270"/>
      <c r="JX25" s="270"/>
      <c r="JY25" s="270"/>
      <c r="JZ25" s="270"/>
      <c r="KA25" s="270"/>
      <c r="KB25" s="270"/>
      <c r="KC25" s="270"/>
      <c r="KD25" s="270"/>
      <c r="KE25" s="270"/>
      <c r="KF25" s="270"/>
      <c r="KG25" s="270"/>
      <c r="KH25" s="270"/>
      <c r="KI25" s="270"/>
      <c r="KJ25" s="270"/>
      <c r="KK25" s="270"/>
      <c r="KL25" s="270"/>
      <c r="KM25" s="270"/>
      <c r="KN25" s="270"/>
      <c r="KO25" s="270"/>
      <c r="KP25" s="270"/>
      <c r="KQ25" s="270"/>
      <c r="KR25" s="270"/>
      <c r="KS25" s="270"/>
      <c r="KT25" s="270"/>
      <c r="KU25" s="270"/>
      <c r="KV25" s="270"/>
      <c r="KW25" s="270"/>
      <c r="KX25" s="270"/>
      <c r="KY25" s="270"/>
      <c r="KZ25" s="270"/>
      <c r="LA25" s="270"/>
      <c r="LB25" s="270"/>
      <c r="LC25" s="270"/>
      <c r="LD25" s="270"/>
      <c r="LE25" s="270"/>
      <c r="LF25" s="270"/>
      <c r="LG25" s="270"/>
      <c r="LH25" s="270"/>
      <c r="LI25" s="270"/>
      <c r="LJ25" s="270"/>
      <c r="LK25" s="270"/>
      <c r="LL25" s="270"/>
      <c r="LM25" s="270"/>
      <c r="LN25" s="270"/>
      <c r="LO25" s="270"/>
      <c r="LP25" s="270"/>
      <c r="LQ25" s="270"/>
      <c r="LR25" s="270"/>
      <c r="LS25" s="270"/>
      <c r="LT25" s="270"/>
      <c r="LU25" s="270"/>
      <c r="LV25" s="270"/>
      <c r="LW25" s="270"/>
      <c r="LX25" s="270"/>
      <c r="LY25" s="270"/>
      <c r="LZ25" s="270"/>
      <c r="MA25" s="270"/>
      <c r="MB25" s="270"/>
      <c r="MC25" s="270"/>
      <c r="MD25" s="270"/>
      <c r="ME25" s="270"/>
      <c r="MF25" s="270"/>
      <c r="MG25" s="270"/>
      <c r="MH25" s="270"/>
      <c r="MI25" s="270"/>
      <c r="MJ25" s="270"/>
      <c r="MK25" s="270"/>
      <c r="ML25" s="270"/>
      <c r="MM25" s="270"/>
      <c r="MN25" s="270"/>
      <c r="MO25" s="270"/>
      <c r="MP25" s="270"/>
      <c r="MQ25" s="270"/>
      <c r="MR25" s="270"/>
      <c r="MS25" s="270"/>
      <c r="MT25" s="270"/>
      <c r="MU25" s="270"/>
      <c r="MV25" s="270"/>
      <c r="MW25" s="270"/>
      <c r="MX25" s="270"/>
      <c r="MY25" s="270"/>
      <c r="MZ25" s="270"/>
      <c r="NA25" s="270"/>
      <c r="NB25" s="270"/>
      <c r="NC25" s="270"/>
    </row>
    <row r="26" spans="2:367" x14ac:dyDescent="0.2">
      <c r="B26" s="270"/>
      <c r="C26" s="270"/>
      <c r="D26" s="270"/>
      <c r="E26" s="270"/>
      <c r="F26" s="270"/>
      <c r="G26" s="270"/>
      <c r="H26" s="270"/>
      <c r="I26" s="270"/>
      <c r="J26" s="270"/>
      <c r="K26" s="270"/>
      <c r="L26" s="270"/>
      <c r="M26" s="270"/>
      <c r="N26" s="270"/>
      <c r="O26" s="270"/>
      <c r="P26" s="270"/>
      <c r="Q26" s="270"/>
      <c r="R26" s="270"/>
      <c r="S26" s="270"/>
      <c r="T26" s="270"/>
      <c r="U26" s="270"/>
      <c r="V26" s="270"/>
      <c r="W26" s="270"/>
      <c r="X26" s="270"/>
      <c r="Y26" s="270"/>
      <c r="Z26" s="270"/>
      <c r="AA26" s="270"/>
      <c r="AB26" s="270"/>
      <c r="AC26" s="270"/>
      <c r="AD26" s="270"/>
      <c r="AE26" s="270"/>
      <c r="AF26" s="270"/>
      <c r="AG26" s="270"/>
      <c r="AH26" s="270"/>
      <c r="AI26" s="270"/>
      <c r="AJ26" s="270"/>
      <c r="AK26" s="270"/>
      <c r="AL26" s="270"/>
      <c r="AM26" s="270"/>
      <c r="AN26" s="270"/>
      <c r="AO26" s="270"/>
      <c r="AP26" s="270"/>
      <c r="AQ26" s="270"/>
      <c r="AR26" s="270"/>
      <c r="AS26" s="270"/>
      <c r="AT26" s="270"/>
      <c r="AU26" s="270"/>
      <c r="AV26" s="270"/>
      <c r="AW26" s="270"/>
      <c r="AX26" s="270"/>
      <c r="AY26" s="270"/>
      <c r="AZ26" s="270"/>
      <c r="BA26" s="270"/>
      <c r="BB26" s="270"/>
      <c r="BC26" s="270"/>
      <c r="BD26" s="270"/>
      <c r="BE26" s="270"/>
      <c r="BF26" s="270"/>
      <c r="BG26" s="270"/>
      <c r="BH26" s="270"/>
      <c r="BI26" s="270"/>
      <c r="BJ26" s="270"/>
      <c r="BK26" s="270"/>
      <c r="BL26" s="270"/>
      <c r="BM26" s="270"/>
      <c r="BN26" s="270"/>
      <c r="BO26" s="270"/>
      <c r="BP26" s="270"/>
      <c r="BQ26" s="270"/>
      <c r="BR26" s="270"/>
      <c r="BS26" s="270"/>
      <c r="BT26" s="270"/>
      <c r="BU26" s="270"/>
      <c r="BV26" s="270"/>
      <c r="BW26" s="270"/>
      <c r="BX26" s="270"/>
      <c r="BY26" s="270"/>
      <c r="BZ26" s="270"/>
      <c r="CA26" s="270"/>
      <c r="CB26" s="270"/>
      <c r="CC26" s="270"/>
      <c r="CD26" s="270"/>
      <c r="CE26" s="270"/>
      <c r="CF26" s="270"/>
      <c r="CG26" s="270"/>
      <c r="CH26" s="270"/>
      <c r="CI26" s="270"/>
      <c r="CJ26" s="270"/>
      <c r="CK26" s="270"/>
      <c r="CL26" s="270"/>
      <c r="CM26" s="270"/>
      <c r="CN26" s="270"/>
      <c r="CO26" s="270"/>
      <c r="CP26" s="270"/>
      <c r="CQ26" s="270"/>
      <c r="CR26" s="270"/>
      <c r="CS26" s="270"/>
      <c r="CT26" s="270"/>
      <c r="CU26" s="270"/>
      <c r="CV26" s="270"/>
      <c r="CW26" s="270"/>
      <c r="CX26" s="270"/>
      <c r="CY26" s="270"/>
      <c r="CZ26" s="270"/>
      <c r="DA26" s="270"/>
      <c r="DB26" s="270"/>
      <c r="DC26" s="270"/>
      <c r="DD26" s="270"/>
      <c r="DE26" s="270"/>
      <c r="DF26" s="270"/>
      <c r="DG26" s="270"/>
      <c r="DH26" s="270"/>
      <c r="DI26" s="270"/>
      <c r="DJ26" s="270"/>
      <c r="DK26" s="270"/>
      <c r="DL26" s="270"/>
      <c r="DM26" s="270"/>
      <c r="DN26" s="270"/>
      <c r="DO26" s="270"/>
      <c r="DP26" s="270"/>
      <c r="DQ26" s="270"/>
      <c r="DR26" s="270"/>
      <c r="DS26" s="270"/>
      <c r="DT26" s="270"/>
      <c r="DU26" s="270"/>
      <c r="DV26" s="270"/>
      <c r="DW26" s="270"/>
      <c r="DX26" s="270"/>
      <c r="DY26" s="270"/>
      <c r="DZ26" s="270"/>
      <c r="EA26" s="270"/>
      <c r="EB26" s="270"/>
      <c r="EC26" s="270"/>
      <c r="ED26" s="270"/>
      <c r="EE26" s="270"/>
      <c r="EF26" s="270"/>
      <c r="EG26" s="270"/>
      <c r="EH26" s="270"/>
      <c r="EI26" s="270"/>
      <c r="EJ26" s="270"/>
      <c r="EK26" s="270"/>
      <c r="EL26" s="270"/>
      <c r="EM26" s="270"/>
      <c r="EN26" s="270"/>
      <c r="EO26" s="270"/>
      <c r="EP26" s="270"/>
      <c r="EQ26" s="270"/>
      <c r="ER26" s="270"/>
      <c r="ES26" s="270"/>
      <c r="ET26" s="270"/>
      <c r="EU26" s="270"/>
      <c r="EV26" s="270"/>
      <c r="EW26" s="270"/>
      <c r="EX26" s="270"/>
      <c r="EY26" s="270"/>
      <c r="EZ26" s="270"/>
      <c r="FA26" s="270"/>
      <c r="FB26" s="270"/>
      <c r="FC26" s="270"/>
      <c r="FD26" s="270"/>
      <c r="FE26" s="270"/>
      <c r="FF26" s="270"/>
      <c r="FG26" s="270"/>
      <c r="FH26" s="270"/>
      <c r="FI26" s="270"/>
      <c r="FJ26" s="270"/>
      <c r="FK26" s="270"/>
      <c r="FL26" s="270"/>
      <c r="FM26" s="270"/>
      <c r="FN26" s="270"/>
      <c r="FO26" s="270"/>
      <c r="FP26" s="270"/>
      <c r="FQ26" s="270"/>
      <c r="FR26" s="270"/>
      <c r="FS26" s="270"/>
      <c r="FT26" s="270"/>
      <c r="FU26" s="270"/>
      <c r="FV26" s="270"/>
      <c r="FW26" s="270"/>
      <c r="FX26" s="270"/>
      <c r="FY26" s="270"/>
      <c r="FZ26" s="270"/>
      <c r="GA26" s="270"/>
      <c r="GB26" s="270"/>
      <c r="GC26" s="270"/>
      <c r="GD26" s="270"/>
      <c r="GE26" s="270"/>
      <c r="GF26" s="270"/>
      <c r="GG26" s="270"/>
      <c r="GH26" s="270"/>
      <c r="GI26" s="270"/>
      <c r="GJ26" s="270"/>
      <c r="GK26" s="270"/>
      <c r="GL26" s="270"/>
      <c r="GM26" s="270"/>
      <c r="GN26" s="270"/>
      <c r="GO26" s="270"/>
      <c r="GP26" s="270"/>
      <c r="GQ26" s="270"/>
      <c r="GR26" s="270"/>
      <c r="GS26" s="270"/>
      <c r="GT26" s="270"/>
      <c r="GU26" s="270"/>
      <c r="GV26" s="270"/>
      <c r="GW26" s="270"/>
      <c r="GX26" s="270"/>
      <c r="GY26" s="270"/>
      <c r="GZ26" s="270"/>
      <c r="HA26" s="270"/>
      <c r="HB26" s="270"/>
      <c r="HC26" s="270"/>
      <c r="HD26" s="270"/>
      <c r="HE26" s="270"/>
      <c r="HF26" s="270"/>
      <c r="HG26" s="270"/>
      <c r="HH26" s="270"/>
      <c r="HI26" s="270"/>
      <c r="HJ26" s="270"/>
      <c r="HK26" s="270"/>
      <c r="HL26" s="270"/>
      <c r="HM26" s="270"/>
      <c r="HN26" s="270"/>
      <c r="HO26" s="270"/>
      <c r="HP26" s="270"/>
      <c r="HQ26" s="270"/>
      <c r="HR26" s="270"/>
      <c r="HS26" s="270"/>
      <c r="HT26" s="270"/>
      <c r="HU26" s="270"/>
      <c r="HV26" s="270"/>
      <c r="HW26" s="270"/>
      <c r="HX26" s="270"/>
      <c r="HY26" s="270"/>
      <c r="HZ26" s="270"/>
      <c r="IA26" s="270"/>
      <c r="IB26" s="270"/>
      <c r="IC26" s="270"/>
      <c r="ID26" s="270"/>
      <c r="IE26" s="270"/>
      <c r="IF26" s="270"/>
      <c r="IG26" s="270"/>
      <c r="IH26" s="270"/>
      <c r="II26" s="270"/>
      <c r="IJ26" s="270"/>
      <c r="IK26" s="270"/>
      <c r="IL26" s="270"/>
      <c r="IM26" s="270"/>
      <c r="IN26" s="270"/>
      <c r="IO26" s="270"/>
      <c r="IP26" s="270"/>
      <c r="IQ26" s="270"/>
      <c r="IR26" s="270"/>
      <c r="IS26" s="270"/>
      <c r="IT26" s="270"/>
      <c r="IU26" s="270"/>
      <c r="IV26" s="270"/>
      <c r="IW26" s="270"/>
      <c r="IX26" s="270"/>
      <c r="IY26" s="270"/>
      <c r="IZ26" s="270"/>
      <c r="JA26" s="270"/>
      <c r="JB26" s="270"/>
      <c r="JC26" s="270"/>
      <c r="JD26" s="270"/>
      <c r="JE26" s="270"/>
      <c r="JF26" s="270"/>
      <c r="JG26" s="270"/>
      <c r="JH26" s="270"/>
      <c r="JI26" s="270"/>
      <c r="JJ26" s="270"/>
      <c r="JK26" s="270"/>
      <c r="JL26" s="270"/>
      <c r="JM26" s="270"/>
      <c r="JN26" s="270"/>
      <c r="JO26" s="270"/>
      <c r="JP26" s="270"/>
      <c r="JQ26" s="270"/>
      <c r="JR26" s="270"/>
      <c r="JS26" s="270"/>
      <c r="JT26" s="270"/>
      <c r="JU26" s="270"/>
      <c r="JV26" s="270"/>
      <c r="JW26" s="270"/>
      <c r="JX26" s="270"/>
      <c r="JY26" s="270"/>
      <c r="JZ26" s="270"/>
      <c r="KA26" s="270"/>
      <c r="KB26" s="270"/>
      <c r="KC26" s="270"/>
      <c r="KD26" s="270"/>
      <c r="KE26" s="270"/>
      <c r="KF26" s="270"/>
      <c r="KG26" s="270"/>
      <c r="KH26" s="270"/>
      <c r="KI26" s="270"/>
      <c r="KJ26" s="270"/>
      <c r="KK26" s="270"/>
      <c r="KL26" s="270"/>
      <c r="KM26" s="270"/>
      <c r="KN26" s="270"/>
      <c r="KO26" s="270"/>
      <c r="KP26" s="270"/>
      <c r="KQ26" s="270"/>
      <c r="KR26" s="270"/>
      <c r="KS26" s="270"/>
      <c r="KT26" s="270"/>
      <c r="KU26" s="270"/>
      <c r="KV26" s="270"/>
      <c r="KW26" s="270"/>
      <c r="KX26" s="270"/>
      <c r="KY26" s="270"/>
      <c r="KZ26" s="270"/>
      <c r="LA26" s="270"/>
      <c r="LB26" s="270"/>
      <c r="LC26" s="270"/>
      <c r="LD26" s="270"/>
      <c r="LE26" s="270"/>
      <c r="LF26" s="270"/>
      <c r="LG26" s="270"/>
      <c r="LH26" s="270"/>
      <c r="LI26" s="270"/>
      <c r="LJ26" s="270"/>
      <c r="LK26" s="270"/>
      <c r="LL26" s="270"/>
      <c r="LM26" s="270"/>
      <c r="LN26" s="270"/>
      <c r="LO26" s="270"/>
      <c r="LP26" s="270"/>
      <c r="LQ26" s="270"/>
      <c r="LR26" s="270"/>
      <c r="LS26" s="270"/>
      <c r="LT26" s="270"/>
      <c r="LU26" s="270"/>
      <c r="LV26" s="270"/>
      <c r="LW26" s="270"/>
      <c r="LX26" s="270"/>
      <c r="LY26" s="270"/>
      <c r="LZ26" s="270"/>
      <c r="MA26" s="270"/>
      <c r="MB26" s="270"/>
      <c r="MC26" s="270"/>
      <c r="MD26" s="270"/>
      <c r="ME26" s="270"/>
      <c r="MF26" s="270"/>
      <c r="MG26" s="270"/>
      <c r="MH26" s="270"/>
      <c r="MI26" s="270"/>
      <c r="MJ26" s="270"/>
      <c r="MK26" s="270"/>
      <c r="ML26" s="270"/>
      <c r="MM26" s="270"/>
      <c r="MN26" s="270"/>
      <c r="MO26" s="270"/>
      <c r="MP26" s="270"/>
      <c r="MQ26" s="270"/>
      <c r="MR26" s="270"/>
      <c r="MS26" s="270"/>
      <c r="MT26" s="270"/>
      <c r="MU26" s="270"/>
      <c r="MV26" s="270"/>
      <c r="MW26" s="270"/>
      <c r="MX26" s="270"/>
      <c r="MY26" s="270"/>
      <c r="MZ26" s="270"/>
      <c r="NA26" s="270"/>
      <c r="NB26" s="270"/>
      <c r="NC26" s="270"/>
    </row>
    <row r="27" spans="2:367" x14ac:dyDescent="0.2">
      <c r="B27" s="270"/>
      <c r="C27" s="270"/>
      <c r="D27" s="270"/>
      <c r="E27" s="270"/>
      <c r="F27" s="270"/>
      <c r="G27" s="270"/>
      <c r="H27" s="270"/>
      <c r="I27" s="270"/>
      <c r="J27" s="270"/>
      <c r="K27" s="270"/>
      <c r="L27" s="270"/>
      <c r="M27" s="270"/>
      <c r="N27" s="270"/>
      <c r="O27" s="270"/>
      <c r="P27" s="270"/>
      <c r="Q27" s="270"/>
      <c r="R27" s="270"/>
      <c r="S27" s="270"/>
      <c r="T27" s="270"/>
      <c r="U27" s="270"/>
      <c r="V27" s="270"/>
      <c r="W27" s="270"/>
      <c r="X27" s="270"/>
      <c r="Y27" s="270"/>
      <c r="Z27" s="270"/>
      <c r="AA27" s="270"/>
      <c r="AB27" s="270"/>
      <c r="AC27" s="270"/>
      <c r="AD27" s="270"/>
      <c r="AE27" s="270"/>
      <c r="AF27" s="270"/>
      <c r="AG27" s="270"/>
      <c r="AH27" s="270"/>
      <c r="AI27" s="270"/>
      <c r="AJ27" s="270"/>
      <c r="AK27" s="270"/>
      <c r="AL27" s="270"/>
      <c r="AM27" s="270"/>
      <c r="AN27" s="270"/>
      <c r="AO27" s="270"/>
      <c r="AP27" s="270"/>
      <c r="AQ27" s="270"/>
      <c r="AR27" s="270"/>
      <c r="AS27" s="270"/>
      <c r="AT27" s="270"/>
      <c r="AU27" s="270"/>
      <c r="AV27" s="270"/>
      <c r="AW27" s="270"/>
      <c r="AX27" s="270"/>
      <c r="AY27" s="270"/>
      <c r="AZ27" s="270"/>
      <c r="BA27" s="270"/>
      <c r="BB27" s="270"/>
      <c r="BC27" s="270"/>
      <c r="BD27" s="270"/>
      <c r="BE27" s="270"/>
      <c r="BF27" s="270"/>
      <c r="BG27" s="270"/>
      <c r="BH27" s="270"/>
      <c r="BI27" s="270"/>
      <c r="BJ27" s="270"/>
      <c r="BK27" s="270"/>
      <c r="BL27" s="270"/>
      <c r="BM27" s="270"/>
      <c r="BN27" s="270"/>
      <c r="BO27" s="270"/>
      <c r="BP27" s="270"/>
      <c r="BQ27" s="270"/>
      <c r="BR27" s="270"/>
      <c r="BS27" s="270"/>
      <c r="BT27" s="270"/>
      <c r="BU27" s="270"/>
      <c r="BV27" s="270"/>
      <c r="BW27" s="270"/>
      <c r="BX27" s="270"/>
      <c r="BY27" s="270"/>
      <c r="BZ27" s="270"/>
      <c r="CA27" s="270"/>
      <c r="CB27" s="270"/>
      <c r="CC27" s="270"/>
      <c r="CD27" s="270"/>
      <c r="CE27" s="270"/>
      <c r="CF27" s="270"/>
      <c r="CG27" s="270"/>
      <c r="CH27" s="270"/>
      <c r="CI27" s="270"/>
      <c r="CJ27" s="270"/>
      <c r="CK27" s="270"/>
      <c r="CL27" s="270"/>
      <c r="CM27" s="270"/>
      <c r="CN27" s="270"/>
      <c r="CO27" s="270"/>
      <c r="CP27" s="270"/>
      <c r="CQ27" s="270"/>
      <c r="CR27" s="270"/>
      <c r="CS27" s="270"/>
      <c r="CT27" s="270"/>
      <c r="CU27" s="270"/>
      <c r="CV27" s="270"/>
      <c r="CW27" s="270"/>
      <c r="CX27" s="270"/>
      <c r="CY27" s="270"/>
      <c r="CZ27" s="270"/>
      <c r="DA27" s="270"/>
      <c r="DB27" s="270"/>
      <c r="DC27" s="270"/>
      <c r="DD27" s="270"/>
      <c r="DE27" s="270"/>
      <c r="DF27" s="270"/>
      <c r="DG27" s="270"/>
      <c r="DH27" s="270"/>
      <c r="DI27" s="270"/>
      <c r="DJ27" s="270"/>
      <c r="DK27" s="270"/>
      <c r="DL27" s="270"/>
      <c r="DM27" s="270"/>
      <c r="DN27" s="270"/>
      <c r="DO27" s="270"/>
      <c r="DP27" s="270"/>
      <c r="DQ27" s="270"/>
      <c r="DR27" s="270"/>
      <c r="DS27" s="270"/>
      <c r="DT27" s="270"/>
      <c r="DU27" s="270"/>
      <c r="DV27" s="270"/>
      <c r="DW27" s="270"/>
      <c r="DX27" s="270"/>
      <c r="DY27" s="270"/>
      <c r="DZ27" s="270"/>
      <c r="EA27" s="270"/>
      <c r="EB27" s="270"/>
      <c r="EC27" s="270"/>
      <c r="ED27" s="270"/>
      <c r="EE27" s="270"/>
      <c r="EF27" s="270"/>
      <c r="EG27" s="270"/>
      <c r="EH27" s="270"/>
      <c r="EI27" s="270"/>
      <c r="EJ27" s="270"/>
      <c r="EK27" s="270"/>
      <c r="EL27" s="270"/>
      <c r="EM27" s="270"/>
      <c r="EN27" s="270"/>
      <c r="EO27" s="270"/>
      <c r="EP27" s="270"/>
      <c r="EQ27" s="270"/>
      <c r="ER27" s="270"/>
      <c r="ES27" s="270"/>
      <c r="ET27" s="270"/>
      <c r="EU27" s="270"/>
      <c r="EV27" s="270"/>
      <c r="EW27" s="270"/>
      <c r="EX27" s="270"/>
      <c r="EY27" s="270"/>
      <c r="EZ27" s="270"/>
      <c r="FA27" s="270"/>
      <c r="FB27" s="270"/>
      <c r="FC27" s="270"/>
      <c r="FD27" s="270"/>
      <c r="FE27" s="270"/>
      <c r="FF27" s="270"/>
      <c r="FG27" s="270"/>
      <c r="FH27" s="270"/>
      <c r="FI27" s="270"/>
      <c r="FJ27" s="270"/>
      <c r="FK27" s="270"/>
      <c r="FL27" s="270"/>
      <c r="FM27" s="270"/>
      <c r="FN27" s="270"/>
      <c r="FO27" s="270"/>
      <c r="FP27" s="270"/>
      <c r="FQ27" s="270"/>
      <c r="FR27" s="270"/>
      <c r="FS27" s="270"/>
      <c r="FT27" s="270"/>
      <c r="FU27" s="270"/>
      <c r="FV27" s="270"/>
      <c r="FW27" s="270"/>
      <c r="FX27" s="270"/>
      <c r="FY27" s="270"/>
      <c r="FZ27" s="270"/>
      <c r="GA27" s="270"/>
      <c r="GB27" s="270"/>
      <c r="GC27" s="270"/>
      <c r="GD27" s="270"/>
      <c r="GE27" s="270"/>
      <c r="GF27" s="270"/>
      <c r="GG27" s="270"/>
      <c r="GH27" s="270"/>
      <c r="GI27" s="270"/>
      <c r="GJ27" s="270"/>
      <c r="GK27" s="270"/>
      <c r="GL27" s="270"/>
      <c r="GM27" s="270"/>
      <c r="GN27" s="270"/>
      <c r="GO27" s="270"/>
      <c r="GP27" s="270"/>
      <c r="GQ27" s="270"/>
      <c r="GR27" s="270"/>
      <c r="GS27" s="270"/>
      <c r="GT27" s="270"/>
      <c r="GU27" s="270"/>
      <c r="GV27" s="270"/>
      <c r="GW27" s="270"/>
      <c r="GX27" s="270"/>
      <c r="GY27" s="270"/>
      <c r="GZ27" s="270"/>
      <c r="HA27" s="270"/>
      <c r="HB27" s="270"/>
      <c r="HC27" s="270"/>
      <c r="HD27" s="270"/>
      <c r="HE27" s="270"/>
      <c r="HF27" s="270"/>
      <c r="HG27" s="270"/>
      <c r="HH27" s="270"/>
      <c r="HI27" s="270"/>
      <c r="HJ27" s="270"/>
      <c r="HK27" s="270"/>
      <c r="HL27" s="270"/>
      <c r="HM27" s="270"/>
      <c r="HN27" s="270"/>
      <c r="HO27" s="270"/>
      <c r="HP27" s="270"/>
      <c r="HQ27" s="270"/>
      <c r="HR27" s="270"/>
      <c r="HS27" s="270"/>
      <c r="HT27" s="270"/>
      <c r="HU27" s="270"/>
      <c r="HV27" s="270"/>
      <c r="HW27" s="270"/>
      <c r="HX27" s="270"/>
      <c r="HY27" s="270"/>
      <c r="HZ27" s="270"/>
      <c r="IA27" s="270"/>
      <c r="IB27" s="270"/>
      <c r="IC27" s="270"/>
      <c r="ID27" s="270"/>
      <c r="IE27" s="270"/>
      <c r="IF27" s="270"/>
      <c r="IG27" s="270"/>
      <c r="IH27" s="270"/>
      <c r="II27" s="270"/>
      <c r="IJ27" s="270"/>
      <c r="IK27" s="270"/>
      <c r="IL27" s="270"/>
      <c r="IM27" s="270"/>
      <c r="IN27" s="270"/>
      <c r="IO27" s="270"/>
      <c r="IP27" s="270"/>
      <c r="IQ27" s="270"/>
      <c r="IR27" s="270"/>
      <c r="IS27" s="270"/>
      <c r="IT27" s="270"/>
      <c r="IU27" s="270"/>
      <c r="IV27" s="270"/>
      <c r="IW27" s="270"/>
      <c r="IX27" s="270"/>
      <c r="IY27" s="270"/>
      <c r="IZ27" s="270"/>
      <c r="JA27" s="270"/>
      <c r="JB27" s="270"/>
      <c r="JC27" s="270"/>
      <c r="JD27" s="270"/>
      <c r="JE27" s="270"/>
      <c r="JF27" s="270"/>
      <c r="JG27" s="270"/>
      <c r="JH27" s="270"/>
      <c r="JI27" s="270"/>
      <c r="JJ27" s="270"/>
      <c r="JK27" s="270"/>
      <c r="JL27" s="270"/>
      <c r="JM27" s="270"/>
      <c r="JN27" s="270"/>
      <c r="JO27" s="270"/>
      <c r="JP27" s="270"/>
      <c r="JQ27" s="270"/>
      <c r="JR27" s="270"/>
      <c r="JS27" s="270"/>
      <c r="JT27" s="270"/>
      <c r="JU27" s="270"/>
      <c r="JV27" s="270"/>
      <c r="JW27" s="270"/>
      <c r="JX27" s="270"/>
      <c r="JY27" s="270"/>
      <c r="JZ27" s="270"/>
      <c r="KA27" s="270"/>
      <c r="KB27" s="270"/>
      <c r="KC27" s="270"/>
      <c r="KD27" s="270"/>
      <c r="KE27" s="270"/>
      <c r="KF27" s="270"/>
      <c r="KG27" s="270"/>
      <c r="KH27" s="270"/>
      <c r="KI27" s="270"/>
      <c r="KJ27" s="270"/>
      <c r="KK27" s="270"/>
      <c r="KL27" s="270"/>
      <c r="KM27" s="270"/>
      <c r="KN27" s="270"/>
      <c r="KO27" s="270"/>
      <c r="KP27" s="270"/>
      <c r="KQ27" s="270"/>
      <c r="KR27" s="270"/>
      <c r="KS27" s="270"/>
      <c r="KT27" s="270"/>
      <c r="KU27" s="270"/>
      <c r="KV27" s="270"/>
      <c r="KW27" s="270"/>
      <c r="KX27" s="270"/>
      <c r="KY27" s="270"/>
      <c r="KZ27" s="270"/>
      <c r="LA27" s="270"/>
      <c r="LB27" s="270"/>
      <c r="LC27" s="270"/>
      <c r="LD27" s="270"/>
      <c r="LE27" s="270"/>
      <c r="LF27" s="270"/>
      <c r="LG27" s="270"/>
      <c r="LH27" s="270"/>
      <c r="LI27" s="270"/>
      <c r="LJ27" s="270"/>
      <c r="LK27" s="270"/>
      <c r="LL27" s="270"/>
      <c r="LM27" s="270"/>
      <c r="LN27" s="270"/>
      <c r="LO27" s="270"/>
      <c r="LP27" s="270"/>
      <c r="LQ27" s="270"/>
      <c r="LR27" s="270"/>
      <c r="LS27" s="270"/>
      <c r="LT27" s="270"/>
      <c r="LU27" s="270"/>
      <c r="LV27" s="270"/>
      <c r="LW27" s="270"/>
      <c r="LX27" s="270"/>
      <c r="LY27" s="270"/>
      <c r="LZ27" s="270"/>
      <c r="MA27" s="270"/>
      <c r="MB27" s="270"/>
      <c r="MC27" s="270"/>
      <c r="MD27" s="270"/>
      <c r="ME27" s="270"/>
      <c r="MF27" s="270"/>
      <c r="MG27" s="270"/>
      <c r="MH27" s="270"/>
      <c r="MI27" s="270"/>
      <c r="MJ27" s="270"/>
      <c r="MK27" s="270"/>
      <c r="ML27" s="270"/>
      <c r="MM27" s="270"/>
      <c r="MN27" s="270"/>
      <c r="MO27" s="270"/>
      <c r="MP27" s="270"/>
      <c r="MQ27" s="270"/>
      <c r="MR27" s="270"/>
      <c r="MS27" s="270"/>
      <c r="MT27" s="270"/>
      <c r="MU27" s="270"/>
      <c r="MV27" s="270"/>
      <c r="MW27" s="270"/>
      <c r="MX27" s="270"/>
      <c r="MY27" s="270"/>
      <c r="MZ27" s="270"/>
      <c r="NA27" s="270"/>
      <c r="NB27" s="270"/>
      <c r="NC27" s="270"/>
    </row>
    <row r="28" spans="2:367" x14ac:dyDescent="0.2"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0"/>
      <c r="T28" s="270"/>
      <c r="U28" s="270"/>
      <c r="V28" s="270"/>
      <c r="W28" s="270"/>
      <c r="X28" s="270"/>
      <c r="Y28" s="270"/>
      <c r="Z28" s="270"/>
      <c r="AA28" s="270"/>
      <c r="AB28" s="270"/>
      <c r="AC28" s="270"/>
      <c r="AD28" s="270"/>
      <c r="AE28" s="270"/>
      <c r="AF28" s="270"/>
      <c r="AG28" s="270"/>
      <c r="AH28" s="270"/>
      <c r="AI28" s="270"/>
      <c r="AJ28" s="270"/>
      <c r="AK28" s="270"/>
      <c r="AL28" s="270"/>
      <c r="AM28" s="270"/>
      <c r="AN28" s="270"/>
      <c r="AO28" s="270"/>
      <c r="AP28" s="270"/>
      <c r="AQ28" s="270"/>
      <c r="AR28" s="270"/>
      <c r="AS28" s="270"/>
      <c r="AT28" s="270"/>
      <c r="AU28" s="270"/>
      <c r="AV28" s="270"/>
      <c r="AW28" s="270"/>
      <c r="AX28" s="270"/>
      <c r="AY28" s="270"/>
      <c r="AZ28" s="270"/>
      <c r="BA28" s="270"/>
      <c r="BB28" s="270"/>
      <c r="BC28" s="270"/>
      <c r="BD28" s="270"/>
      <c r="BE28" s="270"/>
      <c r="BF28" s="270"/>
      <c r="BG28" s="270"/>
      <c r="BH28" s="270"/>
      <c r="BI28" s="270"/>
      <c r="BJ28" s="270"/>
      <c r="BK28" s="270"/>
      <c r="BL28" s="270"/>
      <c r="BM28" s="270"/>
      <c r="BN28" s="270"/>
      <c r="BO28" s="270"/>
      <c r="BP28" s="270"/>
      <c r="BQ28" s="270"/>
      <c r="BR28" s="270"/>
      <c r="BS28" s="270"/>
      <c r="BT28" s="270"/>
      <c r="BU28" s="270"/>
      <c r="BV28" s="270"/>
      <c r="BW28" s="270"/>
      <c r="BX28" s="270"/>
      <c r="BY28" s="270"/>
      <c r="BZ28" s="270"/>
      <c r="CA28" s="270"/>
      <c r="CB28" s="270"/>
      <c r="CC28" s="270"/>
      <c r="CD28" s="270"/>
      <c r="CE28" s="270"/>
      <c r="CF28" s="270"/>
      <c r="CG28" s="270"/>
      <c r="CH28" s="270"/>
      <c r="CI28" s="270"/>
      <c r="CJ28" s="270"/>
      <c r="CK28" s="270"/>
      <c r="CL28" s="270"/>
      <c r="CM28" s="270"/>
      <c r="CN28" s="270"/>
      <c r="CO28" s="270"/>
      <c r="CP28" s="270"/>
      <c r="CQ28" s="270"/>
      <c r="CR28" s="270"/>
      <c r="CS28" s="270"/>
      <c r="CT28" s="270"/>
      <c r="CU28" s="270"/>
      <c r="CV28" s="270"/>
      <c r="CW28" s="270"/>
      <c r="CX28" s="270"/>
      <c r="CY28" s="270"/>
      <c r="CZ28" s="270"/>
      <c r="DA28" s="270"/>
      <c r="DB28" s="270"/>
      <c r="DC28" s="270"/>
      <c r="DD28" s="270"/>
      <c r="DE28" s="270"/>
      <c r="DF28" s="270"/>
      <c r="DG28" s="270"/>
      <c r="DH28" s="270"/>
      <c r="DI28" s="270"/>
      <c r="DJ28" s="270"/>
      <c r="DK28" s="270"/>
      <c r="DL28" s="270"/>
      <c r="DM28" s="270"/>
      <c r="DN28" s="270"/>
      <c r="DO28" s="270"/>
      <c r="DP28" s="270"/>
      <c r="DQ28" s="270"/>
      <c r="DR28" s="270"/>
      <c r="DS28" s="270"/>
      <c r="DT28" s="270"/>
      <c r="DU28" s="270"/>
      <c r="DV28" s="270"/>
      <c r="DW28" s="270"/>
      <c r="DX28" s="270"/>
      <c r="DY28" s="270"/>
      <c r="DZ28" s="270"/>
      <c r="EA28" s="270"/>
      <c r="EB28" s="270"/>
      <c r="EC28" s="270"/>
      <c r="ED28" s="270"/>
      <c r="EE28" s="270"/>
      <c r="EF28" s="270"/>
      <c r="EG28" s="270"/>
      <c r="EH28" s="270"/>
      <c r="EI28" s="270"/>
      <c r="EJ28" s="270"/>
      <c r="EK28" s="270"/>
      <c r="EL28" s="270"/>
      <c r="EM28" s="270"/>
      <c r="EN28" s="270"/>
      <c r="EO28" s="270"/>
      <c r="EP28" s="270"/>
      <c r="EQ28" s="270"/>
      <c r="ER28" s="270"/>
      <c r="ES28" s="270"/>
      <c r="ET28" s="270"/>
      <c r="EU28" s="270"/>
      <c r="EV28" s="270"/>
      <c r="EW28" s="270"/>
      <c r="EX28" s="270"/>
      <c r="EY28" s="270"/>
      <c r="EZ28" s="270"/>
      <c r="FA28" s="270"/>
      <c r="FB28" s="270"/>
      <c r="FC28" s="270"/>
      <c r="FD28" s="270"/>
      <c r="FE28" s="270"/>
      <c r="FF28" s="270"/>
      <c r="FG28" s="270"/>
      <c r="FH28" s="270"/>
      <c r="FI28" s="270"/>
      <c r="FJ28" s="270"/>
      <c r="FK28" s="270"/>
      <c r="FL28" s="270"/>
      <c r="FM28" s="270"/>
      <c r="FN28" s="270"/>
      <c r="FO28" s="270"/>
      <c r="FP28" s="270"/>
      <c r="FQ28" s="270"/>
      <c r="FR28" s="270"/>
      <c r="FS28" s="270"/>
      <c r="FT28" s="270"/>
      <c r="FU28" s="270"/>
      <c r="FV28" s="270"/>
      <c r="FW28" s="270"/>
      <c r="FX28" s="270"/>
      <c r="FY28" s="270"/>
      <c r="FZ28" s="270"/>
      <c r="GA28" s="270"/>
      <c r="GB28" s="270"/>
      <c r="GC28" s="270"/>
      <c r="GD28" s="270"/>
      <c r="GE28" s="270"/>
      <c r="GF28" s="270"/>
      <c r="GG28" s="270"/>
      <c r="GH28" s="270"/>
      <c r="GI28" s="270"/>
      <c r="GJ28" s="270"/>
      <c r="GK28" s="270"/>
      <c r="GL28" s="270"/>
      <c r="GM28" s="270"/>
      <c r="GN28" s="270"/>
      <c r="GO28" s="270"/>
      <c r="GP28" s="270"/>
      <c r="GQ28" s="270"/>
      <c r="GR28" s="270"/>
      <c r="GS28" s="270"/>
      <c r="GT28" s="270"/>
      <c r="GU28" s="270"/>
      <c r="GV28" s="270"/>
      <c r="GW28" s="270"/>
      <c r="GX28" s="270"/>
      <c r="GY28" s="270"/>
      <c r="GZ28" s="270"/>
      <c r="HA28" s="270"/>
      <c r="HB28" s="270"/>
      <c r="HC28" s="270"/>
      <c r="HD28" s="270"/>
      <c r="HE28" s="270"/>
      <c r="HF28" s="270"/>
      <c r="HG28" s="270"/>
      <c r="HH28" s="270"/>
      <c r="HI28" s="270"/>
      <c r="HJ28" s="270"/>
      <c r="HK28" s="270"/>
      <c r="HL28" s="270"/>
      <c r="HM28" s="270"/>
      <c r="HN28" s="270"/>
      <c r="HO28" s="270"/>
      <c r="HP28" s="270"/>
      <c r="HQ28" s="270"/>
      <c r="HR28" s="270"/>
      <c r="HS28" s="270"/>
      <c r="HT28" s="270"/>
      <c r="HU28" s="270"/>
      <c r="HV28" s="270"/>
      <c r="HW28" s="270"/>
      <c r="HX28" s="270"/>
      <c r="HY28" s="270"/>
      <c r="HZ28" s="270"/>
      <c r="IA28" s="270"/>
      <c r="IB28" s="270"/>
      <c r="IC28" s="270"/>
      <c r="ID28" s="270"/>
      <c r="IE28" s="270"/>
      <c r="IF28" s="270"/>
      <c r="IG28" s="270"/>
      <c r="IH28" s="270"/>
      <c r="II28" s="270"/>
      <c r="IJ28" s="270"/>
      <c r="IK28" s="270"/>
      <c r="IL28" s="270"/>
      <c r="IM28" s="270"/>
      <c r="IN28" s="270"/>
      <c r="IO28" s="270"/>
      <c r="IP28" s="270"/>
      <c r="IQ28" s="270"/>
      <c r="IR28" s="270"/>
      <c r="IS28" s="270"/>
      <c r="IT28" s="270"/>
      <c r="IU28" s="270"/>
      <c r="IV28" s="270"/>
      <c r="IW28" s="270"/>
      <c r="IX28" s="270"/>
      <c r="IY28" s="270"/>
      <c r="IZ28" s="270"/>
      <c r="JA28" s="270"/>
      <c r="JB28" s="270"/>
      <c r="JC28" s="270"/>
      <c r="JD28" s="270"/>
      <c r="JE28" s="270"/>
      <c r="JF28" s="270"/>
      <c r="JG28" s="270"/>
      <c r="JH28" s="270"/>
      <c r="JI28" s="270"/>
      <c r="JJ28" s="270"/>
      <c r="JK28" s="270"/>
      <c r="JL28" s="270"/>
      <c r="JM28" s="270"/>
      <c r="JN28" s="270"/>
      <c r="JO28" s="270"/>
      <c r="JP28" s="270"/>
      <c r="JQ28" s="270"/>
      <c r="JR28" s="270"/>
      <c r="JS28" s="270"/>
      <c r="JT28" s="270"/>
      <c r="JU28" s="270"/>
      <c r="JV28" s="270"/>
      <c r="JW28" s="270"/>
      <c r="JX28" s="270"/>
      <c r="JY28" s="270"/>
      <c r="JZ28" s="270"/>
      <c r="KA28" s="270"/>
      <c r="KB28" s="270"/>
      <c r="KC28" s="270"/>
      <c r="KD28" s="270"/>
      <c r="KE28" s="270"/>
      <c r="KF28" s="270"/>
      <c r="KG28" s="270"/>
      <c r="KH28" s="270"/>
      <c r="KI28" s="270"/>
      <c r="KJ28" s="270"/>
      <c r="KK28" s="270"/>
      <c r="KL28" s="270"/>
      <c r="KM28" s="270"/>
      <c r="KN28" s="270"/>
      <c r="KO28" s="270"/>
      <c r="KP28" s="270"/>
      <c r="KQ28" s="270"/>
      <c r="KR28" s="270"/>
      <c r="KS28" s="270"/>
      <c r="KT28" s="270"/>
      <c r="KU28" s="270"/>
      <c r="KV28" s="270"/>
      <c r="KW28" s="270"/>
      <c r="KX28" s="270"/>
      <c r="KY28" s="270"/>
      <c r="KZ28" s="270"/>
      <c r="LA28" s="270"/>
      <c r="LB28" s="270"/>
      <c r="LC28" s="270"/>
      <c r="LD28" s="270"/>
      <c r="LE28" s="270"/>
      <c r="LF28" s="270"/>
      <c r="LG28" s="270"/>
      <c r="LH28" s="270"/>
      <c r="LI28" s="270"/>
      <c r="LJ28" s="270"/>
      <c r="LK28" s="270"/>
      <c r="LL28" s="270"/>
      <c r="LM28" s="270"/>
      <c r="LN28" s="270"/>
      <c r="LO28" s="270"/>
      <c r="LP28" s="270"/>
      <c r="LQ28" s="270"/>
      <c r="LR28" s="270"/>
      <c r="LS28" s="270"/>
      <c r="LT28" s="270"/>
      <c r="LU28" s="270"/>
      <c r="LV28" s="270"/>
      <c r="LW28" s="270"/>
      <c r="LX28" s="270"/>
      <c r="LY28" s="270"/>
      <c r="LZ28" s="270"/>
      <c r="MA28" s="270"/>
      <c r="MB28" s="270"/>
      <c r="MC28" s="270"/>
      <c r="MD28" s="270"/>
      <c r="ME28" s="270"/>
      <c r="MF28" s="270"/>
      <c r="MG28" s="270"/>
      <c r="MH28" s="270"/>
      <c r="MI28" s="270"/>
      <c r="MJ28" s="270"/>
      <c r="MK28" s="270"/>
      <c r="ML28" s="270"/>
      <c r="MM28" s="270"/>
      <c r="MN28" s="270"/>
      <c r="MO28" s="270"/>
      <c r="MP28" s="270"/>
      <c r="MQ28" s="270"/>
      <c r="MR28" s="270"/>
      <c r="MS28" s="270"/>
      <c r="MT28" s="270"/>
      <c r="MU28" s="270"/>
      <c r="MV28" s="270"/>
      <c r="MW28" s="270"/>
      <c r="MX28" s="270"/>
      <c r="MY28" s="270"/>
      <c r="MZ28" s="270"/>
      <c r="NA28" s="270"/>
      <c r="NB28" s="270"/>
      <c r="NC28" s="270"/>
    </row>
    <row r="29" spans="2:367" x14ac:dyDescent="0.2"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0"/>
      <c r="T29" s="270"/>
      <c r="U29" s="270"/>
      <c r="V29" s="270"/>
      <c r="W29" s="270"/>
      <c r="X29" s="270"/>
      <c r="Y29" s="270"/>
      <c r="Z29" s="270"/>
      <c r="AA29" s="270"/>
      <c r="AB29" s="270"/>
      <c r="AC29" s="270"/>
      <c r="AD29" s="270"/>
      <c r="AE29" s="270"/>
      <c r="AF29" s="270"/>
      <c r="AG29" s="270"/>
      <c r="AH29" s="270"/>
      <c r="AI29" s="270"/>
      <c r="AJ29" s="270"/>
      <c r="AK29" s="270"/>
      <c r="AL29" s="270"/>
      <c r="AM29" s="270"/>
      <c r="AN29" s="270"/>
      <c r="AO29" s="270"/>
      <c r="AP29" s="270"/>
      <c r="AQ29" s="270"/>
      <c r="AR29" s="270"/>
      <c r="AS29" s="270"/>
      <c r="AT29" s="270"/>
      <c r="AU29" s="270"/>
      <c r="AV29" s="270"/>
      <c r="AW29" s="270"/>
      <c r="AX29" s="270"/>
      <c r="AY29" s="270"/>
      <c r="AZ29" s="270"/>
      <c r="BA29" s="270"/>
      <c r="BB29" s="270"/>
      <c r="BC29" s="270"/>
      <c r="BD29" s="270"/>
      <c r="BE29" s="270"/>
      <c r="BF29" s="270"/>
      <c r="BG29" s="270"/>
      <c r="BH29" s="270"/>
      <c r="BI29" s="270"/>
      <c r="BJ29" s="270"/>
      <c r="BK29" s="270"/>
      <c r="BL29" s="270"/>
      <c r="BM29" s="270"/>
      <c r="BN29" s="270"/>
      <c r="BO29" s="270"/>
      <c r="BP29" s="270"/>
      <c r="BQ29" s="270"/>
      <c r="BR29" s="270"/>
      <c r="BS29" s="270"/>
      <c r="BT29" s="270"/>
      <c r="BU29" s="270"/>
      <c r="BV29" s="270"/>
      <c r="BW29" s="270"/>
      <c r="BX29" s="270"/>
      <c r="BY29" s="270"/>
      <c r="BZ29" s="270"/>
      <c r="CA29" s="270"/>
      <c r="CB29" s="270"/>
      <c r="CC29" s="270"/>
      <c r="CD29" s="270"/>
      <c r="CE29" s="270"/>
      <c r="CF29" s="270"/>
      <c r="CG29" s="270"/>
      <c r="CH29" s="270"/>
      <c r="CI29" s="270"/>
      <c r="CJ29" s="270"/>
      <c r="CK29" s="270"/>
      <c r="CL29" s="270"/>
      <c r="CM29" s="270"/>
      <c r="CN29" s="270"/>
      <c r="CO29" s="270"/>
      <c r="CP29" s="270"/>
      <c r="CQ29" s="270"/>
      <c r="CR29" s="270"/>
      <c r="CS29" s="270"/>
      <c r="CT29" s="270"/>
      <c r="CU29" s="270"/>
      <c r="CV29" s="270"/>
      <c r="CW29" s="270"/>
      <c r="CX29" s="270"/>
      <c r="CY29" s="270"/>
      <c r="CZ29" s="270"/>
      <c r="DA29" s="270"/>
      <c r="DB29" s="270"/>
      <c r="DC29" s="270"/>
      <c r="DD29" s="270"/>
      <c r="DE29" s="270"/>
      <c r="DF29" s="270"/>
      <c r="DG29" s="270"/>
      <c r="DH29" s="270"/>
      <c r="DI29" s="270"/>
      <c r="DJ29" s="270"/>
      <c r="DK29" s="270"/>
      <c r="DL29" s="270"/>
      <c r="DM29" s="270"/>
      <c r="DN29" s="270"/>
      <c r="DO29" s="270"/>
      <c r="DP29" s="270"/>
      <c r="DQ29" s="270"/>
      <c r="DR29" s="270"/>
      <c r="DS29" s="270"/>
      <c r="DT29" s="270"/>
      <c r="DU29" s="270"/>
      <c r="DV29" s="270"/>
      <c r="DW29" s="270"/>
      <c r="DX29" s="270"/>
      <c r="DY29" s="270"/>
      <c r="DZ29" s="270"/>
      <c r="EA29" s="270"/>
      <c r="EB29" s="270"/>
      <c r="EC29" s="270"/>
      <c r="ED29" s="270"/>
      <c r="EE29" s="270"/>
      <c r="EF29" s="270"/>
      <c r="EG29" s="270"/>
      <c r="EH29" s="270"/>
      <c r="EI29" s="270"/>
      <c r="EJ29" s="270"/>
      <c r="EK29" s="270"/>
      <c r="EL29" s="270"/>
      <c r="EM29" s="270"/>
      <c r="EN29" s="270"/>
      <c r="EO29" s="270"/>
      <c r="EP29" s="270"/>
      <c r="EQ29" s="270"/>
      <c r="ER29" s="270"/>
      <c r="ES29" s="270"/>
      <c r="ET29" s="270"/>
      <c r="EU29" s="270"/>
      <c r="EV29" s="270"/>
      <c r="EW29" s="270"/>
      <c r="EX29" s="270"/>
      <c r="EY29" s="270"/>
      <c r="EZ29" s="270"/>
      <c r="FA29" s="270"/>
      <c r="FB29" s="270"/>
      <c r="FC29" s="270"/>
      <c r="FD29" s="270"/>
      <c r="FE29" s="270"/>
      <c r="FF29" s="270"/>
      <c r="FG29" s="270"/>
      <c r="FH29" s="270"/>
      <c r="FI29" s="270"/>
      <c r="FJ29" s="270"/>
      <c r="FK29" s="270"/>
      <c r="FL29" s="270"/>
      <c r="FM29" s="270"/>
      <c r="FN29" s="270"/>
      <c r="FO29" s="270"/>
      <c r="FP29" s="270"/>
      <c r="FQ29" s="270"/>
      <c r="FR29" s="270"/>
      <c r="FS29" s="270"/>
      <c r="FT29" s="270"/>
      <c r="FU29" s="270"/>
      <c r="FV29" s="270"/>
      <c r="FW29" s="270"/>
      <c r="FX29" s="270"/>
      <c r="FY29" s="270"/>
      <c r="FZ29" s="270"/>
      <c r="GA29" s="270"/>
      <c r="GB29" s="270"/>
      <c r="GC29" s="270"/>
      <c r="GD29" s="270"/>
      <c r="GE29" s="270"/>
      <c r="GF29" s="270"/>
      <c r="GG29" s="270"/>
      <c r="GH29" s="270"/>
      <c r="GI29" s="270"/>
      <c r="GJ29" s="270"/>
      <c r="GK29" s="270"/>
      <c r="GL29" s="270"/>
      <c r="GM29" s="270"/>
      <c r="GN29" s="270"/>
      <c r="GO29" s="270"/>
      <c r="GP29" s="270"/>
      <c r="GQ29" s="270"/>
      <c r="GR29" s="270"/>
      <c r="GS29" s="270"/>
      <c r="GT29" s="270"/>
      <c r="GU29" s="270"/>
      <c r="GV29" s="270"/>
      <c r="GW29" s="270"/>
      <c r="GX29" s="270"/>
      <c r="GY29" s="270"/>
      <c r="GZ29" s="270"/>
      <c r="HA29" s="270"/>
      <c r="HB29" s="270"/>
      <c r="HC29" s="270"/>
      <c r="HD29" s="270"/>
      <c r="HE29" s="270"/>
      <c r="HF29" s="270"/>
      <c r="HG29" s="270"/>
      <c r="HH29" s="270"/>
      <c r="HI29" s="270"/>
      <c r="HJ29" s="270"/>
      <c r="HK29" s="270"/>
      <c r="HL29" s="270"/>
      <c r="HM29" s="270"/>
      <c r="HN29" s="270"/>
      <c r="HO29" s="270"/>
      <c r="HP29" s="270"/>
      <c r="HQ29" s="270"/>
      <c r="HR29" s="270"/>
      <c r="HS29" s="270"/>
      <c r="HT29" s="270"/>
      <c r="HU29" s="270"/>
      <c r="HV29" s="270"/>
      <c r="HW29" s="270"/>
      <c r="HX29" s="270"/>
      <c r="HY29" s="270"/>
      <c r="HZ29" s="270"/>
      <c r="IA29" s="270"/>
      <c r="IB29" s="270"/>
      <c r="IC29" s="270"/>
      <c r="ID29" s="270"/>
      <c r="IE29" s="270"/>
      <c r="IF29" s="270"/>
      <c r="IG29" s="270"/>
      <c r="IH29" s="270"/>
      <c r="II29" s="270"/>
      <c r="IJ29" s="270"/>
      <c r="IK29" s="270"/>
      <c r="IL29" s="270"/>
      <c r="IM29" s="270"/>
      <c r="IN29" s="270"/>
      <c r="IO29" s="270"/>
      <c r="IP29" s="270"/>
      <c r="IQ29" s="270"/>
      <c r="IR29" s="270"/>
      <c r="IS29" s="270"/>
      <c r="IT29" s="270"/>
      <c r="IU29" s="270"/>
      <c r="IV29" s="270"/>
      <c r="IW29" s="270"/>
      <c r="IX29" s="270"/>
      <c r="IY29" s="270"/>
      <c r="IZ29" s="270"/>
      <c r="JA29" s="270"/>
      <c r="JB29" s="270"/>
      <c r="JC29" s="270"/>
      <c r="JD29" s="270"/>
      <c r="JE29" s="270"/>
      <c r="JF29" s="270"/>
      <c r="JG29" s="270"/>
      <c r="JH29" s="270"/>
      <c r="JI29" s="270"/>
      <c r="JJ29" s="270"/>
      <c r="JK29" s="270"/>
      <c r="JL29" s="270"/>
      <c r="JM29" s="270"/>
      <c r="JN29" s="270"/>
      <c r="JO29" s="270"/>
      <c r="JP29" s="270"/>
      <c r="JQ29" s="270"/>
      <c r="JR29" s="270"/>
      <c r="JS29" s="270"/>
      <c r="JT29" s="270"/>
      <c r="JU29" s="270"/>
      <c r="JV29" s="270"/>
      <c r="JW29" s="270"/>
      <c r="JX29" s="270"/>
      <c r="JY29" s="270"/>
      <c r="JZ29" s="270"/>
      <c r="KA29" s="270"/>
      <c r="KB29" s="270"/>
      <c r="KC29" s="270"/>
      <c r="KD29" s="270"/>
      <c r="KE29" s="270"/>
      <c r="KF29" s="270"/>
      <c r="KG29" s="270"/>
      <c r="KH29" s="270"/>
      <c r="KI29" s="270"/>
      <c r="KJ29" s="270"/>
      <c r="KK29" s="270"/>
      <c r="KL29" s="270"/>
      <c r="KM29" s="270"/>
      <c r="KN29" s="270"/>
      <c r="KO29" s="270"/>
      <c r="KP29" s="270"/>
      <c r="KQ29" s="270"/>
      <c r="KR29" s="270"/>
      <c r="KS29" s="270"/>
      <c r="KT29" s="270"/>
      <c r="KU29" s="270"/>
      <c r="KV29" s="270"/>
      <c r="KW29" s="270"/>
      <c r="KX29" s="270"/>
      <c r="KY29" s="270"/>
      <c r="KZ29" s="270"/>
      <c r="LA29" s="270"/>
      <c r="LB29" s="270"/>
      <c r="LC29" s="270"/>
      <c r="LD29" s="270"/>
      <c r="LE29" s="270"/>
      <c r="LF29" s="270"/>
      <c r="LG29" s="270"/>
      <c r="LH29" s="270"/>
      <c r="LI29" s="270"/>
      <c r="LJ29" s="270"/>
      <c r="LK29" s="270"/>
      <c r="LL29" s="270"/>
      <c r="LM29" s="270"/>
      <c r="LN29" s="270"/>
      <c r="LO29" s="270"/>
      <c r="LP29" s="270"/>
      <c r="LQ29" s="270"/>
      <c r="LR29" s="270"/>
      <c r="LS29" s="270"/>
      <c r="LT29" s="270"/>
      <c r="LU29" s="270"/>
      <c r="LV29" s="270"/>
      <c r="LW29" s="270"/>
      <c r="LX29" s="270"/>
      <c r="LY29" s="270"/>
      <c r="LZ29" s="270"/>
      <c r="MA29" s="270"/>
      <c r="MB29" s="270"/>
      <c r="MC29" s="270"/>
      <c r="MD29" s="270"/>
      <c r="ME29" s="270"/>
      <c r="MF29" s="270"/>
      <c r="MG29" s="270"/>
      <c r="MH29" s="270"/>
      <c r="MI29" s="270"/>
      <c r="MJ29" s="270"/>
      <c r="MK29" s="270"/>
      <c r="ML29" s="270"/>
      <c r="MM29" s="270"/>
      <c r="MN29" s="270"/>
      <c r="MO29" s="270"/>
      <c r="MP29" s="270"/>
      <c r="MQ29" s="270"/>
      <c r="MR29" s="270"/>
      <c r="MS29" s="270"/>
      <c r="MT29" s="270"/>
      <c r="MU29" s="270"/>
      <c r="MV29" s="270"/>
      <c r="MW29" s="270"/>
      <c r="MX29" s="270"/>
      <c r="MY29" s="270"/>
      <c r="MZ29" s="270"/>
      <c r="NA29" s="270"/>
      <c r="NB29" s="270"/>
      <c r="NC29" s="270"/>
    </row>
    <row r="30" spans="2:367" x14ac:dyDescent="0.2">
      <c r="B30" s="270"/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0"/>
      <c r="T30" s="270"/>
      <c r="U30" s="270"/>
      <c r="V30" s="270"/>
      <c r="W30" s="270"/>
      <c r="X30" s="270"/>
      <c r="Y30" s="270"/>
      <c r="Z30" s="270"/>
      <c r="AA30" s="270"/>
      <c r="AB30" s="270"/>
      <c r="AC30" s="270"/>
      <c r="AD30" s="270"/>
      <c r="AE30" s="270"/>
      <c r="AF30" s="270"/>
      <c r="AG30" s="270"/>
      <c r="AH30" s="270"/>
      <c r="AI30" s="270"/>
      <c r="AJ30" s="270"/>
      <c r="AK30" s="270"/>
      <c r="AL30" s="270"/>
      <c r="AM30" s="270"/>
      <c r="AN30" s="270"/>
      <c r="AO30" s="270"/>
      <c r="AP30" s="270"/>
      <c r="AQ30" s="270"/>
      <c r="AR30" s="270"/>
      <c r="AS30" s="270"/>
      <c r="AT30" s="270"/>
      <c r="AU30" s="270"/>
      <c r="AV30" s="270"/>
      <c r="AW30" s="270"/>
      <c r="AX30" s="270"/>
      <c r="AY30" s="270"/>
      <c r="AZ30" s="270"/>
      <c r="BA30" s="270"/>
      <c r="BB30" s="270"/>
      <c r="BC30" s="270"/>
      <c r="BD30" s="270"/>
      <c r="BE30" s="270"/>
      <c r="BF30" s="270"/>
      <c r="BG30" s="270"/>
      <c r="BH30" s="270"/>
      <c r="BI30" s="270"/>
      <c r="BJ30" s="270"/>
      <c r="BK30" s="270"/>
      <c r="BL30" s="270"/>
      <c r="BM30" s="270"/>
      <c r="BN30" s="270"/>
      <c r="BO30" s="270"/>
      <c r="BP30" s="270"/>
      <c r="BQ30" s="270"/>
      <c r="BR30" s="270"/>
      <c r="BS30" s="270"/>
      <c r="BT30" s="270"/>
      <c r="BU30" s="270"/>
      <c r="BV30" s="270"/>
      <c r="BW30" s="270"/>
      <c r="BX30" s="270"/>
      <c r="BY30" s="270"/>
      <c r="BZ30" s="270"/>
      <c r="CA30" s="270"/>
      <c r="CB30" s="270"/>
      <c r="CC30" s="270"/>
      <c r="CD30" s="270"/>
      <c r="CE30" s="270"/>
      <c r="CF30" s="270"/>
      <c r="CG30" s="270"/>
      <c r="CH30" s="270"/>
      <c r="CI30" s="270"/>
      <c r="CJ30" s="270"/>
      <c r="CK30" s="270"/>
      <c r="CL30" s="270"/>
      <c r="CM30" s="270"/>
      <c r="CN30" s="270"/>
      <c r="CO30" s="270"/>
      <c r="CP30" s="270"/>
      <c r="CQ30" s="270"/>
      <c r="CR30" s="270"/>
      <c r="CS30" s="270"/>
      <c r="CT30" s="270"/>
      <c r="CU30" s="270"/>
      <c r="CV30" s="270"/>
      <c r="CW30" s="270"/>
      <c r="CX30" s="270"/>
      <c r="CY30" s="270"/>
      <c r="CZ30" s="270"/>
      <c r="DA30" s="270"/>
      <c r="DB30" s="270"/>
      <c r="DC30" s="270"/>
      <c r="DD30" s="270"/>
      <c r="DE30" s="270"/>
      <c r="DF30" s="270"/>
      <c r="DG30" s="270"/>
      <c r="DH30" s="270"/>
      <c r="DI30" s="270"/>
      <c r="DJ30" s="270"/>
      <c r="DK30" s="270"/>
      <c r="DL30" s="270"/>
      <c r="DM30" s="270"/>
      <c r="DN30" s="270"/>
      <c r="DO30" s="270"/>
      <c r="DP30" s="270"/>
      <c r="DQ30" s="270"/>
      <c r="DR30" s="270"/>
      <c r="DS30" s="270"/>
      <c r="DT30" s="270"/>
      <c r="DU30" s="270"/>
      <c r="DV30" s="270"/>
      <c r="DW30" s="270"/>
      <c r="DX30" s="270"/>
      <c r="DY30" s="270"/>
      <c r="DZ30" s="270"/>
      <c r="EA30" s="270"/>
      <c r="EB30" s="270"/>
      <c r="EC30" s="270"/>
      <c r="ED30" s="270"/>
      <c r="EE30" s="270"/>
      <c r="EF30" s="270"/>
      <c r="EG30" s="270"/>
      <c r="EH30" s="270"/>
      <c r="EI30" s="270"/>
      <c r="EJ30" s="270"/>
      <c r="EK30" s="270"/>
      <c r="EL30" s="270"/>
      <c r="EM30" s="270"/>
      <c r="EN30" s="270"/>
      <c r="EO30" s="270"/>
      <c r="EP30" s="270"/>
      <c r="EQ30" s="270"/>
      <c r="ER30" s="270"/>
      <c r="ES30" s="270"/>
      <c r="ET30" s="270"/>
      <c r="EU30" s="270"/>
      <c r="EV30" s="270"/>
      <c r="EW30" s="270"/>
      <c r="EX30" s="270"/>
      <c r="EY30" s="270"/>
      <c r="EZ30" s="270"/>
      <c r="FA30" s="270"/>
      <c r="FB30" s="270"/>
      <c r="FC30" s="270"/>
      <c r="FD30" s="270"/>
      <c r="FE30" s="270"/>
      <c r="FF30" s="270"/>
      <c r="FG30" s="270"/>
      <c r="FH30" s="270"/>
      <c r="FI30" s="270"/>
      <c r="FJ30" s="270"/>
      <c r="FK30" s="270"/>
      <c r="FL30" s="270"/>
      <c r="FM30" s="270"/>
      <c r="FN30" s="270"/>
      <c r="FO30" s="270"/>
      <c r="FP30" s="270"/>
      <c r="FQ30" s="270"/>
      <c r="FR30" s="270"/>
      <c r="FS30" s="270"/>
      <c r="FT30" s="270"/>
      <c r="FU30" s="270"/>
      <c r="FV30" s="270"/>
      <c r="FW30" s="270"/>
      <c r="FX30" s="270"/>
      <c r="FY30" s="270"/>
      <c r="FZ30" s="270"/>
      <c r="GA30" s="270"/>
      <c r="GB30" s="270"/>
      <c r="GC30" s="270"/>
      <c r="GD30" s="270"/>
      <c r="GE30" s="270"/>
      <c r="GF30" s="270"/>
      <c r="GG30" s="270"/>
      <c r="GH30" s="270"/>
      <c r="GI30" s="270"/>
      <c r="GJ30" s="270"/>
      <c r="GK30" s="270"/>
      <c r="GL30" s="270"/>
      <c r="GM30" s="270"/>
      <c r="GN30" s="270"/>
      <c r="GO30" s="270"/>
      <c r="GP30" s="270"/>
      <c r="GQ30" s="270"/>
      <c r="GR30" s="270"/>
      <c r="GS30" s="270"/>
      <c r="GT30" s="270"/>
      <c r="GU30" s="270"/>
      <c r="GV30" s="270"/>
      <c r="GW30" s="270"/>
      <c r="GX30" s="270"/>
      <c r="GY30" s="270"/>
      <c r="GZ30" s="270"/>
      <c r="HA30" s="270"/>
      <c r="HB30" s="270"/>
      <c r="HC30" s="270"/>
      <c r="HD30" s="270"/>
      <c r="HE30" s="270"/>
      <c r="HF30" s="270"/>
      <c r="HG30" s="270"/>
      <c r="HH30" s="270"/>
      <c r="HI30" s="270"/>
      <c r="HJ30" s="270"/>
      <c r="HK30" s="270"/>
      <c r="HL30" s="270"/>
      <c r="HM30" s="270"/>
      <c r="HN30" s="270"/>
      <c r="HO30" s="270"/>
      <c r="HP30" s="270"/>
      <c r="HQ30" s="270"/>
      <c r="HR30" s="270"/>
      <c r="HS30" s="270"/>
      <c r="HT30" s="270"/>
      <c r="HU30" s="270"/>
      <c r="HV30" s="270"/>
      <c r="HW30" s="270"/>
      <c r="HX30" s="270"/>
      <c r="HY30" s="270"/>
      <c r="HZ30" s="270"/>
      <c r="IA30" s="270"/>
      <c r="IB30" s="270"/>
      <c r="IC30" s="270"/>
      <c r="ID30" s="270"/>
      <c r="IE30" s="270"/>
      <c r="IF30" s="270"/>
      <c r="IG30" s="270"/>
      <c r="IH30" s="270"/>
      <c r="II30" s="270"/>
      <c r="IJ30" s="270"/>
      <c r="IK30" s="270"/>
      <c r="IL30" s="270"/>
      <c r="IM30" s="270"/>
      <c r="IN30" s="270"/>
      <c r="IO30" s="270"/>
      <c r="IP30" s="270"/>
      <c r="IQ30" s="270"/>
      <c r="IR30" s="270"/>
      <c r="IS30" s="270"/>
      <c r="IT30" s="270"/>
      <c r="IU30" s="270"/>
      <c r="IV30" s="270"/>
      <c r="IW30" s="270"/>
      <c r="IX30" s="270"/>
      <c r="IY30" s="270"/>
      <c r="IZ30" s="270"/>
      <c r="JA30" s="270"/>
      <c r="JB30" s="270"/>
      <c r="JC30" s="270"/>
      <c r="JD30" s="270"/>
      <c r="JE30" s="270"/>
      <c r="JF30" s="270"/>
      <c r="JG30" s="270"/>
      <c r="JH30" s="270"/>
      <c r="JI30" s="270"/>
      <c r="JJ30" s="270"/>
      <c r="JK30" s="270"/>
      <c r="JL30" s="270"/>
      <c r="JM30" s="270"/>
      <c r="JN30" s="270"/>
      <c r="JO30" s="270"/>
      <c r="JP30" s="270"/>
      <c r="JQ30" s="270"/>
      <c r="JR30" s="270"/>
      <c r="JS30" s="270"/>
      <c r="JT30" s="270"/>
      <c r="JU30" s="270"/>
      <c r="JV30" s="270"/>
      <c r="JW30" s="270"/>
      <c r="JX30" s="270"/>
      <c r="JY30" s="270"/>
      <c r="JZ30" s="270"/>
      <c r="KA30" s="270"/>
      <c r="KB30" s="270"/>
      <c r="KC30" s="270"/>
      <c r="KD30" s="270"/>
      <c r="KE30" s="270"/>
      <c r="KF30" s="270"/>
      <c r="KG30" s="270"/>
      <c r="KH30" s="270"/>
      <c r="KI30" s="270"/>
      <c r="KJ30" s="270"/>
      <c r="KK30" s="270"/>
      <c r="KL30" s="270"/>
      <c r="KM30" s="270"/>
      <c r="KN30" s="270"/>
      <c r="KO30" s="270"/>
      <c r="KP30" s="270"/>
      <c r="KQ30" s="270"/>
      <c r="KR30" s="270"/>
      <c r="KS30" s="270"/>
      <c r="KT30" s="270"/>
      <c r="KU30" s="270"/>
      <c r="KV30" s="270"/>
      <c r="KW30" s="270"/>
      <c r="KX30" s="270"/>
      <c r="KY30" s="270"/>
      <c r="KZ30" s="270"/>
      <c r="LA30" s="270"/>
      <c r="LB30" s="270"/>
      <c r="LC30" s="270"/>
      <c r="LD30" s="270"/>
      <c r="LE30" s="270"/>
      <c r="LF30" s="270"/>
      <c r="LG30" s="270"/>
      <c r="LH30" s="270"/>
      <c r="LI30" s="270"/>
      <c r="LJ30" s="270"/>
      <c r="LK30" s="270"/>
      <c r="LL30" s="270"/>
      <c r="LM30" s="270"/>
      <c r="LN30" s="270"/>
      <c r="LO30" s="270"/>
      <c r="LP30" s="270"/>
      <c r="LQ30" s="270"/>
      <c r="LR30" s="270"/>
      <c r="LS30" s="270"/>
      <c r="LT30" s="270"/>
      <c r="LU30" s="270"/>
      <c r="LV30" s="270"/>
      <c r="LW30" s="270"/>
      <c r="LX30" s="270"/>
      <c r="LY30" s="270"/>
      <c r="LZ30" s="270"/>
      <c r="MA30" s="270"/>
      <c r="MB30" s="270"/>
      <c r="MC30" s="270"/>
      <c r="MD30" s="270"/>
      <c r="ME30" s="270"/>
      <c r="MF30" s="270"/>
      <c r="MG30" s="270"/>
      <c r="MH30" s="270"/>
      <c r="MI30" s="270"/>
      <c r="MJ30" s="270"/>
      <c r="MK30" s="270"/>
      <c r="ML30" s="270"/>
      <c r="MM30" s="270"/>
      <c r="MN30" s="270"/>
      <c r="MO30" s="270"/>
      <c r="MP30" s="270"/>
      <c r="MQ30" s="270"/>
      <c r="MR30" s="270"/>
      <c r="MS30" s="270"/>
      <c r="MT30" s="270"/>
      <c r="MU30" s="270"/>
      <c r="MV30" s="270"/>
      <c r="MW30" s="270"/>
      <c r="MX30" s="270"/>
      <c r="MY30" s="270"/>
      <c r="MZ30" s="270"/>
      <c r="NA30" s="270"/>
      <c r="NB30" s="270"/>
      <c r="NC30" s="270"/>
    </row>
    <row r="31" spans="2:367" x14ac:dyDescent="0.2">
      <c r="B31" s="270"/>
      <c r="C31" s="270"/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0"/>
      <c r="T31" s="270"/>
      <c r="U31" s="270"/>
      <c r="V31" s="270"/>
      <c r="W31" s="270"/>
      <c r="X31" s="270"/>
      <c r="Y31" s="270"/>
      <c r="Z31" s="270"/>
      <c r="AA31" s="270"/>
      <c r="AB31" s="270"/>
      <c r="AC31" s="270"/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0"/>
      <c r="AO31" s="270"/>
      <c r="AP31" s="270"/>
      <c r="AQ31" s="270"/>
      <c r="AR31" s="270"/>
      <c r="AS31" s="270"/>
      <c r="AT31" s="270"/>
      <c r="AU31" s="270"/>
      <c r="AV31" s="270"/>
      <c r="AW31" s="270"/>
      <c r="AX31" s="270"/>
      <c r="AY31" s="270"/>
      <c r="AZ31" s="270"/>
      <c r="BA31" s="270"/>
      <c r="BB31" s="270"/>
      <c r="BC31" s="270"/>
      <c r="BD31" s="270"/>
      <c r="BE31" s="270"/>
      <c r="BF31" s="270"/>
      <c r="BG31" s="270"/>
      <c r="BH31" s="270"/>
      <c r="BI31" s="270"/>
      <c r="BJ31" s="270"/>
      <c r="BK31" s="270"/>
      <c r="BL31" s="270"/>
      <c r="BM31" s="270"/>
      <c r="BN31" s="270"/>
      <c r="BO31" s="270"/>
      <c r="BP31" s="270"/>
      <c r="BQ31" s="270"/>
      <c r="BR31" s="270"/>
      <c r="BS31" s="270"/>
      <c r="BT31" s="270"/>
      <c r="BU31" s="270"/>
      <c r="BV31" s="270"/>
      <c r="BW31" s="270"/>
      <c r="BX31" s="270"/>
      <c r="BY31" s="270"/>
      <c r="BZ31" s="270"/>
      <c r="CA31" s="270"/>
      <c r="CB31" s="270"/>
      <c r="CC31" s="270"/>
      <c r="CD31" s="270"/>
      <c r="CE31" s="270"/>
      <c r="CF31" s="270"/>
      <c r="CG31" s="270"/>
      <c r="CH31" s="270"/>
      <c r="CI31" s="270"/>
      <c r="CJ31" s="270"/>
      <c r="CK31" s="270"/>
      <c r="CL31" s="270"/>
      <c r="CM31" s="270"/>
      <c r="CN31" s="270"/>
      <c r="CO31" s="270"/>
      <c r="CP31" s="270"/>
      <c r="CQ31" s="270"/>
      <c r="CR31" s="270"/>
      <c r="CS31" s="270"/>
      <c r="CT31" s="270"/>
      <c r="CU31" s="270"/>
      <c r="CV31" s="270"/>
      <c r="CW31" s="270"/>
      <c r="CX31" s="270"/>
      <c r="CY31" s="270"/>
      <c r="CZ31" s="270"/>
      <c r="DA31" s="270"/>
      <c r="DB31" s="270"/>
      <c r="DC31" s="270"/>
      <c r="DD31" s="270"/>
      <c r="DE31" s="270"/>
      <c r="DF31" s="270"/>
      <c r="DG31" s="270"/>
      <c r="DH31" s="270"/>
      <c r="DI31" s="270"/>
      <c r="DJ31" s="270"/>
      <c r="DK31" s="270"/>
      <c r="DL31" s="270"/>
      <c r="DM31" s="270"/>
      <c r="DN31" s="270"/>
      <c r="DO31" s="270"/>
      <c r="DP31" s="270"/>
      <c r="DQ31" s="270"/>
      <c r="DR31" s="270"/>
      <c r="DS31" s="270"/>
      <c r="DT31" s="270"/>
      <c r="DU31" s="270"/>
      <c r="DV31" s="270"/>
      <c r="DW31" s="270"/>
      <c r="DX31" s="270"/>
      <c r="DY31" s="270"/>
      <c r="DZ31" s="270"/>
      <c r="EA31" s="270"/>
      <c r="EB31" s="270"/>
      <c r="EC31" s="270"/>
      <c r="ED31" s="270"/>
      <c r="EE31" s="270"/>
      <c r="EF31" s="270"/>
      <c r="EG31" s="270"/>
      <c r="EH31" s="270"/>
      <c r="EI31" s="270"/>
      <c r="EJ31" s="270"/>
      <c r="EK31" s="270"/>
      <c r="EL31" s="270"/>
      <c r="EM31" s="270"/>
      <c r="EN31" s="270"/>
      <c r="EO31" s="270"/>
      <c r="EP31" s="270"/>
      <c r="EQ31" s="270"/>
      <c r="ER31" s="270"/>
      <c r="ES31" s="270"/>
      <c r="ET31" s="270"/>
      <c r="EU31" s="270"/>
      <c r="EV31" s="270"/>
      <c r="EW31" s="270"/>
      <c r="EX31" s="270"/>
      <c r="EY31" s="270"/>
      <c r="EZ31" s="270"/>
      <c r="FA31" s="270"/>
      <c r="FB31" s="270"/>
      <c r="FC31" s="270"/>
      <c r="FD31" s="270"/>
      <c r="FE31" s="270"/>
      <c r="FF31" s="270"/>
      <c r="FG31" s="270"/>
      <c r="FH31" s="270"/>
      <c r="FI31" s="270"/>
      <c r="FJ31" s="270"/>
      <c r="FK31" s="270"/>
      <c r="FL31" s="270"/>
      <c r="FM31" s="270"/>
      <c r="FN31" s="270"/>
      <c r="FO31" s="270"/>
      <c r="FP31" s="270"/>
      <c r="FQ31" s="270"/>
      <c r="FR31" s="270"/>
      <c r="FS31" s="270"/>
      <c r="FT31" s="270"/>
      <c r="FU31" s="270"/>
      <c r="FV31" s="270"/>
      <c r="FW31" s="270"/>
      <c r="FX31" s="270"/>
      <c r="FY31" s="270"/>
      <c r="FZ31" s="270"/>
      <c r="GA31" s="270"/>
      <c r="GB31" s="270"/>
      <c r="GC31" s="270"/>
      <c r="GD31" s="270"/>
      <c r="GE31" s="270"/>
      <c r="GF31" s="270"/>
      <c r="GG31" s="270"/>
      <c r="GH31" s="270"/>
      <c r="GI31" s="270"/>
      <c r="GJ31" s="270"/>
      <c r="GK31" s="270"/>
      <c r="GL31" s="270"/>
      <c r="GM31" s="270"/>
      <c r="GN31" s="270"/>
      <c r="GO31" s="270"/>
      <c r="GP31" s="270"/>
      <c r="GQ31" s="270"/>
      <c r="GR31" s="270"/>
      <c r="GS31" s="270"/>
      <c r="GT31" s="270"/>
      <c r="GU31" s="270"/>
      <c r="GV31" s="270"/>
      <c r="GW31" s="270"/>
      <c r="GX31" s="270"/>
      <c r="GY31" s="270"/>
      <c r="GZ31" s="270"/>
      <c r="HA31" s="270"/>
      <c r="HB31" s="270"/>
      <c r="HC31" s="270"/>
      <c r="HD31" s="270"/>
      <c r="HE31" s="270"/>
      <c r="HF31" s="270"/>
      <c r="HG31" s="270"/>
      <c r="HH31" s="270"/>
      <c r="HI31" s="270"/>
      <c r="HJ31" s="270"/>
      <c r="HK31" s="270"/>
      <c r="HL31" s="270"/>
      <c r="HM31" s="270"/>
      <c r="HN31" s="270"/>
      <c r="HO31" s="270"/>
      <c r="HP31" s="270"/>
      <c r="HQ31" s="270"/>
      <c r="HR31" s="270"/>
      <c r="HS31" s="270"/>
      <c r="HT31" s="270"/>
      <c r="HU31" s="270"/>
      <c r="HV31" s="270"/>
      <c r="HW31" s="270"/>
      <c r="HX31" s="270"/>
      <c r="HY31" s="270"/>
      <c r="HZ31" s="270"/>
      <c r="IA31" s="270"/>
      <c r="IB31" s="270"/>
      <c r="IC31" s="270"/>
      <c r="ID31" s="270"/>
      <c r="IE31" s="270"/>
      <c r="IF31" s="270"/>
      <c r="IG31" s="270"/>
      <c r="IH31" s="270"/>
      <c r="II31" s="270"/>
      <c r="IJ31" s="270"/>
      <c r="IK31" s="270"/>
      <c r="IL31" s="270"/>
      <c r="IM31" s="270"/>
      <c r="IN31" s="270"/>
      <c r="IO31" s="270"/>
      <c r="IP31" s="270"/>
      <c r="IQ31" s="270"/>
      <c r="IR31" s="270"/>
      <c r="IS31" s="270"/>
      <c r="IT31" s="270"/>
      <c r="IU31" s="270"/>
      <c r="IV31" s="270"/>
      <c r="IW31" s="270"/>
      <c r="IX31" s="270"/>
      <c r="IY31" s="270"/>
      <c r="IZ31" s="270"/>
      <c r="JA31" s="270"/>
      <c r="JB31" s="270"/>
      <c r="JC31" s="270"/>
      <c r="JD31" s="270"/>
      <c r="JE31" s="270"/>
      <c r="JF31" s="270"/>
      <c r="JG31" s="270"/>
      <c r="JH31" s="270"/>
      <c r="JI31" s="270"/>
      <c r="JJ31" s="270"/>
      <c r="JK31" s="270"/>
      <c r="JL31" s="270"/>
      <c r="JM31" s="270"/>
      <c r="JN31" s="270"/>
      <c r="JO31" s="270"/>
      <c r="JP31" s="270"/>
      <c r="JQ31" s="270"/>
      <c r="JR31" s="270"/>
      <c r="JS31" s="270"/>
      <c r="JT31" s="270"/>
      <c r="JU31" s="270"/>
      <c r="JV31" s="270"/>
      <c r="JW31" s="270"/>
      <c r="JX31" s="270"/>
      <c r="JY31" s="270"/>
      <c r="JZ31" s="270"/>
      <c r="KA31" s="270"/>
      <c r="KB31" s="270"/>
      <c r="KC31" s="270"/>
      <c r="KD31" s="270"/>
      <c r="KE31" s="270"/>
      <c r="KF31" s="270"/>
      <c r="KG31" s="270"/>
      <c r="KH31" s="270"/>
      <c r="KI31" s="270"/>
      <c r="KJ31" s="270"/>
      <c r="KK31" s="270"/>
      <c r="KL31" s="270"/>
      <c r="KM31" s="270"/>
      <c r="KN31" s="270"/>
      <c r="KO31" s="270"/>
      <c r="KP31" s="270"/>
      <c r="KQ31" s="270"/>
      <c r="KR31" s="270"/>
      <c r="KS31" s="270"/>
      <c r="KT31" s="270"/>
      <c r="KU31" s="270"/>
      <c r="KV31" s="270"/>
      <c r="KW31" s="270"/>
      <c r="KX31" s="270"/>
      <c r="KY31" s="270"/>
      <c r="KZ31" s="270"/>
      <c r="LA31" s="270"/>
      <c r="LB31" s="270"/>
      <c r="LC31" s="270"/>
      <c r="LD31" s="270"/>
      <c r="LE31" s="270"/>
      <c r="LF31" s="270"/>
      <c r="LG31" s="270"/>
      <c r="LH31" s="270"/>
      <c r="LI31" s="270"/>
      <c r="LJ31" s="270"/>
      <c r="LK31" s="270"/>
      <c r="LL31" s="270"/>
      <c r="LM31" s="270"/>
      <c r="LN31" s="270"/>
      <c r="LO31" s="270"/>
      <c r="LP31" s="270"/>
      <c r="LQ31" s="270"/>
      <c r="LR31" s="270"/>
      <c r="LS31" s="270"/>
      <c r="LT31" s="270"/>
      <c r="LU31" s="270"/>
      <c r="LV31" s="270"/>
      <c r="LW31" s="270"/>
      <c r="LX31" s="270"/>
      <c r="LY31" s="270"/>
      <c r="LZ31" s="270"/>
      <c r="MA31" s="270"/>
      <c r="MB31" s="270"/>
      <c r="MC31" s="270"/>
      <c r="MD31" s="270"/>
      <c r="ME31" s="270"/>
      <c r="MF31" s="270"/>
      <c r="MG31" s="270"/>
      <c r="MH31" s="270"/>
      <c r="MI31" s="270"/>
      <c r="MJ31" s="270"/>
      <c r="MK31" s="270"/>
      <c r="ML31" s="270"/>
      <c r="MM31" s="270"/>
      <c r="MN31" s="270"/>
      <c r="MO31" s="270"/>
      <c r="MP31" s="270"/>
      <c r="MQ31" s="270"/>
      <c r="MR31" s="270"/>
      <c r="MS31" s="270"/>
      <c r="MT31" s="270"/>
      <c r="MU31" s="270"/>
      <c r="MV31" s="270"/>
      <c r="MW31" s="270"/>
      <c r="MX31" s="270"/>
      <c r="MY31" s="270"/>
      <c r="MZ31" s="270"/>
      <c r="NA31" s="270"/>
      <c r="NB31" s="270"/>
      <c r="NC31" s="270"/>
    </row>
    <row r="32" spans="2:367" x14ac:dyDescent="0.2"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0"/>
      <c r="T32" s="270"/>
      <c r="U32" s="270"/>
      <c r="V32" s="270"/>
      <c r="W32" s="270"/>
      <c r="X32" s="270"/>
      <c r="Y32" s="270"/>
      <c r="Z32" s="270"/>
      <c r="AA32" s="270"/>
      <c r="AB32" s="270"/>
      <c r="AC32" s="270"/>
      <c r="AD32" s="270"/>
      <c r="AE32" s="270"/>
      <c r="AF32" s="270"/>
      <c r="AG32" s="270"/>
      <c r="AH32" s="270"/>
      <c r="AI32" s="270"/>
      <c r="AJ32" s="270"/>
      <c r="AK32" s="270"/>
      <c r="AL32" s="270"/>
      <c r="AM32" s="270"/>
      <c r="AN32" s="270"/>
      <c r="AO32" s="270"/>
      <c r="AP32" s="270"/>
      <c r="AQ32" s="270"/>
      <c r="AR32" s="270"/>
      <c r="AS32" s="270"/>
      <c r="AT32" s="270"/>
      <c r="AU32" s="270"/>
      <c r="AV32" s="270"/>
      <c r="AW32" s="270"/>
      <c r="AX32" s="270"/>
      <c r="AY32" s="270"/>
      <c r="AZ32" s="270"/>
      <c r="BA32" s="270"/>
      <c r="BB32" s="270"/>
      <c r="BC32" s="270"/>
      <c r="BD32" s="270"/>
      <c r="BE32" s="270"/>
      <c r="BF32" s="270"/>
      <c r="BG32" s="270"/>
      <c r="BH32" s="270"/>
      <c r="BI32" s="270"/>
      <c r="BJ32" s="270"/>
      <c r="BK32" s="270"/>
      <c r="BL32" s="270"/>
      <c r="BM32" s="270"/>
      <c r="BN32" s="270"/>
      <c r="BO32" s="270"/>
      <c r="BP32" s="270"/>
      <c r="BQ32" s="270"/>
      <c r="BR32" s="270"/>
      <c r="BS32" s="270"/>
      <c r="BT32" s="270"/>
      <c r="BU32" s="270"/>
      <c r="BV32" s="270"/>
      <c r="BW32" s="270"/>
      <c r="BX32" s="270"/>
      <c r="BY32" s="270"/>
      <c r="BZ32" s="270"/>
      <c r="CA32" s="270"/>
      <c r="CB32" s="270"/>
      <c r="CC32" s="270"/>
      <c r="CD32" s="270"/>
      <c r="CE32" s="270"/>
      <c r="CF32" s="270"/>
      <c r="CG32" s="270"/>
      <c r="CH32" s="270"/>
      <c r="CI32" s="270"/>
      <c r="CJ32" s="270"/>
      <c r="CK32" s="270"/>
      <c r="CL32" s="270"/>
      <c r="CM32" s="270"/>
      <c r="CN32" s="270"/>
      <c r="CO32" s="270"/>
      <c r="CP32" s="270"/>
      <c r="CQ32" s="270"/>
      <c r="CR32" s="270"/>
      <c r="CS32" s="270"/>
      <c r="CT32" s="270"/>
      <c r="CU32" s="270"/>
      <c r="CV32" s="270"/>
      <c r="CW32" s="270"/>
      <c r="CX32" s="270"/>
      <c r="CY32" s="270"/>
      <c r="CZ32" s="270"/>
      <c r="DA32" s="270"/>
      <c r="DB32" s="270"/>
      <c r="DC32" s="270"/>
      <c r="DD32" s="270"/>
      <c r="DE32" s="270"/>
      <c r="DF32" s="270"/>
      <c r="DG32" s="270"/>
      <c r="DH32" s="270"/>
      <c r="DI32" s="270"/>
      <c r="DJ32" s="270"/>
      <c r="DK32" s="270"/>
      <c r="DL32" s="270"/>
      <c r="DM32" s="270"/>
      <c r="DN32" s="270"/>
      <c r="DO32" s="270"/>
      <c r="DP32" s="270"/>
      <c r="DQ32" s="270"/>
      <c r="DR32" s="270"/>
      <c r="DS32" s="270"/>
      <c r="DT32" s="270"/>
      <c r="DU32" s="270"/>
      <c r="DV32" s="270"/>
      <c r="DW32" s="270"/>
      <c r="DX32" s="270"/>
      <c r="DY32" s="270"/>
      <c r="DZ32" s="270"/>
      <c r="EA32" s="270"/>
      <c r="EB32" s="270"/>
      <c r="EC32" s="270"/>
      <c r="ED32" s="270"/>
      <c r="EE32" s="270"/>
      <c r="EF32" s="270"/>
      <c r="EG32" s="270"/>
      <c r="EH32" s="270"/>
      <c r="EI32" s="270"/>
      <c r="EJ32" s="270"/>
      <c r="EK32" s="270"/>
      <c r="EL32" s="270"/>
      <c r="EM32" s="270"/>
      <c r="EN32" s="270"/>
      <c r="EO32" s="270"/>
      <c r="EP32" s="270"/>
      <c r="EQ32" s="270"/>
      <c r="ER32" s="270"/>
      <c r="ES32" s="270"/>
      <c r="ET32" s="270"/>
      <c r="EU32" s="270"/>
      <c r="EV32" s="270"/>
      <c r="EW32" s="270"/>
      <c r="EX32" s="270"/>
      <c r="EY32" s="270"/>
      <c r="EZ32" s="270"/>
      <c r="FA32" s="270"/>
      <c r="FB32" s="270"/>
      <c r="FC32" s="270"/>
      <c r="FD32" s="270"/>
      <c r="FE32" s="270"/>
      <c r="FF32" s="270"/>
      <c r="FG32" s="270"/>
      <c r="FH32" s="270"/>
      <c r="FI32" s="270"/>
      <c r="FJ32" s="270"/>
      <c r="FK32" s="270"/>
      <c r="FL32" s="270"/>
      <c r="FM32" s="270"/>
      <c r="FN32" s="270"/>
      <c r="FO32" s="270"/>
      <c r="FP32" s="270"/>
      <c r="FQ32" s="270"/>
      <c r="FR32" s="270"/>
      <c r="FS32" s="270"/>
      <c r="FT32" s="270"/>
      <c r="FU32" s="270"/>
      <c r="FV32" s="270"/>
      <c r="FW32" s="270"/>
      <c r="FX32" s="270"/>
      <c r="FY32" s="270"/>
      <c r="FZ32" s="270"/>
      <c r="GA32" s="270"/>
      <c r="GB32" s="270"/>
      <c r="GC32" s="270"/>
      <c r="GD32" s="270"/>
      <c r="GE32" s="270"/>
      <c r="GF32" s="270"/>
      <c r="GG32" s="270"/>
      <c r="GH32" s="270"/>
      <c r="GI32" s="270"/>
      <c r="GJ32" s="270"/>
      <c r="GK32" s="270"/>
      <c r="GL32" s="270"/>
      <c r="GM32" s="270"/>
      <c r="GN32" s="270"/>
      <c r="GO32" s="270"/>
      <c r="GP32" s="270"/>
      <c r="GQ32" s="270"/>
      <c r="GR32" s="270"/>
      <c r="GS32" s="270"/>
      <c r="GT32" s="270"/>
      <c r="GU32" s="270"/>
      <c r="GV32" s="270"/>
      <c r="GW32" s="270"/>
      <c r="GX32" s="270"/>
      <c r="GY32" s="270"/>
      <c r="GZ32" s="270"/>
      <c r="HA32" s="270"/>
      <c r="HB32" s="270"/>
      <c r="HC32" s="270"/>
      <c r="HD32" s="270"/>
      <c r="HE32" s="270"/>
      <c r="HF32" s="270"/>
      <c r="HG32" s="270"/>
      <c r="HH32" s="270"/>
      <c r="HI32" s="270"/>
      <c r="HJ32" s="270"/>
      <c r="HK32" s="270"/>
      <c r="HL32" s="270"/>
      <c r="HM32" s="270"/>
      <c r="HN32" s="270"/>
      <c r="HO32" s="270"/>
      <c r="HP32" s="270"/>
      <c r="HQ32" s="270"/>
      <c r="HR32" s="270"/>
      <c r="HS32" s="270"/>
      <c r="HT32" s="270"/>
      <c r="HU32" s="270"/>
      <c r="HV32" s="270"/>
      <c r="HW32" s="270"/>
      <c r="HX32" s="270"/>
      <c r="HY32" s="270"/>
      <c r="HZ32" s="270"/>
      <c r="IA32" s="270"/>
      <c r="IB32" s="270"/>
      <c r="IC32" s="270"/>
      <c r="ID32" s="270"/>
      <c r="IE32" s="270"/>
      <c r="IF32" s="270"/>
      <c r="IG32" s="270"/>
      <c r="IH32" s="270"/>
      <c r="II32" s="270"/>
      <c r="IJ32" s="270"/>
      <c r="IK32" s="270"/>
      <c r="IL32" s="270"/>
      <c r="IM32" s="270"/>
      <c r="IN32" s="270"/>
      <c r="IO32" s="270"/>
      <c r="IP32" s="270"/>
      <c r="IQ32" s="270"/>
      <c r="IR32" s="270"/>
      <c r="IS32" s="270"/>
      <c r="IT32" s="270"/>
      <c r="IU32" s="270"/>
      <c r="IV32" s="270"/>
      <c r="IW32" s="270"/>
      <c r="IX32" s="270"/>
      <c r="IY32" s="270"/>
      <c r="IZ32" s="270"/>
      <c r="JA32" s="270"/>
      <c r="JB32" s="270"/>
      <c r="JC32" s="270"/>
      <c r="JD32" s="270"/>
      <c r="JE32" s="270"/>
      <c r="JF32" s="270"/>
      <c r="JG32" s="270"/>
      <c r="JH32" s="270"/>
      <c r="JI32" s="270"/>
      <c r="JJ32" s="270"/>
      <c r="JK32" s="270"/>
      <c r="JL32" s="270"/>
      <c r="JM32" s="270"/>
      <c r="JN32" s="270"/>
      <c r="JO32" s="270"/>
      <c r="JP32" s="270"/>
      <c r="JQ32" s="270"/>
      <c r="JR32" s="270"/>
      <c r="JS32" s="270"/>
      <c r="JT32" s="270"/>
      <c r="JU32" s="270"/>
      <c r="JV32" s="270"/>
      <c r="JW32" s="270"/>
      <c r="JX32" s="270"/>
      <c r="JY32" s="270"/>
      <c r="JZ32" s="270"/>
      <c r="KA32" s="270"/>
      <c r="KB32" s="270"/>
      <c r="KC32" s="270"/>
      <c r="KD32" s="270"/>
      <c r="KE32" s="270"/>
      <c r="KF32" s="270"/>
      <c r="KG32" s="270"/>
      <c r="KH32" s="270"/>
      <c r="KI32" s="270"/>
      <c r="KJ32" s="270"/>
      <c r="KK32" s="270"/>
      <c r="KL32" s="270"/>
      <c r="KM32" s="270"/>
      <c r="KN32" s="270"/>
      <c r="KO32" s="270"/>
      <c r="KP32" s="270"/>
      <c r="KQ32" s="270"/>
      <c r="KR32" s="270"/>
      <c r="KS32" s="270"/>
      <c r="KT32" s="270"/>
      <c r="KU32" s="270"/>
      <c r="KV32" s="270"/>
      <c r="KW32" s="270"/>
      <c r="KX32" s="270"/>
      <c r="KY32" s="270"/>
      <c r="KZ32" s="270"/>
      <c r="LA32" s="270"/>
      <c r="LB32" s="270"/>
      <c r="LC32" s="270"/>
      <c r="LD32" s="270"/>
      <c r="LE32" s="270"/>
      <c r="LF32" s="270"/>
      <c r="LG32" s="270"/>
      <c r="LH32" s="270"/>
      <c r="LI32" s="270"/>
      <c r="LJ32" s="270"/>
      <c r="LK32" s="270"/>
      <c r="LL32" s="270"/>
      <c r="LM32" s="270"/>
      <c r="LN32" s="270"/>
      <c r="LO32" s="270"/>
      <c r="LP32" s="270"/>
      <c r="LQ32" s="270"/>
      <c r="LR32" s="270"/>
      <c r="LS32" s="270"/>
      <c r="LT32" s="270"/>
      <c r="LU32" s="270"/>
      <c r="LV32" s="270"/>
      <c r="LW32" s="270"/>
      <c r="LX32" s="270"/>
      <c r="LY32" s="270"/>
      <c r="LZ32" s="270"/>
      <c r="MA32" s="270"/>
      <c r="MB32" s="270"/>
      <c r="MC32" s="270"/>
      <c r="MD32" s="270"/>
      <c r="ME32" s="270"/>
      <c r="MF32" s="270"/>
      <c r="MG32" s="270"/>
      <c r="MH32" s="270"/>
      <c r="MI32" s="270"/>
      <c r="MJ32" s="270"/>
      <c r="MK32" s="270"/>
      <c r="ML32" s="270"/>
      <c r="MM32" s="270"/>
      <c r="MN32" s="270"/>
      <c r="MO32" s="270"/>
      <c r="MP32" s="270"/>
      <c r="MQ32" s="270"/>
      <c r="MR32" s="270"/>
      <c r="MS32" s="270"/>
      <c r="MT32" s="270"/>
      <c r="MU32" s="270"/>
      <c r="MV32" s="270"/>
      <c r="MW32" s="270"/>
      <c r="MX32" s="270"/>
      <c r="MY32" s="270"/>
      <c r="MZ32" s="270"/>
      <c r="NA32" s="270"/>
      <c r="NB32" s="270"/>
      <c r="NC32" s="270"/>
    </row>
    <row r="33" spans="2:367" x14ac:dyDescent="0.2"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0"/>
      <c r="T33" s="270"/>
      <c r="U33" s="270"/>
      <c r="V33" s="270"/>
      <c r="W33" s="270"/>
      <c r="X33" s="270"/>
      <c r="Y33" s="270"/>
      <c r="Z33" s="270"/>
      <c r="AA33" s="270"/>
      <c r="AB33" s="270"/>
      <c r="AC33" s="270"/>
      <c r="AD33" s="270"/>
      <c r="AE33" s="270"/>
      <c r="AF33" s="270"/>
      <c r="AG33" s="270"/>
      <c r="AH33" s="270"/>
      <c r="AI33" s="270"/>
      <c r="AJ33" s="270"/>
      <c r="AK33" s="270"/>
      <c r="AL33" s="270"/>
      <c r="AM33" s="270"/>
      <c r="AN33" s="270"/>
      <c r="AO33" s="270"/>
      <c r="AP33" s="270"/>
      <c r="AQ33" s="270"/>
      <c r="AR33" s="270"/>
      <c r="AS33" s="270"/>
      <c r="AT33" s="270"/>
      <c r="AU33" s="270"/>
      <c r="AV33" s="270"/>
      <c r="AW33" s="270"/>
      <c r="AX33" s="270"/>
      <c r="AY33" s="270"/>
      <c r="AZ33" s="270"/>
      <c r="BA33" s="270"/>
      <c r="BB33" s="270"/>
      <c r="BC33" s="270"/>
      <c r="BD33" s="270"/>
      <c r="BE33" s="270"/>
      <c r="BF33" s="270"/>
      <c r="BG33" s="270"/>
      <c r="BH33" s="270"/>
      <c r="BI33" s="270"/>
      <c r="BJ33" s="270"/>
      <c r="BK33" s="270"/>
      <c r="BL33" s="270"/>
      <c r="BM33" s="270"/>
      <c r="BN33" s="270"/>
      <c r="BO33" s="270"/>
      <c r="BP33" s="270"/>
      <c r="BQ33" s="270"/>
      <c r="BR33" s="270"/>
      <c r="BS33" s="270"/>
      <c r="BT33" s="270"/>
      <c r="BU33" s="270"/>
      <c r="BV33" s="270"/>
      <c r="BW33" s="270"/>
      <c r="BX33" s="270"/>
      <c r="BY33" s="270"/>
      <c r="BZ33" s="270"/>
      <c r="CA33" s="270"/>
      <c r="CB33" s="270"/>
      <c r="CC33" s="270"/>
      <c r="CD33" s="270"/>
      <c r="CE33" s="270"/>
      <c r="CF33" s="270"/>
      <c r="CG33" s="270"/>
      <c r="CH33" s="270"/>
      <c r="CI33" s="270"/>
      <c r="CJ33" s="270"/>
      <c r="CK33" s="270"/>
      <c r="CL33" s="270"/>
      <c r="CM33" s="270"/>
      <c r="CN33" s="270"/>
      <c r="CO33" s="270"/>
      <c r="CP33" s="270"/>
      <c r="CQ33" s="270"/>
      <c r="CR33" s="270"/>
      <c r="CS33" s="270"/>
      <c r="CT33" s="270"/>
      <c r="CU33" s="270"/>
      <c r="CV33" s="270"/>
      <c r="CW33" s="270"/>
      <c r="CX33" s="270"/>
      <c r="CY33" s="270"/>
      <c r="CZ33" s="270"/>
      <c r="DA33" s="270"/>
      <c r="DB33" s="270"/>
      <c r="DC33" s="270"/>
      <c r="DD33" s="270"/>
      <c r="DE33" s="270"/>
      <c r="DF33" s="270"/>
      <c r="DG33" s="270"/>
      <c r="DH33" s="270"/>
      <c r="DI33" s="270"/>
      <c r="DJ33" s="270"/>
      <c r="DK33" s="270"/>
      <c r="DL33" s="270"/>
      <c r="DM33" s="270"/>
      <c r="DN33" s="270"/>
      <c r="DO33" s="270"/>
      <c r="DP33" s="270"/>
      <c r="DQ33" s="270"/>
      <c r="DR33" s="270"/>
      <c r="DS33" s="270"/>
      <c r="DT33" s="270"/>
      <c r="DU33" s="270"/>
      <c r="DV33" s="270"/>
      <c r="DW33" s="270"/>
      <c r="DX33" s="270"/>
      <c r="DY33" s="270"/>
      <c r="DZ33" s="270"/>
      <c r="EA33" s="270"/>
      <c r="EB33" s="270"/>
      <c r="EC33" s="270"/>
      <c r="ED33" s="270"/>
      <c r="EE33" s="270"/>
      <c r="EF33" s="270"/>
      <c r="EG33" s="270"/>
      <c r="EH33" s="270"/>
      <c r="EI33" s="270"/>
      <c r="EJ33" s="270"/>
      <c r="EK33" s="270"/>
      <c r="EL33" s="270"/>
      <c r="EM33" s="270"/>
      <c r="EN33" s="270"/>
      <c r="EO33" s="270"/>
      <c r="EP33" s="270"/>
      <c r="EQ33" s="270"/>
      <c r="ER33" s="270"/>
      <c r="ES33" s="270"/>
      <c r="ET33" s="270"/>
      <c r="EU33" s="270"/>
      <c r="EV33" s="270"/>
      <c r="EW33" s="270"/>
      <c r="EX33" s="270"/>
      <c r="EY33" s="270"/>
      <c r="EZ33" s="270"/>
      <c r="FA33" s="270"/>
      <c r="FB33" s="270"/>
      <c r="FC33" s="270"/>
      <c r="FD33" s="270"/>
      <c r="FE33" s="270"/>
      <c r="FF33" s="270"/>
      <c r="FG33" s="270"/>
      <c r="FH33" s="270"/>
      <c r="FI33" s="270"/>
      <c r="FJ33" s="270"/>
      <c r="FK33" s="270"/>
      <c r="FL33" s="270"/>
      <c r="FM33" s="270"/>
      <c r="FN33" s="270"/>
      <c r="FO33" s="270"/>
      <c r="FP33" s="270"/>
      <c r="FQ33" s="270"/>
      <c r="FR33" s="270"/>
      <c r="FS33" s="270"/>
      <c r="FT33" s="270"/>
      <c r="FU33" s="270"/>
      <c r="FV33" s="270"/>
      <c r="FW33" s="270"/>
      <c r="FX33" s="270"/>
      <c r="FY33" s="270"/>
      <c r="FZ33" s="270"/>
      <c r="GA33" s="270"/>
      <c r="GB33" s="270"/>
      <c r="GC33" s="270"/>
      <c r="GD33" s="270"/>
      <c r="GE33" s="270"/>
      <c r="GF33" s="270"/>
      <c r="GG33" s="270"/>
      <c r="GH33" s="270"/>
      <c r="GI33" s="270"/>
      <c r="GJ33" s="270"/>
      <c r="GK33" s="270"/>
      <c r="GL33" s="270"/>
      <c r="GM33" s="270"/>
      <c r="GN33" s="270"/>
      <c r="GO33" s="270"/>
      <c r="GP33" s="270"/>
      <c r="GQ33" s="270"/>
      <c r="GR33" s="270"/>
      <c r="GS33" s="270"/>
      <c r="GT33" s="270"/>
      <c r="GU33" s="270"/>
      <c r="GV33" s="270"/>
      <c r="GW33" s="270"/>
      <c r="GX33" s="270"/>
      <c r="GY33" s="270"/>
      <c r="GZ33" s="270"/>
      <c r="HA33" s="270"/>
      <c r="HB33" s="270"/>
      <c r="HC33" s="270"/>
      <c r="HD33" s="270"/>
      <c r="HE33" s="270"/>
      <c r="HF33" s="270"/>
      <c r="HG33" s="270"/>
      <c r="HH33" s="270"/>
      <c r="HI33" s="270"/>
      <c r="HJ33" s="270"/>
      <c r="HK33" s="270"/>
      <c r="HL33" s="270"/>
      <c r="HM33" s="270"/>
      <c r="HN33" s="270"/>
      <c r="HO33" s="270"/>
      <c r="HP33" s="270"/>
      <c r="HQ33" s="270"/>
      <c r="HR33" s="270"/>
      <c r="HS33" s="270"/>
      <c r="HT33" s="270"/>
      <c r="HU33" s="270"/>
      <c r="HV33" s="270"/>
      <c r="HW33" s="270"/>
      <c r="HX33" s="270"/>
      <c r="HY33" s="270"/>
      <c r="HZ33" s="270"/>
      <c r="IA33" s="270"/>
      <c r="IB33" s="270"/>
      <c r="IC33" s="270"/>
      <c r="ID33" s="270"/>
      <c r="IE33" s="270"/>
      <c r="IF33" s="270"/>
      <c r="IG33" s="270"/>
      <c r="IH33" s="270"/>
      <c r="II33" s="270"/>
      <c r="IJ33" s="270"/>
      <c r="IK33" s="270"/>
      <c r="IL33" s="270"/>
      <c r="IM33" s="270"/>
      <c r="IN33" s="270"/>
      <c r="IO33" s="270"/>
      <c r="IP33" s="270"/>
      <c r="IQ33" s="270"/>
      <c r="IR33" s="270"/>
      <c r="IS33" s="270"/>
      <c r="IT33" s="270"/>
      <c r="IU33" s="270"/>
      <c r="IV33" s="270"/>
      <c r="IW33" s="270"/>
      <c r="IX33" s="270"/>
      <c r="IY33" s="270"/>
      <c r="IZ33" s="270"/>
      <c r="JA33" s="270"/>
      <c r="JB33" s="270"/>
      <c r="JC33" s="270"/>
      <c r="JD33" s="270"/>
      <c r="JE33" s="270"/>
      <c r="JF33" s="270"/>
      <c r="JG33" s="270"/>
      <c r="JH33" s="270"/>
      <c r="JI33" s="270"/>
      <c r="JJ33" s="270"/>
      <c r="JK33" s="270"/>
      <c r="JL33" s="270"/>
      <c r="JM33" s="270"/>
      <c r="JN33" s="270"/>
      <c r="JO33" s="270"/>
      <c r="JP33" s="270"/>
      <c r="JQ33" s="270"/>
      <c r="JR33" s="270"/>
      <c r="JS33" s="270"/>
      <c r="JT33" s="270"/>
      <c r="JU33" s="270"/>
      <c r="JV33" s="270"/>
      <c r="JW33" s="270"/>
      <c r="JX33" s="270"/>
      <c r="JY33" s="270"/>
      <c r="JZ33" s="270"/>
      <c r="KA33" s="270"/>
      <c r="KB33" s="270"/>
      <c r="KC33" s="270"/>
      <c r="KD33" s="270"/>
      <c r="KE33" s="270"/>
      <c r="KF33" s="270"/>
      <c r="KG33" s="270"/>
      <c r="KH33" s="270"/>
      <c r="KI33" s="270"/>
      <c r="KJ33" s="270"/>
      <c r="KK33" s="270"/>
      <c r="KL33" s="270"/>
      <c r="KM33" s="270"/>
      <c r="KN33" s="270"/>
      <c r="KO33" s="270"/>
      <c r="KP33" s="270"/>
      <c r="KQ33" s="270"/>
      <c r="KR33" s="270"/>
      <c r="KS33" s="270"/>
      <c r="KT33" s="270"/>
      <c r="KU33" s="270"/>
      <c r="KV33" s="270"/>
      <c r="KW33" s="270"/>
      <c r="KX33" s="270"/>
      <c r="KY33" s="270"/>
      <c r="KZ33" s="270"/>
      <c r="LA33" s="270"/>
      <c r="LB33" s="270"/>
      <c r="LC33" s="270"/>
      <c r="LD33" s="270"/>
      <c r="LE33" s="270"/>
      <c r="LF33" s="270"/>
      <c r="LG33" s="270"/>
      <c r="LH33" s="270"/>
      <c r="LI33" s="270"/>
      <c r="LJ33" s="270"/>
      <c r="LK33" s="270"/>
      <c r="LL33" s="270"/>
      <c r="LM33" s="270"/>
      <c r="LN33" s="270"/>
      <c r="LO33" s="270"/>
      <c r="LP33" s="270"/>
      <c r="LQ33" s="270"/>
      <c r="LR33" s="270"/>
      <c r="LS33" s="270"/>
      <c r="LT33" s="270"/>
      <c r="LU33" s="270"/>
      <c r="LV33" s="270"/>
      <c r="LW33" s="270"/>
      <c r="LX33" s="270"/>
      <c r="LY33" s="270"/>
      <c r="LZ33" s="270"/>
      <c r="MA33" s="270"/>
      <c r="MB33" s="270"/>
      <c r="MC33" s="270"/>
      <c r="MD33" s="270"/>
      <c r="ME33" s="270"/>
      <c r="MF33" s="270"/>
      <c r="MG33" s="270"/>
      <c r="MH33" s="270"/>
      <c r="MI33" s="270"/>
      <c r="MJ33" s="270"/>
      <c r="MK33" s="270"/>
      <c r="ML33" s="270"/>
      <c r="MM33" s="270"/>
      <c r="MN33" s="270"/>
      <c r="MO33" s="270"/>
      <c r="MP33" s="270"/>
      <c r="MQ33" s="270"/>
      <c r="MR33" s="270"/>
      <c r="MS33" s="270"/>
      <c r="MT33" s="270"/>
      <c r="MU33" s="270"/>
      <c r="MV33" s="270"/>
      <c r="MW33" s="270"/>
      <c r="MX33" s="270"/>
      <c r="MY33" s="270"/>
      <c r="MZ33" s="270"/>
      <c r="NA33" s="270"/>
      <c r="NB33" s="270"/>
      <c r="NC33" s="270"/>
    </row>
    <row r="34" spans="2:367" x14ac:dyDescent="0.2"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  <c r="T34" s="270"/>
      <c r="U34" s="270"/>
      <c r="V34" s="270"/>
      <c r="W34" s="270"/>
      <c r="X34" s="270"/>
      <c r="Y34" s="270"/>
      <c r="Z34" s="270"/>
      <c r="AA34" s="270"/>
      <c r="AB34" s="270"/>
      <c r="AC34" s="270"/>
      <c r="AD34" s="270"/>
      <c r="AE34" s="270"/>
      <c r="AF34" s="270"/>
      <c r="AG34" s="270"/>
      <c r="AH34" s="270"/>
      <c r="AI34" s="270"/>
      <c r="AJ34" s="270"/>
      <c r="AK34" s="270"/>
      <c r="AL34" s="270"/>
      <c r="AM34" s="270"/>
      <c r="AN34" s="270"/>
      <c r="AO34" s="270"/>
      <c r="AP34" s="270"/>
      <c r="AQ34" s="270"/>
      <c r="AR34" s="270"/>
      <c r="AS34" s="270"/>
      <c r="AT34" s="270"/>
      <c r="AU34" s="270"/>
      <c r="AV34" s="270"/>
      <c r="AW34" s="270"/>
      <c r="AX34" s="270"/>
      <c r="AY34" s="270"/>
      <c r="AZ34" s="270"/>
      <c r="BA34" s="270"/>
      <c r="BB34" s="270"/>
      <c r="BC34" s="270"/>
      <c r="BD34" s="270"/>
      <c r="BE34" s="270"/>
      <c r="BF34" s="270"/>
      <c r="BG34" s="270"/>
      <c r="BH34" s="270"/>
      <c r="BI34" s="270"/>
      <c r="BJ34" s="270"/>
      <c r="BK34" s="270"/>
      <c r="BL34" s="270"/>
      <c r="BM34" s="270"/>
      <c r="BN34" s="270"/>
      <c r="BO34" s="270"/>
      <c r="BP34" s="270"/>
      <c r="BQ34" s="270"/>
      <c r="BR34" s="270"/>
      <c r="BS34" s="270"/>
      <c r="BT34" s="270"/>
      <c r="BU34" s="270"/>
      <c r="BV34" s="270"/>
      <c r="BW34" s="270"/>
      <c r="BX34" s="270"/>
      <c r="BY34" s="270"/>
      <c r="BZ34" s="270"/>
      <c r="CA34" s="270"/>
      <c r="CB34" s="270"/>
      <c r="CC34" s="270"/>
      <c r="CD34" s="270"/>
      <c r="CE34" s="270"/>
      <c r="CF34" s="270"/>
      <c r="CG34" s="270"/>
      <c r="CH34" s="270"/>
      <c r="CI34" s="270"/>
      <c r="CJ34" s="270"/>
      <c r="CK34" s="270"/>
      <c r="CL34" s="270"/>
      <c r="CM34" s="270"/>
      <c r="CN34" s="270"/>
      <c r="CO34" s="270"/>
      <c r="CP34" s="270"/>
      <c r="CQ34" s="270"/>
      <c r="CR34" s="270"/>
      <c r="CS34" s="270"/>
      <c r="CT34" s="270"/>
      <c r="CU34" s="270"/>
      <c r="CV34" s="270"/>
      <c r="CW34" s="270"/>
      <c r="CX34" s="270"/>
      <c r="CY34" s="270"/>
      <c r="CZ34" s="270"/>
      <c r="DA34" s="270"/>
      <c r="DB34" s="270"/>
      <c r="DC34" s="270"/>
      <c r="DD34" s="270"/>
      <c r="DE34" s="270"/>
      <c r="DF34" s="270"/>
      <c r="DG34" s="270"/>
      <c r="DH34" s="270"/>
      <c r="DI34" s="270"/>
      <c r="DJ34" s="270"/>
      <c r="DK34" s="270"/>
      <c r="DL34" s="270"/>
      <c r="DM34" s="270"/>
      <c r="DN34" s="270"/>
      <c r="DO34" s="270"/>
      <c r="DP34" s="270"/>
      <c r="DQ34" s="270"/>
      <c r="DR34" s="270"/>
      <c r="DS34" s="270"/>
      <c r="DT34" s="270"/>
      <c r="DU34" s="270"/>
      <c r="DV34" s="270"/>
      <c r="DW34" s="270"/>
      <c r="DX34" s="270"/>
      <c r="DY34" s="270"/>
      <c r="DZ34" s="270"/>
      <c r="EA34" s="270"/>
      <c r="EB34" s="270"/>
      <c r="EC34" s="270"/>
      <c r="ED34" s="270"/>
      <c r="EE34" s="270"/>
      <c r="EF34" s="270"/>
      <c r="EG34" s="270"/>
      <c r="EH34" s="270"/>
      <c r="EI34" s="270"/>
      <c r="EJ34" s="270"/>
      <c r="EK34" s="270"/>
      <c r="EL34" s="270"/>
      <c r="EM34" s="270"/>
      <c r="EN34" s="270"/>
      <c r="EO34" s="270"/>
      <c r="EP34" s="270"/>
      <c r="EQ34" s="270"/>
      <c r="ER34" s="270"/>
      <c r="ES34" s="270"/>
      <c r="ET34" s="270"/>
      <c r="EU34" s="270"/>
      <c r="EV34" s="270"/>
      <c r="EW34" s="270"/>
      <c r="EX34" s="270"/>
      <c r="EY34" s="270"/>
      <c r="EZ34" s="270"/>
      <c r="FA34" s="270"/>
      <c r="FB34" s="270"/>
      <c r="FC34" s="270"/>
      <c r="FD34" s="270"/>
      <c r="FE34" s="270"/>
      <c r="FF34" s="270"/>
      <c r="FG34" s="270"/>
      <c r="FH34" s="270"/>
      <c r="FI34" s="270"/>
      <c r="FJ34" s="270"/>
      <c r="FK34" s="270"/>
      <c r="FL34" s="270"/>
      <c r="FM34" s="270"/>
      <c r="FN34" s="270"/>
      <c r="FO34" s="270"/>
      <c r="FP34" s="270"/>
      <c r="FQ34" s="270"/>
      <c r="FR34" s="270"/>
      <c r="FS34" s="270"/>
      <c r="FT34" s="270"/>
      <c r="FU34" s="270"/>
      <c r="FV34" s="270"/>
      <c r="FW34" s="270"/>
      <c r="FX34" s="270"/>
      <c r="FY34" s="270"/>
      <c r="FZ34" s="270"/>
      <c r="GA34" s="270"/>
      <c r="GB34" s="270"/>
      <c r="GC34" s="270"/>
      <c r="GD34" s="270"/>
      <c r="GE34" s="270"/>
      <c r="GF34" s="270"/>
      <c r="GG34" s="270"/>
      <c r="GH34" s="270"/>
      <c r="GI34" s="270"/>
      <c r="GJ34" s="270"/>
      <c r="GK34" s="270"/>
      <c r="GL34" s="270"/>
      <c r="GM34" s="270"/>
      <c r="GN34" s="270"/>
      <c r="GO34" s="270"/>
      <c r="GP34" s="270"/>
      <c r="GQ34" s="270"/>
      <c r="GR34" s="270"/>
      <c r="GS34" s="270"/>
      <c r="GT34" s="270"/>
      <c r="GU34" s="270"/>
      <c r="GV34" s="270"/>
      <c r="GW34" s="270"/>
      <c r="GX34" s="270"/>
      <c r="GY34" s="270"/>
      <c r="GZ34" s="270"/>
      <c r="HA34" s="270"/>
      <c r="HB34" s="270"/>
      <c r="HC34" s="270"/>
      <c r="HD34" s="270"/>
      <c r="HE34" s="270"/>
      <c r="HF34" s="270"/>
      <c r="HG34" s="270"/>
      <c r="HH34" s="270"/>
      <c r="HI34" s="270"/>
      <c r="HJ34" s="270"/>
      <c r="HK34" s="270"/>
      <c r="HL34" s="270"/>
      <c r="HM34" s="270"/>
      <c r="HN34" s="270"/>
      <c r="HO34" s="270"/>
      <c r="HP34" s="270"/>
      <c r="HQ34" s="270"/>
      <c r="HR34" s="270"/>
      <c r="HS34" s="270"/>
      <c r="HT34" s="270"/>
      <c r="HU34" s="270"/>
      <c r="HV34" s="270"/>
      <c r="HW34" s="270"/>
      <c r="HX34" s="270"/>
      <c r="HY34" s="270"/>
      <c r="HZ34" s="270"/>
      <c r="IA34" s="270"/>
      <c r="IB34" s="270"/>
      <c r="IC34" s="270"/>
      <c r="ID34" s="270"/>
      <c r="IE34" s="270"/>
      <c r="IF34" s="270"/>
      <c r="IG34" s="270"/>
      <c r="IH34" s="270"/>
      <c r="II34" s="270"/>
      <c r="IJ34" s="270"/>
      <c r="IK34" s="270"/>
      <c r="IL34" s="270"/>
      <c r="IM34" s="270"/>
      <c r="IN34" s="270"/>
      <c r="IO34" s="270"/>
      <c r="IP34" s="270"/>
      <c r="IQ34" s="270"/>
      <c r="IR34" s="270"/>
      <c r="IS34" s="270"/>
      <c r="IT34" s="270"/>
      <c r="IU34" s="270"/>
      <c r="IV34" s="270"/>
      <c r="IW34" s="270"/>
      <c r="IX34" s="270"/>
      <c r="IY34" s="270"/>
      <c r="IZ34" s="270"/>
      <c r="JA34" s="270"/>
      <c r="JB34" s="270"/>
      <c r="JC34" s="270"/>
      <c r="JD34" s="270"/>
      <c r="JE34" s="270"/>
      <c r="JF34" s="270"/>
      <c r="JG34" s="270"/>
      <c r="JH34" s="270"/>
      <c r="JI34" s="270"/>
      <c r="JJ34" s="270"/>
      <c r="JK34" s="270"/>
      <c r="JL34" s="270"/>
      <c r="JM34" s="270"/>
      <c r="JN34" s="270"/>
      <c r="JO34" s="270"/>
      <c r="JP34" s="270"/>
      <c r="JQ34" s="270"/>
      <c r="JR34" s="270"/>
      <c r="JS34" s="270"/>
      <c r="JT34" s="270"/>
      <c r="JU34" s="270"/>
      <c r="JV34" s="270"/>
      <c r="JW34" s="270"/>
      <c r="JX34" s="270"/>
      <c r="JY34" s="270"/>
      <c r="JZ34" s="270"/>
      <c r="KA34" s="270"/>
      <c r="KB34" s="270"/>
      <c r="KC34" s="270"/>
      <c r="KD34" s="270"/>
      <c r="KE34" s="270"/>
      <c r="KF34" s="270"/>
      <c r="KG34" s="270"/>
      <c r="KH34" s="270"/>
      <c r="KI34" s="270"/>
      <c r="KJ34" s="270"/>
      <c r="KK34" s="270"/>
      <c r="KL34" s="270"/>
      <c r="KM34" s="270"/>
      <c r="KN34" s="270"/>
      <c r="KO34" s="270"/>
      <c r="KP34" s="270"/>
      <c r="KQ34" s="270"/>
      <c r="KR34" s="270"/>
      <c r="KS34" s="270"/>
      <c r="KT34" s="270"/>
      <c r="KU34" s="270"/>
      <c r="KV34" s="270"/>
      <c r="KW34" s="270"/>
      <c r="KX34" s="270"/>
      <c r="KY34" s="270"/>
      <c r="KZ34" s="270"/>
      <c r="LA34" s="270"/>
      <c r="LB34" s="270"/>
      <c r="LC34" s="270"/>
      <c r="LD34" s="270"/>
      <c r="LE34" s="270"/>
      <c r="LF34" s="270"/>
      <c r="LG34" s="270"/>
      <c r="LH34" s="270"/>
      <c r="LI34" s="270"/>
      <c r="LJ34" s="270"/>
      <c r="LK34" s="270"/>
      <c r="LL34" s="270"/>
      <c r="LM34" s="270"/>
      <c r="LN34" s="270"/>
      <c r="LO34" s="270"/>
      <c r="LP34" s="270"/>
      <c r="LQ34" s="270"/>
      <c r="LR34" s="270"/>
      <c r="LS34" s="270"/>
      <c r="LT34" s="270"/>
      <c r="LU34" s="270"/>
      <c r="LV34" s="270"/>
      <c r="LW34" s="270"/>
      <c r="LX34" s="270"/>
      <c r="LY34" s="270"/>
      <c r="LZ34" s="270"/>
      <c r="MA34" s="270"/>
      <c r="MB34" s="270"/>
      <c r="MC34" s="270"/>
      <c r="MD34" s="270"/>
      <c r="ME34" s="270"/>
      <c r="MF34" s="270"/>
      <c r="MG34" s="270"/>
      <c r="MH34" s="270"/>
      <c r="MI34" s="270"/>
      <c r="MJ34" s="270"/>
      <c r="MK34" s="270"/>
      <c r="ML34" s="270"/>
      <c r="MM34" s="270"/>
      <c r="MN34" s="270"/>
      <c r="MO34" s="270"/>
      <c r="MP34" s="270"/>
      <c r="MQ34" s="270"/>
      <c r="MR34" s="270"/>
      <c r="MS34" s="270"/>
      <c r="MT34" s="270"/>
      <c r="MU34" s="270"/>
      <c r="MV34" s="270"/>
      <c r="MW34" s="270"/>
      <c r="MX34" s="270"/>
      <c r="MY34" s="270"/>
      <c r="MZ34" s="270"/>
      <c r="NA34" s="270"/>
      <c r="NB34" s="270"/>
      <c r="NC34" s="270"/>
    </row>
    <row r="35" spans="2:367" x14ac:dyDescent="0.2"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0"/>
      <c r="AE35" s="270"/>
      <c r="AF35" s="270"/>
      <c r="AG35" s="270"/>
      <c r="AH35" s="270"/>
      <c r="AI35" s="270"/>
      <c r="AJ35" s="270"/>
      <c r="AK35" s="270"/>
      <c r="AL35" s="270"/>
      <c r="AM35" s="270"/>
      <c r="AN35" s="270"/>
      <c r="AO35" s="270"/>
      <c r="AP35" s="270"/>
      <c r="AQ35" s="270"/>
      <c r="AR35" s="270"/>
      <c r="AS35" s="270"/>
      <c r="AT35" s="270"/>
      <c r="AU35" s="270"/>
      <c r="AV35" s="270"/>
      <c r="AW35" s="270"/>
      <c r="AX35" s="270"/>
      <c r="AY35" s="270"/>
      <c r="AZ35" s="270"/>
      <c r="BA35" s="270"/>
      <c r="BB35" s="270"/>
      <c r="BC35" s="270"/>
      <c r="BD35" s="270"/>
      <c r="BE35" s="270"/>
      <c r="BF35" s="270"/>
      <c r="BG35" s="270"/>
      <c r="BH35" s="270"/>
      <c r="BI35" s="270"/>
      <c r="BJ35" s="270"/>
      <c r="BK35" s="270"/>
      <c r="BL35" s="270"/>
      <c r="BM35" s="270"/>
      <c r="BN35" s="270"/>
      <c r="BO35" s="270"/>
      <c r="BP35" s="270"/>
      <c r="BQ35" s="270"/>
      <c r="BR35" s="270"/>
      <c r="BS35" s="270"/>
      <c r="BT35" s="270"/>
      <c r="BU35" s="270"/>
      <c r="BV35" s="270"/>
      <c r="BW35" s="270"/>
      <c r="BX35" s="270"/>
      <c r="BY35" s="270"/>
      <c r="BZ35" s="270"/>
      <c r="CA35" s="270"/>
      <c r="CB35" s="270"/>
      <c r="CC35" s="270"/>
      <c r="CD35" s="270"/>
      <c r="CE35" s="270"/>
      <c r="CF35" s="270"/>
      <c r="CG35" s="270"/>
      <c r="CH35" s="270"/>
      <c r="CI35" s="270"/>
      <c r="CJ35" s="270"/>
      <c r="CK35" s="270"/>
      <c r="CL35" s="270"/>
      <c r="CM35" s="270"/>
      <c r="CN35" s="270"/>
      <c r="CO35" s="270"/>
      <c r="CP35" s="270"/>
      <c r="CQ35" s="270"/>
      <c r="CR35" s="270"/>
      <c r="CS35" s="270"/>
      <c r="CT35" s="270"/>
      <c r="CU35" s="270"/>
      <c r="CV35" s="270"/>
      <c r="CW35" s="270"/>
      <c r="CX35" s="270"/>
      <c r="CY35" s="270"/>
      <c r="CZ35" s="270"/>
      <c r="DA35" s="270"/>
      <c r="DB35" s="270"/>
      <c r="DC35" s="270"/>
      <c r="DD35" s="270"/>
      <c r="DE35" s="270"/>
      <c r="DF35" s="270"/>
      <c r="DG35" s="270"/>
      <c r="DH35" s="270"/>
      <c r="DI35" s="270"/>
      <c r="DJ35" s="270"/>
      <c r="DK35" s="270"/>
      <c r="DL35" s="270"/>
      <c r="DM35" s="270"/>
      <c r="DN35" s="270"/>
      <c r="DO35" s="270"/>
      <c r="DP35" s="270"/>
      <c r="DQ35" s="270"/>
      <c r="DR35" s="270"/>
      <c r="DS35" s="270"/>
      <c r="DT35" s="270"/>
      <c r="DU35" s="270"/>
      <c r="DV35" s="270"/>
      <c r="DW35" s="270"/>
      <c r="DX35" s="270"/>
      <c r="DY35" s="270"/>
      <c r="DZ35" s="270"/>
      <c r="EA35" s="270"/>
      <c r="EB35" s="270"/>
      <c r="EC35" s="270"/>
      <c r="ED35" s="270"/>
      <c r="EE35" s="270"/>
      <c r="EF35" s="270"/>
      <c r="EG35" s="270"/>
      <c r="EH35" s="270"/>
      <c r="EI35" s="270"/>
      <c r="EJ35" s="270"/>
      <c r="EK35" s="270"/>
      <c r="EL35" s="270"/>
      <c r="EM35" s="270"/>
      <c r="EN35" s="270"/>
      <c r="EO35" s="270"/>
      <c r="EP35" s="270"/>
      <c r="EQ35" s="270"/>
      <c r="ER35" s="270"/>
      <c r="ES35" s="270"/>
      <c r="ET35" s="270"/>
      <c r="EU35" s="270"/>
      <c r="EV35" s="270"/>
      <c r="EW35" s="270"/>
      <c r="EX35" s="270"/>
      <c r="EY35" s="270"/>
      <c r="EZ35" s="270"/>
      <c r="FA35" s="270"/>
      <c r="FB35" s="270"/>
      <c r="FC35" s="270"/>
      <c r="FD35" s="270"/>
      <c r="FE35" s="270"/>
      <c r="FF35" s="270"/>
      <c r="FG35" s="270"/>
      <c r="FH35" s="270"/>
      <c r="FI35" s="270"/>
      <c r="FJ35" s="270"/>
      <c r="FK35" s="270"/>
      <c r="FL35" s="270"/>
      <c r="FM35" s="270"/>
      <c r="FN35" s="270"/>
      <c r="FO35" s="270"/>
      <c r="FP35" s="270"/>
      <c r="FQ35" s="270"/>
      <c r="FR35" s="270"/>
      <c r="FS35" s="270"/>
      <c r="FT35" s="270"/>
      <c r="FU35" s="270"/>
      <c r="FV35" s="270"/>
      <c r="FW35" s="270"/>
      <c r="FX35" s="270"/>
      <c r="FY35" s="270"/>
      <c r="FZ35" s="270"/>
      <c r="GA35" s="270"/>
      <c r="GB35" s="270"/>
      <c r="GC35" s="270"/>
      <c r="GD35" s="270"/>
      <c r="GE35" s="270"/>
      <c r="GF35" s="270"/>
      <c r="GG35" s="270"/>
      <c r="GH35" s="270"/>
      <c r="GI35" s="270"/>
      <c r="GJ35" s="270"/>
      <c r="GK35" s="270"/>
      <c r="GL35" s="270"/>
      <c r="GM35" s="270"/>
      <c r="GN35" s="270"/>
      <c r="GO35" s="270"/>
      <c r="GP35" s="270"/>
      <c r="GQ35" s="270"/>
      <c r="GR35" s="270"/>
      <c r="GS35" s="270"/>
      <c r="GT35" s="270"/>
      <c r="GU35" s="270"/>
      <c r="GV35" s="270"/>
      <c r="GW35" s="270"/>
      <c r="GX35" s="270"/>
      <c r="GY35" s="270"/>
      <c r="GZ35" s="270"/>
      <c r="HA35" s="270"/>
      <c r="HB35" s="270"/>
      <c r="HC35" s="270"/>
      <c r="HD35" s="270"/>
      <c r="HE35" s="270"/>
      <c r="HF35" s="270"/>
      <c r="HG35" s="270"/>
      <c r="HH35" s="270"/>
      <c r="HI35" s="270"/>
      <c r="HJ35" s="270"/>
      <c r="HK35" s="270"/>
      <c r="HL35" s="270"/>
      <c r="HM35" s="270"/>
      <c r="HN35" s="270"/>
      <c r="HO35" s="270"/>
      <c r="HP35" s="270"/>
      <c r="HQ35" s="270"/>
      <c r="HR35" s="270"/>
      <c r="HS35" s="270"/>
      <c r="HT35" s="270"/>
      <c r="HU35" s="270"/>
      <c r="HV35" s="270"/>
      <c r="HW35" s="270"/>
      <c r="HX35" s="270"/>
      <c r="HY35" s="270"/>
      <c r="HZ35" s="270"/>
      <c r="IA35" s="270"/>
      <c r="IB35" s="270"/>
      <c r="IC35" s="270"/>
      <c r="ID35" s="270"/>
      <c r="IE35" s="270"/>
      <c r="IF35" s="270"/>
      <c r="IG35" s="270"/>
      <c r="IH35" s="270"/>
      <c r="II35" s="270"/>
      <c r="IJ35" s="270"/>
      <c r="IK35" s="270"/>
      <c r="IL35" s="270"/>
      <c r="IM35" s="270"/>
      <c r="IN35" s="270"/>
      <c r="IO35" s="270"/>
      <c r="IP35" s="270"/>
      <c r="IQ35" s="270"/>
      <c r="IR35" s="270"/>
      <c r="IS35" s="270"/>
      <c r="IT35" s="270"/>
      <c r="IU35" s="270"/>
      <c r="IV35" s="270"/>
      <c r="IW35" s="270"/>
      <c r="IX35" s="270"/>
      <c r="IY35" s="270"/>
      <c r="IZ35" s="270"/>
      <c r="JA35" s="270"/>
      <c r="JB35" s="270"/>
      <c r="JC35" s="270"/>
      <c r="JD35" s="270"/>
      <c r="JE35" s="270"/>
      <c r="JF35" s="270"/>
      <c r="JG35" s="270"/>
      <c r="JH35" s="270"/>
      <c r="JI35" s="270"/>
      <c r="JJ35" s="270"/>
      <c r="JK35" s="270"/>
      <c r="JL35" s="270"/>
      <c r="JM35" s="270"/>
      <c r="JN35" s="270"/>
      <c r="JO35" s="270"/>
      <c r="JP35" s="270"/>
      <c r="JQ35" s="270"/>
      <c r="JR35" s="270"/>
      <c r="JS35" s="270"/>
      <c r="JT35" s="270"/>
      <c r="JU35" s="270"/>
      <c r="JV35" s="270"/>
      <c r="JW35" s="270"/>
      <c r="JX35" s="270"/>
      <c r="JY35" s="270"/>
      <c r="JZ35" s="270"/>
      <c r="KA35" s="270"/>
      <c r="KB35" s="270"/>
      <c r="KC35" s="270"/>
      <c r="KD35" s="270"/>
      <c r="KE35" s="270"/>
      <c r="KF35" s="270"/>
      <c r="KG35" s="270"/>
      <c r="KH35" s="270"/>
      <c r="KI35" s="270"/>
      <c r="KJ35" s="270"/>
      <c r="KK35" s="270"/>
      <c r="KL35" s="270"/>
      <c r="KM35" s="270"/>
      <c r="KN35" s="270"/>
      <c r="KO35" s="270"/>
      <c r="KP35" s="270"/>
      <c r="KQ35" s="270"/>
      <c r="KR35" s="270"/>
      <c r="KS35" s="270"/>
      <c r="KT35" s="270"/>
      <c r="KU35" s="270"/>
      <c r="KV35" s="270"/>
      <c r="KW35" s="270"/>
      <c r="KX35" s="270"/>
      <c r="KY35" s="270"/>
      <c r="KZ35" s="270"/>
      <c r="LA35" s="270"/>
      <c r="LB35" s="270"/>
      <c r="LC35" s="270"/>
      <c r="LD35" s="270"/>
      <c r="LE35" s="270"/>
      <c r="LF35" s="270"/>
      <c r="LG35" s="270"/>
      <c r="LH35" s="270"/>
      <c r="LI35" s="270"/>
      <c r="LJ35" s="270"/>
      <c r="LK35" s="270"/>
      <c r="LL35" s="270"/>
      <c r="LM35" s="270"/>
      <c r="LN35" s="270"/>
      <c r="LO35" s="270"/>
      <c r="LP35" s="270"/>
      <c r="LQ35" s="270"/>
      <c r="LR35" s="270"/>
      <c r="LS35" s="270"/>
      <c r="LT35" s="270"/>
      <c r="LU35" s="270"/>
      <c r="LV35" s="270"/>
      <c r="LW35" s="270"/>
      <c r="LX35" s="270"/>
      <c r="LY35" s="270"/>
      <c r="LZ35" s="270"/>
      <c r="MA35" s="270"/>
      <c r="MB35" s="270"/>
      <c r="MC35" s="270"/>
      <c r="MD35" s="270"/>
      <c r="ME35" s="270"/>
      <c r="MF35" s="270"/>
      <c r="MG35" s="270"/>
      <c r="MH35" s="270"/>
      <c r="MI35" s="270"/>
      <c r="MJ35" s="270"/>
      <c r="MK35" s="270"/>
      <c r="ML35" s="270"/>
      <c r="MM35" s="270"/>
      <c r="MN35" s="270"/>
      <c r="MO35" s="270"/>
      <c r="MP35" s="270"/>
      <c r="MQ35" s="270"/>
      <c r="MR35" s="270"/>
      <c r="MS35" s="270"/>
      <c r="MT35" s="270"/>
      <c r="MU35" s="270"/>
      <c r="MV35" s="270"/>
      <c r="MW35" s="270"/>
      <c r="MX35" s="270"/>
      <c r="MY35" s="270"/>
      <c r="MZ35" s="270"/>
      <c r="NA35" s="270"/>
      <c r="NB35" s="270"/>
      <c r="NC35" s="270"/>
    </row>
    <row r="36" spans="2:367" x14ac:dyDescent="0.2"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0"/>
      <c r="AE36" s="270"/>
      <c r="AF36" s="270"/>
      <c r="AG36" s="270"/>
      <c r="AH36" s="270"/>
      <c r="AI36" s="270"/>
      <c r="AJ36" s="270"/>
      <c r="AK36" s="270"/>
      <c r="AL36" s="270"/>
      <c r="AM36" s="270"/>
      <c r="AN36" s="270"/>
      <c r="AO36" s="270"/>
      <c r="AP36" s="270"/>
      <c r="AQ36" s="270"/>
      <c r="AR36" s="270"/>
      <c r="AS36" s="270"/>
      <c r="AT36" s="270"/>
      <c r="AU36" s="270"/>
      <c r="AV36" s="270"/>
      <c r="AW36" s="270"/>
      <c r="AX36" s="270"/>
      <c r="AY36" s="270"/>
      <c r="AZ36" s="270"/>
      <c r="BA36" s="270"/>
      <c r="BB36" s="270"/>
      <c r="BC36" s="270"/>
      <c r="BD36" s="270"/>
      <c r="BE36" s="270"/>
      <c r="BF36" s="270"/>
      <c r="BG36" s="270"/>
      <c r="BH36" s="270"/>
      <c r="BI36" s="270"/>
      <c r="BJ36" s="270"/>
      <c r="BK36" s="270"/>
      <c r="BL36" s="270"/>
      <c r="BM36" s="270"/>
      <c r="BN36" s="270"/>
      <c r="BO36" s="270"/>
      <c r="BP36" s="270"/>
      <c r="BQ36" s="270"/>
      <c r="BR36" s="270"/>
      <c r="BS36" s="270"/>
      <c r="BT36" s="270"/>
      <c r="BU36" s="270"/>
      <c r="BV36" s="270"/>
      <c r="BW36" s="270"/>
      <c r="BX36" s="270"/>
      <c r="BY36" s="270"/>
      <c r="BZ36" s="270"/>
      <c r="CA36" s="270"/>
      <c r="CB36" s="270"/>
      <c r="CC36" s="270"/>
      <c r="CD36" s="270"/>
      <c r="CE36" s="270"/>
      <c r="CF36" s="270"/>
      <c r="CG36" s="270"/>
      <c r="CH36" s="270"/>
      <c r="CI36" s="270"/>
      <c r="CJ36" s="270"/>
      <c r="CK36" s="270"/>
      <c r="CL36" s="270"/>
      <c r="CM36" s="270"/>
      <c r="CN36" s="270"/>
      <c r="CO36" s="270"/>
      <c r="CP36" s="270"/>
      <c r="CQ36" s="270"/>
      <c r="CR36" s="270"/>
      <c r="CS36" s="270"/>
      <c r="CT36" s="270"/>
      <c r="CU36" s="270"/>
      <c r="CV36" s="270"/>
      <c r="CW36" s="270"/>
      <c r="CX36" s="270"/>
      <c r="CY36" s="270"/>
      <c r="CZ36" s="270"/>
      <c r="DA36" s="270"/>
      <c r="DB36" s="270"/>
      <c r="DC36" s="270"/>
      <c r="DD36" s="270"/>
      <c r="DE36" s="270"/>
      <c r="DF36" s="270"/>
      <c r="DG36" s="270"/>
      <c r="DH36" s="270"/>
      <c r="DI36" s="270"/>
      <c r="DJ36" s="270"/>
      <c r="DK36" s="270"/>
      <c r="DL36" s="270"/>
      <c r="DM36" s="270"/>
      <c r="DN36" s="270"/>
      <c r="DO36" s="270"/>
      <c r="DP36" s="270"/>
      <c r="DQ36" s="270"/>
      <c r="DR36" s="270"/>
      <c r="DS36" s="270"/>
      <c r="DT36" s="270"/>
      <c r="DU36" s="270"/>
      <c r="DV36" s="270"/>
      <c r="DW36" s="270"/>
      <c r="DX36" s="270"/>
      <c r="DY36" s="270"/>
      <c r="DZ36" s="270"/>
      <c r="EA36" s="270"/>
      <c r="EB36" s="270"/>
      <c r="EC36" s="270"/>
      <c r="ED36" s="270"/>
      <c r="EE36" s="270"/>
      <c r="EF36" s="270"/>
      <c r="EG36" s="270"/>
      <c r="EH36" s="270"/>
      <c r="EI36" s="270"/>
      <c r="EJ36" s="270"/>
      <c r="EK36" s="270"/>
      <c r="EL36" s="270"/>
      <c r="EM36" s="270"/>
      <c r="EN36" s="270"/>
      <c r="EO36" s="270"/>
      <c r="EP36" s="270"/>
      <c r="EQ36" s="270"/>
      <c r="ER36" s="270"/>
      <c r="ES36" s="270"/>
      <c r="ET36" s="270"/>
      <c r="EU36" s="270"/>
      <c r="EV36" s="270"/>
      <c r="EW36" s="270"/>
      <c r="EX36" s="270"/>
      <c r="EY36" s="270"/>
      <c r="EZ36" s="270"/>
      <c r="FA36" s="270"/>
      <c r="FB36" s="270"/>
      <c r="FC36" s="270"/>
      <c r="FD36" s="270"/>
      <c r="FE36" s="270"/>
      <c r="FF36" s="270"/>
      <c r="FG36" s="270"/>
      <c r="FH36" s="270"/>
      <c r="FI36" s="270"/>
      <c r="FJ36" s="270"/>
      <c r="FK36" s="270"/>
      <c r="FL36" s="270"/>
      <c r="FM36" s="270"/>
      <c r="FN36" s="270"/>
      <c r="FO36" s="270"/>
      <c r="FP36" s="270"/>
      <c r="FQ36" s="270"/>
      <c r="FR36" s="270"/>
      <c r="FS36" s="270"/>
      <c r="FT36" s="270"/>
      <c r="FU36" s="270"/>
      <c r="FV36" s="270"/>
      <c r="FW36" s="270"/>
      <c r="FX36" s="270"/>
      <c r="FY36" s="270"/>
      <c r="FZ36" s="270"/>
      <c r="GA36" s="270"/>
      <c r="GB36" s="270"/>
      <c r="GC36" s="270"/>
      <c r="GD36" s="270"/>
      <c r="GE36" s="270"/>
      <c r="GF36" s="270"/>
      <c r="GG36" s="270"/>
      <c r="GH36" s="270"/>
      <c r="GI36" s="270"/>
      <c r="GJ36" s="270"/>
      <c r="GK36" s="270"/>
      <c r="GL36" s="270"/>
      <c r="GM36" s="270"/>
      <c r="GN36" s="270"/>
      <c r="GO36" s="270"/>
      <c r="GP36" s="270"/>
      <c r="GQ36" s="270"/>
      <c r="GR36" s="270"/>
      <c r="GS36" s="270"/>
      <c r="GT36" s="270"/>
      <c r="GU36" s="270"/>
      <c r="GV36" s="270"/>
      <c r="GW36" s="270"/>
      <c r="GX36" s="270"/>
      <c r="GY36" s="270"/>
      <c r="GZ36" s="270"/>
      <c r="HA36" s="270"/>
      <c r="HB36" s="270"/>
      <c r="HC36" s="270"/>
      <c r="HD36" s="270"/>
      <c r="HE36" s="270"/>
      <c r="HF36" s="270"/>
      <c r="HG36" s="270"/>
      <c r="HH36" s="270"/>
      <c r="HI36" s="270"/>
      <c r="HJ36" s="270"/>
      <c r="HK36" s="270"/>
      <c r="HL36" s="270"/>
      <c r="HM36" s="270"/>
      <c r="HN36" s="270"/>
      <c r="HO36" s="270"/>
      <c r="HP36" s="270"/>
      <c r="HQ36" s="270"/>
      <c r="HR36" s="270"/>
      <c r="HS36" s="270"/>
      <c r="HT36" s="270"/>
      <c r="HU36" s="270"/>
      <c r="HV36" s="270"/>
      <c r="HW36" s="270"/>
      <c r="HX36" s="270"/>
      <c r="HY36" s="270"/>
      <c r="HZ36" s="270"/>
      <c r="IA36" s="270"/>
      <c r="IB36" s="270"/>
      <c r="IC36" s="270"/>
      <c r="ID36" s="270"/>
      <c r="IE36" s="270"/>
      <c r="IF36" s="270"/>
      <c r="IG36" s="270"/>
      <c r="IH36" s="270"/>
      <c r="II36" s="270"/>
      <c r="IJ36" s="270"/>
      <c r="IK36" s="270"/>
      <c r="IL36" s="270"/>
      <c r="IM36" s="270"/>
      <c r="IN36" s="270"/>
      <c r="IO36" s="270"/>
      <c r="IP36" s="270"/>
      <c r="IQ36" s="270"/>
      <c r="IR36" s="270"/>
      <c r="IS36" s="270"/>
      <c r="IT36" s="270"/>
      <c r="IU36" s="270"/>
      <c r="IV36" s="270"/>
      <c r="IW36" s="270"/>
      <c r="IX36" s="270"/>
      <c r="IY36" s="270"/>
      <c r="IZ36" s="270"/>
      <c r="JA36" s="270"/>
      <c r="JB36" s="270"/>
      <c r="JC36" s="270"/>
      <c r="JD36" s="270"/>
      <c r="JE36" s="270"/>
      <c r="JF36" s="270"/>
      <c r="JG36" s="270"/>
      <c r="JH36" s="270"/>
      <c r="JI36" s="270"/>
      <c r="JJ36" s="270"/>
      <c r="JK36" s="270"/>
      <c r="JL36" s="270"/>
      <c r="JM36" s="270"/>
      <c r="JN36" s="270"/>
      <c r="JO36" s="270"/>
      <c r="JP36" s="270"/>
      <c r="JQ36" s="270"/>
      <c r="JR36" s="270"/>
      <c r="JS36" s="270"/>
      <c r="JT36" s="270"/>
      <c r="JU36" s="270"/>
      <c r="JV36" s="270"/>
      <c r="JW36" s="270"/>
      <c r="JX36" s="270"/>
      <c r="JY36" s="270"/>
      <c r="JZ36" s="270"/>
      <c r="KA36" s="270"/>
      <c r="KB36" s="270"/>
      <c r="KC36" s="270"/>
      <c r="KD36" s="270"/>
      <c r="KE36" s="270"/>
      <c r="KF36" s="270"/>
      <c r="KG36" s="270"/>
      <c r="KH36" s="270"/>
      <c r="KI36" s="270"/>
      <c r="KJ36" s="270"/>
      <c r="KK36" s="270"/>
      <c r="KL36" s="270"/>
      <c r="KM36" s="270"/>
      <c r="KN36" s="270"/>
      <c r="KO36" s="270"/>
      <c r="KP36" s="270"/>
      <c r="KQ36" s="270"/>
      <c r="KR36" s="270"/>
      <c r="KS36" s="270"/>
      <c r="KT36" s="270"/>
      <c r="KU36" s="270"/>
      <c r="KV36" s="270"/>
      <c r="KW36" s="270"/>
      <c r="KX36" s="270"/>
      <c r="KY36" s="270"/>
      <c r="KZ36" s="270"/>
      <c r="LA36" s="270"/>
      <c r="LB36" s="270"/>
      <c r="LC36" s="270"/>
      <c r="LD36" s="270"/>
      <c r="LE36" s="270"/>
      <c r="LF36" s="270"/>
      <c r="LG36" s="270"/>
      <c r="LH36" s="270"/>
      <c r="LI36" s="270"/>
      <c r="LJ36" s="270"/>
      <c r="LK36" s="270"/>
      <c r="LL36" s="270"/>
      <c r="LM36" s="270"/>
      <c r="LN36" s="270"/>
      <c r="LO36" s="270"/>
      <c r="LP36" s="270"/>
      <c r="LQ36" s="270"/>
      <c r="LR36" s="270"/>
      <c r="LS36" s="270"/>
      <c r="LT36" s="270"/>
      <c r="LU36" s="270"/>
      <c r="LV36" s="270"/>
      <c r="LW36" s="270"/>
      <c r="LX36" s="270"/>
      <c r="LY36" s="270"/>
      <c r="LZ36" s="270"/>
      <c r="MA36" s="270"/>
      <c r="MB36" s="270"/>
      <c r="MC36" s="270"/>
      <c r="MD36" s="270"/>
      <c r="ME36" s="270"/>
      <c r="MF36" s="270"/>
      <c r="MG36" s="270"/>
      <c r="MH36" s="270"/>
      <c r="MI36" s="270"/>
      <c r="MJ36" s="270"/>
      <c r="MK36" s="270"/>
      <c r="ML36" s="270"/>
      <c r="MM36" s="270"/>
      <c r="MN36" s="270"/>
      <c r="MO36" s="270"/>
      <c r="MP36" s="270"/>
      <c r="MQ36" s="270"/>
      <c r="MR36" s="270"/>
      <c r="MS36" s="270"/>
      <c r="MT36" s="270"/>
      <c r="MU36" s="270"/>
      <c r="MV36" s="270"/>
      <c r="MW36" s="270"/>
      <c r="MX36" s="270"/>
      <c r="MY36" s="270"/>
      <c r="MZ36" s="270"/>
      <c r="NA36" s="270"/>
      <c r="NB36" s="270"/>
      <c r="NC36" s="270"/>
    </row>
    <row r="37" spans="2:367" x14ac:dyDescent="0.2"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  <c r="Y37" s="270"/>
      <c r="Z37" s="270"/>
      <c r="AA37" s="270"/>
      <c r="AB37" s="270"/>
      <c r="AC37" s="270"/>
      <c r="AD37" s="270"/>
      <c r="AE37" s="270"/>
      <c r="AF37" s="270"/>
      <c r="AG37" s="270"/>
      <c r="AH37" s="270"/>
      <c r="AI37" s="270"/>
      <c r="AJ37" s="270"/>
      <c r="AK37" s="270"/>
      <c r="AL37" s="270"/>
      <c r="AM37" s="270"/>
      <c r="AN37" s="270"/>
      <c r="AO37" s="270"/>
      <c r="AP37" s="270"/>
      <c r="AQ37" s="270"/>
      <c r="AR37" s="270"/>
      <c r="AS37" s="270"/>
      <c r="AT37" s="270"/>
      <c r="AU37" s="270"/>
      <c r="AV37" s="270"/>
      <c r="AW37" s="270"/>
      <c r="AX37" s="270"/>
      <c r="AY37" s="270"/>
      <c r="AZ37" s="270"/>
      <c r="BA37" s="270"/>
      <c r="BB37" s="270"/>
      <c r="BC37" s="270"/>
      <c r="BD37" s="270"/>
      <c r="BE37" s="270"/>
      <c r="BF37" s="270"/>
      <c r="BG37" s="270"/>
      <c r="BH37" s="270"/>
      <c r="BI37" s="270"/>
      <c r="BJ37" s="270"/>
      <c r="BK37" s="270"/>
      <c r="BL37" s="270"/>
      <c r="BM37" s="270"/>
      <c r="BN37" s="270"/>
      <c r="BO37" s="270"/>
      <c r="BP37" s="270"/>
      <c r="BQ37" s="270"/>
      <c r="BR37" s="270"/>
      <c r="BS37" s="270"/>
      <c r="BT37" s="270"/>
      <c r="BU37" s="270"/>
      <c r="BV37" s="270"/>
      <c r="BW37" s="270"/>
      <c r="BX37" s="270"/>
      <c r="BY37" s="270"/>
      <c r="BZ37" s="270"/>
      <c r="CA37" s="270"/>
      <c r="CB37" s="270"/>
      <c r="CC37" s="270"/>
      <c r="CD37" s="270"/>
      <c r="CE37" s="270"/>
      <c r="CF37" s="270"/>
      <c r="CG37" s="270"/>
      <c r="CH37" s="270"/>
      <c r="CI37" s="270"/>
      <c r="CJ37" s="270"/>
      <c r="CK37" s="270"/>
      <c r="CL37" s="270"/>
      <c r="CM37" s="270"/>
      <c r="CN37" s="270"/>
      <c r="CO37" s="270"/>
      <c r="CP37" s="270"/>
      <c r="CQ37" s="270"/>
      <c r="CR37" s="270"/>
      <c r="CS37" s="270"/>
      <c r="CT37" s="270"/>
      <c r="CU37" s="270"/>
      <c r="CV37" s="270"/>
      <c r="CW37" s="270"/>
      <c r="CX37" s="270"/>
      <c r="CY37" s="270"/>
      <c r="CZ37" s="270"/>
      <c r="DA37" s="270"/>
      <c r="DB37" s="270"/>
      <c r="DC37" s="270"/>
      <c r="DD37" s="270"/>
      <c r="DE37" s="270"/>
      <c r="DF37" s="270"/>
      <c r="DG37" s="270"/>
      <c r="DH37" s="270"/>
      <c r="DI37" s="270"/>
      <c r="DJ37" s="270"/>
      <c r="DK37" s="270"/>
      <c r="DL37" s="270"/>
      <c r="DM37" s="270"/>
      <c r="DN37" s="270"/>
      <c r="DO37" s="270"/>
      <c r="DP37" s="270"/>
      <c r="DQ37" s="270"/>
      <c r="DR37" s="270"/>
      <c r="DS37" s="270"/>
      <c r="DT37" s="270"/>
      <c r="DU37" s="270"/>
      <c r="DV37" s="270"/>
      <c r="DW37" s="270"/>
      <c r="DX37" s="270"/>
      <c r="DY37" s="270"/>
      <c r="DZ37" s="270"/>
      <c r="EA37" s="270"/>
      <c r="EB37" s="270"/>
      <c r="EC37" s="270"/>
      <c r="ED37" s="270"/>
      <c r="EE37" s="270"/>
      <c r="EF37" s="270"/>
      <c r="EG37" s="270"/>
      <c r="EH37" s="270"/>
      <c r="EI37" s="270"/>
      <c r="EJ37" s="270"/>
      <c r="EK37" s="270"/>
      <c r="EL37" s="270"/>
      <c r="EM37" s="270"/>
      <c r="EN37" s="270"/>
      <c r="EO37" s="270"/>
      <c r="EP37" s="270"/>
      <c r="EQ37" s="270"/>
      <c r="ER37" s="270"/>
      <c r="ES37" s="270"/>
      <c r="ET37" s="270"/>
      <c r="EU37" s="270"/>
      <c r="EV37" s="270"/>
      <c r="EW37" s="270"/>
      <c r="EX37" s="270"/>
      <c r="EY37" s="270"/>
      <c r="EZ37" s="270"/>
      <c r="FA37" s="270"/>
      <c r="FB37" s="270"/>
      <c r="FC37" s="270"/>
      <c r="FD37" s="270"/>
      <c r="FE37" s="270"/>
      <c r="FF37" s="270"/>
      <c r="FG37" s="270"/>
      <c r="FH37" s="270"/>
      <c r="FI37" s="270"/>
      <c r="FJ37" s="270"/>
      <c r="FK37" s="270"/>
      <c r="FL37" s="270"/>
      <c r="FM37" s="270"/>
      <c r="FN37" s="270"/>
      <c r="FO37" s="270"/>
      <c r="FP37" s="270"/>
      <c r="FQ37" s="270"/>
      <c r="FR37" s="270"/>
      <c r="FS37" s="270"/>
      <c r="FT37" s="270"/>
      <c r="FU37" s="270"/>
      <c r="FV37" s="270"/>
      <c r="FW37" s="270"/>
      <c r="FX37" s="270"/>
      <c r="FY37" s="270"/>
      <c r="FZ37" s="270"/>
      <c r="GA37" s="270"/>
      <c r="GB37" s="270"/>
      <c r="GC37" s="270"/>
      <c r="GD37" s="270"/>
      <c r="GE37" s="270"/>
      <c r="GF37" s="270"/>
      <c r="GG37" s="270"/>
      <c r="GH37" s="270"/>
      <c r="GI37" s="270"/>
      <c r="GJ37" s="270"/>
      <c r="GK37" s="270"/>
      <c r="GL37" s="270"/>
      <c r="GM37" s="270"/>
      <c r="GN37" s="270"/>
      <c r="GO37" s="270"/>
      <c r="GP37" s="270"/>
      <c r="GQ37" s="270"/>
      <c r="GR37" s="270"/>
      <c r="GS37" s="270"/>
      <c r="GT37" s="270"/>
      <c r="GU37" s="270"/>
      <c r="GV37" s="270"/>
      <c r="GW37" s="270"/>
      <c r="GX37" s="270"/>
      <c r="GY37" s="270"/>
      <c r="GZ37" s="270"/>
      <c r="HA37" s="270"/>
      <c r="HB37" s="270"/>
      <c r="HC37" s="270"/>
      <c r="HD37" s="270"/>
      <c r="HE37" s="270"/>
      <c r="HF37" s="270"/>
      <c r="HG37" s="270"/>
      <c r="HH37" s="270"/>
      <c r="HI37" s="270"/>
      <c r="HJ37" s="270"/>
      <c r="HK37" s="270"/>
      <c r="HL37" s="270"/>
      <c r="HM37" s="270"/>
      <c r="HN37" s="270"/>
      <c r="HO37" s="270"/>
      <c r="HP37" s="270"/>
      <c r="HQ37" s="270"/>
      <c r="HR37" s="270"/>
      <c r="HS37" s="270"/>
      <c r="HT37" s="270"/>
      <c r="HU37" s="270"/>
      <c r="HV37" s="270"/>
      <c r="HW37" s="270"/>
      <c r="HX37" s="270"/>
      <c r="HY37" s="270"/>
      <c r="HZ37" s="270"/>
      <c r="IA37" s="270"/>
      <c r="IB37" s="270"/>
      <c r="IC37" s="270"/>
      <c r="ID37" s="270"/>
      <c r="IE37" s="270"/>
      <c r="IF37" s="270"/>
      <c r="IG37" s="270"/>
      <c r="IH37" s="270"/>
      <c r="II37" s="270"/>
      <c r="IJ37" s="270"/>
      <c r="IK37" s="270"/>
      <c r="IL37" s="270"/>
      <c r="IM37" s="270"/>
      <c r="IN37" s="270"/>
      <c r="IO37" s="270"/>
      <c r="IP37" s="270"/>
      <c r="IQ37" s="270"/>
      <c r="IR37" s="270"/>
      <c r="IS37" s="270"/>
      <c r="IT37" s="270"/>
      <c r="IU37" s="270"/>
      <c r="IV37" s="270"/>
      <c r="IW37" s="270"/>
      <c r="IX37" s="270"/>
      <c r="IY37" s="270"/>
      <c r="IZ37" s="270"/>
      <c r="JA37" s="270"/>
      <c r="JB37" s="270"/>
      <c r="JC37" s="270"/>
      <c r="JD37" s="270"/>
      <c r="JE37" s="270"/>
      <c r="JF37" s="270"/>
      <c r="JG37" s="270"/>
      <c r="JH37" s="270"/>
      <c r="JI37" s="270"/>
      <c r="JJ37" s="270"/>
      <c r="JK37" s="270"/>
      <c r="JL37" s="270"/>
      <c r="JM37" s="270"/>
      <c r="JN37" s="270"/>
      <c r="JO37" s="270"/>
      <c r="JP37" s="270"/>
      <c r="JQ37" s="270"/>
      <c r="JR37" s="270"/>
      <c r="JS37" s="270"/>
      <c r="JT37" s="270"/>
      <c r="JU37" s="270"/>
      <c r="JV37" s="270"/>
      <c r="JW37" s="270"/>
      <c r="JX37" s="270"/>
      <c r="JY37" s="270"/>
      <c r="JZ37" s="270"/>
      <c r="KA37" s="270"/>
      <c r="KB37" s="270"/>
      <c r="KC37" s="270"/>
      <c r="KD37" s="270"/>
      <c r="KE37" s="270"/>
      <c r="KF37" s="270"/>
      <c r="KG37" s="270"/>
      <c r="KH37" s="270"/>
      <c r="KI37" s="270"/>
      <c r="KJ37" s="270"/>
      <c r="KK37" s="270"/>
      <c r="KL37" s="270"/>
      <c r="KM37" s="270"/>
      <c r="KN37" s="270"/>
      <c r="KO37" s="270"/>
      <c r="KP37" s="270"/>
      <c r="KQ37" s="270"/>
      <c r="KR37" s="270"/>
      <c r="KS37" s="270"/>
      <c r="KT37" s="270"/>
      <c r="KU37" s="270"/>
      <c r="KV37" s="270"/>
      <c r="KW37" s="270"/>
      <c r="KX37" s="270"/>
      <c r="KY37" s="270"/>
      <c r="KZ37" s="270"/>
      <c r="LA37" s="270"/>
      <c r="LB37" s="270"/>
      <c r="LC37" s="270"/>
      <c r="LD37" s="270"/>
      <c r="LE37" s="270"/>
      <c r="LF37" s="270"/>
      <c r="LG37" s="270"/>
      <c r="LH37" s="270"/>
      <c r="LI37" s="270"/>
      <c r="LJ37" s="270"/>
      <c r="LK37" s="270"/>
      <c r="LL37" s="270"/>
      <c r="LM37" s="270"/>
      <c r="LN37" s="270"/>
      <c r="LO37" s="270"/>
      <c r="LP37" s="270"/>
      <c r="LQ37" s="270"/>
      <c r="LR37" s="270"/>
      <c r="LS37" s="270"/>
      <c r="LT37" s="270"/>
      <c r="LU37" s="270"/>
      <c r="LV37" s="270"/>
      <c r="LW37" s="270"/>
      <c r="LX37" s="270"/>
      <c r="LY37" s="270"/>
      <c r="LZ37" s="270"/>
      <c r="MA37" s="270"/>
      <c r="MB37" s="270"/>
      <c r="MC37" s="270"/>
      <c r="MD37" s="270"/>
      <c r="ME37" s="270"/>
      <c r="MF37" s="270"/>
      <c r="MG37" s="270"/>
      <c r="MH37" s="270"/>
      <c r="MI37" s="270"/>
      <c r="MJ37" s="270"/>
      <c r="MK37" s="270"/>
      <c r="ML37" s="270"/>
      <c r="MM37" s="270"/>
      <c r="MN37" s="270"/>
      <c r="MO37" s="270"/>
      <c r="MP37" s="270"/>
      <c r="MQ37" s="270"/>
      <c r="MR37" s="270"/>
      <c r="MS37" s="270"/>
      <c r="MT37" s="270"/>
      <c r="MU37" s="270"/>
      <c r="MV37" s="270"/>
      <c r="MW37" s="270"/>
      <c r="MX37" s="270"/>
      <c r="MY37" s="270"/>
      <c r="MZ37" s="270"/>
      <c r="NA37" s="270"/>
      <c r="NB37" s="270"/>
      <c r="NC37" s="270"/>
    </row>
    <row r="38" spans="2:367" x14ac:dyDescent="0.2">
      <c r="B38" s="270"/>
      <c r="C38" s="270"/>
      <c r="D38" s="270"/>
      <c r="E38" s="270"/>
      <c r="F38" s="270"/>
      <c r="G38" s="270"/>
      <c r="H38" s="270"/>
      <c r="I38" s="270"/>
      <c r="J38" s="270"/>
      <c r="K38" s="270"/>
      <c r="L38" s="270"/>
      <c r="M38" s="270"/>
      <c r="N38" s="270"/>
      <c r="O38" s="270"/>
      <c r="P38" s="270"/>
      <c r="Q38" s="270"/>
      <c r="R38" s="270"/>
      <c r="S38" s="270"/>
      <c r="T38" s="270"/>
      <c r="U38" s="270"/>
      <c r="V38" s="270"/>
      <c r="W38" s="270"/>
      <c r="X38" s="270"/>
      <c r="Y38" s="270"/>
      <c r="Z38" s="270"/>
      <c r="AA38" s="270"/>
      <c r="AB38" s="270"/>
      <c r="AC38" s="270"/>
      <c r="AD38" s="270"/>
      <c r="AE38" s="270"/>
      <c r="AF38" s="270"/>
      <c r="AG38" s="270"/>
      <c r="AH38" s="270"/>
      <c r="AI38" s="270"/>
      <c r="AJ38" s="270"/>
      <c r="AK38" s="270"/>
      <c r="AL38" s="270"/>
      <c r="AM38" s="270"/>
      <c r="AN38" s="270"/>
      <c r="AO38" s="270"/>
      <c r="AP38" s="270"/>
      <c r="AQ38" s="270"/>
      <c r="AR38" s="270"/>
      <c r="AS38" s="270"/>
      <c r="AT38" s="270"/>
      <c r="AU38" s="270"/>
      <c r="AV38" s="270"/>
      <c r="AW38" s="270"/>
      <c r="AX38" s="270"/>
      <c r="AY38" s="270"/>
      <c r="AZ38" s="270"/>
      <c r="BA38" s="270"/>
      <c r="BB38" s="270"/>
      <c r="BC38" s="270"/>
      <c r="BD38" s="270"/>
      <c r="BE38" s="270"/>
      <c r="BF38" s="270"/>
      <c r="BG38" s="270"/>
      <c r="BH38" s="270"/>
      <c r="BI38" s="270"/>
      <c r="BJ38" s="270"/>
      <c r="BK38" s="270"/>
      <c r="BL38" s="270"/>
      <c r="BM38" s="270"/>
      <c r="BN38" s="270"/>
      <c r="BO38" s="270"/>
      <c r="BP38" s="270"/>
      <c r="BQ38" s="270"/>
      <c r="BR38" s="270"/>
      <c r="BS38" s="270"/>
      <c r="BT38" s="270"/>
      <c r="BU38" s="270"/>
      <c r="BV38" s="270"/>
      <c r="BW38" s="270"/>
      <c r="BX38" s="270"/>
      <c r="BY38" s="270"/>
      <c r="BZ38" s="270"/>
      <c r="CA38" s="270"/>
      <c r="CB38" s="270"/>
      <c r="CC38" s="270"/>
      <c r="CD38" s="270"/>
      <c r="CE38" s="270"/>
      <c r="CF38" s="270"/>
      <c r="CG38" s="270"/>
      <c r="CH38" s="270"/>
      <c r="CI38" s="270"/>
      <c r="CJ38" s="270"/>
      <c r="CK38" s="270"/>
      <c r="CL38" s="270"/>
      <c r="CM38" s="270"/>
      <c r="CN38" s="270"/>
      <c r="CO38" s="270"/>
      <c r="CP38" s="270"/>
      <c r="CQ38" s="270"/>
      <c r="CR38" s="270"/>
      <c r="CS38" s="270"/>
      <c r="CT38" s="270"/>
      <c r="CU38" s="270"/>
      <c r="CV38" s="270"/>
      <c r="CW38" s="270"/>
      <c r="CX38" s="270"/>
      <c r="CY38" s="270"/>
      <c r="CZ38" s="270"/>
      <c r="DA38" s="270"/>
      <c r="DB38" s="270"/>
      <c r="DC38" s="270"/>
      <c r="DD38" s="270"/>
      <c r="DE38" s="270"/>
      <c r="DF38" s="270"/>
      <c r="DG38" s="270"/>
      <c r="DH38" s="270"/>
      <c r="DI38" s="270"/>
      <c r="DJ38" s="270"/>
      <c r="DK38" s="270"/>
      <c r="DL38" s="270"/>
      <c r="DM38" s="270"/>
      <c r="DN38" s="270"/>
      <c r="DO38" s="270"/>
      <c r="DP38" s="270"/>
      <c r="DQ38" s="270"/>
      <c r="DR38" s="270"/>
      <c r="DS38" s="270"/>
      <c r="DT38" s="270"/>
      <c r="DU38" s="270"/>
      <c r="DV38" s="270"/>
      <c r="DW38" s="270"/>
      <c r="DX38" s="270"/>
      <c r="DY38" s="270"/>
      <c r="DZ38" s="270"/>
      <c r="EA38" s="270"/>
      <c r="EB38" s="270"/>
      <c r="EC38" s="270"/>
      <c r="ED38" s="270"/>
      <c r="EE38" s="270"/>
      <c r="EF38" s="270"/>
      <c r="EG38" s="270"/>
      <c r="EH38" s="270"/>
      <c r="EI38" s="270"/>
      <c r="EJ38" s="270"/>
      <c r="EK38" s="270"/>
      <c r="EL38" s="270"/>
      <c r="EM38" s="270"/>
      <c r="EN38" s="270"/>
      <c r="EO38" s="270"/>
      <c r="EP38" s="270"/>
      <c r="EQ38" s="270"/>
      <c r="ER38" s="270"/>
      <c r="ES38" s="270"/>
      <c r="ET38" s="270"/>
      <c r="EU38" s="270"/>
      <c r="EV38" s="270"/>
      <c r="EW38" s="270"/>
      <c r="EX38" s="270"/>
      <c r="EY38" s="270"/>
      <c r="EZ38" s="270"/>
      <c r="FA38" s="270"/>
      <c r="FB38" s="270"/>
      <c r="FC38" s="270"/>
      <c r="FD38" s="270"/>
      <c r="FE38" s="270"/>
      <c r="FF38" s="270"/>
      <c r="FG38" s="270"/>
      <c r="FH38" s="270"/>
      <c r="FI38" s="270"/>
      <c r="FJ38" s="270"/>
      <c r="FK38" s="270"/>
      <c r="FL38" s="270"/>
      <c r="FM38" s="270"/>
      <c r="FN38" s="270"/>
      <c r="FO38" s="270"/>
      <c r="FP38" s="270"/>
      <c r="FQ38" s="270"/>
      <c r="FR38" s="270"/>
      <c r="FS38" s="270"/>
      <c r="FT38" s="270"/>
      <c r="FU38" s="270"/>
      <c r="FV38" s="270"/>
      <c r="FW38" s="270"/>
      <c r="FX38" s="270"/>
      <c r="FY38" s="270"/>
      <c r="FZ38" s="270"/>
      <c r="GA38" s="270"/>
      <c r="GB38" s="270"/>
      <c r="GC38" s="270"/>
      <c r="GD38" s="270"/>
      <c r="GE38" s="270"/>
      <c r="GF38" s="270"/>
      <c r="GG38" s="270"/>
      <c r="GH38" s="270"/>
      <c r="GI38" s="270"/>
      <c r="GJ38" s="270"/>
      <c r="GK38" s="270"/>
      <c r="GL38" s="270"/>
      <c r="GM38" s="270"/>
      <c r="GN38" s="270"/>
      <c r="GO38" s="270"/>
      <c r="GP38" s="270"/>
      <c r="GQ38" s="270"/>
      <c r="GR38" s="270"/>
      <c r="GS38" s="270"/>
      <c r="GT38" s="270"/>
      <c r="GU38" s="270"/>
      <c r="GV38" s="270"/>
      <c r="GW38" s="270"/>
      <c r="GX38" s="270"/>
      <c r="GY38" s="270"/>
      <c r="GZ38" s="270"/>
      <c r="HA38" s="270"/>
      <c r="HB38" s="270"/>
      <c r="HC38" s="270"/>
      <c r="HD38" s="270"/>
      <c r="HE38" s="270"/>
      <c r="HF38" s="270"/>
      <c r="HG38" s="270"/>
      <c r="HH38" s="270"/>
      <c r="HI38" s="270"/>
      <c r="HJ38" s="270"/>
      <c r="HK38" s="270"/>
      <c r="HL38" s="270"/>
      <c r="HM38" s="270"/>
      <c r="HN38" s="270"/>
      <c r="HO38" s="270"/>
      <c r="HP38" s="270"/>
      <c r="HQ38" s="270"/>
      <c r="HR38" s="270"/>
      <c r="HS38" s="270"/>
      <c r="HT38" s="270"/>
      <c r="HU38" s="270"/>
      <c r="HV38" s="270"/>
      <c r="HW38" s="270"/>
      <c r="HX38" s="270"/>
      <c r="HY38" s="270"/>
      <c r="HZ38" s="270"/>
      <c r="IA38" s="270"/>
      <c r="IB38" s="270"/>
      <c r="IC38" s="270"/>
      <c r="ID38" s="270"/>
      <c r="IE38" s="270"/>
      <c r="IF38" s="270"/>
      <c r="IG38" s="270"/>
      <c r="IH38" s="270"/>
      <c r="II38" s="270"/>
      <c r="IJ38" s="270"/>
      <c r="IK38" s="270"/>
      <c r="IL38" s="270"/>
      <c r="IM38" s="270"/>
      <c r="IN38" s="270"/>
      <c r="IO38" s="270"/>
      <c r="IP38" s="270"/>
      <c r="IQ38" s="270"/>
      <c r="IR38" s="270"/>
      <c r="IS38" s="270"/>
      <c r="IT38" s="270"/>
      <c r="IU38" s="270"/>
      <c r="IV38" s="270"/>
      <c r="IW38" s="270"/>
      <c r="IX38" s="270"/>
      <c r="IY38" s="270"/>
      <c r="IZ38" s="270"/>
      <c r="JA38" s="270"/>
      <c r="JB38" s="270"/>
      <c r="JC38" s="270"/>
      <c r="JD38" s="270"/>
      <c r="JE38" s="270"/>
      <c r="JF38" s="270"/>
      <c r="JG38" s="270"/>
      <c r="JH38" s="270"/>
      <c r="JI38" s="270"/>
      <c r="JJ38" s="270"/>
      <c r="JK38" s="270"/>
      <c r="JL38" s="270"/>
      <c r="JM38" s="270"/>
      <c r="JN38" s="270"/>
      <c r="JO38" s="270"/>
      <c r="JP38" s="270"/>
      <c r="JQ38" s="270"/>
      <c r="JR38" s="270"/>
      <c r="JS38" s="270"/>
      <c r="JT38" s="270"/>
      <c r="JU38" s="270"/>
      <c r="JV38" s="270"/>
      <c r="JW38" s="270"/>
      <c r="JX38" s="270"/>
      <c r="JY38" s="270"/>
      <c r="JZ38" s="270"/>
      <c r="KA38" s="270"/>
      <c r="KB38" s="270"/>
      <c r="KC38" s="270"/>
      <c r="KD38" s="270"/>
      <c r="KE38" s="270"/>
      <c r="KF38" s="270"/>
      <c r="KG38" s="270"/>
      <c r="KH38" s="270"/>
      <c r="KI38" s="270"/>
      <c r="KJ38" s="270"/>
      <c r="KK38" s="270"/>
      <c r="KL38" s="270"/>
      <c r="KM38" s="270"/>
      <c r="KN38" s="270"/>
      <c r="KO38" s="270"/>
      <c r="KP38" s="270"/>
      <c r="KQ38" s="270"/>
      <c r="KR38" s="270"/>
      <c r="KS38" s="270"/>
      <c r="KT38" s="270"/>
      <c r="KU38" s="270"/>
      <c r="KV38" s="270"/>
      <c r="KW38" s="270"/>
      <c r="KX38" s="270"/>
      <c r="KY38" s="270"/>
      <c r="KZ38" s="270"/>
      <c r="LA38" s="270"/>
      <c r="LB38" s="270"/>
      <c r="LC38" s="270"/>
      <c r="LD38" s="270"/>
      <c r="LE38" s="270"/>
      <c r="LF38" s="270"/>
      <c r="LG38" s="270"/>
      <c r="LH38" s="270"/>
      <c r="LI38" s="270"/>
      <c r="LJ38" s="270"/>
      <c r="LK38" s="270"/>
      <c r="LL38" s="270"/>
      <c r="LM38" s="270"/>
      <c r="LN38" s="270"/>
      <c r="LO38" s="270"/>
      <c r="LP38" s="270"/>
      <c r="LQ38" s="270"/>
      <c r="LR38" s="270"/>
      <c r="LS38" s="270"/>
      <c r="LT38" s="270"/>
      <c r="LU38" s="270"/>
      <c r="LV38" s="270"/>
      <c r="LW38" s="270"/>
      <c r="LX38" s="270"/>
      <c r="LY38" s="270"/>
      <c r="LZ38" s="270"/>
      <c r="MA38" s="270"/>
      <c r="MB38" s="270"/>
      <c r="MC38" s="270"/>
      <c r="MD38" s="270"/>
      <c r="ME38" s="270"/>
      <c r="MF38" s="270"/>
      <c r="MG38" s="270"/>
      <c r="MH38" s="270"/>
      <c r="MI38" s="270"/>
      <c r="MJ38" s="270"/>
      <c r="MK38" s="270"/>
      <c r="ML38" s="270"/>
      <c r="MM38" s="270"/>
      <c r="MN38" s="270"/>
      <c r="MO38" s="270"/>
      <c r="MP38" s="270"/>
      <c r="MQ38" s="270"/>
      <c r="MR38" s="270"/>
      <c r="MS38" s="270"/>
      <c r="MT38" s="270"/>
      <c r="MU38" s="270"/>
      <c r="MV38" s="270"/>
      <c r="MW38" s="270"/>
      <c r="MX38" s="270"/>
      <c r="MY38" s="270"/>
      <c r="MZ38" s="270"/>
      <c r="NA38" s="270"/>
      <c r="NB38" s="270"/>
      <c r="NC38" s="270"/>
    </row>
    <row r="39" spans="2:367" x14ac:dyDescent="0.2"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0"/>
      <c r="AE39" s="270"/>
      <c r="AF39" s="270"/>
      <c r="AG39" s="270"/>
      <c r="AH39" s="270"/>
      <c r="AI39" s="270"/>
      <c r="AJ39" s="270"/>
      <c r="AK39" s="270"/>
      <c r="AL39" s="270"/>
      <c r="AM39" s="270"/>
      <c r="AN39" s="270"/>
      <c r="AO39" s="270"/>
      <c r="AP39" s="270"/>
      <c r="AQ39" s="270"/>
      <c r="AR39" s="270"/>
      <c r="AS39" s="270"/>
      <c r="AT39" s="270"/>
      <c r="AU39" s="270"/>
      <c r="AV39" s="270"/>
      <c r="AW39" s="270"/>
      <c r="AX39" s="270"/>
      <c r="AY39" s="270"/>
      <c r="AZ39" s="270"/>
      <c r="BA39" s="270"/>
      <c r="BB39" s="270"/>
      <c r="BC39" s="270"/>
      <c r="BD39" s="270"/>
      <c r="BE39" s="270"/>
      <c r="BF39" s="270"/>
      <c r="BG39" s="270"/>
      <c r="BH39" s="270"/>
      <c r="BI39" s="270"/>
      <c r="BJ39" s="270"/>
      <c r="BK39" s="270"/>
      <c r="BL39" s="270"/>
      <c r="BM39" s="270"/>
      <c r="BN39" s="270"/>
      <c r="BO39" s="270"/>
      <c r="BP39" s="270"/>
      <c r="BQ39" s="270"/>
      <c r="BR39" s="270"/>
      <c r="BS39" s="270"/>
      <c r="BT39" s="270"/>
      <c r="BU39" s="270"/>
      <c r="BV39" s="270"/>
      <c r="BW39" s="270"/>
      <c r="BX39" s="270"/>
      <c r="BY39" s="270"/>
      <c r="BZ39" s="270"/>
      <c r="CA39" s="270"/>
      <c r="CB39" s="270"/>
      <c r="CC39" s="270"/>
      <c r="CD39" s="270"/>
      <c r="CE39" s="270"/>
      <c r="CF39" s="270"/>
      <c r="CG39" s="270"/>
      <c r="CH39" s="270"/>
      <c r="CI39" s="270"/>
      <c r="CJ39" s="270"/>
      <c r="CK39" s="270"/>
      <c r="CL39" s="270"/>
      <c r="CM39" s="270"/>
      <c r="CN39" s="270"/>
      <c r="CO39" s="270"/>
      <c r="CP39" s="270"/>
      <c r="CQ39" s="270"/>
      <c r="CR39" s="270"/>
      <c r="CS39" s="270"/>
      <c r="CT39" s="270"/>
      <c r="CU39" s="270"/>
      <c r="CV39" s="270"/>
      <c r="CW39" s="270"/>
      <c r="CX39" s="270"/>
      <c r="CY39" s="270"/>
      <c r="CZ39" s="270"/>
      <c r="DA39" s="270"/>
      <c r="DB39" s="270"/>
      <c r="DC39" s="270"/>
      <c r="DD39" s="270"/>
      <c r="DE39" s="270"/>
      <c r="DF39" s="270"/>
      <c r="DG39" s="270"/>
      <c r="DH39" s="270"/>
      <c r="DI39" s="270"/>
      <c r="DJ39" s="270"/>
      <c r="DK39" s="270"/>
      <c r="DL39" s="270"/>
      <c r="DM39" s="270"/>
      <c r="DN39" s="270"/>
      <c r="DO39" s="270"/>
      <c r="DP39" s="270"/>
      <c r="DQ39" s="270"/>
      <c r="DR39" s="270"/>
      <c r="DS39" s="270"/>
      <c r="DT39" s="270"/>
      <c r="DU39" s="270"/>
      <c r="DV39" s="270"/>
      <c r="DW39" s="270"/>
      <c r="DX39" s="270"/>
      <c r="DY39" s="270"/>
      <c r="DZ39" s="270"/>
      <c r="EA39" s="270"/>
      <c r="EB39" s="270"/>
      <c r="EC39" s="270"/>
      <c r="ED39" s="270"/>
      <c r="EE39" s="270"/>
      <c r="EF39" s="270"/>
      <c r="EG39" s="270"/>
      <c r="EH39" s="270"/>
      <c r="EI39" s="270"/>
      <c r="EJ39" s="270"/>
      <c r="EK39" s="270"/>
      <c r="EL39" s="270"/>
      <c r="EM39" s="270"/>
      <c r="EN39" s="270"/>
      <c r="EO39" s="270"/>
      <c r="EP39" s="270"/>
      <c r="EQ39" s="270"/>
      <c r="ER39" s="270"/>
      <c r="ES39" s="270"/>
      <c r="ET39" s="270"/>
      <c r="EU39" s="270"/>
      <c r="EV39" s="270"/>
      <c r="EW39" s="270"/>
      <c r="EX39" s="270"/>
      <c r="EY39" s="270"/>
      <c r="EZ39" s="270"/>
      <c r="FA39" s="270"/>
      <c r="FB39" s="270"/>
      <c r="FC39" s="270"/>
      <c r="FD39" s="270"/>
      <c r="FE39" s="270"/>
      <c r="FF39" s="270"/>
      <c r="FG39" s="270"/>
      <c r="FH39" s="270"/>
      <c r="FI39" s="270"/>
      <c r="FJ39" s="270"/>
      <c r="FK39" s="270"/>
      <c r="FL39" s="270"/>
      <c r="FM39" s="270"/>
      <c r="FN39" s="270"/>
      <c r="FO39" s="270"/>
      <c r="FP39" s="270"/>
      <c r="FQ39" s="270"/>
      <c r="FR39" s="270"/>
      <c r="FS39" s="270"/>
      <c r="FT39" s="270"/>
      <c r="FU39" s="270"/>
      <c r="FV39" s="270"/>
      <c r="FW39" s="270"/>
      <c r="FX39" s="270"/>
      <c r="FY39" s="270"/>
      <c r="FZ39" s="270"/>
      <c r="GA39" s="270"/>
      <c r="GB39" s="270"/>
      <c r="GC39" s="270"/>
      <c r="GD39" s="270"/>
      <c r="GE39" s="270"/>
      <c r="GF39" s="270"/>
      <c r="GG39" s="270"/>
      <c r="GH39" s="270"/>
      <c r="GI39" s="270"/>
      <c r="GJ39" s="270"/>
      <c r="GK39" s="270"/>
      <c r="GL39" s="270"/>
      <c r="GM39" s="270"/>
      <c r="GN39" s="270"/>
      <c r="GO39" s="270"/>
      <c r="GP39" s="270"/>
      <c r="GQ39" s="270"/>
      <c r="GR39" s="270"/>
      <c r="GS39" s="270"/>
      <c r="GT39" s="270"/>
      <c r="GU39" s="270"/>
      <c r="GV39" s="270"/>
      <c r="GW39" s="270"/>
      <c r="GX39" s="270"/>
      <c r="GY39" s="270"/>
      <c r="GZ39" s="270"/>
      <c r="HA39" s="270"/>
      <c r="HB39" s="270"/>
      <c r="HC39" s="270"/>
      <c r="HD39" s="270"/>
      <c r="HE39" s="270"/>
      <c r="HF39" s="270"/>
      <c r="HG39" s="270"/>
      <c r="HH39" s="270"/>
      <c r="HI39" s="270"/>
      <c r="HJ39" s="270"/>
      <c r="HK39" s="270"/>
      <c r="HL39" s="270"/>
      <c r="HM39" s="270"/>
      <c r="HN39" s="270"/>
      <c r="HO39" s="270"/>
      <c r="HP39" s="270"/>
      <c r="HQ39" s="270"/>
      <c r="HR39" s="270"/>
      <c r="HS39" s="270"/>
      <c r="HT39" s="270"/>
      <c r="HU39" s="270"/>
      <c r="HV39" s="270"/>
      <c r="HW39" s="270"/>
      <c r="HX39" s="270"/>
      <c r="HY39" s="270"/>
      <c r="HZ39" s="270"/>
      <c r="IA39" s="270"/>
      <c r="IB39" s="270"/>
      <c r="IC39" s="270"/>
      <c r="ID39" s="270"/>
      <c r="IE39" s="270"/>
      <c r="IF39" s="270"/>
      <c r="IG39" s="270"/>
      <c r="IH39" s="270"/>
      <c r="II39" s="270"/>
      <c r="IJ39" s="270"/>
      <c r="IK39" s="270"/>
      <c r="IL39" s="270"/>
      <c r="IM39" s="270"/>
      <c r="IN39" s="270"/>
      <c r="IO39" s="270"/>
      <c r="IP39" s="270"/>
      <c r="IQ39" s="270"/>
      <c r="IR39" s="270"/>
      <c r="IS39" s="270"/>
      <c r="IT39" s="270"/>
      <c r="IU39" s="270"/>
      <c r="IV39" s="270"/>
      <c r="IW39" s="270"/>
      <c r="IX39" s="270"/>
      <c r="IY39" s="270"/>
      <c r="IZ39" s="270"/>
      <c r="JA39" s="270"/>
      <c r="JB39" s="270"/>
      <c r="JC39" s="270"/>
      <c r="JD39" s="270"/>
      <c r="JE39" s="270"/>
      <c r="JF39" s="270"/>
      <c r="JG39" s="270"/>
      <c r="JH39" s="270"/>
      <c r="JI39" s="270"/>
      <c r="JJ39" s="270"/>
      <c r="JK39" s="270"/>
      <c r="JL39" s="270"/>
      <c r="JM39" s="270"/>
      <c r="JN39" s="270"/>
      <c r="JO39" s="270"/>
      <c r="JP39" s="270"/>
      <c r="JQ39" s="270"/>
      <c r="JR39" s="270"/>
      <c r="JS39" s="270"/>
      <c r="JT39" s="270"/>
      <c r="JU39" s="270"/>
      <c r="JV39" s="270"/>
      <c r="JW39" s="270"/>
      <c r="JX39" s="270"/>
      <c r="JY39" s="270"/>
      <c r="JZ39" s="270"/>
      <c r="KA39" s="270"/>
      <c r="KB39" s="270"/>
      <c r="KC39" s="270"/>
      <c r="KD39" s="270"/>
      <c r="KE39" s="270"/>
      <c r="KF39" s="270"/>
      <c r="KG39" s="270"/>
      <c r="KH39" s="270"/>
      <c r="KI39" s="270"/>
      <c r="KJ39" s="270"/>
      <c r="KK39" s="270"/>
      <c r="KL39" s="270"/>
      <c r="KM39" s="270"/>
      <c r="KN39" s="270"/>
      <c r="KO39" s="270"/>
      <c r="KP39" s="270"/>
      <c r="KQ39" s="270"/>
      <c r="KR39" s="270"/>
      <c r="KS39" s="270"/>
      <c r="KT39" s="270"/>
      <c r="KU39" s="270"/>
      <c r="KV39" s="270"/>
      <c r="KW39" s="270"/>
      <c r="KX39" s="270"/>
      <c r="KY39" s="270"/>
      <c r="KZ39" s="270"/>
      <c r="LA39" s="270"/>
      <c r="LB39" s="270"/>
      <c r="LC39" s="270"/>
      <c r="LD39" s="270"/>
      <c r="LE39" s="270"/>
      <c r="LF39" s="270"/>
      <c r="LG39" s="270"/>
      <c r="LH39" s="270"/>
      <c r="LI39" s="270"/>
      <c r="LJ39" s="270"/>
      <c r="LK39" s="270"/>
      <c r="LL39" s="270"/>
      <c r="LM39" s="270"/>
      <c r="LN39" s="270"/>
      <c r="LO39" s="270"/>
      <c r="LP39" s="270"/>
      <c r="LQ39" s="270"/>
      <c r="LR39" s="270"/>
      <c r="LS39" s="270"/>
      <c r="LT39" s="270"/>
      <c r="LU39" s="270"/>
      <c r="LV39" s="270"/>
      <c r="LW39" s="270"/>
      <c r="LX39" s="270"/>
      <c r="LY39" s="270"/>
      <c r="LZ39" s="270"/>
      <c r="MA39" s="270"/>
      <c r="MB39" s="270"/>
      <c r="MC39" s="270"/>
      <c r="MD39" s="270"/>
      <c r="ME39" s="270"/>
      <c r="MF39" s="270"/>
      <c r="MG39" s="270"/>
      <c r="MH39" s="270"/>
      <c r="MI39" s="270"/>
      <c r="MJ39" s="270"/>
      <c r="MK39" s="270"/>
      <c r="ML39" s="270"/>
      <c r="MM39" s="270"/>
      <c r="MN39" s="270"/>
      <c r="MO39" s="270"/>
      <c r="MP39" s="270"/>
      <c r="MQ39" s="270"/>
      <c r="MR39" s="270"/>
      <c r="MS39" s="270"/>
      <c r="MT39" s="270"/>
      <c r="MU39" s="270"/>
      <c r="MV39" s="270"/>
      <c r="MW39" s="270"/>
      <c r="MX39" s="270"/>
      <c r="MY39" s="270"/>
      <c r="MZ39" s="270"/>
      <c r="NA39" s="270"/>
      <c r="NB39" s="270"/>
      <c r="NC39" s="270"/>
    </row>
    <row r="40" spans="2:367" x14ac:dyDescent="0.2">
      <c r="B40" s="270"/>
      <c r="C40" s="270"/>
      <c r="D40" s="270"/>
      <c r="E40" s="270"/>
      <c r="F40" s="270"/>
      <c r="G40" s="270"/>
      <c r="H40" s="270"/>
      <c r="I40" s="270"/>
      <c r="J40" s="270"/>
      <c r="K40" s="270"/>
      <c r="L40" s="270"/>
      <c r="M40" s="270"/>
      <c r="N40" s="270"/>
      <c r="O40" s="270"/>
      <c r="P40" s="270"/>
      <c r="Q40" s="270"/>
      <c r="R40" s="270"/>
      <c r="S40" s="270"/>
      <c r="T40" s="270"/>
      <c r="U40" s="270"/>
      <c r="V40" s="270"/>
      <c r="W40" s="270"/>
      <c r="X40" s="270"/>
      <c r="Y40" s="270"/>
      <c r="Z40" s="270"/>
      <c r="AA40" s="270"/>
      <c r="AB40" s="270"/>
      <c r="AC40" s="270"/>
      <c r="AD40" s="270"/>
      <c r="AE40" s="270"/>
      <c r="AF40" s="270"/>
      <c r="AG40" s="270"/>
      <c r="AH40" s="270"/>
      <c r="AI40" s="270"/>
      <c r="AJ40" s="270"/>
      <c r="AK40" s="270"/>
      <c r="AL40" s="270"/>
      <c r="AM40" s="270"/>
      <c r="AN40" s="270"/>
      <c r="AO40" s="270"/>
      <c r="AP40" s="270"/>
      <c r="AQ40" s="270"/>
      <c r="AR40" s="270"/>
      <c r="AS40" s="270"/>
      <c r="AT40" s="270"/>
      <c r="AU40" s="270"/>
      <c r="AV40" s="270"/>
      <c r="AW40" s="270"/>
      <c r="AX40" s="270"/>
      <c r="AY40" s="270"/>
      <c r="AZ40" s="270"/>
      <c r="BA40" s="270"/>
      <c r="BB40" s="270"/>
      <c r="BC40" s="270"/>
      <c r="BD40" s="270"/>
      <c r="BE40" s="270"/>
      <c r="BF40" s="270"/>
      <c r="BG40" s="270"/>
      <c r="BH40" s="270"/>
      <c r="BI40" s="270"/>
      <c r="BJ40" s="270"/>
      <c r="BK40" s="270"/>
      <c r="BL40" s="270"/>
      <c r="BM40" s="270"/>
      <c r="BN40" s="270"/>
      <c r="BO40" s="270"/>
      <c r="BP40" s="270"/>
      <c r="BQ40" s="270"/>
      <c r="BR40" s="270"/>
      <c r="BS40" s="270"/>
      <c r="BT40" s="270"/>
      <c r="BU40" s="270"/>
      <c r="BV40" s="270"/>
      <c r="BW40" s="270"/>
      <c r="BX40" s="270"/>
      <c r="BY40" s="270"/>
      <c r="BZ40" s="270"/>
      <c r="CA40" s="270"/>
      <c r="CB40" s="270"/>
      <c r="CC40" s="270"/>
      <c r="CD40" s="270"/>
      <c r="CE40" s="270"/>
      <c r="CF40" s="270"/>
      <c r="CG40" s="270"/>
      <c r="CH40" s="270"/>
      <c r="CI40" s="270"/>
      <c r="CJ40" s="270"/>
      <c r="CK40" s="270"/>
      <c r="CL40" s="270"/>
      <c r="CM40" s="270"/>
      <c r="CN40" s="270"/>
      <c r="CO40" s="270"/>
      <c r="CP40" s="270"/>
      <c r="CQ40" s="270"/>
      <c r="CR40" s="270"/>
      <c r="CS40" s="270"/>
      <c r="CT40" s="270"/>
      <c r="CU40" s="270"/>
      <c r="CV40" s="270"/>
      <c r="CW40" s="270"/>
      <c r="CX40" s="270"/>
      <c r="CY40" s="270"/>
      <c r="CZ40" s="270"/>
      <c r="DA40" s="270"/>
      <c r="DB40" s="270"/>
      <c r="DC40" s="270"/>
      <c r="DD40" s="270"/>
      <c r="DE40" s="270"/>
      <c r="DF40" s="270"/>
      <c r="DG40" s="270"/>
      <c r="DH40" s="270"/>
      <c r="DI40" s="270"/>
      <c r="DJ40" s="270"/>
      <c r="DK40" s="270"/>
      <c r="DL40" s="270"/>
      <c r="DM40" s="270"/>
      <c r="DN40" s="270"/>
      <c r="DO40" s="270"/>
      <c r="DP40" s="270"/>
      <c r="DQ40" s="270"/>
      <c r="DR40" s="270"/>
      <c r="DS40" s="270"/>
      <c r="DT40" s="270"/>
      <c r="DU40" s="270"/>
      <c r="DV40" s="270"/>
      <c r="DW40" s="270"/>
      <c r="DX40" s="270"/>
      <c r="DY40" s="270"/>
      <c r="DZ40" s="270"/>
      <c r="EA40" s="270"/>
      <c r="EB40" s="270"/>
      <c r="EC40" s="270"/>
      <c r="ED40" s="270"/>
      <c r="EE40" s="270"/>
      <c r="EF40" s="270"/>
      <c r="EG40" s="270"/>
      <c r="EH40" s="270"/>
      <c r="EI40" s="270"/>
      <c r="EJ40" s="270"/>
      <c r="EK40" s="270"/>
      <c r="EL40" s="270"/>
      <c r="EM40" s="270"/>
      <c r="EN40" s="270"/>
      <c r="EO40" s="270"/>
      <c r="EP40" s="270"/>
      <c r="EQ40" s="270"/>
      <c r="ER40" s="270"/>
      <c r="ES40" s="270"/>
      <c r="ET40" s="270"/>
      <c r="EU40" s="270"/>
      <c r="EV40" s="270"/>
      <c r="EW40" s="270"/>
      <c r="EX40" s="270"/>
      <c r="EY40" s="270"/>
      <c r="EZ40" s="270"/>
      <c r="FA40" s="270"/>
      <c r="FB40" s="270"/>
      <c r="FC40" s="270"/>
      <c r="FD40" s="270"/>
      <c r="FE40" s="270"/>
      <c r="FF40" s="270"/>
      <c r="FG40" s="270"/>
      <c r="FH40" s="270"/>
      <c r="FI40" s="270"/>
      <c r="FJ40" s="270"/>
      <c r="FK40" s="270"/>
      <c r="FL40" s="270"/>
      <c r="FM40" s="270"/>
      <c r="FN40" s="270"/>
      <c r="FO40" s="270"/>
      <c r="FP40" s="270"/>
      <c r="FQ40" s="270"/>
      <c r="FR40" s="270"/>
      <c r="FS40" s="270"/>
      <c r="FT40" s="270"/>
      <c r="FU40" s="270"/>
      <c r="FV40" s="270"/>
      <c r="FW40" s="270"/>
      <c r="FX40" s="270"/>
      <c r="FY40" s="270"/>
      <c r="FZ40" s="270"/>
      <c r="GA40" s="270"/>
      <c r="GB40" s="270"/>
      <c r="GC40" s="270"/>
      <c r="GD40" s="270"/>
      <c r="GE40" s="270"/>
      <c r="GF40" s="270"/>
      <c r="GG40" s="270"/>
      <c r="GH40" s="270"/>
      <c r="GI40" s="270"/>
      <c r="GJ40" s="270"/>
      <c r="GK40" s="270"/>
      <c r="GL40" s="270"/>
      <c r="GM40" s="270"/>
      <c r="GN40" s="270"/>
      <c r="GO40" s="270"/>
      <c r="GP40" s="270"/>
      <c r="GQ40" s="270"/>
      <c r="GR40" s="270"/>
      <c r="GS40" s="270"/>
      <c r="GT40" s="270"/>
      <c r="GU40" s="270"/>
      <c r="GV40" s="270"/>
      <c r="GW40" s="270"/>
      <c r="GX40" s="270"/>
      <c r="GY40" s="270"/>
      <c r="GZ40" s="270"/>
      <c r="HA40" s="270"/>
      <c r="HB40" s="270"/>
      <c r="HC40" s="270"/>
      <c r="HD40" s="270"/>
      <c r="HE40" s="270"/>
      <c r="HF40" s="270"/>
      <c r="HG40" s="270"/>
      <c r="HH40" s="270"/>
      <c r="HI40" s="270"/>
      <c r="HJ40" s="270"/>
      <c r="HK40" s="270"/>
      <c r="HL40" s="270"/>
      <c r="HM40" s="270"/>
      <c r="HN40" s="270"/>
      <c r="HO40" s="270"/>
      <c r="HP40" s="270"/>
      <c r="HQ40" s="270"/>
      <c r="HR40" s="270"/>
      <c r="HS40" s="270"/>
      <c r="HT40" s="270"/>
      <c r="HU40" s="270"/>
      <c r="HV40" s="270"/>
      <c r="HW40" s="270"/>
      <c r="HX40" s="270"/>
      <c r="HY40" s="270"/>
      <c r="HZ40" s="270"/>
      <c r="IA40" s="270"/>
      <c r="IB40" s="270"/>
      <c r="IC40" s="270"/>
      <c r="ID40" s="270"/>
      <c r="IE40" s="270"/>
      <c r="IF40" s="270"/>
      <c r="IG40" s="270"/>
      <c r="IH40" s="270"/>
      <c r="II40" s="270"/>
      <c r="IJ40" s="270"/>
      <c r="IK40" s="270"/>
      <c r="IL40" s="270"/>
      <c r="IM40" s="270"/>
      <c r="IN40" s="270"/>
      <c r="IO40" s="270"/>
      <c r="IP40" s="270"/>
      <c r="IQ40" s="270"/>
      <c r="IR40" s="270"/>
      <c r="IS40" s="270"/>
      <c r="IT40" s="270"/>
      <c r="IU40" s="270"/>
      <c r="IV40" s="270"/>
      <c r="IW40" s="270"/>
      <c r="IX40" s="270"/>
      <c r="IY40" s="270"/>
      <c r="IZ40" s="270"/>
      <c r="JA40" s="270"/>
      <c r="JB40" s="270"/>
      <c r="JC40" s="270"/>
      <c r="JD40" s="270"/>
      <c r="JE40" s="270"/>
      <c r="JF40" s="270"/>
      <c r="JG40" s="270"/>
      <c r="JH40" s="270"/>
      <c r="JI40" s="270"/>
      <c r="JJ40" s="270"/>
      <c r="JK40" s="270"/>
      <c r="JL40" s="270"/>
      <c r="JM40" s="270"/>
      <c r="JN40" s="270"/>
      <c r="JO40" s="270"/>
      <c r="JP40" s="270"/>
      <c r="JQ40" s="270"/>
      <c r="JR40" s="270"/>
      <c r="JS40" s="270"/>
      <c r="JT40" s="270"/>
      <c r="JU40" s="270"/>
      <c r="JV40" s="270"/>
      <c r="JW40" s="270"/>
      <c r="JX40" s="270"/>
      <c r="JY40" s="270"/>
      <c r="JZ40" s="270"/>
      <c r="KA40" s="270"/>
      <c r="KB40" s="270"/>
      <c r="KC40" s="270"/>
      <c r="KD40" s="270"/>
      <c r="KE40" s="270"/>
      <c r="KF40" s="270"/>
      <c r="KG40" s="270"/>
      <c r="KH40" s="270"/>
      <c r="KI40" s="270"/>
      <c r="KJ40" s="270"/>
      <c r="KK40" s="270"/>
      <c r="KL40" s="270"/>
      <c r="KM40" s="270"/>
      <c r="KN40" s="270"/>
      <c r="KO40" s="270"/>
      <c r="KP40" s="270"/>
      <c r="KQ40" s="270"/>
      <c r="KR40" s="270"/>
      <c r="KS40" s="270"/>
      <c r="KT40" s="270"/>
      <c r="KU40" s="270"/>
      <c r="KV40" s="270"/>
      <c r="KW40" s="270"/>
      <c r="KX40" s="270"/>
      <c r="KY40" s="270"/>
      <c r="KZ40" s="270"/>
      <c r="LA40" s="270"/>
      <c r="LB40" s="270"/>
      <c r="LC40" s="270"/>
      <c r="LD40" s="270"/>
      <c r="LE40" s="270"/>
      <c r="LF40" s="270"/>
      <c r="LG40" s="270"/>
      <c r="LH40" s="270"/>
      <c r="LI40" s="270"/>
      <c r="LJ40" s="270"/>
      <c r="LK40" s="270"/>
      <c r="LL40" s="270"/>
      <c r="LM40" s="270"/>
      <c r="LN40" s="270"/>
      <c r="LO40" s="270"/>
      <c r="LP40" s="270"/>
      <c r="LQ40" s="270"/>
      <c r="LR40" s="270"/>
      <c r="LS40" s="270"/>
      <c r="LT40" s="270"/>
      <c r="LU40" s="270"/>
      <c r="LV40" s="270"/>
      <c r="LW40" s="270"/>
      <c r="LX40" s="270"/>
      <c r="LY40" s="270"/>
      <c r="LZ40" s="270"/>
      <c r="MA40" s="270"/>
      <c r="MB40" s="270"/>
      <c r="MC40" s="270"/>
      <c r="MD40" s="270"/>
      <c r="ME40" s="270"/>
      <c r="MF40" s="270"/>
      <c r="MG40" s="270"/>
      <c r="MH40" s="270"/>
      <c r="MI40" s="270"/>
      <c r="MJ40" s="270"/>
      <c r="MK40" s="270"/>
      <c r="ML40" s="270"/>
      <c r="MM40" s="270"/>
      <c r="MN40" s="270"/>
      <c r="MO40" s="270"/>
      <c r="MP40" s="270"/>
      <c r="MQ40" s="270"/>
      <c r="MR40" s="270"/>
      <c r="MS40" s="270"/>
      <c r="MT40" s="270"/>
      <c r="MU40" s="270"/>
      <c r="MV40" s="270"/>
      <c r="MW40" s="270"/>
      <c r="MX40" s="270"/>
      <c r="MY40" s="270"/>
      <c r="MZ40" s="270"/>
      <c r="NA40" s="270"/>
      <c r="NB40" s="270"/>
      <c r="NC40" s="270"/>
    </row>
    <row r="41" spans="2:367" x14ac:dyDescent="0.2">
      <c r="B41" s="270"/>
      <c r="C41" s="270"/>
      <c r="D41" s="270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0"/>
      <c r="AE41" s="270"/>
      <c r="AF41" s="270"/>
      <c r="AG41" s="270"/>
      <c r="AH41" s="270"/>
      <c r="AI41" s="270"/>
      <c r="AJ41" s="270"/>
      <c r="AK41" s="270"/>
      <c r="AL41" s="270"/>
      <c r="AM41" s="270"/>
      <c r="AN41" s="270"/>
      <c r="AO41" s="270"/>
      <c r="AP41" s="270"/>
      <c r="AQ41" s="270"/>
      <c r="AR41" s="270"/>
      <c r="AS41" s="270"/>
      <c r="AT41" s="270"/>
      <c r="AU41" s="270"/>
      <c r="AV41" s="270"/>
      <c r="AW41" s="270"/>
      <c r="AX41" s="270"/>
      <c r="AY41" s="270"/>
      <c r="AZ41" s="270"/>
      <c r="BA41" s="270"/>
      <c r="BB41" s="270"/>
      <c r="BC41" s="270"/>
      <c r="BD41" s="270"/>
      <c r="BE41" s="270"/>
      <c r="BF41" s="270"/>
      <c r="BG41" s="270"/>
      <c r="BH41" s="270"/>
      <c r="BI41" s="270"/>
      <c r="BJ41" s="270"/>
      <c r="BK41" s="270"/>
      <c r="BL41" s="270"/>
      <c r="BM41" s="270"/>
      <c r="BN41" s="270"/>
      <c r="BO41" s="270"/>
      <c r="BP41" s="270"/>
      <c r="BQ41" s="270"/>
      <c r="BR41" s="270"/>
      <c r="BS41" s="270"/>
      <c r="BT41" s="270"/>
      <c r="BU41" s="270"/>
      <c r="BV41" s="270"/>
      <c r="BW41" s="270"/>
      <c r="BX41" s="270"/>
      <c r="BY41" s="270"/>
      <c r="BZ41" s="270"/>
      <c r="CA41" s="270"/>
      <c r="CB41" s="270"/>
      <c r="CC41" s="270"/>
      <c r="CD41" s="270"/>
      <c r="CE41" s="270"/>
      <c r="CF41" s="270"/>
      <c r="CG41" s="270"/>
      <c r="CH41" s="270"/>
      <c r="CI41" s="270"/>
      <c r="CJ41" s="270"/>
      <c r="CK41" s="270"/>
      <c r="CL41" s="270"/>
      <c r="CM41" s="270"/>
      <c r="CN41" s="270"/>
      <c r="CO41" s="270"/>
      <c r="CP41" s="270"/>
      <c r="CQ41" s="270"/>
      <c r="CR41" s="270"/>
      <c r="CS41" s="270"/>
      <c r="CT41" s="270"/>
      <c r="CU41" s="270"/>
      <c r="CV41" s="270"/>
      <c r="CW41" s="270"/>
      <c r="CX41" s="270"/>
      <c r="CY41" s="270"/>
      <c r="CZ41" s="270"/>
      <c r="DA41" s="270"/>
      <c r="DB41" s="270"/>
      <c r="DC41" s="270"/>
      <c r="DD41" s="270"/>
      <c r="DE41" s="270"/>
      <c r="DF41" s="270"/>
      <c r="DG41" s="270"/>
      <c r="DH41" s="270"/>
      <c r="DI41" s="270"/>
      <c r="DJ41" s="270"/>
      <c r="DK41" s="270"/>
      <c r="DL41" s="270"/>
      <c r="DM41" s="270"/>
      <c r="DN41" s="270"/>
      <c r="DO41" s="270"/>
      <c r="DP41" s="270"/>
      <c r="DQ41" s="270"/>
      <c r="DR41" s="270"/>
      <c r="DS41" s="270"/>
      <c r="DT41" s="270"/>
      <c r="DU41" s="270"/>
      <c r="DV41" s="270"/>
      <c r="DW41" s="270"/>
      <c r="DX41" s="270"/>
      <c r="DY41" s="270"/>
      <c r="DZ41" s="270"/>
      <c r="EA41" s="270"/>
      <c r="EB41" s="270"/>
      <c r="EC41" s="270"/>
      <c r="ED41" s="270"/>
      <c r="EE41" s="270"/>
      <c r="EF41" s="270"/>
      <c r="EG41" s="270"/>
      <c r="EH41" s="270"/>
      <c r="EI41" s="270"/>
      <c r="EJ41" s="270"/>
      <c r="EK41" s="270"/>
      <c r="EL41" s="270"/>
      <c r="EM41" s="270"/>
      <c r="EN41" s="270"/>
      <c r="EO41" s="270"/>
      <c r="EP41" s="270"/>
      <c r="EQ41" s="270"/>
      <c r="ER41" s="270"/>
      <c r="ES41" s="270"/>
      <c r="ET41" s="270"/>
      <c r="EU41" s="270"/>
      <c r="EV41" s="270"/>
      <c r="EW41" s="270"/>
      <c r="EX41" s="270"/>
      <c r="EY41" s="270"/>
      <c r="EZ41" s="270"/>
      <c r="FA41" s="270"/>
      <c r="FB41" s="270"/>
      <c r="FC41" s="270"/>
      <c r="FD41" s="270"/>
      <c r="FE41" s="270"/>
      <c r="FF41" s="270"/>
      <c r="FG41" s="270"/>
      <c r="FH41" s="270"/>
      <c r="FI41" s="270"/>
      <c r="FJ41" s="270"/>
      <c r="FK41" s="270"/>
      <c r="FL41" s="270"/>
      <c r="FM41" s="270"/>
      <c r="FN41" s="270"/>
      <c r="FO41" s="270"/>
      <c r="FP41" s="270"/>
      <c r="FQ41" s="270"/>
      <c r="FR41" s="270"/>
      <c r="FS41" s="270"/>
      <c r="FT41" s="270"/>
      <c r="FU41" s="270"/>
      <c r="FV41" s="270"/>
      <c r="FW41" s="270"/>
      <c r="FX41" s="270"/>
      <c r="FY41" s="270"/>
      <c r="FZ41" s="270"/>
      <c r="GA41" s="270"/>
      <c r="GB41" s="270"/>
      <c r="GC41" s="270"/>
      <c r="GD41" s="270"/>
      <c r="GE41" s="270"/>
      <c r="GF41" s="270"/>
      <c r="GG41" s="270"/>
      <c r="GH41" s="270"/>
      <c r="GI41" s="270"/>
      <c r="GJ41" s="270"/>
      <c r="GK41" s="270"/>
      <c r="GL41" s="270"/>
      <c r="GM41" s="270"/>
      <c r="GN41" s="270"/>
      <c r="GO41" s="270"/>
      <c r="GP41" s="270"/>
      <c r="GQ41" s="270"/>
      <c r="GR41" s="270"/>
      <c r="GS41" s="270"/>
      <c r="GT41" s="270"/>
      <c r="GU41" s="270"/>
      <c r="GV41" s="270"/>
      <c r="GW41" s="270"/>
      <c r="GX41" s="270"/>
      <c r="GY41" s="270"/>
      <c r="GZ41" s="270"/>
      <c r="HA41" s="270"/>
      <c r="HB41" s="270"/>
      <c r="HC41" s="270"/>
      <c r="HD41" s="270"/>
      <c r="HE41" s="270"/>
      <c r="HF41" s="270"/>
      <c r="HG41" s="270"/>
      <c r="HH41" s="270"/>
      <c r="HI41" s="270"/>
      <c r="HJ41" s="270"/>
      <c r="HK41" s="270"/>
      <c r="HL41" s="270"/>
      <c r="HM41" s="270"/>
      <c r="HN41" s="270"/>
      <c r="HO41" s="270"/>
      <c r="HP41" s="270"/>
      <c r="HQ41" s="270"/>
      <c r="HR41" s="270"/>
      <c r="HS41" s="270"/>
      <c r="HT41" s="270"/>
      <c r="HU41" s="270"/>
      <c r="HV41" s="270"/>
      <c r="HW41" s="270"/>
      <c r="HX41" s="270"/>
      <c r="HY41" s="270"/>
      <c r="HZ41" s="270"/>
      <c r="IA41" s="270"/>
      <c r="IB41" s="270"/>
      <c r="IC41" s="270"/>
      <c r="ID41" s="270"/>
      <c r="IE41" s="270"/>
      <c r="IF41" s="270"/>
      <c r="IG41" s="270"/>
      <c r="IH41" s="270"/>
      <c r="II41" s="270"/>
      <c r="IJ41" s="270"/>
      <c r="IK41" s="270"/>
      <c r="IL41" s="270"/>
      <c r="IM41" s="270"/>
      <c r="IN41" s="270"/>
      <c r="IO41" s="270"/>
      <c r="IP41" s="270"/>
      <c r="IQ41" s="270"/>
      <c r="IR41" s="270"/>
      <c r="IS41" s="270"/>
      <c r="IT41" s="270"/>
      <c r="IU41" s="270"/>
      <c r="IV41" s="270"/>
      <c r="IW41" s="270"/>
      <c r="IX41" s="270"/>
      <c r="IY41" s="270"/>
      <c r="IZ41" s="270"/>
      <c r="JA41" s="270"/>
      <c r="JB41" s="270"/>
      <c r="JC41" s="270"/>
      <c r="JD41" s="270"/>
      <c r="JE41" s="270"/>
      <c r="JF41" s="270"/>
      <c r="JG41" s="270"/>
      <c r="JH41" s="270"/>
      <c r="JI41" s="270"/>
      <c r="JJ41" s="270"/>
      <c r="JK41" s="270"/>
      <c r="JL41" s="270"/>
      <c r="JM41" s="270"/>
      <c r="JN41" s="270"/>
      <c r="JO41" s="270"/>
      <c r="JP41" s="270"/>
      <c r="JQ41" s="270"/>
      <c r="JR41" s="270"/>
      <c r="JS41" s="270"/>
      <c r="JT41" s="270"/>
      <c r="JU41" s="270"/>
      <c r="JV41" s="270"/>
      <c r="JW41" s="270"/>
      <c r="JX41" s="270"/>
      <c r="JY41" s="270"/>
      <c r="JZ41" s="270"/>
      <c r="KA41" s="270"/>
      <c r="KB41" s="270"/>
      <c r="KC41" s="270"/>
      <c r="KD41" s="270"/>
      <c r="KE41" s="270"/>
      <c r="KF41" s="270"/>
      <c r="KG41" s="270"/>
      <c r="KH41" s="270"/>
      <c r="KI41" s="270"/>
      <c r="KJ41" s="270"/>
      <c r="KK41" s="270"/>
      <c r="KL41" s="270"/>
      <c r="KM41" s="270"/>
      <c r="KN41" s="270"/>
      <c r="KO41" s="270"/>
      <c r="KP41" s="270"/>
      <c r="KQ41" s="270"/>
      <c r="KR41" s="270"/>
      <c r="KS41" s="270"/>
      <c r="KT41" s="270"/>
      <c r="KU41" s="270"/>
      <c r="KV41" s="270"/>
      <c r="KW41" s="270"/>
      <c r="KX41" s="270"/>
      <c r="KY41" s="270"/>
      <c r="KZ41" s="270"/>
      <c r="LA41" s="270"/>
      <c r="LB41" s="270"/>
      <c r="LC41" s="270"/>
      <c r="LD41" s="270"/>
      <c r="LE41" s="270"/>
      <c r="LF41" s="270"/>
      <c r="LG41" s="270"/>
      <c r="LH41" s="270"/>
      <c r="LI41" s="270"/>
      <c r="LJ41" s="270"/>
      <c r="LK41" s="270"/>
      <c r="LL41" s="270"/>
      <c r="LM41" s="270"/>
      <c r="LN41" s="270"/>
      <c r="LO41" s="270"/>
      <c r="LP41" s="270"/>
      <c r="LQ41" s="270"/>
      <c r="LR41" s="270"/>
      <c r="LS41" s="270"/>
      <c r="LT41" s="270"/>
      <c r="LU41" s="270"/>
      <c r="LV41" s="270"/>
      <c r="LW41" s="270"/>
      <c r="LX41" s="270"/>
      <c r="LY41" s="270"/>
      <c r="LZ41" s="270"/>
      <c r="MA41" s="270"/>
      <c r="MB41" s="270"/>
      <c r="MC41" s="270"/>
      <c r="MD41" s="270"/>
      <c r="ME41" s="270"/>
      <c r="MF41" s="270"/>
      <c r="MG41" s="270"/>
      <c r="MH41" s="270"/>
      <c r="MI41" s="270"/>
      <c r="MJ41" s="270"/>
      <c r="MK41" s="270"/>
      <c r="ML41" s="270"/>
      <c r="MM41" s="270"/>
      <c r="MN41" s="270"/>
      <c r="MO41" s="270"/>
      <c r="MP41" s="270"/>
      <c r="MQ41" s="270"/>
      <c r="MR41" s="270"/>
      <c r="MS41" s="270"/>
      <c r="MT41" s="270"/>
      <c r="MU41" s="270"/>
      <c r="MV41" s="270"/>
      <c r="MW41" s="270"/>
      <c r="MX41" s="270"/>
      <c r="MY41" s="270"/>
      <c r="MZ41" s="270"/>
      <c r="NA41" s="270"/>
      <c r="NB41" s="270"/>
      <c r="NC41" s="270"/>
    </row>
    <row r="42" spans="2:367" x14ac:dyDescent="0.2">
      <c r="B42" s="270"/>
      <c r="C42" s="270"/>
      <c r="D42" s="270"/>
      <c r="E42" s="270"/>
      <c r="F42" s="270"/>
      <c r="G42" s="270"/>
      <c r="H42" s="270"/>
      <c r="I42" s="270"/>
      <c r="J42" s="270"/>
      <c r="K42" s="270"/>
      <c r="L42" s="270"/>
      <c r="M42" s="270"/>
      <c r="N42" s="270"/>
      <c r="O42" s="270"/>
      <c r="P42" s="270"/>
      <c r="Q42" s="270"/>
      <c r="R42" s="270"/>
      <c r="S42" s="270"/>
      <c r="T42" s="270"/>
      <c r="U42" s="270"/>
      <c r="V42" s="270"/>
      <c r="W42" s="270"/>
      <c r="X42" s="270"/>
      <c r="Y42" s="270"/>
      <c r="Z42" s="270"/>
      <c r="AA42" s="270"/>
      <c r="AB42" s="270"/>
      <c r="AC42" s="270"/>
      <c r="AD42" s="270"/>
      <c r="AE42" s="270"/>
      <c r="AF42" s="270"/>
      <c r="AG42" s="270"/>
      <c r="AH42" s="270"/>
      <c r="AI42" s="270"/>
      <c r="AJ42" s="270"/>
      <c r="AK42" s="270"/>
      <c r="AL42" s="270"/>
      <c r="AM42" s="270"/>
      <c r="AN42" s="270"/>
      <c r="AO42" s="270"/>
      <c r="AP42" s="270"/>
      <c r="AQ42" s="270"/>
      <c r="AR42" s="270"/>
      <c r="AS42" s="270"/>
      <c r="AT42" s="270"/>
      <c r="AU42" s="270"/>
      <c r="AV42" s="270"/>
      <c r="AW42" s="270"/>
      <c r="AX42" s="270"/>
      <c r="AY42" s="270"/>
      <c r="AZ42" s="270"/>
      <c r="BA42" s="270"/>
      <c r="BB42" s="270"/>
      <c r="BC42" s="270"/>
      <c r="BD42" s="270"/>
      <c r="BE42" s="270"/>
      <c r="BF42" s="270"/>
      <c r="BG42" s="270"/>
      <c r="BH42" s="270"/>
      <c r="BI42" s="270"/>
      <c r="BJ42" s="270"/>
      <c r="BK42" s="270"/>
      <c r="BL42" s="270"/>
      <c r="BM42" s="270"/>
      <c r="BN42" s="270"/>
      <c r="BO42" s="270"/>
      <c r="BP42" s="270"/>
      <c r="BQ42" s="270"/>
      <c r="BR42" s="270"/>
      <c r="BS42" s="270"/>
      <c r="BT42" s="270"/>
      <c r="BU42" s="270"/>
      <c r="BV42" s="270"/>
      <c r="BW42" s="270"/>
      <c r="BX42" s="270"/>
      <c r="BY42" s="270"/>
      <c r="BZ42" s="270"/>
      <c r="CA42" s="270"/>
      <c r="CB42" s="270"/>
      <c r="CC42" s="270"/>
      <c r="CD42" s="270"/>
      <c r="CE42" s="270"/>
      <c r="CF42" s="270"/>
      <c r="CG42" s="270"/>
      <c r="CH42" s="270"/>
      <c r="CI42" s="270"/>
      <c r="CJ42" s="270"/>
      <c r="CK42" s="270"/>
      <c r="CL42" s="270"/>
      <c r="CM42" s="270"/>
      <c r="CN42" s="270"/>
      <c r="CO42" s="270"/>
      <c r="CP42" s="270"/>
      <c r="CQ42" s="270"/>
      <c r="CR42" s="270"/>
      <c r="CS42" s="270"/>
      <c r="CT42" s="270"/>
      <c r="CU42" s="270"/>
      <c r="CV42" s="270"/>
      <c r="CW42" s="270"/>
      <c r="CX42" s="270"/>
      <c r="CY42" s="270"/>
      <c r="CZ42" s="270"/>
      <c r="DA42" s="270"/>
      <c r="DB42" s="270"/>
      <c r="DC42" s="270"/>
      <c r="DD42" s="270"/>
      <c r="DE42" s="270"/>
      <c r="DF42" s="270"/>
      <c r="DG42" s="270"/>
      <c r="DH42" s="270"/>
      <c r="DI42" s="270"/>
      <c r="DJ42" s="270"/>
      <c r="DK42" s="270"/>
      <c r="DL42" s="270"/>
      <c r="DM42" s="270"/>
      <c r="DN42" s="270"/>
      <c r="DO42" s="270"/>
      <c r="DP42" s="270"/>
      <c r="DQ42" s="270"/>
      <c r="DR42" s="270"/>
      <c r="DS42" s="270"/>
      <c r="DT42" s="270"/>
      <c r="DU42" s="270"/>
      <c r="DV42" s="270"/>
      <c r="DW42" s="270"/>
      <c r="DX42" s="270"/>
      <c r="DY42" s="270"/>
      <c r="DZ42" s="270"/>
      <c r="EA42" s="270"/>
      <c r="EB42" s="270"/>
      <c r="EC42" s="270"/>
      <c r="ED42" s="270"/>
      <c r="EE42" s="270"/>
      <c r="EF42" s="270"/>
      <c r="EG42" s="270"/>
      <c r="EH42" s="270"/>
      <c r="EI42" s="270"/>
      <c r="EJ42" s="270"/>
      <c r="EK42" s="270"/>
      <c r="EL42" s="270"/>
      <c r="EM42" s="270"/>
      <c r="EN42" s="270"/>
      <c r="EO42" s="270"/>
      <c r="EP42" s="270"/>
      <c r="EQ42" s="270"/>
      <c r="ER42" s="270"/>
      <c r="ES42" s="270"/>
      <c r="ET42" s="270"/>
      <c r="EU42" s="270"/>
      <c r="EV42" s="270"/>
      <c r="EW42" s="270"/>
      <c r="EX42" s="270"/>
      <c r="EY42" s="270"/>
      <c r="EZ42" s="270"/>
      <c r="FA42" s="270"/>
      <c r="FB42" s="270"/>
      <c r="FC42" s="270"/>
      <c r="FD42" s="270"/>
      <c r="FE42" s="270"/>
      <c r="FF42" s="270"/>
      <c r="FG42" s="270"/>
      <c r="FH42" s="270"/>
      <c r="FI42" s="270"/>
      <c r="FJ42" s="270"/>
      <c r="FK42" s="270"/>
      <c r="FL42" s="270"/>
      <c r="FM42" s="270"/>
      <c r="FN42" s="270"/>
      <c r="FO42" s="270"/>
      <c r="FP42" s="270"/>
      <c r="FQ42" s="270"/>
      <c r="FR42" s="270"/>
      <c r="FS42" s="270"/>
      <c r="FT42" s="270"/>
      <c r="FU42" s="270"/>
      <c r="FV42" s="270"/>
      <c r="FW42" s="270"/>
      <c r="FX42" s="270"/>
      <c r="FY42" s="270"/>
      <c r="FZ42" s="270"/>
      <c r="GA42" s="270"/>
      <c r="GB42" s="270"/>
      <c r="GC42" s="270"/>
      <c r="GD42" s="270"/>
      <c r="GE42" s="270"/>
      <c r="GF42" s="270"/>
      <c r="GG42" s="270"/>
      <c r="GH42" s="270"/>
      <c r="GI42" s="270"/>
      <c r="GJ42" s="270"/>
      <c r="GK42" s="270"/>
      <c r="GL42" s="270"/>
      <c r="GM42" s="270"/>
      <c r="GN42" s="270"/>
      <c r="GO42" s="270"/>
      <c r="GP42" s="270"/>
      <c r="GQ42" s="270"/>
      <c r="GR42" s="270"/>
      <c r="GS42" s="270"/>
      <c r="GT42" s="270"/>
      <c r="GU42" s="270"/>
      <c r="GV42" s="270"/>
      <c r="GW42" s="270"/>
      <c r="GX42" s="270"/>
      <c r="GY42" s="270"/>
      <c r="GZ42" s="270"/>
      <c r="HA42" s="270"/>
      <c r="HB42" s="270"/>
      <c r="HC42" s="270"/>
      <c r="HD42" s="270"/>
      <c r="HE42" s="270"/>
      <c r="HF42" s="270"/>
      <c r="HG42" s="270"/>
      <c r="HH42" s="270"/>
      <c r="HI42" s="270"/>
      <c r="HJ42" s="270"/>
      <c r="HK42" s="270"/>
      <c r="HL42" s="270"/>
      <c r="HM42" s="270"/>
      <c r="HN42" s="270"/>
      <c r="HO42" s="270"/>
      <c r="HP42" s="270"/>
      <c r="HQ42" s="270"/>
      <c r="HR42" s="270"/>
      <c r="HS42" s="270"/>
      <c r="HT42" s="270"/>
      <c r="HU42" s="270"/>
      <c r="HV42" s="270"/>
      <c r="HW42" s="270"/>
      <c r="HX42" s="270"/>
      <c r="HY42" s="270"/>
      <c r="HZ42" s="270"/>
      <c r="IA42" s="270"/>
      <c r="IB42" s="270"/>
      <c r="IC42" s="270"/>
      <c r="ID42" s="270"/>
      <c r="IE42" s="270"/>
      <c r="IF42" s="270"/>
      <c r="IG42" s="270"/>
      <c r="IH42" s="270"/>
      <c r="II42" s="270"/>
      <c r="IJ42" s="270"/>
      <c r="IK42" s="270"/>
      <c r="IL42" s="270"/>
      <c r="IM42" s="270"/>
      <c r="IN42" s="270"/>
      <c r="IO42" s="270"/>
      <c r="IP42" s="270"/>
      <c r="IQ42" s="270"/>
      <c r="IR42" s="270"/>
      <c r="IS42" s="270"/>
      <c r="IT42" s="270"/>
      <c r="IU42" s="270"/>
      <c r="IV42" s="270"/>
      <c r="IW42" s="270"/>
      <c r="IX42" s="270"/>
      <c r="IY42" s="270"/>
      <c r="IZ42" s="270"/>
      <c r="JA42" s="270"/>
      <c r="JB42" s="270"/>
      <c r="JC42" s="270"/>
      <c r="JD42" s="270"/>
      <c r="JE42" s="270"/>
      <c r="JF42" s="270"/>
      <c r="JG42" s="270"/>
      <c r="JH42" s="270"/>
      <c r="JI42" s="270"/>
      <c r="JJ42" s="270"/>
      <c r="JK42" s="270"/>
      <c r="JL42" s="270"/>
      <c r="JM42" s="270"/>
      <c r="JN42" s="270"/>
      <c r="JO42" s="270"/>
      <c r="JP42" s="270"/>
      <c r="JQ42" s="270"/>
      <c r="JR42" s="270"/>
      <c r="JS42" s="270"/>
      <c r="JT42" s="270"/>
      <c r="JU42" s="270"/>
      <c r="JV42" s="270"/>
      <c r="JW42" s="270"/>
      <c r="JX42" s="270"/>
      <c r="JY42" s="270"/>
      <c r="JZ42" s="270"/>
      <c r="KA42" s="270"/>
      <c r="KB42" s="270"/>
      <c r="KC42" s="270"/>
      <c r="KD42" s="270"/>
      <c r="KE42" s="270"/>
      <c r="KF42" s="270"/>
      <c r="KG42" s="270"/>
      <c r="KH42" s="270"/>
      <c r="KI42" s="270"/>
      <c r="KJ42" s="270"/>
      <c r="KK42" s="270"/>
      <c r="KL42" s="270"/>
      <c r="KM42" s="270"/>
      <c r="KN42" s="270"/>
      <c r="KO42" s="270"/>
      <c r="KP42" s="270"/>
      <c r="KQ42" s="270"/>
      <c r="KR42" s="270"/>
      <c r="KS42" s="270"/>
      <c r="KT42" s="270"/>
      <c r="KU42" s="270"/>
      <c r="KV42" s="270"/>
      <c r="KW42" s="270"/>
      <c r="KX42" s="270"/>
      <c r="KY42" s="270"/>
      <c r="KZ42" s="270"/>
      <c r="LA42" s="270"/>
      <c r="LB42" s="270"/>
      <c r="LC42" s="270"/>
      <c r="LD42" s="270"/>
      <c r="LE42" s="270"/>
      <c r="LF42" s="270"/>
      <c r="LG42" s="270"/>
      <c r="LH42" s="270"/>
      <c r="LI42" s="270"/>
      <c r="LJ42" s="270"/>
      <c r="LK42" s="270"/>
      <c r="LL42" s="270"/>
      <c r="LM42" s="270"/>
      <c r="LN42" s="270"/>
      <c r="LO42" s="270"/>
      <c r="LP42" s="270"/>
      <c r="LQ42" s="270"/>
      <c r="LR42" s="270"/>
      <c r="LS42" s="270"/>
      <c r="LT42" s="270"/>
      <c r="LU42" s="270"/>
      <c r="LV42" s="270"/>
      <c r="LW42" s="270"/>
      <c r="LX42" s="270"/>
      <c r="LY42" s="270"/>
      <c r="LZ42" s="270"/>
      <c r="MA42" s="270"/>
      <c r="MB42" s="270"/>
      <c r="MC42" s="270"/>
      <c r="MD42" s="270"/>
      <c r="ME42" s="270"/>
      <c r="MF42" s="270"/>
      <c r="MG42" s="270"/>
      <c r="MH42" s="270"/>
      <c r="MI42" s="270"/>
      <c r="MJ42" s="270"/>
      <c r="MK42" s="270"/>
      <c r="ML42" s="270"/>
      <c r="MM42" s="270"/>
      <c r="MN42" s="270"/>
      <c r="MO42" s="270"/>
      <c r="MP42" s="270"/>
      <c r="MQ42" s="270"/>
      <c r="MR42" s="270"/>
      <c r="MS42" s="270"/>
      <c r="MT42" s="270"/>
      <c r="MU42" s="270"/>
      <c r="MV42" s="270"/>
      <c r="MW42" s="270"/>
      <c r="MX42" s="270"/>
      <c r="MY42" s="270"/>
      <c r="MZ42" s="270"/>
      <c r="NA42" s="270"/>
      <c r="NB42" s="270"/>
      <c r="NC42" s="270"/>
    </row>
    <row r="43" spans="2:367" x14ac:dyDescent="0.2">
      <c r="B43" s="270"/>
      <c r="C43" s="270"/>
      <c r="D43" s="270"/>
      <c r="E43" s="270"/>
      <c r="F43" s="270"/>
      <c r="G43" s="270"/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/>
      <c r="S43" s="270"/>
      <c r="T43" s="270"/>
      <c r="U43" s="270"/>
      <c r="V43" s="270"/>
      <c r="W43" s="270"/>
      <c r="X43" s="270"/>
      <c r="Y43" s="270"/>
      <c r="Z43" s="270"/>
      <c r="AA43" s="270"/>
      <c r="AB43" s="270"/>
      <c r="AC43" s="270"/>
      <c r="AD43" s="270"/>
      <c r="AE43" s="270"/>
      <c r="AF43" s="270"/>
      <c r="AG43" s="270"/>
      <c r="AH43" s="270"/>
      <c r="AI43" s="270"/>
      <c r="AJ43" s="270"/>
      <c r="AK43" s="270"/>
      <c r="AL43" s="270"/>
      <c r="AM43" s="270"/>
      <c r="AN43" s="270"/>
      <c r="AO43" s="270"/>
      <c r="AP43" s="270"/>
      <c r="AQ43" s="270"/>
      <c r="AR43" s="270"/>
      <c r="AS43" s="270"/>
      <c r="AT43" s="270"/>
      <c r="AU43" s="270"/>
      <c r="AV43" s="270"/>
      <c r="AW43" s="270"/>
      <c r="AX43" s="270"/>
      <c r="AY43" s="270"/>
      <c r="AZ43" s="270"/>
      <c r="BA43" s="270"/>
      <c r="BB43" s="270"/>
      <c r="BC43" s="270"/>
      <c r="BD43" s="270"/>
      <c r="BE43" s="270"/>
      <c r="BF43" s="270"/>
      <c r="BG43" s="270"/>
      <c r="BH43" s="270"/>
      <c r="BI43" s="270"/>
      <c r="BJ43" s="270"/>
      <c r="BK43" s="270"/>
      <c r="BL43" s="270"/>
      <c r="BM43" s="270"/>
      <c r="BN43" s="270"/>
      <c r="BO43" s="270"/>
      <c r="BP43" s="270"/>
      <c r="BQ43" s="270"/>
      <c r="BR43" s="270"/>
      <c r="BS43" s="270"/>
      <c r="BT43" s="270"/>
      <c r="BU43" s="270"/>
      <c r="BV43" s="270"/>
      <c r="BW43" s="270"/>
      <c r="BX43" s="270"/>
      <c r="BY43" s="270"/>
      <c r="BZ43" s="270"/>
      <c r="CA43" s="270"/>
      <c r="CB43" s="270"/>
      <c r="CC43" s="270"/>
      <c r="CD43" s="270"/>
      <c r="CE43" s="270"/>
      <c r="CF43" s="270"/>
      <c r="CG43" s="270"/>
      <c r="CH43" s="270"/>
      <c r="CI43" s="270"/>
      <c r="CJ43" s="270"/>
      <c r="CK43" s="270"/>
      <c r="CL43" s="270"/>
      <c r="CM43" s="270"/>
      <c r="CN43" s="270"/>
      <c r="CO43" s="270"/>
      <c r="CP43" s="270"/>
      <c r="CQ43" s="270"/>
      <c r="CR43" s="270"/>
      <c r="CS43" s="270"/>
      <c r="CT43" s="270"/>
      <c r="CU43" s="270"/>
      <c r="CV43" s="270"/>
      <c r="CW43" s="270"/>
      <c r="CX43" s="270"/>
      <c r="CY43" s="270"/>
      <c r="CZ43" s="270"/>
      <c r="DA43" s="270"/>
      <c r="DB43" s="270"/>
      <c r="DC43" s="270"/>
      <c r="DD43" s="270"/>
      <c r="DE43" s="270"/>
      <c r="DF43" s="270"/>
      <c r="DG43" s="270"/>
      <c r="DH43" s="270"/>
      <c r="DI43" s="270"/>
      <c r="DJ43" s="270"/>
      <c r="DK43" s="270"/>
      <c r="DL43" s="270"/>
      <c r="DM43" s="270"/>
      <c r="DN43" s="270"/>
      <c r="DO43" s="270"/>
      <c r="DP43" s="270"/>
      <c r="DQ43" s="270"/>
      <c r="DR43" s="270"/>
      <c r="DS43" s="270"/>
      <c r="DT43" s="270"/>
      <c r="DU43" s="270"/>
      <c r="DV43" s="270"/>
      <c r="DW43" s="270"/>
      <c r="DX43" s="270"/>
      <c r="DY43" s="270"/>
      <c r="DZ43" s="270"/>
      <c r="EA43" s="270"/>
      <c r="EB43" s="270"/>
      <c r="EC43" s="270"/>
      <c r="ED43" s="270"/>
      <c r="EE43" s="270"/>
      <c r="EF43" s="270"/>
      <c r="EG43" s="270"/>
      <c r="EH43" s="270"/>
      <c r="EI43" s="270"/>
      <c r="EJ43" s="270"/>
      <c r="EK43" s="270"/>
      <c r="EL43" s="270"/>
      <c r="EM43" s="270"/>
      <c r="EN43" s="270"/>
      <c r="EO43" s="270"/>
      <c r="EP43" s="270"/>
      <c r="EQ43" s="270"/>
      <c r="ER43" s="270"/>
      <c r="ES43" s="270"/>
      <c r="ET43" s="270"/>
      <c r="EU43" s="270"/>
      <c r="EV43" s="270"/>
      <c r="EW43" s="270"/>
      <c r="EX43" s="270"/>
      <c r="EY43" s="270"/>
      <c r="EZ43" s="270"/>
      <c r="FA43" s="270"/>
      <c r="FB43" s="270"/>
      <c r="FC43" s="270"/>
      <c r="FD43" s="270"/>
      <c r="FE43" s="270"/>
      <c r="FF43" s="270"/>
      <c r="FG43" s="270"/>
      <c r="FH43" s="270"/>
      <c r="FI43" s="270"/>
      <c r="FJ43" s="270"/>
      <c r="FK43" s="270"/>
      <c r="FL43" s="270"/>
      <c r="FM43" s="270"/>
      <c r="FN43" s="270"/>
      <c r="FO43" s="270"/>
      <c r="FP43" s="270"/>
      <c r="FQ43" s="270"/>
      <c r="FR43" s="270"/>
      <c r="FS43" s="270"/>
      <c r="FT43" s="270"/>
      <c r="FU43" s="270"/>
      <c r="FV43" s="270"/>
      <c r="FW43" s="270"/>
      <c r="FX43" s="270"/>
      <c r="FY43" s="270"/>
      <c r="FZ43" s="270"/>
      <c r="GA43" s="270"/>
      <c r="GB43" s="270"/>
      <c r="GC43" s="270"/>
      <c r="GD43" s="270"/>
      <c r="GE43" s="270"/>
      <c r="GF43" s="270"/>
      <c r="GG43" s="270"/>
      <c r="GH43" s="270"/>
      <c r="GI43" s="270"/>
      <c r="GJ43" s="270"/>
      <c r="GK43" s="270"/>
      <c r="GL43" s="270"/>
      <c r="GM43" s="270"/>
      <c r="GN43" s="270"/>
      <c r="GO43" s="270"/>
      <c r="GP43" s="270"/>
      <c r="GQ43" s="270"/>
      <c r="GR43" s="270"/>
      <c r="GS43" s="270"/>
      <c r="GT43" s="270"/>
      <c r="GU43" s="270"/>
      <c r="GV43" s="270"/>
      <c r="GW43" s="270"/>
      <c r="GX43" s="270"/>
      <c r="GY43" s="270"/>
      <c r="GZ43" s="270"/>
      <c r="HA43" s="270"/>
      <c r="HB43" s="270"/>
      <c r="HC43" s="270"/>
      <c r="HD43" s="270"/>
      <c r="HE43" s="270"/>
      <c r="HF43" s="270"/>
      <c r="HG43" s="270"/>
      <c r="HH43" s="270"/>
      <c r="HI43" s="270"/>
      <c r="HJ43" s="270"/>
      <c r="HK43" s="270"/>
      <c r="HL43" s="270"/>
      <c r="HM43" s="270"/>
      <c r="HN43" s="270"/>
      <c r="HO43" s="270"/>
      <c r="HP43" s="270"/>
      <c r="HQ43" s="270"/>
      <c r="HR43" s="270"/>
      <c r="HS43" s="270"/>
      <c r="HT43" s="270"/>
      <c r="HU43" s="270"/>
      <c r="HV43" s="270"/>
      <c r="HW43" s="270"/>
      <c r="HX43" s="270"/>
      <c r="HY43" s="270"/>
      <c r="HZ43" s="270"/>
      <c r="IA43" s="270"/>
      <c r="IB43" s="270"/>
      <c r="IC43" s="270"/>
      <c r="ID43" s="270"/>
      <c r="IE43" s="270"/>
      <c r="IF43" s="270"/>
      <c r="IG43" s="270"/>
      <c r="IH43" s="270"/>
      <c r="II43" s="270"/>
      <c r="IJ43" s="270"/>
      <c r="IK43" s="270"/>
      <c r="IL43" s="270"/>
      <c r="IM43" s="270"/>
      <c r="IN43" s="270"/>
      <c r="IO43" s="270"/>
      <c r="IP43" s="270"/>
      <c r="IQ43" s="270"/>
      <c r="IR43" s="270"/>
      <c r="IS43" s="270"/>
      <c r="IT43" s="270"/>
      <c r="IU43" s="270"/>
      <c r="IV43" s="270"/>
      <c r="IW43" s="270"/>
      <c r="IX43" s="270"/>
      <c r="IY43" s="270"/>
      <c r="IZ43" s="270"/>
      <c r="JA43" s="270"/>
      <c r="JB43" s="270"/>
      <c r="JC43" s="270"/>
      <c r="JD43" s="270"/>
      <c r="JE43" s="270"/>
      <c r="JF43" s="270"/>
      <c r="JG43" s="270"/>
      <c r="JH43" s="270"/>
      <c r="JI43" s="270"/>
      <c r="JJ43" s="270"/>
      <c r="JK43" s="270"/>
      <c r="JL43" s="270"/>
      <c r="JM43" s="270"/>
      <c r="JN43" s="270"/>
      <c r="JO43" s="270"/>
      <c r="JP43" s="270"/>
      <c r="JQ43" s="270"/>
      <c r="JR43" s="270"/>
      <c r="JS43" s="270"/>
      <c r="JT43" s="270"/>
      <c r="JU43" s="270"/>
      <c r="JV43" s="270"/>
      <c r="JW43" s="270"/>
      <c r="JX43" s="270"/>
      <c r="JY43" s="270"/>
      <c r="JZ43" s="270"/>
      <c r="KA43" s="270"/>
      <c r="KB43" s="270"/>
      <c r="KC43" s="270"/>
      <c r="KD43" s="270"/>
      <c r="KE43" s="270"/>
      <c r="KF43" s="270"/>
      <c r="KG43" s="270"/>
      <c r="KH43" s="270"/>
      <c r="KI43" s="270"/>
      <c r="KJ43" s="270"/>
      <c r="KK43" s="270"/>
      <c r="KL43" s="270"/>
      <c r="KM43" s="270"/>
      <c r="KN43" s="270"/>
      <c r="KO43" s="270"/>
      <c r="KP43" s="270"/>
      <c r="KQ43" s="270"/>
      <c r="KR43" s="270"/>
      <c r="KS43" s="270"/>
      <c r="KT43" s="270"/>
      <c r="KU43" s="270"/>
      <c r="KV43" s="270"/>
      <c r="KW43" s="270"/>
      <c r="KX43" s="270"/>
      <c r="KY43" s="270"/>
      <c r="KZ43" s="270"/>
      <c r="LA43" s="270"/>
      <c r="LB43" s="270"/>
      <c r="LC43" s="270"/>
      <c r="LD43" s="270"/>
      <c r="LE43" s="270"/>
      <c r="LF43" s="270"/>
      <c r="LG43" s="270"/>
      <c r="LH43" s="270"/>
      <c r="LI43" s="270"/>
      <c r="LJ43" s="270"/>
      <c r="LK43" s="270"/>
      <c r="LL43" s="270"/>
      <c r="LM43" s="270"/>
      <c r="LN43" s="270"/>
      <c r="LO43" s="270"/>
      <c r="LP43" s="270"/>
      <c r="LQ43" s="270"/>
      <c r="LR43" s="270"/>
      <c r="LS43" s="270"/>
      <c r="LT43" s="270"/>
      <c r="LU43" s="270"/>
      <c r="LV43" s="270"/>
      <c r="LW43" s="270"/>
      <c r="LX43" s="270"/>
      <c r="LY43" s="270"/>
      <c r="LZ43" s="270"/>
      <c r="MA43" s="270"/>
      <c r="MB43" s="270"/>
      <c r="MC43" s="270"/>
      <c r="MD43" s="270"/>
      <c r="ME43" s="270"/>
      <c r="MF43" s="270"/>
      <c r="MG43" s="270"/>
      <c r="MH43" s="270"/>
      <c r="MI43" s="270"/>
      <c r="MJ43" s="270"/>
      <c r="MK43" s="270"/>
      <c r="ML43" s="270"/>
      <c r="MM43" s="270"/>
      <c r="MN43" s="270"/>
      <c r="MO43" s="270"/>
      <c r="MP43" s="270"/>
      <c r="MQ43" s="270"/>
      <c r="MR43" s="270"/>
      <c r="MS43" s="270"/>
      <c r="MT43" s="270"/>
      <c r="MU43" s="270"/>
      <c r="MV43" s="270"/>
      <c r="MW43" s="270"/>
      <c r="MX43" s="270"/>
      <c r="MY43" s="270"/>
      <c r="MZ43" s="270"/>
      <c r="NA43" s="270"/>
      <c r="NB43" s="270"/>
      <c r="NC43" s="270"/>
    </row>
    <row r="44" spans="2:367" x14ac:dyDescent="0.2">
      <c r="B44" s="270"/>
      <c r="C44" s="270"/>
      <c r="D44" s="270"/>
      <c r="E44" s="270"/>
      <c r="F44" s="270"/>
      <c r="G44" s="270"/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270"/>
      <c r="AE44" s="270"/>
      <c r="AF44" s="270"/>
      <c r="AG44" s="270"/>
      <c r="AH44" s="270"/>
      <c r="AI44" s="270"/>
      <c r="AJ44" s="270"/>
      <c r="AK44" s="270"/>
      <c r="AL44" s="270"/>
      <c r="AM44" s="270"/>
      <c r="AN44" s="270"/>
      <c r="AO44" s="270"/>
      <c r="AP44" s="270"/>
      <c r="AQ44" s="270"/>
      <c r="AR44" s="270"/>
      <c r="AS44" s="270"/>
      <c r="AT44" s="270"/>
      <c r="AU44" s="270"/>
      <c r="AV44" s="270"/>
      <c r="AW44" s="270"/>
      <c r="AX44" s="270"/>
      <c r="AY44" s="270"/>
      <c r="AZ44" s="270"/>
      <c r="BA44" s="270"/>
      <c r="BB44" s="270"/>
      <c r="BC44" s="270"/>
      <c r="BD44" s="270"/>
      <c r="BE44" s="270"/>
      <c r="BF44" s="270"/>
      <c r="BG44" s="270"/>
      <c r="BH44" s="270"/>
      <c r="BI44" s="270"/>
      <c r="BJ44" s="270"/>
      <c r="BK44" s="270"/>
      <c r="BL44" s="270"/>
      <c r="BM44" s="270"/>
      <c r="BN44" s="270"/>
      <c r="BO44" s="270"/>
      <c r="BP44" s="270"/>
      <c r="BQ44" s="270"/>
      <c r="BR44" s="270"/>
      <c r="BS44" s="270"/>
      <c r="BT44" s="270"/>
      <c r="BU44" s="270"/>
      <c r="BV44" s="270"/>
      <c r="BW44" s="270"/>
      <c r="BX44" s="270"/>
      <c r="BY44" s="270"/>
      <c r="BZ44" s="270"/>
      <c r="CA44" s="270"/>
      <c r="CB44" s="270"/>
      <c r="CC44" s="270"/>
      <c r="CD44" s="270"/>
      <c r="CE44" s="270"/>
      <c r="CF44" s="270"/>
      <c r="CG44" s="270"/>
      <c r="CH44" s="270"/>
      <c r="CI44" s="270"/>
      <c r="CJ44" s="270"/>
      <c r="CK44" s="270"/>
      <c r="CL44" s="270"/>
      <c r="CM44" s="270"/>
      <c r="CN44" s="270"/>
      <c r="CO44" s="270"/>
      <c r="CP44" s="270"/>
      <c r="CQ44" s="270"/>
      <c r="CR44" s="270"/>
      <c r="CS44" s="270"/>
      <c r="CT44" s="270"/>
      <c r="CU44" s="270"/>
      <c r="CV44" s="270"/>
      <c r="CW44" s="270"/>
      <c r="CX44" s="270"/>
      <c r="CY44" s="270"/>
      <c r="CZ44" s="270"/>
      <c r="DA44" s="270"/>
      <c r="DB44" s="270"/>
      <c r="DC44" s="270"/>
      <c r="DD44" s="270"/>
      <c r="DE44" s="270"/>
      <c r="DF44" s="270"/>
      <c r="DG44" s="270"/>
      <c r="DH44" s="270"/>
      <c r="DI44" s="270"/>
      <c r="DJ44" s="270"/>
      <c r="DK44" s="270"/>
      <c r="DL44" s="270"/>
      <c r="DM44" s="270"/>
      <c r="DN44" s="270"/>
      <c r="DO44" s="270"/>
      <c r="DP44" s="270"/>
      <c r="DQ44" s="270"/>
      <c r="DR44" s="270"/>
      <c r="DS44" s="270"/>
      <c r="DT44" s="270"/>
      <c r="DU44" s="270"/>
      <c r="DV44" s="270"/>
      <c r="DW44" s="270"/>
      <c r="DX44" s="270"/>
      <c r="DY44" s="270"/>
      <c r="DZ44" s="270"/>
      <c r="EA44" s="270"/>
      <c r="EB44" s="270"/>
      <c r="EC44" s="270"/>
      <c r="ED44" s="270"/>
      <c r="EE44" s="270"/>
      <c r="EF44" s="270"/>
      <c r="EG44" s="270"/>
      <c r="EH44" s="270"/>
      <c r="EI44" s="270"/>
      <c r="EJ44" s="270"/>
      <c r="EK44" s="270"/>
      <c r="EL44" s="270"/>
      <c r="EM44" s="270"/>
      <c r="EN44" s="270"/>
      <c r="EO44" s="270"/>
      <c r="EP44" s="270"/>
      <c r="EQ44" s="270"/>
      <c r="ER44" s="270"/>
      <c r="ES44" s="270"/>
      <c r="ET44" s="270"/>
      <c r="EU44" s="270"/>
      <c r="EV44" s="270"/>
      <c r="EW44" s="270"/>
      <c r="EX44" s="270"/>
      <c r="EY44" s="270"/>
      <c r="EZ44" s="270"/>
      <c r="FA44" s="270"/>
      <c r="FB44" s="270"/>
      <c r="FC44" s="270"/>
      <c r="FD44" s="270"/>
      <c r="FE44" s="270"/>
      <c r="FF44" s="270"/>
      <c r="FG44" s="270"/>
      <c r="FH44" s="270"/>
      <c r="FI44" s="270"/>
      <c r="FJ44" s="270"/>
      <c r="FK44" s="270"/>
      <c r="FL44" s="270"/>
      <c r="FM44" s="270"/>
      <c r="FN44" s="270"/>
      <c r="FO44" s="270"/>
      <c r="FP44" s="270"/>
      <c r="FQ44" s="270"/>
      <c r="FR44" s="270"/>
      <c r="FS44" s="270"/>
      <c r="FT44" s="270"/>
      <c r="FU44" s="270"/>
      <c r="FV44" s="270"/>
      <c r="FW44" s="270"/>
      <c r="FX44" s="270"/>
      <c r="FY44" s="270"/>
      <c r="FZ44" s="270"/>
      <c r="GA44" s="270"/>
      <c r="GB44" s="270"/>
      <c r="GC44" s="270"/>
      <c r="GD44" s="270"/>
      <c r="GE44" s="270"/>
      <c r="GF44" s="270"/>
      <c r="GG44" s="270"/>
      <c r="GH44" s="270"/>
      <c r="GI44" s="270"/>
      <c r="GJ44" s="270"/>
      <c r="GK44" s="270"/>
      <c r="GL44" s="270"/>
      <c r="GM44" s="270"/>
      <c r="GN44" s="270"/>
      <c r="GO44" s="270"/>
      <c r="GP44" s="270"/>
      <c r="GQ44" s="270"/>
      <c r="GR44" s="270"/>
      <c r="GS44" s="270"/>
      <c r="GT44" s="270"/>
      <c r="GU44" s="270"/>
      <c r="GV44" s="270"/>
      <c r="GW44" s="270"/>
      <c r="GX44" s="270"/>
      <c r="GY44" s="270"/>
      <c r="GZ44" s="270"/>
      <c r="HA44" s="270"/>
      <c r="HB44" s="270"/>
      <c r="HC44" s="270"/>
      <c r="HD44" s="270"/>
      <c r="HE44" s="270"/>
      <c r="HF44" s="270"/>
      <c r="HG44" s="270"/>
      <c r="HH44" s="270"/>
      <c r="HI44" s="270"/>
      <c r="HJ44" s="270"/>
      <c r="HK44" s="270"/>
      <c r="HL44" s="270"/>
      <c r="HM44" s="270"/>
      <c r="HN44" s="270"/>
      <c r="HO44" s="270"/>
      <c r="HP44" s="270"/>
      <c r="HQ44" s="270"/>
      <c r="HR44" s="270"/>
      <c r="HS44" s="270"/>
      <c r="HT44" s="270"/>
      <c r="HU44" s="270"/>
      <c r="HV44" s="270"/>
      <c r="HW44" s="270"/>
      <c r="HX44" s="270"/>
      <c r="HY44" s="270"/>
      <c r="HZ44" s="270"/>
      <c r="IA44" s="270"/>
      <c r="IB44" s="270"/>
      <c r="IC44" s="270"/>
      <c r="ID44" s="270"/>
      <c r="IE44" s="270"/>
      <c r="IF44" s="270"/>
      <c r="IG44" s="270"/>
      <c r="IH44" s="270"/>
      <c r="II44" s="270"/>
      <c r="IJ44" s="270"/>
      <c r="IK44" s="270"/>
      <c r="IL44" s="270"/>
      <c r="IM44" s="270"/>
      <c r="IN44" s="270"/>
      <c r="IO44" s="270"/>
      <c r="IP44" s="270"/>
      <c r="IQ44" s="270"/>
      <c r="IR44" s="270"/>
      <c r="IS44" s="270"/>
      <c r="IT44" s="270"/>
      <c r="IU44" s="270"/>
      <c r="IV44" s="270"/>
      <c r="IW44" s="270"/>
      <c r="IX44" s="270"/>
      <c r="IY44" s="270"/>
      <c r="IZ44" s="270"/>
      <c r="JA44" s="270"/>
      <c r="JB44" s="270"/>
      <c r="JC44" s="270"/>
      <c r="JD44" s="270"/>
      <c r="JE44" s="270"/>
      <c r="JF44" s="270"/>
      <c r="JG44" s="270"/>
      <c r="JH44" s="270"/>
      <c r="JI44" s="270"/>
      <c r="JJ44" s="270"/>
      <c r="JK44" s="270"/>
      <c r="JL44" s="270"/>
      <c r="JM44" s="270"/>
      <c r="JN44" s="270"/>
      <c r="JO44" s="270"/>
      <c r="JP44" s="270"/>
      <c r="JQ44" s="270"/>
      <c r="JR44" s="270"/>
      <c r="JS44" s="270"/>
      <c r="JT44" s="270"/>
      <c r="JU44" s="270"/>
      <c r="JV44" s="270"/>
      <c r="JW44" s="270"/>
      <c r="JX44" s="270"/>
      <c r="JY44" s="270"/>
      <c r="JZ44" s="270"/>
      <c r="KA44" s="270"/>
      <c r="KB44" s="270"/>
      <c r="KC44" s="270"/>
      <c r="KD44" s="270"/>
      <c r="KE44" s="270"/>
      <c r="KF44" s="270"/>
      <c r="KG44" s="270"/>
      <c r="KH44" s="270"/>
      <c r="KI44" s="270"/>
      <c r="KJ44" s="270"/>
      <c r="KK44" s="270"/>
      <c r="KL44" s="270"/>
      <c r="KM44" s="270"/>
      <c r="KN44" s="270"/>
      <c r="KO44" s="270"/>
      <c r="KP44" s="270"/>
      <c r="KQ44" s="270"/>
      <c r="KR44" s="270"/>
      <c r="KS44" s="270"/>
      <c r="KT44" s="270"/>
      <c r="KU44" s="270"/>
      <c r="KV44" s="270"/>
      <c r="KW44" s="270"/>
      <c r="KX44" s="270"/>
      <c r="KY44" s="270"/>
      <c r="KZ44" s="270"/>
      <c r="LA44" s="270"/>
      <c r="LB44" s="270"/>
      <c r="LC44" s="270"/>
      <c r="LD44" s="270"/>
      <c r="LE44" s="270"/>
      <c r="LF44" s="270"/>
      <c r="LG44" s="270"/>
      <c r="LH44" s="270"/>
      <c r="LI44" s="270"/>
      <c r="LJ44" s="270"/>
      <c r="LK44" s="270"/>
      <c r="LL44" s="270"/>
      <c r="LM44" s="270"/>
      <c r="LN44" s="270"/>
      <c r="LO44" s="270"/>
      <c r="LP44" s="270"/>
      <c r="LQ44" s="270"/>
      <c r="LR44" s="270"/>
      <c r="LS44" s="270"/>
      <c r="LT44" s="270"/>
      <c r="LU44" s="270"/>
      <c r="LV44" s="270"/>
      <c r="LW44" s="270"/>
      <c r="LX44" s="270"/>
      <c r="LY44" s="270"/>
      <c r="LZ44" s="270"/>
      <c r="MA44" s="270"/>
      <c r="MB44" s="270"/>
      <c r="MC44" s="270"/>
      <c r="MD44" s="270"/>
      <c r="ME44" s="270"/>
      <c r="MF44" s="270"/>
      <c r="MG44" s="270"/>
      <c r="MH44" s="270"/>
      <c r="MI44" s="270"/>
      <c r="MJ44" s="270"/>
      <c r="MK44" s="270"/>
      <c r="ML44" s="270"/>
      <c r="MM44" s="270"/>
      <c r="MN44" s="270"/>
      <c r="MO44" s="270"/>
      <c r="MP44" s="270"/>
      <c r="MQ44" s="270"/>
      <c r="MR44" s="270"/>
      <c r="MS44" s="270"/>
      <c r="MT44" s="270"/>
      <c r="MU44" s="270"/>
      <c r="MV44" s="270"/>
      <c r="MW44" s="270"/>
      <c r="MX44" s="270"/>
      <c r="MY44" s="270"/>
      <c r="MZ44" s="270"/>
      <c r="NA44" s="270"/>
      <c r="NB44" s="270"/>
      <c r="NC44" s="270"/>
    </row>
    <row r="45" spans="2:367" x14ac:dyDescent="0.2">
      <c r="B45" s="270"/>
      <c r="C45" s="270"/>
      <c r="D45" s="270"/>
      <c r="E45" s="270"/>
      <c r="F45" s="270"/>
      <c r="G45" s="270"/>
      <c r="H45" s="270"/>
      <c r="I45" s="270"/>
      <c r="J45" s="270"/>
      <c r="K45" s="270"/>
      <c r="L45" s="270"/>
      <c r="M45" s="270"/>
      <c r="N45" s="270"/>
      <c r="O45" s="270"/>
      <c r="P45" s="270"/>
      <c r="Q45" s="270"/>
      <c r="R45" s="270"/>
      <c r="S45" s="270"/>
      <c r="T45" s="270"/>
      <c r="U45" s="270"/>
      <c r="V45" s="270"/>
      <c r="W45" s="270"/>
      <c r="X45" s="270"/>
      <c r="Y45" s="270"/>
      <c r="Z45" s="270"/>
      <c r="AA45" s="270"/>
      <c r="AB45" s="270"/>
      <c r="AC45" s="270"/>
      <c r="AD45" s="270"/>
      <c r="AE45" s="270"/>
      <c r="AF45" s="270"/>
      <c r="AG45" s="270"/>
      <c r="AH45" s="270"/>
      <c r="AI45" s="270"/>
      <c r="AJ45" s="270"/>
      <c r="AK45" s="270"/>
      <c r="AL45" s="270"/>
      <c r="AM45" s="270"/>
      <c r="AN45" s="270"/>
      <c r="AO45" s="270"/>
      <c r="AP45" s="270"/>
      <c r="AQ45" s="270"/>
      <c r="AR45" s="270"/>
      <c r="AS45" s="270"/>
      <c r="AT45" s="270"/>
      <c r="AU45" s="270"/>
      <c r="AV45" s="270"/>
      <c r="AW45" s="270"/>
      <c r="AX45" s="270"/>
      <c r="AY45" s="270"/>
      <c r="AZ45" s="270"/>
      <c r="BA45" s="270"/>
      <c r="BB45" s="270"/>
      <c r="BC45" s="270"/>
      <c r="BD45" s="270"/>
      <c r="BE45" s="270"/>
      <c r="BF45" s="270"/>
      <c r="BG45" s="270"/>
      <c r="BH45" s="270"/>
      <c r="BI45" s="270"/>
      <c r="BJ45" s="270"/>
      <c r="BK45" s="270"/>
      <c r="BL45" s="270"/>
      <c r="BM45" s="270"/>
      <c r="BN45" s="270"/>
      <c r="BO45" s="270"/>
      <c r="BP45" s="270"/>
      <c r="BQ45" s="270"/>
      <c r="BR45" s="270"/>
      <c r="BS45" s="270"/>
      <c r="BT45" s="270"/>
      <c r="BU45" s="270"/>
      <c r="BV45" s="270"/>
      <c r="BW45" s="270"/>
      <c r="BX45" s="270"/>
      <c r="BY45" s="270"/>
      <c r="BZ45" s="270"/>
      <c r="CA45" s="270"/>
      <c r="CB45" s="270"/>
      <c r="CC45" s="270"/>
      <c r="CD45" s="270"/>
      <c r="CE45" s="270"/>
      <c r="CF45" s="270"/>
      <c r="CG45" s="270"/>
      <c r="CH45" s="270"/>
      <c r="CI45" s="270"/>
      <c r="CJ45" s="270"/>
      <c r="CK45" s="270"/>
      <c r="CL45" s="270"/>
      <c r="CM45" s="270"/>
      <c r="CN45" s="270"/>
      <c r="CO45" s="270"/>
      <c r="CP45" s="270"/>
      <c r="CQ45" s="270"/>
      <c r="CR45" s="270"/>
      <c r="CS45" s="270"/>
      <c r="CT45" s="270"/>
      <c r="CU45" s="270"/>
      <c r="CV45" s="270"/>
      <c r="CW45" s="270"/>
      <c r="CX45" s="270"/>
      <c r="CY45" s="270"/>
      <c r="CZ45" s="270"/>
      <c r="DA45" s="270"/>
      <c r="DB45" s="270"/>
      <c r="DC45" s="270"/>
      <c r="DD45" s="270"/>
      <c r="DE45" s="270"/>
      <c r="DF45" s="270"/>
      <c r="DG45" s="270"/>
      <c r="DH45" s="270"/>
      <c r="DI45" s="270"/>
      <c r="DJ45" s="270"/>
      <c r="DK45" s="270"/>
      <c r="DL45" s="270"/>
      <c r="DM45" s="270"/>
      <c r="DN45" s="270"/>
      <c r="DO45" s="270"/>
      <c r="DP45" s="270"/>
      <c r="DQ45" s="270"/>
      <c r="DR45" s="270"/>
      <c r="DS45" s="270"/>
      <c r="DT45" s="270"/>
      <c r="DU45" s="270"/>
      <c r="DV45" s="270"/>
      <c r="DW45" s="270"/>
      <c r="DX45" s="270"/>
      <c r="DY45" s="270"/>
      <c r="DZ45" s="270"/>
      <c r="EA45" s="270"/>
      <c r="EB45" s="270"/>
      <c r="EC45" s="270"/>
      <c r="ED45" s="270"/>
      <c r="EE45" s="270"/>
      <c r="EF45" s="270"/>
      <c r="EG45" s="270"/>
      <c r="EH45" s="270"/>
      <c r="EI45" s="270"/>
      <c r="EJ45" s="270"/>
      <c r="EK45" s="270"/>
      <c r="EL45" s="270"/>
      <c r="EM45" s="270"/>
      <c r="EN45" s="270"/>
      <c r="EO45" s="270"/>
      <c r="EP45" s="270"/>
      <c r="EQ45" s="270"/>
      <c r="ER45" s="270"/>
      <c r="ES45" s="270"/>
      <c r="ET45" s="270"/>
      <c r="EU45" s="270"/>
      <c r="EV45" s="270"/>
      <c r="EW45" s="270"/>
      <c r="EX45" s="270"/>
      <c r="EY45" s="270"/>
      <c r="EZ45" s="270"/>
      <c r="FA45" s="270"/>
      <c r="FB45" s="270"/>
      <c r="FC45" s="270"/>
      <c r="FD45" s="270"/>
      <c r="FE45" s="270"/>
      <c r="FF45" s="270"/>
      <c r="FG45" s="270"/>
      <c r="FH45" s="270"/>
      <c r="FI45" s="270"/>
      <c r="FJ45" s="270"/>
      <c r="FK45" s="270"/>
      <c r="FL45" s="270"/>
      <c r="FM45" s="270"/>
      <c r="FN45" s="270"/>
      <c r="FO45" s="270"/>
      <c r="FP45" s="270"/>
      <c r="FQ45" s="270"/>
      <c r="FR45" s="270"/>
      <c r="FS45" s="270"/>
      <c r="FT45" s="270"/>
      <c r="FU45" s="270"/>
      <c r="FV45" s="270"/>
      <c r="FW45" s="270"/>
      <c r="FX45" s="270"/>
      <c r="FY45" s="270"/>
      <c r="FZ45" s="270"/>
      <c r="GA45" s="270"/>
      <c r="GB45" s="270"/>
      <c r="GC45" s="270"/>
      <c r="GD45" s="270"/>
      <c r="GE45" s="270"/>
      <c r="GF45" s="270"/>
      <c r="GG45" s="270"/>
      <c r="GH45" s="270"/>
      <c r="GI45" s="270"/>
      <c r="GJ45" s="270"/>
      <c r="GK45" s="270"/>
      <c r="GL45" s="270"/>
      <c r="GM45" s="270"/>
      <c r="GN45" s="270"/>
      <c r="GO45" s="270"/>
      <c r="GP45" s="270"/>
      <c r="GQ45" s="270"/>
      <c r="GR45" s="270"/>
      <c r="GS45" s="270"/>
      <c r="GT45" s="270"/>
      <c r="GU45" s="270"/>
      <c r="GV45" s="270"/>
      <c r="GW45" s="270"/>
      <c r="GX45" s="270"/>
      <c r="GY45" s="270"/>
      <c r="GZ45" s="270"/>
      <c r="HA45" s="270"/>
      <c r="HB45" s="270"/>
      <c r="HC45" s="270"/>
      <c r="HD45" s="270"/>
      <c r="HE45" s="270"/>
      <c r="HF45" s="270"/>
      <c r="HG45" s="270"/>
      <c r="HH45" s="270"/>
      <c r="HI45" s="270"/>
      <c r="HJ45" s="270"/>
      <c r="HK45" s="270"/>
      <c r="HL45" s="270"/>
      <c r="HM45" s="270"/>
      <c r="HN45" s="270"/>
      <c r="HO45" s="270"/>
      <c r="HP45" s="270"/>
      <c r="HQ45" s="270"/>
      <c r="HR45" s="270"/>
      <c r="HS45" s="270"/>
      <c r="HT45" s="270"/>
      <c r="HU45" s="270"/>
      <c r="HV45" s="270"/>
      <c r="HW45" s="270"/>
      <c r="HX45" s="270"/>
      <c r="HY45" s="270"/>
      <c r="HZ45" s="270"/>
      <c r="IA45" s="270"/>
      <c r="IB45" s="270"/>
      <c r="IC45" s="270"/>
      <c r="ID45" s="270"/>
      <c r="IE45" s="270"/>
      <c r="IF45" s="270"/>
      <c r="IG45" s="270"/>
      <c r="IH45" s="270"/>
      <c r="II45" s="270"/>
      <c r="IJ45" s="270"/>
      <c r="IK45" s="270"/>
      <c r="IL45" s="270"/>
      <c r="IM45" s="270"/>
      <c r="IN45" s="270"/>
      <c r="IO45" s="270"/>
      <c r="IP45" s="270"/>
      <c r="IQ45" s="270"/>
      <c r="IR45" s="270"/>
      <c r="IS45" s="270"/>
      <c r="IT45" s="270"/>
      <c r="IU45" s="270"/>
      <c r="IV45" s="270"/>
      <c r="IW45" s="270"/>
      <c r="IX45" s="270"/>
      <c r="IY45" s="270"/>
      <c r="IZ45" s="270"/>
      <c r="JA45" s="270"/>
      <c r="JB45" s="270"/>
      <c r="JC45" s="270"/>
      <c r="JD45" s="270"/>
      <c r="JE45" s="270"/>
      <c r="JF45" s="270"/>
      <c r="JG45" s="270"/>
      <c r="JH45" s="270"/>
      <c r="JI45" s="270"/>
      <c r="JJ45" s="270"/>
      <c r="JK45" s="270"/>
      <c r="JL45" s="270"/>
      <c r="JM45" s="270"/>
      <c r="JN45" s="270"/>
      <c r="JO45" s="270"/>
      <c r="JP45" s="270"/>
      <c r="JQ45" s="270"/>
      <c r="JR45" s="270"/>
      <c r="JS45" s="270"/>
      <c r="JT45" s="270"/>
      <c r="JU45" s="270"/>
      <c r="JV45" s="270"/>
      <c r="JW45" s="270"/>
      <c r="JX45" s="270"/>
      <c r="JY45" s="270"/>
      <c r="JZ45" s="270"/>
      <c r="KA45" s="270"/>
      <c r="KB45" s="270"/>
      <c r="KC45" s="270"/>
      <c r="KD45" s="270"/>
      <c r="KE45" s="270"/>
      <c r="KF45" s="270"/>
      <c r="KG45" s="270"/>
      <c r="KH45" s="270"/>
      <c r="KI45" s="270"/>
      <c r="KJ45" s="270"/>
      <c r="KK45" s="270"/>
      <c r="KL45" s="270"/>
      <c r="KM45" s="270"/>
      <c r="KN45" s="270"/>
      <c r="KO45" s="270"/>
      <c r="KP45" s="270"/>
      <c r="KQ45" s="270"/>
      <c r="KR45" s="270"/>
      <c r="KS45" s="270"/>
      <c r="KT45" s="270"/>
      <c r="KU45" s="270"/>
      <c r="KV45" s="270"/>
      <c r="KW45" s="270"/>
      <c r="KX45" s="270"/>
      <c r="KY45" s="270"/>
      <c r="KZ45" s="270"/>
      <c r="LA45" s="270"/>
      <c r="LB45" s="270"/>
      <c r="LC45" s="270"/>
      <c r="LD45" s="270"/>
      <c r="LE45" s="270"/>
      <c r="LF45" s="270"/>
      <c r="LG45" s="270"/>
      <c r="LH45" s="270"/>
      <c r="LI45" s="270"/>
      <c r="LJ45" s="270"/>
      <c r="LK45" s="270"/>
      <c r="LL45" s="270"/>
      <c r="LM45" s="270"/>
      <c r="LN45" s="270"/>
      <c r="LO45" s="270"/>
      <c r="LP45" s="270"/>
      <c r="LQ45" s="270"/>
      <c r="LR45" s="270"/>
      <c r="LS45" s="270"/>
      <c r="LT45" s="270"/>
      <c r="LU45" s="270"/>
      <c r="LV45" s="270"/>
      <c r="LW45" s="270"/>
      <c r="LX45" s="270"/>
      <c r="LY45" s="270"/>
      <c r="LZ45" s="270"/>
      <c r="MA45" s="270"/>
      <c r="MB45" s="270"/>
      <c r="MC45" s="270"/>
      <c r="MD45" s="270"/>
      <c r="ME45" s="270"/>
      <c r="MF45" s="270"/>
      <c r="MG45" s="270"/>
      <c r="MH45" s="270"/>
      <c r="MI45" s="270"/>
      <c r="MJ45" s="270"/>
      <c r="MK45" s="270"/>
      <c r="ML45" s="270"/>
      <c r="MM45" s="270"/>
      <c r="MN45" s="270"/>
      <c r="MO45" s="270"/>
      <c r="MP45" s="270"/>
      <c r="MQ45" s="270"/>
      <c r="MR45" s="270"/>
      <c r="MS45" s="270"/>
      <c r="MT45" s="270"/>
      <c r="MU45" s="270"/>
      <c r="MV45" s="270"/>
      <c r="MW45" s="270"/>
      <c r="MX45" s="270"/>
      <c r="MY45" s="270"/>
      <c r="MZ45" s="270"/>
      <c r="NA45" s="270"/>
      <c r="NB45" s="270"/>
      <c r="NC45" s="270"/>
    </row>
    <row r="46" spans="2:367" x14ac:dyDescent="0.2">
      <c r="B46" s="270"/>
      <c r="C46" s="270"/>
      <c r="D46" s="270"/>
      <c r="E46" s="270"/>
      <c r="F46" s="270"/>
      <c r="G46" s="270"/>
      <c r="H46" s="270"/>
      <c r="I46" s="270"/>
      <c r="J46" s="270"/>
      <c r="K46" s="270"/>
      <c r="L46" s="270"/>
      <c r="M46" s="270"/>
      <c r="N46" s="270"/>
      <c r="O46" s="270"/>
      <c r="P46" s="270"/>
      <c r="Q46" s="270"/>
      <c r="R46" s="270"/>
      <c r="S46" s="270"/>
      <c r="T46" s="270"/>
      <c r="U46" s="270"/>
      <c r="V46" s="270"/>
      <c r="W46" s="270"/>
      <c r="X46" s="270"/>
      <c r="Y46" s="270"/>
      <c r="Z46" s="270"/>
      <c r="AA46" s="270"/>
      <c r="AB46" s="270"/>
      <c r="AC46" s="270"/>
      <c r="AD46" s="270"/>
      <c r="AE46" s="270"/>
      <c r="AF46" s="270"/>
      <c r="AG46" s="270"/>
      <c r="AH46" s="270"/>
      <c r="AI46" s="270"/>
      <c r="AJ46" s="270"/>
      <c r="AK46" s="270"/>
      <c r="AL46" s="270"/>
      <c r="AM46" s="270"/>
      <c r="AN46" s="270"/>
      <c r="AO46" s="270"/>
      <c r="AP46" s="270"/>
      <c r="AQ46" s="270"/>
      <c r="AR46" s="270"/>
      <c r="AS46" s="270"/>
      <c r="AT46" s="270"/>
      <c r="AU46" s="270"/>
      <c r="AV46" s="270"/>
      <c r="AW46" s="270"/>
      <c r="AX46" s="270"/>
      <c r="AY46" s="270"/>
      <c r="AZ46" s="270"/>
      <c r="BA46" s="270"/>
      <c r="BB46" s="270"/>
      <c r="BC46" s="270"/>
      <c r="BD46" s="270"/>
      <c r="BE46" s="270"/>
      <c r="BF46" s="270"/>
      <c r="BG46" s="270"/>
      <c r="BH46" s="270"/>
      <c r="BI46" s="270"/>
      <c r="BJ46" s="270"/>
      <c r="BK46" s="270"/>
      <c r="BL46" s="270"/>
      <c r="BM46" s="270"/>
      <c r="BN46" s="270"/>
      <c r="BO46" s="270"/>
      <c r="BP46" s="270"/>
      <c r="BQ46" s="270"/>
      <c r="BR46" s="270"/>
      <c r="BS46" s="270"/>
      <c r="BT46" s="270"/>
      <c r="BU46" s="270"/>
      <c r="BV46" s="270"/>
      <c r="BW46" s="270"/>
      <c r="BX46" s="270"/>
      <c r="BY46" s="270"/>
      <c r="BZ46" s="270"/>
      <c r="CA46" s="270"/>
      <c r="CB46" s="270"/>
      <c r="CC46" s="270"/>
      <c r="CD46" s="270"/>
      <c r="CE46" s="270"/>
      <c r="CF46" s="270"/>
      <c r="CG46" s="270"/>
      <c r="CH46" s="270"/>
      <c r="CI46" s="270"/>
      <c r="CJ46" s="270"/>
      <c r="CK46" s="270"/>
      <c r="CL46" s="270"/>
      <c r="CM46" s="270"/>
      <c r="CN46" s="270"/>
      <c r="CO46" s="270"/>
      <c r="CP46" s="270"/>
      <c r="CQ46" s="270"/>
      <c r="CR46" s="270"/>
      <c r="CS46" s="270"/>
      <c r="CT46" s="270"/>
      <c r="CU46" s="270"/>
      <c r="CV46" s="270"/>
      <c r="CW46" s="270"/>
      <c r="CX46" s="270"/>
      <c r="CY46" s="270"/>
      <c r="CZ46" s="270"/>
      <c r="DA46" s="270"/>
      <c r="DB46" s="270"/>
      <c r="DC46" s="270"/>
      <c r="DD46" s="270"/>
      <c r="DE46" s="270"/>
      <c r="DF46" s="270"/>
      <c r="DG46" s="270"/>
      <c r="DH46" s="270"/>
      <c r="DI46" s="270"/>
      <c r="DJ46" s="270"/>
      <c r="DK46" s="270"/>
      <c r="DL46" s="270"/>
      <c r="DM46" s="270"/>
      <c r="DN46" s="270"/>
      <c r="DO46" s="270"/>
      <c r="DP46" s="270"/>
      <c r="DQ46" s="270"/>
      <c r="DR46" s="270"/>
      <c r="DS46" s="270"/>
      <c r="DT46" s="270"/>
      <c r="DU46" s="270"/>
      <c r="DV46" s="270"/>
      <c r="DW46" s="270"/>
      <c r="DX46" s="270"/>
      <c r="DY46" s="270"/>
      <c r="DZ46" s="270"/>
      <c r="EA46" s="270"/>
      <c r="EB46" s="270"/>
      <c r="EC46" s="270"/>
      <c r="ED46" s="270"/>
      <c r="EE46" s="270"/>
      <c r="EF46" s="270"/>
      <c r="EG46" s="270"/>
      <c r="EH46" s="270"/>
      <c r="EI46" s="270"/>
      <c r="EJ46" s="270"/>
      <c r="EK46" s="270"/>
      <c r="EL46" s="270"/>
      <c r="EM46" s="270"/>
      <c r="EN46" s="270"/>
      <c r="EO46" s="270"/>
      <c r="EP46" s="270"/>
      <c r="EQ46" s="270"/>
      <c r="ER46" s="270"/>
      <c r="ES46" s="270"/>
      <c r="ET46" s="270"/>
      <c r="EU46" s="270"/>
      <c r="EV46" s="270"/>
      <c r="EW46" s="270"/>
      <c r="EX46" s="270"/>
      <c r="EY46" s="270"/>
      <c r="EZ46" s="270"/>
      <c r="FA46" s="270"/>
      <c r="FB46" s="270"/>
      <c r="FC46" s="270"/>
      <c r="FD46" s="270"/>
      <c r="FE46" s="270"/>
      <c r="FF46" s="270"/>
      <c r="FG46" s="270"/>
      <c r="FH46" s="270"/>
      <c r="FI46" s="270"/>
      <c r="FJ46" s="270"/>
      <c r="FK46" s="270"/>
      <c r="FL46" s="270"/>
      <c r="FM46" s="270"/>
      <c r="FN46" s="270"/>
      <c r="FO46" s="270"/>
      <c r="FP46" s="270"/>
      <c r="FQ46" s="270"/>
      <c r="FR46" s="270"/>
      <c r="FS46" s="270"/>
      <c r="FT46" s="270"/>
      <c r="FU46" s="270"/>
      <c r="FV46" s="270"/>
      <c r="FW46" s="270"/>
      <c r="FX46" s="270"/>
      <c r="FY46" s="270"/>
      <c r="FZ46" s="270"/>
      <c r="GA46" s="270"/>
      <c r="GB46" s="270"/>
      <c r="GC46" s="270"/>
      <c r="GD46" s="270"/>
      <c r="GE46" s="270"/>
      <c r="GF46" s="270"/>
      <c r="GG46" s="270"/>
      <c r="GH46" s="270"/>
      <c r="GI46" s="270"/>
      <c r="GJ46" s="270"/>
      <c r="GK46" s="270"/>
      <c r="GL46" s="270"/>
      <c r="GM46" s="270"/>
      <c r="GN46" s="270"/>
      <c r="GO46" s="270"/>
      <c r="GP46" s="270"/>
      <c r="GQ46" s="270"/>
      <c r="GR46" s="270"/>
      <c r="GS46" s="270"/>
      <c r="GT46" s="270"/>
      <c r="GU46" s="270"/>
      <c r="GV46" s="270"/>
      <c r="GW46" s="270"/>
      <c r="GX46" s="270"/>
      <c r="GY46" s="270"/>
      <c r="GZ46" s="270"/>
      <c r="HA46" s="270"/>
      <c r="HB46" s="270"/>
      <c r="HC46" s="270"/>
      <c r="HD46" s="270"/>
      <c r="HE46" s="270"/>
      <c r="HF46" s="270"/>
      <c r="HG46" s="270"/>
      <c r="HH46" s="270"/>
      <c r="HI46" s="270"/>
      <c r="HJ46" s="270"/>
      <c r="HK46" s="270"/>
      <c r="HL46" s="270"/>
      <c r="HM46" s="270"/>
      <c r="HN46" s="270"/>
      <c r="HO46" s="270"/>
      <c r="HP46" s="270"/>
      <c r="HQ46" s="270"/>
      <c r="HR46" s="270"/>
      <c r="HS46" s="270"/>
      <c r="HT46" s="270"/>
      <c r="HU46" s="270"/>
      <c r="HV46" s="270"/>
      <c r="HW46" s="270"/>
      <c r="HX46" s="270"/>
      <c r="HY46" s="270"/>
      <c r="HZ46" s="270"/>
      <c r="IA46" s="270"/>
      <c r="IB46" s="270"/>
      <c r="IC46" s="270"/>
      <c r="ID46" s="270"/>
      <c r="IE46" s="270"/>
      <c r="IF46" s="270"/>
      <c r="IG46" s="270"/>
      <c r="IH46" s="270"/>
      <c r="II46" s="270"/>
      <c r="IJ46" s="270"/>
      <c r="IK46" s="270"/>
      <c r="IL46" s="270"/>
      <c r="IM46" s="270"/>
      <c r="IN46" s="270"/>
      <c r="IO46" s="270"/>
      <c r="IP46" s="270"/>
      <c r="IQ46" s="270"/>
      <c r="IR46" s="270"/>
      <c r="IS46" s="270"/>
      <c r="IT46" s="270"/>
      <c r="IU46" s="270"/>
      <c r="IV46" s="270"/>
      <c r="IW46" s="270"/>
      <c r="IX46" s="270"/>
      <c r="IY46" s="270"/>
      <c r="IZ46" s="270"/>
      <c r="JA46" s="270"/>
      <c r="JB46" s="270"/>
      <c r="JC46" s="270"/>
      <c r="JD46" s="270"/>
      <c r="JE46" s="270"/>
      <c r="JF46" s="270"/>
      <c r="JG46" s="270"/>
      <c r="JH46" s="270"/>
      <c r="JI46" s="270"/>
      <c r="JJ46" s="270"/>
      <c r="JK46" s="270"/>
      <c r="JL46" s="270"/>
      <c r="JM46" s="270"/>
      <c r="JN46" s="270"/>
      <c r="JO46" s="270"/>
      <c r="JP46" s="270"/>
      <c r="JQ46" s="270"/>
      <c r="JR46" s="270"/>
      <c r="JS46" s="270"/>
      <c r="JT46" s="270"/>
      <c r="JU46" s="270"/>
      <c r="JV46" s="270"/>
      <c r="JW46" s="270"/>
      <c r="JX46" s="270"/>
      <c r="JY46" s="270"/>
      <c r="JZ46" s="270"/>
      <c r="KA46" s="270"/>
      <c r="KB46" s="270"/>
      <c r="KC46" s="270"/>
      <c r="KD46" s="270"/>
      <c r="KE46" s="270"/>
      <c r="KF46" s="270"/>
      <c r="KG46" s="270"/>
      <c r="KH46" s="270"/>
      <c r="KI46" s="270"/>
      <c r="KJ46" s="270"/>
      <c r="KK46" s="270"/>
      <c r="KL46" s="270"/>
      <c r="KM46" s="270"/>
      <c r="KN46" s="270"/>
      <c r="KO46" s="270"/>
      <c r="KP46" s="270"/>
      <c r="KQ46" s="270"/>
      <c r="KR46" s="270"/>
      <c r="KS46" s="270"/>
      <c r="KT46" s="270"/>
      <c r="KU46" s="270"/>
      <c r="KV46" s="270"/>
      <c r="KW46" s="270"/>
      <c r="KX46" s="270"/>
      <c r="KY46" s="270"/>
      <c r="KZ46" s="270"/>
      <c r="LA46" s="270"/>
      <c r="LB46" s="270"/>
      <c r="LC46" s="270"/>
      <c r="LD46" s="270"/>
      <c r="LE46" s="270"/>
      <c r="LF46" s="270"/>
      <c r="LG46" s="270"/>
      <c r="LH46" s="270"/>
      <c r="LI46" s="270"/>
      <c r="LJ46" s="270"/>
      <c r="LK46" s="270"/>
      <c r="LL46" s="270"/>
      <c r="LM46" s="270"/>
      <c r="LN46" s="270"/>
      <c r="LO46" s="270"/>
      <c r="LP46" s="270"/>
      <c r="LQ46" s="270"/>
      <c r="LR46" s="270"/>
      <c r="LS46" s="270"/>
      <c r="LT46" s="270"/>
      <c r="LU46" s="270"/>
      <c r="LV46" s="270"/>
      <c r="LW46" s="270"/>
      <c r="LX46" s="270"/>
      <c r="LY46" s="270"/>
      <c r="LZ46" s="270"/>
      <c r="MA46" s="270"/>
      <c r="MB46" s="270"/>
      <c r="MC46" s="270"/>
      <c r="MD46" s="270"/>
      <c r="ME46" s="270"/>
      <c r="MF46" s="270"/>
      <c r="MG46" s="270"/>
      <c r="MH46" s="270"/>
      <c r="MI46" s="270"/>
      <c r="MJ46" s="270"/>
      <c r="MK46" s="270"/>
      <c r="ML46" s="270"/>
      <c r="MM46" s="270"/>
      <c r="MN46" s="270"/>
      <c r="MO46" s="270"/>
      <c r="MP46" s="270"/>
      <c r="MQ46" s="270"/>
      <c r="MR46" s="270"/>
      <c r="MS46" s="270"/>
      <c r="MT46" s="270"/>
      <c r="MU46" s="270"/>
      <c r="MV46" s="270"/>
      <c r="MW46" s="270"/>
      <c r="MX46" s="270"/>
      <c r="MY46" s="270"/>
      <c r="MZ46" s="270"/>
      <c r="NA46" s="270"/>
      <c r="NB46" s="270"/>
      <c r="NC46" s="270"/>
    </row>
    <row r="47" spans="2:367" x14ac:dyDescent="0.2">
      <c r="B47" s="270"/>
      <c r="C47" s="270"/>
      <c r="D47" s="270"/>
      <c r="E47" s="270"/>
      <c r="F47" s="270"/>
      <c r="G47" s="270"/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0"/>
      <c r="S47" s="270"/>
      <c r="T47" s="270"/>
      <c r="U47" s="270"/>
      <c r="V47" s="270"/>
      <c r="W47" s="270"/>
      <c r="X47" s="270"/>
      <c r="Y47" s="270"/>
      <c r="Z47" s="270"/>
      <c r="AA47" s="270"/>
      <c r="AB47" s="270"/>
      <c r="AC47" s="270"/>
      <c r="AD47" s="270"/>
      <c r="AE47" s="270"/>
      <c r="AF47" s="270"/>
      <c r="AG47" s="270"/>
      <c r="AH47" s="270"/>
      <c r="AI47" s="270"/>
      <c r="AJ47" s="270"/>
      <c r="AK47" s="270"/>
      <c r="AL47" s="270"/>
      <c r="AM47" s="270"/>
      <c r="AN47" s="270"/>
      <c r="AO47" s="270"/>
      <c r="AP47" s="270"/>
      <c r="AQ47" s="270"/>
      <c r="AR47" s="270"/>
      <c r="AS47" s="270"/>
      <c r="AT47" s="270"/>
      <c r="AU47" s="270"/>
      <c r="AV47" s="270"/>
      <c r="AW47" s="270"/>
      <c r="AX47" s="270"/>
      <c r="AY47" s="270"/>
      <c r="AZ47" s="270"/>
      <c r="BA47" s="270"/>
      <c r="BB47" s="270"/>
      <c r="BC47" s="270"/>
      <c r="BD47" s="270"/>
      <c r="BE47" s="270"/>
      <c r="BF47" s="270"/>
      <c r="BG47" s="270"/>
      <c r="BH47" s="270"/>
      <c r="BI47" s="270"/>
      <c r="BJ47" s="270"/>
      <c r="BK47" s="270"/>
      <c r="BL47" s="270"/>
      <c r="BM47" s="270"/>
      <c r="BN47" s="270"/>
      <c r="BO47" s="270"/>
      <c r="BP47" s="270"/>
      <c r="BQ47" s="270"/>
      <c r="BR47" s="270"/>
      <c r="BS47" s="270"/>
      <c r="BT47" s="270"/>
      <c r="BU47" s="270"/>
      <c r="BV47" s="270"/>
      <c r="BW47" s="270"/>
      <c r="BX47" s="270"/>
      <c r="BY47" s="270"/>
      <c r="BZ47" s="270"/>
      <c r="CA47" s="270"/>
      <c r="CB47" s="270"/>
      <c r="CC47" s="270"/>
      <c r="CD47" s="270"/>
      <c r="CE47" s="270"/>
      <c r="CF47" s="270"/>
      <c r="CG47" s="270"/>
      <c r="CH47" s="270"/>
      <c r="CI47" s="270"/>
      <c r="CJ47" s="270"/>
      <c r="CK47" s="270"/>
      <c r="CL47" s="270"/>
      <c r="CM47" s="270"/>
      <c r="CN47" s="270"/>
      <c r="CO47" s="270"/>
      <c r="CP47" s="270"/>
      <c r="CQ47" s="270"/>
      <c r="CR47" s="270"/>
      <c r="CS47" s="270"/>
      <c r="CT47" s="270"/>
      <c r="CU47" s="270"/>
      <c r="CV47" s="270"/>
      <c r="CW47" s="270"/>
      <c r="CX47" s="270"/>
      <c r="CY47" s="270"/>
      <c r="CZ47" s="270"/>
      <c r="DA47" s="270"/>
      <c r="DB47" s="270"/>
      <c r="DC47" s="270"/>
      <c r="DD47" s="270"/>
      <c r="DE47" s="270"/>
      <c r="DF47" s="270"/>
      <c r="DG47" s="270"/>
      <c r="DH47" s="270"/>
      <c r="DI47" s="270"/>
      <c r="DJ47" s="270"/>
      <c r="DK47" s="270"/>
      <c r="DL47" s="270"/>
      <c r="DM47" s="270"/>
      <c r="DN47" s="270"/>
      <c r="DO47" s="270"/>
      <c r="DP47" s="270"/>
      <c r="DQ47" s="270"/>
      <c r="DR47" s="270"/>
      <c r="DS47" s="270"/>
      <c r="DT47" s="270"/>
      <c r="DU47" s="270"/>
      <c r="DV47" s="270"/>
      <c r="DW47" s="270"/>
      <c r="DX47" s="270"/>
      <c r="DY47" s="270"/>
      <c r="DZ47" s="270"/>
      <c r="EA47" s="270"/>
      <c r="EB47" s="270"/>
      <c r="EC47" s="270"/>
      <c r="ED47" s="270"/>
      <c r="EE47" s="270"/>
      <c r="EF47" s="270"/>
      <c r="EG47" s="270"/>
      <c r="EH47" s="270"/>
      <c r="EI47" s="270"/>
      <c r="EJ47" s="270"/>
      <c r="EK47" s="270"/>
      <c r="EL47" s="270"/>
      <c r="EM47" s="270"/>
      <c r="EN47" s="270"/>
      <c r="EO47" s="270"/>
      <c r="EP47" s="270"/>
      <c r="EQ47" s="270"/>
      <c r="ER47" s="270"/>
      <c r="ES47" s="270"/>
      <c r="ET47" s="270"/>
      <c r="EU47" s="270"/>
      <c r="EV47" s="270"/>
      <c r="EW47" s="270"/>
      <c r="EX47" s="270"/>
      <c r="EY47" s="270"/>
      <c r="EZ47" s="270"/>
      <c r="FA47" s="270"/>
      <c r="FB47" s="270"/>
      <c r="FC47" s="270"/>
      <c r="FD47" s="270"/>
      <c r="FE47" s="270"/>
      <c r="FF47" s="270"/>
      <c r="FG47" s="270"/>
      <c r="FH47" s="270"/>
      <c r="FI47" s="270"/>
      <c r="FJ47" s="270"/>
      <c r="FK47" s="270"/>
      <c r="FL47" s="270"/>
      <c r="FM47" s="270"/>
      <c r="FN47" s="270"/>
      <c r="FO47" s="270"/>
      <c r="FP47" s="270"/>
      <c r="FQ47" s="270"/>
      <c r="FR47" s="270"/>
      <c r="FS47" s="270"/>
      <c r="FT47" s="270"/>
      <c r="FU47" s="270"/>
      <c r="FV47" s="270"/>
      <c r="FW47" s="270"/>
      <c r="FX47" s="270"/>
      <c r="FY47" s="270"/>
      <c r="FZ47" s="270"/>
      <c r="GA47" s="270"/>
      <c r="GB47" s="270"/>
      <c r="GC47" s="270"/>
      <c r="GD47" s="270"/>
      <c r="GE47" s="270"/>
      <c r="GF47" s="270"/>
      <c r="GG47" s="270"/>
      <c r="GH47" s="270"/>
      <c r="GI47" s="270"/>
      <c r="GJ47" s="270"/>
      <c r="GK47" s="270"/>
      <c r="GL47" s="270"/>
      <c r="GM47" s="270"/>
      <c r="GN47" s="270"/>
      <c r="GO47" s="270"/>
      <c r="GP47" s="270"/>
      <c r="GQ47" s="270"/>
      <c r="GR47" s="270"/>
      <c r="GS47" s="270"/>
      <c r="GT47" s="270"/>
      <c r="GU47" s="270"/>
      <c r="GV47" s="270"/>
      <c r="GW47" s="270"/>
      <c r="GX47" s="270"/>
      <c r="GY47" s="270"/>
      <c r="GZ47" s="270"/>
      <c r="HA47" s="270"/>
      <c r="HB47" s="270"/>
      <c r="HC47" s="270"/>
      <c r="HD47" s="270"/>
      <c r="HE47" s="270"/>
      <c r="HF47" s="270"/>
      <c r="HG47" s="270"/>
      <c r="HH47" s="270"/>
      <c r="HI47" s="270"/>
      <c r="HJ47" s="270"/>
      <c r="HK47" s="270"/>
      <c r="HL47" s="270"/>
      <c r="HM47" s="270"/>
      <c r="HN47" s="270"/>
      <c r="HO47" s="270"/>
      <c r="HP47" s="270"/>
      <c r="HQ47" s="270"/>
      <c r="HR47" s="270"/>
      <c r="HS47" s="270"/>
      <c r="HT47" s="270"/>
      <c r="HU47" s="270"/>
      <c r="HV47" s="270"/>
      <c r="HW47" s="270"/>
      <c r="HX47" s="270"/>
      <c r="HY47" s="270"/>
      <c r="HZ47" s="270"/>
      <c r="IA47" s="270"/>
      <c r="IB47" s="270"/>
      <c r="IC47" s="270"/>
      <c r="ID47" s="270"/>
      <c r="IE47" s="270"/>
      <c r="IF47" s="270"/>
      <c r="IG47" s="270"/>
      <c r="IH47" s="270"/>
      <c r="II47" s="270"/>
      <c r="IJ47" s="270"/>
      <c r="IK47" s="270"/>
      <c r="IL47" s="270"/>
      <c r="IM47" s="270"/>
      <c r="IN47" s="270"/>
      <c r="IO47" s="270"/>
      <c r="IP47" s="270"/>
      <c r="IQ47" s="270"/>
      <c r="IR47" s="270"/>
      <c r="IS47" s="270"/>
      <c r="IT47" s="270"/>
      <c r="IU47" s="270"/>
      <c r="IV47" s="270"/>
      <c r="IW47" s="270"/>
      <c r="IX47" s="270"/>
      <c r="IY47" s="270"/>
      <c r="IZ47" s="270"/>
      <c r="JA47" s="270"/>
      <c r="JB47" s="270"/>
      <c r="JC47" s="270"/>
      <c r="JD47" s="270"/>
      <c r="JE47" s="270"/>
      <c r="JF47" s="270"/>
      <c r="JG47" s="270"/>
      <c r="JH47" s="270"/>
      <c r="JI47" s="270"/>
      <c r="JJ47" s="270"/>
      <c r="JK47" s="270"/>
      <c r="JL47" s="270"/>
      <c r="JM47" s="270"/>
      <c r="JN47" s="270"/>
      <c r="JO47" s="270"/>
      <c r="JP47" s="270"/>
      <c r="JQ47" s="270"/>
      <c r="JR47" s="270"/>
      <c r="JS47" s="270"/>
      <c r="JT47" s="270"/>
      <c r="JU47" s="270"/>
      <c r="JV47" s="270"/>
      <c r="JW47" s="270"/>
      <c r="JX47" s="270"/>
      <c r="JY47" s="270"/>
      <c r="JZ47" s="270"/>
      <c r="KA47" s="270"/>
      <c r="KB47" s="270"/>
      <c r="KC47" s="270"/>
      <c r="KD47" s="270"/>
      <c r="KE47" s="270"/>
      <c r="KF47" s="270"/>
      <c r="KG47" s="270"/>
      <c r="KH47" s="270"/>
      <c r="KI47" s="270"/>
      <c r="KJ47" s="270"/>
      <c r="KK47" s="270"/>
      <c r="KL47" s="270"/>
      <c r="KM47" s="270"/>
      <c r="KN47" s="270"/>
      <c r="KO47" s="270"/>
      <c r="KP47" s="270"/>
      <c r="KQ47" s="270"/>
      <c r="KR47" s="270"/>
      <c r="KS47" s="270"/>
      <c r="KT47" s="270"/>
      <c r="KU47" s="270"/>
      <c r="KV47" s="270"/>
      <c r="KW47" s="270"/>
      <c r="KX47" s="270"/>
      <c r="KY47" s="270"/>
      <c r="KZ47" s="270"/>
      <c r="LA47" s="270"/>
      <c r="LB47" s="270"/>
      <c r="LC47" s="270"/>
      <c r="LD47" s="270"/>
      <c r="LE47" s="270"/>
      <c r="LF47" s="270"/>
      <c r="LG47" s="270"/>
      <c r="LH47" s="270"/>
      <c r="LI47" s="270"/>
      <c r="LJ47" s="270"/>
      <c r="LK47" s="270"/>
      <c r="LL47" s="270"/>
      <c r="LM47" s="270"/>
      <c r="LN47" s="270"/>
      <c r="LO47" s="270"/>
      <c r="LP47" s="270"/>
      <c r="LQ47" s="270"/>
      <c r="LR47" s="270"/>
      <c r="LS47" s="270"/>
      <c r="LT47" s="270"/>
      <c r="LU47" s="270"/>
      <c r="LV47" s="270"/>
      <c r="LW47" s="270"/>
      <c r="LX47" s="270"/>
      <c r="LY47" s="270"/>
      <c r="LZ47" s="270"/>
      <c r="MA47" s="270"/>
      <c r="MB47" s="270"/>
      <c r="MC47" s="270"/>
      <c r="MD47" s="270"/>
      <c r="ME47" s="270"/>
      <c r="MF47" s="270"/>
      <c r="MG47" s="270"/>
      <c r="MH47" s="270"/>
      <c r="MI47" s="270"/>
      <c r="MJ47" s="270"/>
      <c r="MK47" s="270"/>
      <c r="ML47" s="270"/>
      <c r="MM47" s="270"/>
      <c r="MN47" s="270"/>
      <c r="MO47" s="270"/>
      <c r="MP47" s="270"/>
      <c r="MQ47" s="270"/>
      <c r="MR47" s="270"/>
      <c r="MS47" s="270"/>
      <c r="MT47" s="270"/>
      <c r="MU47" s="270"/>
      <c r="MV47" s="270"/>
      <c r="MW47" s="270"/>
      <c r="MX47" s="270"/>
      <c r="MY47" s="270"/>
      <c r="MZ47" s="270"/>
      <c r="NA47" s="270"/>
      <c r="NB47" s="270"/>
      <c r="NC47" s="270"/>
    </row>
    <row r="48" spans="2:367" x14ac:dyDescent="0.2">
      <c r="B48" s="270"/>
      <c r="C48" s="270"/>
      <c r="D48" s="270"/>
      <c r="E48" s="270"/>
      <c r="F48" s="270"/>
      <c r="G48" s="270"/>
      <c r="H48" s="270"/>
      <c r="I48" s="270"/>
      <c r="J48" s="270"/>
      <c r="K48" s="270"/>
      <c r="L48" s="270"/>
      <c r="M48" s="270"/>
      <c r="N48" s="270"/>
      <c r="O48" s="270"/>
      <c r="P48" s="270"/>
      <c r="Q48" s="270"/>
      <c r="R48" s="270"/>
      <c r="S48" s="270"/>
      <c r="T48" s="270"/>
      <c r="U48" s="270"/>
      <c r="V48" s="270"/>
      <c r="W48" s="270"/>
      <c r="X48" s="270"/>
      <c r="Y48" s="270"/>
      <c r="Z48" s="270"/>
      <c r="AA48" s="270"/>
      <c r="AB48" s="270"/>
      <c r="AC48" s="270"/>
      <c r="AD48" s="270"/>
      <c r="AE48" s="270"/>
      <c r="AF48" s="270"/>
      <c r="AG48" s="270"/>
      <c r="AH48" s="270"/>
      <c r="AI48" s="270"/>
      <c r="AJ48" s="270"/>
      <c r="AK48" s="270"/>
      <c r="AL48" s="270"/>
      <c r="AM48" s="270"/>
      <c r="AN48" s="270"/>
      <c r="AO48" s="270"/>
      <c r="AP48" s="270"/>
      <c r="AQ48" s="270"/>
      <c r="AR48" s="270"/>
      <c r="AS48" s="270"/>
      <c r="AT48" s="270"/>
      <c r="AU48" s="270"/>
      <c r="AV48" s="270"/>
      <c r="AW48" s="270"/>
      <c r="AX48" s="270"/>
      <c r="AY48" s="270"/>
      <c r="AZ48" s="270"/>
      <c r="BA48" s="270"/>
      <c r="BB48" s="270"/>
      <c r="BC48" s="270"/>
      <c r="BD48" s="270"/>
      <c r="BE48" s="270"/>
      <c r="BF48" s="270"/>
      <c r="BG48" s="270"/>
      <c r="BH48" s="270"/>
      <c r="BI48" s="270"/>
      <c r="BJ48" s="270"/>
      <c r="BK48" s="270"/>
      <c r="BL48" s="270"/>
      <c r="BM48" s="270"/>
      <c r="BN48" s="270"/>
      <c r="BO48" s="270"/>
      <c r="BP48" s="270"/>
      <c r="BQ48" s="270"/>
      <c r="BR48" s="270"/>
      <c r="BS48" s="270"/>
      <c r="BT48" s="270"/>
      <c r="BU48" s="270"/>
      <c r="BV48" s="270"/>
      <c r="BW48" s="270"/>
      <c r="BX48" s="270"/>
      <c r="BY48" s="270"/>
      <c r="BZ48" s="270"/>
      <c r="CA48" s="270"/>
      <c r="CB48" s="270"/>
      <c r="CC48" s="270"/>
      <c r="CD48" s="270"/>
      <c r="CE48" s="270"/>
      <c r="CF48" s="270"/>
      <c r="CG48" s="270"/>
      <c r="CH48" s="270"/>
      <c r="CI48" s="270"/>
      <c r="CJ48" s="270"/>
      <c r="CK48" s="270"/>
      <c r="CL48" s="270"/>
      <c r="CM48" s="270"/>
      <c r="CN48" s="270"/>
      <c r="CO48" s="270"/>
      <c r="CP48" s="270"/>
      <c r="CQ48" s="270"/>
      <c r="CR48" s="270"/>
      <c r="CS48" s="270"/>
      <c r="CT48" s="270"/>
      <c r="CU48" s="270"/>
      <c r="CV48" s="270"/>
      <c r="CW48" s="270"/>
      <c r="CX48" s="270"/>
      <c r="CY48" s="270"/>
      <c r="CZ48" s="270"/>
      <c r="DA48" s="270"/>
      <c r="DB48" s="270"/>
      <c r="DC48" s="270"/>
      <c r="DD48" s="270"/>
      <c r="DE48" s="270"/>
      <c r="DF48" s="270"/>
      <c r="DG48" s="270"/>
      <c r="DH48" s="270"/>
      <c r="DI48" s="270"/>
      <c r="DJ48" s="270"/>
      <c r="DK48" s="270"/>
      <c r="DL48" s="270"/>
      <c r="DM48" s="270"/>
      <c r="DN48" s="270"/>
      <c r="DO48" s="270"/>
      <c r="DP48" s="270"/>
      <c r="DQ48" s="270"/>
      <c r="DR48" s="270"/>
      <c r="DS48" s="270"/>
      <c r="DT48" s="270"/>
      <c r="DU48" s="270"/>
      <c r="DV48" s="270"/>
      <c r="DW48" s="270"/>
      <c r="DX48" s="270"/>
      <c r="DY48" s="270"/>
      <c r="DZ48" s="270"/>
      <c r="EA48" s="270"/>
      <c r="EB48" s="270"/>
      <c r="EC48" s="270"/>
      <c r="ED48" s="270"/>
      <c r="EE48" s="270"/>
      <c r="EF48" s="270"/>
      <c r="EG48" s="270"/>
      <c r="EH48" s="270"/>
      <c r="EI48" s="270"/>
      <c r="EJ48" s="270"/>
      <c r="EK48" s="270"/>
      <c r="EL48" s="270"/>
      <c r="EM48" s="270"/>
      <c r="EN48" s="270"/>
      <c r="EO48" s="270"/>
      <c r="EP48" s="270"/>
      <c r="EQ48" s="270"/>
      <c r="ER48" s="270"/>
      <c r="ES48" s="270"/>
      <c r="ET48" s="270"/>
      <c r="EU48" s="270"/>
      <c r="EV48" s="270"/>
      <c r="EW48" s="270"/>
      <c r="EX48" s="270"/>
      <c r="EY48" s="270"/>
      <c r="EZ48" s="270"/>
      <c r="FA48" s="270"/>
      <c r="FB48" s="270"/>
      <c r="FC48" s="270"/>
      <c r="FD48" s="270"/>
      <c r="FE48" s="270"/>
      <c r="FF48" s="270"/>
      <c r="FG48" s="270"/>
      <c r="FH48" s="270"/>
      <c r="FI48" s="270"/>
      <c r="FJ48" s="270"/>
      <c r="FK48" s="270"/>
      <c r="FL48" s="270"/>
      <c r="FM48" s="270"/>
      <c r="FN48" s="270"/>
      <c r="FO48" s="270"/>
      <c r="FP48" s="270"/>
      <c r="FQ48" s="270"/>
      <c r="FR48" s="270"/>
      <c r="FS48" s="270"/>
      <c r="FT48" s="270"/>
      <c r="FU48" s="270"/>
      <c r="FV48" s="270"/>
      <c r="FW48" s="270"/>
      <c r="FX48" s="270"/>
      <c r="FY48" s="270"/>
      <c r="FZ48" s="270"/>
      <c r="GA48" s="270"/>
      <c r="GB48" s="270"/>
      <c r="GC48" s="270"/>
      <c r="GD48" s="270"/>
      <c r="GE48" s="270"/>
      <c r="GF48" s="270"/>
      <c r="GG48" s="270"/>
      <c r="GH48" s="270"/>
      <c r="GI48" s="270"/>
      <c r="GJ48" s="270"/>
      <c r="GK48" s="270"/>
      <c r="GL48" s="270"/>
      <c r="GM48" s="270"/>
      <c r="GN48" s="270"/>
      <c r="GO48" s="270"/>
      <c r="GP48" s="270"/>
      <c r="GQ48" s="270"/>
      <c r="GR48" s="270"/>
      <c r="GS48" s="270"/>
      <c r="GT48" s="270"/>
      <c r="GU48" s="270"/>
      <c r="GV48" s="270"/>
      <c r="GW48" s="270"/>
      <c r="GX48" s="270"/>
      <c r="GY48" s="270"/>
      <c r="GZ48" s="270"/>
      <c r="HA48" s="270"/>
      <c r="HB48" s="270"/>
      <c r="HC48" s="270"/>
      <c r="HD48" s="270"/>
      <c r="HE48" s="270"/>
      <c r="HF48" s="270"/>
      <c r="HG48" s="270"/>
      <c r="HH48" s="270"/>
      <c r="HI48" s="270"/>
      <c r="HJ48" s="270"/>
      <c r="HK48" s="270"/>
      <c r="HL48" s="270"/>
      <c r="HM48" s="270"/>
      <c r="HN48" s="270"/>
      <c r="HO48" s="270"/>
      <c r="HP48" s="270"/>
      <c r="HQ48" s="270"/>
      <c r="HR48" s="270"/>
      <c r="HS48" s="270"/>
      <c r="HT48" s="270"/>
      <c r="HU48" s="270"/>
      <c r="HV48" s="270"/>
      <c r="HW48" s="270"/>
      <c r="HX48" s="270"/>
      <c r="HY48" s="270"/>
      <c r="HZ48" s="270"/>
      <c r="IA48" s="270"/>
      <c r="IB48" s="270"/>
      <c r="IC48" s="270"/>
      <c r="ID48" s="270"/>
      <c r="IE48" s="270"/>
      <c r="IF48" s="270"/>
      <c r="IG48" s="270"/>
      <c r="IH48" s="270"/>
      <c r="II48" s="270"/>
      <c r="IJ48" s="270"/>
      <c r="IK48" s="270"/>
      <c r="IL48" s="270"/>
      <c r="IM48" s="270"/>
      <c r="IN48" s="270"/>
      <c r="IO48" s="270"/>
      <c r="IP48" s="270"/>
      <c r="IQ48" s="270"/>
      <c r="IR48" s="270"/>
      <c r="IS48" s="270"/>
      <c r="IT48" s="270"/>
      <c r="IU48" s="270"/>
      <c r="IV48" s="270"/>
      <c r="IW48" s="270"/>
      <c r="IX48" s="270"/>
      <c r="IY48" s="270"/>
      <c r="IZ48" s="270"/>
      <c r="JA48" s="270"/>
      <c r="JB48" s="270"/>
      <c r="JC48" s="270"/>
      <c r="JD48" s="270"/>
      <c r="JE48" s="270"/>
      <c r="JF48" s="270"/>
      <c r="JG48" s="270"/>
      <c r="JH48" s="270"/>
      <c r="JI48" s="270"/>
      <c r="JJ48" s="270"/>
      <c r="JK48" s="270"/>
      <c r="JL48" s="270"/>
      <c r="JM48" s="270"/>
      <c r="JN48" s="270"/>
      <c r="JO48" s="270"/>
      <c r="JP48" s="270"/>
      <c r="JQ48" s="270"/>
      <c r="JR48" s="270"/>
      <c r="JS48" s="270"/>
      <c r="JT48" s="270"/>
      <c r="JU48" s="270"/>
      <c r="JV48" s="270"/>
      <c r="JW48" s="270"/>
      <c r="JX48" s="270"/>
      <c r="JY48" s="270"/>
      <c r="JZ48" s="270"/>
      <c r="KA48" s="270"/>
      <c r="KB48" s="270"/>
      <c r="KC48" s="270"/>
      <c r="KD48" s="270"/>
      <c r="KE48" s="270"/>
      <c r="KF48" s="270"/>
      <c r="KG48" s="270"/>
      <c r="KH48" s="270"/>
      <c r="KI48" s="270"/>
      <c r="KJ48" s="270"/>
      <c r="KK48" s="270"/>
      <c r="KL48" s="270"/>
      <c r="KM48" s="270"/>
      <c r="KN48" s="270"/>
      <c r="KO48" s="270"/>
      <c r="KP48" s="270"/>
      <c r="KQ48" s="270"/>
      <c r="KR48" s="270"/>
      <c r="KS48" s="270"/>
      <c r="KT48" s="270"/>
      <c r="KU48" s="270"/>
      <c r="KV48" s="270"/>
      <c r="KW48" s="270"/>
      <c r="KX48" s="270"/>
      <c r="KY48" s="270"/>
      <c r="KZ48" s="270"/>
      <c r="LA48" s="270"/>
      <c r="LB48" s="270"/>
      <c r="LC48" s="270"/>
      <c r="LD48" s="270"/>
      <c r="LE48" s="270"/>
      <c r="LF48" s="270"/>
      <c r="LG48" s="270"/>
      <c r="LH48" s="270"/>
      <c r="LI48" s="270"/>
      <c r="LJ48" s="270"/>
      <c r="LK48" s="270"/>
      <c r="LL48" s="270"/>
      <c r="LM48" s="270"/>
      <c r="LN48" s="270"/>
      <c r="LO48" s="270"/>
      <c r="LP48" s="270"/>
      <c r="LQ48" s="270"/>
      <c r="LR48" s="270"/>
      <c r="LS48" s="270"/>
      <c r="LT48" s="270"/>
      <c r="LU48" s="270"/>
      <c r="LV48" s="270"/>
      <c r="LW48" s="270"/>
      <c r="LX48" s="270"/>
      <c r="LY48" s="270"/>
      <c r="LZ48" s="270"/>
      <c r="MA48" s="270"/>
      <c r="MB48" s="270"/>
      <c r="MC48" s="270"/>
      <c r="MD48" s="270"/>
      <c r="ME48" s="270"/>
      <c r="MF48" s="270"/>
      <c r="MG48" s="270"/>
      <c r="MH48" s="270"/>
      <c r="MI48" s="270"/>
      <c r="MJ48" s="270"/>
      <c r="MK48" s="270"/>
      <c r="ML48" s="270"/>
      <c r="MM48" s="270"/>
      <c r="MN48" s="270"/>
      <c r="MO48" s="270"/>
      <c r="MP48" s="270"/>
      <c r="MQ48" s="270"/>
      <c r="MR48" s="270"/>
      <c r="MS48" s="270"/>
      <c r="MT48" s="270"/>
      <c r="MU48" s="270"/>
      <c r="MV48" s="270"/>
      <c r="MW48" s="270"/>
      <c r="MX48" s="270"/>
      <c r="MY48" s="270"/>
      <c r="MZ48" s="270"/>
      <c r="NA48" s="270"/>
      <c r="NB48" s="270"/>
      <c r="NC48" s="270"/>
    </row>
    <row r="49" spans="2:367" x14ac:dyDescent="0.2">
      <c r="B49" s="270"/>
      <c r="C49" s="270"/>
      <c r="D49" s="270"/>
      <c r="E49" s="270"/>
      <c r="F49" s="270"/>
      <c r="G49" s="270"/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/>
      <c r="W49" s="270"/>
      <c r="X49" s="270"/>
      <c r="Y49" s="270"/>
      <c r="Z49" s="270"/>
      <c r="AA49" s="270"/>
      <c r="AB49" s="270"/>
      <c r="AC49" s="270"/>
      <c r="AD49" s="270"/>
      <c r="AE49" s="270"/>
      <c r="AF49" s="270"/>
      <c r="AG49" s="270"/>
      <c r="AH49" s="270"/>
      <c r="AI49" s="270"/>
      <c r="AJ49" s="270"/>
      <c r="AK49" s="270"/>
      <c r="AL49" s="270"/>
      <c r="AM49" s="270"/>
      <c r="AN49" s="270"/>
      <c r="AO49" s="270"/>
      <c r="AP49" s="270"/>
      <c r="AQ49" s="270"/>
      <c r="AR49" s="270"/>
      <c r="AS49" s="270"/>
      <c r="AT49" s="270"/>
      <c r="AU49" s="270"/>
      <c r="AV49" s="270"/>
      <c r="AW49" s="270"/>
      <c r="AX49" s="270"/>
      <c r="AY49" s="270"/>
      <c r="AZ49" s="270"/>
      <c r="BA49" s="270"/>
      <c r="BB49" s="270"/>
      <c r="BC49" s="270"/>
      <c r="BD49" s="270"/>
      <c r="BE49" s="270"/>
      <c r="BF49" s="270"/>
      <c r="BG49" s="270"/>
      <c r="BH49" s="270"/>
      <c r="BI49" s="270"/>
      <c r="BJ49" s="270"/>
      <c r="BK49" s="270"/>
      <c r="BL49" s="270"/>
      <c r="BM49" s="270"/>
      <c r="BN49" s="270"/>
      <c r="BO49" s="270"/>
      <c r="BP49" s="270"/>
      <c r="BQ49" s="270"/>
      <c r="BR49" s="270"/>
      <c r="BS49" s="270"/>
      <c r="BT49" s="270"/>
      <c r="BU49" s="270"/>
      <c r="BV49" s="270"/>
      <c r="BW49" s="270"/>
      <c r="BX49" s="270"/>
      <c r="BY49" s="270"/>
      <c r="BZ49" s="270"/>
      <c r="CA49" s="270"/>
      <c r="CB49" s="270"/>
      <c r="CC49" s="270"/>
      <c r="CD49" s="270"/>
      <c r="CE49" s="270"/>
      <c r="CF49" s="270"/>
      <c r="CG49" s="270"/>
      <c r="CH49" s="270"/>
      <c r="CI49" s="270"/>
      <c r="CJ49" s="270"/>
      <c r="CK49" s="270"/>
      <c r="CL49" s="270"/>
      <c r="CM49" s="270"/>
      <c r="CN49" s="270"/>
      <c r="CO49" s="270"/>
      <c r="CP49" s="270"/>
      <c r="CQ49" s="270"/>
      <c r="CR49" s="270"/>
      <c r="CS49" s="270"/>
      <c r="CT49" s="270"/>
      <c r="CU49" s="270"/>
      <c r="CV49" s="270"/>
      <c r="CW49" s="270"/>
      <c r="CX49" s="270"/>
      <c r="CY49" s="270"/>
      <c r="CZ49" s="270"/>
      <c r="DA49" s="270"/>
      <c r="DB49" s="270"/>
      <c r="DC49" s="270"/>
      <c r="DD49" s="270"/>
      <c r="DE49" s="270"/>
      <c r="DF49" s="270"/>
      <c r="DG49" s="270"/>
      <c r="DH49" s="270"/>
      <c r="DI49" s="270"/>
      <c r="DJ49" s="270"/>
      <c r="DK49" s="270"/>
      <c r="DL49" s="270"/>
      <c r="DM49" s="270"/>
      <c r="DN49" s="270"/>
      <c r="DO49" s="270"/>
      <c r="DP49" s="270"/>
      <c r="DQ49" s="270"/>
      <c r="DR49" s="270"/>
      <c r="DS49" s="270"/>
      <c r="DT49" s="270"/>
      <c r="DU49" s="270"/>
      <c r="DV49" s="270"/>
      <c r="DW49" s="270"/>
      <c r="DX49" s="270"/>
      <c r="DY49" s="270"/>
      <c r="DZ49" s="270"/>
      <c r="EA49" s="270"/>
      <c r="EB49" s="270"/>
      <c r="EC49" s="270"/>
      <c r="ED49" s="270"/>
      <c r="EE49" s="270"/>
      <c r="EF49" s="270"/>
      <c r="EG49" s="270"/>
      <c r="EH49" s="270"/>
      <c r="EI49" s="270"/>
      <c r="EJ49" s="270"/>
      <c r="EK49" s="270"/>
      <c r="EL49" s="270"/>
      <c r="EM49" s="270"/>
      <c r="EN49" s="270"/>
      <c r="EO49" s="270"/>
      <c r="EP49" s="270"/>
      <c r="EQ49" s="270"/>
      <c r="ER49" s="270"/>
      <c r="ES49" s="270"/>
      <c r="ET49" s="270"/>
      <c r="EU49" s="270"/>
      <c r="EV49" s="270"/>
      <c r="EW49" s="270"/>
      <c r="EX49" s="270"/>
      <c r="EY49" s="270"/>
      <c r="EZ49" s="270"/>
      <c r="FA49" s="270"/>
      <c r="FB49" s="270"/>
      <c r="FC49" s="270"/>
      <c r="FD49" s="270"/>
      <c r="FE49" s="270"/>
      <c r="FF49" s="270"/>
      <c r="FG49" s="270"/>
      <c r="FH49" s="270"/>
      <c r="FI49" s="270"/>
      <c r="FJ49" s="270"/>
      <c r="FK49" s="270"/>
      <c r="FL49" s="270"/>
      <c r="FM49" s="270"/>
      <c r="FN49" s="270"/>
      <c r="FO49" s="270"/>
      <c r="FP49" s="270"/>
      <c r="FQ49" s="270"/>
      <c r="FR49" s="270"/>
      <c r="FS49" s="270"/>
      <c r="FT49" s="270"/>
      <c r="FU49" s="270"/>
      <c r="FV49" s="270"/>
      <c r="FW49" s="270"/>
      <c r="FX49" s="270"/>
      <c r="FY49" s="270"/>
      <c r="FZ49" s="270"/>
      <c r="GA49" s="270"/>
      <c r="GB49" s="270"/>
      <c r="GC49" s="270"/>
      <c r="GD49" s="270"/>
      <c r="GE49" s="270"/>
      <c r="GF49" s="270"/>
      <c r="GG49" s="270"/>
      <c r="GH49" s="270"/>
      <c r="GI49" s="270"/>
      <c r="GJ49" s="270"/>
      <c r="GK49" s="270"/>
      <c r="GL49" s="270"/>
      <c r="GM49" s="270"/>
      <c r="GN49" s="270"/>
      <c r="GO49" s="270"/>
      <c r="GP49" s="270"/>
      <c r="GQ49" s="270"/>
      <c r="GR49" s="270"/>
      <c r="GS49" s="270"/>
      <c r="GT49" s="270"/>
      <c r="GU49" s="270"/>
      <c r="GV49" s="270"/>
      <c r="GW49" s="270"/>
      <c r="GX49" s="270"/>
      <c r="GY49" s="270"/>
      <c r="GZ49" s="270"/>
      <c r="HA49" s="270"/>
      <c r="HB49" s="270"/>
      <c r="HC49" s="270"/>
      <c r="HD49" s="270"/>
      <c r="HE49" s="270"/>
      <c r="HF49" s="270"/>
      <c r="HG49" s="270"/>
      <c r="HH49" s="270"/>
      <c r="HI49" s="270"/>
      <c r="HJ49" s="270"/>
      <c r="HK49" s="270"/>
      <c r="HL49" s="270"/>
      <c r="HM49" s="270"/>
      <c r="HN49" s="270"/>
      <c r="HO49" s="270"/>
      <c r="HP49" s="270"/>
      <c r="HQ49" s="270"/>
      <c r="HR49" s="270"/>
      <c r="HS49" s="270"/>
      <c r="HT49" s="270"/>
      <c r="HU49" s="270"/>
      <c r="HV49" s="270"/>
      <c r="HW49" s="270"/>
      <c r="HX49" s="270"/>
      <c r="HY49" s="270"/>
      <c r="HZ49" s="270"/>
      <c r="IA49" s="270"/>
      <c r="IB49" s="270"/>
      <c r="IC49" s="270"/>
      <c r="ID49" s="270"/>
      <c r="IE49" s="270"/>
      <c r="IF49" s="270"/>
      <c r="IG49" s="270"/>
      <c r="IH49" s="270"/>
      <c r="II49" s="270"/>
      <c r="IJ49" s="270"/>
      <c r="IK49" s="270"/>
      <c r="IL49" s="270"/>
      <c r="IM49" s="270"/>
      <c r="IN49" s="270"/>
      <c r="IO49" s="270"/>
      <c r="IP49" s="270"/>
      <c r="IQ49" s="270"/>
      <c r="IR49" s="270"/>
      <c r="IS49" s="270"/>
      <c r="IT49" s="270"/>
      <c r="IU49" s="270"/>
      <c r="IV49" s="270"/>
      <c r="IW49" s="270"/>
      <c r="IX49" s="270"/>
      <c r="IY49" s="270"/>
      <c r="IZ49" s="270"/>
      <c r="JA49" s="270"/>
      <c r="JB49" s="270"/>
      <c r="JC49" s="270"/>
      <c r="JD49" s="270"/>
      <c r="JE49" s="270"/>
      <c r="JF49" s="270"/>
      <c r="JG49" s="270"/>
      <c r="JH49" s="270"/>
      <c r="JI49" s="270"/>
      <c r="JJ49" s="270"/>
      <c r="JK49" s="270"/>
      <c r="JL49" s="270"/>
      <c r="JM49" s="270"/>
      <c r="JN49" s="270"/>
      <c r="JO49" s="270"/>
      <c r="JP49" s="270"/>
      <c r="JQ49" s="270"/>
      <c r="JR49" s="270"/>
      <c r="JS49" s="270"/>
      <c r="JT49" s="270"/>
      <c r="JU49" s="270"/>
      <c r="JV49" s="270"/>
      <c r="JW49" s="270"/>
      <c r="JX49" s="270"/>
      <c r="JY49" s="270"/>
      <c r="JZ49" s="270"/>
      <c r="KA49" s="270"/>
      <c r="KB49" s="270"/>
      <c r="KC49" s="270"/>
      <c r="KD49" s="270"/>
      <c r="KE49" s="270"/>
      <c r="KF49" s="270"/>
      <c r="KG49" s="270"/>
      <c r="KH49" s="270"/>
      <c r="KI49" s="270"/>
      <c r="KJ49" s="270"/>
      <c r="KK49" s="270"/>
      <c r="KL49" s="270"/>
      <c r="KM49" s="270"/>
      <c r="KN49" s="270"/>
      <c r="KO49" s="270"/>
      <c r="KP49" s="270"/>
      <c r="KQ49" s="270"/>
      <c r="KR49" s="270"/>
      <c r="KS49" s="270"/>
      <c r="KT49" s="270"/>
      <c r="KU49" s="270"/>
      <c r="KV49" s="270"/>
      <c r="KW49" s="270"/>
      <c r="KX49" s="270"/>
      <c r="KY49" s="270"/>
      <c r="KZ49" s="270"/>
      <c r="LA49" s="270"/>
      <c r="LB49" s="270"/>
      <c r="LC49" s="270"/>
      <c r="LD49" s="270"/>
      <c r="LE49" s="270"/>
      <c r="LF49" s="270"/>
      <c r="LG49" s="270"/>
      <c r="LH49" s="270"/>
      <c r="LI49" s="270"/>
      <c r="LJ49" s="270"/>
      <c r="LK49" s="270"/>
      <c r="LL49" s="270"/>
      <c r="LM49" s="270"/>
      <c r="LN49" s="270"/>
      <c r="LO49" s="270"/>
      <c r="LP49" s="270"/>
      <c r="LQ49" s="270"/>
      <c r="LR49" s="270"/>
      <c r="LS49" s="270"/>
      <c r="LT49" s="270"/>
      <c r="LU49" s="270"/>
      <c r="LV49" s="270"/>
      <c r="LW49" s="270"/>
      <c r="LX49" s="270"/>
      <c r="LY49" s="270"/>
      <c r="LZ49" s="270"/>
      <c r="MA49" s="270"/>
      <c r="MB49" s="270"/>
      <c r="MC49" s="270"/>
      <c r="MD49" s="270"/>
      <c r="ME49" s="270"/>
      <c r="MF49" s="270"/>
      <c r="MG49" s="270"/>
      <c r="MH49" s="270"/>
      <c r="MI49" s="270"/>
      <c r="MJ49" s="270"/>
      <c r="MK49" s="270"/>
      <c r="ML49" s="270"/>
      <c r="MM49" s="270"/>
      <c r="MN49" s="270"/>
      <c r="MO49" s="270"/>
      <c r="MP49" s="270"/>
      <c r="MQ49" s="270"/>
      <c r="MR49" s="270"/>
      <c r="MS49" s="270"/>
      <c r="MT49" s="270"/>
      <c r="MU49" s="270"/>
      <c r="MV49" s="270"/>
      <c r="MW49" s="270"/>
      <c r="MX49" s="270"/>
      <c r="MY49" s="270"/>
      <c r="MZ49" s="270"/>
      <c r="NA49" s="270"/>
      <c r="NB49" s="270"/>
      <c r="NC49" s="270"/>
    </row>
    <row r="50" spans="2:367" x14ac:dyDescent="0.2">
      <c r="B50" s="270"/>
      <c r="C50" s="270"/>
      <c r="D50" s="270"/>
      <c r="E50" s="270"/>
      <c r="F50" s="270"/>
      <c r="G50" s="270"/>
      <c r="H50" s="270"/>
      <c r="I50" s="270"/>
      <c r="J50" s="270"/>
      <c r="K50" s="270"/>
      <c r="L50" s="270"/>
      <c r="M50" s="270"/>
      <c r="N50" s="270"/>
      <c r="O50" s="270"/>
      <c r="P50" s="270"/>
      <c r="Q50" s="270"/>
      <c r="R50" s="270"/>
      <c r="S50" s="270"/>
      <c r="T50" s="270"/>
      <c r="U50" s="270"/>
      <c r="V50" s="270"/>
      <c r="W50" s="270"/>
      <c r="X50" s="270"/>
      <c r="Y50" s="270"/>
      <c r="Z50" s="270"/>
      <c r="AA50" s="270"/>
      <c r="AB50" s="270"/>
      <c r="AC50" s="270"/>
      <c r="AD50" s="270"/>
      <c r="AE50" s="270"/>
      <c r="AF50" s="270"/>
      <c r="AG50" s="270"/>
      <c r="AH50" s="270"/>
      <c r="AI50" s="270"/>
      <c r="AJ50" s="270"/>
      <c r="AK50" s="270"/>
      <c r="AL50" s="270"/>
      <c r="AM50" s="270"/>
      <c r="AN50" s="270"/>
      <c r="AO50" s="270"/>
      <c r="AP50" s="270"/>
      <c r="AQ50" s="270"/>
      <c r="AR50" s="270"/>
      <c r="AS50" s="270"/>
      <c r="AT50" s="270"/>
      <c r="AU50" s="270"/>
      <c r="AV50" s="270"/>
      <c r="AW50" s="270"/>
      <c r="AX50" s="270"/>
      <c r="AY50" s="270"/>
      <c r="AZ50" s="270"/>
      <c r="BA50" s="270"/>
      <c r="BB50" s="270"/>
      <c r="BC50" s="270"/>
      <c r="BD50" s="270"/>
      <c r="BE50" s="270"/>
      <c r="BF50" s="270"/>
      <c r="BG50" s="270"/>
      <c r="BH50" s="270"/>
      <c r="BI50" s="270"/>
      <c r="BJ50" s="270"/>
      <c r="BK50" s="270"/>
      <c r="BL50" s="270"/>
      <c r="BM50" s="270"/>
      <c r="BN50" s="270"/>
      <c r="BO50" s="270"/>
      <c r="BP50" s="270"/>
      <c r="BQ50" s="270"/>
      <c r="BR50" s="270"/>
      <c r="BS50" s="270"/>
      <c r="BT50" s="270"/>
      <c r="BU50" s="270"/>
      <c r="BV50" s="270"/>
      <c r="BW50" s="270"/>
      <c r="BX50" s="270"/>
      <c r="BY50" s="270"/>
      <c r="BZ50" s="270"/>
      <c r="CA50" s="270"/>
      <c r="CB50" s="270"/>
      <c r="CC50" s="270"/>
      <c r="CD50" s="270"/>
      <c r="CE50" s="270"/>
      <c r="CF50" s="270"/>
      <c r="CG50" s="270"/>
      <c r="CH50" s="270"/>
      <c r="CI50" s="270"/>
      <c r="CJ50" s="270"/>
      <c r="CK50" s="270"/>
      <c r="CL50" s="270"/>
      <c r="CM50" s="270"/>
      <c r="CN50" s="270"/>
      <c r="CO50" s="270"/>
      <c r="CP50" s="270"/>
      <c r="CQ50" s="270"/>
      <c r="CR50" s="270"/>
      <c r="CS50" s="270"/>
      <c r="CT50" s="270"/>
      <c r="CU50" s="270"/>
      <c r="CV50" s="270"/>
      <c r="CW50" s="270"/>
      <c r="CX50" s="270"/>
      <c r="CY50" s="270"/>
      <c r="CZ50" s="270"/>
      <c r="DA50" s="270"/>
      <c r="DB50" s="270"/>
      <c r="DC50" s="270"/>
      <c r="DD50" s="270"/>
      <c r="DE50" s="270"/>
      <c r="DF50" s="270"/>
      <c r="DG50" s="270"/>
      <c r="DH50" s="270"/>
      <c r="DI50" s="270"/>
      <c r="DJ50" s="270"/>
      <c r="DK50" s="270"/>
      <c r="DL50" s="270"/>
      <c r="DM50" s="270"/>
      <c r="DN50" s="270"/>
      <c r="DO50" s="270"/>
      <c r="DP50" s="270"/>
      <c r="DQ50" s="270"/>
      <c r="DR50" s="270"/>
      <c r="DS50" s="270"/>
      <c r="DT50" s="270"/>
      <c r="DU50" s="270"/>
      <c r="DV50" s="270"/>
      <c r="DW50" s="270"/>
      <c r="DX50" s="270"/>
      <c r="DY50" s="270"/>
      <c r="DZ50" s="270"/>
      <c r="EA50" s="270"/>
      <c r="EB50" s="270"/>
      <c r="EC50" s="270"/>
      <c r="ED50" s="270"/>
      <c r="EE50" s="270"/>
      <c r="EF50" s="270"/>
      <c r="EG50" s="270"/>
      <c r="EH50" s="270"/>
      <c r="EI50" s="270"/>
      <c r="EJ50" s="270"/>
      <c r="EK50" s="270"/>
      <c r="EL50" s="270"/>
      <c r="EM50" s="270"/>
      <c r="EN50" s="270"/>
      <c r="EO50" s="270"/>
      <c r="EP50" s="270"/>
      <c r="EQ50" s="270"/>
      <c r="ER50" s="270"/>
      <c r="ES50" s="270"/>
      <c r="ET50" s="270"/>
      <c r="EU50" s="270"/>
      <c r="EV50" s="270"/>
      <c r="EW50" s="270"/>
      <c r="EX50" s="270"/>
      <c r="EY50" s="270"/>
      <c r="EZ50" s="270"/>
      <c r="FA50" s="270"/>
      <c r="FB50" s="270"/>
      <c r="FC50" s="270"/>
      <c r="FD50" s="270"/>
      <c r="FE50" s="270"/>
      <c r="FF50" s="270"/>
      <c r="FG50" s="270"/>
      <c r="FH50" s="270"/>
      <c r="FI50" s="270"/>
      <c r="FJ50" s="270"/>
      <c r="FK50" s="270"/>
      <c r="FL50" s="270"/>
      <c r="FM50" s="270"/>
      <c r="FN50" s="270"/>
      <c r="FO50" s="270"/>
      <c r="FP50" s="270"/>
      <c r="FQ50" s="270"/>
      <c r="FR50" s="270"/>
      <c r="FS50" s="270"/>
      <c r="FT50" s="270"/>
      <c r="FU50" s="270"/>
      <c r="FV50" s="270"/>
      <c r="FW50" s="270"/>
      <c r="FX50" s="270"/>
      <c r="FY50" s="270"/>
      <c r="FZ50" s="270"/>
      <c r="GA50" s="270"/>
      <c r="GB50" s="270"/>
      <c r="GC50" s="270"/>
      <c r="GD50" s="270"/>
      <c r="GE50" s="270"/>
      <c r="GF50" s="270"/>
      <c r="GG50" s="270"/>
      <c r="GH50" s="270"/>
      <c r="GI50" s="270"/>
      <c r="GJ50" s="270"/>
      <c r="GK50" s="270"/>
      <c r="GL50" s="270"/>
      <c r="GM50" s="270"/>
      <c r="GN50" s="270"/>
      <c r="GO50" s="270"/>
      <c r="GP50" s="270"/>
      <c r="GQ50" s="270"/>
      <c r="GR50" s="270"/>
      <c r="GS50" s="270"/>
      <c r="GT50" s="270"/>
      <c r="GU50" s="270"/>
      <c r="GV50" s="270"/>
      <c r="GW50" s="270"/>
      <c r="GX50" s="270"/>
      <c r="GY50" s="270"/>
      <c r="GZ50" s="270"/>
      <c r="HA50" s="270"/>
      <c r="HB50" s="270"/>
      <c r="HC50" s="270"/>
      <c r="HD50" s="270"/>
      <c r="HE50" s="270"/>
      <c r="HF50" s="270"/>
      <c r="HG50" s="270"/>
      <c r="HH50" s="270"/>
      <c r="HI50" s="270"/>
      <c r="HJ50" s="270"/>
      <c r="HK50" s="270"/>
      <c r="HL50" s="270"/>
      <c r="HM50" s="270"/>
      <c r="HN50" s="270"/>
      <c r="HO50" s="270"/>
      <c r="HP50" s="270"/>
      <c r="HQ50" s="270"/>
      <c r="HR50" s="270"/>
      <c r="HS50" s="270"/>
      <c r="HT50" s="270"/>
      <c r="HU50" s="270"/>
      <c r="HV50" s="270"/>
      <c r="HW50" s="270"/>
      <c r="HX50" s="270"/>
      <c r="HY50" s="270"/>
      <c r="HZ50" s="270"/>
      <c r="IA50" s="270"/>
      <c r="IB50" s="270"/>
      <c r="IC50" s="270"/>
      <c r="ID50" s="270"/>
      <c r="IE50" s="270"/>
      <c r="IF50" s="270"/>
      <c r="IG50" s="270"/>
      <c r="IH50" s="270"/>
      <c r="II50" s="270"/>
      <c r="IJ50" s="270"/>
      <c r="IK50" s="270"/>
      <c r="IL50" s="270"/>
      <c r="IM50" s="270"/>
      <c r="IN50" s="270"/>
      <c r="IO50" s="270"/>
      <c r="IP50" s="270"/>
      <c r="IQ50" s="270"/>
      <c r="IR50" s="270"/>
      <c r="IS50" s="270"/>
      <c r="IT50" s="270"/>
      <c r="IU50" s="270"/>
      <c r="IV50" s="270"/>
      <c r="IW50" s="270"/>
      <c r="IX50" s="270"/>
      <c r="IY50" s="270"/>
      <c r="IZ50" s="270"/>
      <c r="JA50" s="270"/>
      <c r="JB50" s="270"/>
      <c r="JC50" s="270"/>
      <c r="JD50" s="270"/>
      <c r="JE50" s="270"/>
      <c r="JF50" s="270"/>
      <c r="JG50" s="270"/>
      <c r="JH50" s="270"/>
      <c r="JI50" s="270"/>
      <c r="JJ50" s="270"/>
      <c r="JK50" s="270"/>
      <c r="JL50" s="270"/>
      <c r="JM50" s="270"/>
      <c r="JN50" s="270"/>
      <c r="JO50" s="270"/>
      <c r="JP50" s="270"/>
      <c r="JQ50" s="270"/>
      <c r="JR50" s="270"/>
      <c r="JS50" s="270"/>
      <c r="JT50" s="270"/>
      <c r="JU50" s="270"/>
      <c r="JV50" s="270"/>
      <c r="JW50" s="270"/>
      <c r="JX50" s="270"/>
      <c r="JY50" s="270"/>
      <c r="JZ50" s="270"/>
      <c r="KA50" s="270"/>
      <c r="KB50" s="270"/>
      <c r="KC50" s="270"/>
      <c r="KD50" s="270"/>
      <c r="KE50" s="270"/>
      <c r="KF50" s="270"/>
      <c r="KG50" s="270"/>
      <c r="KH50" s="270"/>
      <c r="KI50" s="270"/>
      <c r="KJ50" s="270"/>
      <c r="KK50" s="270"/>
      <c r="KL50" s="270"/>
      <c r="KM50" s="270"/>
      <c r="KN50" s="270"/>
      <c r="KO50" s="270"/>
      <c r="KP50" s="270"/>
      <c r="KQ50" s="270"/>
      <c r="KR50" s="270"/>
      <c r="KS50" s="270"/>
      <c r="KT50" s="270"/>
      <c r="KU50" s="270"/>
      <c r="KV50" s="270"/>
      <c r="KW50" s="270"/>
      <c r="KX50" s="270"/>
      <c r="KY50" s="270"/>
      <c r="KZ50" s="270"/>
      <c r="LA50" s="270"/>
      <c r="LB50" s="270"/>
      <c r="LC50" s="270"/>
      <c r="LD50" s="270"/>
      <c r="LE50" s="270"/>
      <c r="LF50" s="270"/>
      <c r="LG50" s="270"/>
      <c r="LH50" s="270"/>
      <c r="LI50" s="270"/>
      <c r="LJ50" s="270"/>
      <c r="LK50" s="270"/>
      <c r="LL50" s="270"/>
      <c r="LM50" s="270"/>
      <c r="LN50" s="270"/>
      <c r="LO50" s="270"/>
      <c r="LP50" s="270"/>
      <c r="LQ50" s="270"/>
      <c r="LR50" s="270"/>
      <c r="LS50" s="270"/>
      <c r="LT50" s="270"/>
      <c r="LU50" s="270"/>
      <c r="LV50" s="270"/>
      <c r="LW50" s="270"/>
      <c r="LX50" s="270"/>
      <c r="LY50" s="270"/>
      <c r="LZ50" s="270"/>
      <c r="MA50" s="270"/>
      <c r="MB50" s="270"/>
      <c r="MC50" s="270"/>
      <c r="MD50" s="270"/>
      <c r="ME50" s="270"/>
      <c r="MF50" s="270"/>
      <c r="MG50" s="270"/>
      <c r="MH50" s="270"/>
      <c r="MI50" s="270"/>
      <c r="MJ50" s="270"/>
      <c r="MK50" s="270"/>
      <c r="ML50" s="270"/>
      <c r="MM50" s="270"/>
      <c r="MN50" s="270"/>
      <c r="MO50" s="270"/>
      <c r="MP50" s="270"/>
      <c r="MQ50" s="270"/>
      <c r="MR50" s="270"/>
      <c r="MS50" s="270"/>
      <c r="MT50" s="270"/>
      <c r="MU50" s="270"/>
      <c r="MV50" s="270"/>
      <c r="MW50" s="270"/>
      <c r="MX50" s="270"/>
      <c r="MY50" s="270"/>
      <c r="MZ50" s="270"/>
      <c r="NA50" s="270"/>
      <c r="NB50" s="270"/>
      <c r="NC50" s="270"/>
    </row>
  </sheetData>
  <mergeCells count="1">
    <mergeCell ref="A3:A5"/>
  </mergeCells>
  <conditionalFormatting sqref="B4:NC14">
    <cfRule type="expression" dxfId="1169" priority="15">
      <formula>WEEKDAY(B$4,2)=6</formula>
    </cfRule>
    <cfRule type="expression" dxfId="1168" priority="16" stopIfTrue="1">
      <formula>COUNTIF(Ferie,B$4)</formula>
    </cfRule>
    <cfRule type="expression" dxfId="1167" priority="17">
      <formula>WEEKDAY(B$4,2)=7</formula>
    </cfRule>
  </conditionalFormatting>
  <conditionalFormatting sqref="B2:NC2">
    <cfRule type="expression" dxfId="1166" priority="3">
      <formula>IF(MONTH(B$4)=MONTH(EDATE($B$4,0)),1,0)</formula>
    </cfRule>
    <cfRule type="expression" dxfId="1165" priority="4">
      <formula>IF(MONTH(B$4)=MONTH(EDATE($B$4,1)),1,0)</formula>
    </cfRule>
    <cfRule type="expression" dxfId="1164" priority="5">
      <formula>IF(MONTH(B$4)=MONTH(EDATE($B$4,2)),1,0)</formula>
    </cfRule>
    <cfRule type="expression" dxfId="1163" priority="6">
      <formula>IF(MONTH(B$4)=MONTH(EDATE($B$4,3)),1,0)</formula>
    </cfRule>
    <cfRule type="expression" dxfId="1162" priority="7">
      <formula>IF(MONTH(B$4)=MONTH(EDATE($B$4,4)),1,0)</formula>
    </cfRule>
    <cfRule type="expression" dxfId="1161" priority="8">
      <formula>IF(MONTH(B$4)=MONTH(EDATE($B$4,5)),1,0)</formula>
    </cfRule>
    <cfRule type="expression" dxfId="1160" priority="9">
      <formula>IF(MONTH(B$4)=MONTH(EDATE($B$4,6)),1,0)</formula>
    </cfRule>
    <cfRule type="expression" dxfId="1159" priority="10">
      <formula>IF(MONTH(B$4)=MONTH(EDATE($B$4,7)),1,0)</formula>
    </cfRule>
    <cfRule type="expression" dxfId="1158" priority="11">
      <formula>IF(MONTH(B$4)=MONTH(EDATE($B$4,8)),1,0)</formula>
    </cfRule>
    <cfRule type="expression" dxfId="1157" priority="12">
      <formula>IF(MONTH(B$4)=MONTH(EDATE($B$4,9)),1,0)</formula>
    </cfRule>
    <cfRule type="expression" dxfId="1156" priority="13">
      <formula>IF(MONTH(B$4)=MONTH(EDATE($B$4,10)),1,0)</formula>
    </cfRule>
    <cfRule type="expression" dxfId="1155" priority="14">
      <formula>IF(MONTH(B$4)=MONTH(EDATE($B$4,11)),1,0)</formula>
    </cfRule>
    <cfRule type="expression" dxfId="1154" priority="18">
      <formula>IF(MONTH(B$4)=MONTH(EDATE($B$4,12)),1,0)</formula>
    </cfRule>
  </conditionalFormatting>
  <conditionalFormatting sqref="B3:NC3">
    <cfRule type="expression" dxfId="1153" priority="1">
      <formula>ISODD(_xlfn.ISOWEEKNUM(B$4))</formula>
    </cfRule>
    <cfRule type="expression" dxfId="1152" priority="2">
      <formula>ISEVEN(_xlfn.ISOWEEKNUM(B$4))</formula>
    </cfRule>
  </conditionalFormatting>
  <dataValidations count="3">
    <dataValidation type="list" allowBlank="1" showInputMessage="1" showErrorMessage="1" sqref="A17">
      <formula1>Client</formula1>
    </dataValidation>
    <dataValidation type="list" allowBlank="1" showInputMessage="1" showErrorMessage="1" sqref="A1">
      <formula1>Années</formula1>
    </dataValidation>
    <dataValidation type="list" allowBlank="1" showInputMessage="1" showErrorMessage="1" sqref="A2">
      <formula1>Mois_BDD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2050" r:id="rId5" name="Bt2">
          <controlPr defaultSize="0" autoLine="0" autoPict="0" r:id="rId6">
            <anchor moveWithCells="1">
              <from>
                <xdr:col>0</xdr:col>
                <xdr:colOff>142875</xdr:colOff>
                <xdr:row>8</xdr:row>
                <xdr:rowOff>76200</xdr:rowOff>
              </from>
              <to>
                <xdr:col>0</xdr:col>
                <xdr:colOff>1857375</xdr:colOff>
                <xdr:row>8</xdr:row>
                <xdr:rowOff>371475</xdr:rowOff>
              </to>
            </anchor>
          </controlPr>
        </control>
      </mc:Choice>
      <mc:Fallback>
        <control shapeId="2050" r:id="rId5" name="Bt2"/>
      </mc:Fallback>
    </mc:AlternateContent>
    <mc:AlternateContent xmlns:mc="http://schemas.openxmlformats.org/markup-compatibility/2006">
      <mc:Choice Requires="x14">
        <control shapeId="2049" r:id="rId7" name="Bt1">
          <controlPr defaultSize="0" autoLine="0" autoPict="0" r:id="rId8">
            <anchor moveWithCells="1">
              <from>
                <xdr:col>0</xdr:col>
                <xdr:colOff>142875</xdr:colOff>
                <xdr:row>6</xdr:row>
                <xdr:rowOff>76200</xdr:rowOff>
              </from>
              <to>
                <xdr:col>0</xdr:col>
                <xdr:colOff>1857375</xdr:colOff>
                <xdr:row>7</xdr:row>
                <xdr:rowOff>9525</xdr:rowOff>
              </to>
            </anchor>
          </controlPr>
        </control>
      </mc:Choice>
      <mc:Fallback>
        <control shapeId="2049" r:id="rId7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O65"/>
  <sheetViews>
    <sheetView showGridLines="0" zoomScale="90" zoomScaleNormal="90" workbookViewId="0">
      <selection activeCell="T64" sqref="T64"/>
    </sheetView>
  </sheetViews>
  <sheetFormatPr baseColWidth="10" defaultColWidth="11.42578125" defaultRowHeight="17.25" x14ac:dyDescent="0.3"/>
  <cols>
    <col min="1" max="1" width="5" style="213" customWidth="1"/>
    <col min="2" max="2" width="11.7109375" style="198" bestFit="1" customWidth="1"/>
    <col min="3" max="3" width="5" style="213" customWidth="1"/>
    <col min="4" max="4" width="14" style="198" bestFit="1" customWidth="1"/>
    <col min="5" max="5" width="5" style="198" customWidth="1"/>
    <col min="6" max="6" width="15.42578125" style="198" customWidth="1"/>
    <col min="7" max="7" width="22.7109375" style="198" bestFit="1" customWidth="1"/>
    <col min="8" max="8" width="13.5703125" style="198" customWidth="1"/>
    <col min="9" max="9" width="6.140625" style="198" customWidth="1"/>
    <col min="10" max="10" width="24.5703125" style="198" bestFit="1" customWidth="1"/>
    <col min="11" max="11" width="6.140625" style="198" customWidth="1"/>
    <col min="12" max="12" width="12.5703125" style="198" bestFit="1" customWidth="1"/>
    <col min="13" max="13" width="11.42578125" style="198"/>
    <col min="14" max="14" width="12.140625" style="198" bestFit="1" customWidth="1"/>
    <col min="15" max="16384" width="11.42578125" style="198"/>
  </cols>
  <sheetData>
    <row r="1" spans="1:15" ht="20.100000000000001" customHeight="1" thickBot="1" x14ac:dyDescent="0.35">
      <c r="A1" s="195"/>
      <c r="B1" s="196" t="s">
        <v>203</v>
      </c>
      <c r="C1" s="195"/>
      <c r="D1" s="197" t="s">
        <v>204</v>
      </c>
      <c r="E1" s="195"/>
      <c r="F1" s="302" t="s">
        <v>205</v>
      </c>
      <c r="G1" s="303"/>
      <c r="J1" s="217"/>
      <c r="L1" s="197" t="s">
        <v>218</v>
      </c>
      <c r="N1" s="197" t="s">
        <v>218</v>
      </c>
    </row>
    <row r="2" spans="1:15" ht="18.75" thickTop="1" thickBot="1" x14ac:dyDescent="0.35">
      <c r="A2" s="199"/>
      <c r="B2" s="200">
        <v>2017</v>
      </c>
      <c r="C2" s="199"/>
      <c r="D2" s="201" t="s">
        <v>177</v>
      </c>
      <c r="E2" s="199"/>
      <c r="F2" s="202">
        <f>DATE(An,1,1)</f>
        <v>43101</v>
      </c>
      <c r="G2" s="203" t="s">
        <v>206</v>
      </c>
      <c r="J2" s="218"/>
      <c r="L2" s="46">
        <v>7807</v>
      </c>
      <c r="M2" s="237"/>
      <c r="N2" s="314">
        <v>7807</v>
      </c>
      <c r="O2" s="237"/>
    </row>
    <row r="3" spans="1:15" ht="18.75" thickTop="1" thickBot="1" x14ac:dyDescent="0.35">
      <c r="A3" s="199"/>
      <c r="B3" s="204">
        <v>2018</v>
      </c>
      <c r="C3" s="199"/>
      <c r="D3" s="205" t="s">
        <v>207</v>
      </c>
      <c r="E3" s="199"/>
      <c r="F3" s="206" t="e">
        <f ca="1">lundi_Paques(An)</f>
        <v>#NAME?</v>
      </c>
      <c r="G3" s="207" t="s">
        <v>208</v>
      </c>
      <c r="J3" s="219"/>
      <c r="L3" s="64">
        <v>1211</v>
      </c>
      <c r="M3" s="238"/>
      <c r="N3" s="314">
        <v>1211</v>
      </c>
      <c r="O3" s="253"/>
    </row>
    <row r="4" spans="1:15" ht="18.75" thickTop="1" thickBot="1" x14ac:dyDescent="0.35">
      <c r="A4" s="199"/>
      <c r="B4" s="204">
        <v>2019</v>
      </c>
      <c r="C4" s="199"/>
      <c r="D4" s="205" t="s">
        <v>179</v>
      </c>
      <c r="E4" s="199"/>
      <c r="F4" s="206">
        <f>DATE(An,5,1)</f>
        <v>43221</v>
      </c>
      <c r="G4" s="207" t="s">
        <v>209</v>
      </c>
      <c r="J4" s="219"/>
      <c r="L4" s="64">
        <v>1405</v>
      </c>
      <c r="M4" s="239"/>
      <c r="N4" s="314">
        <v>1405</v>
      </c>
      <c r="O4" s="224"/>
    </row>
    <row r="5" spans="1:15" ht="18.75" thickTop="1" thickBot="1" x14ac:dyDescent="0.35">
      <c r="A5" s="199"/>
      <c r="B5" s="204">
        <v>2020</v>
      </c>
      <c r="C5" s="199"/>
      <c r="D5" s="205" t="s">
        <v>180</v>
      </c>
      <c r="E5" s="199"/>
      <c r="F5" s="206">
        <f>DATE(An,5,8)</f>
        <v>43228</v>
      </c>
      <c r="G5" s="207" t="s">
        <v>210</v>
      </c>
      <c r="J5" s="219"/>
      <c r="L5" s="64">
        <v>1859</v>
      </c>
      <c r="M5" s="240"/>
      <c r="N5" s="314">
        <v>1859</v>
      </c>
      <c r="O5" s="239"/>
    </row>
    <row r="6" spans="1:15" ht="18.75" thickTop="1" thickBot="1" x14ac:dyDescent="0.35">
      <c r="A6" s="199"/>
      <c r="B6" s="204">
        <v>2021</v>
      </c>
      <c r="C6" s="199"/>
      <c r="D6" s="205" t="s">
        <v>181</v>
      </c>
      <c r="E6" s="199"/>
      <c r="F6" s="206" t="e">
        <f ca="1">jeudi_Ascension(An)</f>
        <v>#NAME?</v>
      </c>
      <c r="G6" s="207" t="s">
        <v>211</v>
      </c>
      <c r="J6" s="219"/>
      <c r="L6" s="46">
        <v>7963</v>
      </c>
      <c r="M6" s="241"/>
      <c r="N6" s="314">
        <v>7963</v>
      </c>
      <c r="O6" s="254"/>
    </row>
    <row r="7" spans="1:15" ht="18.75" thickTop="1" thickBot="1" x14ac:dyDescent="0.35">
      <c r="A7" s="199"/>
      <c r="B7" s="204">
        <v>2022</v>
      </c>
      <c r="C7" s="199"/>
      <c r="D7" s="205" t="s">
        <v>182</v>
      </c>
      <c r="E7" s="199"/>
      <c r="F7" s="206" t="e">
        <f ca="1">lundi_Pentecote(An)</f>
        <v>#NAME?</v>
      </c>
      <c r="G7" s="207" t="s">
        <v>212</v>
      </c>
      <c r="J7" s="219"/>
      <c r="L7" s="64">
        <v>1615</v>
      </c>
      <c r="M7" s="242"/>
      <c r="N7" s="314">
        <v>1615</v>
      </c>
      <c r="O7" s="226"/>
    </row>
    <row r="8" spans="1:15" ht="18.75" thickTop="1" thickBot="1" x14ac:dyDescent="0.35">
      <c r="A8" s="199"/>
      <c r="B8" s="204">
        <v>2023</v>
      </c>
      <c r="C8" s="199"/>
      <c r="D8" s="205" t="s">
        <v>183</v>
      </c>
      <c r="E8" s="199"/>
      <c r="F8" s="206">
        <f>DATE(An,7,14)</f>
        <v>43295</v>
      </c>
      <c r="G8" s="207" t="s">
        <v>213</v>
      </c>
      <c r="J8" s="219"/>
      <c r="L8" s="64">
        <v>1757</v>
      </c>
      <c r="M8" s="243"/>
      <c r="N8" s="314">
        <v>1757</v>
      </c>
      <c r="O8" s="241"/>
    </row>
    <row r="9" spans="1:15" ht="18.75" thickTop="1" thickBot="1" x14ac:dyDescent="0.35">
      <c r="A9" s="199"/>
      <c r="B9" s="204">
        <v>2024</v>
      </c>
      <c r="C9" s="199"/>
      <c r="D9" s="205" t="s">
        <v>184</v>
      </c>
      <c r="E9" s="199"/>
      <c r="F9" s="206">
        <f>DATE(An,8,15)</f>
        <v>43327</v>
      </c>
      <c r="G9" s="207" t="s">
        <v>214</v>
      </c>
      <c r="J9" s="220"/>
      <c r="L9" s="64">
        <v>8933</v>
      </c>
      <c r="M9" s="244"/>
      <c r="N9" s="314">
        <v>8933</v>
      </c>
      <c r="O9" s="255"/>
    </row>
    <row r="10" spans="1:15" ht="18.75" thickTop="1" thickBot="1" x14ac:dyDescent="0.35">
      <c r="A10" s="199"/>
      <c r="B10" s="204">
        <v>2025</v>
      </c>
      <c r="C10" s="199"/>
      <c r="D10" s="205" t="s">
        <v>185</v>
      </c>
      <c r="E10" s="199"/>
      <c r="F10" s="206">
        <f>DATE(An,11,1)</f>
        <v>43405</v>
      </c>
      <c r="G10" s="207" t="s">
        <v>215</v>
      </c>
      <c r="J10" s="220"/>
      <c r="L10" s="312">
        <v>1211</v>
      </c>
      <c r="M10" s="245"/>
      <c r="N10" s="314">
        <v>3940</v>
      </c>
      <c r="O10" s="228"/>
    </row>
    <row r="11" spans="1:15" ht="18.75" thickTop="1" thickBot="1" x14ac:dyDescent="0.35">
      <c r="A11" s="199"/>
      <c r="B11" s="204">
        <v>2026</v>
      </c>
      <c r="C11" s="199"/>
      <c r="D11" s="205" t="s">
        <v>186</v>
      </c>
      <c r="E11" s="199"/>
      <c r="F11" s="206">
        <f>DATE(An,11,11)</f>
        <v>43415</v>
      </c>
      <c r="G11" s="207" t="s">
        <v>216</v>
      </c>
      <c r="J11" s="220"/>
      <c r="L11" s="313">
        <v>3940</v>
      </c>
      <c r="M11" s="246"/>
      <c r="N11" s="314">
        <v>6779</v>
      </c>
      <c r="O11" s="243"/>
    </row>
    <row r="12" spans="1:15" ht="18.75" thickTop="1" thickBot="1" x14ac:dyDescent="0.35">
      <c r="A12" s="199"/>
      <c r="B12" s="208">
        <v>2027</v>
      </c>
      <c r="C12" s="199"/>
      <c r="D12" s="205" t="s">
        <v>187</v>
      </c>
      <c r="E12" s="199"/>
      <c r="F12" s="209">
        <f>DATE(An,12,25)</f>
        <v>43459</v>
      </c>
      <c r="G12" s="210" t="s">
        <v>217</v>
      </c>
      <c r="J12" s="221"/>
      <c r="L12" s="46">
        <v>6779</v>
      </c>
      <c r="M12" s="247"/>
      <c r="N12" s="314">
        <v>1263</v>
      </c>
      <c r="O12" s="256"/>
    </row>
    <row r="13" spans="1:15" ht="18.75" thickTop="1" thickBot="1" x14ac:dyDescent="0.35">
      <c r="A13" s="199"/>
      <c r="C13" s="199"/>
      <c r="D13" s="211" t="s">
        <v>188</v>
      </c>
      <c r="E13" s="199"/>
      <c r="J13" s="222"/>
      <c r="L13" s="64">
        <v>3940</v>
      </c>
      <c r="M13" s="248"/>
      <c r="N13" s="314">
        <v>6167</v>
      </c>
      <c r="O13" s="230"/>
    </row>
    <row r="14" spans="1:15" ht="18.75" thickTop="1" thickBot="1" x14ac:dyDescent="0.35">
      <c r="A14" s="199"/>
      <c r="C14" s="199"/>
      <c r="D14" s="199"/>
      <c r="E14" s="199"/>
      <c r="J14" s="222"/>
      <c r="L14" s="64">
        <v>6779</v>
      </c>
      <c r="M14" s="249"/>
      <c r="N14" s="314">
        <v>8290</v>
      </c>
      <c r="O14" s="245"/>
    </row>
    <row r="15" spans="1:15" ht="18.75" thickTop="1" thickBot="1" x14ac:dyDescent="0.35">
      <c r="A15" s="199"/>
      <c r="C15" s="199"/>
      <c r="D15" s="199"/>
      <c r="E15" s="199"/>
      <c r="F15" s="212"/>
      <c r="L15" s="64">
        <v>1263</v>
      </c>
      <c r="M15" s="250"/>
      <c r="N15" s="314">
        <v>8555</v>
      </c>
      <c r="O15" s="257"/>
    </row>
    <row r="16" spans="1:15" ht="18.75" thickTop="1" thickBot="1" x14ac:dyDescent="0.35">
      <c r="A16" s="199"/>
      <c r="C16" s="199"/>
      <c r="D16" s="199"/>
      <c r="E16" s="199"/>
      <c r="F16" s="212"/>
      <c r="L16" s="64">
        <v>8933</v>
      </c>
      <c r="M16" s="251"/>
      <c r="N16" s="314">
        <v>2633</v>
      </c>
      <c r="O16" s="232"/>
    </row>
    <row r="17" spans="1:15" ht="18.75" thickTop="1" thickBot="1" x14ac:dyDescent="0.35">
      <c r="A17" s="199"/>
      <c r="C17" s="199"/>
      <c r="D17" s="199"/>
      <c r="E17" s="199"/>
      <c r="F17" s="212"/>
      <c r="L17" s="64">
        <v>1263</v>
      </c>
      <c r="M17" s="252"/>
      <c r="N17" s="314">
        <v>7531</v>
      </c>
      <c r="O17" s="247"/>
    </row>
    <row r="18" spans="1:15" ht="18.75" thickTop="1" thickBot="1" x14ac:dyDescent="0.35">
      <c r="A18" s="199"/>
      <c r="C18" s="199"/>
      <c r="D18" s="199"/>
      <c r="E18" s="199"/>
      <c r="F18" s="212"/>
      <c r="L18" s="198">
        <v>6167</v>
      </c>
      <c r="N18" s="314">
        <v>2182</v>
      </c>
      <c r="O18" s="258"/>
    </row>
    <row r="19" spans="1:15" ht="18.75" thickTop="1" thickBot="1" x14ac:dyDescent="0.35">
      <c r="A19" s="199"/>
      <c r="C19" s="199"/>
      <c r="E19" s="199"/>
      <c r="F19" s="212"/>
      <c r="L19" s="198">
        <v>8290</v>
      </c>
      <c r="N19" s="314">
        <v>1695</v>
      </c>
      <c r="O19" s="234"/>
    </row>
    <row r="20" spans="1:15" ht="18.75" thickTop="1" thickBot="1" x14ac:dyDescent="0.35">
      <c r="A20" s="198"/>
      <c r="C20" s="198"/>
      <c r="F20" s="212"/>
      <c r="N20" s="314">
        <v>796</v>
      </c>
      <c r="O20" s="249"/>
    </row>
    <row r="21" spans="1:15" ht="18.75" thickTop="1" thickBot="1" x14ac:dyDescent="0.35">
      <c r="A21" s="198"/>
      <c r="C21" s="198"/>
      <c r="F21" s="212"/>
      <c r="N21" s="314">
        <v>9375</v>
      </c>
      <c r="O21" s="259"/>
    </row>
    <row r="22" spans="1:15" ht="18.75" thickTop="1" thickBot="1" x14ac:dyDescent="0.35">
      <c r="A22" s="198"/>
      <c r="C22" s="198"/>
      <c r="F22" s="212"/>
      <c r="N22" s="314">
        <v>962</v>
      </c>
      <c r="O22" s="236"/>
    </row>
    <row r="23" spans="1:15" ht="18.75" thickTop="1" thickBot="1" x14ac:dyDescent="0.35">
      <c r="A23" s="198"/>
      <c r="C23" s="198"/>
      <c r="F23" s="212"/>
      <c r="N23" s="314">
        <v>5684</v>
      </c>
      <c r="O23" s="251"/>
    </row>
    <row r="24" spans="1:15" ht="18.75" thickTop="1" thickBot="1" x14ac:dyDescent="0.35">
      <c r="A24" s="198"/>
      <c r="C24" s="198"/>
      <c r="F24" s="212"/>
      <c r="N24" s="314">
        <v>571</v>
      </c>
      <c r="O24" s="260"/>
    </row>
    <row r="25" spans="1:15" ht="18.75" thickTop="1" thickBot="1" x14ac:dyDescent="0.35">
      <c r="A25" s="198"/>
      <c r="C25" s="198"/>
      <c r="F25" s="212"/>
      <c r="N25" s="314">
        <v>1181</v>
      </c>
      <c r="O25" s="261"/>
    </row>
    <row r="26" spans="1:15" ht="18.75" thickTop="1" thickBot="1" x14ac:dyDescent="0.35">
      <c r="F26" s="212"/>
      <c r="N26" s="314">
        <v>591</v>
      </c>
      <c r="O26" s="223"/>
    </row>
    <row r="27" spans="1:15" ht="18.75" thickTop="1" thickBot="1" x14ac:dyDescent="0.35">
      <c r="F27" s="212"/>
      <c r="N27" s="314">
        <v>2689</v>
      </c>
      <c r="O27" s="238"/>
    </row>
    <row r="28" spans="1:15" ht="18.75" thickTop="1" thickBot="1" x14ac:dyDescent="0.35">
      <c r="N28" s="314">
        <v>5906</v>
      </c>
      <c r="O28" s="262"/>
    </row>
    <row r="29" spans="1:15" ht="18.75" thickTop="1" thickBot="1" x14ac:dyDescent="0.35">
      <c r="N29" s="314">
        <v>4221</v>
      </c>
      <c r="O29" s="225"/>
    </row>
    <row r="30" spans="1:15" ht="18.75" thickTop="1" thickBot="1" x14ac:dyDescent="0.35">
      <c r="N30" s="314">
        <v>9996</v>
      </c>
      <c r="O30" s="240"/>
    </row>
    <row r="31" spans="1:15" ht="18.75" thickTop="1" thickBot="1" x14ac:dyDescent="0.35">
      <c r="N31" s="314">
        <v>2739</v>
      </c>
      <c r="O31" s="263"/>
    </row>
    <row r="32" spans="1:15" ht="18.75" thickTop="1" thickBot="1" x14ac:dyDescent="0.35">
      <c r="N32" s="314">
        <v>8100</v>
      </c>
      <c r="O32" s="227"/>
    </row>
    <row r="33" spans="14:15" ht="18.75" thickTop="1" thickBot="1" x14ac:dyDescent="0.35">
      <c r="N33" s="314">
        <v>4363</v>
      </c>
      <c r="O33" s="242"/>
    </row>
    <row r="34" spans="14:15" ht="18.75" thickTop="1" thickBot="1" x14ac:dyDescent="0.35">
      <c r="N34" s="314">
        <v>6908</v>
      </c>
      <c r="O34" s="264"/>
    </row>
    <row r="35" spans="14:15" ht="18.75" thickTop="1" thickBot="1" x14ac:dyDescent="0.35">
      <c r="N35" s="314">
        <v>1831</v>
      </c>
      <c r="O35" s="229"/>
    </row>
    <row r="36" spans="14:15" ht="18.75" thickTop="1" thickBot="1" x14ac:dyDescent="0.35">
      <c r="N36" s="314">
        <v>544</v>
      </c>
      <c r="O36" s="244"/>
    </row>
    <row r="37" spans="14:15" ht="18.75" thickTop="1" thickBot="1" x14ac:dyDescent="0.35">
      <c r="N37" s="314">
        <v>224</v>
      </c>
      <c r="O37" s="265"/>
    </row>
    <row r="38" spans="14:15" ht="18.75" thickTop="1" thickBot="1" x14ac:dyDescent="0.35">
      <c r="N38" s="314">
        <v>8932</v>
      </c>
      <c r="O38" s="231"/>
    </row>
    <row r="39" spans="14:15" ht="18.75" thickTop="1" thickBot="1" x14ac:dyDescent="0.35">
      <c r="N39" s="314">
        <v>9185</v>
      </c>
      <c r="O39" s="246"/>
    </row>
    <row r="40" spans="14:15" ht="18.75" thickTop="1" thickBot="1" x14ac:dyDescent="0.35">
      <c r="N40" s="314">
        <v>6626</v>
      </c>
      <c r="O40" s="266"/>
    </row>
    <row r="41" spans="14:15" ht="18.75" thickTop="1" thickBot="1" x14ac:dyDescent="0.35">
      <c r="N41" s="314">
        <v>9697</v>
      </c>
      <c r="O41" s="233"/>
    </row>
    <row r="42" spans="14:15" ht="18.75" thickTop="1" thickBot="1" x14ac:dyDescent="0.35">
      <c r="N42" s="314">
        <v>1664</v>
      </c>
      <c r="O42" s="248"/>
    </row>
    <row r="43" spans="14:15" ht="18.75" thickTop="1" thickBot="1" x14ac:dyDescent="0.35">
      <c r="N43" s="314">
        <v>7525</v>
      </c>
      <c r="O43" s="267"/>
    </row>
    <row r="44" spans="14:15" ht="18.75" thickTop="1" thickBot="1" x14ac:dyDescent="0.35">
      <c r="N44" s="314">
        <v>972</v>
      </c>
      <c r="O44" s="235"/>
    </row>
    <row r="45" spans="14:15" ht="18.75" thickTop="1" thickBot="1" x14ac:dyDescent="0.35">
      <c r="N45" s="314">
        <v>5725</v>
      </c>
      <c r="O45" s="250"/>
    </row>
    <row r="46" spans="14:15" ht="18.75" thickTop="1" thickBot="1" x14ac:dyDescent="0.35">
      <c r="N46" s="314">
        <v>3184</v>
      </c>
      <c r="O46" s="268"/>
    </row>
    <row r="47" spans="14:15" ht="18.75" thickTop="1" thickBot="1" x14ac:dyDescent="0.35">
      <c r="N47" s="314">
        <v>7303</v>
      </c>
      <c r="O47" s="269"/>
    </row>
    <row r="48" spans="14:15" ht="18.75" thickTop="1" thickBot="1" x14ac:dyDescent="0.35">
      <c r="N48" s="314">
        <v>4404</v>
      </c>
      <c r="O48" s="252"/>
    </row>
    <row r="49" spans="14:15" ht="18.75" thickTop="1" thickBot="1" x14ac:dyDescent="0.35">
      <c r="N49" s="314">
        <v>2033</v>
      </c>
      <c r="O49" s="253"/>
    </row>
    <row r="50" spans="14:15" ht="18.75" thickTop="1" thickBot="1" x14ac:dyDescent="0.35">
      <c r="N50" s="314">
        <v>4145</v>
      </c>
      <c r="O50" s="224"/>
    </row>
    <row r="51" spans="14:15" ht="18.75" thickTop="1" thickBot="1" x14ac:dyDescent="0.35">
      <c r="N51" s="314">
        <v>4745</v>
      </c>
      <c r="O51" s="239"/>
    </row>
    <row r="52" spans="14:15" ht="18.75" thickTop="1" thickBot="1" x14ac:dyDescent="0.35">
      <c r="N52" s="314">
        <v>3168</v>
      </c>
      <c r="O52" s="254"/>
    </row>
    <row r="53" spans="14:15" ht="18.75" thickTop="1" thickBot="1" x14ac:dyDescent="0.35">
      <c r="N53" s="314">
        <v>2608</v>
      </c>
      <c r="O53" s="226"/>
    </row>
    <row r="54" spans="14:15" ht="18.75" thickTop="1" thickBot="1" x14ac:dyDescent="0.35">
      <c r="N54" s="314">
        <v>4737</v>
      </c>
      <c r="O54" s="241"/>
    </row>
    <row r="55" spans="14:15" ht="18.75" thickTop="1" thickBot="1" x14ac:dyDescent="0.35">
      <c r="N55" s="314">
        <v>1452</v>
      </c>
      <c r="O55" s="255"/>
    </row>
    <row r="56" spans="14:15" ht="18.75" thickTop="1" thickBot="1" x14ac:dyDescent="0.35">
      <c r="N56" s="314">
        <v>3433</v>
      </c>
      <c r="O56" s="228"/>
    </row>
    <row r="57" spans="14:15" ht="18.75" thickTop="1" thickBot="1" x14ac:dyDescent="0.35">
      <c r="N57" s="314">
        <v>5560</v>
      </c>
      <c r="O57" s="243"/>
    </row>
    <row r="58" spans="14:15" ht="18.75" thickTop="1" thickBot="1" x14ac:dyDescent="0.35">
      <c r="N58" s="314">
        <v>6720</v>
      </c>
      <c r="O58" s="256"/>
    </row>
    <row r="59" spans="14:15" ht="18.75" thickTop="1" thickBot="1" x14ac:dyDescent="0.35">
      <c r="N59" s="314">
        <v>4373</v>
      </c>
      <c r="O59" s="230"/>
    </row>
    <row r="60" spans="14:15" ht="18.75" thickTop="1" thickBot="1" x14ac:dyDescent="0.35">
      <c r="N60" s="314">
        <v>4954</v>
      </c>
      <c r="O60" s="245"/>
    </row>
    <row r="61" spans="14:15" ht="18.75" thickTop="1" thickBot="1" x14ac:dyDescent="0.35">
      <c r="N61" s="314">
        <v>5934</v>
      </c>
      <c r="O61" s="257"/>
    </row>
    <row r="62" spans="14:15" ht="18.75" thickTop="1" thickBot="1" x14ac:dyDescent="0.35">
      <c r="N62" s="314">
        <v>1632</v>
      </c>
      <c r="O62" s="232"/>
    </row>
    <row r="63" spans="14:15" ht="18.75" thickTop="1" thickBot="1" x14ac:dyDescent="0.35">
      <c r="N63" s="314">
        <v>1642</v>
      </c>
      <c r="O63" s="247"/>
    </row>
    <row r="64" spans="14:15" ht="18.75" thickTop="1" thickBot="1" x14ac:dyDescent="0.35">
      <c r="N64" s="314">
        <v>1234</v>
      </c>
      <c r="O64" s="315"/>
    </row>
    <row r="65" ht="18" thickTop="1" x14ac:dyDescent="0.3"/>
  </sheetData>
  <mergeCells count="1">
    <mergeCell ref="F1:G1"/>
  </mergeCells>
  <pageMargins left="0.7" right="0.7" top="0.75" bottom="0.75" header="0.3" footer="0.3"/>
  <pageSetup paperSize="9" scale="7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4"/>
  <sheetViews>
    <sheetView workbookViewId="0">
      <selection activeCell="S16" sqref="S16"/>
    </sheetView>
  </sheetViews>
  <sheetFormatPr baseColWidth="10" defaultRowHeight="12.75" x14ac:dyDescent="0.2"/>
  <sheetData>
    <row r="1" spans="1:17" ht="36" customHeight="1" thickBot="1" x14ac:dyDescent="0.25">
      <c r="A1" s="308" t="s">
        <v>221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10"/>
    </row>
    <row r="2" spans="1:17" ht="16.5" thickTop="1" thickBot="1" x14ac:dyDescent="0.25">
      <c r="A2" s="46">
        <v>7807</v>
      </c>
      <c r="B2" s="47">
        <v>43240</v>
      </c>
      <c r="C2" s="48">
        <v>1300122</v>
      </c>
      <c r="D2" s="49">
        <v>1</v>
      </c>
      <c r="E2" s="50" t="s">
        <v>29</v>
      </c>
      <c r="F2" s="50">
        <v>20</v>
      </c>
      <c r="G2" s="50"/>
      <c r="H2" s="50"/>
      <c r="I2" s="50"/>
      <c r="J2" s="50"/>
      <c r="K2" s="51" t="s">
        <v>30</v>
      </c>
      <c r="L2" s="52" t="s">
        <v>31</v>
      </c>
      <c r="M2" s="47">
        <f t="shared" ref="M2:M13" si="0">SUM(B2+D2)</f>
        <v>43241</v>
      </c>
      <c r="N2" s="304"/>
      <c r="O2" s="53" t="str">
        <f t="shared" ref="O2:O13" si="1">IF(A2="","",IF(AND(P2="",OR(Q2="",Q2="TERMINE"),M2&lt;=$B$1),"OK",""))</f>
        <v/>
      </c>
      <c r="P2" s="54" t="str">
        <f t="shared" ref="P2:P13" si="2">IF(A2="","",IF(AND(Q2="",M2&gt;$B$1),"EN COURS",""))</f>
        <v>EN COURS</v>
      </c>
      <c r="Q2" s="55" t="str">
        <f t="shared" ref="Q2:Q13" si="3">IF(A2="","",IF(M2&lt;$B$1,"TERMINE",""))</f>
        <v/>
      </c>
    </row>
    <row r="3" spans="1:17" ht="16.5" thickTop="1" thickBot="1" x14ac:dyDescent="0.25">
      <c r="A3" s="64">
        <v>1211</v>
      </c>
      <c r="B3" s="47">
        <v>43241</v>
      </c>
      <c r="C3" s="48">
        <v>1300122</v>
      </c>
      <c r="D3" s="65">
        <v>1</v>
      </c>
      <c r="E3" s="50" t="s">
        <v>34</v>
      </c>
      <c r="F3" s="66">
        <v>0.5</v>
      </c>
      <c r="G3" s="66" t="s">
        <v>35</v>
      </c>
      <c r="H3" s="66">
        <v>10</v>
      </c>
      <c r="I3" s="66" t="s">
        <v>36</v>
      </c>
      <c r="J3" s="66">
        <v>2</v>
      </c>
      <c r="K3" s="67" t="s">
        <v>37</v>
      </c>
      <c r="L3" s="68" t="s">
        <v>32</v>
      </c>
      <c r="M3" s="69">
        <f t="shared" si="0"/>
        <v>43242</v>
      </c>
      <c r="N3" s="304"/>
      <c r="O3" s="70" t="str">
        <f t="shared" si="1"/>
        <v/>
      </c>
      <c r="P3" s="54" t="str">
        <f t="shared" si="2"/>
        <v>EN COURS</v>
      </c>
      <c r="Q3" s="71" t="str">
        <f t="shared" si="3"/>
        <v/>
      </c>
    </row>
    <row r="4" spans="1:17" ht="16.5" thickTop="1" thickBot="1" x14ac:dyDescent="0.25">
      <c r="A4" s="64">
        <v>1405</v>
      </c>
      <c r="B4" s="47">
        <v>43242</v>
      </c>
      <c r="C4" s="48">
        <v>1300122</v>
      </c>
      <c r="D4" s="65">
        <v>1</v>
      </c>
      <c r="E4" s="50" t="s">
        <v>29</v>
      </c>
      <c r="F4" s="50">
        <v>20</v>
      </c>
      <c r="G4" s="66"/>
      <c r="H4" s="66"/>
      <c r="I4" s="66"/>
      <c r="J4" s="66"/>
      <c r="K4" s="51" t="s">
        <v>30</v>
      </c>
      <c r="L4" s="52" t="s">
        <v>31</v>
      </c>
      <c r="M4" s="69">
        <f t="shared" si="0"/>
        <v>43243</v>
      </c>
      <c r="N4" s="304"/>
      <c r="O4" s="70" t="str">
        <f t="shared" si="1"/>
        <v/>
      </c>
      <c r="P4" s="54" t="str">
        <f t="shared" si="2"/>
        <v>EN COURS</v>
      </c>
      <c r="Q4" s="71" t="str">
        <f t="shared" si="3"/>
        <v/>
      </c>
    </row>
    <row r="5" spans="1:17" ht="16.5" thickTop="1" thickBot="1" x14ac:dyDescent="0.25">
      <c r="A5" s="64">
        <v>1859</v>
      </c>
      <c r="B5" s="47">
        <v>43243</v>
      </c>
      <c r="C5" s="48">
        <v>1300122</v>
      </c>
      <c r="D5" s="65">
        <v>1</v>
      </c>
      <c r="E5" s="50" t="s">
        <v>29</v>
      </c>
      <c r="F5" s="50">
        <v>20</v>
      </c>
      <c r="G5" s="66"/>
      <c r="H5" s="66"/>
      <c r="I5" s="66"/>
      <c r="J5" s="66"/>
      <c r="K5" s="51" t="s">
        <v>30</v>
      </c>
      <c r="L5" s="52" t="s">
        <v>31</v>
      </c>
      <c r="M5" s="69">
        <f t="shared" si="0"/>
        <v>43244</v>
      </c>
      <c r="N5" s="304"/>
      <c r="O5" s="70" t="str">
        <f t="shared" si="1"/>
        <v/>
      </c>
      <c r="P5" s="54" t="str">
        <f t="shared" si="2"/>
        <v>EN COURS</v>
      </c>
      <c r="Q5" s="71" t="str">
        <f t="shared" si="3"/>
        <v/>
      </c>
    </row>
    <row r="6" spans="1:17" ht="16.5" thickTop="1" thickBot="1" x14ac:dyDescent="0.25">
      <c r="A6" s="46">
        <v>7963</v>
      </c>
      <c r="B6" s="47">
        <v>43244</v>
      </c>
      <c r="C6" s="48">
        <v>1300122</v>
      </c>
      <c r="D6" s="65">
        <v>1</v>
      </c>
      <c r="E6" s="50" t="s">
        <v>29</v>
      </c>
      <c r="F6" s="50">
        <v>20</v>
      </c>
      <c r="G6" s="66"/>
      <c r="H6" s="66"/>
      <c r="I6" s="66"/>
      <c r="J6" s="66"/>
      <c r="K6" s="51" t="s">
        <v>30</v>
      </c>
      <c r="L6" s="52" t="s">
        <v>31</v>
      </c>
      <c r="M6" s="69">
        <f t="shared" si="0"/>
        <v>43245</v>
      </c>
      <c r="N6" s="304"/>
      <c r="O6" s="70" t="str">
        <f t="shared" si="1"/>
        <v/>
      </c>
      <c r="P6" s="54" t="str">
        <f t="shared" si="2"/>
        <v>EN COURS</v>
      </c>
      <c r="Q6" s="71" t="str">
        <f t="shared" si="3"/>
        <v/>
      </c>
    </row>
    <row r="7" spans="1:17" ht="16.5" thickTop="1" thickBot="1" x14ac:dyDescent="0.25">
      <c r="A7" s="64">
        <v>1615</v>
      </c>
      <c r="B7" s="47">
        <v>43245</v>
      </c>
      <c r="C7" s="48">
        <v>1300122</v>
      </c>
      <c r="D7" s="65">
        <v>1</v>
      </c>
      <c r="E7" s="50" t="s">
        <v>29</v>
      </c>
      <c r="F7" s="50">
        <v>20</v>
      </c>
      <c r="G7" s="66"/>
      <c r="H7" s="66"/>
      <c r="I7" s="66"/>
      <c r="J7" s="66"/>
      <c r="K7" s="51" t="s">
        <v>30</v>
      </c>
      <c r="L7" s="52" t="s">
        <v>31</v>
      </c>
      <c r="M7" s="69">
        <f t="shared" si="0"/>
        <v>43246</v>
      </c>
      <c r="N7" s="304"/>
      <c r="O7" s="70" t="str">
        <f t="shared" si="1"/>
        <v/>
      </c>
      <c r="P7" s="54" t="str">
        <f t="shared" si="2"/>
        <v>EN COURS</v>
      </c>
      <c r="Q7" s="71" t="str">
        <f t="shared" si="3"/>
        <v/>
      </c>
    </row>
    <row r="8" spans="1:17" ht="16.5" thickTop="1" thickBot="1" x14ac:dyDescent="0.25">
      <c r="A8" s="64">
        <v>1757</v>
      </c>
      <c r="B8" s="47">
        <v>43246</v>
      </c>
      <c r="C8" s="48">
        <v>1300122</v>
      </c>
      <c r="D8" s="65">
        <v>1</v>
      </c>
      <c r="E8" s="50" t="s">
        <v>29</v>
      </c>
      <c r="F8" s="50">
        <v>20</v>
      </c>
      <c r="G8" s="66"/>
      <c r="H8" s="66"/>
      <c r="I8" s="66"/>
      <c r="J8" s="66"/>
      <c r="K8" s="51" t="s">
        <v>30</v>
      </c>
      <c r="L8" s="52" t="s">
        <v>31</v>
      </c>
      <c r="M8" s="69">
        <f t="shared" si="0"/>
        <v>43247</v>
      </c>
      <c r="N8" s="311"/>
      <c r="O8" s="70" t="str">
        <f t="shared" si="1"/>
        <v/>
      </c>
      <c r="P8" s="54" t="str">
        <f t="shared" si="2"/>
        <v>EN COURS</v>
      </c>
      <c r="Q8" s="71" t="str">
        <f t="shared" si="3"/>
        <v/>
      </c>
    </row>
    <row r="9" spans="1:17" ht="16.5" thickTop="1" thickBot="1" x14ac:dyDescent="0.25">
      <c r="A9" s="64">
        <v>8933</v>
      </c>
      <c r="B9" s="47">
        <v>43247</v>
      </c>
      <c r="C9" s="90"/>
      <c r="D9" s="65"/>
      <c r="E9" s="50"/>
      <c r="F9" s="66"/>
      <c r="G9" s="66"/>
      <c r="H9" s="66"/>
      <c r="I9" s="66" t="s">
        <v>36</v>
      </c>
      <c r="J9" s="66">
        <v>2</v>
      </c>
      <c r="K9" s="51" t="s">
        <v>30</v>
      </c>
      <c r="L9" s="91" t="s">
        <v>47</v>
      </c>
      <c r="M9" s="69">
        <f t="shared" si="0"/>
        <v>43247</v>
      </c>
      <c r="N9" s="304"/>
      <c r="O9" s="70" t="str">
        <f t="shared" si="1"/>
        <v/>
      </c>
      <c r="P9" s="54" t="str">
        <f t="shared" si="2"/>
        <v>EN COURS</v>
      </c>
      <c r="Q9" s="71" t="str">
        <f t="shared" si="3"/>
        <v/>
      </c>
    </row>
    <row r="10" spans="1:17" ht="16.5" thickTop="1" thickBot="1" x14ac:dyDescent="0.25">
      <c r="A10" s="64">
        <v>1211</v>
      </c>
      <c r="B10" s="47">
        <v>43248</v>
      </c>
      <c r="C10" s="90"/>
      <c r="D10" s="65"/>
      <c r="E10" s="50"/>
      <c r="F10" s="66"/>
      <c r="G10" s="66"/>
      <c r="H10" s="66"/>
      <c r="I10" s="66" t="s">
        <v>36</v>
      </c>
      <c r="J10" s="66">
        <v>2</v>
      </c>
      <c r="K10" s="51" t="s">
        <v>30</v>
      </c>
      <c r="L10" s="92" t="s">
        <v>48</v>
      </c>
      <c r="M10" s="69">
        <f t="shared" si="0"/>
        <v>43248</v>
      </c>
      <c r="N10" s="304"/>
      <c r="O10" s="70" t="str">
        <f t="shared" si="1"/>
        <v/>
      </c>
      <c r="P10" s="54" t="str">
        <f t="shared" si="2"/>
        <v>EN COURS</v>
      </c>
      <c r="Q10" s="71" t="str">
        <f t="shared" si="3"/>
        <v/>
      </c>
    </row>
    <row r="11" spans="1:17" ht="16.5" thickTop="1" thickBot="1" x14ac:dyDescent="0.25">
      <c r="A11" s="64">
        <v>3940</v>
      </c>
      <c r="B11" s="47">
        <v>43249</v>
      </c>
      <c r="C11" s="90"/>
      <c r="D11" s="65"/>
      <c r="E11" s="50"/>
      <c r="F11" s="50"/>
      <c r="G11" s="50"/>
      <c r="H11" s="50"/>
      <c r="I11" s="66" t="s">
        <v>36</v>
      </c>
      <c r="J11" s="66">
        <v>2</v>
      </c>
      <c r="K11" s="51" t="s">
        <v>30</v>
      </c>
      <c r="L11" s="92" t="s">
        <v>48</v>
      </c>
      <c r="M11" s="69">
        <f t="shared" si="0"/>
        <v>43249</v>
      </c>
      <c r="N11" s="311"/>
      <c r="O11" s="70" t="str">
        <f t="shared" si="1"/>
        <v/>
      </c>
      <c r="P11" s="54" t="str">
        <f t="shared" si="2"/>
        <v>EN COURS</v>
      </c>
      <c r="Q11" s="71" t="str">
        <f t="shared" si="3"/>
        <v/>
      </c>
    </row>
    <row r="12" spans="1:17" ht="16.5" thickTop="1" thickBot="1" x14ac:dyDescent="0.25">
      <c r="A12" s="64">
        <v>6779</v>
      </c>
      <c r="B12" s="47">
        <v>43250</v>
      </c>
      <c r="C12" s="90"/>
      <c r="D12" s="65"/>
      <c r="E12" s="50"/>
      <c r="F12" s="66"/>
      <c r="G12" s="66"/>
      <c r="H12" s="66"/>
      <c r="I12" s="66" t="s">
        <v>36</v>
      </c>
      <c r="J12" s="66">
        <v>2</v>
      </c>
      <c r="K12" s="51" t="s">
        <v>30</v>
      </c>
      <c r="L12" s="92" t="s">
        <v>48</v>
      </c>
      <c r="M12" s="69">
        <f t="shared" si="0"/>
        <v>43250</v>
      </c>
      <c r="N12" s="304"/>
      <c r="O12" s="70" t="str">
        <f t="shared" si="1"/>
        <v/>
      </c>
      <c r="P12" s="54" t="str">
        <f t="shared" si="2"/>
        <v>EN COURS</v>
      </c>
      <c r="Q12" s="71" t="str">
        <f t="shared" si="3"/>
        <v/>
      </c>
    </row>
    <row r="13" spans="1:17" ht="16.5" thickTop="1" thickBot="1" x14ac:dyDescent="0.25">
      <c r="A13" s="64">
        <v>3940</v>
      </c>
      <c r="B13" s="47">
        <v>43251</v>
      </c>
      <c r="C13" s="48">
        <v>1300122</v>
      </c>
      <c r="D13" s="65">
        <v>1</v>
      </c>
      <c r="E13" s="50" t="s">
        <v>34</v>
      </c>
      <c r="F13" s="66">
        <v>0.5</v>
      </c>
      <c r="G13" s="66" t="s">
        <v>35</v>
      </c>
      <c r="H13" s="66">
        <v>10</v>
      </c>
      <c r="I13" s="96">
        <v>42874</v>
      </c>
      <c r="J13" s="66">
        <v>2</v>
      </c>
      <c r="K13" s="67" t="s">
        <v>37</v>
      </c>
      <c r="L13" s="68" t="s">
        <v>32</v>
      </c>
      <c r="M13" s="69">
        <f t="shared" si="0"/>
        <v>43252</v>
      </c>
      <c r="N13" s="304"/>
      <c r="O13" s="70" t="str">
        <f t="shared" si="1"/>
        <v/>
      </c>
      <c r="P13" s="54" t="str">
        <f t="shared" si="2"/>
        <v>EN COURS</v>
      </c>
      <c r="Q13" s="71" t="str">
        <f t="shared" si="3"/>
        <v/>
      </c>
    </row>
    <row r="14" spans="1:17" ht="13.5" thickTop="1" x14ac:dyDescent="0.2"/>
  </sheetData>
  <mergeCells count="1">
    <mergeCell ref="A1:O1"/>
  </mergeCells>
  <conditionalFormatting sqref="Q2">
    <cfRule type="cellIs" dxfId="47" priority="45" stopIfTrue="1" operator="equal">
      <formula>"termine"</formula>
    </cfRule>
  </conditionalFormatting>
  <conditionalFormatting sqref="O2:P2">
    <cfRule type="cellIs" dxfId="46" priority="46" stopIfTrue="1" operator="equal">
      <formula>"en cours"</formula>
    </cfRule>
    <cfRule type="cellIs" dxfId="45" priority="47" stopIfTrue="1" operator="equal">
      <formula>"OK"</formula>
    </cfRule>
  </conditionalFormatting>
  <conditionalFormatting sqref="L2">
    <cfRule type="cellIs" dxfId="44" priority="48" stopIfTrue="1" operator="equal">
      <formula>"deces"</formula>
    </cfRule>
  </conditionalFormatting>
  <conditionalFormatting sqref="Q3">
    <cfRule type="cellIs" dxfId="43" priority="41" stopIfTrue="1" operator="equal">
      <formula>"termine"</formula>
    </cfRule>
  </conditionalFormatting>
  <conditionalFormatting sqref="O3:P3">
    <cfRule type="cellIs" dxfId="42" priority="42" stopIfTrue="1" operator="equal">
      <formula>"en cours"</formula>
    </cfRule>
    <cfRule type="cellIs" dxfId="41" priority="43" stopIfTrue="1" operator="equal">
      <formula>"OK"</formula>
    </cfRule>
  </conditionalFormatting>
  <conditionalFormatting sqref="L3">
    <cfRule type="cellIs" dxfId="40" priority="44" stopIfTrue="1" operator="equal">
      <formula>"deces"</formula>
    </cfRule>
  </conditionalFormatting>
  <conditionalFormatting sqref="Q4">
    <cfRule type="cellIs" dxfId="39" priority="37" stopIfTrue="1" operator="equal">
      <formula>"termine"</formula>
    </cfRule>
  </conditionalFormatting>
  <conditionalFormatting sqref="O4:P4">
    <cfRule type="cellIs" dxfId="38" priority="38" stopIfTrue="1" operator="equal">
      <formula>"en cours"</formula>
    </cfRule>
    <cfRule type="cellIs" dxfId="37" priority="39" stopIfTrue="1" operator="equal">
      <formula>"OK"</formula>
    </cfRule>
  </conditionalFormatting>
  <conditionalFormatting sqref="L4">
    <cfRule type="cellIs" dxfId="36" priority="40" stopIfTrue="1" operator="equal">
      <formula>"deces"</formula>
    </cfRule>
  </conditionalFormatting>
  <conditionalFormatting sqref="Q5">
    <cfRule type="cellIs" dxfId="35" priority="33" stopIfTrue="1" operator="equal">
      <formula>"termine"</formula>
    </cfRule>
  </conditionalFormatting>
  <conditionalFormatting sqref="O5:P5">
    <cfRule type="cellIs" dxfId="34" priority="34" stopIfTrue="1" operator="equal">
      <formula>"en cours"</formula>
    </cfRule>
    <cfRule type="cellIs" dxfId="33" priority="35" stopIfTrue="1" operator="equal">
      <formula>"OK"</formula>
    </cfRule>
  </conditionalFormatting>
  <conditionalFormatting sqref="L5">
    <cfRule type="cellIs" dxfId="32" priority="36" stopIfTrue="1" operator="equal">
      <formula>"deces"</formula>
    </cfRule>
  </conditionalFormatting>
  <conditionalFormatting sqref="Q6">
    <cfRule type="cellIs" dxfId="31" priority="29" stopIfTrue="1" operator="equal">
      <formula>"termine"</formula>
    </cfRule>
  </conditionalFormatting>
  <conditionalFormatting sqref="O6:P6">
    <cfRule type="cellIs" dxfId="30" priority="30" stopIfTrue="1" operator="equal">
      <formula>"en cours"</formula>
    </cfRule>
    <cfRule type="cellIs" dxfId="29" priority="31" stopIfTrue="1" operator="equal">
      <formula>"OK"</formula>
    </cfRule>
  </conditionalFormatting>
  <conditionalFormatting sqref="L6">
    <cfRule type="cellIs" dxfId="28" priority="32" stopIfTrue="1" operator="equal">
      <formula>"deces"</formula>
    </cfRule>
  </conditionalFormatting>
  <conditionalFormatting sqref="Q7">
    <cfRule type="cellIs" dxfId="27" priority="25" stopIfTrue="1" operator="equal">
      <formula>"termine"</formula>
    </cfRule>
  </conditionalFormatting>
  <conditionalFormatting sqref="O7:P7">
    <cfRule type="cellIs" dxfId="26" priority="26" stopIfTrue="1" operator="equal">
      <formula>"en cours"</formula>
    </cfRule>
    <cfRule type="cellIs" dxfId="25" priority="27" stopIfTrue="1" operator="equal">
      <formula>"OK"</formula>
    </cfRule>
  </conditionalFormatting>
  <conditionalFormatting sqref="L7">
    <cfRule type="cellIs" dxfId="24" priority="28" stopIfTrue="1" operator="equal">
      <formula>"deces"</formula>
    </cfRule>
  </conditionalFormatting>
  <conditionalFormatting sqref="Q8">
    <cfRule type="cellIs" dxfId="23" priority="21" stopIfTrue="1" operator="equal">
      <formula>"termine"</formula>
    </cfRule>
  </conditionalFormatting>
  <conditionalFormatting sqref="O8:P8">
    <cfRule type="cellIs" dxfId="22" priority="22" stopIfTrue="1" operator="equal">
      <formula>"en cours"</formula>
    </cfRule>
    <cfRule type="cellIs" dxfId="21" priority="23" stopIfTrue="1" operator="equal">
      <formula>"OK"</formula>
    </cfRule>
  </conditionalFormatting>
  <conditionalFormatting sqref="L8">
    <cfRule type="cellIs" dxfId="20" priority="24" stopIfTrue="1" operator="equal">
      <formula>"deces"</formula>
    </cfRule>
  </conditionalFormatting>
  <conditionalFormatting sqref="Q9">
    <cfRule type="cellIs" dxfId="19" priority="17" stopIfTrue="1" operator="equal">
      <formula>"termine"</formula>
    </cfRule>
  </conditionalFormatting>
  <conditionalFormatting sqref="O9:P9">
    <cfRule type="cellIs" dxfId="18" priority="18" stopIfTrue="1" operator="equal">
      <formula>"en cours"</formula>
    </cfRule>
    <cfRule type="cellIs" dxfId="17" priority="19" stopIfTrue="1" operator="equal">
      <formula>"OK"</formula>
    </cfRule>
  </conditionalFormatting>
  <conditionalFormatting sqref="L9">
    <cfRule type="cellIs" dxfId="16" priority="20" stopIfTrue="1" operator="equal">
      <formula>"deces"</formula>
    </cfRule>
  </conditionalFormatting>
  <conditionalFormatting sqref="Q10">
    <cfRule type="cellIs" dxfId="15" priority="13" stopIfTrue="1" operator="equal">
      <formula>"termine"</formula>
    </cfRule>
  </conditionalFormatting>
  <conditionalFormatting sqref="O10:P10">
    <cfRule type="cellIs" dxfId="14" priority="14" stopIfTrue="1" operator="equal">
      <formula>"en cours"</formula>
    </cfRule>
    <cfRule type="cellIs" dxfId="13" priority="15" stopIfTrue="1" operator="equal">
      <formula>"OK"</formula>
    </cfRule>
  </conditionalFormatting>
  <conditionalFormatting sqref="L10">
    <cfRule type="cellIs" dxfId="12" priority="16" stopIfTrue="1" operator="equal">
      <formula>"deces"</formula>
    </cfRule>
  </conditionalFormatting>
  <conditionalFormatting sqref="Q11">
    <cfRule type="cellIs" dxfId="11" priority="9" stopIfTrue="1" operator="equal">
      <formula>"termine"</formula>
    </cfRule>
  </conditionalFormatting>
  <conditionalFormatting sqref="O11:P11">
    <cfRule type="cellIs" dxfId="10" priority="10" stopIfTrue="1" operator="equal">
      <formula>"en cours"</formula>
    </cfRule>
    <cfRule type="cellIs" dxfId="9" priority="11" stopIfTrue="1" operator="equal">
      <formula>"OK"</formula>
    </cfRule>
  </conditionalFormatting>
  <conditionalFormatting sqref="L11">
    <cfRule type="cellIs" dxfId="8" priority="12" stopIfTrue="1" operator="equal">
      <formula>"deces"</formula>
    </cfRule>
  </conditionalFormatting>
  <conditionalFormatting sqref="Q12">
    <cfRule type="cellIs" dxfId="7" priority="5" stopIfTrue="1" operator="equal">
      <formula>"termine"</formula>
    </cfRule>
  </conditionalFormatting>
  <conditionalFormatting sqref="O12:P12">
    <cfRule type="cellIs" dxfId="6" priority="6" stopIfTrue="1" operator="equal">
      <formula>"en cours"</formula>
    </cfRule>
    <cfRule type="cellIs" dxfId="5" priority="7" stopIfTrue="1" operator="equal">
      <formula>"OK"</formula>
    </cfRule>
  </conditionalFormatting>
  <conditionalFormatting sqref="L12">
    <cfRule type="cellIs" dxfId="4" priority="8" stopIfTrue="1" operator="equal">
      <formula>"deces"</formula>
    </cfRule>
  </conditionalFormatting>
  <conditionalFormatting sqref="Q13">
    <cfRule type="cellIs" dxfId="3" priority="1" stopIfTrue="1" operator="equal">
      <formula>"termine"</formula>
    </cfRule>
  </conditionalFormatting>
  <conditionalFormatting sqref="O13:P13">
    <cfRule type="cellIs" dxfId="2" priority="2" stopIfTrue="1" operator="equal">
      <formula>"en cours"</formula>
    </cfRule>
    <cfRule type="cellIs" dxfId="1" priority="3" stopIfTrue="1" operator="equal">
      <formula>"OK"</formula>
    </cfRule>
  </conditionalFormatting>
  <conditionalFormatting sqref="L13">
    <cfRule type="cellIs" dxfId="0" priority="4" stopIfTrue="1" operator="equal">
      <formula>"deces"</formula>
    </cfRule>
  </conditionalFormatting>
  <dataValidations count="4">
    <dataValidation type="list" allowBlank="1" showInputMessage="1" showErrorMessage="1" sqref="C2:C10 C13">
      <formula1>$AK$4:$AK$15</formula1>
    </dataValidation>
    <dataValidation type="list" allowBlank="1" showInputMessage="1" showErrorMessage="1" sqref="K2:K13">
      <formula1>$AI$4:$AI$17</formula1>
    </dataValidation>
    <dataValidation type="list" allowBlank="1" showInputMessage="1" showErrorMessage="1" sqref="J2:J13 H2:H13 F2:F13">
      <formula1>$AJ$4:$AJ$28</formula1>
    </dataValidation>
    <dataValidation type="list" allowBlank="1" showInputMessage="1" showErrorMessage="1" sqref="C11:C12">
      <formula1>$AK$4:$AK$13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INDV</vt:lpstr>
      <vt:lpstr>SERVIS </vt:lpstr>
      <vt:lpstr>TCD</vt:lpstr>
      <vt:lpstr>Planning annuel</vt:lpstr>
      <vt:lpstr>BDD</vt:lpstr>
      <vt:lpstr>Défaut</vt:lpstr>
      <vt:lpstr>An</vt:lpstr>
      <vt:lpstr>Années</vt:lpstr>
      <vt:lpstr>INDV!MEFLOSYL</vt:lpstr>
      <vt:lpstr>Mois_BDD</vt:lpstr>
      <vt:lpstr>Tâche</vt:lpstr>
      <vt:lpstr>INDV!Zone_d_impression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</dc:creator>
  <cp:lastModifiedBy>Pascal Richard</cp:lastModifiedBy>
  <dcterms:created xsi:type="dcterms:W3CDTF">2017-05-29T19:32:04Z</dcterms:created>
  <dcterms:modified xsi:type="dcterms:W3CDTF">2018-06-24T05:30:01Z</dcterms:modified>
</cp:coreProperties>
</file>